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30" windowWidth="28035" windowHeight="15045" activeTab="3"/>
  </bookViews>
  <sheets>
    <sheet name="Spell" sheetId="1" r:id="rId1"/>
    <sheet name="NationalSpell" sheetId="6" r:id="rId2"/>
    <sheet name="Item" sheetId="10" r:id="rId3"/>
    <sheet name="NationalItem" sheetId="12" r:id="rId4"/>
    <sheet name="SpellOutput" sheetId="14" r:id="rId5"/>
    <sheet name="ItemOutput" sheetId="11" r:id="rId6"/>
    <sheet name="Fort" sheetId="9" r:id="rId7"/>
    <sheet name="Bless" sheetId="2" r:id="rId8"/>
    <sheet name="Nation" sheetId="3" r:id="rId9"/>
    <sheet name="Troops" sheetId="4" r:id="rId10"/>
    <sheet name="MagicSkill" sheetId="5" r:id="rId11"/>
    <sheet name="NationalSpellWork" sheetId="7" r:id="rId12"/>
    <sheet name="NationalItemWork" sheetId="13" r:id="rId13"/>
    <sheet name="Defence" sheetId="8" r:id="rId14"/>
  </sheets>
  <functionGroups builtInGroupCount="17"/>
  <calcPr calcId="145621"/>
</workbook>
</file>

<file path=xl/calcChain.xml><?xml version="1.0" encoding="utf-8"?>
<calcChain xmlns="http://schemas.openxmlformats.org/spreadsheetml/2006/main">
  <c r="N256" i="6" l="1"/>
  <c r="N257" i="6"/>
  <c r="N258" i="6"/>
  <c r="N259" i="6"/>
  <c r="N260" i="6"/>
  <c r="E513" i="7" s="1"/>
  <c r="N261" i="6"/>
  <c r="E514" i="7" s="1"/>
  <c r="N262" i="6"/>
  <c r="N263" i="6"/>
  <c r="N264" i="6"/>
  <c r="N265" i="6"/>
  <c r="N266" i="6"/>
  <c r="N267" i="6"/>
  <c r="N268" i="6"/>
  <c r="E491" i="7"/>
  <c r="E492" i="7"/>
  <c r="E493" i="7"/>
  <c r="E494" i="7"/>
  <c r="E495" i="7"/>
  <c r="E496" i="7"/>
  <c r="E497" i="7"/>
  <c r="E498" i="7"/>
  <c r="E499" i="7"/>
  <c r="E500" i="7"/>
  <c r="E501" i="7"/>
  <c r="E502" i="7"/>
  <c r="E503" i="7"/>
  <c r="E504" i="7"/>
  <c r="E505" i="7"/>
  <c r="E506" i="7"/>
  <c r="E507" i="7"/>
  <c r="E508" i="7"/>
  <c r="E509" i="7"/>
  <c r="E510" i="7"/>
  <c r="E511" i="7"/>
  <c r="E512" i="7"/>
  <c r="A492" i="7"/>
  <c r="A493" i="7"/>
  <c r="A494" i="7"/>
  <c r="A495" i="7"/>
  <c r="A496" i="7"/>
  <c r="A497" i="7"/>
  <c r="A498" i="7"/>
  <c r="A499" i="7"/>
  <c r="A500" i="7"/>
  <c r="A501" i="7"/>
  <c r="A502" i="7"/>
  <c r="A503" i="7"/>
  <c r="A504" i="7"/>
  <c r="A505" i="7"/>
  <c r="A506" i="7"/>
  <c r="A507" i="7"/>
  <c r="A508" i="7"/>
  <c r="A509" i="7"/>
  <c r="A510" i="7"/>
  <c r="A511" i="7"/>
  <c r="A512" i="7"/>
  <c r="A513" i="7"/>
  <c r="A514" i="7"/>
  <c r="A547" i="5"/>
  <c r="A548" i="5"/>
  <c r="A549" i="5"/>
  <c r="A550" i="5"/>
  <c r="A551" i="5"/>
  <c r="A552" i="5"/>
  <c r="A246" i="7"/>
  <c r="A247" i="7"/>
  <c r="A248" i="7"/>
  <c r="A249" i="7"/>
  <c r="A250" i="7"/>
  <c r="A251" i="7"/>
  <c r="A252" i="7"/>
  <c r="A253" i="7"/>
  <c r="A254" i="7"/>
  <c r="A255" i="7"/>
  <c r="A256" i="7"/>
  <c r="A257" i="7"/>
  <c r="A258" i="7"/>
  <c r="A259" i="7"/>
  <c r="A260" i="7"/>
  <c r="A261" i="7"/>
  <c r="A262" i="7"/>
  <c r="A263" i="7"/>
  <c r="A264" i="7"/>
  <c r="A265" i="7"/>
  <c r="A266" i="7"/>
  <c r="A267" i="7"/>
  <c r="A268" i="7"/>
  <c r="A269" i="7"/>
  <c r="A270" i="7"/>
  <c r="A271" i="7"/>
  <c r="A272" i="7"/>
  <c r="A273" i="7"/>
  <c r="A274" i="7"/>
  <c r="A275" i="7"/>
  <c r="A276" i="7"/>
  <c r="A277" i="7"/>
  <c r="A278" i="7"/>
  <c r="A279" i="7"/>
  <c r="A280" i="7"/>
  <c r="A281" i="7"/>
  <c r="A282" i="7"/>
  <c r="A283" i="7"/>
  <c r="A284" i="7"/>
  <c r="A285" i="7"/>
  <c r="A286" i="7"/>
  <c r="A287" i="7"/>
  <c r="A288" i="7"/>
  <c r="A289" i="7"/>
  <c r="A290" i="7"/>
  <c r="A291" i="7"/>
  <c r="A292" i="7"/>
  <c r="A293" i="7"/>
  <c r="A294" i="7"/>
  <c r="A295" i="7"/>
  <c r="A296" i="7"/>
  <c r="A297" i="7"/>
  <c r="A298" i="7"/>
  <c r="A299" i="7"/>
  <c r="A300" i="7"/>
  <c r="A301" i="7"/>
  <c r="A302" i="7"/>
  <c r="A303" i="7"/>
  <c r="A304" i="7"/>
  <c r="A305" i="7"/>
  <c r="A306" i="7"/>
  <c r="A307" i="7"/>
  <c r="A308" i="7"/>
  <c r="A309" i="7"/>
  <c r="A310" i="7"/>
  <c r="A311" i="7"/>
  <c r="A312" i="7"/>
  <c r="A313" i="7"/>
  <c r="A314" i="7"/>
  <c r="A315" i="7"/>
  <c r="A316" i="7"/>
  <c r="A317" i="7"/>
  <c r="A318" i="7"/>
  <c r="A319" i="7"/>
  <c r="A320" i="7"/>
  <c r="A321" i="7"/>
  <c r="A322" i="7"/>
  <c r="A323" i="7"/>
  <c r="A324" i="7"/>
  <c r="A325" i="7"/>
  <c r="A326" i="7"/>
  <c r="A327" i="7"/>
  <c r="A328" i="7"/>
  <c r="A329" i="7"/>
  <c r="A330" i="7"/>
  <c r="A331" i="7"/>
  <c r="A332" i="7"/>
  <c r="A333" i="7"/>
  <c r="A334" i="7"/>
  <c r="A335" i="7"/>
  <c r="A336" i="7"/>
  <c r="A337" i="7"/>
  <c r="A338" i="7"/>
  <c r="A339" i="7"/>
  <c r="A340" i="7"/>
  <c r="A341" i="7"/>
  <c r="A342" i="7"/>
  <c r="A343" i="7"/>
  <c r="A344" i="7"/>
  <c r="A345" i="7"/>
  <c r="A346" i="7"/>
  <c r="A347" i="7"/>
  <c r="A348" i="7"/>
  <c r="A349" i="7"/>
  <c r="A350" i="7"/>
  <c r="A351" i="7"/>
  <c r="A352" i="7"/>
  <c r="A353" i="7"/>
  <c r="A354" i="7"/>
  <c r="A355" i="7"/>
  <c r="A356" i="7"/>
  <c r="A357" i="7"/>
  <c r="A358" i="7"/>
  <c r="A359" i="7"/>
  <c r="A360" i="7"/>
  <c r="A361" i="7"/>
  <c r="A362" i="7"/>
  <c r="A363" i="7"/>
  <c r="A364" i="7"/>
  <c r="A365" i="7"/>
  <c r="A366" i="7"/>
  <c r="A367" i="7"/>
  <c r="A368" i="7"/>
  <c r="A369" i="7"/>
  <c r="A370" i="7"/>
  <c r="A371" i="7"/>
  <c r="A372" i="7"/>
  <c r="A373" i="7"/>
  <c r="A374" i="7"/>
  <c r="A375" i="7"/>
  <c r="A376" i="7"/>
  <c r="A377" i="7"/>
  <c r="A378" i="7"/>
  <c r="A379" i="7"/>
  <c r="A380" i="7"/>
  <c r="A381" i="7"/>
  <c r="A382" i="7"/>
  <c r="A383" i="7"/>
  <c r="A384" i="7"/>
  <c r="A385" i="7"/>
  <c r="A386" i="7"/>
  <c r="A387" i="7"/>
  <c r="A388" i="7"/>
  <c r="A389" i="7"/>
  <c r="A390" i="7"/>
  <c r="A391" i="7"/>
  <c r="A392" i="7"/>
  <c r="A393" i="7"/>
  <c r="A394" i="7"/>
  <c r="A395" i="7"/>
  <c r="A396" i="7"/>
  <c r="A397" i="7"/>
  <c r="A398" i="7"/>
  <c r="A399" i="7"/>
  <c r="A400" i="7"/>
  <c r="A401" i="7"/>
  <c r="A402" i="7"/>
  <c r="A403" i="7"/>
  <c r="A404" i="7"/>
  <c r="A405" i="7"/>
  <c r="A406" i="7"/>
  <c r="A407" i="7"/>
  <c r="A408" i="7"/>
  <c r="A409" i="7"/>
  <c r="A410" i="7"/>
  <c r="A411" i="7"/>
  <c r="A412" i="7"/>
  <c r="A413" i="7"/>
  <c r="A414" i="7"/>
  <c r="A415" i="7"/>
  <c r="A416" i="7"/>
  <c r="A417" i="7"/>
  <c r="A418" i="7"/>
  <c r="A419" i="7"/>
  <c r="A420" i="7"/>
  <c r="A421" i="7"/>
  <c r="A422" i="7"/>
  <c r="A423" i="7"/>
  <c r="A424" i="7"/>
  <c r="A425" i="7"/>
  <c r="A426" i="7"/>
  <c r="A427" i="7"/>
  <c r="A428" i="7"/>
  <c r="A429" i="7"/>
  <c r="A430" i="7"/>
  <c r="A431" i="7"/>
  <c r="A432" i="7"/>
  <c r="A433" i="7"/>
  <c r="A434" i="7"/>
  <c r="A435" i="7"/>
  <c r="A436" i="7"/>
  <c r="A437" i="7"/>
  <c r="A438" i="7"/>
  <c r="A439" i="7"/>
  <c r="A440" i="7"/>
  <c r="A441" i="7"/>
  <c r="A442" i="7"/>
  <c r="A443" i="7"/>
  <c r="A444" i="7"/>
  <c r="A445" i="7"/>
  <c r="A446" i="7"/>
  <c r="A447" i="7"/>
  <c r="A448" i="7"/>
  <c r="A449" i="7"/>
  <c r="A450" i="7"/>
  <c r="A451" i="7"/>
  <c r="A452" i="7"/>
  <c r="A453" i="7"/>
  <c r="A454" i="7"/>
  <c r="A455" i="7"/>
  <c r="A456" i="7"/>
  <c r="A457" i="7"/>
  <c r="A458" i="7"/>
  <c r="A459" i="7"/>
  <c r="A460" i="7"/>
  <c r="A461" i="7"/>
  <c r="A462" i="7"/>
  <c r="A463" i="7"/>
  <c r="A464" i="7"/>
  <c r="A465" i="7"/>
  <c r="A466" i="7"/>
  <c r="A467" i="7"/>
  <c r="A468" i="7"/>
  <c r="A469" i="7"/>
  <c r="A470" i="7"/>
  <c r="A471" i="7"/>
  <c r="A472" i="7"/>
  <c r="A473" i="7"/>
  <c r="A474" i="7"/>
  <c r="A475" i="7"/>
  <c r="A476" i="7"/>
  <c r="A477" i="7"/>
  <c r="A478" i="7"/>
  <c r="A479" i="7"/>
  <c r="A480" i="7"/>
  <c r="A481" i="7"/>
  <c r="A482" i="7"/>
  <c r="A483" i="7"/>
  <c r="A484" i="7"/>
  <c r="A485" i="7"/>
  <c r="A486" i="7"/>
  <c r="A487" i="7"/>
  <c r="A488" i="7"/>
  <c r="A489" i="7"/>
  <c r="A490" i="7"/>
  <c r="A491" i="7"/>
  <c r="A243" i="7"/>
  <c r="A244" i="7"/>
  <c r="A245" i="7"/>
  <c r="E258" i="7"/>
  <c r="E257" i="7"/>
  <c r="E256" i="7"/>
  <c r="E255" i="7"/>
  <c r="E254" i="7"/>
  <c r="E253" i="7"/>
  <c r="E252" i="7"/>
  <c r="E251" i="7"/>
  <c r="E250" i="7"/>
  <c r="E249" i="7"/>
  <c r="E248" i="7"/>
  <c r="E259" i="7"/>
  <c r="E260" i="7"/>
  <c r="E261" i="7"/>
  <c r="E262" i="7"/>
  <c r="E263" i="7"/>
  <c r="E264" i="7"/>
  <c r="E265" i="7"/>
  <c r="E266" i="7"/>
  <c r="E267" i="7"/>
  <c r="E268" i="7"/>
  <c r="E269" i="7"/>
  <c r="E270" i="7"/>
  <c r="A1394" i="4"/>
  <c r="A1395" i="4"/>
  <c r="A1396" i="4"/>
  <c r="A1397" i="4"/>
  <c r="A1398" i="4"/>
  <c r="A1399" i="4"/>
  <c r="A1400" i="4"/>
  <c r="A1401" i="4"/>
  <c r="A1402" i="4"/>
  <c r="A1403" i="4"/>
  <c r="A1404" i="4"/>
  <c r="A1405" i="4"/>
  <c r="A1406" i="4"/>
  <c r="A1407" i="4"/>
  <c r="A1408" i="4"/>
  <c r="A1409" i="4"/>
  <c r="A1410" i="4"/>
  <c r="A237" i="8"/>
  <c r="A238" i="8"/>
  <c r="A239" i="8"/>
  <c r="H239" i="8"/>
  <c r="H238" i="8"/>
  <c r="H237" i="8"/>
  <c r="AM547" i="5"/>
  <c r="AM548" i="5"/>
  <c r="AM550" i="5"/>
  <c r="AM549" i="5"/>
  <c r="AM551" i="5"/>
  <c r="AM552" i="5"/>
  <c r="AJ1394" i="4"/>
  <c r="AJ1395" i="4"/>
  <c r="AJ1396" i="4"/>
  <c r="AJ1397" i="4"/>
  <c r="AJ1398" i="4"/>
  <c r="AJ1399" i="4"/>
  <c r="AJ1400" i="4"/>
  <c r="AJ1401" i="4"/>
  <c r="AJ1402" i="4"/>
  <c r="AJ1403" i="4"/>
  <c r="AJ1404" i="4"/>
  <c r="AJ1405" i="4"/>
  <c r="AJ1406" i="4"/>
  <c r="AJ1407" i="4"/>
  <c r="AJ1408" i="4"/>
  <c r="AJ1409" i="4"/>
  <c r="AJ1410" i="4"/>
  <c r="N255" i="6" l="1"/>
  <c r="E489" i="7"/>
  <c r="E490" i="7"/>
  <c r="A234" i="8"/>
  <c r="A235" i="8"/>
  <c r="A236" i="8"/>
  <c r="H236" i="8"/>
  <c r="H235" i="8"/>
  <c r="H234" i="8"/>
  <c r="AM536" i="5"/>
  <c r="AM537" i="5"/>
  <c r="AM538" i="5"/>
  <c r="AM539" i="5"/>
  <c r="AM540" i="5"/>
  <c r="AM541" i="5"/>
  <c r="AM542" i="5"/>
  <c r="AM543" i="5"/>
  <c r="AM544" i="5"/>
  <c r="AM545" i="5"/>
  <c r="AM546" i="5"/>
  <c r="A536" i="5"/>
  <c r="A537" i="5"/>
  <c r="A538" i="5"/>
  <c r="A539" i="5"/>
  <c r="A540" i="5"/>
  <c r="A541" i="5"/>
  <c r="A542" i="5"/>
  <c r="A543" i="5"/>
  <c r="A544" i="5"/>
  <c r="A545" i="5"/>
  <c r="A546" i="5"/>
  <c r="A1363" i="4"/>
  <c r="A1364" i="4"/>
  <c r="A1365" i="4"/>
  <c r="A1366" i="4"/>
  <c r="A1367" i="4"/>
  <c r="A1368" i="4"/>
  <c r="A1369" i="4"/>
  <c r="A1370" i="4"/>
  <c r="A1371" i="4"/>
  <c r="A1372" i="4"/>
  <c r="A1373" i="4"/>
  <c r="A1374" i="4"/>
  <c r="A1375" i="4"/>
  <c r="A1376" i="4"/>
  <c r="A1377" i="4"/>
  <c r="A1378" i="4"/>
  <c r="A1379" i="4"/>
  <c r="A1380" i="4"/>
  <c r="A1381" i="4"/>
  <c r="A1382" i="4"/>
  <c r="A1383" i="4"/>
  <c r="A1384" i="4"/>
  <c r="A1385" i="4"/>
  <c r="A1386" i="4"/>
  <c r="A1387" i="4"/>
  <c r="A1388" i="4"/>
  <c r="A1389" i="4"/>
  <c r="A1390" i="4"/>
  <c r="A1391" i="4"/>
  <c r="A1392" i="4"/>
  <c r="A1393" i="4"/>
  <c r="AJ1363" i="4"/>
  <c r="AJ1364" i="4"/>
  <c r="AJ1365" i="4"/>
  <c r="AJ1366" i="4"/>
  <c r="AJ1367" i="4"/>
  <c r="AJ1368" i="4"/>
  <c r="AJ1369" i="4"/>
  <c r="AJ1370" i="4"/>
  <c r="AJ1371" i="4"/>
  <c r="AJ1372" i="4"/>
  <c r="AJ1373" i="4"/>
  <c r="AJ1374" i="4"/>
  <c r="AJ1375" i="4"/>
  <c r="AJ1376" i="4"/>
  <c r="AJ1377" i="4"/>
  <c r="AJ1378" i="4"/>
  <c r="AJ1379" i="4"/>
  <c r="AJ1380" i="4"/>
  <c r="AJ1381" i="4"/>
  <c r="AJ1382" i="4"/>
  <c r="AJ1383" i="4"/>
  <c r="AJ1384" i="4"/>
  <c r="AJ1385" i="4"/>
  <c r="AJ1386" i="4"/>
  <c r="AJ1387" i="4"/>
  <c r="AJ1388" i="4"/>
  <c r="AJ1389" i="4"/>
  <c r="AJ1390" i="4"/>
  <c r="AJ1391" i="4"/>
  <c r="AJ1392" i="4"/>
  <c r="AJ1393" i="4"/>
  <c r="AM531" i="5" l="1"/>
  <c r="AM532" i="5"/>
  <c r="AM533" i="5"/>
  <c r="AM534" i="5"/>
  <c r="AM535" i="5"/>
  <c r="A231" i="8"/>
  <c r="A232" i="8"/>
  <c r="A233" i="8"/>
  <c r="H233" i="8"/>
  <c r="H232" i="8"/>
  <c r="H231" i="8"/>
  <c r="N251" i="6"/>
  <c r="N252" i="6"/>
  <c r="N253" i="6"/>
  <c r="N254" i="6"/>
  <c r="E477" i="7"/>
  <c r="E478" i="7"/>
  <c r="E479" i="7"/>
  <c r="E480" i="7"/>
  <c r="E481" i="7"/>
  <c r="E482" i="7"/>
  <c r="E483" i="7"/>
  <c r="E484" i="7"/>
  <c r="E485" i="7"/>
  <c r="E486" i="7"/>
  <c r="E487" i="7"/>
  <c r="E488" i="7"/>
  <c r="A531" i="5"/>
  <c r="A532" i="5"/>
  <c r="A533" i="5"/>
  <c r="A534" i="5"/>
  <c r="A535" i="5"/>
  <c r="AJ1342" i="4"/>
  <c r="AJ1343" i="4"/>
  <c r="AJ1344" i="4"/>
  <c r="AJ1345" i="4"/>
  <c r="AJ1346" i="4"/>
  <c r="AJ1347" i="4"/>
  <c r="AJ1348" i="4"/>
  <c r="AJ1349" i="4"/>
  <c r="AJ1350" i="4"/>
  <c r="AJ1351" i="4"/>
  <c r="AJ1352" i="4"/>
  <c r="AJ1353" i="4"/>
  <c r="AJ1354" i="4"/>
  <c r="AJ1355" i="4"/>
  <c r="AJ1356" i="4"/>
  <c r="AJ1357" i="4"/>
  <c r="AJ1358" i="4"/>
  <c r="AJ1359" i="4"/>
  <c r="AJ1360" i="4"/>
  <c r="AJ1361" i="4"/>
  <c r="AJ1362" i="4"/>
  <c r="A1342" i="4"/>
  <c r="A1343" i="4"/>
  <c r="A1344" i="4"/>
  <c r="A1345" i="4"/>
  <c r="A1346" i="4"/>
  <c r="A1347" i="4"/>
  <c r="A1348" i="4"/>
  <c r="A1349" i="4"/>
  <c r="A1350" i="4"/>
  <c r="A1351" i="4"/>
  <c r="A1352" i="4"/>
  <c r="A1353" i="4"/>
  <c r="A1354" i="4"/>
  <c r="A1355" i="4"/>
  <c r="A1356" i="4"/>
  <c r="A1357" i="4"/>
  <c r="A1358" i="4"/>
  <c r="A1359" i="4"/>
  <c r="A1360" i="4"/>
  <c r="A1361" i="4"/>
  <c r="A1362" i="4"/>
  <c r="AM3" i="5"/>
  <c r="AM4" i="5"/>
  <c r="AM5" i="5"/>
  <c r="AM6" i="5"/>
  <c r="AM7" i="5"/>
  <c r="AM8" i="5"/>
  <c r="AM9" i="5"/>
  <c r="AM10" i="5"/>
  <c r="AM11" i="5"/>
  <c r="AM12" i="5"/>
  <c r="AM13" i="5"/>
  <c r="AM14" i="5"/>
  <c r="AM15" i="5"/>
  <c r="AM16" i="5"/>
  <c r="AM17" i="5"/>
  <c r="AM18" i="5"/>
  <c r="AM19" i="5"/>
  <c r="AM20" i="5"/>
  <c r="AM21" i="5"/>
  <c r="AM22" i="5"/>
  <c r="AM23" i="5"/>
  <c r="AM24" i="5"/>
  <c r="AM25" i="5"/>
  <c r="AM26" i="5"/>
  <c r="AM27" i="5"/>
  <c r="AM28" i="5"/>
  <c r="AM29" i="5"/>
  <c r="AM30" i="5"/>
  <c r="AM31" i="5"/>
  <c r="AM32" i="5"/>
  <c r="AM33" i="5"/>
  <c r="AM34" i="5"/>
  <c r="AM35" i="5"/>
  <c r="AM36" i="5"/>
  <c r="AM37" i="5"/>
  <c r="AM38" i="5"/>
  <c r="AM39" i="5"/>
  <c r="AM40" i="5"/>
  <c r="AM41" i="5"/>
  <c r="AM42" i="5"/>
  <c r="AM43" i="5"/>
  <c r="AM44" i="5"/>
  <c r="AM45" i="5"/>
  <c r="AM46" i="5"/>
  <c r="AM47" i="5"/>
  <c r="AM48" i="5"/>
  <c r="AM49" i="5"/>
  <c r="AM50" i="5"/>
  <c r="AM51" i="5"/>
  <c r="AM52" i="5"/>
  <c r="AM53" i="5"/>
  <c r="AM54" i="5"/>
  <c r="AM55" i="5"/>
  <c r="AM56" i="5"/>
  <c r="AM57" i="5"/>
  <c r="AM58" i="5"/>
  <c r="AM59" i="5"/>
  <c r="AM60" i="5"/>
  <c r="AM61" i="5"/>
  <c r="AM62" i="5"/>
  <c r="AM63" i="5"/>
  <c r="AM64" i="5"/>
  <c r="AM65" i="5"/>
  <c r="AM66" i="5"/>
  <c r="AM67" i="5"/>
  <c r="AM68" i="5"/>
  <c r="AM69" i="5"/>
  <c r="AM70" i="5"/>
  <c r="AM71" i="5"/>
  <c r="AM72" i="5"/>
  <c r="AM73" i="5"/>
  <c r="AM74" i="5"/>
  <c r="AM75" i="5"/>
  <c r="AM76" i="5"/>
  <c r="AM77" i="5"/>
  <c r="AM78" i="5"/>
  <c r="AM79" i="5"/>
  <c r="AM80" i="5"/>
  <c r="AM81" i="5"/>
  <c r="AM82" i="5"/>
  <c r="AM83" i="5"/>
  <c r="AM84" i="5"/>
  <c r="AM85" i="5"/>
  <c r="AM86" i="5"/>
  <c r="AM87" i="5"/>
  <c r="AM88" i="5"/>
  <c r="AM89" i="5"/>
  <c r="AM90" i="5"/>
  <c r="AM91" i="5"/>
  <c r="AM92" i="5"/>
  <c r="AM93" i="5"/>
  <c r="AM94" i="5"/>
  <c r="AM95" i="5"/>
  <c r="AM96" i="5"/>
  <c r="AM97" i="5"/>
  <c r="AM98" i="5"/>
  <c r="AM99" i="5"/>
  <c r="AM100" i="5"/>
  <c r="AM101" i="5"/>
  <c r="AM102" i="5"/>
  <c r="AM103" i="5"/>
  <c r="AM104" i="5"/>
  <c r="AM105" i="5"/>
  <c r="AM106" i="5"/>
  <c r="AM107" i="5"/>
  <c r="AM108" i="5"/>
  <c r="AM109" i="5"/>
  <c r="AM110" i="5"/>
  <c r="AM111" i="5"/>
  <c r="AM112" i="5"/>
  <c r="AM113" i="5"/>
  <c r="AM114" i="5"/>
  <c r="AM115" i="5"/>
  <c r="AM116" i="5"/>
  <c r="AM117" i="5"/>
  <c r="AM118" i="5"/>
  <c r="AM119" i="5"/>
  <c r="AM120" i="5"/>
  <c r="AM121" i="5"/>
  <c r="AM122" i="5"/>
  <c r="AM123" i="5"/>
  <c r="AM124" i="5"/>
  <c r="AM125" i="5"/>
  <c r="AM126" i="5"/>
  <c r="AM127" i="5"/>
  <c r="AM128" i="5"/>
  <c r="AM129" i="5"/>
  <c r="AM130" i="5"/>
  <c r="AM131" i="5"/>
  <c r="AM132" i="5"/>
  <c r="AM133" i="5"/>
  <c r="AM134" i="5"/>
  <c r="AM135" i="5"/>
  <c r="AM136" i="5"/>
  <c r="AM137" i="5"/>
  <c r="AM138" i="5"/>
  <c r="AM139" i="5"/>
  <c r="AM140" i="5"/>
  <c r="AM141" i="5"/>
  <c r="AM142" i="5"/>
  <c r="AM143" i="5"/>
  <c r="AM144" i="5"/>
  <c r="AM145" i="5"/>
  <c r="AM146" i="5"/>
  <c r="AM147" i="5"/>
  <c r="AM148" i="5"/>
  <c r="AM149" i="5"/>
  <c r="AM150" i="5"/>
  <c r="AM151" i="5"/>
  <c r="AM152" i="5"/>
  <c r="AM153" i="5"/>
  <c r="AM154" i="5"/>
  <c r="AM155" i="5"/>
  <c r="AM156" i="5"/>
  <c r="AM157" i="5"/>
  <c r="AM158" i="5"/>
  <c r="AM159" i="5"/>
  <c r="AM160" i="5"/>
  <c r="AM161" i="5"/>
  <c r="AM162" i="5"/>
  <c r="AM163" i="5"/>
  <c r="AM164" i="5"/>
  <c r="AM165" i="5"/>
  <c r="AM166" i="5"/>
  <c r="AM167" i="5"/>
  <c r="AM168" i="5"/>
  <c r="AM169" i="5"/>
  <c r="AM170" i="5"/>
  <c r="AM171" i="5"/>
  <c r="AM172" i="5"/>
  <c r="AM173" i="5"/>
  <c r="AM174" i="5"/>
  <c r="AM175" i="5"/>
  <c r="AM176" i="5"/>
  <c r="AM177" i="5"/>
  <c r="AM178" i="5"/>
  <c r="AM179" i="5"/>
  <c r="AM180" i="5"/>
  <c r="AM181" i="5"/>
  <c r="AM182" i="5"/>
  <c r="AM183" i="5"/>
  <c r="AM184" i="5"/>
  <c r="AM185" i="5"/>
  <c r="AM186" i="5"/>
  <c r="AM187" i="5"/>
  <c r="AM188" i="5"/>
  <c r="AM189" i="5"/>
  <c r="AM190" i="5"/>
  <c r="AM191" i="5"/>
  <c r="AM192" i="5"/>
  <c r="AM193" i="5"/>
  <c r="AM194" i="5"/>
  <c r="AM195" i="5"/>
  <c r="AM196" i="5"/>
  <c r="AM197" i="5"/>
  <c r="AM198" i="5"/>
  <c r="AM199" i="5"/>
  <c r="AM200" i="5"/>
  <c r="AM201" i="5"/>
  <c r="AM202" i="5"/>
  <c r="AM203" i="5"/>
  <c r="AM204" i="5"/>
  <c r="AM205" i="5"/>
  <c r="AM206" i="5"/>
  <c r="AM207" i="5"/>
  <c r="AM208" i="5"/>
  <c r="AM209" i="5"/>
  <c r="AM210" i="5"/>
  <c r="AM211" i="5"/>
  <c r="AM212" i="5"/>
  <c r="AM213" i="5"/>
  <c r="AM214" i="5"/>
  <c r="AM215" i="5"/>
  <c r="AM216" i="5"/>
  <c r="AM217" i="5"/>
  <c r="AM218" i="5"/>
  <c r="AM219" i="5"/>
  <c r="AM220" i="5"/>
  <c r="AM221" i="5"/>
  <c r="AM222" i="5"/>
  <c r="AM223" i="5"/>
  <c r="AM224" i="5"/>
  <c r="AM225" i="5"/>
  <c r="AM226" i="5"/>
  <c r="AM227" i="5"/>
  <c r="AM228" i="5"/>
  <c r="AM229" i="5"/>
  <c r="AM230" i="5"/>
  <c r="AM231" i="5"/>
  <c r="AM232" i="5"/>
  <c r="AM233" i="5"/>
  <c r="AM234" i="5"/>
  <c r="AM235" i="5"/>
  <c r="AM236" i="5"/>
  <c r="AM237" i="5"/>
  <c r="AM238" i="5"/>
  <c r="AM239" i="5"/>
  <c r="AM240" i="5"/>
  <c r="AM241" i="5"/>
  <c r="AM242" i="5"/>
  <c r="AM243" i="5"/>
  <c r="AM244" i="5"/>
  <c r="AM245" i="5"/>
  <c r="AM246" i="5"/>
  <c r="AM247" i="5"/>
  <c r="AM248" i="5"/>
  <c r="AM249" i="5"/>
  <c r="AM250" i="5"/>
  <c r="AM251" i="5"/>
  <c r="AM252" i="5"/>
  <c r="AM253" i="5"/>
  <c r="AM254" i="5"/>
  <c r="AM255" i="5"/>
  <c r="AM256" i="5"/>
  <c r="AM257" i="5"/>
  <c r="AM258" i="5"/>
  <c r="AM259" i="5"/>
  <c r="AM260" i="5"/>
  <c r="AM261" i="5"/>
  <c r="AM262" i="5"/>
  <c r="AM263" i="5"/>
  <c r="AM264" i="5"/>
  <c r="AM265" i="5"/>
  <c r="AM266" i="5"/>
  <c r="AM267" i="5"/>
  <c r="AM268" i="5"/>
  <c r="AM269" i="5"/>
  <c r="AM270" i="5"/>
  <c r="AM271" i="5"/>
  <c r="AM272" i="5"/>
  <c r="AM273" i="5"/>
  <c r="AM274" i="5"/>
  <c r="AM275" i="5"/>
  <c r="AM276" i="5"/>
  <c r="AM277" i="5"/>
  <c r="AM278" i="5"/>
  <c r="AM279" i="5"/>
  <c r="AM280" i="5"/>
  <c r="AM281" i="5"/>
  <c r="AM282" i="5"/>
  <c r="AM283" i="5"/>
  <c r="AM284" i="5"/>
  <c r="AM285" i="5"/>
  <c r="AM286" i="5"/>
  <c r="AM287" i="5"/>
  <c r="AM288" i="5"/>
  <c r="AM289" i="5"/>
  <c r="AM290" i="5"/>
  <c r="AM291" i="5"/>
  <c r="AM292" i="5"/>
  <c r="AM293" i="5"/>
  <c r="AM294" i="5"/>
  <c r="AM295" i="5"/>
  <c r="AM296" i="5"/>
  <c r="AM297" i="5"/>
  <c r="AM298" i="5"/>
  <c r="AM299" i="5"/>
  <c r="AM300" i="5"/>
  <c r="AM301" i="5"/>
  <c r="AM302" i="5"/>
  <c r="AM303" i="5"/>
  <c r="AM304" i="5"/>
  <c r="AM305" i="5"/>
  <c r="AM306" i="5"/>
  <c r="AM307" i="5"/>
  <c r="AM308" i="5"/>
  <c r="AM309" i="5"/>
  <c r="AM310" i="5"/>
  <c r="AM311" i="5"/>
  <c r="AM312" i="5"/>
  <c r="AM313" i="5"/>
  <c r="AM314" i="5"/>
  <c r="AM315" i="5"/>
  <c r="AM316" i="5"/>
  <c r="AM317" i="5"/>
  <c r="AM318" i="5"/>
  <c r="AM319" i="5"/>
  <c r="AM320" i="5"/>
  <c r="AM321" i="5"/>
  <c r="AM322" i="5"/>
  <c r="AM323" i="5"/>
  <c r="AM324" i="5"/>
  <c r="AM325" i="5"/>
  <c r="AM326" i="5"/>
  <c r="AM327" i="5"/>
  <c r="AM328" i="5"/>
  <c r="AM329" i="5"/>
  <c r="AM330" i="5"/>
  <c r="AM331" i="5"/>
  <c r="AM332" i="5"/>
  <c r="AM333" i="5"/>
  <c r="AM334" i="5"/>
  <c r="AM335" i="5"/>
  <c r="AM336" i="5"/>
  <c r="AM337" i="5"/>
  <c r="AM338" i="5"/>
  <c r="AM339" i="5"/>
  <c r="AM340" i="5"/>
  <c r="AM341" i="5"/>
  <c r="AM342" i="5"/>
  <c r="AM343" i="5"/>
  <c r="AM344" i="5"/>
  <c r="AM345" i="5"/>
  <c r="AM346" i="5"/>
  <c r="AM347" i="5"/>
  <c r="AM348" i="5"/>
  <c r="AM349" i="5"/>
  <c r="AM350" i="5"/>
  <c r="AM351" i="5"/>
  <c r="AM352" i="5"/>
  <c r="AM353" i="5"/>
  <c r="AM354" i="5"/>
  <c r="AM355" i="5"/>
  <c r="AM356" i="5"/>
  <c r="AM357" i="5"/>
  <c r="AM358" i="5"/>
  <c r="AM359" i="5"/>
  <c r="AM360" i="5"/>
  <c r="AM361" i="5"/>
  <c r="AM362" i="5"/>
  <c r="AM363" i="5"/>
  <c r="AM364" i="5"/>
  <c r="AM365" i="5"/>
  <c r="AM366" i="5"/>
  <c r="AM367" i="5"/>
  <c r="AM368" i="5"/>
  <c r="AM369" i="5"/>
  <c r="AM370" i="5"/>
  <c r="AM371" i="5"/>
  <c r="AM372" i="5"/>
  <c r="AM373" i="5"/>
  <c r="AM374" i="5"/>
  <c r="AM375" i="5"/>
  <c r="AM376" i="5"/>
  <c r="AM377" i="5"/>
  <c r="AM378" i="5"/>
  <c r="AM379" i="5"/>
  <c r="AM380" i="5"/>
  <c r="AM381" i="5"/>
  <c r="AM382" i="5"/>
  <c r="AM383" i="5"/>
  <c r="AM384" i="5"/>
  <c r="AM385" i="5"/>
  <c r="AM386" i="5"/>
  <c r="AM387" i="5"/>
  <c r="AM388" i="5"/>
  <c r="AM389" i="5"/>
  <c r="AM390" i="5"/>
  <c r="AM391" i="5"/>
  <c r="AM392" i="5"/>
  <c r="AM393" i="5"/>
  <c r="AM394" i="5"/>
  <c r="AM395" i="5"/>
  <c r="AM396" i="5"/>
  <c r="AM397" i="5"/>
  <c r="AM398" i="5"/>
  <c r="AM399" i="5"/>
  <c r="AM400" i="5"/>
  <c r="AM401" i="5"/>
  <c r="AM402" i="5"/>
  <c r="AM403" i="5"/>
  <c r="AM404" i="5"/>
  <c r="AM405" i="5"/>
  <c r="AM406" i="5"/>
  <c r="AM407" i="5"/>
  <c r="AM408" i="5"/>
  <c r="AM409" i="5"/>
  <c r="AM410" i="5"/>
  <c r="AM411" i="5"/>
  <c r="AM412" i="5"/>
  <c r="AM413" i="5"/>
  <c r="AM414" i="5"/>
  <c r="AM415" i="5"/>
  <c r="AM416" i="5"/>
  <c r="AM417" i="5"/>
  <c r="AM418" i="5"/>
  <c r="AM419" i="5"/>
  <c r="AM420" i="5"/>
  <c r="AM421" i="5"/>
  <c r="AM422" i="5"/>
  <c r="AM423" i="5"/>
  <c r="AM424" i="5"/>
  <c r="AM425" i="5"/>
  <c r="AM426" i="5"/>
  <c r="AM427" i="5"/>
  <c r="AM428" i="5"/>
  <c r="AM429" i="5"/>
  <c r="AM430" i="5"/>
  <c r="AM431" i="5"/>
  <c r="AM432" i="5"/>
  <c r="AM433" i="5"/>
  <c r="AM434" i="5"/>
  <c r="AM435" i="5"/>
  <c r="AM436" i="5"/>
  <c r="AM437" i="5"/>
  <c r="AM438" i="5"/>
  <c r="AM439" i="5"/>
  <c r="AM440" i="5"/>
  <c r="AM441" i="5"/>
  <c r="AM442" i="5"/>
  <c r="AM443" i="5"/>
  <c r="AM444" i="5"/>
  <c r="AM445" i="5"/>
  <c r="AM446" i="5"/>
  <c r="AM447" i="5"/>
  <c r="AM448" i="5"/>
  <c r="AM449" i="5"/>
  <c r="AM450" i="5"/>
  <c r="AM451" i="5"/>
  <c r="AM452" i="5"/>
  <c r="AM453" i="5"/>
  <c r="AM454" i="5"/>
  <c r="AM455" i="5"/>
  <c r="AM456" i="5"/>
  <c r="AM457" i="5"/>
  <c r="AM458" i="5"/>
  <c r="AM459" i="5"/>
  <c r="AM460" i="5"/>
  <c r="AM461" i="5"/>
  <c r="AM462" i="5"/>
  <c r="AM463" i="5"/>
  <c r="AM464" i="5"/>
  <c r="AM465" i="5"/>
  <c r="AM466" i="5"/>
  <c r="AM467" i="5"/>
  <c r="AM468" i="5"/>
  <c r="AM469" i="5"/>
  <c r="AM470" i="5"/>
  <c r="AM471" i="5"/>
  <c r="AM472" i="5"/>
  <c r="AM473" i="5"/>
  <c r="AM474" i="5"/>
  <c r="AM475" i="5"/>
  <c r="AM476" i="5"/>
  <c r="AM477" i="5"/>
  <c r="AM478" i="5"/>
  <c r="AM479" i="5"/>
  <c r="AM480" i="5"/>
  <c r="AM481" i="5"/>
  <c r="AM482" i="5"/>
  <c r="AM483" i="5"/>
  <c r="AM484" i="5"/>
  <c r="AM485" i="5"/>
  <c r="AM486" i="5"/>
  <c r="AM487" i="5"/>
  <c r="AM488" i="5"/>
  <c r="AM489" i="5"/>
  <c r="AM490" i="5"/>
  <c r="AM491" i="5"/>
  <c r="AM492" i="5"/>
  <c r="AM493" i="5"/>
  <c r="AM494" i="5"/>
  <c r="AM495" i="5"/>
  <c r="AM496" i="5"/>
  <c r="AM497" i="5"/>
  <c r="AM498" i="5"/>
  <c r="AM499" i="5"/>
  <c r="AM500" i="5"/>
  <c r="AM501" i="5"/>
  <c r="AM502" i="5"/>
  <c r="AM503" i="5"/>
  <c r="AM504" i="5"/>
  <c r="AM505" i="5"/>
  <c r="AM506" i="5"/>
  <c r="AM507" i="5"/>
  <c r="AM508" i="5"/>
  <c r="AM509" i="5"/>
  <c r="AM510" i="5"/>
  <c r="AM511" i="5"/>
  <c r="AM512" i="5"/>
  <c r="AM513" i="5"/>
  <c r="AM514" i="5"/>
  <c r="AM515" i="5"/>
  <c r="AM516" i="5"/>
  <c r="AM517" i="5"/>
  <c r="AM518" i="5"/>
  <c r="AM519" i="5"/>
  <c r="AM520" i="5"/>
  <c r="AM521" i="5"/>
  <c r="AM522" i="5"/>
  <c r="AM523" i="5"/>
  <c r="AM524" i="5"/>
  <c r="AM525" i="5"/>
  <c r="AM526" i="5"/>
  <c r="AM527" i="5"/>
  <c r="AM528" i="5"/>
  <c r="AM529" i="5"/>
  <c r="AM530" i="5"/>
  <c r="AM2" i="5"/>
  <c r="A225" i="8" l="1"/>
  <c r="A226" i="8"/>
  <c r="A227" i="8"/>
  <c r="A228" i="8"/>
  <c r="A229" i="8"/>
  <c r="A230" i="8"/>
  <c r="H230" i="8"/>
  <c r="H229" i="8"/>
  <c r="H228" i="8"/>
  <c r="H227" i="8"/>
  <c r="H226" i="8"/>
  <c r="H225" i="8"/>
  <c r="A526" i="5"/>
  <c r="A527" i="5"/>
  <c r="A528" i="5"/>
  <c r="A529" i="5"/>
  <c r="A530" i="5"/>
  <c r="A1322" i="4"/>
  <c r="A1323" i="4"/>
  <c r="A1324" i="4"/>
  <c r="A1325" i="4"/>
  <c r="A1326" i="4"/>
  <c r="A1327" i="4"/>
  <c r="A1328" i="4"/>
  <c r="A1329" i="4"/>
  <c r="A1330" i="4"/>
  <c r="A1331" i="4"/>
  <c r="A1332" i="4"/>
  <c r="A1333" i="4"/>
  <c r="A1334" i="4"/>
  <c r="A1335" i="4"/>
  <c r="A1336" i="4"/>
  <c r="A1337" i="4"/>
  <c r="A1338" i="4"/>
  <c r="A1339" i="4"/>
  <c r="A1340" i="4"/>
  <c r="A1341" i="4"/>
  <c r="AJ1322" i="4"/>
  <c r="AJ1323" i="4"/>
  <c r="AJ1324" i="4"/>
  <c r="AJ1325" i="4"/>
  <c r="AJ1326" i="4"/>
  <c r="AJ1327" i="4"/>
  <c r="AJ1328" i="4"/>
  <c r="AJ1329" i="4"/>
  <c r="AJ1330" i="4"/>
  <c r="AJ1331" i="4"/>
  <c r="AJ1332" i="4"/>
  <c r="AJ1333" i="4"/>
  <c r="AJ1334" i="4"/>
  <c r="AJ1335" i="4"/>
  <c r="AJ1336" i="4"/>
  <c r="AJ1337" i="4"/>
  <c r="AJ1338" i="4"/>
  <c r="AJ1339" i="4"/>
  <c r="AJ1340" i="4"/>
  <c r="AJ1341" i="4"/>
  <c r="E476" i="7" l="1"/>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1315" i="4"/>
  <c r="A1316" i="4"/>
  <c r="A1317" i="4"/>
  <c r="A1318" i="4"/>
  <c r="A1319" i="4"/>
  <c r="A1320" i="4"/>
  <c r="A1321" i="4"/>
  <c r="A221" i="8"/>
  <c r="A222" i="8"/>
  <c r="A223" i="8"/>
  <c r="A224" i="8"/>
  <c r="H222" i="8"/>
  <c r="H223" i="8"/>
  <c r="H224" i="8"/>
  <c r="H221" i="8"/>
  <c r="A520" i="5"/>
  <c r="A521" i="5"/>
  <c r="A522" i="5"/>
  <c r="A523" i="5"/>
  <c r="A524" i="5"/>
  <c r="A525" i="5"/>
  <c r="AJ1320" i="4"/>
  <c r="AJ1321" i="4"/>
  <c r="AJ1302" i="4"/>
  <c r="AJ1303" i="4"/>
  <c r="AJ1304" i="4"/>
  <c r="AJ1305" i="4"/>
  <c r="AJ1306" i="4"/>
  <c r="AJ1307" i="4"/>
  <c r="AJ1308" i="4"/>
  <c r="AJ1309" i="4"/>
  <c r="AJ1310" i="4"/>
  <c r="AJ1311" i="4"/>
  <c r="AJ1312" i="4"/>
  <c r="AJ1313" i="4"/>
  <c r="AJ1314" i="4"/>
  <c r="AJ1315" i="4"/>
  <c r="AJ1316" i="4"/>
  <c r="AJ1317" i="4"/>
  <c r="AJ1318" i="4"/>
  <c r="AJ1319" i="4"/>
  <c r="A215" i="8" l="1"/>
  <c r="A216" i="8"/>
  <c r="A217" i="8"/>
  <c r="A218" i="8"/>
  <c r="A219" i="8"/>
  <c r="A220" i="8"/>
  <c r="H216" i="8"/>
  <c r="H217" i="8"/>
  <c r="H218" i="8"/>
  <c r="H219" i="8"/>
  <c r="H220" i="8"/>
  <c r="H215" i="8"/>
  <c r="N249" i="6"/>
  <c r="N250" i="6"/>
  <c r="E474" i="7"/>
  <c r="E475" i="7"/>
  <c r="A508" i="5"/>
  <c r="A509" i="5"/>
  <c r="A510" i="5"/>
  <c r="A511" i="5"/>
  <c r="A512" i="5"/>
  <c r="A513" i="5"/>
  <c r="A514" i="5"/>
  <c r="A515" i="5"/>
  <c r="A516" i="5"/>
  <c r="A517" i="5"/>
  <c r="A518" i="5"/>
  <c r="A519" i="5"/>
  <c r="A1275" i="4"/>
  <c r="A1276" i="4"/>
  <c r="A1277" i="4"/>
  <c r="A1278" i="4"/>
  <c r="A1279" i="4"/>
  <c r="A1280" i="4"/>
  <c r="A1281" i="4"/>
  <c r="A1282" i="4"/>
  <c r="A1283" i="4"/>
  <c r="A1284" i="4"/>
  <c r="A1285" i="4"/>
  <c r="A1286" i="4"/>
  <c r="A1287" i="4"/>
  <c r="A1288" i="4"/>
  <c r="A1289" i="4"/>
  <c r="A1290" i="4"/>
  <c r="AJ1275" i="4"/>
  <c r="AJ1276" i="4"/>
  <c r="AJ1277" i="4"/>
  <c r="AJ1278" i="4"/>
  <c r="AJ1279" i="4"/>
  <c r="AJ1280" i="4"/>
  <c r="AJ1281" i="4"/>
  <c r="AJ1282" i="4"/>
  <c r="AJ1283" i="4"/>
  <c r="AJ1284" i="4"/>
  <c r="AJ1285" i="4"/>
  <c r="AJ1286" i="4"/>
  <c r="AJ1287" i="4"/>
  <c r="AJ1288" i="4"/>
  <c r="AJ1289" i="4"/>
  <c r="AJ1290" i="4"/>
  <c r="AJ1291" i="4"/>
  <c r="AJ1292" i="4"/>
  <c r="AJ1293" i="4"/>
  <c r="AJ1294" i="4"/>
  <c r="AJ1295" i="4"/>
  <c r="AJ1296" i="4"/>
  <c r="AJ1297" i="4"/>
  <c r="AJ1298" i="4"/>
  <c r="AJ1299" i="4"/>
  <c r="AJ1300" i="4"/>
  <c r="AJ1301" i="4"/>
  <c r="A211" i="8" l="1"/>
  <c r="A212" i="8"/>
  <c r="A213" i="8"/>
  <c r="A214" i="8"/>
  <c r="H212" i="8"/>
  <c r="H213" i="8"/>
  <c r="H214" i="8"/>
  <c r="H211" i="8"/>
  <c r="A503" i="5"/>
  <c r="A504" i="5"/>
  <c r="A505" i="5"/>
  <c r="A506" i="5"/>
  <c r="A507" i="5"/>
  <c r="A1253" i="4"/>
  <c r="A1254" i="4"/>
  <c r="A1255" i="4"/>
  <c r="A1256" i="4"/>
  <c r="A1257" i="4"/>
  <c r="A1258" i="4"/>
  <c r="A1259" i="4"/>
  <c r="A1260" i="4"/>
  <c r="A1261" i="4"/>
  <c r="A1262" i="4"/>
  <c r="A1263" i="4"/>
  <c r="A1264" i="4"/>
  <c r="A1265" i="4"/>
  <c r="A1266" i="4"/>
  <c r="A1267" i="4"/>
  <c r="A1268" i="4"/>
  <c r="A1269" i="4"/>
  <c r="A1270" i="4"/>
  <c r="A1271" i="4"/>
  <c r="A1272" i="4"/>
  <c r="A1273" i="4"/>
  <c r="A1274" i="4"/>
  <c r="AJ1253" i="4"/>
  <c r="AJ1254" i="4"/>
  <c r="AJ1255" i="4"/>
  <c r="AJ1256" i="4"/>
  <c r="AJ1257" i="4"/>
  <c r="AJ1258" i="4"/>
  <c r="AJ1259" i="4"/>
  <c r="AJ1260" i="4"/>
  <c r="AJ1261" i="4"/>
  <c r="AJ1262" i="4"/>
  <c r="AJ1263" i="4"/>
  <c r="AJ1264" i="4"/>
  <c r="AJ1265" i="4"/>
  <c r="AJ1266" i="4"/>
  <c r="AJ1267" i="4"/>
  <c r="AJ1268" i="4"/>
  <c r="AJ1269" i="4"/>
  <c r="AJ1270" i="4"/>
  <c r="AJ1271" i="4"/>
  <c r="AJ1272" i="4"/>
  <c r="AJ1273" i="4"/>
  <c r="AJ1274" i="4"/>
  <c r="E473" i="7"/>
  <c r="A207" i="8"/>
  <c r="A208" i="8"/>
  <c r="A209" i="8"/>
  <c r="A210" i="8"/>
  <c r="H210" i="8"/>
  <c r="H209" i="8"/>
  <c r="H208" i="8"/>
  <c r="H207" i="8"/>
  <c r="A496" i="5"/>
  <c r="A497" i="5"/>
  <c r="A498" i="5"/>
  <c r="A499" i="5"/>
  <c r="A500" i="5"/>
  <c r="A501" i="5"/>
  <c r="A502" i="5"/>
  <c r="AJ1231" i="4"/>
  <c r="AJ1232" i="4"/>
  <c r="AJ1233" i="4"/>
  <c r="AJ1234" i="4"/>
  <c r="AJ1235" i="4"/>
  <c r="AJ1236" i="4"/>
  <c r="AJ1237" i="4"/>
  <c r="AJ1238" i="4"/>
  <c r="AJ1239" i="4"/>
  <c r="AJ1240" i="4"/>
  <c r="AJ1241" i="4"/>
  <c r="AJ1242" i="4"/>
  <c r="AJ1243" i="4"/>
  <c r="AJ1244" i="4"/>
  <c r="AJ1245" i="4"/>
  <c r="AJ1246" i="4"/>
  <c r="AJ1247" i="4"/>
  <c r="AJ1248" i="4"/>
  <c r="AJ1249" i="4"/>
  <c r="AJ1250" i="4"/>
  <c r="AJ1251" i="4"/>
  <c r="AJ1252" i="4"/>
  <c r="A1231" i="4"/>
  <c r="A1232" i="4"/>
  <c r="A1233" i="4"/>
  <c r="A1234" i="4"/>
  <c r="A1235" i="4"/>
  <c r="A1236" i="4"/>
  <c r="A1237" i="4"/>
  <c r="A1238" i="4"/>
  <c r="A1239" i="4"/>
  <c r="A1240" i="4"/>
  <c r="A1241" i="4"/>
  <c r="A1242" i="4"/>
  <c r="A1243" i="4"/>
  <c r="A1244" i="4"/>
  <c r="A1245" i="4"/>
  <c r="A1246" i="4"/>
  <c r="A1247" i="4"/>
  <c r="A1248" i="4"/>
  <c r="A1249" i="4"/>
  <c r="A1250" i="4"/>
  <c r="A1251" i="4"/>
  <c r="A1252" i="4"/>
  <c r="A29" i="13"/>
  <c r="E29" i="13"/>
  <c r="FG19" i="12"/>
  <c r="ER19" i="12"/>
  <c r="ES19" i="12"/>
  <c r="ET19" i="12"/>
  <c r="EU19" i="12"/>
  <c r="EV19" i="12"/>
  <c r="FE19" i="12" s="1"/>
  <c r="EW19" i="12"/>
  <c r="FC19" i="12" s="1"/>
  <c r="EX19" i="12"/>
  <c r="EY19" i="12"/>
  <c r="EZ19" i="12"/>
  <c r="FA19" i="12"/>
  <c r="FB19" i="12"/>
  <c r="A26" i="13"/>
  <c r="A27" i="13"/>
  <c r="A28" i="13"/>
  <c r="FG16" i="12"/>
  <c r="FG17" i="12"/>
  <c r="FG18" i="12"/>
  <c r="ER16" i="12"/>
  <c r="ES16" i="12"/>
  <c r="ET16" i="12"/>
  <c r="EU16" i="12"/>
  <c r="EV16" i="12"/>
  <c r="EW16" i="12"/>
  <c r="FC16" i="12" s="1"/>
  <c r="FE16" i="12" s="1"/>
  <c r="FD16" i="12" s="1"/>
  <c r="EX16" i="12"/>
  <c r="EY16" i="12"/>
  <c r="EZ16" i="12"/>
  <c r="FA16" i="12"/>
  <c r="FB16" i="12"/>
  <c r="FF16" i="12"/>
  <c r="ER17" i="12"/>
  <c r="ES17" i="12"/>
  <c r="ET17" i="12"/>
  <c r="EU17" i="12"/>
  <c r="EV17" i="12"/>
  <c r="EW17" i="12"/>
  <c r="EX17" i="12"/>
  <c r="FC17" i="12" s="1"/>
  <c r="EY17" i="12"/>
  <c r="EZ17" i="12"/>
  <c r="FA17" i="12"/>
  <c r="FB17" i="12"/>
  <c r="FF17" i="12"/>
  <c r="ER18" i="12"/>
  <c r="ES18" i="12"/>
  <c r="ET18" i="12"/>
  <c r="EU18" i="12"/>
  <c r="EV18" i="12"/>
  <c r="EW18" i="12"/>
  <c r="EX18" i="12"/>
  <c r="EY18" i="12"/>
  <c r="EZ18" i="12"/>
  <c r="FA18" i="12"/>
  <c r="FB18" i="12"/>
  <c r="FC18" i="12"/>
  <c r="E26" i="13"/>
  <c r="E27" i="13"/>
  <c r="E28" i="13"/>
  <c r="N247" i="6"/>
  <c r="N248" i="6"/>
  <c r="N246" i="6"/>
  <c r="E468" i="7" s="1"/>
  <c r="E466" i="7"/>
  <c r="E467" i="7"/>
  <c r="E469" i="7"/>
  <c r="E470" i="7"/>
  <c r="E471" i="7"/>
  <c r="E472" i="7"/>
  <c r="A204" i="8"/>
  <c r="A205" i="8"/>
  <c r="A206" i="8"/>
  <c r="H206" i="8"/>
  <c r="H205" i="8"/>
  <c r="H204" i="8"/>
  <c r="A488" i="5"/>
  <c r="A489" i="5"/>
  <c r="A490" i="5"/>
  <c r="A491" i="5"/>
  <c r="A492" i="5"/>
  <c r="A493" i="5"/>
  <c r="A494" i="5"/>
  <c r="A495" i="5"/>
  <c r="A1212" i="4"/>
  <c r="A1213" i="4"/>
  <c r="A1214" i="4"/>
  <c r="A1215" i="4"/>
  <c r="A1216" i="4"/>
  <c r="A1217" i="4"/>
  <c r="A1218" i="4"/>
  <c r="A1219" i="4"/>
  <c r="A1220" i="4"/>
  <c r="A1221" i="4"/>
  <c r="A1222" i="4"/>
  <c r="A1223" i="4"/>
  <c r="A1224" i="4"/>
  <c r="A1225" i="4"/>
  <c r="A1226" i="4"/>
  <c r="A1227" i="4"/>
  <c r="A1228" i="4"/>
  <c r="A1229" i="4"/>
  <c r="A1230" i="4"/>
  <c r="AJ1212" i="4"/>
  <c r="AJ1213" i="4"/>
  <c r="AJ1214" i="4"/>
  <c r="AJ1215" i="4"/>
  <c r="AJ1216" i="4"/>
  <c r="AJ1217" i="4"/>
  <c r="AJ1218" i="4"/>
  <c r="AJ1219" i="4"/>
  <c r="AJ1220" i="4"/>
  <c r="AJ1221" i="4"/>
  <c r="AJ1222" i="4"/>
  <c r="AJ1223" i="4"/>
  <c r="AJ1224" i="4"/>
  <c r="AJ1225" i="4"/>
  <c r="AJ1226" i="4"/>
  <c r="AJ1227" i="4"/>
  <c r="AJ1228" i="4"/>
  <c r="AJ1229" i="4"/>
  <c r="AJ1230" i="4"/>
  <c r="FF19" i="12" l="1"/>
  <c r="FD19" i="12" s="1"/>
  <c r="FD18" i="12"/>
  <c r="FF18" i="12"/>
  <c r="FE17" i="12"/>
  <c r="FD17" i="12" s="1"/>
  <c r="FE18" i="12"/>
  <c r="A201" i="8"/>
  <c r="A202" i="8"/>
  <c r="A203" i="8"/>
  <c r="H203" i="8"/>
  <c r="H202" i="8"/>
  <c r="H201" i="8"/>
  <c r="FG15" i="12"/>
  <c r="E25" i="13" s="1"/>
  <c r="ER15" i="12"/>
  <c r="ES15" i="12"/>
  <c r="ET15" i="12"/>
  <c r="EU15" i="12"/>
  <c r="EV15" i="12"/>
  <c r="EW15" i="12"/>
  <c r="FC15" i="12" s="1"/>
  <c r="EX15" i="12"/>
  <c r="EY15" i="12"/>
  <c r="EZ15" i="12"/>
  <c r="FA15" i="12"/>
  <c r="FB15" i="12"/>
  <c r="E24" i="13"/>
  <c r="A24" i="13"/>
  <c r="A25" i="13"/>
  <c r="E461" i="7"/>
  <c r="E462" i="7"/>
  <c r="E463" i="7"/>
  <c r="E464" i="7"/>
  <c r="E465" i="7"/>
  <c r="A481" i="5"/>
  <c r="A482" i="5"/>
  <c r="A483" i="5"/>
  <c r="A484" i="5"/>
  <c r="A485" i="5"/>
  <c r="A486" i="5"/>
  <c r="A487" i="5"/>
  <c r="AJ1196" i="4"/>
  <c r="AJ1197" i="4"/>
  <c r="AJ1198" i="4"/>
  <c r="AJ1199" i="4"/>
  <c r="AJ1200" i="4"/>
  <c r="AJ1201" i="4"/>
  <c r="AJ1202" i="4"/>
  <c r="AJ1203" i="4"/>
  <c r="AJ1204" i="4"/>
  <c r="AJ1205" i="4"/>
  <c r="AJ1206" i="4"/>
  <c r="AJ1207" i="4"/>
  <c r="AJ1208" i="4"/>
  <c r="AJ1209" i="4"/>
  <c r="AJ1210" i="4"/>
  <c r="AJ1211" i="4"/>
  <c r="A1196" i="4"/>
  <c r="A1197" i="4"/>
  <c r="A1198" i="4"/>
  <c r="A1199" i="4"/>
  <c r="A1200" i="4"/>
  <c r="A1201" i="4"/>
  <c r="A1202" i="4"/>
  <c r="A1203" i="4"/>
  <c r="A1204" i="4"/>
  <c r="A1205" i="4"/>
  <c r="A1206" i="4"/>
  <c r="A1207" i="4"/>
  <c r="A1208" i="4"/>
  <c r="A1209" i="4"/>
  <c r="A1210" i="4"/>
  <c r="A1211" i="4"/>
  <c r="A195" i="8"/>
  <c r="A196" i="8"/>
  <c r="A197" i="8"/>
  <c r="A198" i="8"/>
  <c r="A199" i="8"/>
  <c r="A200" i="8"/>
  <c r="H197" i="8"/>
  <c r="H198" i="8"/>
  <c r="H199" i="8"/>
  <c r="H200" i="8"/>
  <c r="H196" i="8"/>
  <c r="H195" i="8"/>
  <c r="E448" i="7"/>
  <c r="E449" i="7"/>
  <c r="E450" i="7"/>
  <c r="E451" i="7"/>
  <c r="E452" i="7"/>
  <c r="E453" i="7"/>
  <c r="E454" i="7"/>
  <c r="E455" i="7"/>
  <c r="E456" i="7"/>
  <c r="E457" i="7"/>
  <c r="E458" i="7"/>
  <c r="E459" i="7"/>
  <c r="E460" i="7"/>
  <c r="A466" i="5"/>
  <c r="A467" i="5"/>
  <c r="A468" i="5"/>
  <c r="A469" i="5"/>
  <c r="A470" i="5"/>
  <c r="A471" i="5"/>
  <c r="A472" i="5"/>
  <c r="A473" i="5"/>
  <c r="A474" i="5"/>
  <c r="A475" i="5"/>
  <c r="A476" i="5"/>
  <c r="A477" i="5"/>
  <c r="A478" i="5"/>
  <c r="A479" i="5"/>
  <c r="A480" i="5"/>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J1171" i="4"/>
  <c r="AJ1172" i="4"/>
  <c r="AJ1173" i="4"/>
  <c r="AJ1174" i="4"/>
  <c r="AJ1175" i="4"/>
  <c r="AJ1176" i="4"/>
  <c r="AJ1177" i="4"/>
  <c r="AJ1178" i="4"/>
  <c r="AJ1179" i="4"/>
  <c r="AJ1180" i="4"/>
  <c r="AJ1181" i="4"/>
  <c r="AJ1182" i="4"/>
  <c r="AJ1183" i="4"/>
  <c r="AJ1184" i="4"/>
  <c r="AJ1185" i="4"/>
  <c r="AJ1186" i="4"/>
  <c r="AJ1187" i="4"/>
  <c r="AJ1188" i="4"/>
  <c r="AJ1189" i="4"/>
  <c r="AJ1190" i="4"/>
  <c r="AJ1191" i="4"/>
  <c r="AJ1192" i="4"/>
  <c r="AJ1193" i="4"/>
  <c r="AJ1194" i="4"/>
  <c r="AJ1195" i="4"/>
  <c r="H179" i="8"/>
  <c r="H180" i="8"/>
  <c r="H181" i="8"/>
  <c r="H182" i="8"/>
  <c r="H183" i="8"/>
  <c r="H184" i="8"/>
  <c r="H185" i="8"/>
  <c r="H186" i="8"/>
  <c r="H187" i="8"/>
  <c r="H188" i="8"/>
  <c r="H189" i="8"/>
  <c r="H190" i="8"/>
  <c r="H191" i="8"/>
  <c r="H192" i="8"/>
  <c r="H193" i="8"/>
  <c r="H194" i="8"/>
  <c r="A184" i="8"/>
  <c r="A185" i="8"/>
  <c r="A186" i="8"/>
  <c r="A187" i="8"/>
  <c r="A188" i="8"/>
  <c r="A189" i="8"/>
  <c r="A190" i="8"/>
  <c r="A191" i="8"/>
  <c r="A192" i="8"/>
  <c r="A193" i="8"/>
  <c r="A194" i="8"/>
  <c r="E22" i="13"/>
  <c r="A18" i="13"/>
  <c r="A19" i="13"/>
  <c r="A20" i="13"/>
  <c r="A21" i="13"/>
  <c r="A22" i="13"/>
  <c r="A23" i="13"/>
  <c r="E431" i="7"/>
  <c r="E432" i="7"/>
  <c r="E433" i="7"/>
  <c r="E434" i="7"/>
  <c r="E435" i="7"/>
  <c r="E436" i="7"/>
  <c r="E437" i="7"/>
  <c r="E438" i="7"/>
  <c r="E439" i="7"/>
  <c r="E440" i="7"/>
  <c r="E441" i="7"/>
  <c r="E442" i="7"/>
  <c r="E443" i="7"/>
  <c r="E444" i="7"/>
  <c r="E445" i="7"/>
  <c r="E446" i="7"/>
  <c r="E447" i="7"/>
  <c r="A457" i="5"/>
  <c r="A458" i="5"/>
  <c r="A459" i="5"/>
  <c r="A460" i="5"/>
  <c r="A461" i="5"/>
  <c r="A462" i="5"/>
  <c r="A463" i="5"/>
  <c r="A464" i="5"/>
  <c r="A465" i="5"/>
  <c r="A441" i="5"/>
  <c r="A442" i="5"/>
  <c r="A443" i="5"/>
  <c r="A444" i="5"/>
  <c r="A445" i="5"/>
  <c r="A446" i="5"/>
  <c r="A447" i="5"/>
  <c r="A448" i="5"/>
  <c r="A449" i="5"/>
  <c r="A450" i="5"/>
  <c r="A451" i="5"/>
  <c r="A452" i="5"/>
  <c r="A453" i="5"/>
  <c r="A454" i="5"/>
  <c r="A455" i="5"/>
  <c r="A456" i="5"/>
  <c r="A430" i="5"/>
  <c r="A431" i="5"/>
  <c r="A432" i="5"/>
  <c r="A433" i="5"/>
  <c r="A434" i="5"/>
  <c r="A435" i="5"/>
  <c r="A436" i="5"/>
  <c r="A437" i="5"/>
  <c r="A438" i="5"/>
  <c r="A439" i="5"/>
  <c r="A440" i="5"/>
  <c r="AJ1146" i="4"/>
  <c r="AJ1147" i="4"/>
  <c r="AJ1148" i="4"/>
  <c r="AJ1149" i="4"/>
  <c r="AJ1150" i="4"/>
  <c r="AJ1151" i="4"/>
  <c r="AJ1152" i="4"/>
  <c r="AJ1153" i="4"/>
  <c r="AJ1154" i="4"/>
  <c r="AJ1155" i="4"/>
  <c r="AJ1156" i="4"/>
  <c r="AJ1157" i="4"/>
  <c r="AJ1158" i="4"/>
  <c r="AJ1159" i="4"/>
  <c r="AJ1160" i="4"/>
  <c r="AJ1161" i="4"/>
  <c r="AJ1162" i="4"/>
  <c r="AJ1163" i="4"/>
  <c r="AJ1164" i="4"/>
  <c r="AJ1165" i="4"/>
  <c r="AJ1166" i="4"/>
  <c r="AJ1167" i="4"/>
  <c r="AJ1168" i="4"/>
  <c r="AJ1169" i="4"/>
  <c r="AJ1170" i="4"/>
  <c r="AJ1118" i="4"/>
  <c r="AJ1119" i="4"/>
  <c r="AJ1120" i="4"/>
  <c r="AJ1121" i="4"/>
  <c r="AJ1122" i="4"/>
  <c r="AJ1123" i="4"/>
  <c r="AJ1124" i="4"/>
  <c r="AJ1125" i="4"/>
  <c r="AJ1126" i="4"/>
  <c r="AJ1127" i="4"/>
  <c r="AJ1128" i="4"/>
  <c r="AJ1129" i="4"/>
  <c r="AJ1130" i="4"/>
  <c r="AJ1131" i="4"/>
  <c r="AJ1132" i="4"/>
  <c r="AJ1133" i="4"/>
  <c r="AJ1134" i="4"/>
  <c r="AJ1135" i="4"/>
  <c r="AJ1136" i="4"/>
  <c r="AJ1137" i="4"/>
  <c r="AJ1138" i="4"/>
  <c r="AJ1139" i="4"/>
  <c r="AJ1140" i="4"/>
  <c r="AJ1141" i="4"/>
  <c r="AJ1142" i="4"/>
  <c r="AJ1143" i="4"/>
  <c r="AJ1144" i="4"/>
  <c r="AJ1145" i="4"/>
  <c r="AJ1110" i="4"/>
  <c r="AJ1111" i="4"/>
  <c r="AJ1112" i="4"/>
  <c r="AJ1113" i="4"/>
  <c r="AJ1114" i="4"/>
  <c r="AJ1115" i="4"/>
  <c r="AJ1116" i="4"/>
  <c r="AJ1117"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01" i="4"/>
  <c r="A1102" i="4"/>
  <c r="A1103" i="4"/>
  <c r="A1104" i="4"/>
  <c r="A1105" i="4"/>
  <c r="A1106" i="4"/>
  <c r="A1107" i="4"/>
  <c r="A1108" i="4"/>
  <c r="A1109" i="4"/>
  <c r="A1110" i="4"/>
  <c r="A1111" i="4"/>
  <c r="A1112" i="4"/>
  <c r="A1113" i="4"/>
  <c r="A1114" i="4"/>
  <c r="A1115" i="4"/>
  <c r="A1116" i="4"/>
  <c r="A1117" i="4"/>
  <c r="ER14" i="12"/>
  <c r="FG14" i="12" s="1"/>
  <c r="E23" i="13" s="1"/>
  <c r="ES14" i="12"/>
  <c r="ET14" i="12"/>
  <c r="EU14" i="12"/>
  <c r="EV14" i="12"/>
  <c r="EW14" i="12"/>
  <c r="FC14" i="12" s="1"/>
  <c r="EX14" i="12"/>
  <c r="EY14" i="12"/>
  <c r="EZ14" i="12"/>
  <c r="FA14" i="12"/>
  <c r="FB14" i="12"/>
  <c r="N241" i="6"/>
  <c r="N242" i="6"/>
  <c r="N243" i="6"/>
  <c r="N244" i="6"/>
  <c r="N245" i="6"/>
  <c r="AJ803" i="4"/>
  <c r="AJ804" i="4"/>
  <c r="AJ805" i="4"/>
  <c r="AJ806" i="4"/>
  <c r="AJ807" i="4"/>
  <c r="AJ808" i="4"/>
  <c r="AJ809" i="4"/>
  <c r="AJ810" i="4"/>
  <c r="AJ811" i="4"/>
  <c r="AJ812" i="4"/>
  <c r="AJ813" i="4"/>
  <c r="AJ814" i="4"/>
  <c r="AJ815" i="4"/>
  <c r="AJ816" i="4"/>
  <c r="AJ817" i="4"/>
  <c r="AJ818" i="4"/>
  <c r="AJ819" i="4"/>
  <c r="AJ820" i="4"/>
  <c r="AJ821" i="4"/>
  <c r="AJ822" i="4"/>
  <c r="AJ823" i="4"/>
  <c r="AJ824" i="4"/>
  <c r="AJ825" i="4"/>
  <c r="AJ826" i="4"/>
  <c r="AJ827" i="4"/>
  <c r="AJ828" i="4"/>
  <c r="AJ829" i="4"/>
  <c r="AJ830" i="4"/>
  <c r="AJ831" i="4"/>
  <c r="AJ832" i="4"/>
  <c r="AJ833" i="4"/>
  <c r="AJ834" i="4"/>
  <c r="AJ835" i="4"/>
  <c r="AJ836" i="4"/>
  <c r="AJ837" i="4"/>
  <c r="AJ838" i="4"/>
  <c r="AJ839" i="4"/>
  <c r="AJ840" i="4"/>
  <c r="AJ841" i="4"/>
  <c r="AJ842" i="4"/>
  <c r="AJ843" i="4"/>
  <c r="AJ844" i="4"/>
  <c r="AJ845" i="4"/>
  <c r="AJ846" i="4"/>
  <c r="AJ847" i="4"/>
  <c r="AJ848" i="4"/>
  <c r="AJ849" i="4"/>
  <c r="AJ850" i="4"/>
  <c r="AJ851" i="4"/>
  <c r="AJ852" i="4"/>
  <c r="AJ853" i="4"/>
  <c r="AJ854" i="4"/>
  <c r="AJ855" i="4"/>
  <c r="AJ856" i="4"/>
  <c r="AJ857" i="4"/>
  <c r="AJ858" i="4"/>
  <c r="AJ859" i="4"/>
  <c r="AJ860" i="4"/>
  <c r="AJ861" i="4"/>
  <c r="AJ862" i="4"/>
  <c r="AJ863" i="4"/>
  <c r="AJ864" i="4"/>
  <c r="AJ865" i="4"/>
  <c r="AJ866" i="4"/>
  <c r="AJ867" i="4"/>
  <c r="AJ868" i="4"/>
  <c r="AJ869" i="4"/>
  <c r="AJ870" i="4"/>
  <c r="AJ871" i="4"/>
  <c r="AJ872" i="4"/>
  <c r="AJ873" i="4"/>
  <c r="AJ874" i="4"/>
  <c r="AJ875" i="4"/>
  <c r="AJ876" i="4"/>
  <c r="AJ877" i="4"/>
  <c r="AJ878" i="4"/>
  <c r="AJ879" i="4"/>
  <c r="AJ880" i="4"/>
  <c r="AJ881" i="4"/>
  <c r="AJ882" i="4"/>
  <c r="AJ883" i="4"/>
  <c r="AJ884" i="4"/>
  <c r="AJ885" i="4"/>
  <c r="AJ886" i="4"/>
  <c r="AJ887" i="4"/>
  <c r="AJ888" i="4"/>
  <c r="AJ889" i="4"/>
  <c r="AJ890" i="4"/>
  <c r="AJ891" i="4"/>
  <c r="AJ892" i="4"/>
  <c r="AJ893" i="4"/>
  <c r="AJ894" i="4"/>
  <c r="AJ895" i="4"/>
  <c r="AJ896" i="4"/>
  <c r="AJ897" i="4"/>
  <c r="AJ898" i="4"/>
  <c r="AJ899" i="4"/>
  <c r="AJ900" i="4"/>
  <c r="AJ901" i="4"/>
  <c r="AJ902" i="4"/>
  <c r="AJ903" i="4"/>
  <c r="AJ904" i="4"/>
  <c r="AJ905" i="4"/>
  <c r="AJ906" i="4"/>
  <c r="AJ907" i="4"/>
  <c r="AJ908" i="4"/>
  <c r="AJ909" i="4"/>
  <c r="AJ910" i="4"/>
  <c r="AJ911" i="4"/>
  <c r="AJ912" i="4"/>
  <c r="AJ913" i="4"/>
  <c r="AJ914" i="4"/>
  <c r="AJ915" i="4"/>
  <c r="AJ916" i="4"/>
  <c r="AJ917" i="4"/>
  <c r="AJ918" i="4"/>
  <c r="AJ919" i="4"/>
  <c r="AJ920" i="4"/>
  <c r="AJ921" i="4"/>
  <c r="AJ922" i="4"/>
  <c r="AJ923" i="4"/>
  <c r="AJ924" i="4"/>
  <c r="AJ925" i="4"/>
  <c r="AJ926" i="4"/>
  <c r="AJ927" i="4"/>
  <c r="AJ928" i="4"/>
  <c r="AJ929" i="4"/>
  <c r="AJ930" i="4"/>
  <c r="AJ931" i="4"/>
  <c r="AJ932" i="4"/>
  <c r="AJ933" i="4"/>
  <c r="AJ934" i="4"/>
  <c r="AJ935" i="4"/>
  <c r="AJ936" i="4"/>
  <c r="AJ937" i="4"/>
  <c r="AJ938" i="4"/>
  <c r="AJ939" i="4"/>
  <c r="AJ940" i="4"/>
  <c r="AJ941" i="4"/>
  <c r="AJ942" i="4"/>
  <c r="AJ943" i="4"/>
  <c r="AJ944" i="4"/>
  <c r="AJ945" i="4"/>
  <c r="AJ946" i="4"/>
  <c r="AJ947" i="4"/>
  <c r="AJ948" i="4"/>
  <c r="AJ949" i="4"/>
  <c r="AJ950" i="4"/>
  <c r="AJ951" i="4"/>
  <c r="AJ952" i="4"/>
  <c r="AJ953" i="4"/>
  <c r="AJ954" i="4"/>
  <c r="AJ955" i="4"/>
  <c r="AJ956" i="4"/>
  <c r="AJ957" i="4"/>
  <c r="AJ958" i="4"/>
  <c r="AJ959" i="4"/>
  <c r="AJ960" i="4"/>
  <c r="AJ961" i="4"/>
  <c r="AJ962" i="4"/>
  <c r="AJ963" i="4"/>
  <c r="AJ964" i="4"/>
  <c r="AJ965" i="4"/>
  <c r="AJ966" i="4"/>
  <c r="AJ967" i="4"/>
  <c r="AJ968" i="4"/>
  <c r="AJ969" i="4"/>
  <c r="AJ970" i="4"/>
  <c r="AJ971" i="4"/>
  <c r="AJ972" i="4"/>
  <c r="AJ973" i="4"/>
  <c r="AJ974" i="4"/>
  <c r="AJ975" i="4"/>
  <c r="AJ976" i="4"/>
  <c r="AJ977" i="4"/>
  <c r="AJ978" i="4"/>
  <c r="AJ979" i="4"/>
  <c r="AJ980" i="4"/>
  <c r="AJ981" i="4"/>
  <c r="AJ982" i="4"/>
  <c r="AJ983" i="4"/>
  <c r="AJ984" i="4"/>
  <c r="AJ985" i="4"/>
  <c r="AJ986" i="4"/>
  <c r="AJ987" i="4"/>
  <c r="AJ988" i="4"/>
  <c r="AJ989" i="4"/>
  <c r="AJ990" i="4"/>
  <c r="AJ991" i="4"/>
  <c r="AJ992" i="4"/>
  <c r="AJ993" i="4"/>
  <c r="AJ994" i="4"/>
  <c r="AJ995" i="4"/>
  <c r="AJ996" i="4"/>
  <c r="AJ997" i="4"/>
  <c r="AJ998" i="4"/>
  <c r="AJ999" i="4"/>
  <c r="AJ1000" i="4"/>
  <c r="AJ1001" i="4"/>
  <c r="AJ1002" i="4"/>
  <c r="AJ1003" i="4"/>
  <c r="AJ1004" i="4"/>
  <c r="AJ1005" i="4"/>
  <c r="AJ1006" i="4"/>
  <c r="AJ1007" i="4"/>
  <c r="AJ1008" i="4"/>
  <c r="AJ1009" i="4"/>
  <c r="AJ1010" i="4"/>
  <c r="AJ1011" i="4"/>
  <c r="AJ1012" i="4"/>
  <c r="AJ1013" i="4"/>
  <c r="AJ1014" i="4"/>
  <c r="AJ1015" i="4"/>
  <c r="AJ1016" i="4"/>
  <c r="AJ1017" i="4"/>
  <c r="AJ1018" i="4"/>
  <c r="AJ1019" i="4"/>
  <c r="AJ1020" i="4"/>
  <c r="AJ1021" i="4"/>
  <c r="AJ1022" i="4"/>
  <c r="AJ1023" i="4"/>
  <c r="AJ1024" i="4"/>
  <c r="AJ1025" i="4"/>
  <c r="AJ1026" i="4"/>
  <c r="AJ1027" i="4"/>
  <c r="AJ1028" i="4"/>
  <c r="AJ1029" i="4"/>
  <c r="AJ1030" i="4"/>
  <c r="AJ1031" i="4"/>
  <c r="AJ1032" i="4"/>
  <c r="AJ1033" i="4"/>
  <c r="AJ1034" i="4"/>
  <c r="AJ1035" i="4"/>
  <c r="AJ1036" i="4"/>
  <c r="AJ1037" i="4"/>
  <c r="AJ1038" i="4"/>
  <c r="AJ1039" i="4"/>
  <c r="AJ1040" i="4"/>
  <c r="AJ1041" i="4"/>
  <c r="AJ1042" i="4"/>
  <c r="AJ1043" i="4"/>
  <c r="AJ1044" i="4"/>
  <c r="AJ1045" i="4"/>
  <c r="AJ1046" i="4"/>
  <c r="AJ1047" i="4"/>
  <c r="AJ1048" i="4"/>
  <c r="AJ1049" i="4"/>
  <c r="AJ1050" i="4"/>
  <c r="AJ1051" i="4"/>
  <c r="AJ1052" i="4"/>
  <c r="AJ1053" i="4"/>
  <c r="AJ1054" i="4"/>
  <c r="AJ1055" i="4"/>
  <c r="AJ1056" i="4"/>
  <c r="AJ1057" i="4"/>
  <c r="AJ1058" i="4"/>
  <c r="AJ1059" i="4"/>
  <c r="AJ1060" i="4"/>
  <c r="AJ1061" i="4"/>
  <c r="AJ1062" i="4"/>
  <c r="AJ1063" i="4"/>
  <c r="AJ1064" i="4"/>
  <c r="AJ1065" i="4"/>
  <c r="AJ1066" i="4"/>
  <c r="AJ1067" i="4"/>
  <c r="AJ1068" i="4"/>
  <c r="AJ1069" i="4"/>
  <c r="AJ1070" i="4"/>
  <c r="AJ1071" i="4"/>
  <c r="AJ1072" i="4"/>
  <c r="AJ1073" i="4"/>
  <c r="AJ1074" i="4"/>
  <c r="AJ1075" i="4"/>
  <c r="AJ1076" i="4"/>
  <c r="AJ1077" i="4"/>
  <c r="AJ1078" i="4"/>
  <c r="AJ1079" i="4"/>
  <c r="AJ1080" i="4"/>
  <c r="AJ1081" i="4"/>
  <c r="AJ1082" i="4"/>
  <c r="AJ1083" i="4"/>
  <c r="AJ1084" i="4"/>
  <c r="AJ1085" i="4"/>
  <c r="AJ1086" i="4"/>
  <c r="AJ1087" i="4"/>
  <c r="AJ1088" i="4"/>
  <c r="AJ1089" i="4"/>
  <c r="AJ1090" i="4"/>
  <c r="AJ1091" i="4"/>
  <c r="AJ1092" i="4"/>
  <c r="AJ1093" i="4"/>
  <c r="AJ1094" i="4"/>
  <c r="AJ1095" i="4"/>
  <c r="AJ1096" i="4"/>
  <c r="AJ1097" i="4"/>
  <c r="AJ1098" i="4"/>
  <c r="AJ1099" i="4"/>
  <c r="AJ1100" i="4"/>
  <c r="AJ1101" i="4"/>
  <c r="AJ1102" i="4"/>
  <c r="AJ1103" i="4"/>
  <c r="AJ1104" i="4"/>
  <c r="AJ1105" i="4"/>
  <c r="AJ1106" i="4"/>
  <c r="AJ1107" i="4"/>
  <c r="AJ1108" i="4"/>
  <c r="AJ1109"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1" i="4"/>
  <c r="A1022" i="4"/>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FF15" i="12" l="1"/>
  <c r="FE15" i="12"/>
  <c r="FD15" i="12" s="1"/>
  <c r="FE14" i="12"/>
  <c r="FD14" i="12" s="1"/>
  <c r="FF14" i="12"/>
  <c r="N233" i="6"/>
  <c r="N234" i="6"/>
  <c r="N235" i="6"/>
  <c r="N236" i="6"/>
  <c r="N237" i="6"/>
  <c r="N238" i="6"/>
  <c r="N239" i="6"/>
  <c r="N240" i="6"/>
  <c r="E429" i="7"/>
  <c r="E430" i="7"/>
  <c r="E428" i="7"/>
  <c r="A183" i="8" l="1"/>
  <c r="A428" i="5" l="1"/>
  <c r="A429" i="5"/>
  <c r="A421" i="5" l="1"/>
  <c r="A422" i="5"/>
  <c r="A423" i="5"/>
  <c r="A424" i="5"/>
  <c r="A425" i="5"/>
  <c r="A426" i="5"/>
  <c r="A427" i="5"/>
  <c r="N225" i="6"/>
  <c r="N226" i="6"/>
  <c r="N227" i="6"/>
  <c r="N228" i="6"/>
  <c r="N229" i="6"/>
  <c r="N230" i="6"/>
  <c r="N231" i="6"/>
  <c r="N232" i="6"/>
  <c r="E413" i="7"/>
  <c r="E414" i="7"/>
  <c r="E415" i="7"/>
  <c r="E416" i="7"/>
  <c r="E417" i="7"/>
  <c r="E418" i="7"/>
  <c r="E419" i="7"/>
  <c r="E420" i="7"/>
  <c r="E421" i="7"/>
  <c r="E422" i="7"/>
  <c r="E423" i="7"/>
  <c r="E424" i="7"/>
  <c r="E425" i="7"/>
  <c r="E426" i="7"/>
  <c r="E427" i="7"/>
  <c r="A179" i="8" l="1"/>
  <c r="A180" i="8"/>
  <c r="A181" i="8"/>
  <c r="A182" i="8"/>
  <c r="E21" i="13" l="1"/>
  <c r="N221" i="6"/>
  <c r="N222" i="6"/>
  <c r="N223" i="6"/>
  <c r="N224" i="6"/>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A176" i="8"/>
  <c r="A177" i="8"/>
  <c r="A178" i="8"/>
  <c r="H178" i="8"/>
  <c r="H177" i="8"/>
  <c r="H176" i="8"/>
  <c r="A409" i="5" l="1"/>
  <c r="A410" i="5"/>
  <c r="A411" i="5"/>
  <c r="A412" i="5"/>
  <c r="A413" i="5"/>
  <c r="A414" i="5"/>
  <c r="A415" i="5"/>
  <c r="A416" i="5"/>
  <c r="A417" i="5"/>
  <c r="A418" i="5"/>
  <c r="A419" i="5"/>
  <c r="A420" i="5"/>
  <c r="A405" i="5"/>
  <c r="A406" i="5"/>
  <c r="A407" i="5"/>
  <c r="A408" i="5"/>
  <c r="A302" i="5"/>
  <c r="A303" i="5"/>
  <c r="A304" i="5"/>
  <c r="A305" i="5"/>
  <c r="A306" i="5"/>
  <c r="A307" i="5"/>
  <c r="A308" i="5"/>
  <c r="A309" i="5"/>
  <c r="A310" i="5"/>
  <c r="A311" i="5"/>
  <c r="A312" i="5"/>
  <c r="A313" i="5"/>
  <c r="A314" i="5"/>
  <c r="A315" i="5"/>
  <c r="A316" i="5"/>
  <c r="A317" i="5"/>
  <c r="A318" i="5"/>
  <c r="A319" i="5"/>
  <c r="A320"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395" i="5"/>
  <c r="A396" i="5"/>
  <c r="A397" i="5"/>
  <c r="A398" i="5"/>
  <c r="A399" i="5"/>
  <c r="A400" i="5"/>
  <c r="A401" i="5"/>
  <c r="A402" i="5"/>
  <c r="A403" i="5"/>
  <c r="A404" i="5"/>
  <c r="H174" i="8" l="1"/>
  <c r="H175" i="8"/>
  <c r="A173" i="8"/>
  <c r="A174" i="8"/>
  <c r="A175" i="8"/>
  <c r="H173" i="8"/>
  <c r="E368" i="7"/>
  <c r="E369" i="7"/>
  <c r="E370" i="7"/>
  <c r="E371" i="7"/>
  <c r="E372" i="7"/>
  <c r="E373" i="7"/>
  <c r="E374" i="7"/>
  <c r="E375" i="7"/>
  <c r="E376" i="7"/>
  <c r="E377" i="7"/>
  <c r="E378" i="7"/>
  <c r="E379" i="7"/>
  <c r="E380" i="7"/>
  <c r="E381" i="7"/>
  <c r="E382" i="7"/>
  <c r="E383" i="7"/>
  <c r="E384" i="7"/>
  <c r="N220" i="6" l="1"/>
  <c r="E362" i="7"/>
  <c r="E363" i="7"/>
  <c r="E364" i="7"/>
  <c r="E365" i="7"/>
  <c r="E367" i="7"/>
  <c r="A170" i="8"/>
  <c r="A171" i="8"/>
  <c r="A172" i="8"/>
  <c r="H172" i="8"/>
  <c r="H171" i="8"/>
  <c r="H170" i="8"/>
  <c r="E359" i="7"/>
  <c r="E360" i="7"/>
  <c r="E361" i="7"/>
  <c r="A167" i="8"/>
  <c r="A168" i="8"/>
  <c r="A169" i="8"/>
  <c r="H168" i="8"/>
  <c r="H169" i="8"/>
  <c r="H167" i="8"/>
  <c r="A164" i="8" l="1"/>
  <c r="A165" i="8"/>
  <c r="A166" i="8"/>
  <c r="H166" i="8"/>
  <c r="H165" i="8"/>
  <c r="H164" i="8"/>
  <c r="E350" i="7"/>
  <c r="E351" i="7"/>
  <c r="E352" i="7"/>
  <c r="E353" i="7"/>
  <c r="E354" i="7"/>
  <c r="E355" i="7"/>
  <c r="E356" i="7"/>
  <c r="E357" i="7"/>
  <c r="E358" i="7"/>
  <c r="N212" i="6"/>
  <c r="N213" i="6"/>
  <c r="N214" i="6"/>
  <c r="N215" i="6"/>
  <c r="N216" i="6"/>
  <c r="N217" i="6"/>
  <c r="N218" i="6"/>
  <c r="N219" i="6"/>
  <c r="A161" i="8" l="1"/>
  <c r="A162" i="8"/>
  <c r="A163" i="8"/>
  <c r="H162" i="8"/>
  <c r="H163" i="8"/>
  <c r="H161" i="8"/>
  <c r="N211" i="6"/>
  <c r="E344" i="7"/>
  <c r="E345" i="7"/>
  <c r="E346" i="7"/>
  <c r="E347" i="7"/>
  <c r="E348" i="7"/>
  <c r="E349" i="7"/>
  <c r="FH418" i="10" l="1"/>
  <c r="ES418" i="10"/>
  <c r="ET418" i="10"/>
  <c r="EU418" i="10"/>
  <c r="EV418" i="10"/>
  <c r="EW418" i="10"/>
  <c r="EX418" i="10"/>
  <c r="FD418" i="10" s="1"/>
  <c r="EY418" i="10"/>
  <c r="EZ418" i="10"/>
  <c r="FA418" i="10"/>
  <c r="FB418" i="10"/>
  <c r="FC418" i="10"/>
  <c r="A418" i="10"/>
  <c r="FG418" i="10" l="1"/>
  <c r="FF418" i="10"/>
  <c r="E217" i="7"/>
  <c r="A216" i="7"/>
  <c r="A217" i="7"/>
  <c r="A218" i="7"/>
  <c r="A219" i="7"/>
  <c r="A220" i="7"/>
  <c r="E211" i="7"/>
  <c r="A210" i="7"/>
  <c r="A211" i="7"/>
  <c r="A212" i="7"/>
  <c r="A213" i="7"/>
  <c r="E198" i="7"/>
  <c r="A197" i="7"/>
  <c r="A198" i="7"/>
  <c r="A199" i="7"/>
  <c r="A200" i="7"/>
  <c r="E3" i="7"/>
  <c r="A2" i="7"/>
  <c r="A3" i="7"/>
  <c r="A4" i="7"/>
  <c r="A5" i="7"/>
  <c r="A6" i="7"/>
  <c r="A7" i="7"/>
  <c r="N210" i="6"/>
  <c r="FE418" i="10" l="1"/>
  <c r="A271" i="5"/>
  <c r="A272" i="5"/>
  <c r="A273" i="5"/>
  <c r="A274" i="5"/>
  <c r="A275" i="5"/>
  <c r="A276" i="5"/>
  <c r="AJ634" i="4"/>
  <c r="A633" i="4"/>
  <c r="A634" i="4"/>
  <c r="A635" i="4"/>
  <c r="A636" i="4"/>
  <c r="A637" i="4"/>
  <c r="A638" i="4"/>
  <c r="A3" i="4"/>
  <c r="A4" i="4"/>
  <c r="A5" i="4"/>
  <c r="A6" i="4"/>
  <c r="A7" i="4"/>
  <c r="A8" i="4"/>
  <c r="A9" i="4"/>
  <c r="A10" i="4"/>
  <c r="A11" i="4"/>
  <c r="A12" i="4"/>
  <c r="K7" i="14"/>
  <c r="E2" i="14"/>
  <c r="K4" i="14"/>
  <c r="C5" i="14"/>
  <c r="E4" i="14"/>
  <c r="K9" i="14"/>
  <c r="F5" i="14"/>
  <c r="H9" i="14"/>
  <c r="H4" i="14"/>
  <c r="C2" i="14"/>
  <c r="G7" i="14"/>
  <c r="C7" i="14"/>
  <c r="D9" i="14"/>
  <c r="K6" i="14"/>
  <c r="H7" i="14"/>
  <c r="F7" i="14"/>
  <c r="F3" i="14"/>
  <c r="F9" i="14"/>
  <c r="H10" i="14"/>
  <c r="E8" i="14"/>
  <c r="D8" i="14"/>
  <c r="G5" i="14"/>
  <c r="F8" i="14"/>
  <c r="F2" i="14"/>
  <c r="D4" i="14"/>
  <c r="G4" i="14"/>
  <c r="G8" i="14"/>
  <c r="B10" i="14"/>
  <c r="K3" i="14"/>
  <c r="H2" i="14"/>
  <c r="C10" i="14"/>
  <c r="H11" i="14"/>
  <c r="G11" i="14"/>
  <c r="G9" i="14"/>
  <c r="C9" i="14"/>
  <c r="C6" i="14"/>
  <c r="B7" i="14"/>
  <c r="D7" i="14"/>
  <c r="E10" i="14"/>
  <c r="K10" i="14"/>
  <c r="C8" i="14"/>
  <c r="C11" i="14"/>
  <c r="C4" i="14"/>
  <c r="B6" i="14"/>
  <c r="B4" i="14"/>
  <c r="G10" i="14"/>
  <c r="B5" i="14"/>
  <c r="E6" i="14"/>
  <c r="C3" i="14"/>
  <c r="K8" i="14"/>
  <c r="E7" i="14"/>
  <c r="G2" i="14"/>
  <c r="K2" i="14"/>
  <c r="H3" i="14"/>
  <c r="H8" i="14"/>
  <c r="E5" i="14"/>
  <c r="D3" i="14"/>
  <c r="D6" i="14"/>
  <c r="D11" i="14"/>
  <c r="E3" i="14"/>
  <c r="E9" i="14"/>
  <c r="K5" i="14"/>
  <c r="G3" i="14"/>
  <c r="B9" i="14"/>
  <c r="G6" i="14"/>
  <c r="K11" i="14"/>
  <c r="E11" i="14"/>
  <c r="B3" i="14"/>
  <c r="D5" i="14"/>
  <c r="H6" i="14"/>
  <c r="B11" i="14"/>
  <c r="B2" i="14"/>
  <c r="F10" i="14"/>
  <c r="D10" i="14"/>
  <c r="F11" i="14"/>
  <c r="F6" i="14"/>
  <c r="D2" i="14"/>
  <c r="H5" i="14"/>
  <c r="B8" i="14"/>
  <c r="E20" i="13" l="1"/>
  <c r="E339" i="7"/>
  <c r="E340" i="7"/>
  <c r="E341" i="7"/>
  <c r="E342" i="7"/>
  <c r="E343" i="7"/>
  <c r="A158" i="8"/>
  <c r="A159" i="8"/>
  <c r="A160" i="8"/>
  <c r="H160" i="8"/>
  <c r="H159" i="8"/>
  <c r="H158" i="8"/>
  <c r="E325" i="7" l="1"/>
  <c r="E326" i="7"/>
  <c r="E327" i="7"/>
  <c r="E328" i="7"/>
  <c r="E329" i="7"/>
  <c r="E330" i="7"/>
  <c r="E331" i="7"/>
  <c r="E332" i="7"/>
  <c r="E333" i="7"/>
  <c r="E334" i="7"/>
  <c r="E335" i="7"/>
  <c r="E336" i="7"/>
  <c r="E337" i="7"/>
  <c r="E338" i="7"/>
  <c r="A155" i="8"/>
  <c r="A156" i="8"/>
  <c r="A157" i="8"/>
  <c r="H157" i="8"/>
  <c r="H156" i="8"/>
  <c r="H155" i="8"/>
  <c r="E318" i="7" l="1"/>
  <c r="E319" i="7"/>
  <c r="E320" i="7"/>
  <c r="E321" i="7"/>
  <c r="E322" i="7"/>
  <c r="E323" i="7"/>
  <c r="E324" i="7"/>
  <c r="A152" i="8"/>
  <c r="A153" i="8"/>
  <c r="A154" i="8"/>
  <c r="H154" i="8"/>
  <c r="H153" i="8"/>
  <c r="H152" i="8"/>
  <c r="A146" i="8" l="1"/>
  <c r="A147" i="8"/>
  <c r="A148" i="8"/>
  <c r="A149" i="8"/>
  <c r="A150" i="8"/>
  <c r="A151" i="8"/>
  <c r="H151" i="8"/>
  <c r="H150" i="8"/>
  <c r="H149" i="8"/>
  <c r="H148" i="8"/>
  <c r="H147" i="8"/>
  <c r="H146" i="8"/>
  <c r="E306" i="7"/>
  <c r="E307" i="7"/>
  <c r="E308" i="7"/>
  <c r="E309" i="7"/>
  <c r="E310" i="7"/>
  <c r="E311" i="7"/>
  <c r="E312" i="7"/>
  <c r="E313" i="7"/>
  <c r="E314" i="7"/>
  <c r="E315" i="7"/>
  <c r="E316" i="7"/>
  <c r="E317" i="7"/>
  <c r="N201" i="6"/>
  <c r="N202" i="6"/>
  <c r="N203" i="6"/>
  <c r="N204" i="6"/>
  <c r="N205" i="6"/>
  <c r="N206" i="6"/>
  <c r="N207" i="6"/>
  <c r="N208" i="6"/>
  <c r="N209" i="6"/>
  <c r="A143" i="8" l="1"/>
  <c r="A144" i="8"/>
  <c r="A145" i="8"/>
  <c r="H144" i="8"/>
  <c r="H145" i="8"/>
  <c r="H143" i="8"/>
  <c r="E304" i="7"/>
  <c r="E305" i="7"/>
  <c r="N200" i="6" l="1"/>
  <c r="N199" i="6" l="1"/>
  <c r="E294" i="7"/>
  <c r="E295" i="7"/>
  <c r="E296" i="7"/>
  <c r="E297" i="7"/>
  <c r="E298" i="7"/>
  <c r="E299" i="7"/>
  <c r="E300" i="7"/>
  <c r="E301" i="7"/>
  <c r="E302" i="7"/>
  <c r="E303" i="7"/>
  <c r="E18" i="13"/>
  <c r="E19" i="13"/>
  <c r="E282" i="7" l="1"/>
  <c r="E283" i="7"/>
  <c r="E284" i="7"/>
  <c r="E285" i="7"/>
  <c r="E286" i="7"/>
  <c r="E287" i="7"/>
  <c r="E288" i="7"/>
  <c r="E289" i="7"/>
  <c r="E290" i="7"/>
  <c r="E291" i="7"/>
  <c r="E292" i="7"/>
  <c r="E293" i="7"/>
  <c r="A17" i="13"/>
  <c r="E17" i="13"/>
  <c r="A139" i="8"/>
  <c r="A140" i="8"/>
  <c r="A141" i="8"/>
  <c r="A142" i="8"/>
  <c r="H139" i="8"/>
  <c r="H140" i="8"/>
  <c r="H141" i="8"/>
  <c r="H142" i="8"/>
  <c r="A136" i="8"/>
  <c r="A137" i="8"/>
  <c r="A138" i="8"/>
  <c r="H137" i="8"/>
  <c r="H138" i="8"/>
  <c r="H136" i="8"/>
  <c r="A804" i="4"/>
  <c r="A805" i="4"/>
  <c r="A806" i="4"/>
  <c r="A807" i="4"/>
  <c r="A793" i="4"/>
  <c r="A794" i="4"/>
  <c r="A795" i="4"/>
  <c r="A796" i="4"/>
  <c r="A797" i="4"/>
  <c r="A798" i="4"/>
  <c r="A799" i="4"/>
  <c r="A800" i="4"/>
  <c r="A801" i="4"/>
  <c r="A802" i="4"/>
  <c r="A803" i="4"/>
  <c r="AJ793" i="4"/>
  <c r="AJ794" i="4"/>
  <c r="AJ795" i="4"/>
  <c r="AJ796" i="4"/>
  <c r="AJ797" i="4"/>
  <c r="AJ798" i="4"/>
  <c r="AJ799" i="4"/>
  <c r="AJ800" i="4"/>
  <c r="AJ801" i="4"/>
  <c r="AJ802" i="4"/>
  <c r="E277" i="7"/>
  <c r="E278" i="7"/>
  <c r="E279" i="7"/>
  <c r="E280" i="7"/>
  <c r="E281" i="7"/>
  <c r="A15" i="13"/>
  <c r="A16" i="13"/>
  <c r="E15" i="13"/>
  <c r="E16" i="13"/>
  <c r="FG12" i="12"/>
  <c r="FG13" i="12"/>
  <c r="ER12" i="12"/>
  <c r="ES12" i="12"/>
  <c r="ET12" i="12"/>
  <c r="EU12" i="12"/>
  <c r="FF12" i="12" s="1"/>
  <c r="EV12" i="12"/>
  <c r="EW12" i="12"/>
  <c r="FC12" i="12" s="1"/>
  <c r="EX12" i="12"/>
  <c r="EY12" i="12"/>
  <c r="EZ12" i="12"/>
  <c r="FA12" i="12"/>
  <c r="FB12" i="12"/>
  <c r="ER13" i="12"/>
  <c r="ES13" i="12"/>
  <c r="ET13" i="12"/>
  <c r="EU13" i="12"/>
  <c r="EV13" i="12"/>
  <c r="EW13" i="12"/>
  <c r="EX13" i="12"/>
  <c r="FC13" i="12" s="1"/>
  <c r="EY13" i="12"/>
  <c r="EZ13" i="12"/>
  <c r="FA13" i="12"/>
  <c r="FB13" i="12"/>
  <c r="N198" i="6"/>
  <c r="A133" i="8"/>
  <c r="A134" i="8"/>
  <c r="A135" i="8"/>
  <c r="H135" i="8"/>
  <c r="H134" i="8"/>
  <c r="H133" i="8"/>
  <c r="FF13" i="12" l="1"/>
  <c r="FE12" i="12"/>
  <c r="FD12" i="12" s="1"/>
  <c r="FE13" i="12"/>
  <c r="FD13" i="12" s="1"/>
  <c r="A785" i="4"/>
  <c r="A786" i="4"/>
  <c r="A787" i="4"/>
  <c r="A788" i="4"/>
  <c r="A789" i="4"/>
  <c r="A790" i="4"/>
  <c r="A791" i="4"/>
  <c r="A792" i="4"/>
  <c r="AJ785" i="4"/>
  <c r="AJ786" i="4"/>
  <c r="AJ787" i="4"/>
  <c r="AJ788" i="4"/>
  <c r="AJ789" i="4"/>
  <c r="AJ790" i="4"/>
  <c r="AJ791" i="4"/>
  <c r="AJ792" i="4"/>
  <c r="AJ774" i="4" l="1"/>
  <c r="AJ775" i="4"/>
  <c r="AJ776" i="4"/>
  <c r="AJ777" i="4"/>
  <c r="AJ778" i="4"/>
  <c r="AJ779" i="4"/>
  <c r="AJ780" i="4"/>
  <c r="AJ781" i="4"/>
  <c r="AJ782" i="4"/>
  <c r="AJ783" i="4"/>
  <c r="AJ784" i="4"/>
  <c r="A774" i="4"/>
  <c r="A775" i="4"/>
  <c r="A776" i="4"/>
  <c r="A777" i="4"/>
  <c r="A778" i="4"/>
  <c r="A779" i="4"/>
  <c r="A780" i="4"/>
  <c r="A781" i="4"/>
  <c r="A782" i="4"/>
  <c r="A783" i="4"/>
  <c r="A784" i="4"/>
  <c r="A14" i="13" l="1"/>
  <c r="E14" i="13"/>
  <c r="FG11" i="12"/>
  <c r="ER11" i="12"/>
  <c r="ES11" i="12"/>
  <c r="ET11" i="12"/>
  <c r="EU11" i="12"/>
  <c r="EV11" i="12"/>
  <c r="EW11" i="12"/>
  <c r="EX11" i="12"/>
  <c r="EY11" i="12"/>
  <c r="EZ11" i="12"/>
  <c r="FA11" i="12"/>
  <c r="FB11" i="12"/>
  <c r="FC11" i="12"/>
  <c r="A130" i="8"/>
  <c r="A131" i="8"/>
  <c r="A132" i="8"/>
  <c r="H131" i="8"/>
  <c r="H132" i="8"/>
  <c r="H130" i="8"/>
  <c r="E272" i="7"/>
  <c r="E273" i="7"/>
  <c r="E274" i="7"/>
  <c r="E275" i="7"/>
  <c r="E276" i="7"/>
  <c r="N194" i="6"/>
  <c r="N195" i="6"/>
  <c r="N196" i="6"/>
  <c r="N197" i="6"/>
  <c r="FF11" i="12" l="1"/>
  <c r="FE11" i="12"/>
  <c r="FD11" i="12" s="1"/>
  <c r="AJ745" i="4"/>
  <c r="AJ746" i="4"/>
  <c r="AJ747" i="4"/>
  <c r="AJ748" i="4"/>
  <c r="AJ749" i="4"/>
  <c r="AJ750" i="4"/>
  <c r="AJ751" i="4"/>
  <c r="AJ752" i="4"/>
  <c r="AJ753" i="4"/>
  <c r="AJ754" i="4"/>
  <c r="AJ755" i="4"/>
  <c r="AJ756" i="4"/>
  <c r="AJ757" i="4"/>
  <c r="AJ758" i="4"/>
  <c r="AJ759" i="4"/>
  <c r="AJ760" i="4"/>
  <c r="AJ761" i="4"/>
  <c r="AJ762" i="4"/>
  <c r="AJ763" i="4"/>
  <c r="AJ764" i="4"/>
  <c r="AJ765" i="4"/>
  <c r="AJ766" i="4"/>
  <c r="AJ767" i="4"/>
  <c r="AJ768" i="4"/>
  <c r="AJ769" i="4"/>
  <c r="AJ770" i="4"/>
  <c r="AJ771" i="4"/>
  <c r="AJ772" i="4"/>
  <c r="AJ773" i="4"/>
  <c r="A757" i="4"/>
  <c r="A758" i="4"/>
  <c r="A759" i="4"/>
  <c r="A760" i="4"/>
  <c r="A761" i="4"/>
  <c r="A762" i="4"/>
  <c r="A763" i="4"/>
  <c r="A764" i="4"/>
  <c r="A765" i="4"/>
  <c r="A766" i="4"/>
  <c r="A767" i="4"/>
  <c r="A768" i="4"/>
  <c r="A769" i="4"/>
  <c r="A770" i="4"/>
  <c r="A771" i="4"/>
  <c r="A772" i="4"/>
  <c r="A773" i="4"/>
  <c r="A745" i="4"/>
  <c r="A746" i="4"/>
  <c r="A747" i="4"/>
  <c r="A748" i="4"/>
  <c r="A749" i="4"/>
  <c r="A750" i="4"/>
  <c r="A751" i="4"/>
  <c r="A752" i="4"/>
  <c r="A753" i="4"/>
  <c r="A754" i="4"/>
  <c r="A755" i="4"/>
  <c r="A756" i="4"/>
  <c r="A13" i="13" l="1"/>
  <c r="E13" i="13"/>
  <c r="E6" i="13"/>
  <c r="A4" i="13"/>
  <c r="A5" i="13"/>
  <c r="A6" i="13"/>
  <c r="A7" i="13"/>
  <c r="A8" i="13"/>
  <c r="A9" i="13"/>
  <c r="A10" i="13"/>
  <c r="A11" i="13"/>
  <c r="E271" i="7"/>
  <c r="H129" i="8"/>
  <c r="H128" i="8"/>
  <c r="H127" i="8"/>
  <c r="A127" i="8"/>
  <c r="A128" i="8"/>
  <c r="A129" i="8"/>
  <c r="A297" i="5"/>
  <c r="A298" i="5"/>
  <c r="A299" i="5"/>
  <c r="A300" i="5"/>
  <c r="A301" i="5"/>
  <c r="AJ737" i="4"/>
  <c r="AJ738" i="4"/>
  <c r="AJ739" i="4"/>
  <c r="AJ740" i="4"/>
  <c r="AJ741" i="4"/>
  <c r="AJ742" i="4"/>
  <c r="AJ743" i="4"/>
  <c r="AJ744" i="4"/>
  <c r="A737" i="4"/>
  <c r="A738" i="4"/>
  <c r="A739" i="4"/>
  <c r="A740" i="4"/>
  <c r="A741" i="4"/>
  <c r="A742" i="4"/>
  <c r="A743" i="4"/>
  <c r="A744" i="4"/>
  <c r="AJ728" i="4"/>
  <c r="AJ729" i="4"/>
  <c r="AJ730" i="4"/>
  <c r="AJ731" i="4"/>
  <c r="AJ732" i="4"/>
  <c r="AJ733" i="4"/>
  <c r="AJ734" i="4"/>
  <c r="AJ735" i="4"/>
  <c r="AJ736" i="4"/>
  <c r="A728" i="4"/>
  <c r="A729" i="4"/>
  <c r="A730" i="4"/>
  <c r="A731" i="4"/>
  <c r="A732" i="4"/>
  <c r="A733" i="4"/>
  <c r="A734" i="4"/>
  <c r="A735" i="4"/>
  <c r="A736" i="4"/>
  <c r="FG10" i="12"/>
  <c r="ER10" i="12"/>
  <c r="ES10" i="12"/>
  <c r="ET10" i="12"/>
  <c r="EU10" i="12"/>
  <c r="EV10" i="12"/>
  <c r="EW10" i="12"/>
  <c r="FC10" i="12" s="1"/>
  <c r="FE10" i="12" s="1"/>
  <c r="EX10" i="12"/>
  <c r="EY10" i="12"/>
  <c r="EZ10" i="12"/>
  <c r="FA10" i="12"/>
  <c r="FB10" i="12"/>
  <c r="FF10" i="12" l="1"/>
  <c r="FD10" i="12" s="1"/>
  <c r="A124" i="8"/>
  <c r="A125" i="8"/>
  <c r="A126" i="8"/>
  <c r="H126" i="8"/>
  <c r="H125" i="8"/>
  <c r="H124" i="8"/>
  <c r="N193" i="6"/>
  <c r="N191" i="6"/>
  <c r="N192" i="6"/>
  <c r="A291" i="5"/>
  <c r="A292" i="5"/>
  <c r="A293" i="5"/>
  <c r="A294" i="5"/>
  <c r="A295" i="5"/>
  <c r="A296" i="5"/>
  <c r="AJ707" i="4"/>
  <c r="AJ708" i="4"/>
  <c r="AJ709" i="4"/>
  <c r="AJ710" i="4"/>
  <c r="AJ711" i="4"/>
  <c r="AJ712" i="4"/>
  <c r="AJ713" i="4"/>
  <c r="AJ714" i="4"/>
  <c r="AJ715" i="4"/>
  <c r="AJ716" i="4"/>
  <c r="AJ717" i="4"/>
  <c r="AJ718" i="4"/>
  <c r="AJ719" i="4"/>
  <c r="AJ720" i="4"/>
  <c r="AJ721" i="4"/>
  <c r="AJ722" i="4"/>
  <c r="AJ723" i="4"/>
  <c r="AJ724" i="4"/>
  <c r="AJ725" i="4"/>
  <c r="AJ726" i="4"/>
  <c r="AJ727" i="4"/>
  <c r="A707" i="4"/>
  <c r="A708" i="4"/>
  <c r="A709" i="4"/>
  <c r="A710" i="4"/>
  <c r="A711" i="4"/>
  <c r="A712" i="4"/>
  <c r="A713" i="4"/>
  <c r="A714" i="4"/>
  <c r="A715" i="4"/>
  <c r="A716" i="4"/>
  <c r="A717" i="4"/>
  <c r="A718" i="4"/>
  <c r="A719" i="4"/>
  <c r="A720" i="4"/>
  <c r="A721" i="4"/>
  <c r="A722" i="4"/>
  <c r="A723" i="4"/>
  <c r="A724" i="4"/>
  <c r="A725" i="4"/>
  <c r="A726" i="4"/>
  <c r="A727" i="4"/>
  <c r="N187" i="6" l="1"/>
  <c r="N188" i="6"/>
  <c r="N189" i="6"/>
  <c r="N190" i="6"/>
  <c r="A284" i="5"/>
  <c r="A285" i="5"/>
  <c r="A286" i="5"/>
  <c r="A287" i="5"/>
  <c r="A288" i="5"/>
  <c r="A289" i="5"/>
  <c r="A290" i="5"/>
  <c r="A121" i="8"/>
  <c r="A122" i="8"/>
  <c r="A123" i="8"/>
  <c r="H123" i="8"/>
  <c r="H122" i="8"/>
  <c r="H121" i="8"/>
  <c r="A692" i="4"/>
  <c r="A693" i="4"/>
  <c r="A694" i="4"/>
  <c r="A695" i="4"/>
  <c r="A696" i="4"/>
  <c r="A697" i="4"/>
  <c r="A698" i="4"/>
  <c r="A699" i="4"/>
  <c r="A700" i="4"/>
  <c r="A701" i="4"/>
  <c r="A702" i="4"/>
  <c r="A703" i="4"/>
  <c r="A704" i="4"/>
  <c r="A705" i="4"/>
  <c r="A706" i="4"/>
  <c r="AJ692" i="4"/>
  <c r="AJ693" i="4"/>
  <c r="AJ694" i="4"/>
  <c r="AJ695" i="4"/>
  <c r="AJ696" i="4"/>
  <c r="AJ697" i="4"/>
  <c r="AJ698" i="4"/>
  <c r="AJ699" i="4"/>
  <c r="AJ700" i="4"/>
  <c r="AJ701" i="4"/>
  <c r="AJ702" i="4"/>
  <c r="AJ703" i="4"/>
  <c r="AJ704" i="4"/>
  <c r="AJ705" i="4"/>
  <c r="AJ706" i="4"/>
  <c r="AJ681" i="4"/>
  <c r="AJ682" i="4"/>
  <c r="AJ683" i="4"/>
  <c r="AJ684" i="4"/>
  <c r="AJ685" i="4"/>
  <c r="AJ686" i="4"/>
  <c r="AJ687" i="4"/>
  <c r="AJ688" i="4"/>
  <c r="AJ689" i="4"/>
  <c r="AJ690" i="4"/>
  <c r="AJ691" i="4"/>
  <c r="A681" i="4"/>
  <c r="A682" i="4"/>
  <c r="A683" i="4"/>
  <c r="A684" i="4"/>
  <c r="A685" i="4"/>
  <c r="A686" i="4"/>
  <c r="A687" i="4"/>
  <c r="A688" i="4"/>
  <c r="A689" i="4"/>
  <c r="A690" i="4"/>
  <c r="A691" i="4"/>
  <c r="A281" i="5"/>
  <c r="A282" i="5"/>
  <c r="A283" i="5"/>
  <c r="H118" i="8"/>
  <c r="H119" i="8"/>
  <c r="H120" i="8"/>
  <c r="A118" i="8"/>
  <c r="A119" i="8"/>
  <c r="A120" i="8"/>
  <c r="AJ669" i="4"/>
  <c r="AJ670" i="4"/>
  <c r="AJ671" i="4"/>
  <c r="AJ672" i="4"/>
  <c r="AJ673" i="4"/>
  <c r="AJ674" i="4"/>
  <c r="AJ675" i="4"/>
  <c r="AJ676" i="4"/>
  <c r="AJ677" i="4"/>
  <c r="AJ678" i="4"/>
  <c r="AJ679" i="4"/>
  <c r="AJ680" i="4"/>
  <c r="A669" i="4"/>
  <c r="A670" i="4"/>
  <c r="A671" i="4"/>
  <c r="A672" i="4"/>
  <c r="A673" i="4"/>
  <c r="A674" i="4"/>
  <c r="A675" i="4"/>
  <c r="A676" i="4"/>
  <c r="A677" i="4"/>
  <c r="A678" i="4"/>
  <c r="A679" i="4"/>
  <c r="A680" i="4"/>
  <c r="AJ661" i="4"/>
  <c r="AJ662" i="4"/>
  <c r="AJ663" i="4"/>
  <c r="AJ664" i="4"/>
  <c r="AJ665" i="4"/>
  <c r="AJ666" i="4"/>
  <c r="AJ667" i="4"/>
  <c r="AJ668" i="4"/>
  <c r="A661" i="4"/>
  <c r="A662" i="4"/>
  <c r="A663" i="4"/>
  <c r="A664" i="4"/>
  <c r="A665" i="4"/>
  <c r="A666" i="4"/>
  <c r="A667" i="4"/>
  <c r="A668" i="4"/>
  <c r="A115" i="8"/>
  <c r="A116" i="8"/>
  <c r="A117" i="8"/>
  <c r="H117" i="8"/>
  <c r="H116" i="8"/>
  <c r="H115" i="8"/>
  <c r="A224" i="7"/>
  <c r="A225" i="7"/>
  <c r="A226" i="7"/>
  <c r="A227" i="7"/>
  <c r="A228" i="7"/>
  <c r="A229" i="7"/>
  <c r="A230" i="7"/>
  <c r="A231" i="7"/>
  <c r="A232" i="7"/>
  <c r="A233" i="7"/>
  <c r="A234" i="7"/>
  <c r="A235" i="7"/>
  <c r="A236" i="7"/>
  <c r="A237" i="7"/>
  <c r="A238" i="7"/>
  <c r="A239" i="7"/>
  <c r="A240" i="7"/>
  <c r="A241" i="7"/>
  <c r="A242" i="7"/>
  <c r="E224" i="7"/>
  <c r="E225" i="7"/>
  <c r="E226" i="7"/>
  <c r="E227" i="7"/>
  <c r="E228" i="7"/>
  <c r="E229" i="7"/>
  <c r="E230" i="7"/>
  <c r="E231" i="7"/>
  <c r="E232" i="7"/>
  <c r="E233" i="7"/>
  <c r="E234" i="7"/>
  <c r="E235" i="7"/>
  <c r="E236" i="7"/>
  <c r="E237" i="7"/>
  <c r="E238" i="7"/>
  <c r="E239" i="7"/>
  <c r="E240" i="7"/>
  <c r="E241" i="7"/>
  <c r="E242" i="7"/>
  <c r="E243" i="7"/>
  <c r="E244" i="7"/>
  <c r="E245" i="7"/>
  <c r="E246" i="7"/>
  <c r="E247" i="7"/>
  <c r="N165" i="6"/>
  <c r="N166" i="6"/>
  <c r="N167" i="6"/>
  <c r="N168" i="6"/>
  <c r="N169" i="6"/>
  <c r="N170" i="6"/>
  <c r="N171" i="6"/>
  <c r="N172" i="6"/>
  <c r="N173" i="6"/>
  <c r="N174" i="6"/>
  <c r="N175" i="6"/>
  <c r="N176" i="6"/>
  <c r="N177" i="6"/>
  <c r="N178" i="6"/>
  <c r="N179" i="6"/>
  <c r="N180" i="6"/>
  <c r="N181" i="6"/>
  <c r="N182" i="6"/>
  <c r="N183" i="6"/>
  <c r="N184" i="6"/>
  <c r="N185" i="6"/>
  <c r="N186" i="6"/>
  <c r="A12" i="13"/>
  <c r="E12" i="13"/>
  <c r="N164" i="6"/>
  <c r="FG9" i="12"/>
  <c r="ER9" i="12"/>
  <c r="ES9" i="12"/>
  <c r="ET9" i="12"/>
  <c r="EU9" i="12"/>
  <c r="EV9" i="12"/>
  <c r="EW9" i="12"/>
  <c r="FC9" i="12" s="1"/>
  <c r="EX9" i="12"/>
  <c r="EY9" i="12"/>
  <c r="EZ9" i="12"/>
  <c r="FA9" i="12"/>
  <c r="FB9" i="12"/>
  <c r="FE9" i="12"/>
  <c r="FF9" i="12"/>
  <c r="A277" i="5"/>
  <c r="A278" i="5"/>
  <c r="A279" i="5"/>
  <c r="A280" i="5"/>
  <c r="FD9" i="12" l="1"/>
  <c r="A639" i="4"/>
  <c r="A640" i="4"/>
  <c r="A641" i="4"/>
  <c r="A642" i="4"/>
  <c r="A643" i="4"/>
  <c r="A644" i="4"/>
  <c r="A645" i="4"/>
  <c r="A646" i="4"/>
  <c r="A647" i="4"/>
  <c r="A648" i="4"/>
  <c r="A649" i="4"/>
  <c r="A650" i="4"/>
  <c r="A651" i="4"/>
  <c r="A652" i="4"/>
  <c r="A653" i="4"/>
  <c r="A654" i="4"/>
  <c r="A655" i="4"/>
  <c r="A656" i="4"/>
  <c r="A657" i="4"/>
  <c r="A658" i="4"/>
  <c r="A659" i="4"/>
  <c r="A660" i="4"/>
  <c r="AJ645" i="4"/>
  <c r="AJ646" i="4"/>
  <c r="AJ647" i="4"/>
  <c r="AJ648" i="4"/>
  <c r="AJ649" i="4"/>
  <c r="AJ650" i="4"/>
  <c r="AJ651" i="4"/>
  <c r="AJ652" i="4"/>
  <c r="AJ653" i="4"/>
  <c r="AJ654" i="4"/>
  <c r="AJ655" i="4"/>
  <c r="AJ656" i="4"/>
  <c r="AJ657" i="4"/>
  <c r="AJ658" i="4"/>
  <c r="AJ659" i="4"/>
  <c r="AJ660" i="4"/>
  <c r="A221" i="7" l="1"/>
  <c r="A222" i="7"/>
  <c r="A223" i="7"/>
  <c r="E216" i="7"/>
  <c r="E218" i="7"/>
  <c r="E219" i="7"/>
  <c r="E220" i="7"/>
  <c r="E221" i="7"/>
  <c r="E222" i="7"/>
  <c r="E223" i="7"/>
  <c r="A112" i="8" l="1"/>
  <c r="A113" i="8"/>
  <c r="A114" i="8"/>
  <c r="H114" i="8"/>
  <c r="H113" i="8"/>
  <c r="H112" i="8"/>
  <c r="AJ637" i="4"/>
  <c r="AJ638" i="4"/>
  <c r="AJ639" i="4"/>
  <c r="AJ640" i="4"/>
  <c r="AJ641" i="4"/>
  <c r="AJ642" i="4"/>
  <c r="AJ643" i="4"/>
  <c r="AJ644" i="4"/>
  <c r="AJ628" i="4"/>
  <c r="AJ629" i="4"/>
  <c r="AJ630" i="4"/>
  <c r="AJ631" i="4"/>
  <c r="AJ632" i="4"/>
  <c r="AJ633" i="4"/>
  <c r="AJ635" i="4"/>
  <c r="AJ636" i="4"/>
  <c r="A628" i="4"/>
  <c r="A629" i="4"/>
  <c r="A630" i="4"/>
  <c r="A631" i="4"/>
  <c r="A632" i="4"/>
  <c r="AJ3" i="4"/>
  <c r="AJ4" i="4"/>
  <c r="AJ6" i="4"/>
  <c r="AJ7" i="4"/>
  <c r="AJ5" i="4"/>
  <c r="AJ8" i="4"/>
  <c r="AJ9" i="4"/>
  <c r="AJ10" i="4"/>
  <c r="AJ11" i="4"/>
  <c r="AJ12" i="4"/>
  <c r="AJ13" i="4"/>
  <c r="AJ14" i="4"/>
  <c r="AJ15" i="4"/>
  <c r="AJ16" i="4"/>
  <c r="AJ17" i="4"/>
  <c r="AJ18" i="4"/>
  <c r="AJ19" i="4"/>
  <c r="AJ20" i="4"/>
  <c r="AJ21" i="4"/>
  <c r="AJ22" i="4"/>
  <c r="AJ23" i="4"/>
  <c r="AJ24" i="4"/>
  <c r="AJ25" i="4"/>
  <c r="AJ26" i="4"/>
  <c r="AJ27" i="4"/>
  <c r="AJ28" i="4"/>
  <c r="AJ29" i="4"/>
  <c r="AJ30" i="4"/>
  <c r="AJ31" i="4"/>
  <c r="AJ32" i="4"/>
  <c r="AJ33" i="4"/>
  <c r="AJ34" i="4"/>
  <c r="AJ35" i="4"/>
  <c r="AJ36" i="4"/>
  <c r="AJ37" i="4"/>
  <c r="AJ38" i="4"/>
  <c r="AJ39" i="4"/>
  <c r="AJ40" i="4"/>
  <c r="AJ41" i="4"/>
  <c r="AJ42" i="4"/>
  <c r="AJ43" i="4"/>
  <c r="AJ44" i="4"/>
  <c r="AJ45" i="4"/>
  <c r="AJ46" i="4"/>
  <c r="AJ47" i="4"/>
  <c r="AJ48" i="4"/>
  <c r="AJ49" i="4"/>
  <c r="AJ50" i="4"/>
  <c r="AJ51" i="4"/>
  <c r="AJ52" i="4"/>
  <c r="AJ53" i="4"/>
  <c r="AJ54" i="4"/>
  <c r="AJ55" i="4"/>
  <c r="AJ56" i="4"/>
  <c r="AJ57" i="4"/>
  <c r="AJ58" i="4"/>
  <c r="AJ59" i="4"/>
  <c r="AJ60" i="4"/>
  <c r="AJ61" i="4"/>
  <c r="AJ62" i="4"/>
  <c r="AJ63" i="4"/>
  <c r="AJ64" i="4"/>
  <c r="AJ65" i="4"/>
  <c r="AJ66" i="4"/>
  <c r="AJ67" i="4"/>
  <c r="AJ68" i="4"/>
  <c r="AJ69" i="4"/>
  <c r="AJ70" i="4"/>
  <c r="AJ71" i="4"/>
  <c r="AJ72" i="4"/>
  <c r="AJ73" i="4"/>
  <c r="AJ74" i="4"/>
  <c r="AJ75" i="4"/>
  <c r="AJ76" i="4"/>
  <c r="AJ77" i="4"/>
  <c r="AJ78" i="4"/>
  <c r="AJ79" i="4"/>
  <c r="AJ80" i="4"/>
  <c r="AJ81" i="4"/>
  <c r="AJ82" i="4"/>
  <c r="AJ83" i="4"/>
  <c r="AJ84" i="4"/>
  <c r="AJ85" i="4"/>
  <c r="AJ86" i="4"/>
  <c r="AJ87" i="4"/>
  <c r="AJ88" i="4"/>
  <c r="AJ89" i="4"/>
  <c r="AJ90" i="4"/>
  <c r="AJ91" i="4"/>
  <c r="AJ92" i="4"/>
  <c r="AJ93" i="4"/>
  <c r="AJ94" i="4"/>
  <c r="AJ95" i="4"/>
  <c r="AJ96" i="4"/>
  <c r="AJ97" i="4"/>
  <c r="AJ98" i="4"/>
  <c r="AJ99" i="4"/>
  <c r="AJ100" i="4"/>
  <c r="AJ101" i="4"/>
  <c r="AJ102" i="4"/>
  <c r="AJ103" i="4"/>
  <c r="AJ104" i="4"/>
  <c r="AJ105" i="4"/>
  <c r="AJ106" i="4"/>
  <c r="AJ107" i="4"/>
  <c r="AJ108" i="4"/>
  <c r="AJ109" i="4"/>
  <c r="AJ110" i="4"/>
  <c r="AJ111" i="4"/>
  <c r="AJ112" i="4"/>
  <c r="AJ113" i="4"/>
  <c r="AJ114" i="4"/>
  <c r="AJ115" i="4"/>
  <c r="AJ116" i="4"/>
  <c r="AJ117" i="4"/>
  <c r="AJ118" i="4"/>
  <c r="AJ119" i="4"/>
  <c r="AJ120" i="4"/>
  <c r="AJ121" i="4"/>
  <c r="AJ122" i="4"/>
  <c r="AJ123" i="4"/>
  <c r="AJ124" i="4"/>
  <c r="AJ125" i="4"/>
  <c r="AJ126" i="4"/>
  <c r="AJ127" i="4"/>
  <c r="AJ128" i="4"/>
  <c r="AJ129" i="4"/>
  <c r="AJ130" i="4"/>
  <c r="AJ131" i="4"/>
  <c r="AJ132" i="4"/>
  <c r="AJ133" i="4"/>
  <c r="AJ134" i="4"/>
  <c r="AJ135" i="4"/>
  <c r="AJ136" i="4"/>
  <c r="AJ137" i="4"/>
  <c r="AJ138" i="4"/>
  <c r="AJ139" i="4"/>
  <c r="AJ140" i="4"/>
  <c r="AJ141" i="4"/>
  <c r="AJ142" i="4"/>
  <c r="AJ143" i="4"/>
  <c r="AJ144" i="4"/>
  <c r="AJ145" i="4"/>
  <c r="AJ146" i="4"/>
  <c r="AJ147" i="4"/>
  <c r="AJ148" i="4"/>
  <c r="AJ149" i="4"/>
  <c r="AJ150" i="4"/>
  <c r="AJ151" i="4"/>
  <c r="AJ152" i="4"/>
  <c r="AJ153" i="4"/>
  <c r="AJ154" i="4"/>
  <c r="AJ155" i="4"/>
  <c r="AJ156" i="4"/>
  <c r="AJ157" i="4"/>
  <c r="AJ158" i="4"/>
  <c r="AJ159" i="4"/>
  <c r="AJ160" i="4"/>
  <c r="AJ161" i="4"/>
  <c r="AJ162" i="4"/>
  <c r="AJ163" i="4"/>
  <c r="AJ164" i="4"/>
  <c r="AJ165" i="4"/>
  <c r="AJ166" i="4"/>
  <c r="AJ167" i="4"/>
  <c r="AJ168" i="4"/>
  <c r="AJ169" i="4"/>
  <c r="AJ170" i="4"/>
  <c r="AJ171" i="4"/>
  <c r="AJ172" i="4"/>
  <c r="AJ173" i="4"/>
  <c r="AJ174" i="4"/>
  <c r="AJ175" i="4"/>
  <c r="AJ176" i="4"/>
  <c r="AJ177" i="4"/>
  <c r="AJ178" i="4"/>
  <c r="AJ179" i="4"/>
  <c r="AJ180" i="4"/>
  <c r="AJ181" i="4"/>
  <c r="AJ182" i="4"/>
  <c r="AJ183" i="4"/>
  <c r="AJ184" i="4"/>
  <c r="AJ185" i="4"/>
  <c r="AJ186" i="4"/>
  <c r="AJ187" i="4"/>
  <c r="AJ188" i="4"/>
  <c r="AJ189" i="4"/>
  <c r="AJ190" i="4"/>
  <c r="AJ191" i="4"/>
  <c r="AJ192" i="4"/>
  <c r="AJ193" i="4"/>
  <c r="AJ194" i="4"/>
  <c r="AJ195" i="4"/>
  <c r="AJ196" i="4"/>
  <c r="AJ197" i="4"/>
  <c r="AJ198" i="4"/>
  <c r="AJ199" i="4"/>
  <c r="AJ200" i="4"/>
  <c r="AJ201" i="4"/>
  <c r="AJ202" i="4"/>
  <c r="AJ203" i="4"/>
  <c r="AJ204" i="4"/>
  <c r="AJ205" i="4"/>
  <c r="AJ206" i="4"/>
  <c r="AJ207" i="4"/>
  <c r="AJ208" i="4"/>
  <c r="AJ209" i="4"/>
  <c r="AJ210" i="4"/>
  <c r="AJ211" i="4"/>
  <c r="AJ212" i="4"/>
  <c r="AJ213" i="4"/>
  <c r="AJ214" i="4"/>
  <c r="AJ215" i="4"/>
  <c r="AJ216" i="4"/>
  <c r="AJ217" i="4"/>
  <c r="AJ218" i="4"/>
  <c r="AJ219" i="4"/>
  <c r="AJ220" i="4"/>
  <c r="AJ221" i="4"/>
  <c r="AJ222" i="4"/>
  <c r="AJ223" i="4"/>
  <c r="AJ224" i="4"/>
  <c r="AJ225" i="4"/>
  <c r="AJ226" i="4"/>
  <c r="AJ227" i="4"/>
  <c r="AJ228" i="4"/>
  <c r="AJ229" i="4"/>
  <c r="AJ230" i="4"/>
  <c r="AJ231" i="4"/>
  <c r="AJ232" i="4"/>
  <c r="AJ233" i="4"/>
  <c r="AJ234" i="4"/>
  <c r="AJ235" i="4"/>
  <c r="AJ236" i="4"/>
  <c r="AJ237" i="4"/>
  <c r="AJ238" i="4"/>
  <c r="AJ239" i="4"/>
  <c r="AJ240" i="4"/>
  <c r="AJ241" i="4"/>
  <c r="AJ242" i="4"/>
  <c r="AJ243" i="4"/>
  <c r="AJ244" i="4"/>
  <c r="AJ245" i="4"/>
  <c r="AJ246" i="4"/>
  <c r="AJ247" i="4"/>
  <c r="AJ248" i="4"/>
  <c r="AJ249" i="4"/>
  <c r="AJ250" i="4"/>
  <c r="AJ251" i="4"/>
  <c r="AJ252" i="4"/>
  <c r="AJ253" i="4"/>
  <c r="AJ254" i="4"/>
  <c r="AJ255" i="4"/>
  <c r="AJ256" i="4"/>
  <c r="AJ257" i="4"/>
  <c r="AJ258" i="4"/>
  <c r="AJ259" i="4"/>
  <c r="AJ260" i="4"/>
  <c r="AJ261" i="4"/>
  <c r="AJ262" i="4"/>
  <c r="AJ263" i="4"/>
  <c r="AJ264" i="4"/>
  <c r="AJ265" i="4"/>
  <c r="AJ266" i="4"/>
  <c r="AJ267" i="4"/>
  <c r="AJ268" i="4"/>
  <c r="AJ269" i="4"/>
  <c r="AJ270" i="4"/>
  <c r="AJ271" i="4"/>
  <c r="AJ272" i="4"/>
  <c r="AJ273" i="4"/>
  <c r="AJ274" i="4"/>
  <c r="AJ275" i="4"/>
  <c r="AJ276" i="4"/>
  <c r="AJ277" i="4"/>
  <c r="AJ278" i="4"/>
  <c r="AJ279" i="4"/>
  <c r="AJ280" i="4"/>
  <c r="AJ281" i="4"/>
  <c r="AJ282" i="4"/>
  <c r="AJ283" i="4"/>
  <c r="AJ284" i="4"/>
  <c r="AJ285" i="4"/>
  <c r="AJ286" i="4"/>
  <c r="AJ287" i="4"/>
  <c r="AJ288" i="4"/>
  <c r="AJ289" i="4"/>
  <c r="AJ290" i="4"/>
  <c r="AJ291" i="4"/>
  <c r="AJ292" i="4"/>
  <c r="AJ293" i="4"/>
  <c r="AJ294" i="4"/>
  <c r="AJ295" i="4"/>
  <c r="AJ296" i="4"/>
  <c r="AJ297" i="4"/>
  <c r="AJ298" i="4"/>
  <c r="AJ299" i="4"/>
  <c r="AJ300" i="4"/>
  <c r="AJ301" i="4"/>
  <c r="AJ302" i="4"/>
  <c r="AJ303" i="4"/>
  <c r="AJ304" i="4"/>
  <c r="AJ305" i="4"/>
  <c r="AJ306" i="4"/>
  <c r="AJ307" i="4"/>
  <c r="AJ308" i="4"/>
  <c r="AJ309" i="4"/>
  <c r="AJ310" i="4"/>
  <c r="AJ311" i="4"/>
  <c r="AJ312" i="4"/>
  <c r="AJ313" i="4"/>
  <c r="AJ314" i="4"/>
  <c r="AJ315" i="4"/>
  <c r="AJ316" i="4"/>
  <c r="AJ317" i="4"/>
  <c r="AJ318" i="4"/>
  <c r="AJ319" i="4"/>
  <c r="AJ320" i="4"/>
  <c r="AJ321" i="4"/>
  <c r="AJ322" i="4"/>
  <c r="AJ323" i="4"/>
  <c r="AJ324" i="4"/>
  <c r="AJ325" i="4"/>
  <c r="AJ326" i="4"/>
  <c r="AJ327" i="4"/>
  <c r="AJ328" i="4"/>
  <c r="AJ329" i="4"/>
  <c r="AJ330" i="4"/>
  <c r="AJ331" i="4"/>
  <c r="AJ332" i="4"/>
  <c r="AJ333" i="4"/>
  <c r="AJ334" i="4"/>
  <c r="AJ335" i="4"/>
  <c r="AJ336" i="4"/>
  <c r="AJ337" i="4"/>
  <c r="AJ338" i="4"/>
  <c r="AJ339" i="4"/>
  <c r="AJ340" i="4"/>
  <c r="AJ341" i="4"/>
  <c r="AJ342" i="4"/>
  <c r="AJ343" i="4"/>
  <c r="AJ344" i="4"/>
  <c r="AJ345" i="4"/>
  <c r="AJ346" i="4"/>
  <c r="AJ347" i="4"/>
  <c r="AJ348" i="4"/>
  <c r="AJ349" i="4"/>
  <c r="AJ350" i="4"/>
  <c r="AJ351" i="4"/>
  <c r="AJ352" i="4"/>
  <c r="AJ353" i="4"/>
  <c r="AJ354" i="4"/>
  <c r="AJ355" i="4"/>
  <c r="AJ356" i="4"/>
  <c r="AJ357" i="4"/>
  <c r="AJ358" i="4"/>
  <c r="AJ359" i="4"/>
  <c r="AJ360" i="4"/>
  <c r="AJ361" i="4"/>
  <c r="AJ362" i="4"/>
  <c r="AJ363" i="4"/>
  <c r="AJ364" i="4"/>
  <c r="AJ365" i="4"/>
  <c r="AJ366" i="4"/>
  <c r="AJ367" i="4"/>
  <c r="AJ368" i="4"/>
  <c r="AJ369" i="4"/>
  <c r="AJ370" i="4"/>
  <c r="AJ371" i="4"/>
  <c r="AJ372" i="4"/>
  <c r="AJ373" i="4"/>
  <c r="AJ374" i="4"/>
  <c r="AJ375" i="4"/>
  <c r="AJ376" i="4"/>
  <c r="AJ377" i="4"/>
  <c r="AJ378" i="4"/>
  <c r="AJ379" i="4"/>
  <c r="AJ380" i="4"/>
  <c r="AJ381" i="4"/>
  <c r="AJ382" i="4"/>
  <c r="AJ383" i="4"/>
  <c r="AJ384" i="4"/>
  <c r="AJ385" i="4"/>
  <c r="AJ386" i="4"/>
  <c r="AJ387" i="4"/>
  <c r="AJ388" i="4"/>
  <c r="AJ389" i="4"/>
  <c r="AJ390" i="4"/>
  <c r="AJ391" i="4"/>
  <c r="AJ392" i="4"/>
  <c r="AJ393" i="4"/>
  <c r="AJ394" i="4"/>
  <c r="AJ395" i="4"/>
  <c r="AJ396" i="4"/>
  <c r="AJ397" i="4"/>
  <c r="AJ398" i="4"/>
  <c r="AJ399" i="4"/>
  <c r="AJ400" i="4"/>
  <c r="AJ401" i="4"/>
  <c r="AJ402" i="4"/>
  <c r="AJ403" i="4"/>
  <c r="AJ404" i="4"/>
  <c r="AJ405" i="4"/>
  <c r="AJ406" i="4"/>
  <c r="AJ407" i="4"/>
  <c r="AJ408" i="4"/>
  <c r="AJ409" i="4"/>
  <c r="AJ410" i="4"/>
  <c r="AJ411" i="4"/>
  <c r="AJ412" i="4"/>
  <c r="AJ413" i="4"/>
  <c r="AJ414" i="4"/>
  <c r="AJ415" i="4"/>
  <c r="AJ416" i="4"/>
  <c r="AJ417" i="4"/>
  <c r="AJ418" i="4"/>
  <c r="AJ419" i="4"/>
  <c r="AJ420" i="4"/>
  <c r="AJ421" i="4"/>
  <c r="AJ422" i="4"/>
  <c r="AJ423" i="4"/>
  <c r="AJ424" i="4"/>
  <c r="AJ425" i="4"/>
  <c r="AJ426" i="4"/>
  <c r="AJ427" i="4"/>
  <c r="AJ428" i="4"/>
  <c r="AJ429" i="4"/>
  <c r="AJ430" i="4"/>
  <c r="AJ431" i="4"/>
  <c r="AJ432" i="4"/>
  <c r="AJ433" i="4"/>
  <c r="AJ434" i="4"/>
  <c r="AJ435" i="4"/>
  <c r="AJ436" i="4"/>
  <c r="AJ437" i="4"/>
  <c r="AJ438" i="4"/>
  <c r="AJ439" i="4"/>
  <c r="AJ440" i="4"/>
  <c r="AJ441" i="4"/>
  <c r="AJ442" i="4"/>
  <c r="AJ443" i="4"/>
  <c r="AJ444" i="4"/>
  <c r="AJ445" i="4"/>
  <c r="AJ446" i="4"/>
  <c r="AJ447" i="4"/>
  <c r="AJ448" i="4"/>
  <c r="AJ449" i="4"/>
  <c r="AJ450" i="4"/>
  <c r="AJ451" i="4"/>
  <c r="AJ452" i="4"/>
  <c r="AJ453" i="4"/>
  <c r="AJ454" i="4"/>
  <c r="AJ455" i="4"/>
  <c r="AJ456" i="4"/>
  <c r="AJ457" i="4"/>
  <c r="AJ458" i="4"/>
  <c r="AJ459" i="4"/>
  <c r="AJ460" i="4"/>
  <c r="AJ461" i="4"/>
  <c r="AJ462" i="4"/>
  <c r="AJ463" i="4"/>
  <c r="AJ464" i="4"/>
  <c r="AJ465" i="4"/>
  <c r="AJ466" i="4"/>
  <c r="AJ467" i="4"/>
  <c r="AJ468" i="4"/>
  <c r="AJ469" i="4"/>
  <c r="AJ470" i="4"/>
  <c r="AJ471" i="4"/>
  <c r="AJ472" i="4"/>
  <c r="AJ473" i="4"/>
  <c r="AJ474" i="4"/>
  <c r="AJ475" i="4"/>
  <c r="AJ476" i="4"/>
  <c r="AJ477" i="4"/>
  <c r="AJ478" i="4"/>
  <c r="AJ479" i="4"/>
  <c r="AJ480" i="4"/>
  <c r="AJ481" i="4"/>
  <c r="AJ482" i="4"/>
  <c r="AJ483" i="4"/>
  <c r="AJ484" i="4"/>
  <c r="AJ485" i="4"/>
  <c r="AJ486" i="4"/>
  <c r="AJ487" i="4"/>
  <c r="AJ488" i="4"/>
  <c r="AJ489" i="4"/>
  <c r="AJ490" i="4"/>
  <c r="AJ491" i="4"/>
  <c r="AJ492" i="4"/>
  <c r="AJ493" i="4"/>
  <c r="AJ494" i="4"/>
  <c r="AJ495" i="4"/>
  <c r="AJ496" i="4"/>
  <c r="AJ497" i="4"/>
  <c r="AJ498" i="4"/>
  <c r="AJ499" i="4"/>
  <c r="AJ500" i="4"/>
  <c r="AJ501" i="4"/>
  <c r="AJ502" i="4"/>
  <c r="AJ503" i="4"/>
  <c r="AJ504" i="4"/>
  <c r="AJ505" i="4"/>
  <c r="AJ506" i="4"/>
  <c r="AJ507" i="4"/>
  <c r="AJ508" i="4"/>
  <c r="AJ509" i="4"/>
  <c r="AJ510" i="4"/>
  <c r="AJ511" i="4"/>
  <c r="AJ512" i="4"/>
  <c r="AJ513" i="4"/>
  <c r="AJ514" i="4"/>
  <c r="AJ515" i="4"/>
  <c r="AJ516" i="4"/>
  <c r="AJ517" i="4"/>
  <c r="AJ518" i="4"/>
  <c r="AJ519" i="4"/>
  <c r="AJ520" i="4"/>
  <c r="AJ521" i="4"/>
  <c r="AJ522" i="4"/>
  <c r="AJ523" i="4"/>
  <c r="AJ524" i="4"/>
  <c r="AJ525" i="4"/>
  <c r="AJ526" i="4"/>
  <c r="AJ527" i="4"/>
  <c r="AJ528" i="4"/>
  <c r="AJ529" i="4"/>
  <c r="AJ530" i="4"/>
  <c r="AJ531" i="4"/>
  <c r="AJ532" i="4"/>
  <c r="AJ533" i="4"/>
  <c r="AJ534" i="4"/>
  <c r="AJ535" i="4"/>
  <c r="AJ536" i="4"/>
  <c r="AJ537" i="4"/>
  <c r="AJ538" i="4"/>
  <c r="AJ539" i="4"/>
  <c r="AJ540" i="4"/>
  <c r="AJ541" i="4"/>
  <c r="AJ542" i="4"/>
  <c r="AJ543" i="4"/>
  <c r="AJ544" i="4"/>
  <c r="AJ545" i="4"/>
  <c r="AJ546" i="4"/>
  <c r="AJ547" i="4"/>
  <c r="AJ548" i="4"/>
  <c r="AJ549" i="4"/>
  <c r="AJ550" i="4"/>
  <c r="AJ551" i="4"/>
  <c r="AJ552" i="4"/>
  <c r="AJ553" i="4"/>
  <c r="AJ554" i="4"/>
  <c r="AJ555" i="4"/>
  <c r="AJ556" i="4"/>
  <c r="AJ557" i="4"/>
  <c r="AJ558" i="4"/>
  <c r="AJ559" i="4"/>
  <c r="AJ560" i="4"/>
  <c r="AJ561" i="4"/>
  <c r="AJ562" i="4"/>
  <c r="AJ563" i="4"/>
  <c r="AJ564" i="4"/>
  <c r="AJ565" i="4"/>
  <c r="AJ566" i="4"/>
  <c r="AJ567" i="4"/>
  <c r="AJ568" i="4"/>
  <c r="AJ569" i="4"/>
  <c r="AJ570" i="4"/>
  <c r="AJ571" i="4"/>
  <c r="AJ572" i="4"/>
  <c r="AJ573" i="4"/>
  <c r="AJ574" i="4"/>
  <c r="AJ575" i="4"/>
  <c r="AJ576" i="4"/>
  <c r="AJ577" i="4"/>
  <c r="AJ578" i="4"/>
  <c r="AJ579" i="4"/>
  <c r="AJ580" i="4"/>
  <c r="AJ581" i="4"/>
  <c r="AJ582" i="4"/>
  <c r="AJ583" i="4"/>
  <c r="AJ584" i="4"/>
  <c r="AJ585" i="4"/>
  <c r="AJ586" i="4"/>
  <c r="AJ587" i="4"/>
  <c r="AJ588" i="4"/>
  <c r="AJ589" i="4"/>
  <c r="AJ590" i="4"/>
  <c r="AJ591" i="4"/>
  <c r="AJ592" i="4"/>
  <c r="AJ593" i="4"/>
  <c r="AJ594" i="4"/>
  <c r="AJ595" i="4"/>
  <c r="AJ596" i="4"/>
  <c r="AJ597" i="4"/>
  <c r="AJ598" i="4"/>
  <c r="AJ599" i="4"/>
  <c r="AJ600" i="4"/>
  <c r="AJ601" i="4"/>
  <c r="AJ602" i="4"/>
  <c r="AJ603" i="4"/>
  <c r="AJ604" i="4"/>
  <c r="AJ605" i="4"/>
  <c r="AJ606" i="4"/>
  <c r="AJ607" i="4"/>
  <c r="AJ608" i="4"/>
  <c r="AJ609" i="4"/>
  <c r="AJ610" i="4"/>
  <c r="AJ611" i="4"/>
  <c r="AJ612" i="4"/>
  <c r="AJ613" i="4"/>
  <c r="AJ614" i="4"/>
  <c r="AJ615" i="4"/>
  <c r="AJ616" i="4"/>
  <c r="AJ617" i="4"/>
  <c r="AJ618" i="4"/>
  <c r="AJ619" i="4"/>
  <c r="AJ620" i="4"/>
  <c r="AJ621" i="4"/>
  <c r="AJ622" i="4"/>
  <c r="AJ623" i="4"/>
  <c r="AJ624" i="4"/>
  <c r="AJ625" i="4"/>
  <c r="AJ626" i="4"/>
  <c r="AJ627" i="4"/>
  <c r="AJ2" i="4"/>
  <c r="A208" i="7" l="1"/>
  <c r="A209" i="7"/>
  <c r="A214" i="7"/>
  <c r="A215" i="7"/>
  <c r="E208" i="7"/>
  <c r="E209" i="7"/>
  <c r="E210" i="7"/>
  <c r="E212" i="7"/>
  <c r="E213" i="7"/>
  <c r="E214" i="7"/>
  <c r="E215" i="7"/>
  <c r="N162" i="6"/>
  <c r="N163" i="6"/>
  <c r="A270" i="5"/>
  <c r="A92" i="8"/>
  <c r="A93" i="8"/>
  <c r="A94" i="8"/>
  <c r="A95" i="8"/>
  <c r="A96" i="8"/>
  <c r="A97" i="8"/>
  <c r="A98" i="8"/>
  <c r="A99" i="8"/>
  <c r="A100" i="8"/>
  <c r="A101" i="8"/>
  <c r="A102" i="8"/>
  <c r="A103" i="8"/>
  <c r="A104" i="8"/>
  <c r="A105" i="8"/>
  <c r="A106" i="8"/>
  <c r="A107" i="8"/>
  <c r="A108" i="8"/>
  <c r="A109" i="8"/>
  <c r="A110" i="8"/>
  <c r="A111" i="8"/>
  <c r="H110" i="8"/>
  <c r="H109" i="8"/>
  <c r="H111" i="8"/>
  <c r="H108" i="8"/>
  <c r="H107" i="8"/>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619" i="4" l="1"/>
  <c r="A620" i="4"/>
  <c r="A621" i="4"/>
  <c r="A622" i="4"/>
  <c r="A623" i="4"/>
  <c r="A624" i="4"/>
  <c r="A625" i="4"/>
  <c r="A626" i="4"/>
  <c r="A627" i="4"/>
  <c r="A610" i="4"/>
  <c r="A611" i="4"/>
  <c r="A612" i="4"/>
  <c r="A613" i="4"/>
  <c r="A614" i="4"/>
  <c r="A615" i="4"/>
  <c r="A616" i="4"/>
  <c r="A617" i="4"/>
  <c r="A618" i="4"/>
  <c r="A207" i="7" l="1"/>
  <c r="E207" i="7"/>
  <c r="H104" i="8"/>
  <c r="H105" i="8"/>
  <c r="H106" i="8"/>
  <c r="H103" i="8"/>
  <c r="A604" i="4"/>
  <c r="A605" i="4"/>
  <c r="A606" i="4"/>
  <c r="A607" i="4"/>
  <c r="A608" i="4"/>
  <c r="A609" i="4"/>
  <c r="A596" i="4"/>
  <c r="A597" i="4"/>
  <c r="A598" i="4"/>
  <c r="A599" i="4"/>
  <c r="A600" i="4"/>
  <c r="A601" i="4"/>
  <c r="A602" i="4"/>
  <c r="A603" i="4"/>
  <c r="A595" i="4"/>
  <c r="H98" i="8"/>
  <c r="H101" i="8"/>
  <c r="H99" i="8"/>
  <c r="H100" i="8"/>
  <c r="H102" i="8"/>
  <c r="H97" i="8"/>
  <c r="A583" i="4"/>
  <c r="A584" i="4"/>
  <c r="A585" i="4"/>
  <c r="A586" i="4"/>
  <c r="A587" i="4"/>
  <c r="A588" i="4"/>
  <c r="A589" i="4"/>
  <c r="A590" i="4"/>
  <c r="A591" i="4"/>
  <c r="A592" i="4"/>
  <c r="A593" i="4"/>
  <c r="A594" i="4"/>
  <c r="A581" i="4"/>
  <c r="A582" i="4"/>
  <c r="A572" i="4"/>
  <c r="A573" i="4"/>
  <c r="A574" i="4"/>
  <c r="A575" i="4"/>
  <c r="A576" i="4"/>
  <c r="A577" i="4"/>
  <c r="A578" i="4"/>
  <c r="A579" i="4"/>
  <c r="A580" i="4"/>
  <c r="A205" i="7"/>
  <c r="A206" i="7"/>
  <c r="E205" i="7"/>
  <c r="E206" i="7"/>
  <c r="H94" i="8"/>
  <c r="H95" i="8"/>
  <c r="H96" i="8"/>
  <c r="H93" i="8"/>
  <c r="N161" i="6"/>
  <c r="N160" i="6"/>
  <c r="A571" i="4"/>
  <c r="A570" i="4"/>
  <c r="A550" i="4"/>
  <c r="A551" i="4"/>
  <c r="A552" i="4"/>
  <c r="A553" i="4"/>
  <c r="A554" i="4"/>
  <c r="A555" i="4"/>
  <c r="A556" i="4"/>
  <c r="A557" i="4"/>
  <c r="A558" i="4"/>
  <c r="A559" i="4"/>
  <c r="A560" i="4"/>
  <c r="A561" i="4"/>
  <c r="A562" i="4"/>
  <c r="A563" i="4"/>
  <c r="A564" i="4"/>
  <c r="A565" i="4"/>
  <c r="A566" i="4"/>
  <c r="A567" i="4"/>
  <c r="A568" i="4"/>
  <c r="A569" i="4"/>
  <c r="A549" i="4"/>
  <c r="A204" i="7"/>
  <c r="E204" i="7"/>
  <c r="N159" i="6"/>
  <c r="A89" i="8"/>
  <c r="A90" i="8"/>
  <c r="A91" i="8"/>
  <c r="H92" i="8"/>
  <c r="H91" i="8"/>
  <c r="H90" i="8"/>
  <c r="H89" i="8"/>
  <c r="A539" i="4"/>
  <c r="A540" i="4"/>
  <c r="A541" i="4"/>
  <c r="A542" i="4"/>
  <c r="A543" i="4"/>
  <c r="A544" i="4"/>
  <c r="A545" i="4"/>
  <c r="A546" i="4"/>
  <c r="A547" i="4"/>
  <c r="A548" i="4"/>
  <c r="A531" i="4"/>
  <c r="A532" i="4"/>
  <c r="A533" i="4"/>
  <c r="A534" i="4"/>
  <c r="A535" i="4"/>
  <c r="A536" i="4"/>
  <c r="A537" i="4"/>
  <c r="A538" i="4"/>
  <c r="A201" i="7"/>
  <c r="A202" i="7"/>
  <c r="A203" i="7"/>
  <c r="E197" i="7"/>
  <c r="E199" i="7"/>
  <c r="E200" i="7"/>
  <c r="E201" i="7"/>
  <c r="E202" i="7"/>
  <c r="E203" i="7"/>
  <c r="E11" i="13"/>
  <c r="ER8" i="12"/>
  <c r="ES8" i="12"/>
  <c r="ET8" i="12"/>
  <c r="EU8" i="12"/>
  <c r="EV8" i="12"/>
  <c r="EW8" i="12"/>
  <c r="FF8" i="12" s="1"/>
  <c r="EX8" i="12"/>
  <c r="EY8" i="12"/>
  <c r="EZ8" i="12"/>
  <c r="FA8" i="12"/>
  <c r="FB8" i="12"/>
  <c r="FE8" i="12"/>
  <c r="N157" i="6"/>
  <c r="N158" i="6"/>
  <c r="A86" i="8"/>
  <c r="A87" i="8"/>
  <c r="A88" i="8"/>
  <c r="H88" i="8"/>
  <c r="H87" i="8"/>
  <c r="H86" i="8"/>
  <c r="A528" i="4"/>
  <c r="A529" i="4"/>
  <c r="A530" i="4"/>
  <c r="FD8" i="12" l="1"/>
  <c r="FG8" i="12" s="1"/>
  <c r="FC8" i="12"/>
  <c r="A521" i="4"/>
  <c r="A522" i="4"/>
  <c r="A523" i="4"/>
  <c r="A524" i="4"/>
  <c r="A525" i="4"/>
  <c r="A526" i="4"/>
  <c r="A527" i="4"/>
  <c r="A520" i="4"/>
  <c r="A512" i="4"/>
  <c r="A513" i="4"/>
  <c r="A514" i="4"/>
  <c r="A515" i="4"/>
  <c r="A516" i="4"/>
  <c r="A517" i="4"/>
  <c r="A518" i="4"/>
  <c r="A519" i="4"/>
  <c r="A180" i="7"/>
  <c r="A181" i="7"/>
  <c r="A182" i="7"/>
  <c r="A183" i="7"/>
  <c r="A184" i="7"/>
  <c r="A185" i="7"/>
  <c r="A186" i="7"/>
  <c r="A187" i="7"/>
  <c r="A188" i="7"/>
  <c r="A189" i="7"/>
  <c r="A190" i="7"/>
  <c r="A191" i="7"/>
  <c r="A192" i="7"/>
  <c r="A193" i="7"/>
  <c r="A194" i="7"/>
  <c r="A195" i="7"/>
  <c r="A196" i="7"/>
  <c r="E180" i="7"/>
  <c r="E181" i="7"/>
  <c r="E182" i="7"/>
  <c r="E183" i="7"/>
  <c r="E184" i="7"/>
  <c r="E185" i="7"/>
  <c r="E186" i="7"/>
  <c r="E187" i="7"/>
  <c r="E188" i="7"/>
  <c r="E189" i="7"/>
  <c r="E190" i="7"/>
  <c r="E192" i="7"/>
  <c r="E193" i="7"/>
  <c r="E194" i="7"/>
  <c r="E195" i="7"/>
  <c r="E196" i="7"/>
  <c r="A511" i="4"/>
  <c r="A224" i="5"/>
  <c r="A225" i="5"/>
  <c r="A226" i="5"/>
  <c r="A227" i="5"/>
  <c r="A228" i="5"/>
  <c r="A229" i="5"/>
  <c r="A230" i="5"/>
  <c r="N146" i="6"/>
  <c r="N147" i="6"/>
  <c r="N148" i="6"/>
  <c r="N149" i="6"/>
  <c r="N150" i="6"/>
  <c r="N151" i="6"/>
  <c r="N152" i="6"/>
  <c r="N153" i="6"/>
  <c r="N154" i="6"/>
  <c r="N155" i="6"/>
  <c r="N156" i="6"/>
  <c r="N145" i="6" l="1"/>
  <c r="A83" i="8"/>
  <c r="A84" i="8"/>
  <c r="A85" i="8"/>
  <c r="H84" i="8"/>
  <c r="H85" i="8"/>
  <c r="H83" i="8"/>
  <c r="A215" i="5"/>
  <c r="A216" i="5"/>
  <c r="A217" i="5"/>
  <c r="A218" i="5"/>
  <c r="A219" i="5"/>
  <c r="A220" i="5"/>
  <c r="A221" i="5"/>
  <c r="A222" i="5"/>
  <c r="A223" i="5"/>
  <c r="A503" i="4" l="1"/>
  <c r="A504" i="4"/>
  <c r="A505" i="4"/>
  <c r="A506" i="4"/>
  <c r="A507" i="4"/>
  <c r="A508" i="4"/>
  <c r="A509" i="4"/>
  <c r="A510" i="4"/>
  <c r="A492" i="4" l="1"/>
  <c r="A493" i="4"/>
  <c r="A494" i="4"/>
  <c r="A495" i="4"/>
  <c r="A496" i="4"/>
  <c r="A497" i="4"/>
  <c r="A498" i="4"/>
  <c r="A499" i="4"/>
  <c r="A500" i="4"/>
  <c r="A501" i="4"/>
  <c r="A502" i="4"/>
  <c r="A172" i="7" l="1"/>
  <c r="A173" i="7"/>
  <c r="A174" i="7"/>
  <c r="A175" i="7"/>
  <c r="A176" i="7"/>
  <c r="A177" i="7"/>
  <c r="A178" i="7"/>
  <c r="A179" i="7"/>
  <c r="E172" i="7"/>
  <c r="E173" i="7"/>
  <c r="E174" i="7"/>
  <c r="E175" i="7"/>
  <c r="E176" i="7"/>
  <c r="E177" i="7"/>
  <c r="E178" i="7"/>
  <c r="E179" i="7"/>
  <c r="N142" i="6"/>
  <c r="N143" i="6"/>
  <c r="N144" i="6"/>
  <c r="H82" i="8"/>
  <c r="H81" i="8"/>
  <c r="H80" i="8"/>
  <c r="A80" i="8"/>
  <c r="A81" i="8"/>
  <c r="A82" i="8"/>
  <c r="A207" i="5"/>
  <c r="A208" i="5"/>
  <c r="A209" i="5"/>
  <c r="A210" i="5"/>
  <c r="A211" i="5"/>
  <c r="A212" i="5"/>
  <c r="A213" i="5"/>
  <c r="A214" i="5"/>
  <c r="A483" i="4"/>
  <c r="A484" i="4"/>
  <c r="A485" i="4"/>
  <c r="A486" i="4"/>
  <c r="A487" i="4"/>
  <c r="A488" i="4"/>
  <c r="A489" i="4"/>
  <c r="A490" i="4"/>
  <c r="A491" i="4"/>
  <c r="A476" i="4"/>
  <c r="A477" i="4"/>
  <c r="A478" i="4"/>
  <c r="A479" i="4"/>
  <c r="A480" i="4"/>
  <c r="A481" i="4"/>
  <c r="A482" i="4"/>
  <c r="E167" i="7"/>
  <c r="E168" i="7"/>
  <c r="E169" i="7"/>
  <c r="E170" i="7"/>
  <c r="E171" i="7"/>
  <c r="A167" i="7"/>
  <c r="A168" i="7"/>
  <c r="A169" i="7"/>
  <c r="A170" i="7"/>
  <c r="A171" i="7"/>
  <c r="E10" i="13"/>
  <c r="N139" i="6"/>
  <c r="N140" i="6"/>
  <c r="N141" i="6"/>
  <c r="N138" i="6"/>
  <c r="A205" i="5"/>
  <c r="A206" i="5"/>
  <c r="A194" i="5"/>
  <c r="A195" i="5"/>
  <c r="A196" i="5"/>
  <c r="A197" i="5"/>
  <c r="A198" i="5"/>
  <c r="A199" i="5"/>
  <c r="A200" i="5"/>
  <c r="A201" i="5"/>
  <c r="A202" i="5"/>
  <c r="A203" i="5"/>
  <c r="A204" i="5"/>
  <c r="A74" i="8"/>
  <c r="A75" i="8"/>
  <c r="A76" i="8"/>
  <c r="A77" i="8"/>
  <c r="A78" i="8"/>
  <c r="A79" i="8"/>
  <c r="H78" i="8"/>
  <c r="H79" i="8"/>
  <c r="H77" i="8"/>
  <c r="H76" i="8"/>
  <c r="H75" i="8"/>
  <c r="H74" i="8"/>
  <c r="A474" i="4"/>
  <c r="A475" i="4"/>
  <c r="A458" i="4"/>
  <c r="A459" i="4"/>
  <c r="A460" i="4"/>
  <c r="A461" i="4"/>
  <c r="A455" i="4"/>
  <c r="A456" i="4"/>
  <c r="A457" i="4"/>
  <c r="A462" i="4"/>
  <c r="A463" i="4"/>
  <c r="A464" i="4"/>
  <c r="A465" i="4"/>
  <c r="A466" i="4"/>
  <c r="A467" i="4"/>
  <c r="A468" i="4"/>
  <c r="A469" i="4"/>
  <c r="A470" i="4"/>
  <c r="A471" i="4"/>
  <c r="A472" i="4"/>
  <c r="A473" i="4"/>
  <c r="A444" i="4"/>
  <c r="A445" i="4"/>
  <c r="A446" i="4"/>
  <c r="A447" i="4"/>
  <c r="A448" i="4"/>
  <c r="A449" i="4"/>
  <c r="A450" i="4"/>
  <c r="A451" i="4"/>
  <c r="A452" i="4"/>
  <c r="A453" i="4"/>
  <c r="A454" i="4"/>
  <c r="A162" i="7" l="1"/>
  <c r="A163" i="7"/>
  <c r="A164" i="7"/>
  <c r="A165" i="7"/>
  <c r="A166" i="7"/>
  <c r="E162" i="7"/>
  <c r="E163" i="7"/>
  <c r="E164" i="7"/>
  <c r="E165" i="7"/>
  <c r="E166" i="7"/>
  <c r="N133" i="6"/>
  <c r="N134" i="6"/>
  <c r="N135" i="6"/>
  <c r="N136" i="6"/>
  <c r="N137" i="6"/>
  <c r="A188" i="5"/>
  <c r="A189" i="5"/>
  <c r="A190" i="5"/>
  <c r="A191" i="5"/>
  <c r="A192" i="5"/>
  <c r="A193" i="5"/>
  <c r="A180" i="5"/>
  <c r="A181" i="5"/>
  <c r="A182" i="5"/>
  <c r="A183" i="5"/>
  <c r="A184" i="5"/>
  <c r="A185" i="5"/>
  <c r="A186" i="5"/>
  <c r="A187" i="5"/>
  <c r="A71" i="8"/>
  <c r="A72" i="8"/>
  <c r="A73" i="8"/>
  <c r="H73" i="8"/>
  <c r="H72" i="8"/>
  <c r="H71" i="8"/>
  <c r="A432" i="4"/>
  <c r="A433" i="4"/>
  <c r="A434" i="4"/>
  <c r="A435" i="4"/>
  <c r="A436" i="4"/>
  <c r="A437" i="4"/>
  <c r="A438" i="4"/>
  <c r="A439" i="4"/>
  <c r="A440" i="4"/>
  <c r="A441" i="4"/>
  <c r="A442" i="4"/>
  <c r="A443" i="4"/>
  <c r="A422" i="4"/>
  <c r="A423" i="4"/>
  <c r="A424" i="4"/>
  <c r="A425" i="4"/>
  <c r="A426" i="4"/>
  <c r="A427" i="4"/>
  <c r="A428" i="4"/>
  <c r="A429" i="4"/>
  <c r="A430" i="4"/>
  <c r="A431" i="4"/>
  <c r="E6" i="7" l="1"/>
  <c r="E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N130" i="6"/>
  <c r="E2" i="7" s="1"/>
  <c r="N131" i="6"/>
  <c r="N132" i="6"/>
  <c r="N125" i="6"/>
  <c r="N126" i="6"/>
  <c r="E149" i="7"/>
  <c r="E150" i="7"/>
  <c r="E151" i="7"/>
  <c r="E152" i="7"/>
  <c r="E153" i="7"/>
  <c r="E154" i="7"/>
  <c r="E155" i="7"/>
  <c r="E156" i="7"/>
  <c r="E157" i="7"/>
  <c r="E158" i="7"/>
  <c r="E160" i="7"/>
  <c r="E161" i="7"/>
  <c r="N129" i="6"/>
  <c r="N128" i="6"/>
  <c r="N120" i="6"/>
  <c r="N121" i="6"/>
  <c r="N122" i="6"/>
  <c r="N123" i="6"/>
  <c r="N124" i="6"/>
  <c r="N127" i="6"/>
  <c r="E159" i="7" s="1"/>
  <c r="N119" i="6"/>
  <c r="N118" i="6"/>
  <c r="A410" i="4"/>
  <c r="A411" i="4"/>
  <c r="A412" i="4"/>
  <c r="A413" i="4"/>
  <c r="A414" i="4"/>
  <c r="A415" i="4"/>
  <c r="A416" i="4"/>
  <c r="A417" i="4"/>
  <c r="A418" i="4"/>
  <c r="A419" i="4"/>
  <c r="A420" i="4"/>
  <c r="A421" i="4"/>
  <c r="AA65" i="3"/>
  <c r="AA67" i="3"/>
  <c r="AA68" i="3"/>
  <c r="AA69" i="3"/>
  <c r="AA70" i="3"/>
  <c r="AA72" i="3"/>
  <c r="AB72" i="3" s="1"/>
  <c r="AA73" i="3"/>
  <c r="AA74" i="3"/>
  <c r="AA75" i="3"/>
  <c r="AA77" i="3"/>
  <c r="AA78" i="3"/>
  <c r="AA79" i="3"/>
  <c r="AA80" i="3"/>
  <c r="AA82" i="3"/>
  <c r="AA83" i="3"/>
  <c r="AA84" i="3"/>
  <c r="AA85" i="3"/>
  <c r="AA87" i="3"/>
  <c r="AA88" i="3"/>
  <c r="AA89" i="3"/>
  <c r="AA90" i="3"/>
  <c r="AA92" i="3"/>
  <c r="AA93" i="3"/>
  <c r="AA94" i="3"/>
  <c r="AA95" i="3"/>
  <c r="AA60" i="3"/>
  <c r="AA62" i="3"/>
  <c r="AA63" i="3"/>
  <c r="AA64" i="3"/>
  <c r="Z60" i="3"/>
  <c r="Z61" i="3"/>
  <c r="Z62" i="3"/>
  <c r="Z63" i="3"/>
  <c r="Z64" i="3"/>
  <c r="Z65" i="3"/>
  <c r="Z66" i="3"/>
  <c r="Z67" i="3"/>
  <c r="Z68" i="3"/>
  <c r="Z69" i="3"/>
  <c r="Z70" i="3"/>
  <c r="Z71" i="3"/>
  <c r="Z72" i="3"/>
  <c r="Z73" i="3"/>
  <c r="Z74" i="3"/>
  <c r="Z75" i="3"/>
  <c r="Z76" i="3"/>
  <c r="Z77" i="3"/>
  <c r="Z78" i="3"/>
  <c r="Z79" i="3"/>
  <c r="Z80" i="3"/>
  <c r="Z81" i="3"/>
  <c r="Z82" i="3"/>
  <c r="Z83" i="3"/>
  <c r="Z84" i="3"/>
  <c r="Z85" i="3"/>
  <c r="Z86" i="3"/>
  <c r="Z87" i="3"/>
  <c r="Z88" i="3"/>
  <c r="Z89" i="3"/>
  <c r="Z90" i="3"/>
  <c r="Z91" i="3"/>
  <c r="Z92" i="3"/>
  <c r="Z93" i="3"/>
  <c r="Z94" i="3"/>
  <c r="Z95" i="3"/>
  <c r="Z96" i="3"/>
  <c r="A164" i="5"/>
  <c r="A165" i="5"/>
  <c r="A166" i="5"/>
  <c r="A167" i="5"/>
  <c r="A168" i="5"/>
  <c r="A169" i="5"/>
  <c r="A170" i="5"/>
  <c r="A171" i="5"/>
  <c r="A172" i="5"/>
  <c r="A173" i="5"/>
  <c r="A174" i="5"/>
  <c r="A175" i="5"/>
  <c r="A176" i="5"/>
  <c r="A177" i="5"/>
  <c r="A178" i="5"/>
  <c r="A179" i="5"/>
  <c r="A68" i="8"/>
  <c r="A69" i="8"/>
  <c r="A70" i="8"/>
  <c r="H69" i="8"/>
  <c r="H70" i="8"/>
  <c r="H68" i="8"/>
  <c r="A403" i="4"/>
  <c r="A404" i="4"/>
  <c r="A405" i="4"/>
  <c r="A406" i="4"/>
  <c r="A407" i="4"/>
  <c r="A408" i="4"/>
  <c r="A409"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A96" i="3"/>
  <c r="AA91" i="3"/>
  <c r="AA71" i="3"/>
  <c r="AA76" i="3"/>
  <c r="AA81" i="3"/>
  <c r="AA66" i="3"/>
  <c r="AA86" i="3"/>
  <c r="AA61" i="3"/>
  <c r="AB73" i="3" l="1"/>
  <c r="AB74" i="3" s="1"/>
  <c r="AB75" i="3" s="1"/>
  <c r="AB76" i="3" s="1"/>
  <c r="AB77" i="3" s="1"/>
  <c r="AB78" i="3" s="1"/>
  <c r="AB79" i="3" s="1"/>
  <c r="AB80" i="3" s="1"/>
  <c r="AB81" i="3" s="1"/>
  <c r="AB82" i="3" s="1"/>
  <c r="AB83" i="3" s="1"/>
  <c r="AB84" i="3" s="1"/>
  <c r="AB85" i="3" s="1"/>
  <c r="AB86" i="3" s="1"/>
  <c r="AB87" i="3" s="1"/>
  <c r="AB88" i="3" s="1"/>
  <c r="AB89" i="3" s="1"/>
  <c r="AB90" i="3" s="1"/>
  <c r="AB91" i="3" s="1"/>
  <c r="AB92" i="3" s="1"/>
  <c r="AB93" i="3" s="1"/>
  <c r="AB94" i="3" s="1"/>
  <c r="AB95" i="3" s="1"/>
  <c r="AB96" i="3" s="1"/>
  <c r="A65" i="8"/>
  <c r="A66" i="8"/>
  <c r="A67" i="8"/>
  <c r="H67" i="8"/>
  <c r="H66" i="8"/>
  <c r="H65" i="8"/>
  <c r="N108" i="6"/>
  <c r="N109" i="6"/>
  <c r="N110" i="6"/>
  <c r="N111" i="6"/>
  <c r="N112" i="6"/>
  <c r="N113" i="6"/>
  <c r="N114" i="6"/>
  <c r="N115" i="6"/>
  <c r="N116" i="6"/>
  <c r="N117" i="6"/>
  <c r="E135" i="7"/>
  <c r="E136" i="7"/>
  <c r="E137" i="7"/>
  <c r="E138" i="7"/>
  <c r="E139" i="7"/>
  <c r="E140" i="7"/>
  <c r="E141" i="7"/>
  <c r="E142" i="7"/>
  <c r="E143" i="7"/>
  <c r="E144" i="7"/>
  <c r="E145" i="7"/>
  <c r="E146" i="7"/>
  <c r="E147" i="7"/>
  <c r="E148" i="7"/>
  <c r="E9" i="13"/>
  <c r="N107" i="6" l="1"/>
  <c r="A163" i="5"/>
  <c r="E134" i="7" l="1"/>
  <c r="A62" i="8"/>
  <c r="A63" i="8"/>
  <c r="A64" i="8"/>
  <c r="H64" i="8"/>
  <c r="H63" i="8"/>
  <c r="H62" i="8"/>
  <c r="ER7" i="12"/>
  <c r="ES7" i="12"/>
  <c r="ET7" i="12"/>
  <c r="EU7" i="12"/>
  <c r="EV7" i="12"/>
  <c r="EW7" i="12"/>
  <c r="FC7" i="12" s="1"/>
  <c r="FE7" i="12" s="1"/>
  <c r="EX7" i="12"/>
  <c r="EY7" i="12"/>
  <c r="EZ7" i="12"/>
  <c r="FA7" i="12"/>
  <c r="FB7" i="12"/>
  <c r="E122" i="7"/>
  <c r="E123" i="7"/>
  <c r="E124" i="7"/>
  <c r="E125" i="7"/>
  <c r="E126" i="7"/>
  <c r="E127" i="7"/>
  <c r="E128" i="7"/>
  <c r="E129" i="7"/>
  <c r="E130" i="7"/>
  <c r="E131" i="7"/>
  <c r="E132" i="7"/>
  <c r="E133" i="7"/>
  <c r="N106" i="6"/>
  <c r="N97" i="6"/>
  <c r="N98" i="6"/>
  <c r="N99" i="6"/>
  <c r="N100" i="6"/>
  <c r="N101" i="6"/>
  <c r="N102" i="6"/>
  <c r="N103" i="6"/>
  <c r="N104" i="6"/>
  <c r="N105" i="6"/>
  <c r="A153" i="5"/>
  <c r="A154" i="5"/>
  <c r="A155" i="5"/>
  <c r="A156" i="5"/>
  <c r="A157" i="5"/>
  <c r="A158" i="5"/>
  <c r="A159" i="5"/>
  <c r="A160" i="5"/>
  <c r="A161" i="5"/>
  <c r="A162" i="5"/>
  <c r="FF7" i="12" l="1"/>
  <c r="FD7" i="12"/>
  <c r="FG7" i="12" s="1"/>
  <c r="E8" i="13" s="1"/>
  <c r="A145" i="5" l="1"/>
  <c r="A146" i="5"/>
  <c r="A147" i="5"/>
  <c r="A148" i="5"/>
  <c r="A149" i="5"/>
  <c r="A150" i="5"/>
  <c r="A151" i="5"/>
  <c r="A152" i="5"/>
  <c r="E106" i="7" l="1"/>
  <c r="E107" i="7"/>
  <c r="E108" i="7"/>
  <c r="E109" i="7"/>
  <c r="E110" i="7"/>
  <c r="E111" i="7"/>
  <c r="E112" i="7"/>
  <c r="E113" i="7"/>
  <c r="E114" i="7"/>
  <c r="E115" i="7"/>
  <c r="E116" i="7"/>
  <c r="E117" i="7"/>
  <c r="E118" i="7"/>
  <c r="E119" i="7"/>
  <c r="E120" i="7"/>
  <c r="E121" i="7"/>
  <c r="N81" i="6"/>
  <c r="N82" i="6"/>
  <c r="N83" i="6"/>
  <c r="N84" i="6"/>
  <c r="N85" i="6"/>
  <c r="N86" i="6"/>
  <c r="N87" i="6"/>
  <c r="N88" i="6"/>
  <c r="N89" i="6"/>
  <c r="N90" i="6"/>
  <c r="N91" i="6"/>
  <c r="N92" i="6"/>
  <c r="N93" i="6"/>
  <c r="N94" i="6"/>
  <c r="N95" i="6"/>
  <c r="N96" i="6"/>
  <c r="A59" i="8"/>
  <c r="A60" i="8"/>
  <c r="A61" i="8"/>
  <c r="H60" i="8"/>
  <c r="H61" i="8"/>
  <c r="H59" i="8"/>
  <c r="A139" i="5"/>
  <c r="A140" i="5"/>
  <c r="A141" i="5"/>
  <c r="A142" i="5"/>
  <c r="A143" i="5"/>
  <c r="A144" i="5"/>
  <c r="A348" i="4"/>
  <c r="A349" i="4"/>
  <c r="A350" i="4"/>
  <c r="A351" i="4"/>
  <c r="A352" i="4"/>
  <c r="A353" i="4"/>
  <c r="A56" i="8"/>
  <c r="A57" i="8"/>
  <c r="A58" i="8"/>
  <c r="H58" i="8"/>
  <c r="H57" i="8"/>
  <c r="H56" i="8"/>
  <c r="N80" i="6"/>
  <c r="E105" i="7" s="1"/>
  <c r="E101" i="7"/>
  <c r="E102" i="7"/>
  <c r="E103" i="7"/>
  <c r="N79" i="6"/>
  <c r="E366" i="7" s="1"/>
  <c r="A134" i="5"/>
  <c r="A135" i="5"/>
  <c r="A136" i="5"/>
  <c r="A137" i="5"/>
  <c r="A138" i="5"/>
  <c r="A332" i="4"/>
  <c r="A333" i="4"/>
  <c r="A334" i="4"/>
  <c r="A335" i="4"/>
  <c r="A336" i="4"/>
  <c r="A337" i="4"/>
  <c r="A338" i="4"/>
  <c r="A339" i="4"/>
  <c r="A340" i="4"/>
  <c r="A341" i="4"/>
  <c r="A342" i="4"/>
  <c r="A343" i="4"/>
  <c r="A344" i="4"/>
  <c r="A345" i="4"/>
  <c r="A346" i="4"/>
  <c r="A347" i="4"/>
  <c r="E97" i="7"/>
  <c r="E98" i="7"/>
  <c r="E99" i="7"/>
  <c r="E100" i="7"/>
  <c r="N78" i="6"/>
  <c r="H55" i="8"/>
  <c r="H54" i="8"/>
  <c r="H53" i="8"/>
  <c r="A53" i="8"/>
  <c r="A54" i="8"/>
  <c r="A55" i="8"/>
  <c r="E104" i="7" l="1"/>
  <c r="A128" i="5"/>
  <c r="A129" i="5"/>
  <c r="A130" i="5"/>
  <c r="A131" i="5"/>
  <c r="A132" i="5"/>
  <c r="A133" i="5"/>
  <c r="A325" i="4" l="1"/>
  <c r="A326" i="4"/>
  <c r="A327" i="4"/>
  <c r="A328" i="4"/>
  <c r="A329" i="4"/>
  <c r="A330" i="4"/>
  <c r="A331" i="4"/>
  <c r="A318" i="4"/>
  <c r="A319" i="4"/>
  <c r="A320" i="4"/>
  <c r="A321" i="4"/>
  <c r="A322" i="4"/>
  <c r="A323" i="4"/>
  <c r="A324" i="4"/>
  <c r="E94" i="7" l="1"/>
  <c r="E95" i="7"/>
  <c r="E96" i="7"/>
  <c r="N77" i="6"/>
  <c r="N76" i="6"/>
  <c r="H52" i="8"/>
  <c r="A50" i="8"/>
  <c r="A51" i="8"/>
  <c r="A52" i="8"/>
  <c r="H51" i="8"/>
  <c r="H50" i="8"/>
  <c r="A317" i="4"/>
  <c r="A124" i="5"/>
  <c r="A125" i="5"/>
  <c r="A126" i="5"/>
  <c r="A127" i="5"/>
  <c r="A311" i="4"/>
  <c r="A312" i="4"/>
  <c r="A313" i="4"/>
  <c r="A314" i="4"/>
  <c r="A315" i="4"/>
  <c r="A316" i="4"/>
  <c r="A306" i="4"/>
  <c r="A307" i="4"/>
  <c r="A308" i="4"/>
  <c r="A309" i="4"/>
  <c r="A310" i="4"/>
  <c r="H49" i="8"/>
  <c r="A47" i="8"/>
  <c r="A48" i="8"/>
  <c r="A49" i="8"/>
  <c r="H48" i="8"/>
  <c r="H47" i="8"/>
  <c r="E7" i="13"/>
  <c r="E90" i="7"/>
  <c r="E91" i="7"/>
  <c r="E92" i="7"/>
  <c r="E93" i="7"/>
  <c r="FG6" i="12"/>
  <c r="ER6" i="12"/>
  <c r="ES6" i="12"/>
  <c r="ET6" i="12"/>
  <c r="EU6" i="12"/>
  <c r="FE6" i="12" s="1"/>
  <c r="EV6" i="12"/>
  <c r="EW6" i="12"/>
  <c r="EX6" i="12"/>
  <c r="EY6" i="12"/>
  <c r="EZ6" i="12"/>
  <c r="FA6" i="12"/>
  <c r="FB6" i="12"/>
  <c r="FC6" i="12"/>
  <c r="N75" i="6"/>
  <c r="N74" i="6"/>
  <c r="N73" i="6"/>
  <c r="N72" i="6"/>
  <c r="A118" i="5"/>
  <c r="A119" i="5"/>
  <c r="A120" i="5"/>
  <c r="A121" i="5"/>
  <c r="A122" i="5"/>
  <c r="A123" i="5"/>
  <c r="A296" i="4"/>
  <c r="A297" i="4"/>
  <c r="A298" i="4"/>
  <c r="A299" i="4"/>
  <c r="A300" i="4"/>
  <c r="A301" i="4"/>
  <c r="A302" i="4"/>
  <c r="A303" i="4"/>
  <c r="A304" i="4"/>
  <c r="A305" i="4"/>
  <c r="A286" i="4"/>
  <c r="A287" i="4"/>
  <c r="A288" i="4"/>
  <c r="A289" i="4"/>
  <c r="A290" i="4"/>
  <c r="A291" i="4"/>
  <c r="A292" i="4"/>
  <c r="A293" i="4"/>
  <c r="A294" i="4"/>
  <c r="A295" i="4"/>
  <c r="FF6" i="12" l="1"/>
  <c r="FD6" i="12" s="1"/>
  <c r="E89" i="7"/>
  <c r="N71" i="6"/>
  <c r="H45" i="8"/>
  <c r="H46" i="8"/>
  <c r="A44" i="8"/>
  <c r="A45" i="8"/>
  <c r="A46" i="8"/>
  <c r="H44" i="8"/>
  <c r="A111" i="5"/>
  <c r="A112" i="5"/>
  <c r="A113" i="5"/>
  <c r="A114" i="5"/>
  <c r="A115" i="5"/>
  <c r="A116" i="5"/>
  <c r="A117" i="5"/>
  <c r="A280" i="4"/>
  <c r="A281" i="4"/>
  <c r="A282" i="4"/>
  <c r="A283" i="4"/>
  <c r="A284" i="4"/>
  <c r="A285" i="4"/>
  <c r="A271" i="4"/>
  <c r="A272" i="4"/>
  <c r="A273" i="4"/>
  <c r="A274" i="4"/>
  <c r="A275" i="4"/>
  <c r="A276" i="4"/>
  <c r="A277" i="4"/>
  <c r="A278" i="4"/>
  <c r="A279" i="4"/>
  <c r="O3" i="9"/>
  <c r="O4" i="9"/>
  <c r="O5" i="9"/>
  <c r="O6" i="9"/>
  <c r="O7" i="9"/>
  <c r="O8" i="9"/>
  <c r="O9" i="9"/>
  <c r="O10" i="9"/>
  <c r="O11" i="9"/>
  <c r="O12" i="9"/>
  <c r="O13" i="9"/>
  <c r="O14" i="9"/>
  <c r="O15" i="9"/>
  <c r="O16" i="9"/>
  <c r="O17" i="9"/>
  <c r="O18" i="9"/>
  <c r="O19" i="9"/>
  <c r="O20" i="9"/>
  <c r="O21" i="9"/>
  <c r="O22" i="9"/>
  <c r="O23" i="9"/>
  <c r="O24" i="9"/>
  <c r="O25" i="9"/>
  <c r="O26" i="9"/>
  <c r="O2" i="9"/>
  <c r="N3" i="9"/>
  <c r="N4" i="9"/>
  <c r="N5" i="9"/>
  <c r="N6" i="9"/>
  <c r="N7" i="9"/>
  <c r="N8" i="9"/>
  <c r="N9" i="9"/>
  <c r="N10" i="9"/>
  <c r="N11" i="9"/>
  <c r="N12" i="9"/>
  <c r="N13" i="9"/>
  <c r="N14" i="9"/>
  <c r="N15" i="9"/>
  <c r="N16" i="9"/>
  <c r="N17" i="9"/>
  <c r="N18" i="9"/>
  <c r="N19" i="9"/>
  <c r="N20" i="9"/>
  <c r="N21" i="9"/>
  <c r="N22" i="9"/>
  <c r="N23" i="9"/>
  <c r="N24" i="9"/>
  <c r="N25" i="9"/>
  <c r="N26" i="9"/>
  <c r="M3" i="9"/>
  <c r="M4" i="9"/>
  <c r="M5" i="9"/>
  <c r="M6" i="9"/>
  <c r="M7" i="9"/>
  <c r="M8" i="9"/>
  <c r="M9" i="9"/>
  <c r="M10" i="9"/>
  <c r="M11" i="9"/>
  <c r="M12" i="9"/>
  <c r="M13" i="9"/>
  <c r="M14" i="9"/>
  <c r="M15" i="9"/>
  <c r="M16" i="9"/>
  <c r="M17" i="9"/>
  <c r="M18" i="9"/>
  <c r="M19" i="9"/>
  <c r="M20" i="9"/>
  <c r="M21" i="9"/>
  <c r="M22" i="9"/>
  <c r="M23" i="9"/>
  <c r="M24" i="9"/>
  <c r="M25" i="9"/>
  <c r="M26" i="9"/>
  <c r="N2" i="9"/>
  <c r="M2" i="9"/>
  <c r="E80" i="7" l="1"/>
  <c r="E81" i="7"/>
  <c r="E82" i="7"/>
  <c r="E83" i="7"/>
  <c r="E84" i="7"/>
  <c r="E85" i="7"/>
  <c r="E86" i="7"/>
  <c r="E87" i="7"/>
  <c r="E88" i="7"/>
  <c r="N63" i="6"/>
  <c r="N64" i="6"/>
  <c r="N65" i="6"/>
  <c r="N66" i="6"/>
  <c r="N67" i="6"/>
  <c r="N68" i="6"/>
  <c r="N69" i="6"/>
  <c r="N70" i="6"/>
  <c r="H39" i="8"/>
  <c r="H40" i="8"/>
  <c r="H41" i="8"/>
  <c r="H42" i="8"/>
  <c r="H43" i="8"/>
  <c r="A38" i="8"/>
  <c r="A39" i="8"/>
  <c r="A40" i="8"/>
  <c r="A41" i="8"/>
  <c r="A42" i="8"/>
  <c r="A43" i="8"/>
  <c r="H38" i="8"/>
  <c r="A105" i="5"/>
  <c r="A106" i="5"/>
  <c r="A107" i="5"/>
  <c r="A108" i="5"/>
  <c r="A109" i="5"/>
  <c r="A110" i="5"/>
  <c r="A268" i="4"/>
  <c r="A269" i="4"/>
  <c r="A270" i="4"/>
  <c r="A257" i="4"/>
  <c r="A258" i="4"/>
  <c r="A259" i="4"/>
  <c r="A260" i="4"/>
  <c r="A261" i="4"/>
  <c r="A262" i="4"/>
  <c r="A263" i="4"/>
  <c r="A264" i="4"/>
  <c r="A265" i="4"/>
  <c r="A266" i="4"/>
  <c r="A267" i="4"/>
  <c r="A256" i="4"/>
  <c r="A255" i="4"/>
  <c r="A246" i="4"/>
  <c r="A247" i="4"/>
  <c r="A248" i="4"/>
  <c r="A249" i="4"/>
  <c r="A250" i="4"/>
  <c r="A251" i="4"/>
  <c r="A252" i="4"/>
  <c r="A253" i="4"/>
  <c r="A254" i="4"/>
  <c r="A245" i="4"/>
  <c r="A223" i="4"/>
  <c r="A224" i="4"/>
  <c r="A225" i="4"/>
  <c r="A226" i="4"/>
  <c r="A165" i="4"/>
  <c r="A166" i="4"/>
  <c r="A167" i="4"/>
  <c r="A160" i="4"/>
  <c r="A161" i="4"/>
  <c r="A162" i="4"/>
  <c r="A163" i="4"/>
  <c r="A164" i="4"/>
  <c r="FH417" i="10" l="1"/>
  <c r="ES417" i="10"/>
  <c r="ET417" i="10"/>
  <c r="EU417" i="10"/>
  <c r="EV417" i="10"/>
  <c r="EW417" i="10"/>
  <c r="EX417" i="10"/>
  <c r="FD417" i="10" s="1"/>
  <c r="EY417" i="10"/>
  <c r="EZ417" i="10"/>
  <c r="FA417" i="10"/>
  <c r="FB417" i="10"/>
  <c r="FC417" i="10"/>
  <c r="FF417" i="10"/>
  <c r="FG417" i="10"/>
  <c r="A417" i="10"/>
  <c r="A412" i="10"/>
  <c r="A413" i="10"/>
  <c r="A414" i="10"/>
  <c r="A415" i="10"/>
  <c r="A416" i="10"/>
  <c r="FH203" i="10"/>
  <c r="ES203" i="10"/>
  <c r="ET203" i="10"/>
  <c r="EU203" i="10"/>
  <c r="EV203" i="10"/>
  <c r="EW203" i="10"/>
  <c r="EX203" i="10"/>
  <c r="FD203" i="10" s="1"/>
  <c r="FF203" i="10" s="1"/>
  <c r="FE203" i="10" s="1"/>
  <c r="EY203" i="10"/>
  <c r="EZ203" i="10"/>
  <c r="FA203" i="10"/>
  <c r="FB203" i="10"/>
  <c r="FC203" i="10"/>
  <c r="FG203"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51" i="10"/>
  <c r="A252" i="10"/>
  <c r="A253" i="10"/>
  <c r="A254" i="10"/>
  <c r="A255" i="10"/>
  <c r="A256" i="10"/>
  <c r="A257" i="10"/>
  <c r="A258" i="10"/>
  <c r="A259" i="10"/>
  <c r="A260" i="10"/>
  <c r="A261" i="10"/>
  <c r="A262" i="10"/>
  <c r="A263" i="10"/>
  <c r="A264" i="10"/>
  <c r="A265" i="10"/>
  <c r="A266" i="10"/>
  <c r="A267" i="10"/>
  <c r="A268" i="10"/>
  <c r="A269" i="10"/>
  <c r="A270" i="10"/>
  <c r="A271" i="10"/>
  <c r="A272" i="10"/>
  <c r="A273" i="10"/>
  <c r="A274" i="10"/>
  <c r="A275" i="10"/>
  <c r="A276" i="10"/>
  <c r="A277" i="10"/>
  <c r="A278" i="10"/>
  <c r="A279" i="10"/>
  <c r="A280" i="10"/>
  <c r="A281" i="10"/>
  <c r="A282" i="10"/>
  <c r="A283" i="10"/>
  <c r="A284" i="10"/>
  <c r="A285" i="10"/>
  <c r="A286" i="10"/>
  <c r="A287" i="10"/>
  <c r="A288" i="10"/>
  <c r="A289" i="10"/>
  <c r="A290" i="10"/>
  <c r="A291" i="10"/>
  <c r="A292" i="10"/>
  <c r="A293" i="10"/>
  <c r="A294" i="10"/>
  <c r="A295" i="10"/>
  <c r="A296" i="10"/>
  <c r="A297" i="10"/>
  <c r="A298" i="10"/>
  <c r="A299" i="10"/>
  <c r="A300" i="10"/>
  <c r="A301" i="10"/>
  <c r="A302" i="10"/>
  <c r="A303" i="10"/>
  <c r="A304" i="10"/>
  <c r="A305" i="10"/>
  <c r="A306" i="10"/>
  <c r="A307" i="10"/>
  <c r="A308" i="10"/>
  <c r="A309" i="10"/>
  <c r="A310" i="10"/>
  <c r="A311" i="10"/>
  <c r="A312" i="10"/>
  <c r="A313" i="10"/>
  <c r="A314" i="10"/>
  <c r="A315" i="10"/>
  <c r="A316" i="10"/>
  <c r="A317" i="10"/>
  <c r="A318" i="10"/>
  <c r="A319" i="10"/>
  <c r="A320" i="10"/>
  <c r="A321" i="10"/>
  <c r="A322" i="10"/>
  <c r="A323" i="10"/>
  <c r="A324" i="10"/>
  <c r="A325" i="10"/>
  <c r="A326" i="10"/>
  <c r="A327" i="10"/>
  <c r="A328" i="10"/>
  <c r="A329" i="10"/>
  <c r="A330" i="10"/>
  <c r="A331" i="10"/>
  <c r="A332" i="10"/>
  <c r="A333" i="10"/>
  <c r="A334" i="10"/>
  <c r="A335" i="10"/>
  <c r="A336" i="10"/>
  <c r="A337" i="10"/>
  <c r="A338" i="10"/>
  <c r="A339" i="10"/>
  <c r="A340" i="10"/>
  <c r="A341" i="10"/>
  <c r="A342" i="10"/>
  <c r="A343" i="10"/>
  <c r="A344" i="10"/>
  <c r="A345" i="10"/>
  <c r="A346" i="10"/>
  <c r="A347" i="10"/>
  <c r="A348" i="10"/>
  <c r="A349" i="10"/>
  <c r="A350" i="10"/>
  <c r="A351" i="10"/>
  <c r="A352" i="10"/>
  <c r="A353" i="10"/>
  <c r="A354" i="10"/>
  <c r="A355" i="10"/>
  <c r="A356" i="10"/>
  <c r="A357" i="10"/>
  <c r="A358" i="10"/>
  <c r="A359" i="10"/>
  <c r="A360" i="10"/>
  <c r="A361" i="10"/>
  <c r="A362" i="10"/>
  <c r="A363" i="10"/>
  <c r="A364" i="10"/>
  <c r="A365" i="10"/>
  <c r="A366" i="10"/>
  <c r="A367" i="10"/>
  <c r="A368" i="10"/>
  <c r="A369" i="10"/>
  <c r="A370" i="10"/>
  <c r="A371" i="10"/>
  <c r="A372" i="10"/>
  <c r="A373" i="10"/>
  <c r="A374" i="10"/>
  <c r="A375" i="10"/>
  <c r="A376" i="10"/>
  <c r="A377" i="10"/>
  <c r="A378" i="10"/>
  <c r="A379" i="10"/>
  <c r="A380" i="10"/>
  <c r="A381" i="10"/>
  <c r="A382" i="10"/>
  <c r="A383" i="10"/>
  <c r="A384" i="10"/>
  <c r="A385" i="10"/>
  <c r="A386" i="10"/>
  <c r="A387" i="10"/>
  <c r="A388" i="10"/>
  <c r="A389" i="10"/>
  <c r="A390" i="10"/>
  <c r="A391" i="10"/>
  <c r="A392" i="10"/>
  <c r="A393" i="10"/>
  <c r="A394" i="10"/>
  <c r="A395" i="10"/>
  <c r="A396" i="10"/>
  <c r="A397" i="10"/>
  <c r="A398" i="10"/>
  <c r="A399" i="10"/>
  <c r="A400" i="10"/>
  <c r="A401" i="10"/>
  <c r="A402" i="10"/>
  <c r="A403" i="10"/>
  <c r="A404" i="10"/>
  <c r="A405" i="10"/>
  <c r="A406" i="10"/>
  <c r="A407" i="10"/>
  <c r="A408" i="10"/>
  <c r="A409" i="10"/>
  <c r="A410" i="10"/>
  <c r="A411" i="10"/>
  <c r="A196" i="10"/>
  <c r="A197" i="10"/>
  <c r="A198" i="10"/>
  <c r="A195" i="10"/>
  <c r="FE417" i="10" l="1"/>
  <c r="E5" i="7" l="1"/>
  <c r="N62" i="6"/>
  <c r="E74" i="7" l="1"/>
  <c r="E76" i="7"/>
  <c r="E77" i="7"/>
  <c r="E78" i="7"/>
  <c r="E79" i="7"/>
  <c r="N61" i="6"/>
  <c r="N60" i="6"/>
  <c r="N59" i="6"/>
  <c r="N58" i="6"/>
  <c r="E75" i="7" s="1"/>
  <c r="A35" i="8"/>
  <c r="A36" i="8"/>
  <c r="A37" i="8"/>
  <c r="H37" i="8"/>
  <c r="H36" i="8"/>
  <c r="H35" i="8"/>
  <c r="A104" i="5"/>
  <c r="A99" i="5"/>
  <c r="A100" i="5"/>
  <c r="A101" i="5"/>
  <c r="A102" i="5"/>
  <c r="A103" i="5"/>
  <c r="A227" i="4"/>
  <c r="A228" i="4"/>
  <c r="A229" i="4"/>
  <c r="A230" i="4"/>
  <c r="A231" i="4"/>
  <c r="A232" i="4"/>
  <c r="A233" i="4"/>
  <c r="A234" i="4"/>
  <c r="A235" i="4"/>
  <c r="A236" i="4"/>
  <c r="A237" i="4"/>
  <c r="A238" i="4"/>
  <c r="A239" i="4"/>
  <c r="A240" i="4"/>
  <c r="A241" i="4"/>
  <c r="A242" i="4"/>
  <c r="A243" i="4"/>
  <c r="A244" i="4"/>
  <c r="N57" i="6"/>
  <c r="E54" i="7" s="1"/>
  <c r="FG3" i="12"/>
  <c r="FG4" i="12"/>
  <c r="FG5" i="12"/>
  <c r="E5" i="13" s="1"/>
  <c r="FG2" i="12"/>
  <c r="ER5" i="12"/>
  <c r="ES5" i="12"/>
  <c r="ET5" i="12"/>
  <c r="EU5" i="12"/>
  <c r="EV5" i="12"/>
  <c r="EW5" i="12"/>
  <c r="FC5" i="12" s="1"/>
  <c r="FE5" i="12" s="1"/>
  <c r="FD5" i="12" s="1"/>
  <c r="EX5" i="12"/>
  <c r="EY5" i="12"/>
  <c r="EZ5" i="12"/>
  <c r="FA5" i="12"/>
  <c r="FB5" i="12"/>
  <c r="FF5" i="12"/>
  <c r="E8"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2" i="7"/>
  <c r="E43" i="7"/>
  <c r="E44" i="7"/>
  <c r="E45" i="7"/>
  <c r="E46" i="7"/>
  <c r="E47" i="7"/>
  <c r="E48" i="7"/>
  <c r="E49" i="7"/>
  <c r="E50" i="7"/>
  <c r="E51" i="7"/>
  <c r="E52" i="7"/>
  <c r="E53" i="7"/>
  <c r="E55" i="7"/>
  <c r="E56" i="7"/>
  <c r="E57" i="7"/>
  <c r="E67" i="7"/>
  <c r="E69" i="7"/>
  <c r="E71" i="7"/>
  <c r="E73" i="7"/>
  <c r="E4" i="7"/>
  <c r="N56" i="6"/>
  <c r="E72" i="7" s="1"/>
  <c r="N55" i="6"/>
  <c r="N54" i="6"/>
  <c r="E70" i="7" s="1"/>
  <c r="A32" i="8"/>
  <c r="A33" i="8"/>
  <c r="A34" i="8"/>
  <c r="H34" i="8"/>
  <c r="H33" i="8"/>
  <c r="H32" i="8"/>
  <c r="A98" i="5"/>
  <c r="A91" i="5"/>
  <c r="A92" i="5"/>
  <c r="A93" i="5"/>
  <c r="A94" i="5"/>
  <c r="A95" i="5"/>
  <c r="A96" i="5"/>
  <c r="A97" i="5"/>
  <c r="A214" i="4"/>
  <c r="A215" i="4"/>
  <c r="A216" i="4"/>
  <c r="A217" i="4"/>
  <c r="A218" i="4"/>
  <c r="A219" i="4"/>
  <c r="A220" i="4"/>
  <c r="A221" i="4"/>
  <c r="A222" i="4"/>
  <c r="A204" i="4"/>
  <c r="A205" i="4"/>
  <c r="A206" i="4"/>
  <c r="A207" i="4"/>
  <c r="A208" i="4"/>
  <c r="A209" i="4"/>
  <c r="A210" i="4"/>
  <c r="A211" i="4"/>
  <c r="A212" i="4"/>
  <c r="A213" i="4"/>
  <c r="N3" i="6" l="1"/>
  <c r="N4" i="6"/>
  <c r="E9" i="7" s="1"/>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E58" i="7" s="1"/>
  <c r="N44" i="6"/>
  <c r="E59" i="7" s="1"/>
  <c r="N45" i="6"/>
  <c r="E60" i="7" s="1"/>
  <c r="N46" i="6"/>
  <c r="E61" i="7" s="1"/>
  <c r="N47" i="6"/>
  <c r="E62" i="7" s="1"/>
  <c r="N48" i="6"/>
  <c r="E63" i="7" s="1"/>
  <c r="N49" i="6"/>
  <c r="E64" i="7" s="1"/>
  <c r="N50" i="6"/>
  <c r="E65" i="7" s="1"/>
  <c r="N51" i="6"/>
  <c r="E66" i="7" s="1"/>
  <c r="N52" i="6"/>
  <c r="N53" i="6"/>
  <c r="E68" i="7" s="1"/>
  <c r="N2" i="6"/>
  <c r="A67" i="5"/>
  <c r="A68" i="5"/>
  <c r="A69" i="5"/>
  <c r="A70" i="5"/>
  <c r="A71" i="5"/>
  <c r="A72" i="5"/>
  <c r="A73" i="5"/>
  <c r="A74" i="5"/>
  <c r="A75" i="5"/>
  <c r="A76" i="5"/>
  <c r="A77" i="5"/>
  <c r="A78" i="5"/>
  <c r="A79" i="5"/>
  <c r="A80" i="5"/>
  <c r="A81" i="5"/>
  <c r="A82" i="5"/>
  <c r="A83" i="5"/>
  <c r="A84" i="5"/>
  <c r="A85" i="5"/>
  <c r="A86" i="5"/>
  <c r="A87" i="5"/>
  <c r="A88" i="5"/>
  <c r="A89" i="5"/>
  <c r="A90" i="5"/>
  <c r="A29" i="8"/>
  <c r="A30" i="8"/>
  <c r="A31" i="8"/>
  <c r="H31" i="8"/>
  <c r="H30" i="8"/>
  <c r="H29" i="8"/>
  <c r="A62" i="5"/>
  <c r="A63" i="5"/>
  <c r="A64" i="5"/>
  <c r="A65" i="5"/>
  <c r="A66" i="5"/>
  <c r="A182" i="4"/>
  <c r="A183" i="4"/>
  <c r="A184" i="4"/>
  <c r="A185" i="4"/>
  <c r="A186" i="4"/>
  <c r="A187" i="4"/>
  <c r="A188" i="4"/>
  <c r="A189" i="4"/>
  <c r="A190" i="4"/>
  <c r="A191" i="4"/>
  <c r="A192" i="4"/>
  <c r="A193" i="4"/>
  <c r="A194" i="4"/>
  <c r="A195" i="4"/>
  <c r="A196" i="4"/>
  <c r="A197" i="4"/>
  <c r="A198" i="4"/>
  <c r="A199" i="4"/>
  <c r="A200" i="4"/>
  <c r="A201" i="4"/>
  <c r="A202" i="4"/>
  <c r="A203" i="4"/>
  <c r="E191" i="7" l="1"/>
  <c r="E41" i="7"/>
  <c r="H3" i="8"/>
  <c r="H4" i="8"/>
  <c r="H5" i="8"/>
  <c r="H6" i="8"/>
  <c r="H7" i="8"/>
  <c r="H8" i="8"/>
  <c r="H9" i="8"/>
  <c r="H10" i="8"/>
  <c r="H11" i="8"/>
  <c r="H12" i="8"/>
  <c r="H13" i="8"/>
  <c r="H14" i="8"/>
  <c r="H15" i="8"/>
  <c r="H16" i="8"/>
  <c r="H17" i="8"/>
  <c r="H18" i="8"/>
  <c r="H19" i="8"/>
  <c r="H20" i="8"/>
  <c r="H21" i="8"/>
  <c r="H22" i="8"/>
  <c r="H23" i="8"/>
  <c r="H24" i="8"/>
  <c r="H25" i="8"/>
  <c r="H26" i="8"/>
  <c r="H27" i="8"/>
  <c r="H28" i="8"/>
  <c r="H2" i="8"/>
  <c r="A3" i="8"/>
  <c r="A4" i="8"/>
  <c r="A5" i="8"/>
  <c r="A6" i="8"/>
  <c r="A7" i="8"/>
  <c r="A8" i="8"/>
  <c r="A9" i="8"/>
  <c r="A10" i="8"/>
  <c r="A11" i="8"/>
  <c r="A12" i="8"/>
  <c r="A13" i="8"/>
  <c r="A14" i="8"/>
  <c r="A15" i="8"/>
  <c r="A16" i="8"/>
  <c r="A17" i="8"/>
  <c r="A18" i="8"/>
  <c r="A19" i="8"/>
  <c r="A20" i="8"/>
  <c r="A21" i="8"/>
  <c r="A22" i="8"/>
  <c r="A23" i="8"/>
  <c r="A24" i="8"/>
  <c r="A25" i="8"/>
  <c r="A26" i="8"/>
  <c r="A27" i="8"/>
  <c r="A28" i="8"/>
  <c r="A2" i="8"/>
  <c r="E3" i="13"/>
  <c r="E4" i="13"/>
  <c r="E2" i="13"/>
  <c r="A3" i="13"/>
  <c r="A2" i="13"/>
  <c r="A3" i="5"/>
  <c r="A4" i="5"/>
  <c r="A5" i="5"/>
  <c r="A6"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2" i="5"/>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8" i="4"/>
  <c r="A169" i="4"/>
  <c r="A170" i="4"/>
  <c r="A171" i="4"/>
  <c r="A172" i="4"/>
  <c r="A173" i="4"/>
  <c r="A174" i="4"/>
  <c r="A175" i="4"/>
  <c r="A176" i="4"/>
  <c r="A177" i="4"/>
  <c r="A178" i="4"/>
  <c r="A179" i="4"/>
  <c r="A180" i="4"/>
  <c r="A181" i="4"/>
  <c r="A2" i="4"/>
  <c r="AC59" i="3"/>
  <c r="AC88" i="3"/>
  <c r="AC23" i="3"/>
  <c r="AC75" i="3"/>
  <c r="AC56" i="3"/>
  <c r="AC70" i="3"/>
  <c r="AC49" i="3"/>
  <c r="AC18" i="3"/>
  <c r="AC78" i="3"/>
  <c r="AC57" i="3"/>
  <c r="AC28" i="3"/>
  <c r="AC7" i="3"/>
  <c r="AC31" i="3"/>
  <c r="AC50" i="3"/>
  <c r="AC37" i="3"/>
  <c r="AC35" i="3"/>
  <c r="AC55" i="3"/>
  <c r="AC83" i="3"/>
  <c r="AC58" i="3"/>
  <c r="AC24" i="3"/>
  <c r="AC17" i="3"/>
  <c r="AC45" i="3"/>
  <c r="AC21" i="3"/>
  <c r="AC85" i="3"/>
  <c r="AC36" i="3"/>
  <c r="AC96" i="3"/>
  <c r="AC48" i="3"/>
  <c r="AC54" i="3"/>
  <c r="AC90" i="3"/>
  <c r="AC93" i="3"/>
  <c r="AC65" i="3"/>
  <c r="AC47" i="3"/>
  <c r="AC87" i="3"/>
  <c r="AC71" i="3"/>
  <c r="AC74" i="3"/>
  <c r="AC94" i="3"/>
  <c r="AC32" i="3"/>
  <c r="AC89" i="3"/>
  <c r="AC81" i="3"/>
  <c r="AC82" i="3"/>
  <c r="AC39" i="3"/>
  <c r="AC2" i="3"/>
  <c r="AC8" i="3"/>
  <c r="AC22" i="3"/>
  <c r="AC62" i="3"/>
  <c r="AC61" i="3"/>
  <c r="AC44" i="3"/>
  <c r="AC13" i="3"/>
  <c r="AC5" i="3"/>
  <c r="AC9" i="3"/>
  <c r="AC69" i="3"/>
  <c r="AC77" i="3"/>
  <c r="AC27" i="3"/>
  <c r="AC26" i="3"/>
  <c r="AC95" i="3"/>
  <c r="AC4" i="3"/>
  <c r="AC38" i="3"/>
  <c r="AC11" i="3"/>
  <c r="AC14" i="3"/>
  <c r="AC16" i="3"/>
  <c r="AC25" i="3"/>
  <c r="AC60" i="3"/>
  <c r="AC92" i="3"/>
  <c r="AC67" i="3"/>
  <c r="AC64" i="3"/>
  <c r="AC33" i="3"/>
  <c r="AC52" i="3"/>
  <c r="AC63" i="3"/>
  <c r="AC84" i="3"/>
  <c r="AC20" i="3"/>
  <c r="AC53" i="3"/>
  <c r="AC43" i="3"/>
  <c r="AC15" i="3"/>
  <c r="AC3" i="3"/>
  <c r="AC76" i="3"/>
  <c r="AC40" i="3"/>
  <c r="AC91" i="3"/>
  <c r="AC19" i="3"/>
  <c r="AC6" i="3"/>
  <c r="AC30" i="3"/>
  <c r="AC73" i="3"/>
  <c r="AC80" i="3"/>
  <c r="AC12" i="3"/>
  <c r="AC51" i="3"/>
  <c r="AC34" i="3"/>
  <c r="AC10" i="3"/>
  <c r="AC86" i="3"/>
  <c r="AC72" i="3"/>
  <c r="AC29" i="3"/>
  <c r="AC79" i="3"/>
  <c r="AC42" i="3"/>
  <c r="AC46" i="3"/>
  <c r="AC68" i="3"/>
  <c r="AC41" i="3"/>
  <c r="AC66" i="3"/>
  <c r="O3" i="1" l="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2" i="1"/>
  <c r="A3" i="10"/>
  <c r="A4"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A192" i="10"/>
  <c r="A193" i="10"/>
  <c r="A194" i="10"/>
  <c r="A2" i="10"/>
  <c r="F4" i="14"/>
  <c r="ER4" i="12" l="1"/>
  <c r="ES4" i="12"/>
  <c r="ET4" i="12"/>
  <c r="EU4" i="12"/>
  <c r="EV4" i="12"/>
  <c r="EW4" i="12"/>
  <c r="EX4" i="12"/>
  <c r="EY4" i="12"/>
  <c r="EZ4" i="12"/>
  <c r="FA4" i="12"/>
  <c r="FB4" i="12"/>
  <c r="EX3" i="12"/>
  <c r="EX2" i="12"/>
  <c r="EY3" i="10"/>
  <c r="EY4" i="10"/>
  <c r="EY5" i="10"/>
  <c r="EY6" i="10"/>
  <c r="EY7" i="10"/>
  <c r="EY8" i="10"/>
  <c r="EY9" i="10"/>
  <c r="EY10" i="10"/>
  <c r="EY11" i="10"/>
  <c r="EY12" i="10"/>
  <c r="EY13" i="10"/>
  <c r="EY14" i="10"/>
  <c r="EY15" i="10"/>
  <c r="EY16" i="10"/>
  <c r="EY17" i="10"/>
  <c r="EY18" i="10"/>
  <c r="EY19" i="10"/>
  <c r="EY20" i="10"/>
  <c r="EY21" i="10"/>
  <c r="EY22" i="10"/>
  <c r="EY23" i="10"/>
  <c r="EY24" i="10"/>
  <c r="EY25" i="10"/>
  <c r="EY26" i="10"/>
  <c r="EY27" i="10"/>
  <c r="EY28" i="10"/>
  <c r="EY29" i="10"/>
  <c r="EY30" i="10"/>
  <c r="EY31" i="10"/>
  <c r="EY32" i="10"/>
  <c r="EY33" i="10"/>
  <c r="EY34" i="10"/>
  <c r="EY35" i="10"/>
  <c r="EY36" i="10"/>
  <c r="EY37" i="10"/>
  <c r="EY38" i="10"/>
  <c r="EY39" i="10"/>
  <c r="EY40" i="10"/>
  <c r="EY41" i="10"/>
  <c r="EY42" i="10"/>
  <c r="EY43" i="10"/>
  <c r="EY44" i="10"/>
  <c r="EY45" i="10"/>
  <c r="EY46" i="10"/>
  <c r="EY47" i="10"/>
  <c r="EY48" i="10"/>
  <c r="EY49" i="10"/>
  <c r="EY50" i="10"/>
  <c r="EY51" i="10"/>
  <c r="EY52" i="10"/>
  <c r="EY53" i="10"/>
  <c r="EY54" i="10"/>
  <c r="EY55" i="10"/>
  <c r="EY56" i="10"/>
  <c r="EY57" i="10"/>
  <c r="EY58" i="10"/>
  <c r="EY59" i="10"/>
  <c r="EY60" i="10"/>
  <c r="EY61" i="10"/>
  <c r="EY62" i="10"/>
  <c r="EY63" i="10"/>
  <c r="EY64" i="10"/>
  <c r="EY65" i="10"/>
  <c r="EY66" i="10"/>
  <c r="EY67" i="10"/>
  <c r="EY68" i="10"/>
  <c r="EY69" i="10"/>
  <c r="EY70" i="10"/>
  <c r="EY71" i="10"/>
  <c r="EY72" i="10"/>
  <c r="EY73" i="10"/>
  <c r="EY74" i="10"/>
  <c r="EY75" i="10"/>
  <c r="EY76" i="10"/>
  <c r="EY77" i="10"/>
  <c r="EY78" i="10"/>
  <c r="EY79" i="10"/>
  <c r="EY80" i="10"/>
  <c r="EY81" i="10"/>
  <c r="EY82" i="10"/>
  <c r="EY83" i="10"/>
  <c r="EY84" i="10"/>
  <c r="EY85" i="10"/>
  <c r="EY86" i="10"/>
  <c r="EY87" i="10"/>
  <c r="EY88" i="10"/>
  <c r="EY89" i="10"/>
  <c r="EY90" i="10"/>
  <c r="EY91" i="10"/>
  <c r="EY92" i="10"/>
  <c r="EY93" i="10"/>
  <c r="EY94" i="10"/>
  <c r="EY95" i="10"/>
  <c r="EY96" i="10"/>
  <c r="EY97" i="10"/>
  <c r="EY98" i="10"/>
  <c r="EY99" i="10"/>
  <c r="EY100" i="10"/>
  <c r="EY101" i="10"/>
  <c r="EY102" i="10"/>
  <c r="EY103" i="10"/>
  <c r="EY104" i="10"/>
  <c r="EY105" i="10"/>
  <c r="EY106" i="10"/>
  <c r="EY107" i="10"/>
  <c r="EY108" i="10"/>
  <c r="EY109" i="10"/>
  <c r="EY110" i="10"/>
  <c r="EY111" i="10"/>
  <c r="EY112" i="10"/>
  <c r="EY113" i="10"/>
  <c r="EY114" i="10"/>
  <c r="EY115" i="10"/>
  <c r="EY116" i="10"/>
  <c r="EY117" i="10"/>
  <c r="EY118" i="10"/>
  <c r="EY119" i="10"/>
  <c r="EY120" i="10"/>
  <c r="EY121" i="10"/>
  <c r="EY122" i="10"/>
  <c r="EY123" i="10"/>
  <c r="EY124" i="10"/>
  <c r="EY125" i="10"/>
  <c r="EY126" i="10"/>
  <c r="EY127" i="10"/>
  <c r="EY128" i="10"/>
  <c r="EY129" i="10"/>
  <c r="EY130" i="10"/>
  <c r="EY131" i="10"/>
  <c r="EY132" i="10"/>
  <c r="EY133" i="10"/>
  <c r="EY134" i="10"/>
  <c r="EY135" i="10"/>
  <c r="EY136" i="10"/>
  <c r="EY137" i="10"/>
  <c r="EY138" i="10"/>
  <c r="EY139" i="10"/>
  <c r="EY140" i="10"/>
  <c r="EY141" i="10"/>
  <c r="EY142" i="10"/>
  <c r="EY143" i="10"/>
  <c r="EY144" i="10"/>
  <c r="EY145" i="10"/>
  <c r="EY146" i="10"/>
  <c r="EY147" i="10"/>
  <c r="EY148" i="10"/>
  <c r="EY149" i="10"/>
  <c r="EY150" i="10"/>
  <c r="EY151" i="10"/>
  <c r="EY152" i="10"/>
  <c r="EY153" i="10"/>
  <c r="EY154" i="10"/>
  <c r="EY155" i="10"/>
  <c r="EY156" i="10"/>
  <c r="EY157" i="10"/>
  <c r="EY158" i="10"/>
  <c r="EY159" i="10"/>
  <c r="EY160" i="10"/>
  <c r="EY161" i="10"/>
  <c r="EY162" i="10"/>
  <c r="EY163" i="10"/>
  <c r="EY164" i="10"/>
  <c r="EY165" i="10"/>
  <c r="EY166" i="10"/>
  <c r="EY167" i="10"/>
  <c r="EY168" i="10"/>
  <c r="EY169" i="10"/>
  <c r="EY170" i="10"/>
  <c r="EY171" i="10"/>
  <c r="EY172" i="10"/>
  <c r="EY173" i="10"/>
  <c r="EY174" i="10"/>
  <c r="EY175" i="10"/>
  <c r="EY176" i="10"/>
  <c r="EY177" i="10"/>
  <c r="EY178" i="10"/>
  <c r="EY179" i="10"/>
  <c r="EY180" i="10"/>
  <c r="EY181" i="10"/>
  <c r="EY182" i="10"/>
  <c r="EY183" i="10"/>
  <c r="EY184" i="10"/>
  <c r="EY185" i="10"/>
  <c r="EY186" i="10"/>
  <c r="EY187" i="10"/>
  <c r="EY188" i="10"/>
  <c r="EY189" i="10"/>
  <c r="EY190" i="10"/>
  <c r="EY191" i="10"/>
  <c r="EY192" i="10"/>
  <c r="EY193" i="10"/>
  <c r="EY194" i="10"/>
  <c r="EY195" i="10"/>
  <c r="EY196" i="10"/>
  <c r="EY197" i="10"/>
  <c r="EY198" i="10"/>
  <c r="EY199" i="10"/>
  <c r="EY200" i="10"/>
  <c r="EY201" i="10"/>
  <c r="EY202" i="10"/>
  <c r="EY204" i="10"/>
  <c r="EY205" i="10"/>
  <c r="EY206" i="10"/>
  <c r="EY207" i="10"/>
  <c r="EY208" i="10"/>
  <c r="EY209" i="10"/>
  <c r="EY210" i="10"/>
  <c r="EY211" i="10"/>
  <c r="EY212" i="10"/>
  <c r="EY213" i="10"/>
  <c r="EY214" i="10"/>
  <c r="EY215" i="10"/>
  <c r="EY216" i="10"/>
  <c r="EY217" i="10"/>
  <c r="EY218" i="10"/>
  <c r="EY219" i="10"/>
  <c r="EY220" i="10"/>
  <c r="EY221" i="10"/>
  <c r="EY222" i="10"/>
  <c r="EY223" i="10"/>
  <c r="EY224" i="10"/>
  <c r="EY225" i="10"/>
  <c r="EY226" i="10"/>
  <c r="EY227" i="10"/>
  <c r="EY228" i="10"/>
  <c r="EY229" i="10"/>
  <c r="EY230" i="10"/>
  <c r="EY231" i="10"/>
  <c r="EY232" i="10"/>
  <c r="EY233" i="10"/>
  <c r="EY234" i="10"/>
  <c r="EY235" i="10"/>
  <c r="EY236" i="10"/>
  <c r="EY237" i="10"/>
  <c r="EY238" i="10"/>
  <c r="EY239" i="10"/>
  <c r="EY240" i="10"/>
  <c r="EY241" i="10"/>
  <c r="EY242" i="10"/>
  <c r="EY243" i="10"/>
  <c r="EY244" i="10"/>
  <c r="EY245" i="10"/>
  <c r="EY246" i="10"/>
  <c r="EY247" i="10"/>
  <c r="EY248" i="10"/>
  <c r="EY249" i="10"/>
  <c r="EY250" i="10"/>
  <c r="EY251" i="10"/>
  <c r="EY252" i="10"/>
  <c r="EY253" i="10"/>
  <c r="EY254" i="10"/>
  <c r="EY255" i="10"/>
  <c r="EY256" i="10"/>
  <c r="EY257" i="10"/>
  <c r="EY258" i="10"/>
  <c r="EY259" i="10"/>
  <c r="EY260" i="10"/>
  <c r="EY261" i="10"/>
  <c r="EY262" i="10"/>
  <c r="EY263" i="10"/>
  <c r="EY264" i="10"/>
  <c r="EY265" i="10"/>
  <c r="EY266" i="10"/>
  <c r="EY267" i="10"/>
  <c r="EY268" i="10"/>
  <c r="EY269" i="10"/>
  <c r="EY270" i="10"/>
  <c r="EY271" i="10"/>
  <c r="EY272" i="10"/>
  <c r="EY273" i="10"/>
  <c r="EY274" i="10"/>
  <c r="EY275" i="10"/>
  <c r="EY276" i="10"/>
  <c r="EY277" i="10"/>
  <c r="EY278" i="10"/>
  <c r="EY279" i="10"/>
  <c r="EY280" i="10"/>
  <c r="EY281" i="10"/>
  <c r="EY282" i="10"/>
  <c r="EY283" i="10"/>
  <c r="EY284" i="10"/>
  <c r="EY285" i="10"/>
  <c r="EY286" i="10"/>
  <c r="EY287" i="10"/>
  <c r="EY288" i="10"/>
  <c r="EY289" i="10"/>
  <c r="EY290" i="10"/>
  <c r="EY291" i="10"/>
  <c r="EY292" i="10"/>
  <c r="EY293" i="10"/>
  <c r="EY294" i="10"/>
  <c r="EY295" i="10"/>
  <c r="EY296" i="10"/>
  <c r="EY297" i="10"/>
  <c r="EY298" i="10"/>
  <c r="EY299" i="10"/>
  <c r="EY300" i="10"/>
  <c r="EY301" i="10"/>
  <c r="EY302" i="10"/>
  <c r="EY303" i="10"/>
  <c r="EY304" i="10"/>
  <c r="EY305" i="10"/>
  <c r="EY306" i="10"/>
  <c r="EY307" i="10"/>
  <c r="EY308" i="10"/>
  <c r="EY309" i="10"/>
  <c r="EY310" i="10"/>
  <c r="EY311" i="10"/>
  <c r="EY312" i="10"/>
  <c r="EY313" i="10"/>
  <c r="EY314" i="10"/>
  <c r="EY315" i="10"/>
  <c r="EY316" i="10"/>
  <c r="EY317" i="10"/>
  <c r="EY318" i="10"/>
  <c r="EY319" i="10"/>
  <c r="EY320" i="10"/>
  <c r="EY321" i="10"/>
  <c r="EY322" i="10"/>
  <c r="EY323" i="10"/>
  <c r="EY324" i="10"/>
  <c r="EY325" i="10"/>
  <c r="EY326" i="10"/>
  <c r="EY327" i="10"/>
  <c r="EY328" i="10"/>
  <c r="EY329" i="10"/>
  <c r="EY330" i="10"/>
  <c r="EY331" i="10"/>
  <c r="EY332" i="10"/>
  <c r="EY333" i="10"/>
  <c r="EY334" i="10"/>
  <c r="EY335" i="10"/>
  <c r="EY336" i="10"/>
  <c r="EY337" i="10"/>
  <c r="EY338" i="10"/>
  <c r="EY339" i="10"/>
  <c r="EY340" i="10"/>
  <c r="EY341" i="10"/>
  <c r="EY342" i="10"/>
  <c r="EY343" i="10"/>
  <c r="EY344" i="10"/>
  <c r="EY345" i="10"/>
  <c r="EY346" i="10"/>
  <c r="EY347" i="10"/>
  <c r="EY348" i="10"/>
  <c r="EY349" i="10"/>
  <c r="EY350" i="10"/>
  <c r="EY351" i="10"/>
  <c r="EY352" i="10"/>
  <c r="EY353" i="10"/>
  <c r="EY354" i="10"/>
  <c r="EY355" i="10"/>
  <c r="EY356" i="10"/>
  <c r="EY357" i="10"/>
  <c r="EY358" i="10"/>
  <c r="EY359" i="10"/>
  <c r="EY360" i="10"/>
  <c r="EY361" i="10"/>
  <c r="EY362" i="10"/>
  <c r="EY363" i="10"/>
  <c r="EY364" i="10"/>
  <c r="EY365" i="10"/>
  <c r="EY366" i="10"/>
  <c r="EY367" i="10"/>
  <c r="EY368" i="10"/>
  <c r="EY369" i="10"/>
  <c r="EY370" i="10"/>
  <c r="EY371" i="10"/>
  <c r="EY372" i="10"/>
  <c r="EY373" i="10"/>
  <c r="EY374" i="10"/>
  <c r="EY375" i="10"/>
  <c r="EY376" i="10"/>
  <c r="EY377" i="10"/>
  <c r="EY378" i="10"/>
  <c r="EY379" i="10"/>
  <c r="EY380" i="10"/>
  <c r="EY381" i="10"/>
  <c r="EY382" i="10"/>
  <c r="EY383" i="10"/>
  <c r="EY384" i="10"/>
  <c r="EY385" i="10"/>
  <c r="EY386" i="10"/>
  <c r="EY387" i="10"/>
  <c r="EY388" i="10"/>
  <c r="EY389" i="10"/>
  <c r="EY390" i="10"/>
  <c r="EY391" i="10"/>
  <c r="EY392" i="10"/>
  <c r="EY393" i="10"/>
  <c r="EY394" i="10"/>
  <c r="EY395" i="10"/>
  <c r="EY396" i="10"/>
  <c r="EY397" i="10"/>
  <c r="EY398" i="10"/>
  <c r="EY399" i="10"/>
  <c r="EY400" i="10"/>
  <c r="EY401" i="10"/>
  <c r="EY402" i="10"/>
  <c r="EY403" i="10"/>
  <c r="EY404" i="10"/>
  <c r="EY405" i="10"/>
  <c r="EY406" i="10"/>
  <c r="EY407" i="10"/>
  <c r="EY408" i="10"/>
  <c r="EY409" i="10"/>
  <c r="EY410" i="10"/>
  <c r="EY411" i="10"/>
  <c r="EY412" i="10"/>
  <c r="EY413" i="10"/>
  <c r="EY414" i="10"/>
  <c r="EY415" i="10"/>
  <c r="EY416" i="10"/>
  <c r="EY2" i="10"/>
  <c r="FC4" i="12" l="1"/>
  <c r="FF4" i="12"/>
  <c r="FD4" i="12" s="1"/>
  <c r="FE4" i="12"/>
  <c r="EZ2" i="10"/>
  <c r="EZ4" i="10"/>
  <c r="EZ5" i="10"/>
  <c r="EZ6" i="10"/>
  <c r="EZ7" i="10"/>
  <c r="EZ8" i="10"/>
  <c r="EZ9" i="10"/>
  <c r="EZ10" i="10"/>
  <c r="EZ11" i="10"/>
  <c r="EZ12" i="10"/>
  <c r="EZ13" i="10"/>
  <c r="EZ14" i="10"/>
  <c r="EZ15" i="10"/>
  <c r="EZ16" i="10"/>
  <c r="EZ17" i="10"/>
  <c r="EZ18" i="10"/>
  <c r="EZ19" i="10"/>
  <c r="EZ20" i="10"/>
  <c r="EZ21" i="10"/>
  <c r="EZ22" i="10"/>
  <c r="EZ23" i="10"/>
  <c r="EZ24" i="10"/>
  <c r="EZ25" i="10"/>
  <c r="EZ26" i="10"/>
  <c r="EZ27" i="10"/>
  <c r="EZ28" i="10"/>
  <c r="EZ29" i="10"/>
  <c r="EZ30" i="10"/>
  <c r="EZ31" i="10"/>
  <c r="EZ32" i="10"/>
  <c r="EZ33" i="10"/>
  <c r="EZ34" i="10"/>
  <c r="EZ35" i="10"/>
  <c r="EZ36" i="10"/>
  <c r="EZ37" i="10"/>
  <c r="EZ38" i="10"/>
  <c r="EZ39" i="10"/>
  <c r="EZ40" i="10"/>
  <c r="EZ41" i="10"/>
  <c r="EZ42" i="10"/>
  <c r="EZ43" i="10"/>
  <c r="EZ44" i="10"/>
  <c r="EZ45" i="10"/>
  <c r="EZ46" i="10"/>
  <c r="EZ47" i="10"/>
  <c r="EZ48" i="10"/>
  <c r="EZ49" i="10"/>
  <c r="EZ50" i="10"/>
  <c r="EZ51" i="10"/>
  <c r="EZ52" i="10"/>
  <c r="EZ53" i="10"/>
  <c r="EZ54" i="10"/>
  <c r="EZ55" i="10"/>
  <c r="EZ56" i="10"/>
  <c r="EZ57" i="10"/>
  <c r="EZ58" i="10"/>
  <c r="EZ59" i="10"/>
  <c r="EZ60" i="10"/>
  <c r="EZ61" i="10"/>
  <c r="EZ62" i="10"/>
  <c r="EZ63" i="10"/>
  <c r="EZ64" i="10"/>
  <c r="EZ65" i="10"/>
  <c r="EZ66" i="10"/>
  <c r="EZ67" i="10"/>
  <c r="EZ68" i="10"/>
  <c r="EZ69" i="10"/>
  <c r="EZ70" i="10"/>
  <c r="EZ71" i="10"/>
  <c r="EZ72" i="10"/>
  <c r="EZ73" i="10"/>
  <c r="EZ74" i="10"/>
  <c r="EZ75" i="10"/>
  <c r="EZ76" i="10"/>
  <c r="EZ77" i="10"/>
  <c r="EZ78" i="10"/>
  <c r="EZ79" i="10"/>
  <c r="EZ80" i="10"/>
  <c r="EZ81" i="10"/>
  <c r="EZ82" i="10"/>
  <c r="EZ83" i="10"/>
  <c r="EZ84" i="10"/>
  <c r="EZ85" i="10"/>
  <c r="EZ86" i="10"/>
  <c r="EZ87" i="10"/>
  <c r="EZ88" i="10"/>
  <c r="EZ89" i="10"/>
  <c r="EZ90" i="10"/>
  <c r="EZ91" i="10"/>
  <c r="EZ92" i="10"/>
  <c r="EZ93" i="10"/>
  <c r="EZ94" i="10"/>
  <c r="EZ95" i="10"/>
  <c r="EZ96" i="10"/>
  <c r="EZ97" i="10"/>
  <c r="EZ98" i="10"/>
  <c r="EZ99" i="10"/>
  <c r="EZ100" i="10"/>
  <c r="EZ101" i="10"/>
  <c r="EZ102" i="10"/>
  <c r="EZ103" i="10"/>
  <c r="EZ104" i="10"/>
  <c r="EZ105" i="10"/>
  <c r="EZ106" i="10"/>
  <c r="EZ107" i="10"/>
  <c r="EZ108" i="10"/>
  <c r="EZ109" i="10"/>
  <c r="EZ110" i="10"/>
  <c r="EZ111" i="10"/>
  <c r="EZ112" i="10"/>
  <c r="EZ113" i="10"/>
  <c r="EZ114" i="10"/>
  <c r="EZ115" i="10"/>
  <c r="EZ116" i="10"/>
  <c r="EZ117" i="10"/>
  <c r="EZ118" i="10"/>
  <c r="EZ119" i="10"/>
  <c r="EZ120" i="10"/>
  <c r="EZ121" i="10"/>
  <c r="EZ122" i="10"/>
  <c r="EZ123" i="10"/>
  <c r="EZ124" i="10"/>
  <c r="EZ125" i="10"/>
  <c r="EZ126" i="10"/>
  <c r="EZ127" i="10"/>
  <c r="EZ128" i="10"/>
  <c r="EZ129" i="10"/>
  <c r="EZ130" i="10"/>
  <c r="EZ131" i="10"/>
  <c r="EZ132" i="10"/>
  <c r="EZ133" i="10"/>
  <c r="EZ134" i="10"/>
  <c r="EZ135" i="10"/>
  <c r="EZ136" i="10"/>
  <c r="EZ137" i="10"/>
  <c r="EZ138" i="10"/>
  <c r="EZ139" i="10"/>
  <c r="EZ140" i="10"/>
  <c r="EZ141" i="10"/>
  <c r="EZ142" i="10"/>
  <c r="EZ143" i="10"/>
  <c r="EZ144" i="10"/>
  <c r="EZ145" i="10"/>
  <c r="EZ146" i="10"/>
  <c r="EZ147" i="10"/>
  <c r="EZ148" i="10"/>
  <c r="EZ149" i="10"/>
  <c r="EZ150" i="10"/>
  <c r="EZ151" i="10"/>
  <c r="EZ152" i="10"/>
  <c r="EZ153" i="10"/>
  <c r="EZ154" i="10"/>
  <c r="EZ155" i="10"/>
  <c r="EZ156" i="10"/>
  <c r="EZ157" i="10"/>
  <c r="EZ158" i="10"/>
  <c r="EZ159" i="10"/>
  <c r="EZ160" i="10"/>
  <c r="EZ161" i="10"/>
  <c r="EZ162" i="10"/>
  <c r="EZ163" i="10"/>
  <c r="EZ164" i="10"/>
  <c r="EZ165" i="10"/>
  <c r="EZ166" i="10"/>
  <c r="EZ167" i="10"/>
  <c r="EZ168" i="10"/>
  <c r="EZ169" i="10"/>
  <c r="EZ170" i="10"/>
  <c r="EZ171" i="10"/>
  <c r="EZ172" i="10"/>
  <c r="EZ173" i="10"/>
  <c r="EZ174" i="10"/>
  <c r="EZ175" i="10"/>
  <c r="EZ176" i="10"/>
  <c r="EZ177" i="10"/>
  <c r="EZ178" i="10"/>
  <c r="EZ179" i="10"/>
  <c r="EZ180" i="10"/>
  <c r="EZ181" i="10"/>
  <c r="EZ182" i="10"/>
  <c r="EZ183" i="10"/>
  <c r="EZ184" i="10"/>
  <c r="EZ185" i="10"/>
  <c r="EZ186" i="10"/>
  <c r="EZ187" i="10"/>
  <c r="EZ188" i="10"/>
  <c r="EZ189" i="10"/>
  <c r="EZ190" i="10"/>
  <c r="EZ191" i="10"/>
  <c r="EZ192" i="10"/>
  <c r="EZ193" i="10"/>
  <c r="EZ194" i="10"/>
  <c r="EZ195" i="10"/>
  <c r="EZ196" i="10"/>
  <c r="EZ197" i="10"/>
  <c r="EZ198" i="10"/>
  <c r="EZ199" i="10"/>
  <c r="EZ200" i="10"/>
  <c r="EZ201" i="10"/>
  <c r="EZ202" i="10"/>
  <c r="EZ204" i="10"/>
  <c r="EZ205" i="10"/>
  <c r="EZ206" i="10"/>
  <c r="EZ207" i="10"/>
  <c r="EZ208" i="10"/>
  <c r="EZ209" i="10"/>
  <c r="EZ210" i="10"/>
  <c r="EZ211" i="10"/>
  <c r="EZ212" i="10"/>
  <c r="EZ213" i="10"/>
  <c r="EZ214" i="10"/>
  <c r="EZ215" i="10"/>
  <c r="EZ216" i="10"/>
  <c r="EZ217" i="10"/>
  <c r="EZ218" i="10"/>
  <c r="EZ219" i="10"/>
  <c r="EZ220" i="10"/>
  <c r="EZ221" i="10"/>
  <c r="EZ222" i="10"/>
  <c r="EZ223" i="10"/>
  <c r="EZ224" i="10"/>
  <c r="EZ225" i="10"/>
  <c r="EZ226" i="10"/>
  <c r="EZ227" i="10"/>
  <c r="EZ228" i="10"/>
  <c r="EZ229" i="10"/>
  <c r="EZ230" i="10"/>
  <c r="EZ231" i="10"/>
  <c r="EZ232" i="10"/>
  <c r="EZ233" i="10"/>
  <c r="EZ234" i="10"/>
  <c r="EZ235" i="10"/>
  <c r="EZ236" i="10"/>
  <c r="EZ237" i="10"/>
  <c r="EZ238" i="10"/>
  <c r="EZ239" i="10"/>
  <c r="EZ240" i="10"/>
  <c r="EZ241" i="10"/>
  <c r="EZ242" i="10"/>
  <c r="EZ243" i="10"/>
  <c r="EZ244" i="10"/>
  <c r="EZ245" i="10"/>
  <c r="EZ246" i="10"/>
  <c r="EZ247" i="10"/>
  <c r="EZ248" i="10"/>
  <c r="EZ249" i="10"/>
  <c r="EZ250" i="10"/>
  <c r="EZ251" i="10"/>
  <c r="EZ252" i="10"/>
  <c r="EZ253" i="10"/>
  <c r="EZ254" i="10"/>
  <c r="EZ255" i="10"/>
  <c r="EZ256" i="10"/>
  <c r="EZ257" i="10"/>
  <c r="EZ258" i="10"/>
  <c r="EZ259" i="10"/>
  <c r="EZ260" i="10"/>
  <c r="EZ261" i="10"/>
  <c r="EZ262" i="10"/>
  <c r="EZ263" i="10"/>
  <c r="EZ264" i="10"/>
  <c r="EZ265" i="10"/>
  <c r="EZ266" i="10"/>
  <c r="EZ267" i="10"/>
  <c r="EZ268" i="10"/>
  <c r="EZ269" i="10"/>
  <c r="EZ270" i="10"/>
  <c r="EZ271" i="10"/>
  <c r="EZ272" i="10"/>
  <c r="EZ273" i="10"/>
  <c r="EZ274" i="10"/>
  <c r="EZ275" i="10"/>
  <c r="EZ276" i="10"/>
  <c r="EZ277" i="10"/>
  <c r="EZ278" i="10"/>
  <c r="EZ279" i="10"/>
  <c r="EZ280" i="10"/>
  <c r="EZ281" i="10"/>
  <c r="EZ282" i="10"/>
  <c r="EZ283" i="10"/>
  <c r="EZ284" i="10"/>
  <c r="EZ285" i="10"/>
  <c r="EZ286" i="10"/>
  <c r="EZ287" i="10"/>
  <c r="EZ288" i="10"/>
  <c r="EZ289" i="10"/>
  <c r="EZ290" i="10"/>
  <c r="EZ291" i="10"/>
  <c r="EZ292" i="10"/>
  <c r="EZ293" i="10"/>
  <c r="EZ294" i="10"/>
  <c r="EZ295" i="10"/>
  <c r="EZ296" i="10"/>
  <c r="EZ297" i="10"/>
  <c r="EZ298" i="10"/>
  <c r="EZ299" i="10"/>
  <c r="EZ300" i="10"/>
  <c r="EZ301" i="10"/>
  <c r="EZ302" i="10"/>
  <c r="EZ303" i="10"/>
  <c r="EZ304" i="10"/>
  <c r="EZ305" i="10"/>
  <c r="EZ306" i="10"/>
  <c r="EZ307" i="10"/>
  <c r="EZ308" i="10"/>
  <c r="EZ309" i="10"/>
  <c r="EZ310" i="10"/>
  <c r="EZ311" i="10"/>
  <c r="EZ312" i="10"/>
  <c r="EZ313" i="10"/>
  <c r="EZ314" i="10"/>
  <c r="EZ315" i="10"/>
  <c r="EZ316" i="10"/>
  <c r="EZ317" i="10"/>
  <c r="EZ318" i="10"/>
  <c r="EZ319" i="10"/>
  <c r="EZ320" i="10"/>
  <c r="EZ321" i="10"/>
  <c r="EZ322" i="10"/>
  <c r="EZ323" i="10"/>
  <c r="EZ324" i="10"/>
  <c r="EZ325" i="10"/>
  <c r="EZ326" i="10"/>
  <c r="EZ327" i="10"/>
  <c r="EZ328" i="10"/>
  <c r="EZ329" i="10"/>
  <c r="EZ330" i="10"/>
  <c r="EZ331" i="10"/>
  <c r="EZ332" i="10"/>
  <c r="EZ333" i="10"/>
  <c r="EZ334" i="10"/>
  <c r="EZ335" i="10"/>
  <c r="EZ336" i="10"/>
  <c r="EZ337" i="10"/>
  <c r="EZ338" i="10"/>
  <c r="EZ339" i="10"/>
  <c r="EZ340" i="10"/>
  <c r="EZ341" i="10"/>
  <c r="EZ342" i="10"/>
  <c r="EZ343" i="10"/>
  <c r="EZ344" i="10"/>
  <c r="EZ345" i="10"/>
  <c r="EZ346" i="10"/>
  <c r="EZ347" i="10"/>
  <c r="EZ348" i="10"/>
  <c r="EZ349" i="10"/>
  <c r="EZ350" i="10"/>
  <c r="EZ351" i="10"/>
  <c r="EZ352" i="10"/>
  <c r="EZ353" i="10"/>
  <c r="EZ354" i="10"/>
  <c r="EZ355" i="10"/>
  <c r="EZ356" i="10"/>
  <c r="EZ357" i="10"/>
  <c r="EZ358" i="10"/>
  <c r="EZ359" i="10"/>
  <c r="EZ360" i="10"/>
  <c r="EZ361" i="10"/>
  <c r="EZ362" i="10"/>
  <c r="EZ363" i="10"/>
  <c r="EZ364" i="10"/>
  <c r="EZ365" i="10"/>
  <c r="EZ366" i="10"/>
  <c r="EZ367" i="10"/>
  <c r="EZ368" i="10"/>
  <c r="EZ369" i="10"/>
  <c r="EZ370" i="10"/>
  <c r="EZ371" i="10"/>
  <c r="EZ372" i="10"/>
  <c r="EZ373" i="10"/>
  <c r="EZ374" i="10"/>
  <c r="EZ375" i="10"/>
  <c r="EZ376" i="10"/>
  <c r="EZ377" i="10"/>
  <c r="EZ378" i="10"/>
  <c r="EZ379" i="10"/>
  <c r="EZ380" i="10"/>
  <c r="EZ381" i="10"/>
  <c r="EZ382" i="10"/>
  <c r="EZ383" i="10"/>
  <c r="EZ384" i="10"/>
  <c r="EZ385" i="10"/>
  <c r="EZ386" i="10"/>
  <c r="EZ387" i="10"/>
  <c r="EZ388" i="10"/>
  <c r="EZ389" i="10"/>
  <c r="EZ390" i="10"/>
  <c r="EZ391" i="10"/>
  <c r="EZ392" i="10"/>
  <c r="EZ393" i="10"/>
  <c r="EZ394" i="10"/>
  <c r="EZ395" i="10"/>
  <c r="EZ396" i="10"/>
  <c r="EZ397" i="10"/>
  <c r="EZ398" i="10"/>
  <c r="EZ399" i="10"/>
  <c r="EZ400" i="10"/>
  <c r="EZ401" i="10"/>
  <c r="EZ402" i="10"/>
  <c r="EZ403" i="10"/>
  <c r="EZ404" i="10"/>
  <c r="EZ405" i="10"/>
  <c r="EZ406" i="10"/>
  <c r="EZ407" i="10"/>
  <c r="EZ408" i="10"/>
  <c r="EZ409" i="10"/>
  <c r="EZ410" i="10"/>
  <c r="EZ411" i="10"/>
  <c r="EZ412" i="10"/>
  <c r="EZ413" i="10"/>
  <c r="EZ414" i="10"/>
  <c r="EZ415" i="10"/>
  <c r="EZ416" i="10"/>
  <c r="EZ3" i="10"/>
  <c r="ER3" i="12" l="1"/>
  <c r="ES3" i="12"/>
  <c r="ET3" i="12"/>
  <c r="EU3" i="12"/>
  <c r="EV3" i="12"/>
  <c r="EW3" i="12"/>
  <c r="EY3" i="12"/>
  <c r="EZ3" i="12"/>
  <c r="FA3" i="12"/>
  <c r="FB3" i="12"/>
  <c r="FC3" i="12"/>
  <c r="FE3" i="12" l="1"/>
  <c r="FD3" i="12" s="1"/>
  <c r="FF3" i="12"/>
  <c r="ER2" i="12" l="1"/>
  <c r="ES2" i="12"/>
  <c r="ET2" i="12"/>
  <c r="EU2" i="12"/>
  <c r="EV2" i="12"/>
  <c r="EW2" i="12"/>
  <c r="EY2" i="12"/>
  <c r="EZ2" i="12"/>
  <c r="FA2" i="12"/>
  <c r="FB2" i="12"/>
  <c r="FC2" i="12" l="1"/>
  <c r="FE2" i="12" s="1"/>
  <c r="FF2" i="12"/>
  <c r="FA3" i="10"/>
  <c r="FA4" i="10"/>
  <c r="FA5" i="10"/>
  <c r="FA6" i="10"/>
  <c r="FA7" i="10"/>
  <c r="FA8" i="10"/>
  <c r="FA9" i="10"/>
  <c r="FA10" i="10"/>
  <c r="FA11" i="10"/>
  <c r="FA12" i="10"/>
  <c r="FA13" i="10"/>
  <c r="FA14" i="10"/>
  <c r="FA15" i="10"/>
  <c r="FA16" i="10"/>
  <c r="FA17" i="10"/>
  <c r="FA18" i="10"/>
  <c r="FA19" i="10"/>
  <c r="FA20" i="10"/>
  <c r="FA21" i="10"/>
  <c r="FA22" i="10"/>
  <c r="FA23" i="10"/>
  <c r="FA24" i="10"/>
  <c r="FA25" i="10"/>
  <c r="FA26" i="10"/>
  <c r="FA27" i="10"/>
  <c r="FA28" i="10"/>
  <c r="FA29" i="10"/>
  <c r="FA30" i="10"/>
  <c r="FA31" i="10"/>
  <c r="FA32" i="10"/>
  <c r="FA33" i="10"/>
  <c r="FA34" i="10"/>
  <c r="FA35" i="10"/>
  <c r="FA36" i="10"/>
  <c r="FA37" i="10"/>
  <c r="FA38" i="10"/>
  <c r="FA39" i="10"/>
  <c r="FA40" i="10"/>
  <c r="FA41" i="10"/>
  <c r="FA42" i="10"/>
  <c r="FA43" i="10"/>
  <c r="FA44" i="10"/>
  <c r="FA45" i="10"/>
  <c r="FA46" i="10"/>
  <c r="FA47" i="10"/>
  <c r="FA48" i="10"/>
  <c r="FA49" i="10"/>
  <c r="FA50" i="10"/>
  <c r="FA51" i="10"/>
  <c r="FA52" i="10"/>
  <c r="FA53" i="10"/>
  <c r="FA54" i="10"/>
  <c r="FA55" i="10"/>
  <c r="FA56" i="10"/>
  <c r="FA57" i="10"/>
  <c r="FA58" i="10"/>
  <c r="FA59" i="10"/>
  <c r="FA60" i="10"/>
  <c r="FA61" i="10"/>
  <c r="FA62" i="10"/>
  <c r="FA63" i="10"/>
  <c r="FA64" i="10"/>
  <c r="FA65" i="10"/>
  <c r="FA66" i="10"/>
  <c r="FA67" i="10"/>
  <c r="FA68" i="10"/>
  <c r="FA69" i="10"/>
  <c r="FA70" i="10"/>
  <c r="FA71" i="10"/>
  <c r="FA72" i="10"/>
  <c r="FA73" i="10"/>
  <c r="FA74" i="10"/>
  <c r="FA75" i="10"/>
  <c r="FA76" i="10"/>
  <c r="FA77" i="10"/>
  <c r="FA78" i="10"/>
  <c r="FA79" i="10"/>
  <c r="FA80" i="10"/>
  <c r="FA81" i="10"/>
  <c r="FA82" i="10"/>
  <c r="FA83" i="10"/>
  <c r="FA84" i="10"/>
  <c r="FA85" i="10"/>
  <c r="FA86" i="10"/>
  <c r="FA87" i="10"/>
  <c r="FA88" i="10"/>
  <c r="FA89" i="10"/>
  <c r="FA90" i="10"/>
  <c r="FA91" i="10"/>
  <c r="FA92" i="10"/>
  <c r="FA93" i="10"/>
  <c r="FA94" i="10"/>
  <c r="FA95" i="10"/>
  <c r="FA96" i="10"/>
  <c r="FA97" i="10"/>
  <c r="FA98" i="10"/>
  <c r="FA99" i="10"/>
  <c r="FA100" i="10"/>
  <c r="FA101" i="10"/>
  <c r="FA102" i="10"/>
  <c r="FA103" i="10"/>
  <c r="FA104" i="10"/>
  <c r="FA105" i="10"/>
  <c r="FA106" i="10"/>
  <c r="FA107" i="10"/>
  <c r="FA108" i="10"/>
  <c r="FA109" i="10"/>
  <c r="FA110" i="10"/>
  <c r="FA111" i="10"/>
  <c r="FA112" i="10"/>
  <c r="FA113" i="10"/>
  <c r="FA114" i="10"/>
  <c r="FA115" i="10"/>
  <c r="FA116" i="10"/>
  <c r="FA117" i="10"/>
  <c r="FA118" i="10"/>
  <c r="FA119" i="10"/>
  <c r="FA120" i="10"/>
  <c r="FA121" i="10"/>
  <c r="FA122" i="10"/>
  <c r="FA123" i="10"/>
  <c r="FA124" i="10"/>
  <c r="FA125" i="10"/>
  <c r="FA126" i="10"/>
  <c r="FA127" i="10"/>
  <c r="FA128" i="10"/>
  <c r="FA129" i="10"/>
  <c r="FA130" i="10"/>
  <c r="FA131" i="10"/>
  <c r="FA132" i="10"/>
  <c r="FA133" i="10"/>
  <c r="FA134" i="10"/>
  <c r="FA135" i="10"/>
  <c r="FA136" i="10"/>
  <c r="FA137" i="10"/>
  <c r="FA138" i="10"/>
  <c r="FA139" i="10"/>
  <c r="FA140" i="10"/>
  <c r="FA141" i="10"/>
  <c r="FA142" i="10"/>
  <c r="FA143" i="10"/>
  <c r="FA144" i="10"/>
  <c r="FA145" i="10"/>
  <c r="FA146" i="10"/>
  <c r="FA147" i="10"/>
  <c r="FA148" i="10"/>
  <c r="FA149" i="10"/>
  <c r="FA150" i="10"/>
  <c r="FA151" i="10"/>
  <c r="FA152" i="10"/>
  <c r="FA153" i="10"/>
  <c r="FA154" i="10"/>
  <c r="FA155" i="10"/>
  <c r="FA156" i="10"/>
  <c r="FA157" i="10"/>
  <c r="FA158" i="10"/>
  <c r="FA159" i="10"/>
  <c r="FA160" i="10"/>
  <c r="FA161" i="10"/>
  <c r="FA162" i="10"/>
  <c r="FA163" i="10"/>
  <c r="FA164" i="10"/>
  <c r="FA165" i="10"/>
  <c r="FA166" i="10"/>
  <c r="FA167" i="10"/>
  <c r="FA168" i="10"/>
  <c r="FA169" i="10"/>
  <c r="FA170" i="10"/>
  <c r="FA171" i="10"/>
  <c r="FA172" i="10"/>
  <c r="FA173" i="10"/>
  <c r="FA174" i="10"/>
  <c r="FA175" i="10"/>
  <c r="FA176" i="10"/>
  <c r="FA177" i="10"/>
  <c r="FA178" i="10"/>
  <c r="FA179" i="10"/>
  <c r="FA180" i="10"/>
  <c r="FA181" i="10"/>
  <c r="FA182" i="10"/>
  <c r="FA183" i="10"/>
  <c r="FA184" i="10"/>
  <c r="FA185" i="10"/>
  <c r="FA186" i="10"/>
  <c r="FA187" i="10"/>
  <c r="FA188" i="10"/>
  <c r="FA189" i="10"/>
  <c r="FA190" i="10"/>
  <c r="FA191" i="10"/>
  <c r="FA192" i="10"/>
  <c r="FA193" i="10"/>
  <c r="FA194" i="10"/>
  <c r="FA195" i="10"/>
  <c r="FA196" i="10"/>
  <c r="FA197" i="10"/>
  <c r="FA198" i="10"/>
  <c r="FA199" i="10"/>
  <c r="FA200" i="10"/>
  <c r="FA201" i="10"/>
  <c r="FA202" i="10"/>
  <c r="FA204" i="10"/>
  <c r="FA205" i="10"/>
  <c r="FA206" i="10"/>
  <c r="FA207" i="10"/>
  <c r="FA208" i="10"/>
  <c r="FA209" i="10"/>
  <c r="FA210" i="10"/>
  <c r="FA211" i="10"/>
  <c r="FA212" i="10"/>
  <c r="FA213" i="10"/>
  <c r="FA214" i="10"/>
  <c r="FA215" i="10"/>
  <c r="FA216" i="10"/>
  <c r="FA217" i="10"/>
  <c r="FA218" i="10"/>
  <c r="FA219" i="10"/>
  <c r="FA220" i="10"/>
  <c r="FA221" i="10"/>
  <c r="FA222" i="10"/>
  <c r="FA223" i="10"/>
  <c r="FA224" i="10"/>
  <c r="FA225" i="10"/>
  <c r="FA226" i="10"/>
  <c r="FA227" i="10"/>
  <c r="FA228" i="10"/>
  <c r="FA229" i="10"/>
  <c r="FA230" i="10"/>
  <c r="FA231" i="10"/>
  <c r="FA232" i="10"/>
  <c r="FA233" i="10"/>
  <c r="FA234" i="10"/>
  <c r="FA235" i="10"/>
  <c r="FA236" i="10"/>
  <c r="FA237" i="10"/>
  <c r="FA238" i="10"/>
  <c r="FA239" i="10"/>
  <c r="FA240" i="10"/>
  <c r="FA241" i="10"/>
  <c r="FA242" i="10"/>
  <c r="FA243" i="10"/>
  <c r="FA244" i="10"/>
  <c r="FA245" i="10"/>
  <c r="FA246" i="10"/>
  <c r="FA247" i="10"/>
  <c r="FA248" i="10"/>
  <c r="FA249" i="10"/>
  <c r="FA250" i="10"/>
  <c r="FA251" i="10"/>
  <c r="FA252" i="10"/>
  <c r="FA253" i="10"/>
  <c r="FA254" i="10"/>
  <c r="FA255" i="10"/>
  <c r="FA256" i="10"/>
  <c r="FA257" i="10"/>
  <c r="FA258" i="10"/>
  <c r="FA259" i="10"/>
  <c r="FA260" i="10"/>
  <c r="FA261" i="10"/>
  <c r="FA262" i="10"/>
  <c r="FA263" i="10"/>
  <c r="FA264" i="10"/>
  <c r="FA265" i="10"/>
  <c r="FA266" i="10"/>
  <c r="FA267" i="10"/>
  <c r="FA268" i="10"/>
  <c r="FA269" i="10"/>
  <c r="FA270" i="10"/>
  <c r="FA271" i="10"/>
  <c r="FA272" i="10"/>
  <c r="FA273" i="10"/>
  <c r="FA274" i="10"/>
  <c r="FA275" i="10"/>
  <c r="FA276" i="10"/>
  <c r="FA277" i="10"/>
  <c r="FA278" i="10"/>
  <c r="FA279" i="10"/>
  <c r="FA280" i="10"/>
  <c r="FA281" i="10"/>
  <c r="FA282" i="10"/>
  <c r="FA283" i="10"/>
  <c r="FA284" i="10"/>
  <c r="FA285" i="10"/>
  <c r="FA286" i="10"/>
  <c r="FA287" i="10"/>
  <c r="FA288" i="10"/>
  <c r="FA289" i="10"/>
  <c r="FA290" i="10"/>
  <c r="FA291" i="10"/>
  <c r="FA292" i="10"/>
  <c r="FA293" i="10"/>
  <c r="FA294" i="10"/>
  <c r="FA295" i="10"/>
  <c r="FA296" i="10"/>
  <c r="FA297" i="10"/>
  <c r="FA298" i="10"/>
  <c r="FA299" i="10"/>
  <c r="FA300" i="10"/>
  <c r="FA301" i="10"/>
  <c r="FA302" i="10"/>
  <c r="FA303" i="10"/>
  <c r="FA304" i="10"/>
  <c r="FA305" i="10"/>
  <c r="FA306" i="10"/>
  <c r="FA307" i="10"/>
  <c r="FA308" i="10"/>
  <c r="FA309" i="10"/>
  <c r="FA310" i="10"/>
  <c r="FA311" i="10"/>
  <c r="FA312" i="10"/>
  <c r="FA313" i="10"/>
  <c r="FA314" i="10"/>
  <c r="FA315" i="10"/>
  <c r="FA316" i="10"/>
  <c r="FA317" i="10"/>
  <c r="FA318" i="10"/>
  <c r="FA319" i="10"/>
  <c r="FA320" i="10"/>
  <c r="FA321" i="10"/>
  <c r="FA322" i="10"/>
  <c r="FA323" i="10"/>
  <c r="FA324" i="10"/>
  <c r="FA325" i="10"/>
  <c r="FA326" i="10"/>
  <c r="FA327" i="10"/>
  <c r="FA328" i="10"/>
  <c r="FA329" i="10"/>
  <c r="FA330" i="10"/>
  <c r="FA331" i="10"/>
  <c r="FA332" i="10"/>
  <c r="FA333" i="10"/>
  <c r="FA334" i="10"/>
  <c r="FA335" i="10"/>
  <c r="FA336" i="10"/>
  <c r="FA337" i="10"/>
  <c r="FA338" i="10"/>
  <c r="FA339" i="10"/>
  <c r="FA340" i="10"/>
  <c r="FA341" i="10"/>
  <c r="FA342" i="10"/>
  <c r="FA343" i="10"/>
  <c r="FA344" i="10"/>
  <c r="FA345" i="10"/>
  <c r="FA346" i="10"/>
  <c r="FA347" i="10"/>
  <c r="FA348" i="10"/>
  <c r="FA349" i="10"/>
  <c r="FA350" i="10"/>
  <c r="FA351" i="10"/>
  <c r="FA352" i="10"/>
  <c r="FA353" i="10"/>
  <c r="FA354" i="10"/>
  <c r="FA355" i="10"/>
  <c r="FA356" i="10"/>
  <c r="FA357" i="10"/>
  <c r="FA358" i="10"/>
  <c r="FA359" i="10"/>
  <c r="FA360" i="10"/>
  <c r="FA361" i="10"/>
  <c r="FA362" i="10"/>
  <c r="FA363" i="10"/>
  <c r="FA364" i="10"/>
  <c r="FA365" i="10"/>
  <c r="FA366" i="10"/>
  <c r="FA367" i="10"/>
  <c r="FA368" i="10"/>
  <c r="FA369" i="10"/>
  <c r="FA370" i="10"/>
  <c r="FA371" i="10"/>
  <c r="FA372" i="10"/>
  <c r="FA373" i="10"/>
  <c r="FA374" i="10"/>
  <c r="FA375" i="10"/>
  <c r="FA376" i="10"/>
  <c r="FA377" i="10"/>
  <c r="FA378" i="10"/>
  <c r="FA379" i="10"/>
  <c r="FA380" i="10"/>
  <c r="FA381" i="10"/>
  <c r="FA382" i="10"/>
  <c r="FA383" i="10"/>
  <c r="FA384" i="10"/>
  <c r="FA385" i="10"/>
  <c r="FA386" i="10"/>
  <c r="FA387" i="10"/>
  <c r="FA388" i="10"/>
  <c r="FA389" i="10"/>
  <c r="FA390" i="10"/>
  <c r="FA391" i="10"/>
  <c r="FA392" i="10"/>
  <c r="FA393" i="10"/>
  <c r="FA394" i="10"/>
  <c r="FA395" i="10"/>
  <c r="FA396" i="10"/>
  <c r="FA397" i="10"/>
  <c r="FA398" i="10"/>
  <c r="FA399" i="10"/>
  <c r="FA400" i="10"/>
  <c r="FA401" i="10"/>
  <c r="FA402" i="10"/>
  <c r="FA403" i="10"/>
  <c r="FA404" i="10"/>
  <c r="FA405" i="10"/>
  <c r="FA406" i="10"/>
  <c r="FA407" i="10"/>
  <c r="FA408" i="10"/>
  <c r="FA409" i="10"/>
  <c r="FA410" i="10"/>
  <c r="FA411" i="10"/>
  <c r="FA412" i="10"/>
  <c r="FA413" i="10"/>
  <c r="FA414" i="10"/>
  <c r="FA415" i="10"/>
  <c r="FA416" i="10"/>
  <c r="FA2" i="10"/>
  <c r="FD2" i="12" l="1"/>
  <c r="ES3" i="10"/>
  <c r="ES4" i="10"/>
  <c r="ES5" i="10"/>
  <c r="ES6" i="10"/>
  <c r="ES7" i="10"/>
  <c r="ES8" i="10"/>
  <c r="ES9" i="10"/>
  <c r="ES10" i="10"/>
  <c r="ES11" i="10"/>
  <c r="ES12" i="10"/>
  <c r="ES13" i="10"/>
  <c r="ES14" i="10"/>
  <c r="ES15" i="10"/>
  <c r="ES16" i="10"/>
  <c r="ES17" i="10"/>
  <c r="ES18" i="10"/>
  <c r="ES19" i="10"/>
  <c r="ES20" i="10"/>
  <c r="ES21" i="10"/>
  <c r="ES22" i="10"/>
  <c r="ES23" i="10"/>
  <c r="ES24" i="10"/>
  <c r="ES25" i="10"/>
  <c r="ES26" i="10"/>
  <c r="ES27" i="10"/>
  <c r="ES28" i="10"/>
  <c r="ES29" i="10"/>
  <c r="ES30" i="10"/>
  <c r="ES31" i="10"/>
  <c r="ES32" i="10"/>
  <c r="ES33" i="10"/>
  <c r="ES34" i="10"/>
  <c r="ES35" i="10"/>
  <c r="ES36" i="10"/>
  <c r="ES37" i="10"/>
  <c r="ES38" i="10"/>
  <c r="ES39" i="10"/>
  <c r="ES40" i="10"/>
  <c r="ES41" i="10"/>
  <c r="ES42" i="10"/>
  <c r="ES43" i="10"/>
  <c r="ES44" i="10"/>
  <c r="ES45" i="10"/>
  <c r="ES46" i="10"/>
  <c r="ES47" i="10"/>
  <c r="ES48" i="10"/>
  <c r="ES49" i="10"/>
  <c r="ES50" i="10"/>
  <c r="ES51" i="10"/>
  <c r="ES52" i="10"/>
  <c r="ES53" i="10"/>
  <c r="ES54" i="10"/>
  <c r="ES55" i="10"/>
  <c r="ES56" i="10"/>
  <c r="ES57" i="10"/>
  <c r="ES58" i="10"/>
  <c r="ES59" i="10"/>
  <c r="ES60" i="10"/>
  <c r="ES61" i="10"/>
  <c r="ES62" i="10"/>
  <c r="ES63" i="10"/>
  <c r="ES64" i="10"/>
  <c r="ES65" i="10"/>
  <c r="ES66" i="10"/>
  <c r="ES67" i="10"/>
  <c r="ES68" i="10"/>
  <c r="ES69" i="10"/>
  <c r="ES70" i="10"/>
  <c r="ES71" i="10"/>
  <c r="ES72" i="10"/>
  <c r="ES73" i="10"/>
  <c r="ES74" i="10"/>
  <c r="ES75" i="10"/>
  <c r="ES76" i="10"/>
  <c r="ES77" i="10"/>
  <c r="ES78" i="10"/>
  <c r="ES79" i="10"/>
  <c r="ES80" i="10"/>
  <c r="ES81" i="10"/>
  <c r="ES82" i="10"/>
  <c r="ES83" i="10"/>
  <c r="ES84" i="10"/>
  <c r="ES85" i="10"/>
  <c r="ES86" i="10"/>
  <c r="ES87" i="10"/>
  <c r="ES88" i="10"/>
  <c r="ES89" i="10"/>
  <c r="ES90" i="10"/>
  <c r="ES91" i="10"/>
  <c r="ES92" i="10"/>
  <c r="ES93" i="10"/>
  <c r="ES94" i="10"/>
  <c r="ES95" i="10"/>
  <c r="ES96" i="10"/>
  <c r="ES97" i="10"/>
  <c r="ES98" i="10"/>
  <c r="ES99" i="10"/>
  <c r="ES100" i="10"/>
  <c r="ES101" i="10"/>
  <c r="ES102" i="10"/>
  <c r="ES103" i="10"/>
  <c r="ES104" i="10"/>
  <c r="ES105" i="10"/>
  <c r="ES106" i="10"/>
  <c r="ES107" i="10"/>
  <c r="ES108" i="10"/>
  <c r="ES109" i="10"/>
  <c r="ES110" i="10"/>
  <c r="ES111" i="10"/>
  <c r="ES112" i="10"/>
  <c r="ES113" i="10"/>
  <c r="ES114" i="10"/>
  <c r="ES115" i="10"/>
  <c r="ES116" i="10"/>
  <c r="ES117" i="10"/>
  <c r="ES118" i="10"/>
  <c r="ES119" i="10"/>
  <c r="ES120" i="10"/>
  <c r="ES121" i="10"/>
  <c r="ES122" i="10"/>
  <c r="ES123" i="10"/>
  <c r="ES124" i="10"/>
  <c r="ES125" i="10"/>
  <c r="ES126" i="10"/>
  <c r="ES127" i="10"/>
  <c r="ES128" i="10"/>
  <c r="ES129" i="10"/>
  <c r="ES130" i="10"/>
  <c r="ES131" i="10"/>
  <c r="ES132" i="10"/>
  <c r="ES133" i="10"/>
  <c r="ES134" i="10"/>
  <c r="ES135" i="10"/>
  <c r="ES136" i="10"/>
  <c r="ES137" i="10"/>
  <c r="ES138" i="10"/>
  <c r="ES139" i="10"/>
  <c r="ES140" i="10"/>
  <c r="ES141" i="10"/>
  <c r="ES142" i="10"/>
  <c r="ES143" i="10"/>
  <c r="ES144" i="10"/>
  <c r="ES145" i="10"/>
  <c r="ES146" i="10"/>
  <c r="ES147" i="10"/>
  <c r="ES148" i="10"/>
  <c r="ES149" i="10"/>
  <c r="ES150" i="10"/>
  <c r="ES151" i="10"/>
  <c r="ES152" i="10"/>
  <c r="ES153" i="10"/>
  <c r="ES154" i="10"/>
  <c r="ES155" i="10"/>
  <c r="ES156" i="10"/>
  <c r="ES157" i="10"/>
  <c r="ES158" i="10"/>
  <c r="ES159" i="10"/>
  <c r="ES160" i="10"/>
  <c r="ES161" i="10"/>
  <c r="ES162" i="10"/>
  <c r="ES163" i="10"/>
  <c r="ES164" i="10"/>
  <c r="ES165" i="10"/>
  <c r="ES166" i="10"/>
  <c r="ES167" i="10"/>
  <c r="ES168" i="10"/>
  <c r="ES169" i="10"/>
  <c r="ES170" i="10"/>
  <c r="ES171" i="10"/>
  <c r="ES172" i="10"/>
  <c r="ES173" i="10"/>
  <c r="ES174" i="10"/>
  <c r="ES175" i="10"/>
  <c r="ES176" i="10"/>
  <c r="ES177" i="10"/>
  <c r="ES178" i="10"/>
  <c r="ES179" i="10"/>
  <c r="ES180" i="10"/>
  <c r="ES181" i="10"/>
  <c r="ES182" i="10"/>
  <c r="ES183" i="10"/>
  <c r="ES184" i="10"/>
  <c r="ES185" i="10"/>
  <c r="ES186" i="10"/>
  <c r="ES187" i="10"/>
  <c r="ES188" i="10"/>
  <c r="ES189" i="10"/>
  <c r="ES190" i="10"/>
  <c r="ES191" i="10"/>
  <c r="ES192" i="10"/>
  <c r="ES193" i="10"/>
  <c r="ES194" i="10"/>
  <c r="ES195" i="10"/>
  <c r="ES196" i="10"/>
  <c r="ES197" i="10"/>
  <c r="ES198" i="10"/>
  <c r="ES199" i="10"/>
  <c r="ES200" i="10"/>
  <c r="ES201" i="10"/>
  <c r="ES202" i="10"/>
  <c r="ES204" i="10"/>
  <c r="ES205" i="10"/>
  <c r="ES206" i="10"/>
  <c r="ES207" i="10"/>
  <c r="ES208" i="10"/>
  <c r="ES209" i="10"/>
  <c r="ES210" i="10"/>
  <c r="ES211" i="10"/>
  <c r="ES212" i="10"/>
  <c r="ES213" i="10"/>
  <c r="ES214" i="10"/>
  <c r="ES215" i="10"/>
  <c r="ES216" i="10"/>
  <c r="ES217" i="10"/>
  <c r="ES218" i="10"/>
  <c r="ES219" i="10"/>
  <c r="ES220" i="10"/>
  <c r="ES221" i="10"/>
  <c r="ES222" i="10"/>
  <c r="ES223" i="10"/>
  <c r="ES224" i="10"/>
  <c r="ES225" i="10"/>
  <c r="ES226" i="10"/>
  <c r="ES227" i="10"/>
  <c r="ES228" i="10"/>
  <c r="ES229" i="10"/>
  <c r="ES230" i="10"/>
  <c r="ES231" i="10"/>
  <c r="ES232" i="10"/>
  <c r="ES233" i="10"/>
  <c r="ES234" i="10"/>
  <c r="ES235" i="10"/>
  <c r="ES236" i="10"/>
  <c r="ES237" i="10"/>
  <c r="ES238" i="10"/>
  <c r="ES239" i="10"/>
  <c r="ES240" i="10"/>
  <c r="ES241" i="10"/>
  <c r="ES242" i="10"/>
  <c r="ES243" i="10"/>
  <c r="ES244" i="10"/>
  <c r="ES245" i="10"/>
  <c r="ES246" i="10"/>
  <c r="ES247" i="10"/>
  <c r="ES248" i="10"/>
  <c r="ES249" i="10"/>
  <c r="ES250" i="10"/>
  <c r="ES251" i="10"/>
  <c r="ES252" i="10"/>
  <c r="ES253" i="10"/>
  <c r="ES254" i="10"/>
  <c r="ES255" i="10"/>
  <c r="ES256" i="10"/>
  <c r="ES257" i="10"/>
  <c r="ES258" i="10"/>
  <c r="ES259" i="10"/>
  <c r="ES260" i="10"/>
  <c r="ES261" i="10"/>
  <c r="ES262" i="10"/>
  <c r="ES263" i="10"/>
  <c r="ES264" i="10"/>
  <c r="ES265" i="10"/>
  <c r="ES266" i="10"/>
  <c r="ES267" i="10"/>
  <c r="ES268" i="10"/>
  <c r="ES269" i="10"/>
  <c r="ES270" i="10"/>
  <c r="ES271" i="10"/>
  <c r="ES272" i="10"/>
  <c r="ES273" i="10"/>
  <c r="ES274" i="10"/>
  <c r="ES275" i="10"/>
  <c r="ES276" i="10"/>
  <c r="ES277" i="10"/>
  <c r="ES278" i="10"/>
  <c r="ES279" i="10"/>
  <c r="ES280" i="10"/>
  <c r="ES281" i="10"/>
  <c r="ES282" i="10"/>
  <c r="ES283" i="10"/>
  <c r="ES284" i="10"/>
  <c r="ES285" i="10"/>
  <c r="ES286" i="10"/>
  <c r="ES287" i="10"/>
  <c r="ES288" i="10"/>
  <c r="ES289" i="10"/>
  <c r="ES290" i="10"/>
  <c r="ES291" i="10"/>
  <c r="ES292" i="10"/>
  <c r="ES293" i="10"/>
  <c r="ES294" i="10"/>
  <c r="ES295" i="10"/>
  <c r="ES296" i="10"/>
  <c r="ES297" i="10"/>
  <c r="ES298" i="10"/>
  <c r="ES299" i="10"/>
  <c r="ES300" i="10"/>
  <c r="ES301" i="10"/>
  <c r="ES302" i="10"/>
  <c r="ES303" i="10"/>
  <c r="ES304" i="10"/>
  <c r="ES305" i="10"/>
  <c r="ES306" i="10"/>
  <c r="ES307" i="10"/>
  <c r="ES308" i="10"/>
  <c r="ES309" i="10"/>
  <c r="ES310" i="10"/>
  <c r="ES311" i="10"/>
  <c r="ES312" i="10"/>
  <c r="ES313" i="10"/>
  <c r="ES314" i="10"/>
  <c r="ES315" i="10"/>
  <c r="ES316" i="10"/>
  <c r="ES317" i="10"/>
  <c r="ES318" i="10"/>
  <c r="ES319" i="10"/>
  <c r="ES320" i="10"/>
  <c r="ES321" i="10"/>
  <c r="ES322" i="10"/>
  <c r="ES323" i="10"/>
  <c r="ES324" i="10"/>
  <c r="ES325" i="10"/>
  <c r="ES326" i="10"/>
  <c r="ES327" i="10"/>
  <c r="ES328" i="10"/>
  <c r="ES329" i="10"/>
  <c r="ES330" i="10"/>
  <c r="ES331" i="10"/>
  <c r="ES332" i="10"/>
  <c r="ES333" i="10"/>
  <c r="ES334" i="10"/>
  <c r="ES335" i="10"/>
  <c r="ES336" i="10"/>
  <c r="ES337" i="10"/>
  <c r="ES338" i="10"/>
  <c r="ES339" i="10"/>
  <c r="ES340" i="10"/>
  <c r="ES341" i="10"/>
  <c r="ES342" i="10"/>
  <c r="ES343" i="10"/>
  <c r="ES344" i="10"/>
  <c r="ES345" i="10"/>
  <c r="ES346" i="10"/>
  <c r="ES347" i="10"/>
  <c r="ES348" i="10"/>
  <c r="ES349" i="10"/>
  <c r="ES350" i="10"/>
  <c r="ES351" i="10"/>
  <c r="ES352" i="10"/>
  <c r="ES353" i="10"/>
  <c r="ES354" i="10"/>
  <c r="ES355" i="10"/>
  <c r="ES356" i="10"/>
  <c r="ES357" i="10"/>
  <c r="ES358" i="10"/>
  <c r="ES359" i="10"/>
  <c r="ES360" i="10"/>
  <c r="ES361" i="10"/>
  <c r="ES362" i="10"/>
  <c r="ES363" i="10"/>
  <c r="ES364" i="10"/>
  <c r="ES365" i="10"/>
  <c r="ES366" i="10"/>
  <c r="ES367" i="10"/>
  <c r="ES368" i="10"/>
  <c r="ES369" i="10"/>
  <c r="ES370" i="10"/>
  <c r="ES371" i="10"/>
  <c r="ES372" i="10"/>
  <c r="ES373" i="10"/>
  <c r="ES374" i="10"/>
  <c r="ES375" i="10"/>
  <c r="ES376" i="10"/>
  <c r="ES377" i="10"/>
  <c r="ES378" i="10"/>
  <c r="ES379" i="10"/>
  <c r="ES380" i="10"/>
  <c r="ES381" i="10"/>
  <c r="ES382" i="10"/>
  <c r="ES383" i="10"/>
  <c r="ES384" i="10"/>
  <c r="ES385" i="10"/>
  <c r="ES386" i="10"/>
  <c r="ES387" i="10"/>
  <c r="ES388" i="10"/>
  <c r="ES389" i="10"/>
  <c r="ES390" i="10"/>
  <c r="ES391" i="10"/>
  <c r="ES392" i="10"/>
  <c r="ES393" i="10"/>
  <c r="ES394" i="10"/>
  <c r="ES395" i="10"/>
  <c r="ES396" i="10"/>
  <c r="ES397" i="10"/>
  <c r="ES398" i="10"/>
  <c r="ES399" i="10"/>
  <c r="ES400" i="10"/>
  <c r="ES401" i="10"/>
  <c r="ES402" i="10"/>
  <c r="ES403" i="10"/>
  <c r="ES404" i="10"/>
  <c r="ES405" i="10"/>
  <c r="ES406" i="10"/>
  <c r="ES407" i="10"/>
  <c r="ES408" i="10"/>
  <c r="ES409" i="10"/>
  <c r="ES410" i="10"/>
  <c r="ES411" i="10"/>
  <c r="ES412" i="10"/>
  <c r="ES413" i="10"/>
  <c r="ES414" i="10"/>
  <c r="ES415" i="10"/>
  <c r="ES416" i="10"/>
  <c r="ES2" i="10"/>
  <c r="Z3" i="3" l="1"/>
  <c r="Z4" i="3"/>
  <c r="Z5" i="3"/>
  <c r="Z6" i="3"/>
  <c r="Z7" i="3"/>
  <c r="Z8" i="3"/>
  <c r="Z9" i="3"/>
  <c r="Z10" i="3"/>
  <c r="Z11" i="3"/>
  <c r="Z12" i="3"/>
  <c r="Z13" i="3"/>
  <c r="Z14" i="3"/>
  <c r="Z15" i="3"/>
  <c r="Z16" i="3"/>
  <c r="Z17" i="3"/>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Z46" i="3"/>
  <c r="Z47" i="3"/>
  <c r="Z48" i="3"/>
  <c r="Z49" i="3"/>
  <c r="Z50" i="3"/>
  <c r="Z51" i="3"/>
  <c r="Z52" i="3"/>
  <c r="Z53" i="3"/>
  <c r="Z54" i="3"/>
  <c r="Z55" i="3"/>
  <c r="Z56" i="3"/>
  <c r="Z57" i="3"/>
  <c r="Z58" i="3"/>
  <c r="Z59" i="3"/>
  <c r="AA3" i="3"/>
  <c r="AA4" i="3"/>
  <c r="AA5" i="3"/>
  <c r="AA7" i="3"/>
  <c r="AA8" i="3"/>
  <c r="AA9" i="3"/>
  <c r="AA10" i="3"/>
  <c r="AA12" i="3"/>
  <c r="AA13" i="3"/>
  <c r="AA14" i="3"/>
  <c r="AA15" i="3"/>
  <c r="AA17" i="3"/>
  <c r="AA18" i="3"/>
  <c r="AA19" i="3"/>
  <c r="AA20" i="3"/>
  <c r="AA22" i="3"/>
  <c r="AA23" i="3"/>
  <c r="AA24" i="3"/>
  <c r="AA25" i="3"/>
  <c r="AA27" i="3"/>
  <c r="AA28" i="3"/>
  <c r="AA29" i="3"/>
  <c r="AA30" i="3"/>
  <c r="AA32" i="3"/>
  <c r="AA33" i="3"/>
  <c r="AA34" i="3"/>
  <c r="AA35" i="3"/>
  <c r="AA37" i="3"/>
  <c r="AB37" i="3" s="1"/>
  <c r="AA38" i="3"/>
  <c r="AA39" i="3"/>
  <c r="AA40" i="3"/>
  <c r="AA42" i="3"/>
  <c r="AA43" i="3"/>
  <c r="AA44" i="3"/>
  <c r="AA45" i="3"/>
  <c r="AA47" i="3"/>
  <c r="AA48" i="3"/>
  <c r="AA49" i="3"/>
  <c r="AA50" i="3"/>
  <c r="AA52" i="3"/>
  <c r="AA53" i="3"/>
  <c r="AA54" i="3"/>
  <c r="AA55" i="3"/>
  <c r="AA57" i="3"/>
  <c r="AA58" i="3"/>
  <c r="AA59" i="3"/>
  <c r="AA56" i="3"/>
  <c r="AA26" i="3"/>
  <c r="AA51" i="3"/>
  <c r="AA41" i="3"/>
  <c r="AA16" i="3"/>
  <c r="AA31" i="3"/>
  <c r="AA11" i="3"/>
  <c r="AA36" i="3"/>
  <c r="AA46" i="3"/>
  <c r="AA21" i="3"/>
  <c r="AB38" i="3" l="1"/>
  <c r="AB39" i="3" s="1"/>
  <c r="AB40" i="3" s="1"/>
  <c r="AB41" i="3" s="1"/>
  <c r="AB42" i="3" s="1"/>
  <c r="AB43" i="3" s="1"/>
  <c r="AB44" i="3" s="1"/>
  <c r="AB45" i="3" s="1"/>
  <c r="AB46" i="3" s="1"/>
  <c r="AB47" i="3" s="1"/>
  <c r="AB48" i="3" s="1"/>
  <c r="AB49" i="3" s="1"/>
  <c r="AB50" i="3" s="1"/>
  <c r="AB51" i="3" s="1"/>
  <c r="AB52" i="3" s="1"/>
  <c r="AB53" i="3" s="1"/>
  <c r="AB54" i="3" s="1"/>
  <c r="AB55" i="3" s="1"/>
  <c r="AB56" i="3" s="1"/>
  <c r="AB57" i="3" s="1"/>
  <c r="AB58" i="3" s="1"/>
  <c r="AB59" i="3" s="1"/>
  <c r="AB60" i="3" s="1"/>
  <c r="AB61" i="3" s="1"/>
  <c r="AB62" i="3" s="1"/>
  <c r="AB63" i="3" s="1"/>
  <c r="AB64" i="3" s="1"/>
  <c r="AB65" i="3" s="1"/>
  <c r="AB66" i="3" s="1"/>
  <c r="AB67" i="3" s="1"/>
  <c r="AB68" i="3" s="1"/>
  <c r="AB69" i="3" s="1"/>
  <c r="AB70" i="3" s="1"/>
  <c r="AB71" i="3" s="1"/>
  <c r="EV3" i="10"/>
  <c r="EV4" i="10"/>
  <c r="EV5" i="10"/>
  <c r="EV6" i="10"/>
  <c r="EV7" i="10"/>
  <c r="EV8" i="10"/>
  <c r="EV9" i="10"/>
  <c r="EV10" i="10"/>
  <c r="EV11" i="10"/>
  <c r="EV12" i="10"/>
  <c r="EV13" i="10"/>
  <c r="EV14" i="10"/>
  <c r="EV15" i="10"/>
  <c r="EV16" i="10"/>
  <c r="EV17" i="10"/>
  <c r="EV18" i="10"/>
  <c r="EV19" i="10"/>
  <c r="EV20" i="10"/>
  <c r="EV21" i="10"/>
  <c r="EV22" i="10"/>
  <c r="EV23" i="10"/>
  <c r="EV24" i="10"/>
  <c r="EV25" i="10"/>
  <c r="EV26" i="10"/>
  <c r="EV27" i="10"/>
  <c r="EV28" i="10"/>
  <c r="EV29" i="10"/>
  <c r="EV30" i="10"/>
  <c r="EV31" i="10"/>
  <c r="EV32" i="10"/>
  <c r="EV33" i="10"/>
  <c r="EV34" i="10"/>
  <c r="EV35" i="10"/>
  <c r="EV36" i="10"/>
  <c r="EV37" i="10"/>
  <c r="EV38" i="10"/>
  <c r="EV39" i="10"/>
  <c r="EV40" i="10"/>
  <c r="EV41" i="10"/>
  <c r="EV42" i="10"/>
  <c r="EV43" i="10"/>
  <c r="EV44" i="10"/>
  <c r="EV45" i="10"/>
  <c r="EV46" i="10"/>
  <c r="EV47" i="10"/>
  <c r="EV48" i="10"/>
  <c r="EV49" i="10"/>
  <c r="EV50" i="10"/>
  <c r="EV51" i="10"/>
  <c r="EV52" i="10"/>
  <c r="EV53" i="10"/>
  <c r="EV54" i="10"/>
  <c r="EV55" i="10"/>
  <c r="EV56" i="10"/>
  <c r="EV57" i="10"/>
  <c r="EV58" i="10"/>
  <c r="EV59" i="10"/>
  <c r="EV60" i="10"/>
  <c r="EV61" i="10"/>
  <c r="EV62" i="10"/>
  <c r="EV63" i="10"/>
  <c r="EV64" i="10"/>
  <c r="EV65" i="10"/>
  <c r="EV66" i="10"/>
  <c r="EV67" i="10"/>
  <c r="EV68" i="10"/>
  <c r="EV69" i="10"/>
  <c r="EV70" i="10"/>
  <c r="EV71" i="10"/>
  <c r="EV72" i="10"/>
  <c r="EV73" i="10"/>
  <c r="EV74" i="10"/>
  <c r="EV75" i="10"/>
  <c r="EV76" i="10"/>
  <c r="EV77" i="10"/>
  <c r="EV78" i="10"/>
  <c r="EV79" i="10"/>
  <c r="EV80" i="10"/>
  <c r="EV81" i="10"/>
  <c r="EV82" i="10"/>
  <c r="EV83" i="10"/>
  <c r="EV84" i="10"/>
  <c r="EV85" i="10"/>
  <c r="EV86" i="10"/>
  <c r="EV87" i="10"/>
  <c r="EV88" i="10"/>
  <c r="EV89" i="10"/>
  <c r="EV90" i="10"/>
  <c r="EV91" i="10"/>
  <c r="EV92" i="10"/>
  <c r="EV93" i="10"/>
  <c r="EV94" i="10"/>
  <c r="EV95" i="10"/>
  <c r="EV96" i="10"/>
  <c r="EV97" i="10"/>
  <c r="EV98" i="10"/>
  <c r="EV99" i="10"/>
  <c r="EV100" i="10"/>
  <c r="EV101" i="10"/>
  <c r="EV102" i="10"/>
  <c r="EV103" i="10"/>
  <c r="EV104" i="10"/>
  <c r="EV105" i="10"/>
  <c r="EV106" i="10"/>
  <c r="EV107" i="10"/>
  <c r="EV108" i="10"/>
  <c r="EV109" i="10"/>
  <c r="EV110" i="10"/>
  <c r="EV111" i="10"/>
  <c r="EV112" i="10"/>
  <c r="EV113" i="10"/>
  <c r="EV114" i="10"/>
  <c r="EV115" i="10"/>
  <c r="EV116" i="10"/>
  <c r="EV117" i="10"/>
  <c r="EV118" i="10"/>
  <c r="EV119" i="10"/>
  <c r="EV120" i="10"/>
  <c r="EV121" i="10"/>
  <c r="EV122" i="10"/>
  <c r="EV123" i="10"/>
  <c r="EV124" i="10"/>
  <c r="EV125" i="10"/>
  <c r="EV126" i="10"/>
  <c r="EV127" i="10"/>
  <c r="EV128" i="10"/>
  <c r="EV129" i="10"/>
  <c r="EV130" i="10"/>
  <c r="EV131" i="10"/>
  <c r="EV132" i="10"/>
  <c r="EV133" i="10"/>
  <c r="EV134" i="10"/>
  <c r="EV135" i="10"/>
  <c r="EV136" i="10"/>
  <c r="EV137" i="10"/>
  <c r="EV138" i="10"/>
  <c r="EV139" i="10"/>
  <c r="EV140" i="10"/>
  <c r="EV141" i="10"/>
  <c r="EV142" i="10"/>
  <c r="EV143" i="10"/>
  <c r="EV144" i="10"/>
  <c r="EV145" i="10"/>
  <c r="EV146" i="10"/>
  <c r="EV147" i="10"/>
  <c r="EV148" i="10"/>
  <c r="EV149" i="10"/>
  <c r="EV150" i="10"/>
  <c r="EV151" i="10"/>
  <c r="EV152" i="10"/>
  <c r="EV153" i="10"/>
  <c r="EV154" i="10"/>
  <c r="EV155" i="10"/>
  <c r="EV156" i="10"/>
  <c r="EV157" i="10"/>
  <c r="EV158" i="10"/>
  <c r="EV159" i="10"/>
  <c r="EV160" i="10"/>
  <c r="EV161" i="10"/>
  <c r="EV162" i="10"/>
  <c r="EV163" i="10"/>
  <c r="EV164" i="10"/>
  <c r="EV165" i="10"/>
  <c r="EV166" i="10"/>
  <c r="EV167" i="10"/>
  <c r="EV168" i="10"/>
  <c r="EV169" i="10"/>
  <c r="EV170" i="10"/>
  <c r="EV171" i="10"/>
  <c r="EV172" i="10"/>
  <c r="EV173" i="10"/>
  <c r="EV174" i="10"/>
  <c r="EV175" i="10"/>
  <c r="EV176" i="10"/>
  <c r="EV177" i="10"/>
  <c r="EV178" i="10"/>
  <c r="EV179" i="10"/>
  <c r="EV180" i="10"/>
  <c r="EV181" i="10"/>
  <c r="EV182" i="10"/>
  <c r="EV183" i="10"/>
  <c r="EV184" i="10"/>
  <c r="EV185" i="10"/>
  <c r="EV186" i="10"/>
  <c r="EV187" i="10"/>
  <c r="EV188" i="10"/>
  <c r="EV189" i="10"/>
  <c r="EV190" i="10"/>
  <c r="EV191" i="10"/>
  <c r="EV192" i="10"/>
  <c r="EV193" i="10"/>
  <c r="EV194" i="10"/>
  <c r="EV195" i="10"/>
  <c r="EV196" i="10"/>
  <c r="EV197" i="10"/>
  <c r="EV198" i="10"/>
  <c r="EV199" i="10"/>
  <c r="EV200" i="10"/>
  <c r="EV201" i="10"/>
  <c r="EV202" i="10"/>
  <c r="EV204" i="10"/>
  <c r="EV205" i="10"/>
  <c r="EV206" i="10"/>
  <c r="EV207" i="10"/>
  <c r="EV208" i="10"/>
  <c r="EV209" i="10"/>
  <c r="EV210" i="10"/>
  <c r="EV211" i="10"/>
  <c r="EV212" i="10"/>
  <c r="EV213" i="10"/>
  <c r="EV214" i="10"/>
  <c r="EV215" i="10"/>
  <c r="EV216" i="10"/>
  <c r="EV217" i="10"/>
  <c r="EV218" i="10"/>
  <c r="EV219" i="10"/>
  <c r="EV220" i="10"/>
  <c r="EV221" i="10"/>
  <c r="EV222" i="10"/>
  <c r="EV223" i="10"/>
  <c r="EV224" i="10"/>
  <c r="EV225" i="10"/>
  <c r="EV226" i="10"/>
  <c r="EV227" i="10"/>
  <c r="EV228" i="10"/>
  <c r="EV229" i="10"/>
  <c r="EV230" i="10"/>
  <c r="EV231" i="10"/>
  <c r="EV232" i="10"/>
  <c r="EV233" i="10"/>
  <c r="EV234" i="10"/>
  <c r="EV235" i="10"/>
  <c r="EV236" i="10"/>
  <c r="EV237" i="10"/>
  <c r="EV238" i="10"/>
  <c r="EV239" i="10"/>
  <c r="EV240" i="10"/>
  <c r="EV241" i="10"/>
  <c r="EV242" i="10"/>
  <c r="EV243" i="10"/>
  <c r="EV244" i="10"/>
  <c r="EV245" i="10"/>
  <c r="EV246" i="10"/>
  <c r="EV247" i="10"/>
  <c r="EV248" i="10"/>
  <c r="EV249" i="10"/>
  <c r="EV250" i="10"/>
  <c r="EV251" i="10"/>
  <c r="EV252" i="10"/>
  <c r="EV253" i="10"/>
  <c r="EV254" i="10"/>
  <c r="EV255" i="10"/>
  <c r="EV256" i="10"/>
  <c r="EV257" i="10"/>
  <c r="EV258" i="10"/>
  <c r="EV259" i="10"/>
  <c r="EV260" i="10"/>
  <c r="EV261" i="10"/>
  <c r="EV262" i="10"/>
  <c r="EV263" i="10"/>
  <c r="EV264" i="10"/>
  <c r="EV265" i="10"/>
  <c r="EV266" i="10"/>
  <c r="EV267" i="10"/>
  <c r="EV268" i="10"/>
  <c r="EV269" i="10"/>
  <c r="EV270" i="10"/>
  <c r="EV271" i="10"/>
  <c r="EV272" i="10"/>
  <c r="EV273" i="10"/>
  <c r="EV274" i="10"/>
  <c r="EV275" i="10"/>
  <c r="EV276" i="10"/>
  <c r="EV277" i="10"/>
  <c r="EV278" i="10"/>
  <c r="EV279" i="10"/>
  <c r="EV280" i="10"/>
  <c r="EV281" i="10"/>
  <c r="EV282" i="10"/>
  <c r="EV283" i="10"/>
  <c r="EV284" i="10"/>
  <c r="EV285" i="10"/>
  <c r="EV286" i="10"/>
  <c r="EV287" i="10"/>
  <c r="EV288" i="10"/>
  <c r="EV289" i="10"/>
  <c r="EV290" i="10"/>
  <c r="EV291" i="10"/>
  <c r="EV292" i="10"/>
  <c r="EV293" i="10"/>
  <c r="EV294" i="10"/>
  <c r="EV295" i="10"/>
  <c r="EV296" i="10"/>
  <c r="EV297" i="10"/>
  <c r="EV298" i="10"/>
  <c r="EV299" i="10"/>
  <c r="EV300" i="10"/>
  <c r="EV301" i="10"/>
  <c r="EV302" i="10"/>
  <c r="EV303" i="10"/>
  <c r="EV304" i="10"/>
  <c r="EV305" i="10"/>
  <c r="EV306" i="10"/>
  <c r="EV307" i="10"/>
  <c r="EV308" i="10"/>
  <c r="EV309" i="10"/>
  <c r="EV310" i="10"/>
  <c r="EV311" i="10"/>
  <c r="EV312" i="10"/>
  <c r="EV313" i="10"/>
  <c r="EV314" i="10"/>
  <c r="EV315" i="10"/>
  <c r="EV316" i="10"/>
  <c r="EV317" i="10"/>
  <c r="EV318" i="10"/>
  <c r="EV319" i="10"/>
  <c r="EV320" i="10"/>
  <c r="EV321" i="10"/>
  <c r="EV322" i="10"/>
  <c r="EV323" i="10"/>
  <c r="EV324" i="10"/>
  <c r="EV325" i="10"/>
  <c r="EV326" i="10"/>
  <c r="EV327" i="10"/>
  <c r="EV328" i="10"/>
  <c r="EV329" i="10"/>
  <c r="EV330" i="10"/>
  <c r="EV331" i="10"/>
  <c r="EV332" i="10"/>
  <c r="EV333" i="10"/>
  <c r="EV334" i="10"/>
  <c r="EV335" i="10"/>
  <c r="EV336" i="10"/>
  <c r="EV337" i="10"/>
  <c r="EV338" i="10"/>
  <c r="EV339" i="10"/>
  <c r="EV340" i="10"/>
  <c r="EV341" i="10"/>
  <c r="EV342" i="10"/>
  <c r="EV343" i="10"/>
  <c r="EV344" i="10"/>
  <c r="EV345" i="10"/>
  <c r="EV346" i="10"/>
  <c r="EV347" i="10"/>
  <c r="EV348" i="10"/>
  <c r="EV349" i="10"/>
  <c r="EV350" i="10"/>
  <c r="EV351" i="10"/>
  <c r="EV352" i="10"/>
  <c r="EV353" i="10"/>
  <c r="EV354" i="10"/>
  <c r="EV355" i="10"/>
  <c r="EV356" i="10"/>
  <c r="EV357" i="10"/>
  <c r="EV358" i="10"/>
  <c r="EV359" i="10"/>
  <c r="EV360" i="10"/>
  <c r="EV361" i="10"/>
  <c r="EV362" i="10"/>
  <c r="EV363" i="10"/>
  <c r="EV364" i="10"/>
  <c r="EV365" i="10"/>
  <c r="EV366" i="10"/>
  <c r="EV367" i="10"/>
  <c r="EV368" i="10"/>
  <c r="EV369" i="10"/>
  <c r="EV370" i="10"/>
  <c r="EV371" i="10"/>
  <c r="EV372" i="10"/>
  <c r="EV373" i="10"/>
  <c r="EV374" i="10"/>
  <c r="EV375" i="10"/>
  <c r="EV376" i="10"/>
  <c r="EV377" i="10"/>
  <c r="EV378" i="10"/>
  <c r="EV379" i="10"/>
  <c r="EV380" i="10"/>
  <c r="EV381" i="10"/>
  <c r="EV382" i="10"/>
  <c r="EV383" i="10"/>
  <c r="EV384" i="10"/>
  <c r="EV385" i="10"/>
  <c r="EV386" i="10"/>
  <c r="EV387" i="10"/>
  <c r="EV388" i="10"/>
  <c r="EV389" i="10"/>
  <c r="EV390" i="10"/>
  <c r="EV391" i="10"/>
  <c r="EV392" i="10"/>
  <c r="EV393" i="10"/>
  <c r="EV394" i="10"/>
  <c r="EV395" i="10"/>
  <c r="EV396" i="10"/>
  <c r="EV397" i="10"/>
  <c r="EV398" i="10"/>
  <c r="EV399" i="10"/>
  <c r="EV400" i="10"/>
  <c r="EV401" i="10"/>
  <c r="EV402" i="10"/>
  <c r="EV403" i="10"/>
  <c r="EV404" i="10"/>
  <c r="EV405" i="10"/>
  <c r="EV406" i="10"/>
  <c r="EV407" i="10"/>
  <c r="EV408" i="10"/>
  <c r="EV409" i="10"/>
  <c r="EV410" i="10"/>
  <c r="EV411" i="10"/>
  <c r="EV412" i="10"/>
  <c r="EV413" i="10"/>
  <c r="EV414" i="10"/>
  <c r="EV415" i="10"/>
  <c r="EV416" i="10"/>
  <c r="EV2" i="10"/>
  <c r="FC254" i="10" l="1"/>
  <c r="FB254" i="10"/>
  <c r="EX254" i="10"/>
  <c r="FD254" i="10" s="1"/>
  <c r="EW254" i="10"/>
  <c r="EU254" i="10"/>
  <c r="EU255" i="10"/>
  <c r="EU256" i="10"/>
  <c r="EU257" i="10"/>
  <c r="EU258" i="10"/>
  <c r="EU259" i="10"/>
  <c r="EU260" i="10"/>
  <c r="EU261" i="10"/>
  <c r="EU262" i="10"/>
  <c r="EU263" i="10"/>
  <c r="EU264" i="10"/>
  <c r="EU265" i="10"/>
  <c r="EU266" i="10"/>
  <c r="EU267" i="10"/>
  <c r="EU268" i="10"/>
  <c r="EU269" i="10"/>
  <c r="EU270" i="10"/>
  <c r="EU271" i="10"/>
  <c r="EU272" i="10"/>
  <c r="EU273" i="10"/>
  <c r="EU274" i="10"/>
  <c r="EU275" i="10"/>
  <c r="EU276" i="10"/>
  <c r="EU277" i="10"/>
  <c r="EU278" i="10"/>
  <c r="EU279" i="10"/>
  <c r="EU280" i="10"/>
  <c r="EU281" i="10"/>
  <c r="EU282" i="10"/>
  <c r="EU283" i="10"/>
  <c r="EU284" i="10"/>
  <c r="EU285" i="10"/>
  <c r="EU286" i="10"/>
  <c r="EU287" i="10"/>
  <c r="EU288" i="10"/>
  <c r="EU289" i="10"/>
  <c r="EU290" i="10"/>
  <c r="EU291" i="10"/>
  <c r="EU292" i="10"/>
  <c r="EU293" i="10"/>
  <c r="EU294" i="10"/>
  <c r="EU295" i="10"/>
  <c r="EU296" i="10"/>
  <c r="EU297" i="10"/>
  <c r="EU298" i="10"/>
  <c r="EU299" i="10"/>
  <c r="EU300" i="10"/>
  <c r="EU301" i="10"/>
  <c r="EU302" i="10"/>
  <c r="EU303" i="10"/>
  <c r="EU304" i="10"/>
  <c r="EU305" i="10"/>
  <c r="EU306" i="10"/>
  <c r="EU307" i="10"/>
  <c r="EU308" i="10"/>
  <c r="EU309" i="10"/>
  <c r="EU310" i="10"/>
  <c r="EU311" i="10"/>
  <c r="EU312" i="10"/>
  <c r="EU313" i="10"/>
  <c r="EU314" i="10"/>
  <c r="EU315" i="10"/>
  <c r="EU316" i="10"/>
  <c r="EU317" i="10"/>
  <c r="EU318" i="10"/>
  <c r="EU319" i="10"/>
  <c r="EU320" i="10"/>
  <c r="EU321" i="10"/>
  <c r="EU322" i="10"/>
  <c r="EU323" i="10"/>
  <c r="EU324" i="10"/>
  <c r="EU325" i="10"/>
  <c r="EU326" i="10"/>
  <c r="EU327" i="10"/>
  <c r="EU328" i="10"/>
  <c r="EU329" i="10"/>
  <c r="EU330" i="10"/>
  <c r="EU331" i="10"/>
  <c r="EU332" i="10"/>
  <c r="EU333" i="10"/>
  <c r="EU334" i="10"/>
  <c r="EU335" i="10"/>
  <c r="EU336" i="10"/>
  <c r="EU337" i="10"/>
  <c r="EU338" i="10"/>
  <c r="EU339" i="10"/>
  <c r="EU340" i="10"/>
  <c r="EU341" i="10"/>
  <c r="EU342" i="10"/>
  <c r="EU343" i="10"/>
  <c r="EU344" i="10"/>
  <c r="EU345" i="10"/>
  <c r="EU346" i="10"/>
  <c r="EU347" i="10"/>
  <c r="EU348" i="10"/>
  <c r="EU349" i="10"/>
  <c r="EU350" i="10"/>
  <c r="EU351" i="10"/>
  <c r="EU352" i="10"/>
  <c r="EU353" i="10"/>
  <c r="EU354" i="10"/>
  <c r="EU355" i="10"/>
  <c r="EU356" i="10"/>
  <c r="EU357" i="10"/>
  <c r="EU358" i="10"/>
  <c r="EU359" i="10"/>
  <c r="EU360" i="10"/>
  <c r="EU361" i="10"/>
  <c r="EU362" i="10"/>
  <c r="EU363" i="10"/>
  <c r="EU364" i="10"/>
  <c r="EU365" i="10"/>
  <c r="EU366" i="10"/>
  <c r="EU367" i="10"/>
  <c r="EU368" i="10"/>
  <c r="EU369" i="10"/>
  <c r="EU370" i="10"/>
  <c r="EU371" i="10"/>
  <c r="EU372" i="10"/>
  <c r="EU373" i="10"/>
  <c r="EU374" i="10"/>
  <c r="EU375" i="10"/>
  <c r="EU376" i="10"/>
  <c r="EU377" i="10"/>
  <c r="EU378" i="10"/>
  <c r="EU379" i="10"/>
  <c r="EU380" i="10"/>
  <c r="EU381" i="10"/>
  <c r="EU382" i="10"/>
  <c r="EU383" i="10"/>
  <c r="EU384" i="10"/>
  <c r="EU385" i="10"/>
  <c r="EU386" i="10"/>
  <c r="EU387" i="10"/>
  <c r="EU388" i="10"/>
  <c r="EU389" i="10"/>
  <c r="EU390" i="10"/>
  <c r="EU391" i="10"/>
  <c r="EU392" i="10"/>
  <c r="EU393" i="10"/>
  <c r="EU394" i="10"/>
  <c r="EU395" i="10"/>
  <c r="EU396" i="10"/>
  <c r="EU397" i="10"/>
  <c r="EU398" i="10"/>
  <c r="EU399" i="10"/>
  <c r="EU400" i="10"/>
  <c r="EU401" i="10"/>
  <c r="EU402" i="10"/>
  <c r="EU403" i="10"/>
  <c r="EU404" i="10"/>
  <c r="EU405" i="10"/>
  <c r="EU406" i="10"/>
  <c r="EU407" i="10"/>
  <c r="EU408" i="10"/>
  <c r="EU409" i="10"/>
  <c r="EU410" i="10"/>
  <c r="EU411" i="10"/>
  <c r="EU412" i="10"/>
  <c r="EU413" i="10"/>
  <c r="EU414" i="10"/>
  <c r="EU415" i="10"/>
  <c r="EU416" i="10"/>
  <c r="ET254" i="10"/>
  <c r="ET255" i="10"/>
  <c r="ET256" i="10"/>
  <c r="ET257" i="10"/>
  <c r="ET258" i="10"/>
  <c r="ET259" i="10"/>
  <c r="ET260" i="10"/>
  <c r="ET261" i="10"/>
  <c r="ET262" i="10"/>
  <c r="ET263" i="10"/>
  <c r="ET264" i="10"/>
  <c r="ET265" i="10"/>
  <c r="ET266" i="10"/>
  <c r="ET267" i="10"/>
  <c r="ET268" i="10"/>
  <c r="ET269" i="10"/>
  <c r="ET270" i="10"/>
  <c r="ET271" i="10"/>
  <c r="ET272" i="10"/>
  <c r="ET273" i="10"/>
  <c r="ET274" i="10"/>
  <c r="ET275" i="10"/>
  <c r="ET276" i="10"/>
  <c r="ET277" i="10"/>
  <c r="ET278" i="10"/>
  <c r="ET279" i="10"/>
  <c r="ET280" i="10"/>
  <c r="ET281" i="10"/>
  <c r="ET282" i="10"/>
  <c r="ET283" i="10"/>
  <c r="ET284" i="10"/>
  <c r="ET285" i="10"/>
  <c r="ET286" i="10"/>
  <c r="ET287" i="10"/>
  <c r="ET288" i="10"/>
  <c r="ET289" i="10"/>
  <c r="ET290" i="10"/>
  <c r="ET291" i="10"/>
  <c r="ET292" i="10"/>
  <c r="ET293" i="10"/>
  <c r="ET294" i="10"/>
  <c r="ET295" i="10"/>
  <c r="ET296" i="10"/>
  <c r="ET297" i="10"/>
  <c r="ET298" i="10"/>
  <c r="ET299" i="10"/>
  <c r="ET300" i="10"/>
  <c r="ET301" i="10"/>
  <c r="ET302" i="10"/>
  <c r="ET303" i="10"/>
  <c r="ET304" i="10"/>
  <c r="ET305" i="10"/>
  <c r="ET306" i="10"/>
  <c r="ET307" i="10"/>
  <c r="ET308" i="10"/>
  <c r="ET309" i="10"/>
  <c r="ET310" i="10"/>
  <c r="ET311" i="10"/>
  <c r="ET312" i="10"/>
  <c r="ET313" i="10"/>
  <c r="ET314" i="10"/>
  <c r="ET315" i="10"/>
  <c r="ET316" i="10"/>
  <c r="ET317" i="10"/>
  <c r="ET318" i="10"/>
  <c r="ET319" i="10"/>
  <c r="ET320" i="10"/>
  <c r="ET321" i="10"/>
  <c r="ET322" i="10"/>
  <c r="ET323" i="10"/>
  <c r="ET324" i="10"/>
  <c r="ET325" i="10"/>
  <c r="ET326" i="10"/>
  <c r="ET327" i="10"/>
  <c r="ET328" i="10"/>
  <c r="ET329" i="10"/>
  <c r="ET330" i="10"/>
  <c r="ET331" i="10"/>
  <c r="ET332" i="10"/>
  <c r="ET333" i="10"/>
  <c r="ET334" i="10"/>
  <c r="ET335" i="10"/>
  <c r="ET336" i="10"/>
  <c r="ET337" i="10"/>
  <c r="ET338" i="10"/>
  <c r="ET339" i="10"/>
  <c r="ET340" i="10"/>
  <c r="ET341" i="10"/>
  <c r="ET342" i="10"/>
  <c r="ET343" i="10"/>
  <c r="ET344" i="10"/>
  <c r="ET345" i="10"/>
  <c r="ET346" i="10"/>
  <c r="ET347" i="10"/>
  <c r="ET348" i="10"/>
  <c r="ET349" i="10"/>
  <c r="ET350" i="10"/>
  <c r="ET351" i="10"/>
  <c r="ET352" i="10"/>
  <c r="ET353" i="10"/>
  <c r="ET354" i="10"/>
  <c r="ET355" i="10"/>
  <c r="ET356" i="10"/>
  <c r="ET357" i="10"/>
  <c r="ET358" i="10"/>
  <c r="ET359" i="10"/>
  <c r="ET360" i="10"/>
  <c r="ET361" i="10"/>
  <c r="ET362" i="10"/>
  <c r="ET363" i="10"/>
  <c r="ET364" i="10"/>
  <c r="ET365" i="10"/>
  <c r="ET366" i="10"/>
  <c r="ET367" i="10"/>
  <c r="ET368" i="10"/>
  <c r="ET369" i="10"/>
  <c r="ET370" i="10"/>
  <c r="ET371" i="10"/>
  <c r="ET372" i="10"/>
  <c r="ET373" i="10"/>
  <c r="ET374" i="10"/>
  <c r="ET375" i="10"/>
  <c r="ET376" i="10"/>
  <c r="ET377" i="10"/>
  <c r="ET378" i="10"/>
  <c r="ET379" i="10"/>
  <c r="ET380" i="10"/>
  <c r="ET381" i="10"/>
  <c r="ET382" i="10"/>
  <c r="ET383" i="10"/>
  <c r="ET384" i="10"/>
  <c r="ET385" i="10"/>
  <c r="ET386" i="10"/>
  <c r="ET387" i="10"/>
  <c r="ET388" i="10"/>
  <c r="ET389" i="10"/>
  <c r="ET390" i="10"/>
  <c r="ET391" i="10"/>
  <c r="ET392" i="10"/>
  <c r="ET393" i="10"/>
  <c r="ET394" i="10"/>
  <c r="ET395" i="10"/>
  <c r="ET396" i="10"/>
  <c r="ET397" i="10"/>
  <c r="ET398" i="10"/>
  <c r="ET399" i="10"/>
  <c r="ET400" i="10"/>
  <c r="ET401" i="10"/>
  <c r="ET402" i="10"/>
  <c r="ET403" i="10"/>
  <c r="ET404" i="10"/>
  <c r="ET405" i="10"/>
  <c r="ET406" i="10"/>
  <c r="ET407" i="10"/>
  <c r="ET408" i="10"/>
  <c r="ET409" i="10"/>
  <c r="ET410" i="10"/>
  <c r="ET411" i="10"/>
  <c r="ET412" i="10"/>
  <c r="ET413" i="10"/>
  <c r="ET414" i="10"/>
  <c r="ET415" i="10"/>
  <c r="ET416" i="10"/>
  <c r="FG254" i="10" l="1"/>
  <c r="FF254" i="10"/>
  <c r="FE254" i="10" s="1"/>
  <c r="FH254" i="10" s="1"/>
  <c r="EU3" i="10"/>
  <c r="EU4" i="10"/>
  <c r="EU5" i="10"/>
  <c r="EU6" i="10"/>
  <c r="EU7" i="10"/>
  <c r="EU8" i="10"/>
  <c r="EU9" i="10"/>
  <c r="EU10" i="10"/>
  <c r="EU11" i="10"/>
  <c r="EU12" i="10"/>
  <c r="EU13" i="10"/>
  <c r="EU14" i="10"/>
  <c r="EU15" i="10"/>
  <c r="EU16" i="10"/>
  <c r="EU17" i="10"/>
  <c r="EU18" i="10"/>
  <c r="EU19" i="10"/>
  <c r="EU20" i="10"/>
  <c r="EU21" i="10"/>
  <c r="EU22" i="10"/>
  <c r="EU23" i="10"/>
  <c r="EU24" i="10"/>
  <c r="EU25" i="10"/>
  <c r="EU26" i="10"/>
  <c r="EU27" i="10"/>
  <c r="EU28" i="10"/>
  <c r="EU29" i="10"/>
  <c r="EU30" i="10"/>
  <c r="EU31" i="10"/>
  <c r="EU32" i="10"/>
  <c r="EU33" i="10"/>
  <c r="EU34" i="10"/>
  <c r="EU35" i="10"/>
  <c r="EU36" i="10"/>
  <c r="EU37" i="10"/>
  <c r="EU38" i="10"/>
  <c r="EU39" i="10"/>
  <c r="EU40" i="10"/>
  <c r="EU41" i="10"/>
  <c r="EU42" i="10"/>
  <c r="EU43" i="10"/>
  <c r="EU44" i="10"/>
  <c r="EU45" i="10"/>
  <c r="EU46" i="10"/>
  <c r="EU47" i="10"/>
  <c r="EU48" i="10"/>
  <c r="EU49" i="10"/>
  <c r="EU50" i="10"/>
  <c r="EU51" i="10"/>
  <c r="EU52" i="10"/>
  <c r="EU53" i="10"/>
  <c r="EU54" i="10"/>
  <c r="EU55" i="10"/>
  <c r="EU56" i="10"/>
  <c r="EU57" i="10"/>
  <c r="EU58" i="10"/>
  <c r="EU59" i="10"/>
  <c r="EU60" i="10"/>
  <c r="EU61" i="10"/>
  <c r="EU62" i="10"/>
  <c r="EU63" i="10"/>
  <c r="EU64" i="10"/>
  <c r="EU65" i="10"/>
  <c r="EU66" i="10"/>
  <c r="EU67" i="10"/>
  <c r="EU68" i="10"/>
  <c r="EU69" i="10"/>
  <c r="EU70" i="10"/>
  <c r="EU71" i="10"/>
  <c r="EU72" i="10"/>
  <c r="EU73" i="10"/>
  <c r="EU74" i="10"/>
  <c r="EU75" i="10"/>
  <c r="EU76" i="10"/>
  <c r="EU77" i="10"/>
  <c r="EU78" i="10"/>
  <c r="EU79" i="10"/>
  <c r="EU80" i="10"/>
  <c r="EU81" i="10"/>
  <c r="EU82" i="10"/>
  <c r="EU83" i="10"/>
  <c r="EU84" i="10"/>
  <c r="EU85" i="10"/>
  <c r="EU86" i="10"/>
  <c r="EU87" i="10"/>
  <c r="EU88" i="10"/>
  <c r="EU89" i="10"/>
  <c r="EU90" i="10"/>
  <c r="EU91" i="10"/>
  <c r="EU92" i="10"/>
  <c r="EU93" i="10"/>
  <c r="EU94" i="10"/>
  <c r="EU95" i="10"/>
  <c r="EU96" i="10"/>
  <c r="EU97" i="10"/>
  <c r="EU98" i="10"/>
  <c r="EU99" i="10"/>
  <c r="EU100" i="10"/>
  <c r="EU101" i="10"/>
  <c r="EU102" i="10"/>
  <c r="EU103" i="10"/>
  <c r="EU104" i="10"/>
  <c r="EU105" i="10"/>
  <c r="EU106" i="10"/>
  <c r="EU107" i="10"/>
  <c r="EU108" i="10"/>
  <c r="EU109" i="10"/>
  <c r="EU110" i="10"/>
  <c r="EU111" i="10"/>
  <c r="EU112" i="10"/>
  <c r="EU113" i="10"/>
  <c r="EU114" i="10"/>
  <c r="EU115" i="10"/>
  <c r="EU116" i="10"/>
  <c r="EU117" i="10"/>
  <c r="EU118" i="10"/>
  <c r="EU119" i="10"/>
  <c r="EU120" i="10"/>
  <c r="EU121" i="10"/>
  <c r="EU122" i="10"/>
  <c r="EU123" i="10"/>
  <c r="EU124" i="10"/>
  <c r="EU125" i="10"/>
  <c r="EU126" i="10"/>
  <c r="EU127" i="10"/>
  <c r="EU128" i="10"/>
  <c r="EU129" i="10"/>
  <c r="EU130" i="10"/>
  <c r="EU131" i="10"/>
  <c r="EU132" i="10"/>
  <c r="EU133" i="10"/>
  <c r="EU134" i="10"/>
  <c r="EU135" i="10"/>
  <c r="EU136" i="10"/>
  <c r="EU137" i="10"/>
  <c r="EU138" i="10"/>
  <c r="EU139" i="10"/>
  <c r="EU140" i="10"/>
  <c r="EU141" i="10"/>
  <c r="EU142" i="10"/>
  <c r="EU143" i="10"/>
  <c r="EU144" i="10"/>
  <c r="EU145" i="10"/>
  <c r="EU146" i="10"/>
  <c r="EU147" i="10"/>
  <c r="EU148" i="10"/>
  <c r="EU149" i="10"/>
  <c r="EU150" i="10"/>
  <c r="EU151" i="10"/>
  <c r="EU152" i="10"/>
  <c r="EU153" i="10"/>
  <c r="EU154" i="10"/>
  <c r="EU155" i="10"/>
  <c r="EU156" i="10"/>
  <c r="EU157" i="10"/>
  <c r="EU158" i="10"/>
  <c r="EU159" i="10"/>
  <c r="EU160" i="10"/>
  <c r="EU161" i="10"/>
  <c r="EU162" i="10"/>
  <c r="EU163" i="10"/>
  <c r="EU164" i="10"/>
  <c r="EU165" i="10"/>
  <c r="EU166" i="10"/>
  <c r="EU167" i="10"/>
  <c r="EU168" i="10"/>
  <c r="EU169" i="10"/>
  <c r="EU170" i="10"/>
  <c r="EU171" i="10"/>
  <c r="EU172" i="10"/>
  <c r="EU173" i="10"/>
  <c r="EU174" i="10"/>
  <c r="EU175" i="10"/>
  <c r="EU176" i="10"/>
  <c r="EU177" i="10"/>
  <c r="EU178" i="10"/>
  <c r="EU179" i="10"/>
  <c r="EU180" i="10"/>
  <c r="EU181" i="10"/>
  <c r="EU182" i="10"/>
  <c r="EU183" i="10"/>
  <c r="EU184" i="10"/>
  <c r="EU185" i="10"/>
  <c r="EU186" i="10"/>
  <c r="EU187" i="10"/>
  <c r="EU188" i="10"/>
  <c r="EU189" i="10"/>
  <c r="EU190" i="10"/>
  <c r="EU191" i="10"/>
  <c r="EU192" i="10"/>
  <c r="EU193" i="10"/>
  <c r="EU194" i="10"/>
  <c r="EU195" i="10"/>
  <c r="EU196" i="10"/>
  <c r="EU197" i="10"/>
  <c r="EU198" i="10"/>
  <c r="EU199" i="10"/>
  <c r="EU200" i="10"/>
  <c r="EU201" i="10"/>
  <c r="EU202" i="10"/>
  <c r="EU204" i="10"/>
  <c r="EU205" i="10"/>
  <c r="EU206" i="10"/>
  <c r="EU207" i="10"/>
  <c r="EU208" i="10"/>
  <c r="EU209" i="10"/>
  <c r="EU210" i="10"/>
  <c r="EU211" i="10"/>
  <c r="EU212" i="10"/>
  <c r="EU213" i="10"/>
  <c r="EU214" i="10"/>
  <c r="EU215" i="10"/>
  <c r="EU216" i="10"/>
  <c r="EU217" i="10"/>
  <c r="EU218" i="10"/>
  <c r="EU219" i="10"/>
  <c r="EU220" i="10"/>
  <c r="EU221" i="10"/>
  <c r="EU222" i="10"/>
  <c r="EU223" i="10"/>
  <c r="EU224" i="10"/>
  <c r="EU225" i="10"/>
  <c r="EU226" i="10"/>
  <c r="EU227" i="10"/>
  <c r="EU228" i="10"/>
  <c r="EU229" i="10"/>
  <c r="EU230" i="10"/>
  <c r="EU231" i="10"/>
  <c r="EU232" i="10"/>
  <c r="EU233" i="10"/>
  <c r="EU234" i="10"/>
  <c r="EU235" i="10"/>
  <c r="EU236" i="10"/>
  <c r="EU237" i="10"/>
  <c r="EU238" i="10"/>
  <c r="EU239" i="10"/>
  <c r="EU240" i="10"/>
  <c r="EU241" i="10"/>
  <c r="EU242" i="10"/>
  <c r="EU243" i="10"/>
  <c r="EU244" i="10"/>
  <c r="EU245" i="10"/>
  <c r="EU246" i="10"/>
  <c r="EU247" i="10"/>
  <c r="EU248" i="10"/>
  <c r="EU249" i="10"/>
  <c r="EU250" i="10"/>
  <c r="EU251" i="10"/>
  <c r="EU252" i="10"/>
  <c r="EU253" i="10"/>
  <c r="EU2" i="10"/>
  <c r="ET3" i="10"/>
  <c r="ET4" i="10"/>
  <c r="ET5" i="10"/>
  <c r="ET6" i="10"/>
  <c r="ET7" i="10"/>
  <c r="ET8" i="10"/>
  <c r="ET9" i="10"/>
  <c r="ET10" i="10"/>
  <c r="ET11" i="10"/>
  <c r="ET12" i="10"/>
  <c r="ET13" i="10"/>
  <c r="ET14" i="10"/>
  <c r="ET15" i="10"/>
  <c r="ET16" i="10"/>
  <c r="ET17" i="10"/>
  <c r="ET18" i="10"/>
  <c r="ET19" i="10"/>
  <c r="ET20" i="10"/>
  <c r="ET21" i="10"/>
  <c r="ET22" i="10"/>
  <c r="ET23" i="10"/>
  <c r="ET24" i="10"/>
  <c r="ET25" i="10"/>
  <c r="ET26" i="10"/>
  <c r="ET27" i="10"/>
  <c r="ET28" i="10"/>
  <c r="ET29" i="10"/>
  <c r="ET30" i="10"/>
  <c r="ET31" i="10"/>
  <c r="ET32" i="10"/>
  <c r="ET33" i="10"/>
  <c r="ET34" i="10"/>
  <c r="ET35" i="10"/>
  <c r="ET36" i="10"/>
  <c r="ET37" i="10"/>
  <c r="ET38" i="10"/>
  <c r="ET39" i="10"/>
  <c r="ET40" i="10"/>
  <c r="ET41" i="10"/>
  <c r="ET42" i="10"/>
  <c r="ET43" i="10"/>
  <c r="ET44" i="10"/>
  <c r="ET45" i="10"/>
  <c r="ET46" i="10"/>
  <c r="ET47" i="10"/>
  <c r="ET48" i="10"/>
  <c r="ET49" i="10"/>
  <c r="ET50" i="10"/>
  <c r="ET51" i="10"/>
  <c r="ET52" i="10"/>
  <c r="ET53" i="10"/>
  <c r="ET54" i="10"/>
  <c r="ET55" i="10"/>
  <c r="ET56" i="10"/>
  <c r="ET57" i="10"/>
  <c r="ET58" i="10"/>
  <c r="ET59" i="10"/>
  <c r="ET60" i="10"/>
  <c r="ET61" i="10"/>
  <c r="ET62" i="10"/>
  <c r="ET63" i="10"/>
  <c r="ET64" i="10"/>
  <c r="ET65" i="10"/>
  <c r="ET66" i="10"/>
  <c r="ET67" i="10"/>
  <c r="ET68" i="10"/>
  <c r="ET69" i="10"/>
  <c r="ET70" i="10"/>
  <c r="ET71" i="10"/>
  <c r="ET72" i="10"/>
  <c r="ET73" i="10"/>
  <c r="ET74" i="10"/>
  <c r="ET75" i="10"/>
  <c r="ET76" i="10"/>
  <c r="ET77" i="10"/>
  <c r="ET78" i="10"/>
  <c r="ET79" i="10"/>
  <c r="ET80" i="10"/>
  <c r="ET81" i="10"/>
  <c r="ET82" i="10"/>
  <c r="ET83" i="10"/>
  <c r="ET84" i="10"/>
  <c r="ET85" i="10"/>
  <c r="ET86" i="10"/>
  <c r="ET87" i="10"/>
  <c r="ET88" i="10"/>
  <c r="ET89" i="10"/>
  <c r="ET90" i="10"/>
  <c r="ET91" i="10"/>
  <c r="ET92" i="10"/>
  <c r="ET93" i="10"/>
  <c r="ET94" i="10"/>
  <c r="ET95" i="10"/>
  <c r="ET96" i="10"/>
  <c r="ET97" i="10"/>
  <c r="ET98" i="10"/>
  <c r="ET99" i="10"/>
  <c r="ET100" i="10"/>
  <c r="ET101" i="10"/>
  <c r="ET102" i="10"/>
  <c r="ET103" i="10"/>
  <c r="ET104" i="10"/>
  <c r="ET105" i="10"/>
  <c r="ET106" i="10"/>
  <c r="ET107" i="10"/>
  <c r="ET108" i="10"/>
  <c r="ET109" i="10"/>
  <c r="ET110" i="10"/>
  <c r="ET111" i="10"/>
  <c r="ET112" i="10"/>
  <c r="ET113" i="10"/>
  <c r="ET114" i="10"/>
  <c r="ET115" i="10"/>
  <c r="ET116" i="10"/>
  <c r="ET117" i="10"/>
  <c r="ET118" i="10"/>
  <c r="ET119" i="10"/>
  <c r="ET120" i="10"/>
  <c r="ET121" i="10"/>
  <c r="ET122" i="10"/>
  <c r="ET123" i="10"/>
  <c r="ET124" i="10"/>
  <c r="ET125" i="10"/>
  <c r="ET126" i="10"/>
  <c r="ET127" i="10"/>
  <c r="ET128" i="10"/>
  <c r="ET129" i="10"/>
  <c r="ET130" i="10"/>
  <c r="ET131" i="10"/>
  <c r="ET132" i="10"/>
  <c r="ET133" i="10"/>
  <c r="ET134" i="10"/>
  <c r="ET135" i="10"/>
  <c r="ET136" i="10"/>
  <c r="ET137" i="10"/>
  <c r="ET138" i="10"/>
  <c r="ET139" i="10"/>
  <c r="ET140" i="10"/>
  <c r="ET141" i="10"/>
  <c r="ET142" i="10"/>
  <c r="ET143" i="10"/>
  <c r="ET144" i="10"/>
  <c r="ET145" i="10"/>
  <c r="ET146" i="10"/>
  <c r="ET147" i="10"/>
  <c r="ET148" i="10"/>
  <c r="ET149" i="10"/>
  <c r="ET150" i="10"/>
  <c r="ET151" i="10"/>
  <c r="ET152" i="10"/>
  <c r="ET153" i="10"/>
  <c r="ET154" i="10"/>
  <c r="ET155" i="10"/>
  <c r="ET156" i="10"/>
  <c r="ET157" i="10"/>
  <c r="ET158" i="10"/>
  <c r="ET159" i="10"/>
  <c r="ET160" i="10"/>
  <c r="ET161" i="10"/>
  <c r="ET162" i="10"/>
  <c r="ET163" i="10"/>
  <c r="ET164" i="10"/>
  <c r="ET165" i="10"/>
  <c r="ET166" i="10"/>
  <c r="ET167" i="10"/>
  <c r="ET168" i="10"/>
  <c r="ET169" i="10"/>
  <c r="ET170" i="10"/>
  <c r="ET171" i="10"/>
  <c r="ET172" i="10"/>
  <c r="ET173" i="10"/>
  <c r="ET174" i="10"/>
  <c r="ET175" i="10"/>
  <c r="ET176" i="10"/>
  <c r="ET177" i="10"/>
  <c r="ET178" i="10"/>
  <c r="ET179" i="10"/>
  <c r="ET180" i="10"/>
  <c r="ET181" i="10"/>
  <c r="ET182" i="10"/>
  <c r="ET183" i="10"/>
  <c r="ET184" i="10"/>
  <c r="ET185" i="10"/>
  <c r="ET186" i="10"/>
  <c r="ET187" i="10"/>
  <c r="ET188" i="10"/>
  <c r="ET189" i="10"/>
  <c r="ET190" i="10"/>
  <c r="ET191" i="10"/>
  <c r="ET192" i="10"/>
  <c r="ET193" i="10"/>
  <c r="ET194" i="10"/>
  <c r="ET195" i="10"/>
  <c r="ET196" i="10"/>
  <c r="ET197" i="10"/>
  <c r="ET198" i="10"/>
  <c r="ET199" i="10"/>
  <c r="ET200" i="10"/>
  <c r="ET201" i="10"/>
  <c r="ET202" i="10"/>
  <c r="ET204" i="10"/>
  <c r="ET205" i="10"/>
  <c r="ET206" i="10"/>
  <c r="ET207" i="10"/>
  <c r="ET208" i="10"/>
  <c r="ET209" i="10"/>
  <c r="ET210" i="10"/>
  <c r="ET211" i="10"/>
  <c r="ET212" i="10"/>
  <c r="ET213" i="10"/>
  <c r="ET214" i="10"/>
  <c r="ET215" i="10"/>
  <c r="ET216" i="10"/>
  <c r="ET217" i="10"/>
  <c r="ET218" i="10"/>
  <c r="ET219" i="10"/>
  <c r="ET220" i="10"/>
  <c r="ET221" i="10"/>
  <c r="ET222" i="10"/>
  <c r="ET223" i="10"/>
  <c r="ET224" i="10"/>
  <c r="ET225" i="10"/>
  <c r="ET226" i="10"/>
  <c r="ET227" i="10"/>
  <c r="ET228" i="10"/>
  <c r="ET229" i="10"/>
  <c r="ET230" i="10"/>
  <c r="ET231" i="10"/>
  <c r="ET232" i="10"/>
  <c r="ET233" i="10"/>
  <c r="ET234" i="10"/>
  <c r="ET235" i="10"/>
  <c r="ET236" i="10"/>
  <c r="ET237" i="10"/>
  <c r="ET238" i="10"/>
  <c r="ET239" i="10"/>
  <c r="ET240" i="10"/>
  <c r="ET241" i="10"/>
  <c r="ET242" i="10"/>
  <c r="ET243" i="10"/>
  <c r="ET244" i="10"/>
  <c r="ET245" i="10"/>
  <c r="ET246" i="10"/>
  <c r="ET247" i="10"/>
  <c r="ET248" i="10"/>
  <c r="ET249" i="10"/>
  <c r="ET250" i="10"/>
  <c r="ET251" i="10"/>
  <c r="ET252" i="10"/>
  <c r="ET253" i="10"/>
  <c r="ET2" i="10"/>
  <c r="FB3" i="10"/>
  <c r="FB4" i="10"/>
  <c r="FB5" i="10"/>
  <c r="FB6" i="10"/>
  <c r="FB7" i="10"/>
  <c r="FB8" i="10"/>
  <c r="FB9" i="10"/>
  <c r="FB10" i="10"/>
  <c r="FB11" i="10"/>
  <c r="FB12" i="10"/>
  <c r="FB13" i="10"/>
  <c r="FB14" i="10"/>
  <c r="FB15" i="10"/>
  <c r="FB16" i="10"/>
  <c r="FB17" i="10"/>
  <c r="FB18" i="10"/>
  <c r="FB19" i="10"/>
  <c r="FB20" i="10"/>
  <c r="FB21" i="10"/>
  <c r="FB22" i="10"/>
  <c r="FB23" i="10"/>
  <c r="FB24" i="10"/>
  <c r="FB25" i="10"/>
  <c r="FB26" i="10"/>
  <c r="FB27" i="10"/>
  <c r="FB28" i="10"/>
  <c r="FB29" i="10"/>
  <c r="FB30" i="10"/>
  <c r="FB31" i="10"/>
  <c r="FB32" i="10"/>
  <c r="FB33" i="10"/>
  <c r="FB34" i="10"/>
  <c r="FB35" i="10"/>
  <c r="FB36" i="10"/>
  <c r="FB37" i="10"/>
  <c r="FB38" i="10"/>
  <c r="FB39" i="10"/>
  <c r="FB40" i="10"/>
  <c r="FB41" i="10"/>
  <c r="FB42" i="10"/>
  <c r="FB43" i="10"/>
  <c r="FB44" i="10"/>
  <c r="FB45" i="10"/>
  <c r="FB46" i="10"/>
  <c r="FB47" i="10"/>
  <c r="FB48" i="10"/>
  <c r="FB49" i="10"/>
  <c r="FB50" i="10"/>
  <c r="FB51" i="10"/>
  <c r="FB52" i="10"/>
  <c r="FB53" i="10"/>
  <c r="FB54" i="10"/>
  <c r="FB55" i="10"/>
  <c r="FB56" i="10"/>
  <c r="FB57" i="10"/>
  <c r="FB58" i="10"/>
  <c r="FB59" i="10"/>
  <c r="FB60" i="10"/>
  <c r="FB61" i="10"/>
  <c r="FB62" i="10"/>
  <c r="FB63" i="10"/>
  <c r="FB64" i="10"/>
  <c r="FB65" i="10"/>
  <c r="FB66" i="10"/>
  <c r="FB67" i="10"/>
  <c r="FB68" i="10"/>
  <c r="FB69" i="10"/>
  <c r="FB70" i="10"/>
  <c r="FB71" i="10"/>
  <c r="FB72" i="10"/>
  <c r="FB73" i="10"/>
  <c r="FB74" i="10"/>
  <c r="FB75" i="10"/>
  <c r="FB76" i="10"/>
  <c r="FB77" i="10"/>
  <c r="FB78" i="10"/>
  <c r="FB79" i="10"/>
  <c r="FB80" i="10"/>
  <c r="FB81" i="10"/>
  <c r="FB82" i="10"/>
  <c r="FB83" i="10"/>
  <c r="FB84" i="10"/>
  <c r="FB85" i="10"/>
  <c r="FB86" i="10"/>
  <c r="FB87" i="10"/>
  <c r="FB88" i="10"/>
  <c r="FB89" i="10"/>
  <c r="FB90" i="10"/>
  <c r="FB91" i="10"/>
  <c r="FB92" i="10"/>
  <c r="FB93" i="10"/>
  <c r="FB94" i="10"/>
  <c r="FB95" i="10"/>
  <c r="FB96" i="10"/>
  <c r="FB97" i="10"/>
  <c r="FB98" i="10"/>
  <c r="FB99" i="10"/>
  <c r="FB100" i="10"/>
  <c r="FB101" i="10"/>
  <c r="FB102" i="10"/>
  <c r="FB103" i="10"/>
  <c r="FB104" i="10"/>
  <c r="FB105" i="10"/>
  <c r="FB106" i="10"/>
  <c r="FB107" i="10"/>
  <c r="FB108" i="10"/>
  <c r="FB109" i="10"/>
  <c r="FB110" i="10"/>
  <c r="FB111" i="10"/>
  <c r="FB112" i="10"/>
  <c r="FB113" i="10"/>
  <c r="FB114" i="10"/>
  <c r="FB115" i="10"/>
  <c r="FB116" i="10"/>
  <c r="FB117" i="10"/>
  <c r="FB118" i="10"/>
  <c r="FB119" i="10"/>
  <c r="FB120" i="10"/>
  <c r="FB121" i="10"/>
  <c r="FB122" i="10"/>
  <c r="FB123" i="10"/>
  <c r="FB124" i="10"/>
  <c r="FB125" i="10"/>
  <c r="FB126" i="10"/>
  <c r="FB127" i="10"/>
  <c r="FB128" i="10"/>
  <c r="FB129" i="10"/>
  <c r="FB130" i="10"/>
  <c r="FB131" i="10"/>
  <c r="FB132" i="10"/>
  <c r="FB133" i="10"/>
  <c r="FB134" i="10"/>
  <c r="FB135" i="10"/>
  <c r="FB136" i="10"/>
  <c r="FB137" i="10"/>
  <c r="FB138" i="10"/>
  <c r="FB139" i="10"/>
  <c r="FB140" i="10"/>
  <c r="FB141" i="10"/>
  <c r="FB142" i="10"/>
  <c r="FB143" i="10"/>
  <c r="FB144" i="10"/>
  <c r="FB145" i="10"/>
  <c r="FB146" i="10"/>
  <c r="FB147" i="10"/>
  <c r="FB148" i="10"/>
  <c r="FB149" i="10"/>
  <c r="FB150" i="10"/>
  <c r="FB151" i="10"/>
  <c r="FB152" i="10"/>
  <c r="FB153" i="10"/>
  <c r="FB154" i="10"/>
  <c r="FB155" i="10"/>
  <c r="FB156" i="10"/>
  <c r="FB157" i="10"/>
  <c r="FB158" i="10"/>
  <c r="FB159" i="10"/>
  <c r="FB160" i="10"/>
  <c r="FB161" i="10"/>
  <c r="FB162" i="10"/>
  <c r="FB163" i="10"/>
  <c r="FB164" i="10"/>
  <c r="FB165" i="10"/>
  <c r="FB166" i="10"/>
  <c r="FB167" i="10"/>
  <c r="FB168" i="10"/>
  <c r="FB169" i="10"/>
  <c r="FB170" i="10"/>
  <c r="FB171" i="10"/>
  <c r="FB172" i="10"/>
  <c r="FB173" i="10"/>
  <c r="FB174" i="10"/>
  <c r="FB175" i="10"/>
  <c r="FB176" i="10"/>
  <c r="FB177" i="10"/>
  <c r="FB178" i="10"/>
  <c r="FB179" i="10"/>
  <c r="FB180" i="10"/>
  <c r="FB181" i="10"/>
  <c r="FB182" i="10"/>
  <c r="FB183" i="10"/>
  <c r="FB184" i="10"/>
  <c r="FB185" i="10"/>
  <c r="FB186" i="10"/>
  <c r="FB187" i="10"/>
  <c r="FB188" i="10"/>
  <c r="FB189" i="10"/>
  <c r="FB190" i="10"/>
  <c r="FB191" i="10"/>
  <c r="FB192" i="10"/>
  <c r="FB193" i="10"/>
  <c r="FB194" i="10"/>
  <c r="FB195" i="10"/>
  <c r="FB196" i="10"/>
  <c r="FB197" i="10"/>
  <c r="FB198" i="10"/>
  <c r="FB199" i="10"/>
  <c r="FB200" i="10"/>
  <c r="FB201" i="10"/>
  <c r="FB202" i="10"/>
  <c r="FB204" i="10"/>
  <c r="FB205" i="10"/>
  <c r="FB206" i="10"/>
  <c r="FB207" i="10"/>
  <c r="FB208" i="10"/>
  <c r="FB209" i="10"/>
  <c r="FB210" i="10"/>
  <c r="FB211" i="10"/>
  <c r="FB212" i="10"/>
  <c r="FB213" i="10"/>
  <c r="FB214" i="10"/>
  <c r="FB215" i="10"/>
  <c r="FB216" i="10"/>
  <c r="FB217" i="10"/>
  <c r="FB218" i="10"/>
  <c r="FB219" i="10"/>
  <c r="FB220" i="10"/>
  <c r="FB221" i="10"/>
  <c r="FB222" i="10"/>
  <c r="FB223" i="10"/>
  <c r="FB224" i="10"/>
  <c r="FB225" i="10"/>
  <c r="FB226" i="10"/>
  <c r="FB227" i="10"/>
  <c r="FB228" i="10"/>
  <c r="FB229" i="10"/>
  <c r="FB230" i="10"/>
  <c r="FB231" i="10"/>
  <c r="FB232" i="10"/>
  <c r="FB233" i="10"/>
  <c r="FB234" i="10"/>
  <c r="FB235" i="10"/>
  <c r="FB236" i="10"/>
  <c r="FB237" i="10"/>
  <c r="FB238" i="10"/>
  <c r="FB239" i="10"/>
  <c r="FB240" i="10"/>
  <c r="FB241" i="10"/>
  <c r="FB242" i="10"/>
  <c r="FB243" i="10"/>
  <c r="FB244" i="10"/>
  <c r="FB245" i="10"/>
  <c r="FB246" i="10"/>
  <c r="FB247" i="10"/>
  <c r="FB248" i="10"/>
  <c r="FB249" i="10"/>
  <c r="FB250" i="10"/>
  <c r="FB251" i="10"/>
  <c r="FB252" i="10"/>
  <c r="FB253" i="10"/>
  <c r="FB255" i="10"/>
  <c r="FB256" i="10"/>
  <c r="FB257" i="10"/>
  <c r="FB258" i="10"/>
  <c r="FB259" i="10"/>
  <c r="FB260" i="10"/>
  <c r="FB261" i="10"/>
  <c r="FB262" i="10"/>
  <c r="FB263" i="10"/>
  <c r="FB264" i="10"/>
  <c r="FB265" i="10"/>
  <c r="FB266" i="10"/>
  <c r="FB267" i="10"/>
  <c r="FB268" i="10"/>
  <c r="FB269" i="10"/>
  <c r="FB270" i="10"/>
  <c r="FB271" i="10"/>
  <c r="FB272" i="10"/>
  <c r="FB273" i="10"/>
  <c r="FB274" i="10"/>
  <c r="FB275" i="10"/>
  <c r="FB276" i="10"/>
  <c r="FB277" i="10"/>
  <c r="FB278" i="10"/>
  <c r="FB279" i="10"/>
  <c r="FB280" i="10"/>
  <c r="FB281" i="10"/>
  <c r="FB282" i="10"/>
  <c r="FB283" i="10"/>
  <c r="FB284" i="10"/>
  <c r="FB285" i="10"/>
  <c r="FB286" i="10"/>
  <c r="FB287" i="10"/>
  <c r="FB288" i="10"/>
  <c r="FB289" i="10"/>
  <c r="FB290" i="10"/>
  <c r="FB291" i="10"/>
  <c r="FB292" i="10"/>
  <c r="FB293" i="10"/>
  <c r="FB294" i="10"/>
  <c r="FB295" i="10"/>
  <c r="FB296" i="10"/>
  <c r="FB297" i="10"/>
  <c r="FB298" i="10"/>
  <c r="FB299" i="10"/>
  <c r="FB300" i="10"/>
  <c r="FB301" i="10"/>
  <c r="FB302" i="10"/>
  <c r="FB303" i="10"/>
  <c r="FB304" i="10"/>
  <c r="FB305" i="10"/>
  <c r="FB306" i="10"/>
  <c r="FB307" i="10"/>
  <c r="FB308" i="10"/>
  <c r="FB309" i="10"/>
  <c r="FB310" i="10"/>
  <c r="FB311" i="10"/>
  <c r="FB312" i="10"/>
  <c r="FB313" i="10"/>
  <c r="FB314" i="10"/>
  <c r="FB315" i="10"/>
  <c r="FB316" i="10"/>
  <c r="FB317" i="10"/>
  <c r="FB318" i="10"/>
  <c r="FB319" i="10"/>
  <c r="FB320" i="10"/>
  <c r="FB321" i="10"/>
  <c r="FB322" i="10"/>
  <c r="FB323" i="10"/>
  <c r="FB324" i="10"/>
  <c r="FB325" i="10"/>
  <c r="FB326" i="10"/>
  <c r="FB327" i="10"/>
  <c r="FB328" i="10"/>
  <c r="FB329" i="10"/>
  <c r="FB330" i="10"/>
  <c r="FB331" i="10"/>
  <c r="FB332" i="10"/>
  <c r="FB333" i="10"/>
  <c r="FB334" i="10"/>
  <c r="FB335" i="10"/>
  <c r="FB336" i="10"/>
  <c r="FB337" i="10"/>
  <c r="FB338" i="10"/>
  <c r="FB339" i="10"/>
  <c r="FB340" i="10"/>
  <c r="FB341" i="10"/>
  <c r="FB342" i="10"/>
  <c r="FB343" i="10"/>
  <c r="FB344" i="10"/>
  <c r="FB345" i="10"/>
  <c r="FB346" i="10"/>
  <c r="FB347" i="10"/>
  <c r="FB348" i="10"/>
  <c r="FB349" i="10"/>
  <c r="FB350" i="10"/>
  <c r="FB351" i="10"/>
  <c r="FB352" i="10"/>
  <c r="FB353" i="10"/>
  <c r="FB354" i="10"/>
  <c r="FB355" i="10"/>
  <c r="FB356" i="10"/>
  <c r="FB357" i="10"/>
  <c r="FB358" i="10"/>
  <c r="FB359" i="10"/>
  <c r="FB360" i="10"/>
  <c r="FB361" i="10"/>
  <c r="FB362" i="10"/>
  <c r="FB363" i="10"/>
  <c r="FB364" i="10"/>
  <c r="FB365" i="10"/>
  <c r="FB366" i="10"/>
  <c r="FB367" i="10"/>
  <c r="FB368" i="10"/>
  <c r="FB369" i="10"/>
  <c r="FB370" i="10"/>
  <c r="FB371" i="10"/>
  <c r="FB372" i="10"/>
  <c r="FB373" i="10"/>
  <c r="FB374" i="10"/>
  <c r="FB375" i="10"/>
  <c r="FB376" i="10"/>
  <c r="FB377" i="10"/>
  <c r="FB378" i="10"/>
  <c r="FB379" i="10"/>
  <c r="FB380" i="10"/>
  <c r="FB381" i="10"/>
  <c r="FB382" i="10"/>
  <c r="FB383" i="10"/>
  <c r="FB384" i="10"/>
  <c r="FB385" i="10"/>
  <c r="FB386" i="10"/>
  <c r="FB387" i="10"/>
  <c r="FB388" i="10"/>
  <c r="FB389" i="10"/>
  <c r="FB390" i="10"/>
  <c r="FB391" i="10"/>
  <c r="FB392" i="10"/>
  <c r="FB393" i="10"/>
  <c r="FB394" i="10"/>
  <c r="FB395" i="10"/>
  <c r="FB396" i="10"/>
  <c r="FB397" i="10"/>
  <c r="FB398" i="10"/>
  <c r="FB399" i="10"/>
  <c r="FB400" i="10"/>
  <c r="FB401" i="10"/>
  <c r="FB402" i="10"/>
  <c r="FB403" i="10"/>
  <c r="FB404" i="10"/>
  <c r="FB405" i="10"/>
  <c r="FB406" i="10"/>
  <c r="FB407" i="10"/>
  <c r="FB408" i="10"/>
  <c r="FB409" i="10"/>
  <c r="FB410" i="10"/>
  <c r="FB411" i="10"/>
  <c r="FB412" i="10"/>
  <c r="FB413" i="10"/>
  <c r="FB414" i="10"/>
  <c r="FB415" i="10"/>
  <c r="FB416" i="10"/>
  <c r="FB2" i="10"/>
  <c r="EX3" i="10"/>
  <c r="FD3" i="10" s="1"/>
  <c r="EX4" i="10"/>
  <c r="FD4" i="10" s="1"/>
  <c r="EX5" i="10"/>
  <c r="FD5" i="10" s="1"/>
  <c r="EX6" i="10"/>
  <c r="FD6" i="10" s="1"/>
  <c r="EX7" i="10"/>
  <c r="FD7" i="10" s="1"/>
  <c r="EX8" i="10"/>
  <c r="EX9" i="10"/>
  <c r="FD9" i="10" s="1"/>
  <c r="EX10" i="10"/>
  <c r="FD10" i="10" s="1"/>
  <c r="EX11" i="10"/>
  <c r="FD11" i="10" s="1"/>
  <c r="EX12" i="10"/>
  <c r="EX13" i="10"/>
  <c r="EX14" i="10"/>
  <c r="FD14" i="10" s="1"/>
  <c r="EX15" i="10"/>
  <c r="FD15" i="10" s="1"/>
  <c r="EX16" i="10"/>
  <c r="FD16" i="10" s="1"/>
  <c r="EX17" i="10"/>
  <c r="FD17" i="10" s="1"/>
  <c r="EX18" i="10"/>
  <c r="FD18" i="10" s="1"/>
  <c r="EX19" i="10"/>
  <c r="FD19" i="10" s="1"/>
  <c r="EX20" i="10"/>
  <c r="EX21" i="10"/>
  <c r="FD21" i="10" s="1"/>
  <c r="EX22" i="10"/>
  <c r="EX23" i="10"/>
  <c r="FD23" i="10" s="1"/>
  <c r="EX24" i="10"/>
  <c r="FD24" i="10" s="1"/>
  <c r="EX25" i="10"/>
  <c r="FD25" i="10" s="1"/>
  <c r="EX26" i="10"/>
  <c r="FD26" i="10" s="1"/>
  <c r="EX27" i="10"/>
  <c r="EX28" i="10"/>
  <c r="EX29" i="10"/>
  <c r="EX30" i="10"/>
  <c r="EX31" i="10"/>
  <c r="FD31" i="10" s="1"/>
  <c r="EX32" i="10"/>
  <c r="EX33" i="10"/>
  <c r="FD33" i="10" s="1"/>
  <c r="EX34" i="10"/>
  <c r="FD34" i="10" s="1"/>
  <c r="EX35" i="10"/>
  <c r="EX36" i="10"/>
  <c r="EX37" i="10"/>
  <c r="FD37" i="10" s="1"/>
  <c r="EX38" i="10"/>
  <c r="EX39" i="10"/>
  <c r="EX40" i="10"/>
  <c r="EX41" i="10"/>
  <c r="EX42" i="10"/>
  <c r="FD42" i="10" s="1"/>
  <c r="EX43" i="10"/>
  <c r="EX44" i="10"/>
  <c r="EX45" i="10"/>
  <c r="EX46" i="10"/>
  <c r="EX47" i="10"/>
  <c r="EX48" i="10"/>
  <c r="FD48" i="10" s="1"/>
  <c r="EX49" i="10"/>
  <c r="EX50" i="10"/>
  <c r="EX51" i="10"/>
  <c r="EX52" i="10"/>
  <c r="EX53" i="10"/>
  <c r="FD53" i="10" s="1"/>
  <c r="EX54" i="10"/>
  <c r="FD54" i="10" s="1"/>
  <c r="EX55" i="10"/>
  <c r="FD55" i="10" s="1"/>
  <c r="EX56" i="10"/>
  <c r="EX57" i="10"/>
  <c r="FD57" i="10" s="1"/>
  <c r="EX58" i="10"/>
  <c r="EX59" i="10"/>
  <c r="EX60" i="10"/>
  <c r="EX61" i="10"/>
  <c r="EX62" i="10"/>
  <c r="EX63" i="10"/>
  <c r="FD63" i="10" s="1"/>
  <c r="EX64" i="10"/>
  <c r="EX65" i="10"/>
  <c r="EX66" i="10"/>
  <c r="EX67" i="10"/>
  <c r="EX68" i="10"/>
  <c r="EX69" i="10"/>
  <c r="EX70" i="10"/>
  <c r="EX71" i="10"/>
  <c r="EX72" i="10"/>
  <c r="EX73" i="10"/>
  <c r="EX74" i="10"/>
  <c r="EX75" i="10"/>
  <c r="EX76" i="10"/>
  <c r="EX77" i="10"/>
  <c r="EX78" i="10"/>
  <c r="EX79" i="10"/>
  <c r="EX80" i="10"/>
  <c r="EX81" i="10"/>
  <c r="EX82" i="10"/>
  <c r="FD82" i="10" s="1"/>
  <c r="EX83" i="10"/>
  <c r="FD83" i="10" s="1"/>
  <c r="EX84" i="10"/>
  <c r="FD84" i="10" s="1"/>
  <c r="EX85" i="10"/>
  <c r="EX86" i="10"/>
  <c r="FD86" i="10" s="1"/>
  <c r="EX87" i="10"/>
  <c r="EX88" i="10"/>
  <c r="FD88" i="10" s="1"/>
  <c r="EX89" i="10"/>
  <c r="FD89" i="10" s="1"/>
  <c r="EX90" i="10"/>
  <c r="FD90" i="10" s="1"/>
  <c r="EX91" i="10"/>
  <c r="EX92" i="10"/>
  <c r="FD92" i="10" s="1"/>
  <c r="EX93" i="10"/>
  <c r="FD93" i="10" s="1"/>
  <c r="EX94" i="10"/>
  <c r="EX95" i="10"/>
  <c r="FD95" i="10" s="1"/>
  <c r="EX96" i="10"/>
  <c r="FD96" i="10" s="1"/>
  <c r="EX97" i="10"/>
  <c r="EX98" i="10"/>
  <c r="EX99" i="10"/>
  <c r="FD99" i="10" s="1"/>
  <c r="EX100" i="10"/>
  <c r="EX101" i="10"/>
  <c r="EX102" i="10"/>
  <c r="FD102" i="10" s="1"/>
  <c r="EX103" i="10"/>
  <c r="FD103" i="10" s="1"/>
  <c r="EX104" i="10"/>
  <c r="FD104" i="10" s="1"/>
  <c r="EX105" i="10"/>
  <c r="EX106" i="10"/>
  <c r="FD106" i="10" s="1"/>
  <c r="EX107" i="10"/>
  <c r="EX108" i="10"/>
  <c r="FD108" i="10" s="1"/>
  <c r="EX109" i="10"/>
  <c r="EX110" i="10"/>
  <c r="EX111" i="10"/>
  <c r="EX112" i="10"/>
  <c r="EX113" i="10"/>
  <c r="FD113" i="10" s="1"/>
  <c r="EX114" i="10"/>
  <c r="EX115" i="10"/>
  <c r="EX116" i="10"/>
  <c r="EX117" i="10"/>
  <c r="EX118" i="10"/>
  <c r="EX119" i="10"/>
  <c r="FD119" i="10" s="1"/>
  <c r="EX120" i="10"/>
  <c r="FD120" i="10" s="1"/>
  <c r="EX121" i="10"/>
  <c r="EX122" i="10"/>
  <c r="EX123" i="10"/>
  <c r="EX124" i="10"/>
  <c r="EX125" i="10"/>
  <c r="EX126" i="10"/>
  <c r="EX127" i="10"/>
  <c r="EX128" i="10"/>
  <c r="EX129" i="10"/>
  <c r="EX130" i="10"/>
  <c r="FD130" i="10" s="1"/>
  <c r="EX131" i="10"/>
  <c r="EX132" i="10"/>
  <c r="EX133" i="10"/>
  <c r="EX134" i="10"/>
  <c r="EX135" i="10"/>
  <c r="EX136" i="10"/>
  <c r="EX137" i="10"/>
  <c r="EX138" i="10"/>
  <c r="EX139" i="10"/>
  <c r="EX140" i="10"/>
  <c r="EX141" i="10"/>
  <c r="EX142" i="10"/>
  <c r="EX143" i="10"/>
  <c r="FD143" i="10" s="1"/>
  <c r="EX144" i="10"/>
  <c r="FD144" i="10" s="1"/>
  <c r="EX145" i="10"/>
  <c r="FD145" i="10" s="1"/>
  <c r="EX146" i="10"/>
  <c r="EX147" i="10"/>
  <c r="FD147" i="10" s="1"/>
  <c r="EX148" i="10"/>
  <c r="EX149" i="10"/>
  <c r="EX150" i="10"/>
  <c r="EX151" i="10"/>
  <c r="EX152" i="10"/>
  <c r="EX153" i="10"/>
  <c r="EX154" i="10"/>
  <c r="EX155" i="10"/>
  <c r="EX156" i="10"/>
  <c r="EX157" i="10"/>
  <c r="EX158" i="10"/>
  <c r="EX159" i="10"/>
  <c r="EX160" i="10"/>
  <c r="EX161" i="10"/>
  <c r="EX162" i="10"/>
  <c r="EX163" i="10"/>
  <c r="EX164" i="10"/>
  <c r="EX165" i="10"/>
  <c r="EX166" i="10"/>
  <c r="EX167" i="10"/>
  <c r="FD167" i="10" s="1"/>
  <c r="EX168" i="10"/>
  <c r="FD168" i="10" s="1"/>
  <c r="EX169" i="10"/>
  <c r="EX170" i="10"/>
  <c r="EX171" i="10"/>
  <c r="EX172" i="10"/>
  <c r="EX173" i="10"/>
  <c r="FD173" i="10" s="1"/>
  <c r="EX174" i="10"/>
  <c r="EX175" i="10"/>
  <c r="EX176" i="10"/>
  <c r="EX177" i="10"/>
  <c r="EX178" i="10"/>
  <c r="EX179" i="10"/>
  <c r="EX180" i="10"/>
  <c r="EX181" i="10"/>
  <c r="EX182" i="10"/>
  <c r="EX183" i="10"/>
  <c r="EX184" i="10"/>
  <c r="EX185" i="10"/>
  <c r="EX186" i="10"/>
  <c r="EX187" i="10"/>
  <c r="EX188" i="10"/>
  <c r="EX189" i="10"/>
  <c r="EX190" i="10"/>
  <c r="EX191" i="10"/>
  <c r="EX192" i="10"/>
  <c r="EX193" i="10"/>
  <c r="EX194" i="10"/>
  <c r="EX195" i="10"/>
  <c r="EX196" i="10"/>
  <c r="EX197" i="10"/>
  <c r="EX198" i="10"/>
  <c r="EX199" i="10"/>
  <c r="EX200" i="10"/>
  <c r="EX201" i="10"/>
  <c r="EX202" i="10"/>
  <c r="EX204" i="10"/>
  <c r="FD204" i="10" s="1"/>
  <c r="EX205" i="10"/>
  <c r="FD205" i="10" s="1"/>
  <c r="EX206" i="10"/>
  <c r="EX207" i="10"/>
  <c r="FD207" i="10" s="1"/>
  <c r="EX208" i="10"/>
  <c r="EX209" i="10"/>
  <c r="EX210" i="10"/>
  <c r="FD210" i="10" s="1"/>
  <c r="EX211" i="10"/>
  <c r="EX212" i="10"/>
  <c r="FD212" i="10" s="1"/>
  <c r="EX213" i="10"/>
  <c r="EX214" i="10"/>
  <c r="EX215" i="10"/>
  <c r="EX216" i="10"/>
  <c r="FD216" i="10" s="1"/>
  <c r="EX217" i="10"/>
  <c r="EX218" i="10"/>
  <c r="EX219" i="10"/>
  <c r="EX220" i="10"/>
  <c r="FD220" i="10" s="1"/>
  <c r="EX221" i="10"/>
  <c r="EX222" i="10"/>
  <c r="FD222" i="10" s="1"/>
  <c r="EX223" i="10"/>
  <c r="EX224" i="10"/>
  <c r="EX225" i="10"/>
  <c r="EX226" i="10"/>
  <c r="EX227" i="10"/>
  <c r="EX228" i="10"/>
  <c r="EX229" i="10"/>
  <c r="EX230" i="10"/>
  <c r="EX231" i="10"/>
  <c r="FD231" i="10" s="1"/>
  <c r="EX232" i="10"/>
  <c r="EX233" i="10"/>
  <c r="EX234" i="10"/>
  <c r="EX235" i="10"/>
  <c r="EX236" i="10"/>
  <c r="EX237" i="10"/>
  <c r="EX238" i="10"/>
  <c r="EX239" i="10"/>
  <c r="EX240" i="10"/>
  <c r="EX241" i="10"/>
  <c r="EX242" i="10"/>
  <c r="EX243" i="10"/>
  <c r="EX244" i="10"/>
  <c r="EX245" i="10"/>
  <c r="EX246" i="10"/>
  <c r="EX247" i="10"/>
  <c r="EX248" i="10"/>
  <c r="EX249" i="10"/>
  <c r="EX250" i="10"/>
  <c r="EX251" i="10"/>
  <c r="FD251" i="10" s="1"/>
  <c r="EX252" i="10"/>
  <c r="EX253" i="10"/>
  <c r="EX255" i="10"/>
  <c r="FD255" i="10" s="1"/>
  <c r="EX256" i="10"/>
  <c r="EX257" i="10"/>
  <c r="EX258" i="10"/>
  <c r="EX259" i="10"/>
  <c r="EX260" i="10"/>
  <c r="EX261" i="10"/>
  <c r="EX262" i="10"/>
  <c r="EX263" i="10"/>
  <c r="EX264" i="10"/>
  <c r="EX265" i="10"/>
  <c r="EX266" i="10"/>
  <c r="EX267" i="10"/>
  <c r="EX268" i="10"/>
  <c r="EX269" i="10"/>
  <c r="EX270" i="10"/>
  <c r="EX271" i="10"/>
  <c r="EX272" i="10"/>
  <c r="EX273" i="10"/>
  <c r="EX274" i="10"/>
  <c r="EX275" i="10"/>
  <c r="EX276" i="10"/>
  <c r="EX277" i="10"/>
  <c r="EX278" i="10"/>
  <c r="EX279" i="10"/>
  <c r="EX280" i="10"/>
  <c r="EX281" i="10"/>
  <c r="EX282" i="10"/>
  <c r="EX283" i="10"/>
  <c r="EX284" i="10"/>
  <c r="EX285" i="10"/>
  <c r="EX286" i="10"/>
  <c r="EX287" i="10"/>
  <c r="EX288" i="10"/>
  <c r="EX289" i="10"/>
  <c r="EX290" i="10"/>
  <c r="EX291" i="10"/>
  <c r="EX292" i="10"/>
  <c r="EX293" i="10"/>
  <c r="EX294" i="10"/>
  <c r="FD294" i="10" s="1"/>
  <c r="EX295" i="10"/>
  <c r="EX296" i="10"/>
  <c r="EX297" i="10"/>
  <c r="EX298" i="10"/>
  <c r="FD298" i="10" s="1"/>
  <c r="EX299" i="10"/>
  <c r="EX300" i="10"/>
  <c r="EX301" i="10"/>
  <c r="EX302" i="10"/>
  <c r="EX303" i="10"/>
  <c r="EX304" i="10"/>
  <c r="EX305" i="10"/>
  <c r="EX306" i="10"/>
  <c r="EX307" i="10"/>
  <c r="EX308" i="10"/>
  <c r="EX309" i="10"/>
  <c r="EX310" i="10"/>
  <c r="EX311" i="10"/>
  <c r="EX312" i="10"/>
  <c r="FD312" i="10" s="1"/>
  <c r="EX313" i="10"/>
  <c r="EX314" i="10"/>
  <c r="EX315" i="10"/>
  <c r="EX316" i="10"/>
  <c r="EX317" i="10"/>
  <c r="EX318" i="10"/>
  <c r="EX319" i="10"/>
  <c r="EX320" i="10"/>
  <c r="EX321" i="10"/>
  <c r="EX322" i="10"/>
  <c r="EX323" i="10"/>
  <c r="EX324" i="10"/>
  <c r="EX325" i="10"/>
  <c r="EX326" i="10"/>
  <c r="EX327" i="10"/>
  <c r="EX328" i="10"/>
  <c r="EX329" i="10"/>
  <c r="EX330" i="10"/>
  <c r="EX331" i="10"/>
  <c r="EX332" i="10"/>
  <c r="EX333" i="10"/>
  <c r="EX334" i="10"/>
  <c r="EX335" i="10"/>
  <c r="EX336" i="10"/>
  <c r="EX337" i="10"/>
  <c r="EX338" i="10"/>
  <c r="EX339" i="10"/>
  <c r="EX340" i="10"/>
  <c r="EX341" i="10"/>
  <c r="EX342" i="10"/>
  <c r="EX343" i="10"/>
  <c r="EX344" i="10"/>
  <c r="EX345" i="10"/>
  <c r="EX346" i="10"/>
  <c r="EX347" i="10"/>
  <c r="EX348" i="10"/>
  <c r="EX349" i="10"/>
  <c r="EX350" i="10"/>
  <c r="EX351" i="10"/>
  <c r="EX352" i="10"/>
  <c r="EX353" i="10"/>
  <c r="EX354" i="10"/>
  <c r="EX355" i="10"/>
  <c r="EX356" i="10"/>
  <c r="EX357" i="10"/>
  <c r="EX358" i="10"/>
  <c r="EX359" i="10"/>
  <c r="EX360" i="10"/>
  <c r="EX361" i="10"/>
  <c r="EX362" i="10"/>
  <c r="EX363" i="10"/>
  <c r="EX364" i="10"/>
  <c r="EX365" i="10"/>
  <c r="EX366" i="10"/>
  <c r="EX367" i="10"/>
  <c r="EX368" i="10"/>
  <c r="EX369" i="10"/>
  <c r="EX370" i="10"/>
  <c r="EX371" i="10"/>
  <c r="EX372" i="10"/>
  <c r="EX373" i="10"/>
  <c r="EX374" i="10"/>
  <c r="EX375" i="10"/>
  <c r="EX376" i="10"/>
  <c r="EX377" i="10"/>
  <c r="EX378" i="10"/>
  <c r="EX379" i="10"/>
  <c r="EX380" i="10"/>
  <c r="EX381" i="10"/>
  <c r="EX382" i="10"/>
  <c r="EX383" i="10"/>
  <c r="EX384" i="10"/>
  <c r="EX385" i="10"/>
  <c r="EX386" i="10"/>
  <c r="EX387" i="10"/>
  <c r="EX388" i="10"/>
  <c r="EX389" i="10"/>
  <c r="EX390" i="10"/>
  <c r="EX391" i="10"/>
  <c r="EX392" i="10"/>
  <c r="EX393" i="10"/>
  <c r="EX394" i="10"/>
  <c r="EX395" i="10"/>
  <c r="EX396" i="10"/>
  <c r="EX397" i="10"/>
  <c r="EX398" i="10"/>
  <c r="EX399" i="10"/>
  <c r="EX400" i="10"/>
  <c r="EX401" i="10"/>
  <c r="EX402" i="10"/>
  <c r="EX403" i="10"/>
  <c r="EX404" i="10"/>
  <c r="EX405" i="10"/>
  <c r="EX406" i="10"/>
  <c r="EX407" i="10"/>
  <c r="EX408" i="10"/>
  <c r="EX409" i="10"/>
  <c r="EX410" i="10"/>
  <c r="EX411" i="10"/>
  <c r="EX412" i="10"/>
  <c r="EX413" i="10"/>
  <c r="EX414" i="10"/>
  <c r="EX415" i="10"/>
  <c r="EX416" i="10"/>
  <c r="EX2" i="10"/>
  <c r="EW3" i="10"/>
  <c r="EW4" i="10"/>
  <c r="EW5" i="10"/>
  <c r="EW6" i="10"/>
  <c r="EW7" i="10"/>
  <c r="EW8" i="10"/>
  <c r="EW9" i="10"/>
  <c r="EW10" i="10"/>
  <c r="EW11" i="10"/>
  <c r="EW12" i="10"/>
  <c r="EW13" i="10"/>
  <c r="EW14" i="10"/>
  <c r="EW15" i="10"/>
  <c r="EW16" i="10"/>
  <c r="EW17" i="10"/>
  <c r="EW18" i="10"/>
  <c r="EW19" i="10"/>
  <c r="EW20" i="10"/>
  <c r="EW21" i="10"/>
  <c r="EW22" i="10"/>
  <c r="EW23" i="10"/>
  <c r="EW24" i="10"/>
  <c r="EW25" i="10"/>
  <c r="EW26" i="10"/>
  <c r="EW27" i="10"/>
  <c r="EW28" i="10"/>
  <c r="EW29" i="10"/>
  <c r="EW30" i="10"/>
  <c r="EW31" i="10"/>
  <c r="EW32" i="10"/>
  <c r="EW33" i="10"/>
  <c r="EW34" i="10"/>
  <c r="EW35" i="10"/>
  <c r="EW36" i="10"/>
  <c r="EW37" i="10"/>
  <c r="EW38" i="10"/>
  <c r="EW39" i="10"/>
  <c r="EW40" i="10"/>
  <c r="EW41" i="10"/>
  <c r="EW42" i="10"/>
  <c r="EW43" i="10"/>
  <c r="EW44" i="10"/>
  <c r="EW45" i="10"/>
  <c r="EW46" i="10"/>
  <c r="EW47" i="10"/>
  <c r="EW48" i="10"/>
  <c r="EW49" i="10"/>
  <c r="EW50" i="10"/>
  <c r="EW51" i="10"/>
  <c r="EW52" i="10"/>
  <c r="EW53" i="10"/>
  <c r="EW54" i="10"/>
  <c r="EW55" i="10"/>
  <c r="EW56" i="10"/>
  <c r="EW57" i="10"/>
  <c r="EW58" i="10"/>
  <c r="EW59" i="10"/>
  <c r="EW60" i="10"/>
  <c r="EW61" i="10"/>
  <c r="EW62" i="10"/>
  <c r="EW63" i="10"/>
  <c r="EW64" i="10"/>
  <c r="EW65" i="10"/>
  <c r="EW66" i="10"/>
  <c r="EW67" i="10"/>
  <c r="EW68" i="10"/>
  <c r="EW69" i="10"/>
  <c r="EW70" i="10"/>
  <c r="EW71" i="10"/>
  <c r="EW72" i="10"/>
  <c r="EW73" i="10"/>
  <c r="EW74" i="10"/>
  <c r="EW75" i="10"/>
  <c r="EW76" i="10"/>
  <c r="EW77" i="10"/>
  <c r="EW78" i="10"/>
  <c r="EW79" i="10"/>
  <c r="EW80" i="10"/>
  <c r="EW81" i="10"/>
  <c r="EW82" i="10"/>
  <c r="EW83" i="10"/>
  <c r="EW84" i="10"/>
  <c r="EW85" i="10"/>
  <c r="EW86" i="10"/>
  <c r="EW87" i="10"/>
  <c r="EW88" i="10"/>
  <c r="EW89" i="10"/>
  <c r="EW90" i="10"/>
  <c r="EW91" i="10"/>
  <c r="EW92" i="10"/>
  <c r="EW93" i="10"/>
  <c r="EW94" i="10"/>
  <c r="EW95" i="10"/>
  <c r="EW96" i="10"/>
  <c r="EW97" i="10"/>
  <c r="EW98" i="10"/>
  <c r="EW99" i="10"/>
  <c r="EW100" i="10"/>
  <c r="EW101" i="10"/>
  <c r="EW102" i="10"/>
  <c r="EW103" i="10"/>
  <c r="EW104" i="10"/>
  <c r="EW105" i="10"/>
  <c r="EW106" i="10"/>
  <c r="EW107" i="10"/>
  <c r="EW108" i="10"/>
  <c r="EW109" i="10"/>
  <c r="EW110" i="10"/>
  <c r="EW111" i="10"/>
  <c r="EW112" i="10"/>
  <c r="EW113" i="10"/>
  <c r="EW114" i="10"/>
  <c r="EW115" i="10"/>
  <c r="EW116" i="10"/>
  <c r="EW117" i="10"/>
  <c r="EW118" i="10"/>
  <c r="EW119" i="10"/>
  <c r="EW120" i="10"/>
  <c r="EW121" i="10"/>
  <c r="EW122" i="10"/>
  <c r="EW123" i="10"/>
  <c r="EW124" i="10"/>
  <c r="EW125" i="10"/>
  <c r="EW126" i="10"/>
  <c r="EW127" i="10"/>
  <c r="EW128" i="10"/>
  <c r="EW129" i="10"/>
  <c r="EW130" i="10"/>
  <c r="EW131" i="10"/>
  <c r="EW132" i="10"/>
  <c r="EW133" i="10"/>
  <c r="EW134" i="10"/>
  <c r="EW135" i="10"/>
  <c r="EW136" i="10"/>
  <c r="EW137" i="10"/>
  <c r="EW138" i="10"/>
  <c r="EW139" i="10"/>
  <c r="EW140" i="10"/>
  <c r="EW141" i="10"/>
  <c r="EW142" i="10"/>
  <c r="EW143" i="10"/>
  <c r="EW144" i="10"/>
  <c r="EW145" i="10"/>
  <c r="EW146" i="10"/>
  <c r="EW147" i="10"/>
  <c r="EW148" i="10"/>
  <c r="EW149" i="10"/>
  <c r="EW150" i="10"/>
  <c r="EW151" i="10"/>
  <c r="EW152" i="10"/>
  <c r="EW153" i="10"/>
  <c r="EW154" i="10"/>
  <c r="EW155" i="10"/>
  <c r="EW156" i="10"/>
  <c r="EW157" i="10"/>
  <c r="EW158" i="10"/>
  <c r="EW159" i="10"/>
  <c r="EW160" i="10"/>
  <c r="EW161" i="10"/>
  <c r="EW162" i="10"/>
  <c r="EW163" i="10"/>
  <c r="EW164" i="10"/>
  <c r="EW165" i="10"/>
  <c r="EW166" i="10"/>
  <c r="EW167" i="10"/>
  <c r="EW168" i="10"/>
  <c r="EW169" i="10"/>
  <c r="EW170" i="10"/>
  <c r="EW171" i="10"/>
  <c r="EW172" i="10"/>
  <c r="EW173" i="10"/>
  <c r="EW174" i="10"/>
  <c r="EW175" i="10"/>
  <c r="EW176" i="10"/>
  <c r="EW177" i="10"/>
  <c r="EW178" i="10"/>
  <c r="EW179" i="10"/>
  <c r="EW180" i="10"/>
  <c r="EW181" i="10"/>
  <c r="EW182" i="10"/>
  <c r="EW183" i="10"/>
  <c r="EW184" i="10"/>
  <c r="EW185" i="10"/>
  <c r="EW186" i="10"/>
  <c r="EW187" i="10"/>
  <c r="EW188" i="10"/>
  <c r="EW189" i="10"/>
  <c r="EW190" i="10"/>
  <c r="EW191" i="10"/>
  <c r="EW192" i="10"/>
  <c r="EW193" i="10"/>
  <c r="EW194" i="10"/>
  <c r="EW195" i="10"/>
  <c r="EW196" i="10"/>
  <c r="EW197" i="10"/>
  <c r="EW198" i="10"/>
  <c r="EW199" i="10"/>
  <c r="EW200" i="10"/>
  <c r="EW201" i="10"/>
  <c r="EW202" i="10"/>
  <c r="EW204" i="10"/>
  <c r="EW205" i="10"/>
  <c r="EW206" i="10"/>
  <c r="EW207" i="10"/>
  <c r="EW208" i="10"/>
  <c r="EW209" i="10"/>
  <c r="EW210" i="10"/>
  <c r="EW211" i="10"/>
  <c r="EW212" i="10"/>
  <c r="EW213" i="10"/>
  <c r="EW214" i="10"/>
  <c r="EW215" i="10"/>
  <c r="EW216" i="10"/>
  <c r="EW217" i="10"/>
  <c r="EW218" i="10"/>
  <c r="EW219" i="10"/>
  <c r="EW220" i="10"/>
  <c r="EW221" i="10"/>
  <c r="EW222" i="10"/>
  <c r="EW223" i="10"/>
  <c r="EW224" i="10"/>
  <c r="EW225" i="10"/>
  <c r="EW226" i="10"/>
  <c r="EW227" i="10"/>
  <c r="EW228" i="10"/>
  <c r="EW229" i="10"/>
  <c r="EW230" i="10"/>
  <c r="EW231" i="10"/>
  <c r="EW232" i="10"/>
  <c r="EW233" i="10"/>
  <c r="EW234" i="10"/>
  <c r="EW235" i="10"/>
  <c r="EW236" i="10"/>
  <c r="EW237" i="10"/>
  <c r="EW238" i="10"/>
  <c r="EW239" i="10"/>
  <c r="EW240" i="10"/>
  <c r="EW241" i="10"/>
  <c r="EW242" i="10"/>
  <c r="EW243" i="10"/>
  <c r="EW244" i="10"/>
  <c r="EW245" i="10"/>
  <c r="EW246" i="10"/>
  <c r="EW247" i="10"/>
  <c r="EW248" i="10"/>
  <c r="EW249" i="10"/>
  <c r="EW250" i="10"/>
  <c r="EW251" i="10"/>
  <c r="EW252" i="10"/>
  <c r="EW253" i="10"/>
  <c r="EW255" i="10"/>
  <c r="EW256" i="10"/>
  <c r="EW257" i="10"/>
  <c r="EW258" i="10"/>
  <c r="EW259" i="10"/>
  <c r="EW260" i="10"/>
  <c r="EW261" i="10"/>
  <c r="EW262" i="10"/>
  <c r="EW263" i="10"/>
  <c r="EW264" i="10"/>
  <c r="EW265" i="10"/>
  <c r="EW266" i="10"/>
  <c r="EW267" i="10"/>
  <c r="EW268" i="10"/>
  <c r="EW269" i="10"/>
  <c r="EW270" i="10"/>
  <c r="EW271" i="10"/>
  <c r="EW272" i="10"/>
  <c r="EW273" i="10"/>
  <c r="EW274" i="10"/>
  <c r="EW275" i="10"/>
  <c r="EW276" i="10"/>
  <c r="EW277" i="10"/>
  <c r="EW278" i="10"/>
  <c r="EW279" i="10"/>
  <c r="EW280" i="10"/>
  <c r="EW281" i="10"/>
  <c r="EW282" i="10"/>
  <c r="EW283" i="10"/>
  <c r="EW284" i="10"/>
  <c r="EW285" i="10"/>
  <c r="EW286" i="10"/>
  <c r="EW287" i="10"/>
  <c r="EW288" i="10"/>
  <c r="EW289" i="10"/>
  <c r="EW290" i="10"/>
  <c r="EW291" i="10"/>
  <c r="EW292" i="10"/>
  <c r="EW293" i="10"/>
  <c r="EW294" i="10"/>
  <c r="EW295" i="10"/>
  <c r="EW296" i="10"/>
  <c r="EW297" i="10"/>
  <c r="EW298" i="10"/>
  <c r="EW299" i="10"/>
  <c r="EW300" i="10"/>
  <c r="EW301" i="10"/>
  <c r="EW302" i="10"/>
  <c r="EW303" i="10"/>
  <c r="EW304" i="10"/>
  <c r="EW305" i="10"/>
  <c r="EW306" i="10"/>
  <c r="EW307" i="10"/>
  <c r="EW308" i="10"/>
  <c r="EW309" i="10"/>
  <c r="EW310" i="10"/>
  <c r="EW311" i="10"/>
  <c r="EW312" i="10"/>
  <c r="EW313" i="10"/>
  <c r="EW314" i="10"/>
  <c r="EW315" i="10"/>
  <c r="EW316" i="10"/>
  <c r="EW317" i="10"/>
  <c r="EW318" i="10"/>
  <c r="EW319" i="10"/>
  <c r="EW320" i="10"/>
  <c r="EW321" i="10"/>
  <c r="EW322" i="10"/>
  <c r="EW323" i="10"/>
  <c r="EW324" i="10"/>
  <c r="EW325" i="10"/>
  <c r="EW326" i="10"/>
  <c r="EW327" i="10"/>
  <c r="EW328" i="10"/>
  <c r="EW329" i="10"/>
  <c r="EW330" i="10"/>
  <c r="EW331" i="10"/>
  <c r="EW332" i="10"/>
  <c r="EW333" i="10"/>
  <c r="EW334" i="10"/>
  <c r="EW335" i="10"/>
  <c r="EW336" i="10"/>
  <c r="EW337" i="10"/>
  <c r="EW338" i="10"/>
  <c r="EW339" i="10"/>
  <c r="EW340" i="10"/>
  <c r="EW341" i="10"/>
  <c r="EW342" i="10"/>
  <c r="FG342" i="10" s="1"/>
  <c r="EW343" i="10"/>
  <c r="EW344" i="10"/>
  <c r="EW345" i="10"/>
  <c r="EW346" i="10"/>
  <c r="EW347" i="10"/>
  <c r="EW348" i="10"/>
  <c r="EW349" i="10"/>
  <c r="EW350" i="10"/>
  <c r="EW351" i="10"/>
  <c r="EW352" i="10"/>
  <c r="EW353" i="10"/>
  <c r="EW354" i="10"/>
  <c r="EW355" i="10"/>
  <c r="EW356" i="10"/>
  <c r="EW357" i="10"/>
  <c r="EW358" i="10"/>
  <c r="EW359" i="10"/>
  <c r="EW360" i="10"/>
  <c r="EW361" i="10"/>
  <c r="EW362" i="10"/>
  <c r="EW363" i="10"/>
  <c r="EW364" i="10"/>
  <c r="EW365" i="10"/>
  <c r="EW366" i="10"/>
  <c r="EW367" i="10"/>
  <c r="EW368" i="10"/>
  <c r="EW369" i="10"/>
  <c r="EW370" i="10"/>
  <c r="EW371" i="10"/>
  <c r="EW372" i="10"/>
  <c r="EW373" i="10"/>
  <c r="EW374" i="10"/>
  <c r="EW375" i="10"/>
  <c r="EW376" i="10"/>
  <c r="EW377" i="10"/>
  <c r="EW378" i="10"/>
  <c r="EW379" i="10"/>
  <c r="FG379" i="10" s="1"/>
  <c r="EW380" i="10"/>
  <c r="EW381" i="10"/>
  <c r="EW382" i="10"/>
  <c r="EW383" i="10"/>
  <c r="EW384" i="10"/>
  <c r="EW385" i="10"/>
  <c r="EW386" i="10"/>
  <c r="EW387" i="10"/>
  <c r="EW388" i="10"/>
  <c r="EW389" i="10"/>
  <c r="EW390" i="10"/>
  <c r="EW391" i="10"/>
  <c r="EW392" i="10"/>
  <c r="EW393" i="10"/>
  <c r="EW394" i="10"/>
  <c r="EW395" i="10"/>
  <c r="EW396" i="10"/>
  <c r="EW397" i="10"/>
  <c r="EW398" i="10"/>
  <c r="EW399" i="10"/>
  <c r="EW400" i="10"/>
  <c r="EW401" i="10"/>
  <c r="EW402" i="10"/>
  <c r="EW403" i="10"/>
  <c r="EW404" i="10"/>
  <c r="EW405" i="10"/>
  <c r="EW406" i="10"/>
  <c r="EW407" i="10"/>
  <c r="EW408" i="10"/>
  <c r="EW409" i="10"/>
  <c r="EW410" i="10"/>
  <c r="EW411" i="10"/>
  <c r="EW412" i="10"/>
  <c r="EW413" i="10"/>
  <c r="EW414" i="10"/>
  <c r="EW415" i="10"/>
  <c r="EW416" i="10"/>
  <c r="EW2" i="10"/>
  <c r="FG297" i="10" l="1"/>
  <c r="FG408" i="10"/>
  <c r="FF384" i="10"/>
  <c r="FG384" i="10"/>
  <c r="FG368" i="10"/>
  <c r="FF368" i="10"/>
  <c r="FG344" i="10"/>
  <c r="FF344" i="10"/>
  <c r="FG320" i="10"/>
  <c r="FF320" i="10"/>
  <c r="FG304" i="10"/>
  <c r="FF304" i="10"/>
  <c r="FG288" i="10"/>
  <c r="FF288" i="10"/>
  <c r="FF280" i="10"/>
  <c r="FG280" i="10"/>
  <c r="FF264" i="10"/>
  <c r="FG264" i="10"/>
  <c r="FG415" i="10"/>
  <c r="FF415" i="10"/>
  <c r="FG399" i="10"/>
  <c r="FF399" i="10"/>
  <c r="FF375" i="10"/>
  <c r="FG375" i="10"/>
  <c r="FF359" i="10"/>
  <c r="FG359" i="10"/>
  <c r="FF343" i="10"/>
  <c r="FG343" i="10"/>
  <c r="FF327" i="10"/>
  <c r="FG327" i="10"/>
  <c r="FG311" i="10"/>
  <c r="FF311" i="10"/>
  <c r="FG295" i="10"/>
  <c r="FF295" i="10"/>
  <c r="FG279" i="10"/>
  <c r="FF279" i="10"/>
  <c r="FG271" i="10"/>
  <c r="FF271" i="10"/>
  <c r="FF385" i="10"/>
  <c r="FG385" i="10"/>
  <c r="FG353" i="10"/>
  <c r="FF353" i="10"/>
  <c r="FG321" i="10"/>
  <c r="FF321" i="10"/>
  <c r="FG281" i="10"/>
  <c r="FF281" i="10"/>
  <c r="FF400" i="10"/>
  <c r="FG400" i="10"/>
  <c r="FG376" i="10"/>
  <c r="FF376" i="10"/>
  <c r="FG352" i="10"/>
  <c r="FF352" i="10"/>
  <c r="FG328" i="10"/>
  <c r="FF328" i="10"/>
  <c r="FG407" i="10"/>
  <c r="FF407" i="10"/>
  <c r="FG391" i="10"/>
  <c r="FF391" i="10"/>
  <c r="FG383" i="10"/>
  <c r="FF383" i="10"/>
  <c r="FF367" i="10"/>
  <c r="FG367" i="10"/>
  <c r="FF351" i="10"/>
  <c r="FG351" i="10"/>
  <c r="FF335" i="10"/>
  <c r="FG335" i="10"/>
  <c r="FG319" i="10"/>
  <c r="FF319" i="10"/>
  <c r="FG303" i="10"/>
  <c r="FF303" i="10"/>
  <c r="FG287" i="10"/>
  <c r="FF287" i="10"/>
  <c r="FG263" i="10"/>
  <c r="FF263" i="10"/>
  <c r="FG414" i="10"/>
  <c r="FF414" i="10"/>
  <c r="FG406" i="10"/>
  <c r="FF406" i="10"/>
  <c r="FG398" i="10"/>
  <c r="FF398" i="10"/>
  <c r="FG390" i="10"/>
  <c r="FF390" i="10"/>
  <c r="FF374" i="10"/>
  <c r="FG374" i="10"/>
  <c r="FF366" i="10"/>
  <c r="FG366" i="10"/>
  <c r="FF358" i="10"/>
  <c r="FG358" i="10"/>
  <c r="FF350" i="10"/>
  <c r="FG350" i="10"/>
  <c r="FF334" i="10"/>
  <c r="FG334" i="10"/>
  <c r="FF318" i="10"/>
  <c r="FG318" i="10"/>
  <c r="FF310" i="10"/>
  <c r="FG310" i="10"/>
  <c r="FF302" i="10"/>
  <c r="FG302" i="10"/>
  <c r="FG294" i="10"/>
  <c r="FF294" i="10"/>
  <c r="FG286" i="10"/>
  <c r="FF286" i="10"/>
  <c r="FG278" i="10"/>
  <c r="FF278" i="10"/>
  <c r="FG270" i="10"/>
  <c r="FF270" i="10"/>
  <c r="FG262" i="10"/>
  <c r="FF262" i="10"/>
  <c r="FF404" i="10"/>
  <c r="FF401" i="10"/>
  <c r="FG401" i="10"/>
  <c r="FG369" i="10"/>
  <c r="FF369" i="10"/>
  <c r="FF313" i="10"/>
  <c r="FG313" i="10"/>
  <c r="FG289" i="10"/>
  <c r="FF289" i="10"/>
  <c r="FG265" i="10"/>
  <c r="FF265" i="10"/>
  <c r="FF413" i="10"/>
  <c r="FG413" i="10"/>
  <c r="FG373" i="10"/>
  <c r="FF373" i="10"/>
  <c r="FF341" i="10"/>
  <c r="FG341" i="10"/>
  <c r="FF309" i="10"/>
  <c r="FG309" i="10"/>
  <c r="FF301" i="10"/>
  <c r="FG301" i="10"/>
  <c r="FF293" i="10"/>
  <c r="FG293" i="10"/>
  <c r="FF285" i="10"/>
  <c r="FG285" i="10"/>
  <c r="FF277" i="10"/>
  <c r="FG277" i="10"/>
  <c r="FF269" i="10"/>
  <c r="FG269" i="10"/>
  <c r="FF261" i="10"/>
  <c r="FG261" i="10"/>
  <c r="FG397" i="10"/>
  <c r="FF397" i="10"/>
  <c r="FG365" i="10"/>
  <c r="FF365" i="10"/>
  <c r="FF317" i="10"/>
  <c r="FG317" i="10"/>
  <c r="FF396" i="10"/>
  <c r="FG396" i="10"/>
  <c r="FG372" i="10"/>
  <c r="FF372" i="10"/>
  <c r="FG356" i="10"/>
  <c r="FF356" i="10"/>
  <c r="FF332" i="10"/>
  <c r="FG332" i="10"/>
  <c r="FF300" i="10"/>
  <c r="FG300" i="10"/>
  <c r="FF393" i="10"/>
  <c r="FG393" i="10"/>
  <c r="FG361" i="10"/>
  <c r="FF361" i="10"/>
  <c r="FG329" i="10"/>
  <c r="FF329" i="10"/>
  <c r="FG273" i="10"/>
  <c r="FF273" i="10"/>
  <c r="FF405" i="10"/>
  <c r="FG405" i="10"/>
  <c r="FG381" i="10"/>
  <c r="FF381" i="10"/>
  <c r="FG357" i="10"/>
  <c r="FF357" i="10"/>
  <c r="FF333" i="10"/>
  <c r="FG333" i="10"/>
  <c r="FG412" i="10"/>
  <c r="FF412" i="10"/>
  <c r="FF388" i="10"/>
  <c r="FG388" i="10"/>
  <c r="FG364" i="10"/>
  <c r="FF364" i="10"/>
  <c r="FG340" i="10"/>
  <c r="FF340" i="10"/>
  <c r="FF316" i="10"/>
  <c r="FG316" i="10"/>
  <c r="FG292" i="10"/>
  <c r="FF292" i="10"/>
  <c r="FF268" i="10"/>
  <c r="FG268" i="10"/>
  <c r="FF363" i="10"/>
  <c r="FG363" i="10"/>
  <c r="FF339" i="10"/>
  <c r="FG339" i="10"/>
  <c r="FF323" i="10"/>
  <c r="FG323" i="10"/>
  <c r="FF315" i="10"/>
  <c r="FG315" i="10"/>
  <c r="FF299" i="10"/>
  <c r="FG299" i="10"/>
  <c r="FF291" i="10"/>
  <c r="FG291" i="10"/>
  <c r="FF283" i="10"/>
  <c r="FG283" i="10"/>
  <c r="FF275" i="10"/>
  <c r="FG275" i="10"/>
  <c r="FF267" i="10"/>
  <c r="FG267" i="10"/>
  <c r="FF2" i="10"/>
  <c r="FG389" i="10"/>
  <c r="FF389" i="10"/>
  <c r="FG349" i="10"/>
  <c r="FF349" i="10"/>
  <c r="FG325" i="10"/>
  <c r="FF325" i="10"/>
  <c r="FG380" i="10"/>
  <c r="FF380" i="10"/>
  <c r="FG348" i="10"/>
  <c r="FF348" i="10"/>
  <c r="FF324" i="10"/>
  <c r="FG324" i="10"/>
  <c r="FF308" i="10"/>
  <c r="FG308" i="10"/>
  <c r="FF284" i="10"/>
  <c r="FG284" i="10"/>
  <c r="FF276" i="10"/>
  <c r="FG276" i="10"/>
  <c r="FG411" i="10"/>
  <c r="FF411" i="10"/>
  <c r="FG403" i="10"/>
  <c r="FF403" i="10"/>
  <c r="FG395" i="10"/>
  <c r="FF395" i="10"/>
  <c r="FG387" i="10"/>
  <c r="FF387" i="10"/>
  <c r="FF371" i="10"/>
  <c r="FG371" i="10"/>
  <c r="FF355" i="10"/>
  <c r="FG355" i="10"/>
  <c r="FF347" i="10"/>
  <c r="FG347" i="10"/>
  <c r="FG331" i="10"/>
  <c r="FF331" i="10"/>
  <c r="FF307" i="10"/>
  <c r="FG307" i="10"/>
  <c r="FF410" i="10"/>
  <c r="FG410" i="10"/>
  <c r="FG402" i="10"/>
  <c r="FF402" i="10"/>
  <c r="FG394" i="10"/>
  <c r="FF394" i="10"/>
  <c r="FG386" i="10"/>
  <c r="FF386" i="10"/>
  <c r="FG378" i="10"/>
  <c r="FF378" i="10"/>
  <c r="FG370" i="10"/>
  <c r="FF370" i="10"/>
  <c r="FG362" i="10"/>
  <c r="FF362" i="10"/>
  <c r="FG354" i="10"/>
  <c r="FF354" i="10"/>
  <c r="FG346" i="10"/>
  <c r="FF346" i="10"/>
  <c r="FG338" i="10"/>
  <c r="FF338" i="10"/>
  <c r="FG330" i="10"/>
  <c r="FF330" i="10"/>
  <c r="FG322" i="10"/>
  <c r="FF322" i="10"/>
  <c r="FG314" i="10"/>
  <c r="FF314" i="10"/>
  <c r="FG306" i="10"/>
  <c r="FF306" i="10"/>
  <c r="FG298" i="10"/>
  <c r="FF298" i="10"/>
  <c r="FF290" i="10"/>
  <c r="FG290" i="10"/>
  <c r="FF282" i="10"/>
  <c r="FG282" i="10"/>
  <c r="FF274" i="10"/>
  <c r="FG274" i="10"/>
  <c r="FF266" i="10"/>
  <c r="FG266" i="10"/>
  <c r="FF409" i="10"/>
  <c r="FG409" i="10"/>
  <c r="FG377" i="10"/>
  <c r="FF377" i="10"/>
  <c r="FG345" i="10"/>
  <c r="FF345" i="10"/>
  <c r="FF305" i="10"/>
  <c r="FG305" i="10"/>
  <c r="FG416" i="10"/>
  <c r="FF416" i="10"/>
  <c r="FF392" i="10"/>
  <c r="FG392" i="10"/>
  <c r="FG360" i="10"/>
  <c r="FF360" i="10"/>
  <c r="FG336" i="10"/>
  <c r="FF336" i="10"/>
  <c r="FG312" i="10"/>
  <c r="FF312" i="10"/>
  <c r="FG296" i="10"/>
  <c r="FF296" i="10"/>
  <c r="FF272" i="10"/>
  <c r="FG272" i="10"/>
  <c r="FG382" i="10"/>
  <c r="FF326" i="10"/>
  <c r="FF337" i="10"/>
  <c r="FG404" i="10"/>
  <c r="FF382" i="10"/>
  <c r="FG337" i="10"/>
  <c r="FG326" i="10"/>
  <c r="FD2" i="10"/>
  <c r="FG2" i="10"/>
  <c r="FF251" i="10"/>
  <c r="FG251" i="10"/>
  <c r="FG235" i="10"/>
  <c r="FG219" i="10"/>
  <c r="FG202" i="10"/>
  <c r="FG186" i="10"/>
  <c r="FG170" i="10"/>
  <c r="FG146" i="10"/>
  <c r="FF10" i="10"/>
  <c r="FG10" i="10"/>
  <c r="FF253" i="10"/>
  <c r="FG253" i="10"/>
  <c r="FG237" i="10"/>
  <c r="FG229" i="10"/>
  <c r="FG221" i="10"/>
  <c r="FG213" i="10"/>
  <c r="FF205" i="10"/>
  <c r="FG205" i="10"/>
  <c r="FG196" i="10"/>
  <c r="FG188" i="10"/>
  <c r="FF180" i="10"/>
  <c r="FG180" i="10"/>
  <c r="FF172" i="10"/>
  <c r="FG172" i="10"/>
  <c r="FG164" i="10"/>
  <c r="FG156" i="10"/>
  <c r="FG148" i="10"/>
  <c r="FG132" i="10"/>
  <c r="FG116" i="10"/>
  <c r="FG100" i="10"/>
  <c r="FF84" i="10"/>
  <c r="FG84" i="10"/>
  <c r="FG68" i="10"/>
  <c r="FG52" i="10"/>
  <c r="FG36" i="10"/>
  <c r="FG20" i="10"/>
  <c r="FF4" i="10"/>
  <c r="FG4" i="10"/>
  <c r="FG242" i="10"/>
  <c r="FG252" i="10"/>
  <c r="FG244" i="10"/>
  <c r="FG236" i="10"/>
  <c r="FG228" i="10"/>
  <c r="FF220" i="10"/>
  <c r="FG220" i="10"/>
  <c r="FF212" i="10"/>
  <c r="FG212" i="10"/>
  <c r="FF204" i="10"/>
  <c r="FG204" i="10"/>
  <c r="FG195" i="10"/>
  <c r="FG187" i="10"/>
  <c r="FG179" i="10"/>
  <c r="FG171" i="10"/>
  <c r="FG163" i="10"/>
  <c r="FG155" i="10"/>
  <c r="FF147" i="10"/>
  <c r="FG147" i="10"/>
  <c r="FG139" i="10"/>
  <c r="FG131" i="10"/>
  <c r="FG123" i="10"/>
  <c r="FG115" i="10"/>
  <c r="FG107" i="10"/>
  <c r="FF99" i="10"/>
  <c r="FG99" i="10"/>
  <c r="FG91" i="10"/>
  <c r="FF83" i="10"/>
  <c r="FG83" i="10"/>
  <c r="FG75" i="10"/>
  <c r="FG67" i="10"/>
  <c r="FG59" i="10"/>
  <c r="FG51" i="10"/>
  <c r="FG43" i="10"/>
  <c r="FG35" i="10"/>
  <c r="FG27" i="10"/>
  <c r="FF19" i="10"/>
  <c r="FG19" i="10"/>
  <c r="FF11" i="10"/>
  <c r="FG11" i="10"/>
  <c r="FF3" i="10"/>
  <c r="FG3" i="10"/>
  <c r="FG122" i="10"/>
  <c r="FG74" i="10"/>
  <c r="FF42" i="10"/>
  <c r="FG42" i="10"/>
  <c r="FG129" i="10"/>
  <c r="FG97" i="10"/>
  <c r="FG81" i="10"/>
  <c r="FF57" i="10"/>
  <c r="FG57" i="10"/>
  <c r="FG49" i="10"/>
  <c r="FG41" i="10"/>
  <c r="FF33" i="10"/>
  <c r="FG33" i="10"/>
  <c r="FF25" i="10"/>
  <c r="FG25" i="10"/>
  <c r="FF17" i="10"/>
  <c r="FG17" i="10"/>
  <c r="FF9" i="10"/>
  <c r="FG9" i="10"/>
  <c r="FF82" i="10"/>
  <c r="FG82" i="10"/>
  <c r="FF26" i="10"/>
  <c r="FG26" i="10"/>
  <c r="FG121" i="10"/>
  <c r="FF89" i="10"/>
  <c r="FG89" i="10"/>
  <c r="FG65" i="10"/>
  <c r="FF258" i="10"/>
  <c r="FG258" i="10"/>
  <c r="FG249" i="10"/>
  <c r="FG241" i="10"/>
  <c r="FG233" i="10"/>
  <c r="FG225" i="10"/>
  <c r="FG217" i="10"/>
  <c r="FG209" i="10"/>
  <c r="FG200" i="10"/>
  <c r="FG192" i="10"/>
  <c r="FG184" i="10"/>
  <c r="FG176" i="10"/>
  <c r="FF168" i="10"/>
  <c r="FG168" i="10"/>
  <c r="FG160" i="10"/>
  <c r="FG152" i="10"/>
  <c r="FF144" i="10"/>
  <c r="FG144" i="10"/>
  <c r="FG136" i="10"/>
  <c r="FG128" i="10"/>
  <c r="FG120" i="10"/>
  <c r="FF120" i="10"/>
  <c r="FG112" i="10"/>
  <c r="FG104" i="10"/>
  <c r="FF104" i="10"/>
  <c r="FG96" i="10"/>
  <c r="FF96" i="10"/>
  <c r="FG88" i="10"/>
  <c r="FF88" i="10"/>
  <c r="FG80" i="10"/>
  <c r="FG72" i="10"/>
  <c r="FG64" i="10"/>
  <c r="FG56" i="10"/>
  <c r="FG48" i="10"/>
  <c r="FF48" i="10"/>
  <c r="FG40" i="10"/>
  <c r="FG32" i="10"/>
  <c r="FG24" i="10"/>
  <c r="FF24" i="10"/>
  <c r="FG16" i="10"/>
  <c r="FF16" i="10"/>
  <c r="FF130" i="10"/>
  <c r="FG130" i="10"/>
  <c r="FG98" i="10"/>
  <c r="FG50" i="10"/>
  <c r="FF259" i="10"/>
  <c r="FG259" i="10"/>
  <c r="FG250" i="10"/>
  <c r="FG234" i="10"/>
  <c r="FG226" i="10"/>
  <c r="FG218" i="10"/>
  <c r="FF210" i="10"/>
  <c r="FG210" i="10"/>
  <c r="FG201" i="10"/>
  <c r="FF193" i="10"/>
  <c r="FG193" i="10"/>
  <c r="FG185" i="10"/>
  <c r="FG177" i="10"/>
  <c r="FG169" i="10"/>
  <c r="FG161" i="10"/>
  <c r="FG153" i="10"/>
  <c r="FF145" i="10"/>
  <c r="FG145" i="10"/>
  <c r="FF113" i="10"/>
  <c r="FG113" i="10"/>
  <c r="FG73" i="10"/>
  <c r="FG257" i="10"/>
  <c r="FF257" i="10"/>
  <c r="FF248" i="10"/>
  <c r="FG248" i="10"/>
  <c r="FG240" i="10"/>
  <c r="FG232" i="10"/>
  <c r="FG224" i="10"/>
  <c r="FF216" i="10"/>
  <c r="FG216" i="10"/>
  <c r="FG208" i="10"/>
  <c r="FG199" i="10"/>
  <c r="FG191" i="10"/>
  <c r="FG183" i="10"/>
  <c r="FG175" i="10"/>
  <c r="FF167" i="10"/>
  <c r="FG167" i="10"/>
  <c r="FG159" i="10"/>
  <c r="FG151" i="10"/>
  <c r="FG143" i="10"/>
  <c r="FF143" i="10"/>
  <c r="FG135" i="10"/>
  <c r="FG127" i="10"/>
  <c r="FF119" i="10"/>
  <c r="FG119" i="10"/>
  <c r="FG111" i="10"/>
  <c r="FF103" i="10"/>
  <c r="FG103" i="10"/>
  <c r="FF95" i="10"/>
  <c r="FG95" i="10"/>
  <c r="FG87" i="10"/>
  <c r="FG79" i="10"/>
  <c r="FG71" i="10"/>
  <c r="FG63" i="10"/>
  <c r="FF63" i="10"/>
  <c r="FF55" i="10"/>
  <c r="FG55" i="10"/>
  <c r="FG47" i="10"/>
  <c r="FG39" i="10"/>
  <c r="FG31" i="10"/>
  <c r="FF31" i="10"/>
  <c r="FF23" i="10"/>
  <c r="FG23" i="10"/>
  <c r="FG15" i="10"/>
  <c r="FF15" i="10"/>
  <c r="FF7" i="10"/>
  <c r="FG138" i="10"/>
  <c r="FG58" i="10"/>
  <c r="FG137" i="10"/>
  <c r="FG105" i="10"/>
  <c r="FG256" i="10"/>
  <c r="FF256" i="10"/>
  <c r="FG247" i="10"/>
  <c r="FG239" i="10"/>
  <c r="FF231" i="10"/>
  <c r="FG231" i="10"/>
  <c r="FG223" i="10"/>
  <c r="FG215" i="10"/>
  <c r="FF207" i="10"/>
  <c r="FG207" i="10"/>
  <c r="FG198" i="10"/>
  <c r="FG190" i="10"/>
  <c r="FG182" i="10"/>
  <c r="FG174" i="10"/>
  <c r="FG166" i="10"/>
  <c r="FG158" i="10"/>
  <c r="FG150" i="10"/>
  <c r="FG142" i="10"/>
  <c r="FG134" i="10"/>
  <c r="FG126" i="10"/>
  <c r="FG118" i="10"/>
  <c r="FG110" i="10"/>
  <c r="FG102" i="10"/>
  <c r="FF102" i="10"/>
  <c r="FG94" i="10"/>
  <c r="FG86" i="10"/>
  <c r="FF86" i="10"/>
  <c r="FG78" i="10"/>
  <c r="FG70" i="10"/>
  <c r="FG62" i="10"/>
  <c r="FF54" i="10"/>
  <c r="FG54" i="10"/>
  <c r="FG46" i="10"/>
  <c r="FG38" i="10"/>
  <c r="FG30" i="10"/>
  <c r="FG22" i="10"/>
  <c r="FG14" i="10"/>
  <c r="FF14" i="10"/>
  <c r="FG6" i="10"/>
  <c r="FF6" i="10"/>
  <c r="FG243" i="10"/>
  <c r="FG227" i="10"/>
  <c r="FG211" i="10"/>
  <c r="FG194" i="10"/>
  <c r="FG178" i="10"/>
  <c r="FG162" i="10"/>
  <c r="FG154" i="10"/>
  <c r="FF106" i="10"/>
  <c r="FG106" i="10"/>
  <c r="FF90" i="10"/>
  <c r="FG90" i="10"/>
  <c r="FF34" i="10"/>
  <c r="FG34" i="10"/>
  <c r="FF255" i="10"/>
  <c r="FG255" i="10"/>
  <c r="FG246" i="10"/>
  <c r="FG238" i="10"/>
  <c r="FG230" i="10"/>
  <c r="FF222" i="10"/>
  <c r="FG222" i="10"/>
  <c r="FG214" i="10"/>
  <c r="FG206" i="10"/>
  <c r="FG197" i="10"/>
  <c r="FG189" i="10"/>
  <c r="FG181" i="10"/>
  <c r="FF173" i="10"/>
  <c r="FG173" i="10"/>
  <c r="FG165" i="10"/>
  <c r="FG157" i="10"/>
  <c r="FG149" i="10"/>
  <c r="FG141" i="10"/>
  <c r="FG133" i="10"/>
  <c r="FG125" i="10"/>
  <c r="FG117" i="10"/>
  <c r="FG109" i="10"/>
  <c r="FG101" i="10"/>
  <c r="FF93" i="10"/>
  <c r="FG93" i="10"/>
  <c r="FG85" i="10"/>
  <c r="FG77" i="10"/>
  <c r="FG69" i="10"/>
  <c r="FG61" i="10"/>
  <c r="FG53" i="10"/>
  <c r="FF53" i="10"/>
  <c r="FG45" i="10"/>
  <c r="FG37" i="10"/>
  <c r="FF37" i="10"/>
  <c r="FG29" i="10"/>
  <c r="FF21" i="10"/>
  <c r="FG21" i="10"/>
  <c r="FG13" i="10"/>
  <c r="FF5" i="10"/>
  <c r="FG5" i="10"/>
  <c r="FF260" i="10"/>
  <c r="FG260" i="10"/>
  <c r="FG114" i="10"/>
  <c r="FG66" i="10"/>
  <c r="FF18" i="10"/>
  <c r="FG18" i="10"/>
  <c r="FG245" i="10"/>
  <c r="FG140" i="10"/>
  <c r="FG124" i="10"/>
  <c r="FF108" i="10"/>
  <c r="FG108" i="10"/>
  <c r="FF92" i="10"/>
  <c r="FG92" i="10"/>
  <c r="FG76" i="10"/>
  <c r="FG60" i="10"/>
  <c r="FG44" i="10"/>
  <c r="FG28" i="10"/>
  <c r="FG12" i="10"/>
  <c r="FG8" i="10"/>
  <c r="FG7" i="10"/>
  <c r="FE130" i="10" l="1"/>
  <c r="FH130" i="10" s="1"/>
  <c r="FE143" i="10"/>
  <c r="FH143" i="10" s="1"/>
  <c r="FE120" i="10"/>
  <c r="FH120" i="10" s="1"/>
  <c r="FE103" i="10"/>
  <c r="FH103" i="10" s="1"/>
  <c r="FE48" i="10"/>
  <c r="FH48" i="10" s="1"/>
  <c r="FE205" i="10"/>
  <c r="FH205" i="10" s="1"/>
  <c r="FE10" i="10"/>
  <c r="FH10" i="10" s="1"/>
  <c r="FE82" i="10"/>
  <c r="FH82" i="10" s="1"/>
  <c r="FE231" i="10"/>
  <c r="FH231" i="10" s="1"/>
  <c r="FE173" i="10"/>
  <c r="FH173" i="10" s="1"/>
  <c r="FE90" i="10"/>
  <c r="FH90" i="10" s="1"/>
  <c r="FE145" i="10"/>
  <c r="FH145" i="10" s="1"/>
  <c r="FE63" i="10"/>
  <c r="FH63" i="10" s="1"/>
  <c r="FE11" i="10"/>
  <c r="FH11" i="10" s="1"/>
  <c r="FE4" i="10"/>
  <c r="FH4" i="10" s="1"/>
  <c r="FE2" i="10"/>
  <c r="FH2" i="10" s="1"/>
  <c r="FE18" i="10"/>
  <c r="FH18" i="10" s="1"/>
  <c r="FE53" i="10"/>
  <c r="FH53" i="10" s="1"/>
  <c r="FE7" i="10"/>
  <c r="FH7" i="10" s="1"/>
  <c r="FE33" i="10"/>
  <c r="FH33" i="10" s="1"/>
  <c r="FE19" i="10"/>
  <c r="FH19" i="10" s="1"/>
  <c r="FE220" i="10"/>
  <c r="FH220" i="10" s="1"/>
  <c r="FE108" i="10"/>
  <c r="FH108" i="10" s="1"/>
  <c r="FE54" i="10"/>
  <c r="FH54" i="10" s="1"/>
  <c r="FE102" i="10"/>
  <c r="FH102" i="10" s="1"/>
  <c r="FE88" i="10"/>
  <c r="FH88" i="10" s="1"/>
  <c r="FE3" i="10"/>
  <c r="FH3" i="10" s="1"/>
  <c r="FE204" i="10"/>
  <c r="FH204" i="10" s="1"/>
  <c r="FE34" i="10"/>
  <c r="FH34" i="10" s="1"/>
  <c r="FE312" i="10"/>
  <c r="FH312" i="10" s="1"/>
  <c r="FE294" i="10"/>
  <c r="FH294" i="10" s="1"/>
  <c r="FE298" i="10"/>
  <c r="FH298" i="10" s="1"/>
  <c r="FE16" i="10"/>
  <c r="FH16" i="10" s="1"/>
  <c r="FE96" i="10"/>
  <c r="FH96" i="10" s="1"/>
  <c r="FE99" i="10"/>
  <c r="FH99" i="10" s="1"/>
  <c r="FE212" i="10"/>
  <c r="FH212" i="10" s="1"/>
  <c r="FE84" i="10"/>
  <c r="FH84" i="10" s="1"/>
  <c r="FE86" i="10"/>
  <c r="FH86" i="10" s="1"/>
  <c r="FE15" i="10"/>
  <c r="FH15" i="10" s="1"/>
  <c r="FE144" i="10"/>
  <c r="FH144" i="10" s="1"/>
  <c r="FE9" i="10"/>
  <c r="FH9" i="10" s="1"/>
  <c r="FE168" i="10"/>
  <c r="FH168" i="10" s="1"/>
  <c r="FE17" i="10"/>
  <c r="FH17" i="10" s="1"/>
  <c r="FE147" i="10"/>
  <c r="FH147" i="10" s="1"/>
  <c r="FE42" i="10"/>
  <c r="FH42" i="10" s="1"/>
  <c r="FE92" i="10"/>
  <c r="FH92" i="10" s="1"/>
  <c r="FE93" i="10"/>
  <c r="FH93" i="10" s="1"/>
  <c r="FE255" i="10"/>
  <c r="FH255" i="10" s="1"/>
  <c r="FE106" i="10"/>
  <c r="FH106" i="10" s="1"/>
  <c r="FE113" i="10"/>
  <c r="FH113" i="10" s="1"/>
  <c r="FE57" i="10"/>
  <c r="FH57" i="10" s="1"/>
  <c r="FE5" i="10"/>
  <c r="FH5" i="10" s="1"/>
  <c r="FE95" i="10"/>
  <c r="FH95" i="10" s="1"/>
  <c r="FE26" i="10"/>
  <c r="FH26" i="10" s="1"/>
  <c r="FE6" i="10"/>
  <c r="FH6" i="10" s="1"/>
  <c r="FE24" i="10"/>
  <c r="FH24" i="10" s="1"/>
  <c r="FE104" i="10"/>
  <c r="FH104" i="10" s="1"/>
  <c r="FE14" i="10"/>
  <c r="FH14" i="10" s="1"/>
  <c r="FE23" i="10"/>
  <c r="FH23" i="10" s="1"/>
  <c r="FE210" i="10"/>
  <c r="FH210" i="10" s="1"/>
  <c r="FE251" i="10"/>
  <c r="FH251" i="10" s="1"/>
  <c r="FE37" i="10"/>
  <c r="FH37" i="10" s="1"/>
  <c r="FE167" i="10"/>
  <c r="FH167" i="10" s="1"/>
  <c r="FE216" i="10"/>
  <c r="FH216" i="10" s="1"/>
  <c r="FE89" i="10"/>
  <c r="FH89" i="10" s="1"/>
  <c r="FE83" i="10"/>
  <c r="FH83" i="10" s="1"/>
  <c r="FE207" i="10"/>
  <c r="FH207" i="10" s="1"/>
  <c r="FE25" i="10"/>
  <c r="FH25" i="10" s="1"/>
  <c r="FE31" i="10"/>
  <c r="FH31" i="10" s="1"/>
  <c r="FE222" i="10"/>
  <c r="FH222" i="10" s="1"/>
  <c r="FE119" i="10"/>
  <c r="FH119" i="10" s="1"/>
  <c r="FE21" i="10"/>
  <c r="FH21" i="10" s="1"/>
  <c r="FE55" i="10"/>
  <c r="FH55" i="10" s="1"/>
  <c r="FC3" i="10"/>
  <c r="FC4" i="10"/>
  <c r="FC5" i="10"/>
  <c r="FC6" i="10"/>
  <c r="FC7" i="10"/>
  <c r="FC8" i="10"/>
  <c r="FC9" i="10"/>
  <c r="FC10" i="10"/>
  <c r="FC11" i="10"/>
  <c r="FC12" i="10"/>
  <c r="FC13" i="10"/>
  <c r="FC14" i="10"/>
  <c r="FC15" i="10"/>
  <c r="FC16" i="10"/>
  <c r="FC17" i="10"/>
  <c r="FC18" i="10"/>
  <c r="FC19" i="10"/>
  <c r="FC20" i="10"/>
  <c r="FC21" i="10"/>
  <c r="FC22" i="10"/>
  <c r="FC23" i="10"/>
  <c r="FC24" i="10"/>
  <c r="FC25" i="10"/>
  <c r="FC26" i="10"/>
  <c r="FC27" i="10"/>
  <c r="FC28" i="10"/>
  <c r="FC29" i="10"/>
  <c r="FC30" i="10"/>
  <c r="FC31" i="10"/>
  <c r="FC32" i="10"/>
  <c r="FC33" i="10"/>
  <c r="FC34" i="10"/>
  <c r="FC35" i="10"/>
  <c r="FC36" i="10"/>
  <c r="FC37" i="10"/>
  <c r="FC38" i="10"/>
  <c r="FC39" i="10"/>
  <c r="FC40" i="10"/>
  <c r="FC41" i="10"/>
  <c r="FC42" i="10"/>
  <c r="FC43" i="10"/>
  <c r="FC44" i="10"/>
  <c r="FC45" i="10"/>
  <c r="FC46" i="10"/>
  <c r="FC47" i="10"/>
  <c r="FC48" i="10"/>
  <c r="FC49" i="10"/>
  <c r="FC50" i="10"/>
  <c r="FD50" i="10" s="1"/>
  <c r="FF50" i="10" s="1"/>
  <c r="FE50" i="10" s="1"/>
  <c r="FH50" i="10" s="1"/>
  <c r="FC51" i="10"/>
  <c r="FC52" i="10"/>
  <c r="FC53" i="10"/>
  <c r="FC54" i="10"/>
  <c r="FC55" i="10"/>
  <c r="FC56" i="10"/>
  <c r="FC57" i="10"/>
  <c r="FC58" i="10"/>
  <c r="FC59" i="10"/>
  <c r="FC60" i="10"/>
  <c r="FC61" i="10"/>
  <c r="FC62" i="10"/>
  <c r="FC63" i="10"/>
  <c r="FC64" i="10"/>
  <c r="FC65" i="10"/>
  <c r="FC66" i="10"/>
  <c r="FD66" i="10" s="1"/>
  <c r="FF66" i="10" s="1"/>
  <c r="FE66" i="10" s="1"/>
  <c r="FH66" i="10" s="1"/>
  <c r="FC67" i="10"/>
  <c r="FC68" i="10"/>
  <c r="FC69" i="10"/>
  <c r="FC70" i="10"/>
  <c r="FC71" i="10"/>
  <c r="FC72" i="10"/>
  <c r="FC73" i="10"/>
  <c r="FC74" i="10"/>
  <c r="FD74" i="10" s="1"/>
  <c r="FF74" i="10" s="1"/>
  <c r="FE74" i="10" s="1"/>
  <c r="FH74" i="10" s="1"/>
  <c r="FC75" i="10"/>
  <c r="FC76" i="10"/>
  <c r="FC77" i="10"/>
  <c r="FC78" i="10"/>
  <c r="FC79" i="10"/>
  <c r="FC80" i="10"/>
  <c r="FC81" i="10"/>
  <c r="FC82" i="10"/>
  <c r="FC83" i="10"/>
  <c r="FC84" i="10"/>
  <c r="FC85" i="10"/>
  <c r="FC86" i="10"/>
  <c r="FC87" i="10"/>
  <c r="FC88" i="10"/>
  <c r="FC89" i="10"/>
  <c r="FC90" i="10"/>
  <c r="FC91" i="10"/>
  <c r="FC92" i="10"/>
  <c r="FC93" i="10"/>
  <c r="FC94" i="10"/>
  <c r="FC95" i="10"/>
  <c r="FC96" i="10"/>
  <c r="FC97" i="10"/>
  <c r="FC98" i="10"/>
  <c r="FC99" i="10"/>
  <c r="FC100" i="10"/>
  <c r="FC101" i="10"/>
  <c r="FC102" i="10"/>
  <c r="FC103" i="10"/>
  <c r="FC104" i="10"/>
  <c r="FC105" i="10"/>
  <c r="FC106" i="10"/>
  <c r="FC107" i="10"/>
  <c r="FC108" i="10"/>
  <c r="FC109" i="10"/>
  <c r="FC110" i="10"/>
  <c r="FC111" i="10"/>
  <c r="FC112" i="10"/>
  <c r="FC113" i="10"/>
  <c r="FC114" i="10"/>
  <c r="FC115" i="10"/>
  <c r="FC116" i="10"/>
  <c r="FC117" i="10"/>
  <c r="FC118" i="10"/>
  <c r="FC119" i="10"/>
  <c r="FC120" i="10"/>
  <c r="FC121" i="10"/>
  <c r="FC122" i="10"/>
  <c r="FC123" i="10"/>
  <c r="FC124" i="10"/>
  <c r="FC125" i="10"/>
  <c r="FC126" i="10"/>
  <c r="FC127" i="10"/>
  <c r="FC128" i="10"/>
  <c r="FC129" i="10"/>
  <c r="FC130" i="10"/>
  <c r="FC131" i="10"/>
  <c r="FC132" i="10"/>
  <c r="FC133" i="10"/>
  <c r="FC134" i="10"/>
  <c r="FC135" i="10"/>
  <c r="FC136" i="10"/>
  <c r="FC137" i="10"/>
  <c r="FC138" i="10"/>
  <c r="FC139" i="10"/>
  <c r="FC140" i="10"/>
  <c r="FC141" i="10"/>
  <c r="FC142" i="10"/>
  <c r="FC143" i="10"/>
  <c r="FC144" i="10"/>
  <c r="FC145" i="10"/>
  <c r="FC146" i="10"/>
  <c r="FC147" i="10"/>
  <c r="FC148" i="10"/>
  <c r="FC149" i="10"/>
  <c r="FC150" i="10"/>
  <c r="FC151" i="10"/>
  <c r="FC152" i="10"/>
  <c r="FC153" i="10"/>
  <c r="FC154" i="10"/>
  <c r="FC155" i="10"/>
  <c r="FC156" i="10"/>
  <c r="FC157" i="10"/>
  <c r="FC158" i="10"/>
  <c r="FC159" i="10"/>
  <c r="FC160" i="10"/>
  <c r="FC161" i="10"/>
  <c r="FC162" i="10"/>
  <c r="FC163" i="10"/>
  <c r="FC164" i="10"/>
  <c r="FC165" i="10"/>
  <c r="FC166" i="10"/>
  <c r="FC167" i="10"/>
  <c r="FC168" i="10"/>
  <c r="FC169" i="10"/>
  <c r="FC170" i="10"/>
  <c r="FC171" i="10"/>
  <c r="FC172" i="10"/>
  <c r="FC173" i="10"/>
  <c r="FC174" i="10"/>
  <c r="FC175" i="10"/>
  <c r="FC176" i="10"/>
  <c r="FC177" i="10"/>
  <c r="FC178" i="10"/>
  <c r="FC179" i="10"/>
  <c r="FC180" i="10"/>
  <c r="FC181" i="10"/>
  <c r="FC182" i="10"/>
  <c r="FC183" i="10"/>
  <c r="FC184" i="10"/>
  <c r="FC185" i="10"/>
  <c r="FC186" i="10"/>
  <c r="FC187" i="10"/>
  <c r="FC188" i="10"/>
  <c r="FC189" i="10"/>
  <c r="FC190" i="10"/>
  <c r="FC191" i="10"/>
  <c r="FC192" i="10"/>
  <c r="FC193" i="10"/>
  <c r="FC194" i="10"/>
  <c r="FC195" i="10"/>
  <c r="FC196" i="10"/>
  <c r="FC197" i="10"/>
  <c r="FC198" i="10"/>
  <c r="FC199" i="10"/>
  <c r="FC200" i="10"/>
  <c r="FC201" i="10"/>
  <c r="FC202" i="10"/>
  <c r="FC204" i="10"/>
  <c r="FC205" i="10"/>
  <c r="FC206" i="10"/>
  <c r="FC207" i="10"/>
  <c r="FC208" i="10"/>
  <c r="FC209" i="10"/>
  <c r="FC210" i="10"/>
  <c r="FC211" i="10"/>
  <c r="FC212" i="10"/>
  <c r="FC213" i="10"/>
  <c r="FC214" i="10"/>
  <c r="FC215" i="10"/>
  <c r="FC216" i="10"/>
  <c r="FC217" i="10"/>
  <c r="FC218" i="10"/>
  <c r="FC219" i="10"/>
  <c r="FC220" i="10"/>
  <c r="FC221" i="10"/>
  <c r="FC222" i="10"/>
  <c r="FC223" i="10"/>
  <c r="FC224" i="10"/>
  <c r="FC225" i="10"/>
  <c r="FC226" i="10"/>
  <c r="FC227" i="10"/>
  <c r="FC228" i="10"/>
  <c r="FC229" i="10"/>
  <c r="FC230" i="10"/>
  <c r="FC231" i="10"/>
  <c r="FC232" i="10"/>
  <c r="FC233" i="10"/>
  <c r="FC234" i="10"/>
  <c r="FC235" i="10"/>
  <c r="FC236" i="10"/>
  <c r="FC237" i="10"/>
  <c r="FC238" i="10"/>
  <c r="FC239" i="10"/>
  <c r="FC240" i="10"/>
  <c r="FC241" i="10"/>
  <c r="FC242" i="10"/>
  <c r="FC243" i="10"/>
  <c r="FC244" i="10"/>
  <c r="FC245" i="10"/>
  <c r="FC246" i="10"/>
  <c r="FC247" i="10"/>
  <c r="FC248" i="10"/>
  <c r="FC249" i="10"/>
  <c r="FC250" i="10"/>
  <c r="FC251" i="10"/>
  <c r="FC252" i="10"/>
  <c r="FC253" i="10"/>
  <c r="FC255" i="10"/>
  <c r="FC256" i="10"/>
  <c r="FC257" i="10"/>
  <c r="FC258" i="10"/>
  <c r="FC259" i="10"/>
  <c r="FC260" i="10"/>
  <c r="FC261" i="10"/>
  <c r="FC262" i="10"/>
  <c r="FC263" i="10"/>
  <c r="FC264" i="10"/>
  <c r="FC265" i="10"/>
  <c r="FC266" i="10"/>
  <c r="FC267" i="10"/>
  <c r="FC268" i="10"/>
  <c r="FC269" i="10"/>
  <c r="FC270" i="10"/>
  <c r="FC271" i="10"/>
  <c r="FC272" i="10"/>
  <c r="FC273" i="10"/>
  <c r="FC274" i="10"/>
  <c r="FC275" i="10"/>
  <c r="FC276" i="10"/>
  <c r="FC277" i="10"/>
  <c r="FC278" i="10"/>
  <c r="FC279" i="10"/>
  <c r="FC280" i="10"/>
  <c r="FC281" i="10"/>
  <c r="FC282" i="10"/>
  <c r="FC283" i="10"/>
  <c r="FC284" i="10"/>
  <c r="FC285" i="10"/>
  <c r="FC286" i="10"/>
  <c r="FC287" i="10"/>
  <c r="FC288" i="10"/>
  <c r="FC289" i="10"/>
  <c r="FC290" i="10"/>
  <c r="FC291" i="10"/>
  <c r="FC292" i="10"/>
  <c r="FC293" i="10"/>
  <c r="FC294" i="10"/>
  <c r="FC295" i="10"/>
  <c r="FC296" i="10"/>
  <c r="FC297" i="10"/>
  <c r="FC298" i="10"/>
  <c r="FC299" i="10"/>
  <c r="FC300" i="10"/>
  <c r="FC301" i="10"/>
  <c r="FC302" i="10"/>
  <c r="FC303" i="10"/>
  <c r="FC304" i="10"/>
  <c r="FC305" i="10"/>
  <c r="FC306" i="10"/>
  <c r="FC307" i="10"/>
  <c r="FC308" i="10"/>
  <c r="FC309" i="10"/>
  <c r="FC310" i="10"/>
  <c r="FC311" i="10"/>
  <c r="FC312" i="10"/>
  <c r="FC313" i="10"/>
  <c r="FC314" i="10"/>
  <c r="FC315" i="10"/>
  <c r="FC316" i="10"/>
  <c r="FC317" i="10"/>
  <c r="FC318" i="10"/>
  <c r="FC319" i="10"/>
  <c r="FC320" i="10"/>
  <c r="FC321" i="10"/>
  <c r="FC322" i="10"/>
  <c r="FC323" i="10"/>
  <c r="FC324" i="10"/>
  <c r="FC325" i="10"/>
  <c r="FC326" i="10"/>
  <c r="FC327" i="10"/>
  <c r="FC328" i="10"/>
  <c r="FC329" i="10"/>
  <c r="FC330" i="10"/>
  <c r="FC331" i="10"/>
  <c r="FC332" i="10"/>
  <c r="FC333" i="10"/>
  <c r="FC334" i="10"/>
  <c r="FC335" i="10"/>
  <c r="FC336" i="10"/>
  <c r="FC337" i="10"/>
  <c r="FC338" i="10"/>
  <c r="FC339" i="10"/>
  <c r="FC340" i="10"/>
  <c r="FC341" i="10"/>
  <c r="FC342" i="10"/>
  <c r="FC343" i="10"/>
  <c r="FC344" i="10"/>
  <c r="FC345" i="10"/>
  <c r="FC346" i="10"/>
  <c r="FC347" i="10"/>
  <c r="FC348" i="10"/>
  <c r="FC349" i="10"/>
  <c r="FC350" i="10"/>
  <c r="FC351" i="10"/>
  <c r="FC352" i="10"/>
  <c r="FC353" i="10"/>
  <c r="FC354" i="10"/>
  <c r="FC355" i="10"/>
  <c r="FC356" i="10"/>
  <c r="FC357" i="10"/>
  <c r="FC358" i="10"/>
  <c r="FC359" i="10"/>
  <c r="FC360" i="10"/>
  <c r="FC361" i="10"/>
  <c r="FC362" i="10"/>
  <c r="FC363" i="10"/>
  <c r="FC364" i="10"/>
  <c r="FC365" i="10"/>
  <c r="FC366" i="10"/>
  <c r="FC367" i="10"/>
  <c r="FC368" i="10"/>
  <c r="FC369" i="10"/>
  <c r="FC370" i="10"/>
  <c r="FC371" i="10"/>
  <c r="FC372" i="10"/>
  <c r="FC373" i="10"/>
  <c r="FC374" i="10"/>
  <c r="FC375" i="10"/>
  <c r="FC376" i="10"/>
  <c r="FC377" i="10"/>
  <c r="FC378" i="10"/>
  <c r="FC379" i="10"/>
  <c r="FC380" i="10"/>
  <c r="FC381" i="10"/>
  <c r="FC382" i="10"/>
  <c r="FC383" i="10"/>
  <c r="FC384" i="10"/>
  <c r="FC385" i="10"/>
  <c r="FC386" i="10"/>
  <c r="FC387" i="10"/>
  <c r="FC388" i="10"/>
  <c r="FC389" i="10"/>
  <c r="FC390" i="10"/>
  <c r="FC391" i="10"/>
  <c r="FC392" i="10"/>
  <c r="FC393" i="10"/>
  <c r="FC394" i="10"/>
  <c r="FC395" i="10"/>
  <c r="FC396" i="10"/>
  <c r="FC397" i="10"/>
  <c r="FC398" i="10"/>
  <c r="FC399" i="10"/>
  <c r="FC400" i="10"/>
  <c r="FC401" i="10"/>
  <c r="FC402" i="10"/>
  <c r="FC403" i="10"/>
  <c r="FC404" i="10"/>
  <c r="FC405" i="10"/>
  <c r="FC406" i="10"/>
  <c r="FC407" i="10"/>
  <c r="FC408" i="10"/>
  <c r="FC409" i="10"/>
  <c r="FC410" i="10"/>
  <c r="FC411" i="10"/>
  <c r="FC412" i="10"/>
  <c r="FC413" i="10"/>
  <c r="FC414" i="10"/>
  <c r="FC415" i="10"/>
  <c r="FC416" i="10"/>
  <c r="FC2" i="10"/>
  <c r="FD8" i="10"/>
  <c r="FF8" i="10" s="1"/>
  <c r="FE8" i="10" s="1"/>
  <c r="FH8" i="10" s="1"/>
  <c r="FD12" i="10"/>
  <c r="FF12" i="10" s="1"/>
  <c r="FE12" i="10" s="1"/>
  <c r="FH12" i="10" s="1"/>
  <c r="FD13" i="10"/>
  <c r="FF13" i="10" s="1"/>
  <c r="FE13" i="10" s="1"/>
  <c r="FH13" i="10" s="1"/>
  <c r="FD20" i="10"/>
  <c r="FF20" i="10" s="1"/>
  <c r="FE20" i="10" s="1"/>
  <c r="FH20" i="10" s="1"/>
  <c r="FD22" i="10"/>
  <c r="FF22" i="10" s="1"/>
  <c r="FE22" i="10" s="1"/>
  <c r="FH22" i="10" s="1"/>
  <c r="FD27" i="10"/>
  <c r="FF27" i="10" s="1"/>
  <c r="FE27" i="10" s="1"/>
  <c r="FH27" i="10" s="1"/>
  <c r="FD28" i="10"/>
  <c r="FF28" i="10" s="1"/>
  <c r="FE28" i="10" s="1"/>
  <c r="FH28" i="10" s="1"/>
  <c r="FD29" i="10"/>
  <c r="FF29" i="10" s="1"/>
  <c r="FE29" i="10" s="1"/>
  <c r="FH29" i="10" s="1"/>
  <c r="FD30" i="10"/>
  <c r="FF30" i="10" s="1"/>
  <c r="FE30" i="10" s="1"/>
  <c r="FH30" i="10" s="1"/>
  <c r="FD32" i="10"/>
  <c r="FF32" i="10" s="1"/>
  <c r="FE32" i="10" s="1"/>
  <c r="FH32" i="10" s="1"/>
  <c r="FD35" i="10"/>
  <c r="FF35" i="10" s="1"/>
  <c r="FE35" i="10" s="1"/>
  <c r="FH35" i="10" s="1"/>
  <c r="FD36" i="10"/>
  <c r="FF36" i="10" s="1"/>
  <c r="FE36" i="10" s="1"/>
  <c r="FH36" i="10" s="1"/>
  <c r="FD38" i="10"/>
  <c r="FF38" i="10" s="1"/>
  <c r="FE38" i="10" s="1"/>
  <c r="FH38" i="10" s="1"/>
  <c r="FD39" i="10"/>
  <c r="FF39" i="10" s="1"/>
  <c r="FE39" i="10" s="1"/>
  <c r="FH39" i="10" s="1"/>
  <c r="FD40" i="10"/>
  <c r="FF40" i="10" s="1"/>
  <c r="FE40" i="10" s="1"/>
  <c r="FH40" i="10" s="1"/>
  <c r="FD41" i="10"/>
  <c r="FF41" i="10" s="1"/>
  <c r="FE41" i="10" s="1"/>
  <c r="FH41" i="10" s="1"/>
  <c r="FD43" i="10"/>
  <c r="FF43" i="10" s="1"/>
  <c r="FE43" i="10" s="1"/>
  <c r="FH43" i="10" s="1"/>
  <c r="FD44" i="10"/>
  <c r="FF44" i="10" s="1"/>
  <c r="FE44" i="10" s="1"/>
  <c r="FH44" i="10" s="1"/>
  <c r="FD45" i="10"/>
  <c r="FF45" i="10" s="1"/>
  <c r="FE45" i="10" s="1"/>
  <c r="FH45" i="10" s="1"/>
  <c r="FD46" i="10"/>
  <c r="FF46" i="10" s="1"/>
  <c r="FE46" i="10" s="1"/>
  <c r="FH46" i="10" s="1"/>
  <c r="FD47" i="10"/>
  <c r="FF47" i="10" s="1"/>
  <c r="FE47" i="10" s="1"/>
  <c r="FH47" i="10" s="1"/>
  <c r="FD49" i="10"/>
  <c r="FF49" i="10" s="1"/>
  <c r="FE49" i="10" s="1"/>
  <c r="FH49" i="10" s="1"/>
  <c r="FD51" i="10"/>
  <c r="FF51" i="10" s="1"/>
  <c r="FE51" i="10" s="1"/>
  <c r="FH51" i="10" s="1"/>
  <c r="FD52" i="10"/>
  <c r="FF52" i="10" s="1"/>
  <c r="FE52" i="10" s="1"/>
  <c r="FH52" i="10" s="1"/>
  <c r="FD56" i="10"/>
  <c r="FF56" i="10" s="1"/>
  <c r="FE56" i="10" s="1"/>
  <c r="FH56" i="10" s="1"/>
  <c r="FD58" i="10"/>
  <c r="FF58" i="10" s="1"/>
  <c r="FE58" i="10" s="1"/>
  <c r="FH58" i="10" s="1"/>
  <c r="FD59" i="10"/>
  <c r="FF59" i="10" s="1"/>
  <c r="FE59" i="10" s="1"/>
  <c r="FH59" i="10" s="1"/>
  <c r="FD60" i="10"/>
  <c r="FF60" i="10" s="1"/>
  <c r="FE60" i="10" s="1"/>
  <c r="FH60" i="10" s="1"/>
  <c r="FD61" i="10"/>
  <c r="FF61" i="10" s="1"/>
  <c r="FE61" i="10" s="1"/>
  <c r="FH61" i="10" s="1"/>
  <c r="FD62" i="10"/>
  <c r="FF62" i="10" s="1"/>
  <c r="FE62" i="10" s="1"/>
  <c r="FH62" i="10" s="1"/>
  <c r="FD64" i="10"/>
  <c r="FF64" i="10" s="1"/>
  <c r="FE64" i="10" s="1"/>
  <c r="FH64" i="10" s="1"/>
  <c r="FD65" i="10"/>
  <c r="FF65" i="10" s="1"/>
  <c r="FE65" i="10" s="1"/>
  <c r="FH65" i="10" s="1"/>
  <c r="FD67" i="10"/>
  <c r="FF67" i="10" s="1"/>
  <c r="FE67" i="10" s="1"/>
  <c r="FH67" i="10" s="1"/>
  <c r="FD68" i="10"/>
  <c r="FF68" i="10" s="1"/>
  <c r="FE68" i="10" s="1"/>
  <c r="FH68" i="10" s="1"/>
  <c r="FD69" i="10"/>
  <c r="FF69" i="10" s="1"/>
  <c r="FE69" i="10" s="1"/>
  <c r="FH69" i="10" s="1"/>
  <c r="FD70" i="10"/>
  <c r="FF70" i="10" s="1"/>
  <c r="FE70" i="10" s="1"/>
  <c r="FH70" i="10" s="1"/>
  <c r="FD71" i="10"/>
  <c r="FF71" i="10" s="1"/>
  <c r="FE71" i="10" s="1"/>
  <c r="FH71" i="10" s="1"/>
  <c r="FD72" i="10"/>
  <c r="FF72" i="10" s="1"/>
  <c r="FE72" i="10" s="1"/>
  <c r="FH72" i="10" s="1"/>
  <c r="FD73" i="10"/>
  <c r="FF73" i="10" s="1"/>
  <c r="FE73" i="10" s="1"/>
  <c r="FH73" i="10" s="1"/>
  <c r="FD75" i="10"/>
  <c r="FF75" i="10" s="1"/>
  <c r="FE75" i="10" s="1"/>
  <c r="FH75" i="10" s="1"/>
  <c r="FD76" i="10"/>
  <c r="FF76" i="10" s="1"/>
  <c r="FE76" i="10" s="1"/>
  <c r="FH76" i="10" s="1"/>
  <c r="FD77" i="10"/>
  <c r="FF77" i="10" s="1"/>
  <c r="FE77" i="10" s="1"/>
  <c r="FH77" i="10" s="1"/>
  <c r="FD78" i="10"/>
  <c r="FF78" i="10" s="1"/>
  <c r="FE78" i="10" s="1"/>
  <c r="FH78" i="10" s="1"/>
  <c r="FD79" i="10"/>
  <c r="FF79" i="10" s="1"/>
  <c r="FE79" i="10" s="1"/>
  <c r="FH79" i="10" s="1"/>
  <c r="FD80" i="10"/>
  <c r="FF80" i="10" s="1"/>
  <c r="FE80" i="10" s="1"/>
  <c r="FH80" i="10" s="1"/>
  <c r="FD81" i="10"/>
  <c r="FF81" i="10" s="1"/>
  <c r="FE81" i="10" s="1"/>
  <c r="FH81" i="10" s="1"/>
  <c r="FD85" i="10"/>
  <c r="FF85" i="10" s="1"/>
  <c r="FE85" i="10" s="1"/>
  <c r="FH85" i="10" s="1"/>
  <c r="FD87" i="10"/>
  <c r="FF87" i="10" s="1"/>
  <c r="FE87" i="10" s="1"/>
  <c r="FH87" i="10" s="1"/>
  <c r="FD91" i="10"/>
  <c r="FF91" i="10" s="1"/>
  <c r="FE91" i="10" s="1"/>
  <c r="FH91" i="10" s="1"/>
  <c r="FD94" i="10"/>
  <c r="FF94" i="10" s="1"/>
  <c r="FE94" i="10" s="1"/>
  <c r="FH94" i="10" s="1"/>
  <c r="FD97" i="10"/>
  <c r="FF97" i="10" s="1"/>
  <c r="FE97" i="10" s="1"/>
  <c r="FH97" i="10" s="1"/>
  <c r="FD98" i="10"/>
  <c r="FF98" i="10" s="1"/>
  <c r="FE98" i="10" s="1"/>
  <c r="FH98" i="10" s="1"/>
  <c r="FD100" i="10"/>
  <c r="FF100" i="10" s="1"/>
  <c r="FE100" i="10" s="1"/>
  <c r="FH100" i="10" s="1"/>
  <c r="FD101" i="10"/>
  <c r="FF101" i="10" s="1"/>
  <c r="FE101" i="10" s="1"/>
  <c r="FH101" i="10" s="1"/>
  <c r="FD105" i="10"/>
  <c r="FF105" i="10" s="1"/>
  <c r="FE105" i="10" s="1"/>
  <c r="FH105" i="10" s="1"/>
  <c r="FD107" i="10"/>
  <c r="FF107" i="10" s="1"/>
  <c r="FE107" i="10" s="1"/>
  <c r="FH107" i="10" s="1"/>
  <c r="FD109" i="10"/>
  <c r="FF109" i="10" s="1"/>
  <c r="FE109" i="10" s="1"/>
  <c r="FH109" i="10" s="1"/>
  <c r="FD110" i="10"/>
  <c r="FF110" i="10" s="1"/>
  <c r="FE110" i="10" s="1"/>
  <c r="FH110" i="10" s="1"/>
  <c r="FD111" i="10"/>
  <c r="FF111" i="10" s="1"/>
  <c r="FE111" i="10" s="1"/>
  <c r="FH111" i="10" s="1"/>
  <c r="FD112" i="10"/>
  <c r="FF112" i="10" s="1"/>
  <c r="FE112" i="10" s="1"/>
  <c r="FH112" i="10" s="1"/>
  <c r="FD114" i="10"/>
  <c r="FF114" i="10" s="1"/>
  <c r="FE114" i="10" s="1"/>
  <c r="FH114" i="10" s="1"/>
  <c r="FD115" i="10"/>
  <c r="FF115" i="10" s="1"/>
  <c r="FE115" i="10" s="1"/>
  <c r="FH115" i="10" s="1"/>
  <c r="FD116" i="10"/>
  <c r="FF116" i="10" s="1"/>
  <c r="FE116" i="10" s="1"/>
  <c r="FH116" i="10" s="1"/>
  <c r="FD117" i="10"/>
  <c r="FF117" i="10" s="1"/>
  <c r="FE117" i="10" s="1"/>
  <c r="FH117" i="10" s="1"/>
  <c r="FD118" i="10"/>
  <c r="FF118" i="10" s="1"/>
  <c r="FE118" i="10" s="1"/>
  <c r="FH118" i="10" s="1"/>
  <c r="FD121" i="10"/>
  <c r="FF121" i="10" s="1"/>
  <c r="FE121" i="10" s="1"/>
  <c r="FH121" i="10" s="1"/>
  <c r="FD122" i="10"/>
  <c r="FF122" i="10" s="1"/>
  <c r="FE122" i="10" s="1"/>
  <c r="FH122" i="10" s="1"/>
  <c r="FD123" i="10"/>
  <c r="FF123" i="10" s="1"/>
  <c r="FE123" i="10" s="1"/>
  <c r="FH123" i="10" s="1"/>
  <c r="FD124" i="10"/>
  <c r="FF124" i="10" s="1"/>
  <c r="FE124" i="10" s="1"/>
  <c r="FH124" i="10" s="1"/>
  <c r="FD125" i="10"/>
  <c r="FF125" i="10" s="1"/>
  <c r="FE125" i="10" s="1"/>
  <c r="FH125" i="10" s="1"/>
  <c r="FD126" i="10"/>
  <c r="FF126" i="10" s="1"/>
  <c r="FE126" i="10" s="1"/>
  <c r="FH126" i="10" s="1"/>
  <c r="FD127" i="10"/>
  <c r="FF127" i="10" s="1"/>
  <c r="FE127" i="10" s="1"/>
  <c r="FH127" i="10" s="1"/>
  <c r="FD128" i="10"/>
  <c r="FF128" i="10" s="1"/>
  <c r="FE128" i="10" s="1"/>
  <c r="FH128" i="10" s="1"/>
  <c r="FD129" i="10"/>
  <c r="FF129" i="10" s="1"/>
  <c r="FE129" i="10" s="1"/>
  <c r="FH129" i="10" s="1"/>
  <c r="FD131" i="10"/>
  <c r="FF131" i="10" s="1"/>
  <c r="FE131" i="10" s="1"/>
  <c r="FH131" i="10" s="1"/>
  <c r="FD132" i="10"/>
  <c r="FF132" i="10" s="1"/>
  <c r="FE132" i="10" s="1"/>
  <c r="FH132" i="10" s="1"/>
  <c r="FD133" i="10"/>
  <c r="FF133" i="10" s="1"/>
  <c r="FE133" i="10" s="1"/>
  <c r="FH133" i="10" s="1"/>
  <c r="FD134" i="10"/>
  <c r="FF134" i="10" s="1"/>
  <c r="FE134" i="10" s="1"/>
  <c r="FH134" i="10" s="1"/>
  <c r="FD135" i="10"/>
  <c r="FF135" i="10" s="1"/>
  <c r="FE135" i="10" s="1"/>
  <c r="FH135" i="10" s="1"/>
  <c r="FD136" i="10"/>
  <c r="FF136" i="10" s="1"/>
  <c r="FE136" i="10" s="1"/>
  <c r="FH136" i="10" s="1"/>
  <c r="FD137" i="10"/>
  <c r="FF137" i="10" s="1"/>
  <c r="FE137" i="10" s="1"/>
  <c r="FH137" i="10" s="1"/>
  <c r="FD138" i="10"/>
  <c r="FF138" i="10" s="1"/>
  <c r="FE138" i="10" s="1"/>
  <c r="FH138" i="10" s="1"/>
  <c r="FD139" i="10"/>
  <c r="FF139" i="10" s="1"/>
  <c r="FE139" i="10" s="1"/>
  <c r="FH139" i="10" s="1"/>
  <c r="FD140" i="10"/>
  <c r="FF140" i="10" s="1"/>
  <c r="FE140" i="10" s="1"/>
  <c r="FH140" i="10" s="1"/>
  <c r="FD141" i="10"/>
  <c r="FF141" i="10" s="1"/>
  <c r="FE141" i="10" s="1"/>
  <c r="FH141" i="10" s="1"/>
  <c r="FD142" i="10"/>
  <c r="FF142" i="10" s="1"/>
  <c r="FE142" i="10" s="1"/>
  <c r="FH142" i="10" s="1"/>
  <c r="FD146" i="10"/>
  <c r="FF146" i="10" s="1"/>
  <c r="FE146" i="10" s="1"/>
  <c r="FH146" i="10" s="1"/>
  <c r="FD148" i="10"/>
  <c r="FF148" i="10" s="1"/>
  <c r="FE148" i="10" s="1"/>
  <c r="FH148" i="10" s="1"/>
  <c r="FD149" i="10"/>
  <c r="FF149" i="10" s="1"/>
  <c r="FE149" i="10" s="1"/>
  <c r="FH149" i="10" s="1"/>
  <c r="FD150" i="10"/>
  <c r="FF150" i="10" s="1"/>
  <c r="FE150" i="10" s="1"/>
  <c r="FH150" i="10" s="1"/>
  <c r="FD151" i="10"/>
  <c r="FF151" i="10" s="1"/>
  <c r="FE151" i="10" s="1"/>
  <c r="FH151" i="10" s="1"/>
  <c r="FD152" i="10"/>
  <c r="FF152" i="10" s="1"/>
  <c r="FE152" i="10" s="1"/>
  <c r="FH152" i="10" s="1"/>
  <c r="FD153" i="10"/>
  <c r="FF153" i="10" s="1"/>
  <c r="FE153" i="10" s="1"/>
  <c r="FH153" i="10" s="1"/>
  <c r="FD154" i="10"/>
  <c r="FF154" i="10" s="1"/>
  <c r="FE154" i="10" s="1"/>
  <c r="FH154" i="10" s="1"/>
  <c r="FD155" i="10"/>
  <c r="FF155" i="10" s="1"/>
  <c r="FE155" i="10" s="1"/>
  <c r="FH155" i="10" s="1"/>
  <c r="FD156" i="10"/>
  <c r="FF156" i="10" s="1"/>
  <c r="FE156" i="10" s="1"/>
  <c r="FH156" i="10" s="1"/>
  <c r="FD157" i="10"/>
  <c r="FF157" i="10" s="1"/>
  <c r="FE157" i="10" s="1"/>
  <c r="FH157" i="10" s="1"/>
  <c r="FD158" i="10"/>
  <c r="FF158" i="10" s="1"/>
  <c r="FE158" i="10" s="1"/>
  <c r="FH158" i="10" s="1"/>
  <c r="FD159" i="10"/>
  <c r="FF159" i="10" s="1"/>
  <c r="FE159" i="10" s="1"/>
  <c r="FH159" i="10" s="1"/>
  <c r="FD160" i="10"/>
  <c r="FF160" i="10" s="1"/>
  <c r="FE160" i="10" s="1"/>
  <c r="FH160" i="10" s="1"/>
  <c r="FD161" i="10"/>
  <c r="FF161" i="10" s="1"/>
  <c r="FE161" i="10" s="1"/>
  <c r="FH161" i="10" s="1"/>
  <c r="FD162" i="10"/>
  <c r="FF162" i="10" s="1"/>
  <c r="FE162" i="10" s="1"/>
  <c r="FH162" i="10" s="1"/>
  <c r="FD163" i="10"/>
  <c r="FF163" i="10" s="1"/>
  <c r="FE163" i="10" s="1"/>
  <c r="FH163" i="10" s="1"/>
  <c r="FD164" i="10"/>
  <c r="FF164" i="10" s="1"/>
  <c r="FE164" i="10" s="1"/>
  <c r="FH164" i="10" s="1"/>
  <c r="FD165" i="10"/>
  <c r="FF165" i="10" s="1"/>
  <c r="FE165" i="10" s="1"/>
  <c r="FH165" i="10" s="1"/>
  <c r="FD166" i="10"/>
  <c r="FF166" i="10" s="1"/>
  <c r="FE166" i="10" s="1"/>
  <c r="FH166" i="10" s="1"/>
  <c r="FD169" i="10"/>
  <c r="FF169" i="10" s="1"/>
  <c r="FE169" i="10" s="1"/>
  <c r="FH169" i="10" s="1"/>
  <c r="FD170" i="10"/>
  <c r="FF170" i="10" s="1"/>
  <c r="FE170" i="10" s="1"/>
  <c r="FH170" i="10" s="1"/>
  <c r="FD171" i="10"/>
  <c r="FF171" i="10" s="1"/>
  <c r="FE171" i="10" s="1"/>
  <c r="FH171" i="10" s="1"/>
  <c r="FD172" i="10"/>
  <c r="FE172" i="10" s="1"/>
  <c r="FH172" i="10" s="1"/>
  <c r="FD174" i="10"/>
  <c r="FF174" i="10" s="1"/>
  <c r="FE174" i="10" s="1"/>
  <c r="FH174" i="10" s="1"/>
  <c r="FD175" i="10"/>
  <c r="FF175" i="10" s="1"/>
  <c r="FE175" i="10" s="1"/>
  <c r="FH175" i="10" s="1"/>
  <c r="FD176" i="10"/>
  <c r="FF176" i="10" s="1"/>
  <c r="FE176" i="10" s="1"/>
  <c r="FH176" i="10" s="1"/>
  <c r="FD177" i="10"/>
  <c r="FF177" i="10" s="1"/>
  <c r="FE177" i="10" s="1"/>
  <c r="FH177" i="10" s="1"/>
  <c r="FD178" i="10"/>
  <c r="FF178" i="10" s="1"/>
  <c r="FE178" i="10" s="1"/>
  <c r="FH178" i="10" s="1"/>
  <c r="FD179" i="10"/>
  <c r="FF179" i="10" s="1"/>
  <c r="FE179" i="10" s="1"/>
  <c r="FH179" i="10" s="1"/>
  <c r="FD180" i="10"/>
  <c r="FE180" i="10" s="1"/>
  <c r="FH180" i="10" s="1"/>
  <c r="FD181" i="10"/>
  <c r="FF181" i="10" s="1"/>
  <c r="FE181" i="10" s="1"/>
  <c r="FH181" i="10" s="1"/>
  <c r="FD182" i="10"/>
  <c r="FF182" i="10" s="1"/>
  <c r="FE182" i="10" s="1"/>
  <c r="FH182" i="10" s="1"/>
  <c r="FD183" i="10"/>
  <c r="FF183" i="10" s="1"/>
  <c r="FE183" i="10" s="1"/>
  <c r="FH183" i="10" s="1"/>
  <c r="FD184" i="10"/>
  <c r="FF184" i="10" s="1"/>
  <c r="FE184" i="10" s="1"/>
  <c r="FH184" i="10" s="1"/>
  <c r="FD185" i="10"/>
  <c r="FF185" i="10" s="1"/>
  <c r="FE185" i="10" s="1"/>
  <c r="FH185" i="10" s="1"/>
  <c r="FD186" i="10"/>
  <c r="FF186" i="10" s="1"/>
  <c r="FE186" i="10" s="1"/>
  <c r="FH186" i="10" s="1"/>
  <c r="FD187" i="10"/>
  <c r="FF187" i="10" s="1"/>
  <c r="FE187" i="10" s="1"/>
  <c r="FH187" i="10" s="1"/>
  <c r="FD188" i="10"/>
  <c r="FF188" i="10" s="1"/>
  <c r="FE188" i="10" s="1"/>
  <c r="FH188" i="10" s="1"/>
  <c r="FD189" i="10"/>
  <c r="FF189" i="10" s="1"/>
  <c r="FE189" i="10" s="1"/>
  <c r="FH189" i="10" s="1"/>
  <c r="FD190" i="10"/>
  <c r="FF190" i="10" s="1"/>
  <c r="FE190" i="10" s="1"/>
  <c r="FH190" i="10" s="1"/>
  <c r="FD191" i="10"/>
  <c r="FF191" i="10" s="1"/>
  <c r="FE191" i="10" s="1"/>
  <c r="FH191" i="10" s="1"/>
  <c r="FD192" i="10"/>
  <c r="FF192" i="10" s="1"/>
  <c r="FE192" i="10" s="1"/>
  <c r="FH192" i="10" s="1"/>
  <c r="FD193" i="10"/>
  <c r="FE193" i="10" s="1"/>
  <c r="FH193" i="10" s="1"/>
  <c r="FD194" i="10"/>
  <c r="FF194" i="10" s="1"/>
  <c r="FE194" i="10" s="1"/>
  <c r="FH194" i="10" s="1"/>
  <c r="FD195" i="10"/>
  <c r="FF195" i="10" s="1"/>
  <c r="FE195" i="10" s="1"/>
  <c r="FH195" i="10" s="1"/>
  <c r="FD196" i="10"/>
  <c r="FF196" i="10" s="1"/>
  <c r="FE196" i="10" s="1"/>
  <c r="FH196" i="10" s="1"/>
  <c r="FD197" i="10"/>
  <c r="FF197" i="10" s="1"/>
  <c r="FE197" i="10" s="1"/>
  <c r="FH197" i="10" s="1"/>
  <c r="FD198" i="10"/>
  <c r="FF198" i="10" s="1"/>
  <c r="FE198" i="10" s="1"/>
  <c r="FH198" i="10" s="1"/>
  <c r="FD199" i="10"/>
  <c r="FF199" i="10" s="1"/>
  <c r="FE199" i="10" s="1"/>
  <c r="FH199" i="10" s="1"/>
  <c r="FD200" i="10"/>
  <c r="FF200" i="10" s="1"/>
  <c r="FE200" i="10" s="1"/>
  <c r="FH200" i="10" s="1"/>
  <c r="FD201" i="10"/>
  <c r="FF201" i="10" s="1"/>
  <c r="FE201" i="10" s="1"/>
  <c r="FH201" i="10" s="1"/>
  <c r="FD202" i="10"/>
  <c r="FF202" i="10" s="1"/>
  <c r="FE202" i="10" s="1"/>
  <c r="FH202" i="10" s="1"/>
  <c r="FD206" i="10"/>
  <c r="FF206" i="10" s="1"/>
  <c r="FE206" i="10" s="1"/>
  <c r="FH206" i="10" s="1"/>
  <c r="FD208" i="10"/>
  <c r="FF208" i="10" s="1"/>
  <c r="FE208" i="10" s="1"/>
  <c r="FH208" i="10" s="1"/>
  <c r="FD209" i="10"/>
  <c r="FF209" i="10" s="1"/>
  <c r="FE209" i="10" s="1"/>
  <c r="FH209" i="10" s="1"/>
  <c r="FD211" i="10"/>
  <c r="FF211" i="10" s="1"/>
  <c r="FE211" i="10" s="1"/>
  <c r="FH211" i="10" s="1"/>
  <c r="FD213" i="10"/>
  <c r="FF213" i="10" s="1"/>
  <c r="FE213" i="10" s="1"/>
  <c r="FH213" i="10" s="1"/>
  <c r="FD214" i="10"/>
  <c r="FF214" i="10" s="1"/>
  <c r="FE214" i="10" s="1"/>
  <c r="FH214" i="10" s="1"/>
  <c r="FD215" i="10"/>
  <c r="FF215" i="10" s="1"/>
  <c r="FE215" i="10" s="1"/>
  <c r="FH215" i="10" s="1"/>
  <c r="FD217" i="10"/>
  <c r="FF217" i="10" s="1"/>
  <c r="FE217" i="10" s="1"/>
  <c r="FH217" i="10" s="1"/>
  <c r="FD218" i="10"/>
  <c r="FF218" i="10" s="1"/>
  <c r="FE218" i="10" s="1"/>
  <c r="FH218" i="10" s="1"/>
  <c r="FD219" i="10"/>
  <c r="FF219" i="10" s="1"/>
  <c r="FE219" i="10" s="1"/>
  <c r="FH219" i="10" s="1"/>
  <c r="FD221" i="10"/>
  <c r="FF221" i="10" s="1"/>
  <c r="FE221" i="10" s="1"/>
  <c r="FH221" i="10" s="1"/>
  <c r="FD223" i="10"/>
  <c r="FF223" i="10" s="1"/>
  <c r="FE223" i="10" s="1"/>
  <c r="FH223" i="10" s="1"/>
  <c r="FD224" i="10"/>
  <c r="FF224" i="10" s="1"/>
  <c r="FE224" i="10" s="1"/>
  <c r="FH224" i="10" s="1"/>
  <c r="FD225" i="10"/>
  <c r="FF225" i="10" s="1"/>
  <c r="FE225" i="10" s="1"/>
  <c r="FH225" i="10" s="1"/>
  <c r="FD226" i="10"/>
  <c r="FF226" i="10" s="1"/>
  <c r="FE226" i="10" s="1"/>
  <c r="FH226" i="10" s="1"/>
  <c r="FD227" i="10"/>
  <c r="FF227" i="10" s="1"/>
  <c r="FE227" i="10" s="1"/>
  <c r="FH227" i="10" s="1"/>
  <c r="FD228" i="10"/>
  <c r="FF228" i="10" s="1"/>
  <c r="FE228" i="10" s="1"/>
  <c r="FH228" i="10" s="1"/>
  <c r="FD229" i="10"/>
  <c r="FF229" i="10" s="1"/>
  <c r="FE229" i="10" s="1"/>
  <c r="FH229" i="10" s="1"/>
  <c r="FD230" i="10"/>
  <c r="FF230" i="10" s="1"/>
  <c r="FE230" i="10" s="1"/>
  <c r="FH230" i="10" s="1"/>
  <c r="FD232" i="10"/>
  <c r="FF232" i="10" s="1"/>
  <c r="FE232" i="10" s="1"/>
  <c r="FH232" i="10" s="1"/>
  <c r="FD233" i="10"/>
  <c r="FF233" i="10" s="1"/>
  <c r="FE233" i="10" s="1"/>
  <c r="FH233" i="10" s="1"/>
  <c r="FD234" i="10"/>
  <c r="FF234" i="10" s="1"/>
  <c r="FE234" i="10" s="1"/>
  <c r="FH234" i="10" s="1"/>
  <c r="FD235" i="10"/>
  <c r="FF235" i="10" s="1"/>
  <c r="FE235" i="10" s="1"/>
  <c r="FH235" i="10" s="1"/>
  <c r="FD236" i="10"/>
  <c r="FF236" i="10" s="1"/>
  <c r="FE236" i="10" s="1"/>
  <c r="FH236" i="10" s="1"/>
  <c r="FD237" i="10"/>
  <c r="FF237" i="10" s="1"/>
  <c r="FE237" i="10" s="1"/>
  <c r="FH237" i="10" s="1"/>
  <c r="FD238" i="10"/>
  <c r="FF238" i="10" s="1"/>
  <c r="FE238" i="10" s="1"/>
  <c r="FH238" i="10" s="1"/>
  <c r="FD239" i="10"/>
  <c r="FF239" i="10" s="1"/>
  <c r="FE239" i="10" s="1"/>
  <c r="FH239" i="10" s="1"/>
  <c r="FD240" i="10"/>
  <c r="FF240" i="10" s="1"/>
  <c r="FE240" i="10" s="1"/>
  <c r="FH240" i="10" s="1"/>
  <c r="FD241" i="10"/>
  <c r="FF241" i="10" s="1"/>
  <c r="FE241" i="10" s="1"/>
  <c r="FH241" i="10" s="1"/>
  <c r="FD242" i="10"/>
  <c r="FF242" i="10" s="1"/>
  <c r="FE242" i="10" s="1"/>
  <c r="FH242" i="10" s="1"/>
  <c r="FD243" i="10"/>
  <c r="FF243" i="10" s="1"/>
  <c r="FE243" i="10" s="1"/>
  <c r="FH243" i="10" s="1"/>
  <c r="FD244" i="10"/>
  <c r="FF244" i="10" s="1"/>
  <c r="FE244" i="10" s="1"/>
  <c r="FH244" i="10" s="1"/>
  <c r="FD245" i="10"/>
  <c r="FF245" i="10" s="1"/>
  <c r="FE245" i="10" s="1"/>
  <c r="FH245" i="10" s="1"/>
  <c r="FD246" i="10"/>
  <c r="FF246" i="10" s="1"/>
  <c r="FE246" i="10" s="1"/>
  <c r="FH246" i="10" s="1"/>
  <c r="FD247" i="10"/>
  <c r="FF247" i="10" s="1"/>
  <c r="FE247" i="10" s="1"/>
  <c r="FH247" i="10" s="1"/>
  <c r="FD248" i="10"/>
  <c r="FE248" i="10" s="1"/>
  <c r="FH248" i="10" s="1"/>
  <c r="FD249" i="10"/>
  <c r="FF249" i="10" s="1"/>
  <c r="FE249" i="10" s="1"/>
  <c r="FH249" i="10" s="1"/>
  <c r="FD250" i="10"/>
  <c r="FF250" i="10" s="1"/>
  <c r="FE250" i="10" s="1"/>
  <c r="FH250" i="10" s="1"/>
  <c r="FD252" i="10"/>
  <c r="FF252" i="10" s="1"/>
  <c r="FE252" i="10" s="1"/>
  <c r="FH252" i="10" s="1"/>
  <c r="FD253" i="10"/>
  <c r="FE253" i="10" s="1"/>
  <c r="FH253" i="10" s="1"/>
  <c r="FD256" i="10"/>
  <c r="FE256" i="10" s="1"/>
  <c r="FH256" i="10" s="1"/>
  <c r="FD257" i="10"/>
  <c r="FE257" i="10" s="1"/>
  <c r="FH257" i="10" s="1"/>
  <c r="FD258" i="10"/>
  <c r="FE258" i="10" s="1"/>
  <c r="FH258" i="10" s="1"/>
  <c r="FD259" i="10"/>
  <c r="FE259" i="10" s="1"/>
  <c r="FH259" i="10" s="1"/>
  <c r="FD261" i="10"/>
  <c r="FE261" i="10" s="1"/>
  <c r="FH261" i="10" s="1"/>
  <c r="FD262" i="10"/>
  <c r="FE262" i="10" s="1"/>
  <c r="FH262" i="10" s="1"/>
  <c r="FD263" i="10"/>
  <c r="FE263" i="10" s="1"/>
  <c r="FH263" i="10" s="1"/>
  <c r="FD264" i="10"/>
  <c r="FE264" i="10" s="1"/>
  <c r="FH264" i="10" s="1"/>
  <c r="FD265" i="10"/>
  <c r="FE265" i="10" s="1"/>
  <c r="FH265" i="10" s="1"/>
  <c r="FD266" i="10"/>
  <c r="FE266" i="10" s="1"/>
  <c r="FH266" i="10" s="1"/>
  <c r="FD267" i="10"/>
  <c r="FE267" i="10" s="1"/>
  <c r="FH267" i="10" s="1"/>
  <c r="FD268" i="10"/>
  <c r="FE268" i="10" s="1"/>
  <c r="FH268" i="10" s="1"/>
  <c r="FD269" i="10"/>
  <c r="FE269" i="10" s="1"/>
  <c r="FH269" i="10" s="1"/>
  <c r="FD270" i="10"/>
  <c r="FE270" i="10" s="1"/>
  <c r="FH270" i="10" s="1"/>
  <c r="FD271" i="10"/>
  <c r="FE271" i="10" s="1"/>
  <c r="FH271" i="10" s="1"/>
  <c r="FD272" i="10"/>
  <c r="FE272" i="10" s="1"/>
  <c r="FH272" i="10" s="1"/>
  <c r="FD273" i="10"/>
  <c r="FE273" i="10" s="1"/>
  <c r="FH273" i="10" s="1"/>
  <c r="FD274" i="10"/>
  <c r="FE274" i="10" s="1"/>
  <c r="FH274" i="10" s="1"/>
  <c r="FD275" i="10"/>
  <c r="FE275" i="10" s="1"/>
  <c r="FH275" i="10" s="1"/>
  <c r="FD276" i="10"/>
  <c r="FE276" i="10" s="1"/>
  <c r="FH276" i="10" s="1"/>
  <c r="FD277" i="10"/>
  <c r="FE277" i="10" s="1"/>
  <c r="FH277" i="10" s="1"/>
  <c r="FD278" i="10"/>
  <c r="FE278" i="10" s="1"/>
  <c r="FH278" i="10" s="1"/>
  <c r="FD279" i="10"/>
  <c r="FE279" i="10" s="1"/>
  <c r="FH279" i="10" s="1"/>
  <c r="FD280" i="10"/>
  <c r="FE280" i="10" s="1"/>
  <c r="FH280" i="10" s="1"/>
  <c r="FD281" i="10"/>
  <c r="FE281" i="10" s="1"/>
  <c r="FH281" i="10" s="1"/>
  <c r="FD282" i="10"/>
  <c r="FE282" i="10" s="1"/>
  <c r="FH282" i="10" s="1"/>
  <c r="FD283" i="10"/>
  <c r="FE283" i="10" s="1"/>
  <c r="FH283" i="10" s="1"/>
  <c r="FD284" i="10"/>
  <c r="FE284" i="10" s="1"/>
  <c r="FH284" i="10" s="1"/>
  <c r="FD285" i="10"/>
  <c r="FE285" i="10" s="1"/>
  <c r="FH285" i="10" s="1"/>
  <c r="FD286" i="10"/>
  <c r="FE286" i="10" s="1"/>
  <c r="FH286" i="10" s="1"/>
  <c r="FD287" i="10"/>
  <c r="FE287" i="10" s="1"/>
  <c r="FH287" i="10" s="1"/>
  <c r="FD288" i="10"/>
  <c r="FE288" i="10" s="1"/>
  <c r="FH288" i="10" s="1"/>
  <c r="FD289" i="10"/>
  <c r="FE289" i="10" s="1"/>
  <c r="FH289" i="10" s="1"/>
  <c r="FD290" i="10"/>
  <c r="FE290" i="10" s="1"/>
  <c r="FH290" i="10" s="1"/>
  <c r="FD291" i="10"/>
  <c r="FE291" i="10" s="1"/>
  <c r="FH291" i="10" s="1"/>
  <c r="FD292" i="10"/>
  <c r="FE292" i="10" s="1"/>
  <c r="FH292" i="10" s="1"/>
  <c r="FD293" i="10"/>
  <c r="FE293" i="10" s="1"/>
  <c r="FH293" i="10" s="1"/>
  <c r="FD295" i="10"/>
  <c r="FE295" i="10" s="1"/>
  <c r="FH295" i="10" s="1"/>
  <c r="FD296" i="10"/>
  <c r="FE296" i="10" s="1"/>
  <c r="FH296" i="10" s="1"/>
  <c r="FD297" i="10"/>
  <c r="FF297" i="10" s="1"/>
  <c r="FE297" i="10" s="1"/>
  <c r="FH297" i="10" s="1"/>
  <c r="FD299" i="10"/>
  <c r="FE299" i="10" s="1"/>
  <c r="FH299" i="10" s="1"/>
  <c r="FD300" i="10"/>
  <c r="FE300" i="10" s="1"/>
  <c r="FH300" i="10" s="1"/>
  <c r="FD301" i="10"/>
  <c r="FE301" i="10" s="1"/>
  <c r="FH301" i="10" s="1"/>
  <c r="FD302" i="10"/>
  <c r="FE302" i="10" s="1"/>
  <c r="FH302" i="10" s="1"/>
  <c r="FD303" i="10"/>
  <c r="FE303" i="10" s="1"/>
  <c r="FH303" i="10" s="1"/>
  <c r="FD304" i="10"/>
  <c r="FE304" i="10" s="1"/>
  <c r="FH304" i="10" s="1"/>
  <c r="FD305" i="10"/>
  <c r="FE305" i="10" s="1"/>
  <c r="FH305" i="10" s="1"/>
  <c r="FD306" i="10"/>
  <c r="FE306" i="10" s="1"/>
  <c r="FH306" i="10" s="1"/>
  <c r="FD307" i="10"/>
  <c r="FE307" i="10" s="1"/>
  <c r="FH307" i="10" s="1"/>
  <c r="FD308" i="10"/>
  <c r="FE308" i="10" s="1"/>
  <c r="FH308" i="10" s="1"/>
  <c r="FD309" i="10"/>
  <c r="FE309" i="10" s="1"/>
  <c r="FH309" i="10" s="1"/>
  <c r="FD310" i="10"/>
  <c r="FE310" i="10" s="1"/>
  <c r="FH310" i="10" s="1"/>
  <c r="FD311" i="10"/>
  <c r="FE311" i="10" s="1"/>
  <c r="FH311" i="10" s="1"/>
  <c r="FD313" i="10"/>
  <c r="FE313" i="10" s="1"/>
  <c r="FH313" i="10" s="1"/>
  <c r="FD314" i="10"/>
  <c r="FE314" i="10" s="1"/>
  <c r="FH314" i="10" s="1"/>
  <c r="FD315" i="10"/>
  <c r="FE315" i="10" s="1"/>
  <c r="FH315" i="10" s="1"/>
  <c r="FD316" i="10"/>
  <c r="FE316" i="10" s="1"/>
  <c r="FH316" i="10" s="1"/>
  <c r="FD317" i="10"/>
  <c r="FE317" i="10" s="1"/>
  <c r="FH317" i="10" s="1"/>
  <c r="FD318" i="10"/>
  <c r="FE318" i="10" s="1"/>
  <c r="FH318" i="10" s="1"/>
  <c r="FD319" i="10"/>
  <c r="FE319" i="10" s="1"/>
  <c r="FH319" i="10" s="1"/>
  <c r="FD320" i="10"/>
  <c r="FE320" i="10" s="1"/>
  <c r="FH320" i="10" s="1"/>
  <c r="FD321" i="10"/>
  <c r="FE321" i="10" s="1"/>
  <c r="FH321" i="10" s="1"/>
  <c r="FD322" i="10"/>
  <c r="FE322" i="10" s="1"/>
  <c r="FH322" i="10" s="1"/>
  <c r="FD323" i="10"/>
  <c r="FE323" i="10" s="1"/>
  <c r="FH323" i="10" s="1"/>
  <c r="FD324" i="10"/>
  <c r="FE324" i="10" s="1"/>
  <c r="FH324" i="10" s="1"/>
  <c r="FD325" i="10"/>
  <c r="FE325" i="10" s="1"/>
  <c r="FH325" i="10" s="1"/>
  <c r="FD326" i="10"/>
  <c r="FE326" i="10" s="1"/>
  <c r="FH326" i="10" s="1"/>
  <c r="FD327" i="10"/>
  <c r="FE327" i="10" s="1"/>
  <c r="FH327" i="10" s="1"/>
  <c r="FD328" i="10"/>
  <c r="FE328" i="10" s="1"/>
  <c r="FH328" i="10" s="1"/>
  <c r="FD329" i="10"/>
  <c r="FE329" i="10" s="1"/>
  <c r="FH329" i="10" s="1"/>
  <c r="FD330" i="10"/>
  <c r="FE330" i="10" s="1"/>
  <c r="FH330" i="10" s="1"/>
  <c r="FD331" i="10"/>
  <c r="FE331" i="10" s="1"/>
  <c r="FH331" i="10" s="1"/>
  <c r="FD332" i="10"/>
  <c r="FE332" i="10" s="1"/>
  <c r="FH332" i="10" s="1"/>
  <c r="FD333" i="10"/>
  <c r="FE333" i="10" s="1"/>
  <c r="FH333" i="10" s="1"/>
  <c r="FD334" i="10"/>
  <c r="FE334" i="10" s="1"/>
  <c r="FH334" i="10" s="1"/>
  <c r="FD335" i="10"/>
  <c r="FE335" i="10" s="1"/>
  <c r="FH335" i="10" s="1"/>
  <c r="FD336" i="10"/>
  <c r="FE336" i="10" s="1"/>
  <c r="FH336" i="10" s="1"/>
  <c r="FD337" i="10"/>
  <c r="FE337" i="10" s="1"/>
  <c r="FH337" i="10" s="1"/>
  <c r="FD338" i="10"/>
  <c r="FE338" i="10" s="1"/>
  <c r="FH338" i="10" s="1"/>
  <c r="FD339" i="10"/>
  <c r="FE339" i="10" s="1"/>
  <c r="FH339" i="10" s="1"/>
  <c r="FD340" i="10"/>
  <c r="FE340" i="10" s="1"/>
  <c r="FH340" i="10" s="1"/>
  <c r="FD341" i="10"/>
  <c r="FE341" i="10" s="1"/>
  <c r="FH341" i="10" s="1"/>
  <c r="FD342" i="10"/>
  <c r="FF342" i="10" s="1"/>
  <c r="FE342" i="10" s="1"/>
  <c r="FH342" i="10" s="1"/>
  <c r="FD343" i="10"/>
  <c r="FE343" i="10" s="1"/>
  <c r="FH343" i="10" s="1"/>
  <c r="FD344" i="10"/>
  <c r="FE344" i="10" s="1"/>
  <c r="FH344" i="10" s="1"/>
  <c r="FD345" i="10"/>
  <c r="FE345" i="10" s="1"/>
  <c r="FH345" i="10" s="1"/>
  <c r="FD346" i="10"/>
  <c r="FE346" i="10" s="1"/>
  <c r="FH346" i="10" s="1"/>
  <c r="FD347" i="10"/>
  <c r="FE347" i="10" s="1"/>
  <c r="FH347" i="10" s="1"/>
  <c r="FD348" i="10"/>
  <c r="FE348" i="10" s="1"/>
  <c r="FH348" i="10" s="1"/>
  <c r="FD349" i="10"/>
  <c r="FE349" i="10" s="1"/>
  <c r="FH349" i="10" s="1"/>
  <c r="FD350" i="10"/>
  <c r="FE350" i="10" s="1"/>
  <c r="FH350" i="10" s="1"/>
  <c r="FD351" i="10"/>
  <c r="FE351" i="10" s="1"/>
  <c r="FH351" i="10" s="1"/>
  <c r="FD352" i="10"/>
  <c r="FE352" i="10" s="1"/>
  <c r="FH352" i="10" s="1"/>
  <c r="FD353" i="10"/>
  <c r="FE353" i="10" s="1"/>
  <c r="FH353" i="10" s="1"/>
  <c r="FD354" i="10"/>
  <c r="FE354" i="10" s="1"/>
  <c r="FH354" i="10" s="1"/>
  <c r="FD355" i="10"/>
  <c r="FE355" i="10" s="1"/>
  <c r="FH355" i="10" s="1"/>
  <c r="FD356" i="10"/>
  <c r="FE356" i="10" s="1"/>
  <c r="FH356" i="10" s="1"/>
  <c r="FD357" i="10"/>
  <c r="FE357" i="10" s="1"/>
  <c r="FH357" i="10" s="1"/>
  <c r="FD358" i="10"/>
  <c r="FE358" i="10" s="1"/>
  <c r="FH358" i="10" s="1"/>
  <c r="FD359" i="10"/>
  <c r="FE359" i="10" s="1"/>
  <c r="FH359" i="10" s="1"/>
  <c r="FD360" i="10"/>
  <c r="FE360" i="10" s="1"/>
  <c r="FH360" i="10" s="1"/>
  <c r="FD361" i="10"/>
  <c r="FE361" i="10" s="1"/>
  <c r="FH361" i="10" s="1"/>
  <c r="FD362" i="10"/>
  <c r="FE362" i="10" s="1"/>
  <c r="FH362" i="10" s="1"/>
  <c r="FD363" i="10"/>
  <c r="FE363" i="10" s="1"/>
  <c r="FH363" i="10" s="1"/>
  <c r="FD364" i="10"/>
  <c r="FE364" i="10" s="1"/>
  <c r="FH364" i="10" s="1"/>
  <c r="FD365" i="10"/>
  <c r="FE365" i="10" s="1"/>
  <c r="FH365" i="10" s="1"/>
  <c r="FD366" i="10"/>
  <c r="FE366" i="10" s="1"/>
  <c r="FH366" i="10" s="1"/>
  <c r="FD367" i="10"/>
  <c r="FE367" i="10" s="1"/>
  <c r="FH367" i="10" s="1"/>
  <c r="FD368" i="10"/>
  <c r="FE368" i="10" s="1"/>
  <c r="FH368" i="10" s="1"/>
  <c r="FD369" i="10"/>
  <c r="FE369" i="10" s="1"/>
  <c r="FH369" i="10" s="1"/>
  <c r="FD370" i="10"/>
  <c r="FE370" i="10" s="1"/>
  <c r="FH370" i="10" s="1"/>
  <c r="FD371" i="10"/>
  <c r="FE371" i="10" s="1"/>
  <c r="FH371" i="10" s="1"/>
  <c r="FD372" i="10"/>
  <c r="FE372" i="10" s="1"/>
  <c r="FH372" i="10" s="1"/>
  <c r="FD373" i="10"/>
  <c r="FE373" i="10" s="1"/>
  <c r="FH373" i="10" s="1"/>
  <c r="FD374" i="10"/>
  <c r="FE374" i="10" s="1"/>
  <c r="FH374" i="10" s="1"/>
  <c r="FD375" i="10"/>
  <c r="FE375" i="10" s="1"/>
  <c r="FH375" i="10" s="1"/>
  <c r="FD376" i="10"/>
  <c r="FE376" i="10" s="1"/>
  <c r="FH376" i="10" s="1"/>
  <c r="FD377" i="10"/>
  <c r="FE377" i="10" s="1"/>
  <c r="FH377" i="10" s="1"/>
  <c r="FD378" i="10"/>
  <c r="FE378" i="10" s="1"/>
  <c r="FH378" i="10" s="1"/>
  <c r="FD379" i="10"/>
  <c r="FF379" i="10" s="1"/>
  <c r="FE379" i="10" s="1"/>
  <c r="FH379" i="10" s="1"/>
  <c r="FD380" i="10"/>
  <c r="FE380" i="10" s="1"/>
  <c r="FH380" i="10" s="1"/>
  <c r="FD381" i="10"/>
  <c r="FE381" i="10" s="1"/>
  <c r="FH381" i="10" s="1"/>
  <c r="FD382" i="10"/>
  <c r="FE382" i="10" s="1"/>
  <c r="FH382" i="10" s="1"/>
  <c r="FD383" i="10"/>
  <c r="FE383" i="10" s="1"/>
  <c r="FH383" i="10" s="1"/>
  <c r="FD384" i="10"/>
  <c r="FE384" i="10" s="1"/>
  <c r="FH384" i="10" s="1"/>
  <c r="FD385" i="10"/>
  <c r="FE385" i="10" s="1"/>
  <c r="FH385" i="10" s="1"/>
  <c r="FD386" i="10"/>
  <c r="FE386" i="10" s="1"/>
  <c r="FH386" i="10" s="1"/>
  <c r="FD387" i="10"/>
  <c r="FE387" i="10" s="1"/>
  <c r="FH387" i="10" s="1"/>
  <c r="FD388" i="10"/>
  <c r="FE388" i="10" s="1"/>
  <c r="FH388" i="10" s="1"/>
  <c r="FD389" i="10"/>
  <c r="FE389" i="10" s="1"/>
  <c r="FH389" i="10" s="1"/>
  <c r="FD390" i="10"/>
  <c r="FE390" i="10" s="1"/>
  <c r="FH390" i="10" s="1"/>
  <c r="FD391" i="10"/>
  <c r="FE391" i="10" s="1"/>
  <c r="FH391" i="10" s="1"/>
  <c r="FD392" i="10"/>
  <c r="FE392" i="10" s="1"/>
  <c r="FH392" i="10" s="1"/>
  <c r="FD393" i="10"/>
  <c r="FE393" i="10" s="1"/>
  <c r="FH393" i="10" s="1"/>
  <c r="FD394" i="10"/>
  <c r="FE394" i="10" s="1"/>
  <c r="FH394" i="10" s="1"/>
  <c r="FD395" i="10"/>
  <c r="FE395" i="10" s="1"/>
  <c r="FH395" i="10" s="1"/>
  <c r="FD396" i="10"/>
  <c r="FE396" i="10" s="1"/>
  <c r="FH396" i="10" s="1"/>
  <c r="FD397" i="10"/>
  <c r="FE397" i="10" s="1"/>
  <c r="FH397" i="10" s="1"/>
  <c r="FD398" i="10"/>
  <c r="FE398" i="10" s="1"/>
  <c r="FH398" i="10" s="1"/>
  <c r="FD399" i="10"/>
  <c r="FE399" i="10" s="1"/>
  <c r="FH399" i="10" s="1"/>
  <c r="FD400" i="10"/>
  <c r="FE400" i="10" s="1"/>
  <c r="FH400" i="10" s="1"/>
  <c r="FD401" i="10"/>
  <c r="FE401" i="10" s="1"/>
  <c r="FH401" i="10" s="1"/>
  <c r="FD402" i="10"/>
  <c r="FE402" i="10" s="1"/>
  <c r="FH402" i="10" s="1"/>
  <c r="FD403" i="10"/>
  <c r="FE403" i="10" s="1"/>
  <c r="FH403" i="10" s="1"/>
  <c r="FD404" i="10"/>
  <c r="FE404" i="10" s="1"/>
  <c r="FH404" i="10" s="1"/>
  <c r="FD405" i="10"/>
  <c r="FE405" i="10" s="1"/>
  <c r="FH405" i="10" s="1"/>
  <c r="FD406" i="10"/>
  <c r="FE406" i="10" s="1"/>
  <c r="FH406" i="10" s="1"/>
  <c r="FD407" i="10"/>
  <c r="FE407" i="10" s="1"/>
  <c r="FH407" i="10" s="1"/>
  <c r="FD408" i="10"/>
  <c r="FF408" i="10" s="1"/>
  <c r="FE408" i="10" s="1"/>
  <c r="FH408" i="10" s="1"/>
  <c r="FD409" i="10"/>
  <c r="FE409" i="10" s="1"/>
  <c r="FH409" i="10" s="1"/>
  <c r="FD410" i="10"/>
  <c r="FE410" i="10" s="1"/>
  <c r="FH410" i="10" s="1"/>
  <c r="FD411" i="10"/>
  <c r="FE411" i="10" s="1"/>
  <c r="FH411" i="10" s="1"/>
  <c r="FD412" i="10"/>
  <c r="FE412" i="10" s="1"/>
  <c r="FH412" i="10" s="1"/>
  <c r="FD413" i="10"/>
  <c r="FE413" i="10" s="1"/>
  <c r="FH413" i="10" s="1"/>
  <c r="FD414" i="10"/>
  <c r="FE414" i="10" s="1"/>
  <c r="FH414" i="10" s="1"/>
  <c r="FD415" i="10"/>
  <c r="FE415" i="10" s="1"/>
  <c r="FH415" i="10" s="1"/>
  <c r="FD416" i="10"/>
  <c r="FE416" i="10" s="1"/>
  <c r="FH416" i="10" s="1"/>
  <c r="D2" i="11"/>
  <c r="F2" i="11"/>
  <c r="B7" i="11"/>
  <c r="D5" i="11"/>
  <c r="C7" i="11"/>
  <c r="C2" i="11"/>
  <c r="E2" i="11"/>
  <c r="F6" i="11"/>
  <c r="E7" i="11"/>
  <c r="H7" i="11"/>
  <c r="H2" i="11"/>
  <c r="B4" i="11"/>
  <c r="D4" i="11"/>
  <c r="B6" i="11"/>
  <c r="B5" i="11"/>
  <c r="E3" i="11"/>
  <c r="C5" i="11"/>
  <c r="F4" i="11"/>
  <c r="G5" i="11"/>
  <c r="D6" i="11"/>
  <c r="F7" i="11"/>
  <c r="F5" i="11"/>
  <c r="F3" i="11"/>
  <c r="B2" i="11"/>
  <c r="D7" i="11"/>
  <c r="B3" i="11"/>
  <c r="D3" i="11"/>
  <c r="G2" i="11"/>
  <c r="H3" i="11"/>
  <c r="C6" i="11"/>
  <c r="C4" i="11"/>
  <c r="H4" i="11"/>
  <c r="H5" i="11"/>
  <c r="E4" i="11"/>
  <c r="E5" i="11"/>
  <c r="G6" i="11"/>
  <c r="E6" i="11"/>
  <c r="G3" i="11"/>
  <c r="G7" i="11"/>
  <c r="H6" i="11"/>
  <c r="C3" i="11"/>
  <c r="FD260" i="10" l="1"/>
  <c r="FE260" i="10" s="1"/>
  <c r="FH260" i="10" s="1"/>
  <c r="G4" i="11"/>
  <c r="A26" i="9" l="1"/>
  <c r="A25" i="9"/>
  <c r="A24" i="9"/>
  <c r="A3" i="9"/>
  <c r="A4" i="9"/>
  <c r="A5" i="9"/>
  <c r="A6" i="9"/>
  <c r="A7" i="9"/>
  <c r="A8" i="9"/>
  <c r="A9" i="9"/>
  <c r="A10" i="9"/>
  <c r="A11" i="9"/>
  <c r="A12" i="9"/>
  <c r="A13" i="9"/>
  <c r="A14" i="9"/>
  <c r="A15" i="9"/>
  <c r="A16" i="9"/>
  <c r="A17" i="9"/>
  <c r="A18" i="9"/>
  <c r="A19" i="9"/>
  <c r="A20" i="9"/>
  <c r="A21" i="9"/>
  <c r="A22" i="9"/>
  <c r="A23" i="9"/>
  <c r="A2" i="9"/>
  <c r="AA2" i="3"/>
  <c r="AB2" i="3" l="1"/>
  <c r="AB3" i="3" s="1"/>
  <c r="AB4" i="3" s="1"/>
  <c r="AB5" i="3" s="1"/>
  <c r="Z2" i="3"/>
  <c r="AA6" i="3"/>
  <c r="AB6" i="3" l="1"/>
  <c r="AB7" i="3" s="1"/>
  <c r="AB8" i="3" s="1"/>
  <c r="AB9" i="3" s="1"/>
  <c r="AB10" i="3" s="1"/>
  <c r="AB11" i="3" s="1"/>
  <c r="AB12" i="3" s="1"/>
  <c r="AB13" i="3" s="1"/>
  <c r="AB14" i="3" s="1"/>
  <c r="AB15" i="3" s="1"/>
  <c r="AB16" i="3" s="1"/>
  <c r="AB17" i="3" s="1"/>
  <c r="AB18" i="3" s="1"/>
  <c r="AB19" i="3" s="1"/>
  <c r="AB20" i="3" s="1"/>
  <c r="AB21" i="3" s="1"/>
  <c r="AB22" i="3" s="1"/>
  <c r="AB23" i="3" s="1"/>
  <c r="AB24" i="3" s="1"/>
  <c r="AB25" i="3" s="1"/>
  <c r="AB26" i="3" s="1"/>
  <c r="AB27" i="3" s="1"/>
  <c r="AB28" i="3" s="1"/>
  <c r="AB29" i="3" s="1"/>
  <c r="AB30" i="3" s="1"/>
  <c r="AB31" i="3" s="1"/>
  <c r="AB32" i="3" s="1"/>
  <c r="AB33" i="3" s="1"/>
  <c r="AB34" i="3" s="1"/>
  <c r="AB35" i="3" s="1"/>
  <c r="AB36" i="3" s="1"/>
  <c r="H2" i="2" l="1"/>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1" i="2"/>
</calcChain>
</file>

<file path=xl/sharedStrings.xml><?xml version="1.0" encoding="utf-8"?>
<sst xmlns="http://schemas.openxmlformats.org/spreadsheetml/2006/main" count="32061" uniqueCount="13265">
  <si>
    <t>ID</t>
    <phoneticPr fontId="1"/>
  </si>
  <si>
    <t>Name</t>
    <phoneticPr fontId="1"/>
  </si>
  <si>
    <t>Pname</t>
    <phoneticPr fontId="1"/>
  </si>
  <si>
    <t>Main</t>
    <phoneticPr fontId="1"/>
  </si>
  <si>
    <t>Sub</t>
    <phoneticPr fontId="1"/>
  </si>
  <si>
    <t>Cost</t>
    <phoneticPr fontId="1"/>
  </si>
  <si>
    <t>Summon Cave Grubs</t>
    <phoneticPr fontId="1"/>
  </si>
  <si>
    <t>Spirit Curse</t>
    <phoneticPr fontId="1"/>
  </si>
  <si>
    <t>Black Servant</t>
    <phoneticPr fontId="1"/>
  </si>
  <si>
    <t>Tangle Vines</t>
    <phoneticPr fontId="1"/>
  </si>
  <si>
    <t>Summon Sea Dogs</t>
    <phoneticPr fontId="1"/>
  </si>
  <si>
    <t>Summon Crocodiles</t>
    <phoneticPr fontId="1"/>
  </si>
  <si>
    <t>Summon Animals</t>
    <phoneticPr fontId="1"/>
  </si>
  <si>
    <t>Summon Fire Ants</t>
    <phoneticPr fontId="1"/>
  </si>
  <si>
    <t>Summon Storm Power</t>
    <phoneticPr fontId="1"/>
  </si>
  <si>
    <t>Summon Water Power</t>
    <phoneticPr fontId="1"/>
  </si>
  <si>
    <t>School</t>
    <phoneticPr fontId="1"/>
  </si>
  <si>
    <t>Conjuration</t>
    <phoneticPr fontId="1"/>
  </si>
  <si>
    <t>Summon Ogres</t>
    <phoneticPr fontId="1"/>
  </si>
  <si>
    <t>Summon Shades</t>
    <phoneticPr fontId="1"/>
  </si>
  <si>
    <t>Pack of Wolves</t>
    <phoneticPr fontId="1"/>
  </si>
  <si>
    <t>Summon Horned Serpents</t>
    <phoneticPr fontId="1"/>
  </si>
  <si>
    <t>Summon Killer Mantis</t>
    <phoneticPr fontId="1"/>
  </si>
  <si>
    <t>Summon Lesser Fire Elemental</t>
    <phoneticPr fontId="1"/>
  </si>
  <si>
    <t>Bind Scorpion Beast</t>
    <phoneticPr fontId="1"/>
  </si>
  <si>
    <t>Phoenix Power</t>
    <phoneticPr fontId="1"/>
  </si>
  <si>
    <t>Summon Lesser Air Elemental</t>
    <phoneticPr fontId="1"/>
  </si>
  <si>
    <t>Summon Yetis</t>
    <phoneticPr fontId="1"/>
  </si>
  <si>
    <t>Summon Cave Cows</t>
    <phoneticPr fontId="1"/>
  </si>
  <si>
    <t>Call Kraken</t>
    <phoneticPr fontId="1"/>
  </si>
  <si>
    <t>Summon Lesser Earth Elemental</t>
    <phoneticPr fontId="1"/>
  </si>
  <si>
    <t>Summon Cave Crab</t>
    <phoneticPr fontId="1"/>
  </si>
  <si>
    <t>Summon Earthpower</t>
    <phoneticPr fontId="1"/>
  </si>
  <si>
    <t>Power of the Spheres</t>
    <phoneticPr fontId="1"/>
  </si>
  <si>
    <t>Dark Knowledge</t>
    <phoneticPr fontId="1"/>
  </si>
  <si>
    <t>Revive Wights</t>
    <phoneticPr fontId="1"/>
  </si>
  <si>
    <t>Revive Bane</t>
    <phoneticPr fontId="1"/>
  </si>
  <si>
    <t>Awaken Vine Men</t>
    <phoneticPr fontId="1"/>
  </si>
  <si>
    <t>Awaken Algae Men</t>
    <phoneticPr fontId="1"/>
  </si>
  <si>
    <t>Summon Sea Lions</t>
    <phoneticPr fontId="1"/>
  </si>
  <si>
    <t>Summon Bog Beasts</t>
    <phoneticPr fontId="1"/>
  </si>
  <si>
    <t>Call of the Wild</t>
    <phoneticPr fontId="1"/>
  </si>
  <si>
    <t>Summon Fire Drake</t>
    <phoneticPr fontId="1"/>
  </si>
  <si>
    <t>Summon Flame Jelly</t>
    <phoneticPr fontId="1"/>
  </si>
  <si>
    <t>Summon Wyverns</t>
    <phoneticPr fontId="1"/>
  </si>
  <si>
    <t>Summon Gryphons</t>
    <phoneticPr fontId="1"/>
  </si>
  <si>
    <t>School of Sharks</t>
    <phoneticPr fontId="1"/>
  </si>
  <si>
    <t>Voice of Apsu</t>
    <phoneticPr fontId="1"/>
  </si>
  <si>
    <t>Summon Ice Drake</t>
    <phoneticPr fontId="1"/>
  </si>
  <si>
    <t>Summon Sea Serpent</t>
    <phoneticPr fontId="1"/>
  </si>
  <si>
    <t>Summon Cave Drake</t>
    <phoneticPr fontId="1"/>
  </si>
  <si>
    <t>Light of the Northern Star</t>
    <phoneticPr fontId="1"/>
  </si>
  <si>
    <t>Summon Lammashtas</t>
    <phoneticPr fontId="1"/>
  </si>
  <si>
    <t>Summon Shade Beasts</t>
    <phoneticPr fontId="1"/>
  </si>
  <si>
    <t>Maggots</t>
    <phoneticPr fontId="1"/>
  </si>
  <si>
    <t>Summon Leogryphs</t>
    <phoneticPr fontId="1"/>
  </si>
  <si>
    <t>Summon Swamp Drake</t>
    <phoneticPr fontId="1"/>
  </si>
  <si>
    <t>Awaken Vine Ogres</t>
    <phoneticPr fontId="1"/>
  </si>
  <si>
    <t>Summon Kithaironic Lion</t>
    <phoneticPr fontId="1"/>
  </si>
  <si>
    <t>Strength of Gaia</t>
    <phoneticPr fontId="1"/>
  </si>
  <si>
    <t>Lv</t>
    <phoneticPr fontId="1"/>
  </si>
  <si>
    <t>Will o' the Wisp</t>
    <phoneticPr fontId="1"/>
  </si>
  <si>
    <t>Summon Fire Elemental</t>
    <phoneticPr fontId="1"/>
  </si>
  <si>
    <t>Summon Summer Lions</t>
    <phoneticPr fontId="1"/>
  </si>
  <si>
    <t>Summon Air Elemental</t>
    <phoneticPr fontId="1"/>
  </si>
  <si>
    <t>Summon Spring Hawks</t>
    <phoneticPr fontId="1"/>
  </si>
  <si>
    <t>Contact Draconians</t>
    <phoneticPr fontId="1"/>
  </si>
  <si>
    <t>Raven Feast</t>
    <phoneticPr fontId="1"/>
  </si>
  <si>
    <t>Voice of Tiamat</t>
    <phoneticPr fontId="1"/>
  </si>
  <si>
    <t>Summon Water Elemental</t>
    <phoneticPr fontId="1"/>
  </si>
  <si>
    <t>Contact Sea Trolls</t>
    <phoneticPr fontId="1"/>
  </si>
  <si>
    <t>Summon Winter Wolves</t>
    <phoneticPr fontId="1"/>
  </si>
  <si>
    <t>Contact Naiad</t>
    <phoneticPr fontId="1"/>
  </si>
  <si>
    <t>Naiad Warriors</t>
    <phoneticPr fontId="1"/>
  </si>
  <si>
    <t>Summon Earth Elemental</t>
    <phoneticPr fontId="1"/>
  </si>
  <si>
    <t>Summon Fall Bears</t>
    <phoneticPr fontId="1"/>
  </si>
  <si>
    <t>Contact Trolls</t>
    <phoneticPr fontId="1"/>
  </si>
  <si>
    <t>Acashic Record</t>
    <phoneticPr fontId="1"/>
  </si>
  <si>
    <t>Spirit Mastery</t>
    <phoneticPr fontId="1"/>
  </si>
  <si>
    <t>Ghost Grip</t>
    <phoneticPr fontId="1"/>
  </si>
  <si>
    <t>Corpse Candle</t>
    <phoneticPr fontId="1"/>
  </si>
  <si>
    <t>Revive Bane Lord</t>
    <phoneticPr fontId="1"/>
  </si>
  <si>
    <t>Summon Manticore</t>
    <phoneticPr fontId="1"/>
  </si>
  <si>
    <t>Howl</t>
    <phoneticPr fontId="1"/>
  </si>
  <si>
    <t>Spirits of the Wood</t>
    <phoneticPr fontId="1"/>
  </si>
  <si>
    <t>Contact Forest Trolls</t>
    <phoneticPr fontId="1"/>
  </si>
  <si>
    <t>Winged Monkeys</t>
    <phoneticPr fontId="1"/>
  </si>
  <si>
    <t>Awaken Sleeper</t>
    <phoneticPr fontId="1"/>
  </si>
  <si>
    <t>Vermin Feast</t>
    <phoneticPr fontId="1"/>
  </si>
  <si>
    <t>Summon Fire Snakes</t>
    <phoneticPr fontId="1"/>
  </si>
  <si>
    <t>Summon Flame Spirit</t>
    <phoneticPr fontId="1"/>
  </si>
  <si>
    <t>Summon Great Eagles</t>
    <phoneticPr fontId="1"/>
  </si>
  <si>
    <t>Summon Bishop Fish</t>
    <phoneticPr fontId="1"/>
  </si>
  <si>
    <t>Shark Attack</t>
    <phoneticPr fontId="1"/>
  </si>
  <si>
    <t>Sea King's Court</t>
    <phoneticPr fontId="1"/>
  </si>
  <si>
    <t>Streams from Hades</t>
    <phoneticPr fontId="1"/>
  </si>
  <si>
    <t>Contact Hill Giant</t>
    <phoneticPr fontId="1"/>
  </si>
  <si>
    <t>Troll King's Court</t>
    <phoneticPr fontId="1"/>
  </si>
  <si>
    <t>Acashic Knowledge</t>
    <phoneticPr fontId="1"/>
  </si>
  <si>
    <t>Ether Gate</t>
    <phoneticPr fontId="1"/>
  </si>
  <si>
    <t>Summon Ghosts</t>
    <phoneticPr fontId="1"/>
  </si>
  <si>
    <t>Summon Spectre</t>
    <phoneticPr fontId="1"/>
  </si>
  <si>
    <t>Summon Sprites</t>
    <phoneticPr fontId="1"/>
  </si>
  <si>
    <t>Forest Troll Tribe</t>
    <phoneticPr fontId="1"/>
  </si>
  <si>
    <t>Contact Forest Giant</t>
    <phoneticPr fontId="1"/>
  </si>
  <si>
    <t>Contact Lamias</t>
    <phoneticPr fontId="1"/>
  </si>
  <si>
    <t>Locust Swarms</t>
    <phoneticPr fontId="1"/>
  </si>
  <si>
    <t>Contact Lamia Queen</t>
    <phoneticPr fontId="1"/>
  </si>
  <si>
    <t>Living Fire</t>
    <phoneticPr fontId="1"/>
  </si>
  <si>
    <t>Living Clouds</t>
    <phoneticPr fontId="1"/>
  </si>
  <si>
    <t>Summon Asp Turtle</t>
    <phoneticPr fontId="1"/>
  </si>
  <si>
    <t>Summon Catoblepas</t>
    <phoneticPr fontId="1"/>
  </si>
  <si>
    <t>Living Water</t>
    <phoneticPr fontId="1"/>
  </si>
  <si>
    <t>Living Earth</t>
    <phoneticPr fontId="1"/>
  </si>
  <si>
    <t>Summon Mound Fiend</t>
    <phoneticPr fontId="1"/>
  </si>
  <si>
    <t>Harvester of Sorrows</t>
    <phoneticPr fontId="1"/>
  </si>
  <si>
    <t>Call Wraith Lord</t>
    <phoneticPr fontId="1"/>
  </si>
  <si>
    <t>Animal Horde</t>
    <phoneticPr fontId="1"/>
  </si>
  <si>
    <t>Awaken Ivy King</t>
    <phoneticPr fontId="1"/>
  </si>
  <si>
    <t>Living Castle</t>
    <phoneticPr fontId="1"/>
  </si>
  <si>
    <t>Wild Hunt</t>
    <phoneticPr fontId="1"/>
  </si>
  <si>
    <t>King of Elemental Fire</t>
    <phoneticPr fontId="1"/>
  </si>
  <si>
    <t>The Kindly Ones</t>
    <phoneticPr fontId="1"/>
  </si>
  <si>
    <t>Queen of Elemental Air</t>
    <phoneticPr fontId="1"/>
  </si>
  <si>
    <t>Queen of Elemental Water</t>
    <phoneticPr fontId="1"/>
  </si>
  <si>
    <t>Guardians of the Deep</t>
    <phoneticPr fontId="1"/>
  </si>
  <si>
    <t>Earth Attack</t>
    <phoneticPr fontId="1"/>
  </si>
  <si>
    <t>King of Elemental Earth</t>
    <phoneticPr fontId="1"/>
  </si>
  <si>
    <t>Call the Eater of the Dead</t>
    <phoneticPr fontId="1"/>
  </si>
  <si>
    <t>King of Banefires</t>
    <phoneticPr fontId="1"/>
  </si>
  <si>
    <t>Manifestation</t>
    <phoneticPr fontId="1"/>
  </si>
  <si>
    <t>Well of Misery</t>
    <phoneticPr fontId="1"/>
  </si>
  <si>
    <t>Wild Growth</t>
    <phoneticPr fontId="1"/>
  </si>
  <si>
    <t>Faerie Court</t>
    <phoneticPr fontId="1"/>
  </si>
  <si>
    <t>Call Ancient Presence</t>
    <phoneticPr fontId="1"/>
  </si>
  <si>
    <t>Call Abomination</t>
    <phoneticPr fontId="1"/>
  </si>
  <si>
    <t>Ghost Riders</t>
    <phoneticPr fontId="1"/>
  </si>
  <si>
    <t>Legion of Wights</t>
    <phoneticPr fontId="1"/>
  </si>
  <si>
    <t>Tartarian Gate</t>
    <phoneticPr fontId="1"/>
  </si>
  <si>
    <t>Awaken Tarrasque</t>
    <phoneticPr fontId="1"/>
  </si>
  <si>
    <t>Enchanted Forests</t>
    <phoneticPr fontId="1"/>
  </si>
  <si>
    <t>Alteration</t>
    <phoneticPr fontId="1"/>
  </si>
  <si>
    <t>Air Shield</t>
    <phoneticPr fontId="1"/>
  </si>
  <si>
    <t>Twist Fate</t>
    <phoneticPr fontId="1"/>
  </si>
  <si>
    <t>Hand of Dust</t>
    <phoneticPr fontId="1"/>
  </si>
  <si>
    <t>Distill Gold</t>
    <phoneticPr fontId="1"/>
  </si>
  <si>
    <t>Charge Body</t>
    <phoneticPr fontId="1"/>
  </si>
  <si>
    <t>Aim</t>
    <phoneticPr fontId="1"/>
  </si>
  <si>
    <t>False Fetters</t>
    <phoneticPr fontId="1"/>
  </si>
  <si>
    <t>Fists of Iron</t>
    <phoneticPr fontId="1"/>
  </si>
  <si>
    <t>Earth Grip</t>
    <phoneticPr fontId="1"/>
  </si>
  <si>
    <t>Earth Might</t>
    <phoneticPr fontId="1"/>
  </si>
  <si>
    <t>Personal Luck</t>
    <phoneticPr fontId="1"/>
  </si>
  <si>
    <t>Skeletal Body</t>
    <phoneticPr fontId="1"/>
  </si>
  <si>
    <t>Hand of Death</t>
    <phoneticPr fontId="1"/>
  </si>
  <si>
    <t>Eagle Eyes</t>
    <phoneticPr fontId="1"/>
  </si>
  <si>
    <t>Poison Touch</t>
    <phoneticPr fontId="1"/>
  </si>
  <si>
    <t>Resist Poison</t>
    <phoneticPr fontId="1"/>
  </si>
  <si>
    <t>Barkskin</t>
    <phoneticPr fontId="1"/>
  </si>
  <si>
    <t>Combustion</t>
    <phoneticPr fontId="1"/>
  </si>
  <si>
    <t>Resist Cold</t>
    <phoneticPr fontId="1"/>
  </si>
  <si>
    <t>Phantasmal Warrior</t>
    <phoneticPr fontId="1"/>
  </si>
  <si>
    <t>Mirror Image</t>
    <phoneticPr fontId="1"/>
  </si>
  <si>
    <t>Resist Fire</t>
    <phoneticPr fontId="1"/>
  </si>
  <si>
    <t>Quicken Self</t>
    <phoneticPr fontId="1"/>
  </si>
  <si>
    <t>Ice Shield</t>
    <phoneticPr fontId="1"/>
  </si>
  <si>
    <t>Resist Lightning</t>
    <phoneticPr fontId="1"/>
  </si>
  <si>
    <t>Alchemical Transmutation</t>
    <phoneticPr fontId="1"/>
  </si>
  <si>
    <t>Stoneskin</t>
    <phoneticPr fontId="1"/>
  </si>
  <si>
    <t>Armor of Achilles</t>
    <phoneticPr fontId="1"/>
  </si>
  <si>
    <t>Earth Meld</t>
    <phoneticPr fontId="1"/>
  </si>
  <si>
    <t>Cheat Fate</t>
    <phoneticPr fontId="1"/>
  </si>
  <si>
    <t>Weakness</t>
    <phoneticPr fontId="1"/>
  </si>
  <si>
    <t>Enlarge</t>
    <phoneticPr fontId="1"/>
  </si>
  <si>
    <t>Inner Sun</t>
    <phoneticPr fontId="1"/>
  </si>
  <si>
    <t>Immolation</t>
    <phoneticPr fontId="1"/>
  </si>
  <si>
    <t>Mistform</t>
    <phoneticPr fontId="1"/>
  </si>
  <si>
    <t>Ghost Wolves</t>
    <phoneticPr fontId="1"/>
  </si>
  <si>
    <t>Numbness</t>
    <phoneticPr fontId="1"/>
  </si>
  <si>
    <t>Ironskin</t>
    <phoneticPr fontId="1"/>
  </si>
  <si>
    <t>Luck</t>
    <phoneticPr fontId="1"/>
  </si>
  <si>
    <t>Protection</t>
    <phoneticPr fontId="1"/>
  </si>
  <si>
    <t>Mossbody</t>
    <phoneticPr fontId="1"/>
  </si>
  <si>
    <t>Wind Guide</t>
    <phoneticPr fontId="1"/>
  </si>
  <si>
    <t>Liquid Body</t>
    <phoneticPr fontId="1"/>
  </si>
  <si>
    <t>Quickness</t>
    <phoneticPr fontId="1"/>
  </si>
  <si>
    <t>Slow</t>
    <phoneticPr fontId="1"/>
  </si>
  <si>
    <t>Encase in Ice</t>
    <phoneticPr fontId="1"/>
  </si>
  <si>
    <t>Wolven Winter</t>
    <phoneticPr fontId="1"/>
  </si>
  <si>
    <t>Temper Flesh</t>
    <phoneticPr fontId="1"/>
  </si>
  <si>
    <t>Blight</t>
    <phoneticPr fontId="1"/>
  </si>
  <si>
    <t>Destruction</t>
    <phoneticPr fontId="1"/>
  </si>
  <si>
    <t>Curse of Stones</t>
    <phoneticPr fontId="1"/>
  </si>
  <si>
    <t>Body Ethereal</t>
    <phoneticPr fontId="1"/>
  </si>
  <si>
    <t>Stygian Skin</t>
    <phoneticPr fontId="1"/>
  </si>
  <si>
    <t>Arouse Hunger</t>
    <phoneticPr fontId="1"/>
  </si>
  <si>
    <t>Elemental Fortitude</t>
    <phoneticPr fontId="1"/>
  </si>
  <si>
    <t>Swarm</t>
    <phoneticPr fontId="1"/>
  </si>
  <si>
    <t>Shrink</t>
    <phoneticPr fontId="1"/>
  </si>
  <si>
    <t>Transmute Fire</t>
    <phoneticPr fontId="1"/>
  </si>
  <si>
    <t>Cold Resistance</t>
    <phoneticPr fontId="1"/>
  </si>
  <si>
    <t>Incinerate</t>
    <phoneticPr fontId="1"/>
  </si>
  <si>
    <t>Solar Eclipse</t>
    <phoneticPr fontId="1"/>
  </si>
  <si>
    <t>Phantasmal Army</t>
    <phoneticPr fontId="1"/>
  </si>
  <si>
    <t>Fire Resistance</t>
    <phoneticPr fontId="1"/>
  </si>
  <si>
    <t>Bone Melter</t>
    <phoneticPr fontId="1"/>
  </si>
  <si>
    <t>Iron Warriors</t>
    <phoneticPr fontId="1"/>
  </si>
  <si>
    <t>Lightning Resistance</t>
    <phoneticPr fontId="1"/>
  </si>
  <si>
    <t>Maws of the Earth</t>
    <phoneticPr fontId="1"/>
  </si>
  <si>
    <t>Shatter</t>
    <phoneticPr fontId="1"/>
  </si>
  <si>
    <t>Baleful Star</t>
    <phoneticPr fontId="1"/>
  </si>
  <si>
    <t>Enfeeble</t>
    <phoneticPr fontId="1"/>
  </si>
  <si>
    <t>Invulnerability</t>
    <phoneticPr fontId="1"/>
  </si>
  <si>
    <t>Drain Life</t>
    <phoneticPr fontId="1"/>
  </si>
  <si>
    <t>Wooden Warriors</t>
    <phoneticPr fontId="1"/>
  </si>
  <si>
    <t>Mother Oak</t>
    <phoneticPr fontId="1"/>
  </si>
  <si>
    <t>Blindness</t>
    <phoneticPr fontId="1"/>
  </si>
  <si>
    <t>Boil</t>
    <phoneticPr fontId="1"/>
  </si>
  <si>
    <t>False Horror</t>
    <phoneticPr fontId="1"/>
  </si>
  <si>
    <t>Frozen Heart</t>
    <phoneticPr fontId="1"/>
  </si>
  <si>
    <t>Manifest Vitriol</t>
    <phoneticPr fontId="1"/>
  </si>
  <si>
    <t>Wave Warriors</t>
    <phoneticPr fontId="1"/>
  </si>
  <si>
    <t>Earth Gem Alchemy</t>
    <phoneticPr fontId="1"/>
  </si>
  <si>
    <t>Iron Bane</t>
    <phoneticPr fontId="1"/>
  </si>
  <si>
    <t>Iron Pigs</t>
    <phoneticPr fontId="1"/>
  </si>
  <si>
    <t>Petrify</t>
    <phoneticPr fontId="1"/>
  </si>
  <si>
    <t>Crumble</t>
    <phoneticPr fontId="1"/>
  </si>
  <si>
    <t>Control</t>
    <phoneticPr fontId="1"/>
  </si>
  <si>
    <t>Battle Fortune</t>
    <phoneticPr fontId="1"/>
  </si>
  <si>
    <t>Soul Vortex</t>
    <phoneticPr fontId="1"/>
  </si>
  <si>
    <t>Skeletal Legion</t>
    <phoneticPr fontId="1"/>
  </si>
  <si>
    <t>Darkness</t>
    <phoneticPr fontId="1"/>
  </si>
  <si>
    <t>Army of Giants</t>
    <phoneticPr fontId="1"/>
  </si>
  <si>
    <t>Phoenix Pyre</t>
    <phoneticPr fontId="1"/>
  </si>
  <si>
    <t>Phantasmal Attack</t>
    <phoneticPr fontId="1"/>
  </si>
  <si>
    <t>Fog Warriors</t>
    <phoneticPr fontId="1"/>
  </si>
  <si>
    <t>Prison of Sedna</t>
    <phoneticPr fontId="1"/>
  </si>
  <si>
    <t>Sea of Ice</t>
    <phoneticPr fontId="1"/>
  </si>
  <si>
    <t>Marble Warriors</t>
    <phoneticPr fontId="1"/>
  </si>
  <si>
    <t>Iron Walls</t>
    <phoneticPr fontId="1"/>
  </si>
  <si>
    <t>Doom</t>
    <phoneticPr fontId="1"/>
  </si>
  <si>
    <t>Bone Grinding</t>
    <phoneticPr fontId="1"/>
  </si>
  <si>
    <t>Curse of the Frog Prince</t>
    <phoneticPr fontId="1"/>
  </si>
  <si>
    <t>Creeping Doom</t>
    <phoneticPr fontId="1"/>
  </si>
  <si>
    <t>Mass Protection</t>
    <phoneticPr fontId="1"/>
  </si>
  <si>
    <t>Conflagration</t>
    <phoneticPr fontId="1"/>
  </si>
  <si>
    <t>Warriors of Muspelheim</t>
    <phoneticPr fontId="1"/>
  </si>
  <si>
    <t>Fata Morgana</t>
    <phoneticPr fontId="1"/>
  </si>
  <si>
    <t>Quickening</t>
    <phoneticPr fontId="1"/>
  </si>
  <si>
    <t>Liquify</t>
    <phoneticPr fontId="1"/>
  </si>
  <si>
    <t>Warriors of Niefelheim</t>
    <phoneticPr fontId="1"/>
  </si>
  <si>
    <t>Wizard's Tower</t>
    <phoneticPr fontId="1"/>
  </si>
  <si>
    <t>Ground Army</t>
    <phoneticPr fontId="1"/>
  </si>
  <si>
    <t>Will of the Fates</t>
    <phoneticPr fontId="1"/>
  </si>
  <si>
    <t>Time Stop</t>
    <phoneticPr fontId="1"/>
  </si>
  <si>
    <t>Disintegrate</t>
    <phoneticPr fontId="1"/>
  </si>
  <si>
    <t>Polymorph</t>
    <phoneticPr fontId="1"/>
  </si>
  <si>
    <t>Army of Gold</t>
    <phoneticPr fontId="1"/>
  </si>
  <si>
    <t>Army of Lead</t>
    <phoneticPr fontId="1"/>
  </si>
  <si>
    <t>Arcane Domination</t>
    <phoneticPr fontId="1"/>
  </si>
  <si>
    <t>Wish</t>
    <phoneticPr fontId="1"/>
  </si>
  <si>
    <t>Utterdark</t>
    <phoneticPr fontId="1"/>
  </si>
  <si>
    <t>Army of Rats</t>
    <phoneticPr fontId="1"/>
  </si>
  <si>
    <t>Evocation</t>
    <phoneticPr fontId="1"/>
  </si>
  <si>
    <t>Fire Flies</t>
    <phoneticPr fontId="1"/>
  </si>
  <si>
    <t>Freezing Touch</t>
    <phoneticPr fontId="1"/>
  </si>
  <si>
    <t>Flying Shards</t>
    <phoneticPr fontId="1"/>
  </si>
  <si>
    <t>Burning Hands</t>
    <phoneticPr fontId="1"/>
  </si>
  <si>
    <t>Fire Darts</t>
    <phoneticPr fontId="1"/>
  </si>
  <si>
    <t>Flame Bolt</t>
    <phoneticPr fontId="1"/>
  </si>
  <si>
    <t>Shocking Grasp</t>
    <phoneticPr fontId="1"/>
  </si>
  <si>
    <t>Slime</t>
    <phoneticPr fontId="1"/>
  </si>
  <si>
    <t>Geyser</t>
    <phoneticPr fontId="1"/>
  </si>
  <si>
    <t>Water Strike</t>
    <phoneticPr fontId="1"/>
  </si>
  <si>
    <t>Cold Bolt</t>
    <phoneticPr fontId="1"/>
  </si>
  <si>
    <t>Acid Spray</t>
    <phoneticPr fontId="1"/>
  </si>
  <si>
    <t>Astral Projection</t>
    <phoneticPr fontId="1"/>
  </si>
  <si>
    <t>Star Fires</t>
    <phoneticPr fontId="1"/>
  </si>
  <si>
    <t>Arcane Bolt</t>
    <phoneticPr fontId="1"/>
  </si>
  <si>
    <t>Vine Arrow</t>
    <phoneticPr fontId="1"/>
  </si>
  <si>
    <t>Fire Blast</t>
    <phoneticPr fontId="1"/>
  </si>
  <si>
    <t>Flare</t>
    <phoneticPr fontId="1"/>
  </si>
  <si>
    <t>Lightning Bolt</t>
    <phoneticPr fontId="1"/>
  </si>
  <si>
    <t>Shock Wave</t>
    <phoneticPr fontId="1"/>
  </si>
  <si>
    <t>Cold Blast</t>
    <phoneticPr fontId="1"/>
  </si>
  <si>
    <t>Rain</t>
    <phoneticPr fontId="1"/>
  </si>
  <si>
    <t>Rust Mist</t>
    <phoneticPr fontId="1"/>
  </si>
  <si>
    <t>Solar Rays</t>
    <phoneticPr fontId="1"/>
  </si>
  <si>
    <t>Web</t>
    <phoneticPr fontId="1"/>
  </si>
  <si>
    <t>Sulphur Haze</t>
    <phoneticPr fontId="1"/>
  </si>
  <si>
    <t>Fireball</t>
    <phoneticPr fontId="1"/>
  </si>
  <si>
    <t>Fires from Afar</t>
    <phoneticPr fontId="1"/>
  </si>
  <si>
    <t>Mistform</t>
    <phoneticPr fontId="1"/>
  </si>
  <si>
    <t>Acid Bolt</t>
    <phoneticPr fontId="1"/>
  </si>
  <si>
    <t>Freezing Mist</t>
    <phoneticPr fontId="1"/>
  </si>
  <si>
    <t>Magma Bolts</t>
    <phoneticPr fontId="1"/>
  </si>
  <si>
    <t>Arcane Probing</t>
    <phoneticPr fontId="1"/>
  </si>
  <si>
    <t>Magic Duel</t>
    <phoneticPr fontId="1"/>
  </si>
  <si>
    <t>Healing Light</t>
    <phoneticPr fontId="1"/>
  </si>
  <si>
    <t>Shadow Bolt</t>
    <phoneticPr fontId="1"/>
  </si>
  <si>
    <t>Sleep Cloud</t>
    <phoneticPr fontId="1"/>
  </si>
  <si>
    <t>Fire Cloud</t>
    <phoneticPr fontId="1"/>
  </si>
  <si>
    <t>Breath of the Desert</t>
    <phoneticPr fontId="1"/>
  </si>
  <si>
    <t>Fate of Oedipus</t>
    <phoneticPr fontId="1"/>
  </si>
  <si>
    <t>Thunder Strike</t>
    <phoneticPr fontId="1"/>
  </si>
  <si>
    <t>Hurricane</t>
    <phoneticPr fontId="1"/>
  </si>
  <si>
    <t>Acid Rain</t>
    <phoneticPr fontId="1"/>
  </si>
  <si>
    <t>Blade Wind</t>
    <phoneticPr fontId="1"/>
  </si>
  <si>
    <t>Nether Bolt</t>
    <phoneticPr fontId="1"/>
  </si>
  <si>
    <t>Bane Fire Dart</t>
    <phoneticPr fontId="1"/>
  </si>
  <si>
    <t>Bolt of Unlife</t>
    <phoneticPr fontId="1"/>
  </si>
  <si>
    <t>Breath of the Dragon</t>
    <phoneticPr fontId="1"/>
  </si>
  <si>
    <t>Falling Fires</t>
    <phoneticPr fontId="1"/>
  </si>
  <si>
    <t>Orb Lightning</t>
    <phoneticPr fontId="1"/>
  </si>
  <si>
    <t>Storm</t>
    <phoneticPr fontId="1"/>
  </si>
  <si>
    <t>Falling Frost</t>
    <phoneticPr fontId="1"/>
  </si>
  <si>
    <t>Gifts from Heaven</t>
    <phoneticPr fontId="1"/>
  </si>
  <si>
    <t>Earthquake</t>
    <phoneticPr fontId="1"/>
  </si>
  <si>
    <t>Stellar Cascades</t>
    <phoneticPr fontId="1"/>
  </si>
  <si>
    <t>Astral Geyser</t>
    <phoneticPr fontId="1"/>
  </si>
  <si>
    <t>Shadow Blast</t>
    <phoneticPr fontId="1"/>
  </si>
  <si>
    <t>Poison Cloud</t>
    <phoneticPr fontId="1"/>
  </si>
  <si>
    <t>Healing Mists</t>
    <phoneticPr fontId="1"/>
  </si>
  <si>
    <t>Flame Eruption</t>
    <phoneticPr fontId="1"/>
  </si>
  <si>
    <t>Wrathful Skies</t>
    <phoneticPr fontId="1"/>
  </si>
  <si>
    <t>Perpetual Storm</t>
    <phoneticPr fontId="1"/>
  </si>
  <si>
    <t>Cleansing Water</t>
    <phoneticPr fontId="1"/>
  </si>
  <si>
    <t>Magma Eruption</t>
    <phoneticPr fontId="1"/>
  </si>
  <si>
    <t>Astral Fires</t>
    <phoneticPr fontId="1"/>
  </si>
  <si>
    <t>Mind Hunt</t>
    <phoneticPr fontId="1"/>
  </si>
  <si>
    <t>The Wrath of God</t>
    <phoneticPr fontId="1"/>
  </si>
  <si>
    <t>Blast of Unlife</t>
    <phoneticPr fontId="1"/>
  </si>
  <si>
    <t>Bane Fire</t>
    <phoneticPr fontId="1"/>
  </si>
  <si>
    <t>Wailing Winds</t>
    <phoneticPr fontId="1"/>
  </si>
  <si>
    <t>Stream of Life</t>
    <phoneticPr fontId="1"/>
  </si>
  <si>
    <t>Fire Storm</t>
    <phoneticPr fontId="1"/>
  </si>
  <si>
    <t>Shimmering Fields</t>
    <phoneticPr fontId="1"/>
  </si>
  <si>
    <t>Ice Strike</t>
    <phoneticPr fontId="1"/>
  </si>
  <si>
    <t>Acid Storm</t>
    <phoneticPr fontId="1"/>
  </si>
  <si>
    <t>Murdering Winter</t>
    <phoneticPr fontId="1"/>
  </si>
  <si>
    <t>Rain of Stones</t>
    <phoneticPr fontId="1"/>
  </si>
  <si>
    <t>Nether Darts</t>
    <phoneticPr fontId="1"/>
  </si>
  <si>
    <t>Stygian Rains</t>
    <phoneticPr fontId="1"/>
  </si>
  <si>
    <t>Cloud of Death</t>
    <phoneticPr fontId="1"/>
  </si>
  <si>
    <t>Wind of Death</t>
    <phoneticPr fontId="1"/>
  </si>
  <si>
    <t>Storm of Thorns</t>
    <phoneticPr fontId="1"/>
  </si>
  <si>
    <t>Pillar of Fire</t>
    <phoneticPr fontId="1"/>
  </si>
  <si>
    <t>Second Sun</t>
    <phoneticPr fontId="1"/>
  </si>
  <si>
    <t>Astral Tempest</t>
    <phoneticPr fontId="1"/>
  </si>
  <si>
    <t>Vortex of Unlife</t>
    <phoneticPr fontId="1"/>
  </si>
  <si>
    <t>Volcanic Eruption</t>
    <phoneticPr fontId="1"/>
  </si>
  <si>
    <t>Flames from the Sky</t>
    <phoneticPr fontId="1"/>
  </si>
  <si>
    <t>Flame Storm</t>
    <phoneticPr fontId="1"/>
  </si>
  <si>
    <t>Chain Lightning</t>
    <phoneticPr fontId="1"/>
  </si>
  <si>
    <t>Niefel Flames</t>
    <phoneticPr fontId="1"/>
  </si>
  <si>
    <t>Tidal Wave</t>
    <phoneticPr fontId="1"/>
  </si>
  <si>
    <t>Celestial Rainbow</t>
    <phoneticPr fontId="1"/>
  </si>
  <si>
    <t>Meteor Shower</t>
    <phoneticPr fontId="1"/>
  </si>
  <si>
    <t>Strands of Arcane Power</t>
    <phoneticPr fontId="1"/>
  </si>
  <si>
    <t>Construction</t>
    <phoneticPr fontId="1"/>
  </si>
  <si>
    <t>Corpse Man Construction</t>
    <phoneticPr fontId="1"/>
  </si>
  <si>
    <t>Clockwork Soldiers</t>
    <phoneticPr fontId="1"/>
  </si>
  <si>
    <t>Legions of Steel</t>
    <phoneticPr fontId="1"/>
  </si>
  <si>
    <t>Construct Manikin</t>
    <phoneticPr fontId="1"/>
  </si>
  <si>
    <t>Clockwork Horrors</t>
    <phoneticPr fontId="1"/>
  </si>
  <si>
    <t>Crusher Construction</t>
    <phoneticPr fontId="1"/>
  </si>
  <si>
    <t>Construct Mandragora</t>
    <phoneticPr fontId="1"/>
  </si>
  <si>
    <t>Wooden Construction</t>
    <phoneticPr fontId="1"/>
  </si>
  <si>
    <t>Mechanical Men</t>
    <phoneticPr fontId="1"/>
  </si>
  <si>
    <t>Weapons of Sharpness</t>
    <phoneticPr fontId="1"/>
  </si>
  <si>
    <t>Forge of the Ancients</t>
    <phoneticPr fontId="1"/>
  </si>
  <si>
    <t>Golem Construction</t>
    <phoneticPr fontId="1"/>
  </si>
  <si>
    <t>Siege Golem</t>
    <phoneticPr fontId="1"/>
  </si>
  <si>
    <t>Iron Dragon</t>
    <phoneticPr fontId="1"/>
  </si>
  <si>
    <t>Mechanical Militia</t>
    <phoneticPr fontId="1"/>
  </si>
  <si>
    <t>Juggernaut Construction</t>
    <phoneticPr fontId="1"/>
  </si>
  <si>
    <t>Poison Golem</t>
    <phoneticPr fontId="1"/>
  </si>
  <si>
    <t>Transformation</t>
  </si>
  <si>
    <t>Maelstrom</t>
  </si>
  <si>
    <t>Enchantment</t>
    <phoneticPr fontId="1"/>
  </si>
  <si>
    <t>Protection from Fire</t>
    <phoneticPr fontId="1"/>
  </si>
  <si>
    <t>Windrunner</t>
    <phoneticPr fontId="1"/>
  </si>
  <si>
    <t>Protection from Lightning</t>
    <phoneticPr fontId="1"/>
  </si>
  <si>
    <t>Protection from Cold</t>
    <phoneticPr fontId="1"/>
  </si>
  <si>
    <t>Resist Magic</t>
    <phoneticPr fontId="1"/>
  </si>
  <si>
    <t>Animate Skeleton</t>
    <phoneticPr fontId="1"/>
  </si>
  <si>
    <t>Animate Dead</t>
    <phoneticPr fontId="1"/>
  </si>
  <si>
    <t>Reanimation</t>
    <phoneticPr fontId="1"/>
  </si>
  <si>
    <t>Poison Resistance</t>
    <phoneticPr fontId="1"/>
  </si>
  <si>
    <t>Healing Touch</t>
    <phoneticPr fontId="1"/>
  </si>
  <si>
    <t>Flight</t>
    <phoneticPr fontId="1"/>
  </si>
  <si>
    <t>Water Shield</t>
    <phoneticPr fontId="1"/>
  </si>
  <si>
    <t>Breath of Winter</t>
    <phoneticPr fontId="1"/>
  </si>
  <si>
    <t>Flying Shield</t>
    <phoneticPr fontId="1"/>
  </si>
  <si>
    <t>Revive King</t>
    <phoneticPr fontId="1"/>
  </si>
  <si>
    <t>Gift of the Hare</t>
    <phoneticPr fontId="1"/>
  </si>
  <si>
    <t>Personal Regeneraion</t>
    <phoneticPr fontId="1"/>
  </si>
  <si>
    <t>Fire Shield</t>
    <phoneticPr fontId="1"/>
  </si>
  <si>
    <t>Gift of Flight</t>
    <phoneticPr fontId="1"/>
  </si>
  <si>
    <t>Seeking Arrow</t>
    <phoneticPr fontId="1"/>
  </si>
  <si>
    <t>Claymen</t>
    <phoneticPr fontId="1"/>
  </si>
  <si>
    <t>Strength of Giants</t>
    <phoneticPr fontId="1"/>
  </si>
  <si>
    <t>Astral Shield</t>
    <phoneticPr fontId="1"/>
  </si>
  <si>
    <t>Raise Skeletons</t>
    <phoneticPr fontId="1"/>
  </si>
  <si>
    <t>Create Revenant</t>
    <phoneticPr fontId="1"/>
  </si>
  <si>
    <t>Heal</t>
    <phoneticPr fontId="1"/>
  </si>
  <si>
    <t>Regeneration</t>
    <phoneticPr fontId="1"/>
  </si>
  <si>
    <t>Terracotta Army</t>
    <phoneticPr fontId="1"/>
  </si>
  <si>
    <t>Flaming Arrows</t>
    <phoneticPr fontId="1"/>
  </si>
  <si>
    <t>Cloud Trapeze</t>
    <phoneticPr fontId="1"/>
  </si>
  <si>
    <t>Vile Water</t>
    <phoneticPr fontId="1"/>
  </si>
  <si>
    <t>Astral Healing</t>
    <phoneticPr fontId="1"/>
  </si>
  <si>
    <t>Antimagic</t>
    <phoneticPr fontId="1"/>
  </si>
  <si>
    <t>Raise Dead</t>
    <phoneticPr fontId="1"/>
  </si>
  <si>
    <t>Twiceborn</t>
    <phoneticPr fontId="1"/>
  </si>
  <si>
    <t>Behemoth</t>
    <phoneticPr fontId="1"/>
  </si>
  <si>
    <t>Poison Ward</t>
    <phoneticPr fontId="1"/>
  </si>
  <si>
    <t>Haste</t>
    <phoneticPr fontId="1"/>
  </si>
  <si>
    <t>Flame Ward</t>
    <phoneticPr fontId="1"/>
  </si>
  <si>
    <t>Thunder Ward</t>
    <phoneticPr fontId="1"/>
  </si>
  <si>
    <t>Watcher</t>
    <phoneticPr fontId="1"/>
  </si>
  <si>
    <t>Trade Wind</t>
    <phoneticPr fontId="1"/>
  </si>
  <si>
    <t>Winter Ward</t>
    <phoneticPr fontId="1"/>
  </si>
  <si>
    <t>Friendly Currents</t>
    <phoneticPr fontId="1"/>
  </si>
  <si>
    <t>Quagmire</t>
    <phoneticPr fontId="1"/>
  </si>
  <si>
    <t>Enliven Gargoyles</t>
    <phoneticPr fontId="1"/>
  </si>
  <si>
    <t>Ritual of Returning</t>
    <phoneticPr fontId="1"/>
  </si>
  <si>
    <t>Dispel</t>
    <phoneticPr fontId="1"/>
  </si>
  <si>
    <t>The Eyes of God</t>
    <phoneticPr fontId="1"/>
  </si>
  <si>
    <t>Horde of Skeletons</t>
    <phoneticPr fontId="1"/>
  </si>
  <si>
    <t>Pale Riders</t>
    <phoneticPr fontId="1"/>
  </si>
  <si>
    <t>Foul Vapors</t>
    <phoneticPr fontId="1"/>
  </si>
  <si>
    <t>Faery Trod</t>
    <phoneticPr fontId="1"/>
  </si>
  <si>
    <t>Heat form Hell</t>
    <phoneticPr fontId="1"/>
  </si>
  <si>
    <t>Vafur Flames</t>
    <phoneticPr fontId="1"/>
  </si>
  <si>
    <t>Eternal Pyre</t>
    <phoneticPr fontId="1"/>
  </si>
  <si>
    <t>Arrow Fend</t>
    <phoneticPr fontId="1"/>
  </si>
  <si>
    <t>Dome of Solid Air</t>
    <phoneticPr fontId="1"/>
  </si>
  <si>
    <t>Water Ward</t>
    <phoneticPr fontId="1"/>
  </si>
  <si>
    <t>Hidden in Snow</t>
    <phoneticPr fontId="1"/>
  </si>
  <si>
    <t>Grip of Winter</t>
    <phoneticPr fontId="1"/>
  </si>
  <si>
    <t>Frost Dome</t>
    <phoneticPr fontId="1"/>
  </si>
  <si>
    <t>Enliven Statues</t>
    <phoneticPr fontId="1"/>
  </si>
  <si>
    <t>Hidden in Sand</t>
    <phoneticPr fontId="1"/>
  </si>
  <si>
    <t>Hidden Underneath</t>
    <phoneticPr fontId="1"/>
  </si>
  <si>
    <t>Riches from Beneath</t>
    <phoneticPr fontId="1"/>
  </si>
  <si>
    <t>Opposition</t>
    <phoneticPr fontId="1"/>
  </si>
  <si>
    <t>Dome of Arcane Warding</t>
    <phoneticPr fontId="1"/>
  </si>
  <si>
    <t>Reanimate Archers</t>
    <phoneticPr fontId="1"/>
  </si>
  <si>
    <t>Ziz</t>
    <phoneticPr fontId="1"/>
  </si>
  <si>
    <t>Rigor Mortis</t>
    <phoneticPr fontId="1"/>
  </si>
  <si>
    <t>Relief</t>
    <phoneticPr fontId="1"/>
  </si>
  <si>
    <t>Forest Dome</t>
    <phoneticPr fontId="1"/>
  </si>
  <si>
    <t>Dome of Flaming Death</t>
    <phoneticPr fontId="1"/>
  </si>
  <si>
    <t>Mass Flight</t>
    <phoneticPr fontId="1"/>
  </si>
  <si>
    <t>Ghost Ship Armada</t>
    <phoneticPr fontId="1"/>
  </si>
  <si>
    <t>Thetis' Blessing</t>
    <phoneticPr fontId="1"/>
  </si>
  <si>
    <t>Lion Sentinels</t>
    <phoneticPr fontId="1"/>
  </si>
  <si>
    <t>Earth Blood Deep Well</t>
    <phoneticPr fontId="1"/>
  </si>
  <si>
    <t>Solar Brilliance</t>
    <phoneticPr fontId="1"/>
  </si>
  <si>
    <t>Stellar Focus</t>
    <phoneticPr fontId="1"/>
  </si>
  <si>
    <t>Carrion Reanimation</t>
    <phoneticPr fontId="1"/>
  </si>
  <si>
    <t>Leviathan</t>
    <phoneticPr fontId="1"/>
  </si>
  <si>
    <t>Life after Death</t>
    <phoneticPr fontId="1"/>
  </si>
  <si>
    <t>Ritual of Rebirth</t>
    <phoneticPr fontId="1"/>
  </si>
  <si>
    <t>Serpent's Blessing</t>
    <phoneticPr fontId="1"/>
  </si>
  <si>
    <t>Awaken Treelord</t>
    <phoneticPr fontId="1"/>
  </si>
  <si>
    <t>Gift of Health</t>
    <phoneticPr fontId="1"/>
  </si>
  <si>
    <t>Fire Fend</t>
    <phoneticPr fontId="1"/>
  </si>
  <si>
    <t>Thunder Fend</t>
    <phoneticPr fontId="1"/>
  </si>
  <si>
    <t>Mists of Deception</t>
    <phoneticPr fontId="1"/>
  </si>
  <si>
    <t>Frost Fend</t>
    <phoneticPr fontId="1"/>
  </si>
  <si>
    <t>Wrath of the Sea</t>
    <phoneticPr fontId="1"/>
  </si>
  <si>
    <t>Unraveling</t>
    <phoneticPr fontId="1"/>
  </si>
  <si>
    <t>Lichcraft</t>
    <phoneticPr fontId="1"/>
  </si>
  <si>
    <t>Dragon Master</t>
    <phoneticPr fontId="1"/>
  </si>
  <si>
    <t>Mass Regeneration</t>
    <phoneticPr fontId="1"/>
  </si>
  <si>
    <t>Haunted Forest</t>
    <phoneticPr fontId="1"/>
  </si>
  <si>
    <t>Demon Cleansing</t>
    <phoneticPr fontId="1"/>
  </si>
  <si>
    <t>Arcane Nexus</t>
    <phoneticPr fontId="1"/>
  </si>
  <si>
    <t>Fields of the Dead</t>
    <phoneticPr fontId="1"/>
  </si>
  <si>
    <t>Army of the Dead</t>
    <phoneticPr fontId="1"/>
  </si>
  <si>
    <t>Gaia's Blessing</t>
    <phoneticPr fontId="1"/>
  </si>
  <si>
    <t>Gift of Nature's Bounty</t>
    <phoneticPr fontId="1"/>
  </si>
  <si>
    <t>Thaumaturgy</t>
    <phoneticPr fontId="1"/>
  </si>
  <si>
    <t>Sleep Ray</t>
    <phoneticPr fontId="1"/>
  </si>
  <si>
    <t>Desiccation</t>
    <phoneticPr fontId="1"/>
  </si>
  <si>
    <t>Farstrike</t>
    <phoneticPr fontId="1"/>
  </si>
  <si>
    <t>Blink</t>
    <phoneticPr fontId="1"/>
  </si>
  <si>
    <t>Communion Master</t>
    <phoneticPr fontId="1"/>
  </si>
  <si>
    <t>Communion Slave</t>
    <phoneticPr fontId="1"/>
  </si>
  <si>
    <t>Horror Mark</t>
    <phoneticPr fontId="1"/>
  </si>
  <si>
    <t>Dust to Dust</t>
    <phoneticPr fontId="1"/>
  </si>
  <si>
    <t>Decay</t>
    <phoneticPr fontId="1"/>
  </si>
  <si>
    <t>Frighten</t>
    <phoneticPr fontId="1"/>
  </si>
  <si>
    <t>Fascination</t>
    <phoneticPr fontId="1"/>
  </si>
  <si>
    <t>Seven Year Faver</t>
    <phoneticPr fontId="1"/>
  </si>
  <si>
    <t>Curse</t>
    <phoneticPr fontId="1"/>
  </si>
  <si>
    <t>Bonds of Fire</t>
    <phoneticPr fontId="1"/>
  </si>
  <si>
    <t>Steal Breath</t>
    <phoneticPr fontId="1"/>
  </si>
  <si>
    <t>Scrying Pool</t>
    <phoneticPr fontId="1"/>
  </si>
  <si>
    <t>Returning</t>
    <phoneticPr fontId="1"/>
  </si>
  <si>
    <t>Mind Burn</t>
    <phoneticPr fontId="1"/>
  </si>
  <si>
    <t>Sleep</t>
    <phoneticPr fontId="1"/>
  </si>
  <si>
    <t>Rage</t>
    <phoneticPr fontId="1"/>
  </si>
  <si>
    <t>Augury</t>
    <phoneticPr fontId="1"/>
  </si>
  <si>
    <t>Sailors' Death</t>
    <phoneticPr fontId="1"/>
  </si>
  <si>
    <t>Iron Will</t>
    <phoneticPr fontId="1"/>
  </si>
  <si>
    <t>Astral Window</t>
    <phoneticPr fontId="1"/>
  </si>
  <si>
    <t>Teleport</t>
    <phoneticPr fontId="1"/>
  </si>
  <si>
    <t>Haruspex</t>
    <phoneticPr fontId="1"/>
  </si>
  <si>
    <t>Panic</t>
    <phoneticPr fontId="1"/>
  </si>
  <si>
    <t>Prison of Fire</t>
    <phoneticPr fontId="1"/>
  </si>
  <si>
    <t>Auspex</t>
    <phoneticPr fontId="1"/>
  </si>
  <si>
    <t>Curse of the Desert</t>
    <phoneticPr fontId="1"/>
  </si>
  <si>
    <t>Gnome Lore</t>
    <phoneticPr fontId="1"/>
  </si>
  <si>
    <t>Paralyze</t>
    <phoneticPr fontId="1"/>
  </si>
  <si>
    <t>Vengeance of the Dead</t>
    <phoneticPr fontId="1"/>
  </si>
  <si>
    <t>terror</t>
    <phoneticPr fontId="1"/>
  </si>
  <si>
    <t>Touch of Madness</t>
    <phoneticPr fontId="1"/>
  </si>
  <si>
    <t>Rage of the Cornered Rat</t>
    <phoneticPr fontId="1"/>
  </si>
  <si>
    <t>Wildness</t>
    <phoneticPr fontId="1"/>
  </si>
  <si>
    <t>Cure Disease</t>
    <phoneticPr fontId="1"/>
  </si>
  <si>
    <t>Pyre of Catharsis</t>
    <phoneticPr fontId="1"/>
  </si>
  <si>
    <t>Raging Hearts</t>
    <phoneticPr fontId="1"/>
  </si>
  <si>
    <t>Confusion</t>
    <phoneticPr fontId="1"/>
  </si>
  <si>
    <t>Soul Slay</t>
    <phoneticPr fontId="1"/>
  </si>
  <si>
    <t>Telestic Animation</t>
    <phoneticPr fontId="1"/>
  </si>
  <si>
    <t>Gateway</t>
    <phoneticPr fontId="1"/>
  </si>
  <si>
    <t>Control the Dead</t>
    <phoneticPr fontId="1"/>
  </si>
  <si>
    <t>Leeching Darkness</t>
    <phoneticPr fontId="1"/>
  </si>
  <si>
    <t>Burden of Time</t>
    <phoneticPr fontId="1"/>
  </si>
  <si>
    <t>Charm Animal</t>
    <phoneticPr fontId="1"/>
  </si>
  <si>
    <t>The Ravenous Swarm</t>
    <phoneticPr fontId="1"/>
  </si>
  <si>
    <t>Growing Fury</t>
    <phoneticPr fontId="1"/>
  </si>
  <si>
    <t>Gift of Reason</t>
    <phoneticPr fontId="1"/>
  </si>
  <si>
    <t>Melancholia</t>
    <phoneticPr fontId="1"/>
  </si>
  <si>
    <t>Enslave Mind</t>
    <phoneticPr fontId="1"/>
  </si>
  <si>
    <t>Impring Souls</t>
    <phoneticPr fontId="1"/>
  </si>
  <si>
    <t>Wither Bones</t>
    <phoneticPr fontId="1"/>
  </si>
  <si>
    <t>Leprosy</t>
    <phoneticPr fontId="1"/>
  </si>
  <si>
    <t>Foul Air</t>
    <phoneticPr fontId="1"/>
  </si>
  <si>
    <t>Syllable of Sleep</t>
    <phoneticPr fontId="1"/>
  </si>
  <si>
    <t>Beckoning</t>
    <phoneticPr fontId="1"/>
  </si>
  <si>
    <t>Purgatory</t>
    <phoneticPr fontId="1"/>
  </si>
  <si>
    <t>Dark Skies</t>
    <phoneticPr fontId="1"/>
  </si>
  <si>
    <t>Vengeful Water</t>
    <phoneticPr fontId="1"/>
  </si>
  <si>
    <t>Vortex of Returning</t>
    <phoneticPr fontId="1"/>
  </si>
  <si>
    <t>Divine Name</t>
    <phoneticPr fontId="1"/>
  </si>
  <si>
    <t>Plague</t>
    <phoneticPr fontId="1"/>
  </si>
  <si>
    <t>Charm</t>
    <phoneticPr fontId="1"/>
  </si>
  <si>
    <t>Hydrophobia</t>
    <phoneticPr fontId="1"/>
  </si>
  <si>
    <t>Gale Gate</t>
    <phoneticPr fontId="1"/>
  </si>
  <si>
    <t>Lure of the Deep</t>
    <phoneticPr fontId="1"/>
  </si>
  <si>
    <t>Soul Drain</t>
    <phoneticPr fontId="1"/>
  </si>
  <si>
    <t>Stygian Paths</t>
    <phoneticPr fontId="1"/>
  </si>
  <si>
    <t>Black Death</t>
    <phoneticPr fontId="1"/>
  </si>
  <si>
    <t>Call the Worm That Walks</t>
    <phoneticPr fontId="1"/>
  </si>
  <si>
    <t>Beast Mastery</t>
    <phoneticPr fontId="1"/>
  </si>
  <si>
    <t>Astral Travel</t>
    <phoneticPr fontId="1"/>
  </si>
  <si>
    <t>Master Enslave</t>
    <phoneticPr fontId="1"/>
  </si>
  <si>
    <t>Undead Mastery</t>
    <phoneticPr fontId="1"/>
  </si>
  <si>
    <t>Blood Magic</t>
    <phoneticPr fontId="1"/>
  </si>
  <si>
    <t>Bleed</t>
    <phoneticPr fontId="1"/>
  </si>
  <si>
    <t>Blood Burst</t>
    <phoneticPr fontId="1"/>
  </si>
  <si>
    <t>Blood Heal</t>
    <phoneticPr fontId="1"/>
  </si>
  <si>
    <t>Sabbath Master</t>
    <phoneticPr fontId="1"/>
  </si>
  <si>
    <t>Sabbath Slave</t>
    <phoneticPr fontId="1"/>
  </si>
  <si>
    <t>Reinvigoration</t>
    <phoneticPr fontId="1"/>
  </si>
  <si>
    <t>Bind Shadow Imp</t>
    <phoneticPr fontId="1"/>
  </si>
  <si>
    <t>Summon Imps</t>
    <phoneticPr fontId="1"/>
  </si>
  <si>
    <t>Bind Fiery Imps</t>
    <phoneticPr fontId="1"/>
  </si>
  <si>
    <t>Blood Boil</t>
    <phoneticPr fontId="1"/>
  </si>
  <si>
    <t>Bowl of Blood</t>
    <phoneticPr fontId="1"/>
  </si>
  <si>
    <t>Banish Demon</t>
    <phoneticPr fontId="1"/>
  </si>
  <si>
    <t>Bind Bone Fiends</t>
    <phoneticPr fontId="1"/>
  </si>
  <si>
    <t>Agony</t>
    <phoneticPr fontId="1"/>
  </si>
  <si>
    <t>Bind Spine Devil</t>
    <phoneticPr fontId="1"/>
  </si>
  <si>
    <t>Bind Fiend</t>
    <phoneticPr fontId="1"/>
  </si>
  <si>
    <t>Hell Power</t>
    <phoneticPr fontId="1"/>
  </si>
  <si>
    <t>Leeching Touch</t>
    <phoneticPr fontId="1"/>
  </si>
  <si>
    <t>Cross Breeding</t>
    <phoneticPr fontId="1"/>
  </si>
  <si>
    <t>Pain Transfer</t>
    <phoneticPr fontId="1"/>
  </si>
  <si>
    <t>Bind Devil</t>
    <phoneticPr fontId="1"/>
  </si>
  <si>
    <t>Bind Frost Fiend</t>
    <phoneticPr fontId="1"/>
  </si>
  <si>
    <t>Blood Feast</t>
    <phoneticPr fontId="1"/>
  </si>
  <si>
    <t>Infernal Circle</t>
    <phoneticPr fontId="1"/>
  </si>
  <si>
    <t>Bind Serpent Fiend</t>
    <phoneticPr fontId="1"/>
  </si>
  <si>
    <t>Hellfire</t>
    <phoneticPr fontId="1"/>
  </si>
  <si>
    <t>Blood Lust</t>
    <phoneticPr fontId="1"/>
  </si>
  <si>
    <t>Bind Storm Demon</t>
    <phoneticPr fontId="1"/>
  </si>
  <si>
    <t>Call Lesser Horror</t>
    <phoneticPr fontId="1"/>
  </si>
  <si>
    <t>Blood Fecundity</t>
    <phoneticPr fontId="1"/>
  </si>
  <si>
    <t>Wrath of Pazuzu</t>
    <phoneticPr fontId="1"/>
  </si>
  <si>
    <t>Awaken Dark Vines</t>
    <phoneticPr fontId="1"/>
  </si>
  <si>
    <t>Hellbind Heart</t>
    <phoneticPr fontId="1"/>
  </si>
  <si>
    <t>Bind Demon Knight</t>
    <phoneticPr fontId="1"/>
  </si>
  <si>
    <t>Send Lesser Horror</t>
    <phoneticPr fontId="1"/>
  </si>
  <si>
    <t>Summon Illearth</t>
    <phoneticPr fontId="1"/>
  </si>
  <si>
    <t>Rain of Toads</t>
    <phoneticPr fontId="1"/>
  </si>
  <si>
    <t>Horde from Hell</t>
    <phoneticPr fontId="1"/>
  </si>
  <si>
    <t>Bloodletting</t>
    <phoneticPr fontId="1"/>
  </si>
  <si>
    <t>Bind Succubus</t>
    <phoneticPr fontId="1"/>
  </si>
  <si>
    <t>Rejuvenate</t>
    <phoneticPr fontId="1"/>
  </si>
  <si>
    <t>Harm</t>
    <phoneticPr fontId="1"/>
  </si>
  <si>
    <t>Bind Ice Devil</t>
    <phoneticPr fontId="1"/>
  </si>
  <si>
    <t>Call Horror</t>
    <phoneticPr fontId="1"/>
  </si>
  <si>
    <t>Infernal Disease</t>
    <phoneticPr fontId="1"/>
  </si>
  <si>
    <t>Ritual of Five Gates</t>
    <phoneticPr fontId="1"/>
  </si>
  <si>
    <t>Leech</t>
    <phoneticPr fontId="1"/>
  </si>
  <si>
    <t>Blood Rite</t>
    <phoneticPr fontId="1"/>
  </si>
  <si>
    <t>Blood Rain</t>
    <phoneticPr fontId="1"/>
  </si>
  <si>
    <t>Father Illearth</t>
    <phoneticPr fontId="1"/>
  </si>
  <si>
    <t>Send Dream Horror</t>
    <phoneticPr fontId="1"/>
  </si>
  <si>
    <t>Curse of Blood</t>
    <phoneticPr fontId="1"/>
  </si>
  <si>
    <t>Bind Arch Devil</t>
    <phoneticPr fontId="1"/>
  </si>
  <si>
    <t>Dome of Corruption</t>
    <phoneticPr fontId="1"/>
  </si>
  <si>
    <t>Purify Blood</t>
    <phoneticPr fontId="1"/>
  </si>
  <si>
    <t>Plague of Locusts</t>
    <phoneticPr fontId="1"/>
  </si>
  <si>
    <t>Astral Corrupiton</t>
    <phoneticPr fontId="1"/>
  </si>
  <si>
    <t>Improved Cross Breeding</t>
    <phoneticPr fontId="1"/>
  </si>
  <si>
    <t>Rush of Strength</t>
    <phoneticPr fontId="1"/>
  </si>
  <si>
    <t>Life for a Life</t>
    <phoneticPr fontId="1"/>
  </si>
  <si>
    <t>Horror Seed</t>
    <phoneticPr fontId="1"/>
  </si>
  <si>
    <t>Bind Heliophagus</t>
    <phoneticPr fontId="1"/>
  </si>
  <si>
    <t>Three Red Seconds</t>
    <phoneticPr fontId="1"/>
  </si>
  <si>
    <t>Blood Vortex</t>
    <phoneticPr fontId="1"/>
  </si>
  <si>
    <t>Damage Reversal</t>
    <phoneticPr fontId="1"/>
  </si>
  <si>
    <t>Infernal Prison</t>
    <phoneticPr fontId="1"/>
  </si>
  <si>
    <t>Claws of Kokytos</t>
    <phoneticPr fontId="1"/>
  </si>
  <si>
    <t>Send Horror</t>
    <phoneticPr fontId="1"/>
  </si>
  <si>
    <t>Infernal Forces</t>
    <phoneticPr fontId="1"/>
  </si>
  <si>
    <t>Infernal Tempest</t>
    <phoneticPr fontId="1"/>
  </si>
  <si>
    <t>Forces of Ice</t>
    <phoneticPr fontId="1"/>
  </si>
  <si>
    <t>Infernal Crusade</t>
    <phoneticPr fontId="1"/>
  </si>
  <si>
    <t>Forces of Darkness</t>
    <phoneticPr fontId="1"/>
  </si>
  <si>
    <t>The Looming Hell</t>
    <phoneticPr fontId="1"/>
  </si>
  <si>
    <t>Bind Demon Lord</t>
    <phoneticPr fontId="1"/>
  </si>
  <si>
    <t>地1</t>
    <rPh sb="0" eb="1">
      <t>チ</t>
    </rPh>
    <phoneticPr fontId="1"/>
  </si>
  <si>
    <t>死1</t>
    <rPh sb="0" eb="1">
      <t>シ</t>
    </rPh>
    <phoneticPr fontId="1"/>
  </si>
  <si>
    <t>死2</t>
    <rPh sb="0" eb="1">
      <t>シ</t>
    </rPh>
    <phoneticPr fontId="1"/>
  </si>
  <si>
    <t>緑1</t>
    <rPh sb="0" eb="1">
      <t>ミドリ</t>
    </rPh>
    <phoneticPr fontId="1"/>
  </si>
  <si>
    <t>水1</t>
    <rPh sb="0" eb="1">
      <t>ミズ</t>
    </rPh>
    <phoneticPr fontId="1"/>
  </si>
  <si>
    <t>緑2</t>
    <rPh sb="0" eb="1">
      <t>ミドリ</t>
    </rPh>
    <phoneticPr fontId="1"/>
  </si>
  <si>
    <t>儀式</t>
    <rPh sb="0" eb="2">
      <t>ギシキ</t>
    </rPh>
    <phoneticPr fontId="1"/>
  </si>
  <si>
    <t>戦闘</t>
    <rPh sb="0" eb="2">
      <t>セントウ</t>
    </rPh>
    <phoneticPr fontId="1"/>
  </si>
  <si>
    <t>火2</t>
    <rPh sb="0" eb="1">
      <t>ヒ</t>
    </rPh>
    <phoneticPr fontId="1"/>
  </si>
  <si>
    <t>風1</t>
    <rPh sb="0" eb="1">
      <t>カゼ</t>
    </rPh>
    <phoneticPr fontId="1"/>
  </si>
  <si>
    <t>火1</t>
    <rPh sb="0" eb="1">
      <t>ヒ</t>
    </rPh>
    <phoneticPr fontId="1"/>
  </si>
  <si>
    <t>風2</t>
    <rPh sb="0" eb="1">
      <t>カゼ</t>
    </rPh>
    <phoneticPr fontId="1"/>
  </si>
  <si>
    <t>水2</t>
    <rPh sb="0" eb="1">
      <t>ミズ</t>
    </rPh>
    <phoneticPr fontId="1"/>
  </si>
  <si>
    <t>地2</t>
    <rPh sb="0" eb="1">
      <t>チ</t>
    </rPh>
    <phoneticPr fontId="1"/>
  </si>
  <si>
    <t>水3</t>
    <rPh sb="0" eb="1">
      <t>ミズ</t>
    </rPh>
    <phoneticPr fontId="1"/>
  </si>
  <si>
    <t>星1</t>
    <rPh sb="0" eb="1">
      <t>ホシ</t>
    </rPh>
    <phoneticPr fontId="1"/>
  </si>
  <si>
    <t>Call of the Winds</t>
    <phoneticPr fontId="1"/>
  </si>
  <si>
    <t>Summon Amphiptere</t>
    <phoneticPr fontId="1"/>
  </si>
  <si>
    <t>Summon Lesser Water Elemental</t>
    <phoneticPr fontId="1"/>
  </si>
  <si>
    <t>緑4</t>
    <rPh sb="0" eb="1">
      <t>ミドリ</t>
    </rPh>
    <phoneticPr fontId="1"/>
  </si>
  <si>
    <t>星3</t>
    <rPh sb="0" eb="1">
      <t>ホシ</t>
    </rPh>
    <phoneticPr fontId="1"/>
  </si>
  <si>
    <t>死3</t>
    <rPh sb="0" eb="1">
      <t>シ</t>
    </rPh>
    <phoneticPr fontId="1"/>
  </si>
  <si>
    <t>緑3</t>
    <rPh sb="0" eb="1">
      <t>ミドリ</t>
    </rPh>
    <phoneticPr fontId="1"/>
  </si>
  <si>
    <t>火3</t>
    <rPh sb="0" eb="1">
      <t>ヒ</t>
    </rPh>
    <phoneticPr fontId="1"/>
  </si>
  <si>
    <t>風3</t>
    <rPh sb="0" eb="1">
      <t>カゼ</t>
    </rPh>
    <phoneticPr fontId="1"/>
  </si>
  <si>
    <t>風4</t>
    <rPh sb="0" eb="1">
      <t>カゼ</t>
    </rPh>
    <phoneticPr fontId="1"/>
  </si>
  <si>
    <t>風5</t>
    <rPh sb="0" eb="1">
      <t>カゼ</t>
    </rPh>
    <phoneticPr fontId="1"/>
  </si>
  <si>
    <t>Wind Ride</t>
    <phoneticPr fontId="1"/>
  </si>
  <si>
    <t>地3</t>
    <rPh sb="0" eb="1">
      <t>チ</t>
    </rPh>
    <phoneticPr fontId="1"/>
  </si>
  <si>
    <t>星2</t>
    <rPh sb="0" eb="1">
      <t>ホシ</t>
    </rPh>
    <phoneticPr fontId="1"/>
  </si>
  <si>
    <t>死4</t>
    <rPh sb="0" eb="1">
      <t>シ</t>
    </rPh>
    <phoneticPr fontId="1"/>
  </si>
  <si>
    <t>水4</t>
    <rPh sb="0" eb="1">
      <t>ミズ</t>
    </rPh>
    <phoneticPr fontId="1"/>
  </si>
  <si>
    <t>星4</t>
    <rPh sb="0" eb="1">
      <t>ホシ</t>
    </rPh>
    <phoneticPr fontId="1"/>
  </si>
  <si>
    <t>緑5</t>
    <rPh sb="0" eb="1">
      <t>ミドリ</t>
    </rPh>
    <phoneticPr fontId="1"/>
  </si>
  <si>
    <t>火4</t>
    <rPh sb="0" eb="1">
      <t>ヒ</t>
    </rPh>
    <phoneticPr fontId="1"/>
  </si>
  <si>
    <t>地4</t>
    <rPh sb="0" eb="1">
      <t>チ</t>
    </rPh>
    <phoneticPr fontId="1"/>
  </si>
  <si>
    <t>死5</t>
    <rPh sb="0" eb="1">
      <t>シ</t>
    </rPh>
    <phoneticPr fontId="1"/>
  </si>
  <si>
    <t>緑6</t>
    <rPh sb="0" eb="1">
      <t>ミドリ</t>
    </rPh>
    <phoneticPr fontId="1"/>
  </si>
  <si>
    <t>火5</t>
    <rPh sb="0" eb="1">
      <t>ヒ</t>
    </rPh>
    <phoneticPr fontId="1"/>
  </si>
  <si>
    <t>火6</t>
    <rPh sb="0" eb="1">
      <t>ヒ</t>
    </rPh>
    <phoneticPr fontId="1"/>
  </si>
  <si>
    <t>水5</t>
    <rPh sb="0" eb="1">
      <t>ミズ</t>
    </rPh>
    <phoneticPr fontId="1"/>
  </si>
  <si>
    <t>水6</t>
    <rPh sb="0" eb="1">
      <t>ミズ</t>
    </rPh>
    <phoneticPr fontId="1"/>
  </si>
  <si>
    <t>地5</t>
    <rPh sb="0" eb="1">
      <t>チ</t>
    </rPh>
    <phoneticPr fontId="1"/>
  </si>
  <si>
    <t>死6</t>
    <rPh sb="0" eb="1">
      <t>シ</t>
    </rPh>
    <phoneticPr fontId="1"/>
  </si>
  <si>
    <t>星5</t>
    <rPh sb="0" eb="1">
      <t>ホシ</t>
    </rPh>
    <phoneticPr fontId="1"/>
  </si>
  <si>
    <t>死7</t>
    <rPh sb="0" eb="1">
      <t>シ</t>
    </rPh>
    <phoneticPr fontId="1"/>
  </si>
  <si>
    <t>緑7</t>
    <rPh sb="0" eb="1">
      <t>ミドリ</t>
    </rPh>
    <phoneticPr fontId="1"/>
  </si>
  <si>
    <t>Damage</t>
    <phoneticPr fontId="1"/>
  </si>
  <si>
    <t>Range</t>
    <phoneticPr fontId="1"/>
  </si>
  <si>
    <t>AoE</t>
    <phoneticPr fontId="1"/>
  </si>
  <si>
    <t>Number</t>
    <phoneticPr fontId="1"/>
  </si>
  <si>
    <t>Prec</t>
    <phoneticPr fontId="1"/>
  </si>
  <si>
    <t>Fatigue</t>
    <phoneticPr fontId="1"/>
  </si>
  <si>
    <t>Spec</t>
    <phoneticPr fontId="1"/>
  </si>
  <si>
    <t>ShortDesc</t>
    <phoneticPr fontId="1"/>
  </si>
  <si>
    <t>Time</t>
    <phoneticPr fontId="1"/>
  </si>
  <si>
    <t>Entangle</t>
    <phoneticPr fontId="1"/>
  </si>
  <si>
    <t>4+1</t>
    <phoneticPr fontId="1"/>
  </si>
  <si>
    <t>Storm Power</t>
    <phoneticPr fontId="1"/>
  </si>
  <si>
    <t>Water Power</t>
    <phoneticPr fontId="1"/>
  </si>
  <si>
    <t>5+1</t>
    <phoneticPr fontId="1"/>
  </si>
  <si>
    <t>5+1</t>
    <phoneticPr fontId="1"/>
  </si>
  <si>
    <t>15+2</t>
    <phoneticPr fontId="1"/>
  </si>
  <si>
    <t>10+2</t>
    <phoneticPr fontId="1"/>
  </si>
  <si>
    <t>Next</t>
    <phoneticPr fontId="1"/>
  </si>
  <si>
    <t>Fire Power</t>
    <phoneticPr fontId="1"/>
  </si>
  <si>
    <t>Fire Resistance</t>
    <phoneticPr fontId="1"/>
  </si>
  <si>
    <t>遠隔儀式\n海域の通過不可\n海域の指定不可</t>
    <rPh sb="0" eb="2">
      <t>エンカク</t>
    </rPh>
    <rPh sb="2" eb="4">
      <t>ギシキ</t>
    </rPh>
    <rPh sb="6" eb="8">
      <t>カイイキ</t>
    </rPh>
    <rPh sb="9" eb="11">
      <t>ツウカ</t>
    </rPh>
    <rPh sb="11" eb="13">
      <t>フカ</t>
    </rPh>
    <rPh sb="15" eb="17">
      <t>カイイキ</t>
    </rPh>
    <rPh sb="18" eb="20">
      <t>シテイ</t>
    </rPh>
    <rPh sb="20" eb="22">
      <t>フカ</t>
    </rPh>
    <phoneticPr fontId="1"/>
  </si>
  <si>
    <t>Cave Grub</t>
    <phoneticPr fontId="1"/>
  </si>
  <si>
    <t>Black Servant</t>
    <phoneticPr fontId="1"/>
  </si>
  <si>
    <t>Sea Dog</t>
    <phoneticPr fontId="1"/>
  </si>
  <si>
    <t>Crocodile</t>
    <phoneticPr fontId="1"/>
  </si>
  <si>
    <t>Random Animal</t>
    <phoneticPr fontId="1"/>
  </si>
  <si>
    <t>Fire Ant</t>
    <phoneticPr fontId="1"/>
  </si>
  <si>
    <t>Ogre</t>
    <phoneticPr fontId="1"/>
  </si>
  <si>
    <t>Shade</t>
    <phoneticPr fontId="1"/>
  </si>
  <si>
    <t>Wolf</t>
    <phoneticPr fontId="1"/>
  </si>
  <si>
    <t>Horned Serpent</t>
    <phoneticPr fontId="1"/>
  </si>
  <si>
    <t>Killer Mantis</t>
    <phoneticPr fontId="1"/>
  </si>
  <si>
    <t>Fire Elemental</t>
    <phoneticPr fontId="1"/>
  </si>
  <si>
    <t>Scorpion Beast</t>
    <phoneticPr fontId="1"/>
  </si>
  <si>
    <t>Air Elemental</t>
    <phoneticPr fontId="1"/>
  </si>
  <si>
    <t>Black Hawk</t>
    <phoneticPr fontId="1"/>
  </si>
  <si>
    <t>Amphiptere</t>
    <phoneticPr fontId="1"/>
  </si>
  <si>
    <t>Water Elemental</t>
    <phoneticPr fontId="1"/>
  </si>
  <si>
    <t>Yeti</t>
    <phoneticPr fontId="1"/>
  </si>
  <si>
    <t>Cave Cow</t>
    <phoneticPr fontId="1"/>
  </si>
  <si>
    <t>Kraken</t>
    <phoneticPr fontId="1"/>
  </si>
  <si>
    <t>Earth Elemental</t>
    <phoneticPr fontId="1"/>
  </si>
  <si>
    <t>Cave Crab</t>
    <phoneticPr fontId="1"/>
  </si>
  <si>
    <t>Earth Power</t>
    <phoneticPr fontId="1"/>
  </si>
  <si>
    <t>All Power</t>
    <phoneticPr fontId="1"/>
  </si>
  <si>
    <t>Wight</t>
    <phoneticPr fontId="1"/>
  </si>
  <si>
    <t>Bane</t>
    <phoneticPr fontId="1"/>
  </si>
  <si>
    <t>Vine Man</t>
    <phoneticPr fontId="1"/>
  </si>
  <si>
    <t>Ivy Lord対応</t>
    <rPh sb="8" eb="10">
      <t>タイオウ</t>
    </rPh>
    <phoneticPr fontId="1"/>
  </si>
  <si>
    <t>Algae Man</t>
    <phoneticPr fontId="1"/>
  </si>
  <si>
    <t>Leocampus</t>
    <phoneticPr fontId="1"/>
  </si>
  <si>
    <t>10+2</t>
    <phoneticPr fontId="1"/>
  </si>
  <si>
    <t>Bog Beast</t>
    <phoneticPr fontId="1"/>
  </si>
  <si>
    <t>Wolf</t>
    <phoneticPr fontId="1"/>
  </si>
  <si>
    <t>指揮官付属：Great Hawk\n遠隔儀式\n海域の通過不可\n海域の指定不可</t>
    <rPh sb="0" eb="3">
      <t>シキカン</t>
    </rPh>
    <rPh sb="3" eb="5">
      <t>フゾク</t>
    </rPh>
    <rPh sb="18" eb="20">
      <t>エンカク</t>
    </rPh>
    <rPh sb="20" eb="22">
      <t>ギシキ</t>
    </rPh>
    <rPh sb="24" eb="26">
      <t>カイイキ</t>
    </rPh>
    <rPh sb="27" eb="29">
      <t>ツウカ</t>
    </rPh>
    <rPh sb="29" eb="31">
      <t>フカ</t>
    </rPh>
    <rPh sb="33" eb="35">
      <t>カイイキ</t>
    </rPh>
    <rPh sb="36" eb="38">
      <t>シテイ</t>
    </rPh>
    <rPh sb="38" eb="40">
      <t>フカ</t>
    </rPh>
    <phoneticPr fontId="1"/>
  </si>
  <si>
    <t>指揮官付属：Werewolf\n遠隔儀式\n海域の通過不可\n海域の指定不可</t>
    <phoneticPr fontId="1"/>
  </si>
  <si>
    <t>指揮官として召喚</t>
    <rPh sb="0" eb="3">
      <t>シキカン</t>
    </rPh>
    <rPh sb="6" eb="8">
      <t>ショウカン</t>
    </rPh>
    <phoneticPr fontId="1"/>
  </si>
  <si>
    <t>Fire Drake</t>
    <phoneticPr fontId="1"/>
  </si>
  <si>
    <t>Dragon Master対応</t>
    <rPh sb="13" eb="15">
      <t>タイオウ</t>
    </rPh>
    <phoneticPr fontId="1"/>
  </si>
  <si>
    <t>Flame Jelly</t>
    <phoneticPr fontId="1"/>
  </si>
  <si>
    <t>Wyvern</t>
    <phoneticPr fontId="1"/>
  </si>
  <si>
    <t>Gryphon</t>
    <phoneticPr fontId="1"/>
  </si>
  <si>
    <t>Small Shark</t>
    <phoneticPr fontId="1"/>
  </si>
  <si>
    <t>戦場の端から召喚</t>
    <rPh sb="0" eb="2">
      <t>センジョウ</t>
    </rPh>
    <rPh sb="3" eb="4">
      <t>ハシ</t>
    </rPh>
    <rPh sb="6" eb="8">
      <t>ショウカン</t>
    </rPh>
    <phoneticPr fontId="1"/>
  </si>
  <si>
    <t>遠隔儀式\n海域の指定不可</t>
    <rPh sb="0" eb="2">
      <t>エンカク</t>
    </rPh>
    <rPh sb="2" eb="4">
      <t>ギシキ</t>
    </rPh>
    <rPh sb="6" eb="8">
      <t>カイイキ</t>
    </rPh>
    <rPh sb="9" eb="11">
      <t>シテイ</t>
    </rPh>
    <rPh sb="11" eb="13">
      <t>フカ</t>
    </rPh>
    <phoneticPr fontId="1"/>
  </si>
  <si>
    <t>Ice Drake</t>
    <phoneticPr fontId="1"/>
  </si>
  <si>
    <t>Sea Serpent</t>
    <phoneticPr fontId="1"/>
  </si>
  <si>
    <t>Cave Drake</t>
    <phoneticPr fontId="1"/>
  </si>
  <si>
    <t>戦闘呪附</t>
    <rPh sb="0" eb="2">
      <t>セントウ</t>
    </rPh>
    <rPh sb="2" eb="3">
      <t>ジュ</t>
    </rPh>
    <rPh sb="3" eb="4">
      <t>フ</t>
    </rPh>
    <phoneticPr fontId="1"/>
  </si>
  <si>
    <t>Light of the Northern Star</t>
    <phoneticPr fontId="1"/>
  </si>
  <si>
    <t>Lammashta</t>
    <phoneticPr fontId="1"/>
  </si>
  <si>
    <t>中立勢力召喚\n戦場の端から召喚</t>
    <rPh sb="0" eb="2">
      <t>チュウリツ</t>
    </rPh>
    <rPh sb="2" eb="4">
      <t>セイリョク</t>
    </rPh>
    <rPh sb="4" eb="6">
      <t>ショウカン</t>
    </rPh>
    <rPh sb="8" eb="10">
      <t>センジョウ</t>
    </rPh>
    <rPh sb="11" eb="12">
      <t>ハシ</t>
    </rPh>
    <rPh sb="14" eb="16">
      <t>ショウカン</t>
    </rPh>
    <phoneticPr fontId="1"/>
  </si>
  <si>
    <t>Shade Beast</t>
    <phoneticPr fontId="1"/>
  </si>
  <si>
    <t>15+3</t>
    <phoneticPr fontId="1"/>
  </si>
  <si>
    <t>Leogryph</t>
    <phoneticPr fontId="1"/>
  </si>
  <si>
    <t>Swamp Drake</t>
    <phoneticPr fontId="1"/>
  </si>
  <si>
    <t>Vine Ogre</t>
    <phoneticPr fontId="1"/>
  </si>
  <si>
    <t>Kithaironic Lion</t>
    <phoneticPr fontId="1"/>
  </si>
  <si>
    <t>Nature Power</t>
    <phoneticPr fontId="1"/>
  </si>
  <si>
    <t>Strength, Barkskin and Regeneration</t>
    <phoneticPr fontId="1"/>
  </si>
  <si>
    <t>Will o' the Wisp</t>
    <phoneticPr fontId="1"/>
  </si>
  <si>
    <t>Fire Elemental</t>
    <phoneticPr fontId="1"/>
  </si>
  <si>
    <t>Cold天秤ではIce Elemental召喚</t>
    <rPh sb="4" eb="6">
      <t>テンビン</t>
    </rPh>
    <rPh sb="21" eb="23">
      <t>ショウカン</t>
    </rPh>
    <phoneticPr fontId="1"/>
  </si>
  <si>
    <t>Summer Lion</t>
    <phoneticPr fontId="1"/>
  </si>
  <si>
    <t>Air Elemental</t>
    <phoneticPr fontId="1"/>
  </si>
  <si>
    <t>Spring Hawk</t>
    <phoneticPr fontId="1"/>
  </si>
  <si>
    <t>Draconian Chief</t>
    <phoneticPr fontId="1"/>
  </si>
  <si>
    <t>15 Draconians</t>
    <phoneticPr fontId="1"/>
  </si>
  <si>
    <t>遠隔儀式\n陸上の指定不可\n敵国領内の指定不可</t>
    <rPh sb="0" eb="2">
      <t>エンカク</t>
    </rPh>
    <rPh sb="2" eb="4">
      <t>ギシキ</t>
    </rPh>
    <rPh sb="6" eb="8">
      <t>リクジョウ</t>
    </rPh>
    <rPh sb="9" eb="11">
      <t>シテイ</t>
    </rPh>
    <rPh sb="11" eb="13">
      <t>フカ</t>
    </rPh>
    <rPh sb="15" eb="17">
      <t>テキコク</t>
    </rPh>
    <rPh sb="17" eb="19">
      <t>リョウナイ</t>
    </rPh>
    <rPh sb="20" eb="22">
      <t>シテイ</t>
    </rPh>
    <rPh sb="22" eb="24">
      <t>フカ</t>
    </rPh>
    <phoneticPr fontId="1"/>
  </si>
  <si>
    <t>遠隔儀式\n敵国領内の指定不可</t>
    <rPh sb="0" eb="2">
      <t>エンカク</t>
    </rPh>
    <rPh sb="2" eb="4">
      <t>ギシキ</t>
    </rPh>
    <rPh sb="6" eb="8">
      <t>テキコク</t>
    </rPh>
    <rPh sb="8" eb="10">
      <t>リョウナイ</t>
    </rPh>
    <rPh sb="11" eb="13">
      <t>シテイ</t>
    </rPh>
    <rPh sb="13" eb="15">
      <t>フカ</t>
    </rPh>
    <phoneticPr fontId="1"/>
  </si>
  <si>
    <t>Water Elemental</t>
    <phoneticPr fontId="1"/>
  </si>
  <si>
    <t>Sea Troll</t>
    <phoneticPr fontId="1"/>
  </si>
  <si>
    <t>Winter Wolf</t>
    <phoneticPr fontId="1"/>
  </si>
  <si>
    <t>5+1</t>
    <phoneticPr fontId="1"/>
  </si>
  <si>
    <t>Naiad</t>
    <phoneticPr fontId="1"/>
  </si>
  <si>
    <t>Kydnid</t>
    <phoneticPr fontId="1"/>
  </si>
  <si>
    <t>Earth Elemental</t>
    <phoneticPr fontId="1"/>
  </si>
  <si>
    <t>Fall Bear</t>
    <phoneticPr fontId="1"/>
  </si>
  <si>
    <t>Troll</t>
    <phoneticPr fontId="1"/>
  </si>
  <si>
    <t>遠隔儀式</t>
    <rPh sb="0" eb="2">
      <t>エンカク</t>
    </rPh>
    <rPh sb="2" eb="4">
      <t>ギシキ</t>
    </rPh>
    <phoneticPr fontId="1"/>
  </si>
  <si>
    <t>Dispossessed Spirit</t>
    <phoneticPr fontId="1"/>
  </si>
  <si>
    <t>15+1</t>
    <phoneticPr fontId="1"/>
  </si>
  <si>
    <t>25+2</t>
    <phoneticPr fontId="1"/>
  </si>
  <si>
    <t>防御貫通\n疲労ダメージ</t>
    <rPh sb="0" eb="2">
      <t>ボウギョ</t>
    </rPh>
    <rPh sb="2" eb="4">
      <t>カンツウ</t>
    </rPh>
    <rPh sb="6" eb="8">
      <t>ヒロウ</t>
    </rPh>
    <phoneticPr fontId="1"/>
  </si>
  <si>
    <t>Corpse Candle</t>
    <phoneticPr fontId="1"/>
  </si>
  <si>
    <t>Bane Lord</t>
    <phoneticPr fontId="1"/>
  </si>
  <si>
    <t>Manticore</t>
    <phoneticPr fontId="1"/>
  </si>
  <si>
    <t>Howl</t>
    <phoneticPr fontId="1"/>
  </si>
  <si>
    <t>Woodland Spirit</t>
    <phoneticPr fontId="1"/>
  </si>
  <si>
    <t>10+2</t>
    <phoneticPr fontId="1"/>
  </si>
  <si>
    <t>Forest Troll</t>
    <phoneticPr fontId="1"/>
  </si>
  <si>
    <t>Sleeper</t>
    <phoneticPr fontId="1"/>
  </si>
  <si>
    <t>Fire Snake</t>
    <phoneticPr fontId="1"/>
  </si>
  <si>
    <t>Flame Spirit</t>
    <phoneticPr fontId="1"/>
  </si>
  <si>
    <t>Great Eagle</t>
    <phoneticPr fontId="1"/>
  </si>
  <si>
    <t>Bishop Fish</t>
    <phoneticPr fontId="1"/>
  </si>
  <si>
    <t>Shark Attack</t>
    <phoneticPr fontId="1"/>
  </si>
  <si>
    <t>Sea King</t>
    <phoneticPr fontId="1"/>
  </si>
  <si>
    <t>10 Sea Trolls</t>
    <phoneticPr fontId="1"/>
  </si>
  <si>
    <t>Kokythiad</t>
    <phoneticPr fontId="1"/>
  </si>
  <si>
    <t>Hill Giant</t>
    <phoneticPr fontId="1"/>
  </si>
  <si>
    <t>Troll King</t>
    <phoneticPr fontId="1"/>
  </si>
  <si>
    <t>10 Trolls</t>
    <phoneticPr fontId="1"/>
  </si>
  <si>
    <t>Ether Lord</t>
    <phoneticPr fontId="1"/>
  </si>
  <si>
    <t>Ghost</t>
    <phoneticPr fontId="1"/>
  </si>
  <si>
    <t>Spectral Mage</t>
    <phoneticPr fontId="1"/>
  </si>
  <si>
    <t>Sprite</t>
    <phoneticPr fontId="1"/>
  </si>
  <si>
    <t>Troll Shaman</t>
    <phoneticPr fontId="1"/>
  </si>
  <si>
    <t>15 Forest Trolls</t>
    <phoneticPr fontId="1"/>
  </si>
  <si>
    <t>Forest Giant</t>
    <phoneticPr fontId="1"/>
  </si>
  <si>
    <t>Lamia</t>
    <phoneticPr fontId="1"/>
  </si>
  <si>
    <t>Lamia Lord対応</t>
    <rPh sb="10" eb="12">
      <t>タイオウ</t>
    </rPh>
    <phoneticPr fontId="1"/>
  </si>
  <si>
    <t>Lamia Queen</t>
    <phoneticPr fontId="1"/>
  </si>
  <si>
    <t>Fire Elemental</t>
    <phoneticPr fontId="1"/>
  </si>
  <si>
    <t>Asp Turtle</t>
    <phoneticPr fontId="1"/>
  </si>
  <si>
    <t>Catoblepas</t>
    <phoneticPr fontId="1"/>
  </si>
  <si>
    <t>Mound Fiend</t>
    <phoneticPr fontId="1"/>
  </si>
  <si>
    <t>Harvester of Sorrows</t>
    <phoneticPr fontId="1"/>
  </si>
  <si>
    <t>Wraith Lord</t>
    <phoneticPr fontId="1"/>
  </si>
  <si>
    <t>Random Animal</t>
    <phoneticPr fontId="1"/>
  </si>
  <si>
    <t>Ivy King</t>
    <phoneticPr fontId="1"/>
  </si>
  <si>
    <t>Wild Hunt</t>
    <phoneticPr fontId="1"/>
  </si>
  <si>
    <t>世界呪附</t>
    <rPh sb="0" eb="2">
      <t>セカイ</t>
    </rPh>
    <rPh sb="2" eb="3">
      <t>ジュ</t>
    </rPh>
    <rPh sb="3" eb="4">
      <t>フ</t>
    </rPh>
    <phoneticPr fontId="1"/>
  </si>
  <si>
    <t>Random King of Elemental Fire</t>
    <phoneticPr fontId="1"/>
  </si>
  <si>
    <t>ユニーク召喚（候補2種）\n指揮官として召喚</t>
    <rPh sb="4" eb="6">
      <t>ショウカン</t>
    </rPh>
    <rPh sb="7" eb="9">
      <t>コウホ</t>
    </rPh>
    <rPh sb="10" eb="11">
      <t>シュ</t>
    </rPh>
    <rPh sb="14" eb="17">
      <t>シキカン</t>
    </rPh>
    <rPh sb="20" eb="22">
      <t>ショウカン</t>
    </rPh>
    <phoneticPr fontId="1"/>
  </si>
  <si>
    <t>The Kindly Ones</t>
    <phoneticPr fontId="1"/>
  </si>
  <si>
    <t>Random Queen of Elemental Air</t>
    <phoneticPr fontId="1"/>
  </si>
  <si>
    <t>ユニーク召喚（候補3種）\n指揮官として召喚</t>
    <rPh sb="4" eb="6">
      <t>ショウカン</t>
    </rPh>
    <rPh sb="7" eb="9">
      <t>コウホ</t>
    </rPh>
    <rPh sb="10" eb="11">
      <t>シュ</t>
    </rPh>
    <rPh sb="14" eb="17">
      <t>シキカン</t>
    </rPh>
    <rPh sb="20" eb="22">
      <t>ショウカン</t>
    </rPh>
    <phoneticPr fontId="1"/>
  </si>
  <si>
    <t>Random Queen of Elemental Water</t>
    <phoneticPr fontId="1"/>
  </si>
  <si>
    <t>Guardians of the Deep</t>
    <phoneticPr fontId="1"/>
  </si>
  <si>
    <t>暗殺者派遣\n遠隔儀式</t>
    <rPh sb="0" eb="3">
      <t>アンサツシャ</t>
    </rPh>
    <rPh sb="3" eb="5">
      <t>ハケン</t>
    </rPh>
    <rPh sb="7" eb="9">
      <t>エンカク</t>
    </rPh>
    <rPh sb="9" eb="11">
      <t>ギシキ</t>
    </rPh>
    <phoneticPr fontId="1"/>
  </si>
  <si>
    <t>Random King of Elemental Earth</t>
    <phoneticPr fontId="1"/>
  </si>
  <si>
    <t>Eater of the Dead</t>
    <phoneticPr fontId="1"/>
  </si>
  <si>
    <t>ユニーク召喚（候補1種）</t>
    <rPh sb="4" eb="6">
      <t>ショウカン</t>
    </rPh>
    <rPh sb="7" eb="9">
      <t>コウホ</t>
    </rPh>
    <rPh sb="10" eb="11">
      <t>シュ</t>
    </rPh>
    <phoneticPr fontId="1"/>
  </si>
  <si>
    <t>King of Banefires</t>
    <phoneticPr fontId="1"/>
  </si>
  <si>
    <t>ユニーク召喚（候補1種）\n指揮官として召喚</t>
    <rPh sb="4" eb="6">
      <t>ショウカン</t>
    </rPh>
    <rPh sb="7" eb="9">
      <t>コウホ</t>
    </rPh>
    <rPh sb="10" eb="11">
      <t>シュ</t>
    </rPh>
    <rPh sb="14" eb="17">
      <t>シキカン</t>
    </rPh>
    <rPh sb="20" eb="22">
      <t>ショウカン</t>
    </rPh>
    <phoneticPr fontId="1"/>
  </si>
  <si>
    <t>Ashen Angel</t>
    <phoneticPr fontId="1"/>
  </si>
  <si>
    <t>暗殺者派遣\n遠隔儀式\n海域の指定不可</t>
    <rPh sb="0" eb="3">
      <t>アンサツシャ</t>
    </rPh>
    <rPh sb="3" eb="5">
      <t>ハケン</t>
    </rPh>
    <rPh sb="7" eb="9">
      <t>エンカク</t>
    </rPh>
    <rPh sb="9" eb="11">
      <t>ギシキ</t>
    </rPh>
    <rPh sb="13" eb="15">
      <t>カイイキ</t>
    </rPh>
    <rPh sb="16" eb="18">
      <t>シテイ</t>
    </rPh>
    <rPh sb="18" eb="20">
      <t>フカ</t>
    </rPh>
    <phoneticPr fontId="1"/>
  </si>
  <si>
    <t>Well of Misery</t>
    <phoneticPr fontId="1"/>
  </si>
  <si>
    <t>Entangle</t>
    <phoneticPr fontId="1"/>
  </si>
  <si>
    <t>敵にのみ作用</t>
    <rPh sb="0" eb="1">
      <t>テキ</t>
    </rPh>
    <rPh sb="4" eb="6">
      <t>サヨウ</t>
    </rPh>
    <phoneticPr fontId="1"/>
  </si>
  <si>
    <t>Faery Queen</t>
    <phoneticPr fontId="1"/>
  </si>
  <si>
    <t>Court of Sprites</t>
    <phoneticPr fontId="1"/>
  </si>
  <si>
    <t>Ancient Presence</t>
    <phoneticPr fontId="1"/>
  </si>
  <si>
    <t>Abomination</t>
    <phoneticPr fontId="1"/>
  </si>
  <si>
    <t>Longdead Horseman</t>
    <phoneticPr fontId="1"/>
  </si>
  <si>
    <t>中立勢力派遣\n指揮官付属：Wraith Lord</t>
    <rPh sb="0" eb="2">
      <t>チュウリツ</t>
    </rPh>
    <rPh sb="2" eb="4">
      <t>セイリョク</t>
    </rPh>
    <rPh sb="4" eb="6">
      <t>ハケン</t>
    </rPh>
    <rPh sb="8" eb="11">
      <t>シキカン</t>
    </rPh>
    <rPh sb="11" eb="13">
      <t>フゾク</t>
    </rPh>
    <phoneticPr fontId="1"/>
  </si>
  <si>
    <t>Wight</t>
    <phoneticPr fontId="1"/>
  </si>
  <si>
    <t>20+3</t>
    <phoneticPr fontId="1"/>
  </si>
  <si>
    <t>Random Tartarian</t>
    <phoneticPr fontId="1"/>
  </si>
  <si>
    <t>ランダム召喚（候補8種）\n低確率で指揮官として召喚</t>
    <rPh sb="4" eb="6">
      <t>ショウカン</t>
    </rPh>
    <rPh sb="7" eb="9">
      <t>コウホ</t>
    </rPh>
    <rPh sb="10" eb="11">
      <t>シュ</t>
    </rPh>
    <rPh sb="14" eb="17">
      <t>テイカクリツ</t>
    </rPh>
    <rPh sb="18" eb="21">
      <t>シキカン</t>
    </rPh>
    <rPh sb="24" eb="26">
      <t>ショウカン</t>
    </rPh>
    <phoneticPr fontId="1"/>
  </si>
  <si>
    <t>Tarrasque</t>
    <phoneticPr fontId="1"/>
  </si>
  <si>
    <t>Enchanted Forest</t>
    <phoneticPr fontId="1"/>
  </si>
  <si>
    <t>Use</t>
    <phoneticPr fontId="1"/>
  </si>
  <si>
    <t>Type</t>
    <phoneticPr fontId="1"/>
  </si>
  <si>
    <t>兵士召喚</t>
    <rPh sb="0" eb="2">
      <t>ヘイシ</t>
    </rPh>
    <rPh sb="2" eb="4">
      <t>ショウカン</t>
    </rPh>
    <phoneticPr fontId="1"/>
  </si>
  <si>
    <t>指揮官召喚</t>
    <rPh sb="0" eb="3">
      <t>シキカン</t>
    </rPh>
    <rPh sb="3" eb="5">
      <t>ショウカン</t>
    </rPh>
    <phoneticPr fontId="1"/>
  </si>
  <si>
    <t>偵察に役立つBlack Servantを召喚します</t>
    <rPh sb="0" eb="2">
      <t>テイサツ</t>
    </rPh>
    <rPh sb="3" eb="5">
      <t>ヤクダ</t>
    </rPh>
    <rPh sb="20" eb="22">
      <t>ショウカン</t>
    </rPh>
    <phoneticPr fontId="1"/>
  </si>
  <si>
    <t>小範囲の敵を蔓で捕縛し動きを封じます</t>
    <rPh sb="0" eb="3">
      <t>ショウハンイ</t>
    </rPh>
    <rPh sb="4" eb="5">
      <t>テキ</t>
    </rPh>
    <rPh sb="6" eb="7">
      <t>ツル</t>
    </rPh>
    <rPh sb="8" eb="10">
      <t>ホバク</t>
    </rPh>
    <rPh sb="11" eb="12">
      <t>ウゴ</t>
    </rPh>
    <rPh sb="14" eb="15">
      <t>フウ</t>
    </rPh>
    <phoneticPr fontId="1"/>
  </si>
  <si>
    <t>敵1体を呪い傷からの後遺症を受けやすくします</t>
    <rPh sb="0" eb="1">
      <t>テキ</t>
    </rPh>
    <rPh sb="2" eb="3">
      <t>タイ</t>
    </rPh>
    <rPh sb="4" eb="5">
      <t>ノロ</t>
    </rPh>
    <rPh sb="6" eb="7">
      <t>キズ</t>
    </rPh>
    <rPh sb="10" eb="13">
      <t>コウイショウ</t>
    </rPh>
    <rPh sb="14" eb="15">
      <t>ウ</t>
    </rPh>
    <phoneticPr fontId="1"/>
  </si>
  <si>
    <t>鉄を腐食させる地虫Cave Grubを5+体召喚します</t>
    <rPh sb="0" eb="1">
      <t>テツ</t>
    </rPh>
    <rPh sb="2" eb="4">
      <t>フショク</t>
    </rPh>
    <rPh sb="7" eb="9">
      <t>ジムシ</t>
    </rPh>
    <rPh sb="22" eb="24">
      <t>ショウカン</t>
    </rPh>
    <phoneticPr fontId="1"/>
  </si>
  <si>
    <t>水陸両棲の犬Sea Dogを5+体召喚します</t>
    <rPh sb="0" eb="2">
      <t>スイリク</t>
    </rPh>
    <rPh sb="2" eb="4">
      <t>リョウセイ</t>
    </rPh>
    <rPh sb="5" eb="6">
      <t>イヌ</t>
    </rPh>
    <rPh sb="16" eb="17">
      <t>タイ</t>
    </rPh>
    <rPh sb="17" eb="19">
      <t>ショウカン</t>
    </rPh>
    <phoneticPr fontId="1"/>
  </si>
  <si>
    <t>強靭な鰐Crocodileを5+体召喚します</t>
    <rPh sb="0" eb="2">
      <t>キョウジン</t>
    </rPh>
    <rPh sb="3" eb="4">
      <t>ワニ</t>
    </rPh>
    <rPh sb="16" eb="17">
      <t>タイ</t>
    </rPh>
    <rPh sb="17" eb="19">
      <t>ショウカン</t>
    </rPh>
    <phoneticPr fontId="1"/>
  </si>
  <si>
    <t>地形に応じた様々な動物を15+体召喚します</t>
    <rPh sb="0" eb="2">
      <t>チケイ</t>
    </rPh>
    <rPh sb="3" eb="4">
      <t>オウ</t>
    </rPh>
    <rPh sb="6" eb="8">
      <t>サマザマ</t>
    </rPh>
    <rPh sb="9" eb="11">
      <t>ドウブツ</t>
    </rPh>
    <rPh sb="15" eb="16">
      <t>タイ</t>
    </rPh>
    <rPh sb="16" eb="18">
      <t>ショウカン</t>
    </rPh>
    <phoneticPr fontId="1"/>
  </si>
  <si>
    <t>毒を持つ巨大蟻Fire Antを10+体召喚します</t>
    <rPh sb="0" eb="1">
      <t>ドク</t>
    </rPh>
    <rPh sb="2" eb="3">
      <t>モ</t>
    </rPh>
    <rPh sb="4" eb="6">
      <t>キョダイ</t>
    </rPh>
    <rPh sb="6" eb="7">
      <t>アリ</t>
    </rPh>
    <rPh sb="19" eb="20">
      <t>タイ</t>
    </rPh>
    <rPh sb="20" eb="22">
      <t>ショウカン</t>
    </rPh>
    <phoneticPr fontId="1"/>
  </si>
  <si>
    <t>嵐から力を得て風魔法の技能を向上させます</t>
    <rPh sb="0" eb="1">
      <t>アラシ</t>
    </rPh>
    <rPh sb="3" eb="4">
      <t>チカラ</t>
    </rPh>
    <rPh sb="5" eb="6">
      <t>エ</t>
    </rPh>
    <rPh sb="7" eb="8">
      <t>カゼ</t>
    </rPh>
    <rPh sb="8" eb="10">
      <t>マホウ</t>
    </rPh>
    <rPh sb="11" eb="13">
      <t>ギノウ</t>
    </rPh>
    <rPh sb="14" eb="16">
      <t>コウジョウ</t>
    </rPh>
    <phoneticPr fontId="1"/>
  </si>
  <si>
    <t>自己強化</t>
    <rPh sb="0" eb="2">
      <t>ジコ</t>
    </rPh>
    <rPh sb="2" eb="4">
      <t>キョウカ</t>
    </rPh>
    <phoneticPr fontId="1"/>
  </si>
  <si>
    <t>海から力を得て水魔法の技能を向上させます</t>
    <rPh sb="0" eb="1">
      <t>ウミ</t>
    </rPh>
    <rPh sb="3" eb="4">
      <t>チカラ</t>
    </rPh>
    <rPh sb="5" eb="6">
      <t>エ</t>
    </rPh>
    <rPh sb="7" eb="8">
      <t>ミズ</t>
    </rPh>
    <rPh sb="8" eb="10">
      <t>マホウ</t>
    </rPh>
    <rPh sb="11" eb="13">
      <t>ギノウ</t>
    </rPh>
    <rPh sb="14" eb="16">
      <t>コウジョウ</t>
    </rPh>
    <phoneticPr fontId="1"/>
  </si>
  <si>
    <t>弱体化</t>
    <rPh sb="0" eb="3">
      <t>ジャクタイカ</t>
    </rPh>
    <phoneticPr fontId="1"/>
  </si>
  <si>
    <t>捕縛</t>
    <rPh sb="0" eb="2">
      <t>ホバク</t>
    </rPh>
    <phoneticPr fontId="1"/>
  </si>
  <si>
    <t>強靭な亜人Ogreを5+体召喚します</t>
    <rPh sb="0" eb="2">
      <t>キョウジン</t>
    </rPh>
    <rPh sb="3" eb="5">
      <t>アジン</t>
    </rPh>
    <rPh sb="12" eb="13">
      <t>タイ</t>
    </rPh>
    <rPh sb="13" eb="15">
      <t>ショウカン</t>
    </rPh>
    <phoneticPr fontId="1"/>
  </si>
  <si>
    <t>筋力を奪う影の世界の住民Shadeを5+体召喚します</t>
    <rPh sb="0" eb="2">
      <t>キンリョク</t>
    </rPh>
    <rPh sb="3" eb="4">
      <t>ウバ</t>
    </rPh>
    <rPh sb="5" eb="6">
      <t>カゲ</t>
    </rPh>
    <rPh sb="7" eb="9">
      <t>セカイ</t>
    </rPh>
    <rPh sb="10" eb="12">
      <t>ジュウミン</t>
    </rPh>
    <rPh sb="20" eb="21">
      <t>タイ</t>
    </rPh>
    <rPh sb="21" eb="23">
      <t>ショウカン</t>
    </rPh>
    <phoneticPr fontId="1"/>
  </si>
  <si>
    <t>敏捷な狼Wolfを10+体召喚します</t>
    <rPh sb="0" eb="2">
      <t>ビンショウ</t>
    </rPh>
    <rPh sb="3" eb="4">
      <t>オオカミ</t>
    </rPh>
    <rPh sb="12" eb="13">
      <t>タイ</t>
    </rPh>
    <rPh sb="13" eb="15">
      <t>ショウカン</t>
    </rPh>
    <phoneticPr fontId="1"/>
  </si>
  <si>
    <t>猛毒を持つ大蛇Horned Serpentを5+体召喚します</t>
    <rPh sb="0" eb="2">
      <t>モウドク</t>
    </rPh>
    <rPh sb="3" eb="4">
      <t>モ</t>
    </rPh>
    <rPh sb="5" eb="7">
      <t>ダイジャ</t>
    </rPh>
    <rPh sb="24" eb="25">
      <t>タイ</t>
    </rPh>
    <rPh sb="25" eb="27">
      <t>ショウカン</t>
    </rPh>
    <phoneticPr fontId="1"/>
  </si>
  <si>
    <t>鋭い鎌を持つ蟷螂Killer Mantisを5+体召喚します</t>
    <rPh sb="0" eb="1">
      <t>スルド</t>
    </rPh>
    <rPh sb="2" eb="3">
      <t>カマ</t>
    </rPh>
    <rPh sb="4" eb="5">
      <t>モ</t>
    </rPh>
    <rPh sb="6" eb="8">
      <t>カマキリ</t>
    </rPh>
    <rPh sb="24" eb="25">
      <t>タイ</t>
    </rPh>
    <rPh sb="25" eb="27">
      <t>ショウカン</t>
    </rPh>
    <phoneticPr fontId="1"/>
  </si>
  <si>
    <t>一時的召喚</t>
    <rPh sb="0" eb="3">
      <t>イチジテキ</t>
    </rPh>
    <rPh sb="3" eb="5">
      <t>ショウカン</t>
    </rPh>
    <phoneticPr fontId="1"/>
  </si>
  <si>
    <t>致命的な毒を持つ大蠍Scorpion Beastを1体召喚します</t>
    <rPh sb="0" eb="3">
      <t>チメイテキ</t>
    </rPh>
    <rPh sb="4" eb="5">
      <t>ドク</t>
    </rPh>
    <rPh sb="6" eb="7">
      <t>モ</t>
    </rPh>
    <rPh sb="8" eb="9">
      <t>オオ</t>
    </rPh>
    <rPh sb="9" eb="10">
      <t>サソリ</t>
    </rPh>
    <rPh sb="26" eb="27">
      <t>タイ</t>
    </rPh>
    <rPh sb="27" eb="29">
      <t>ショウカン</t>
    </rPh>
    <phoneticPr fontId="1"/>
  </si>
  <si>
    <t>火炎耐性を得つつ火魔法の技能を向上させます</t>
    <rPh sb="0" eb="2">
      <t>カエン</t>
    </rPh>
    <rPh sb="2" eb="4">
      <t>タイセイ</t>
    </rPh>
    <rPh sb="5" eb="6">
      <t>エ</t>
    </rPh>
    <rPh sb="8" eb="9">
      <t>ヒ</t>
    </rPh>
    <rPh sb="9" eb="11">
      <t>マホウ</t>
    </rPh>
    <rPh sb="12" eb="14">
      <t>ギノウ</t>
    </rPh>
    <rPh sb="15" eb="17">
      <t>コウジョウ</t>
    </rPh>
    <phoneticPr fontId="1"/>
  </si>
  <si>
    <t>炎による範囲攻撃を行う小型精霊Fire Elementalを1体召喚します</t>
    <rPh sb="0" eb="1">
      <t>ホノオ</t>
    </rPh>
    <rPh sb="4" eb="6">
      <t>ハンイ</t>
    </rPh>
    <rPh sb="6" eb="8">
      <t>コウゲキ</t>
    </rPh>
    <rPh sb="9" eb="10">
      <t>オコナ</t>
    </rPh>
    <rPh sb="11" eb="13">
      <t>コガタ</t>
    </rPh>
    <rPh sb="13" eb="15">
      <t>セイレイ</t>
    </rPh>
    <rPh sb="31" eb="32">
      <t>タイ</t>
    </rPh>
    <rPh sb="32" eb="34">
      <t>ショウカン</t>
    </rPh>
    <phoneticPr fontId="1"/>
  </si>
  <si>
    <t>電撃と蹂躙で敵を薙ぎ倒す小型精霊Air Elementalを1体召喚します</t>
    <rPh sb="0" eb="2">
      <t>デンゲキ</t>
    </rPh>
    <rPh sb="3" eb="5">
      <t>ジュウリン</t>
    </rPh>
    <rPh sb="6" eb="7">
      <t>テキ</t>
    </rPh>
    <rPh sb="8" eb="9">
      <t>ナ</t>
    </rPh>
    <rPh sb="10" eb="11">
      <t>タオ</t>
    </rPh>
    <rPh sb="12" eb="14">
      <t>コガタ</t>
    </rPh>
    <rPh sb="14" eb="16">
      <t>セイレイ</t>
    </rPh>
    <rPh sb="31" eb="32">
      <t>タイ</t>
    </rPh>
    <rPh sb="32" eb="34">
      <t>ショウカン</t>
    </rPh>
    <phoneticPr fontId="1"/>
  </si>
  <si>
    <t>遠隔召喚</t>
    <rPh sb="0" eb="2">
      <t>エンカク</t>
    </rPh>
    <rPh sb="2" eb="4">
      <t>ショウカン</t>
    </rPh>
    <phoneticPr fontId="1"/>
  </si>
  <si>
    <t>指定した州に40体のBlack Hawkとその指揮官Great Hawkを召喚します</t>
    <rPh sb="0" eb="2">
      <t>シテイ</t>
    </rPh>
    <rPh sb="4" eb="5">
      <t>シュウ</t>
    </rPh>
    <rPh sb="8" eb="9">
      <t>タイ</t>
    </rPh>
    <rPh sb="23" eb="26">
      <t>シキカン</t>
    </rPh>
    <rPh sb="37" eb="39">
      <t>ショウカン</t>
    </rPh>
    <phoneticPr fontId="1"/>
  </si>
  <si>
    <t>冷気に包まれた亜人Yetiを5+体召喚します</t>
    <rPh sb="0" eb="2">
      <t>レイキ</t>
    </rPh>
    <rPh sb="3" eb="4">
      <t>ツツ</t>
    </rPh>
    <rPh sb="7" eb="9">
      <t>アジン</t>
    </rPh>
    <rPh sb="16" eb="17">
      <t>タイ</t>
    </rPh>
    <rPh sb="17" eb="19">
      <t>ショウカン</t>
    </rPh>
    <phoneticPr fontId="1"/>
  </si>
  <si>
    <t>強酸を吐く地底の牛Cave Cowを5+体召喚します</t>
    <rPh sb="0" eb="2">
      <t>キョウサン</t>
    </rPh>
    <rPh sb="3" eb="4">
      <t>ハ</t>
    </rPh>
    <rPh sb="5" eb="7">
      <t>チテイ</t>
    </rPh>
    <rPh sb="8" eb="9">
      <t>ウシ</t>
    </rPh>
    <rPh sb="20" eb="21">
      <t>タイ</t>
    </rPh>
    <rPh sb="21" eb="23">
      <t>ショウカン</t>
    </rPh>
    <phoneticPr fontId="1"/>
  </si>
  <si>
    <t>多数の触手を持つ大蛸Krakenを1体召喚します</t>
    <rPh sb="0" eb="2">
      <t>タスウ</t>
    </rPh>
    <rPh sb="3" eb="5">
      <t>ショクシュ</t>
    </rPh>
    <rPh sb="6" eb="7">
      <t>モ</t>
    </rPh>
    <rPh sb="8" eb="9">
      <t>オオ</t>
    </rPh>
    <rPh sb="9" eb="10">
      <t>タコ</t>
    </rPh>
    <rPh sb="18" eb="19">
      <t>タイ</t>
    </rPh>
    <rPh sb="19" eb="21">
      <t>ショウカン</t>
    </rPh>
    <phoneticPr fontId="1"/>
  </si>
  <si>
    <t>再生しつつ敵を蹂躙する小型精霊Earth Elementalを1体召喚します</t>
    <rPh sb="0" eb="2">
      <t>サイセイ</t>
    </rPh>
    <rPh sb="5" eb="6">
      <t>テキ</t>
    </rPh>
    <rPh sb="7" eb="9">
      <t>ジュウリン</t>
    </rPh>
    <rPh sb="11" eb="13">
      <t>コガタ</t>
    </rPh>
    <rPh sb="13" eb="15">
      <t>セイレイ</t>
    </rPh>
    <rPh sb="32" eb="33">
      <t>タイ</t>
    </rPh>
    <rPh sb="33" eb="35">
      <t>ショウカン</t>
    </rPh>
    <phoneticPr fontId="1"/>
  </si>
  <si>
    <t>非常に強い鋏を持つ大蟹Cave Crabを1体召喚します</t>
    <rPh sb="0" eb="2">
      <t>ヒジョウ</t>
    </rPh>
    <rPh sb="3" eb="4">
      <t>ツヨ</t>
    </rPh>
    <rPh sb="5" eb="6">
      <t>ハサミ</t>
    </rPh>
    <rPh sb="7" eb="8">
      <t>モ</t>
    </rPh>
    <rPh sb="9" eb="10">
      <t>オオ</t>
    </rPh>
    <rPh sb="10" eb="11">
      <t>カニ</t>
    </rPh>
    <rPh sb="22" eb="23">
      <t>タイ</t>
    </rPh>
    <rPh sb="23" eb="25">
      <t>ショウカン</t>
    </rPh>
    <phoneticPr fontId="1"/>
  </si>
  <si>
    <t>疲労回復を得つつ地魔法の技能を向上させます</t>
    <rPh sb="0" eb="2">
      <t>ヒロウ</t>
    </rPh>
    <rPh sb="2" eb="4">
      <t>カイフク</t>
    </rPh>
    <rPh sb="5" eb="6">
      <t>エ</t>
    </rPh>
    <rPh sb="8" eb="9">
      <t>チ</t>
    </rPh>
    <rPh sb="9" eb="11">
      <t>マホウ</t>
    </rPh>
    <rPh sb="12" eb="14">
      <t>ギノウ</t>
    </rPh>
    <rPh sb="15" eb="17">
      <t>コウジョウ</t>
    </rPh>
    <phoneticPr fontId="1"/>
  </si>
  <si>
    <t>習得している全ての系統の魔法の技能を向上させます</t>
    <rPh sb="0" eb="2">
      <t>シュウトク</t>
    </rPh>
    <rPh sb="6" eb="7">
      <t>スベ</t>
    </rPh>
    <rPh sb="9" eb="11">
      <t>ケイトウ</t>
    </rPh>
    <rPh sb="12" eb="14">
      <t>マホウ</t>
    </rPh>
    <rPh sb="15" eb="17">
      <t>ギノウ</t>
    </rPh>
    <rPh sb="18" eb="20">
      <t>コウジョウ</t>
    </rPh>
    <phoneticPr fontId="1"/>
  </si>
  <si>
    <t>土地探索</t>
    <rPh sb="0" eb="2">
      <t>トチ</t>
    </rPh>
    <rPh sb="2" eb="4">
      <t>タンサク</t>
    </rPh>
    <phoneticPr fontId="1"/>
  </si>
  <si>
    <t>指定した州の死魔法に関連する魔法の地を全て明かします</t>
    <rPh sb="0" eb="2">
      <t>シテイ</t>
    </rPh>
    <rPh sb="4" eb="5">
      <t>シュウ</t>
    </rPh>
    <rPh sb="6" eb="7">
      <t>シ</t>
    </rPh>
    <rPh sb="7" eb="9">
      <t>マホウ</t>
    </rPh>
    <rPh sb="10" eb="12">
      <t>カンレン</t>
    </rPh>
    <rPh sb="14" eb="16">
      <t>マホウ</t>
    </rPh>
    <rPh sb="17" eb="18">
      <t>チ</t>
    </rPh>
    <rPh sb="19" eb="20">
      <t>スベ</t>
    </rPh>
    <rPh sb="21" eb="22">
      <t>ア</t>
    </rPh>
    <phoneticPr fontId="1"/>
  </si>
  <si>
    <t>破滅の剣を持つ冥界の戦士Wightを5体召喚します</t>
    <rPh sb="0" eb="2">
      <t>ハメツ</t>
    </rPh>
    <rPh sb="3" eb="4">
      <t>ツルギ</t>
    </rPh>
    <rPh sb="5" eb="6">
      <t>モ</t>
    </rPh>
    <rPh sb="7" eb="9">
      <t>メイカイ</t>
    </rPh>
    <rPh sb="10" eb="12">
      <t>センシ</t>
    </rPh>
    <rPh sb="19" eb="20">
      <t>タイ</t>
    </rPh>
    <rPh sb="20" eb="22">
      <t>ショウカン</t>
    </rPh>
    <phoneticPr fontId="1"/>
  </si>
  <si>
    <t>破滅の剣を持つ冥界の将軍Baneを1体召喚します</t>
    <rPh sb="0" eb="2">
      <t>ハメツ</t>
    </rPh>
    <rPh sb="3" eb="4">
      <t>ツルギ</t>
    </rPh>
    <rPh sb="5" eb="6">
      <t>モ</t>
    </rPh>
    <rPh sb="7" eb="9">
      <t>メイカイ</t>
    </rPh>
    <rPh sb="10" eb="12">
      <t>ショウグン</t>
    </rPh>
    <rPh sb="18" eb="19">
      <t>タイ</t>
    </rPh>
    <rPh sb="19" eb="21">
      <t>ショウカン</t>
    </rPh>
    <phoneticPr fontId="1"/>
  </si>
  <si>
    <t>強靭な人型植物Vine Manを3体召喚します</t>
    <rPh sb="0" eb="2">
      <t>キョウジン</t>
    </rPh>
    <rPh sb="3" eb="5">
      <t>ヒトガタ</t>
    </rPh>
    <rPh sb="5" eb="7">
      <t>ショクブツ</t>
    </rPh>
    <rPh sb="17" eb="18">
      <t>タイ</t>
    </rPh>
    <rPh sb="18" eb="20">
      <t>ショウカン</t>
    </rPh>
    <phoneticPr fontId="1"/>
  </si>
  <si>
    <t>頑強な人型植物Algae Manを3体召喚します</t>
    <rPh sb="0" eb="2">
      <t>ガンキョウ</t>
    </rPh>
    <rPh sb="3" eb="5">
      <t>ヒトガタ</t>
    </rPh>
    <rPh sb="5" eb="7">
      <t>ショクブツ</t>
    </rPh>
    <rPh sb="18" eb="19">
      <t>タイ</t>
    </rPh>
    <rPh sb="19" eb="21">
      <t>ショウカン</t>
    </rPh>
    <phoneticPr fontId="1"/>
  </si>
  <si>
    <t>敏捷な水棲の獅子Leocampusを10+体召喚します</t>
    <rPh sb="0" eb="2">
      <t>ビンショウ</t>
    </rPh>
    <rPh sb="3" eb="5">
      <t>スイセイ</t>
    </rPh>
    <rPh sb="6" eb="8">
      <t>シシ</t>
    </rPh>
    <rPh sb="21" eb="22">
      <t>タイ</t>
    </rPh>
    <rPh sb="22" eb="24">
      <t>ショウカン</t>
    </rPh>
    <phoneticPr fontId="1"/>
  </si>
  <si>
    <t>毒を吐く沼地の生物Bog Beastを5+体召喚します</t>
    <rPh sb="0" eb="1">
      <t>ドク</t>
    </rPh>
    <rPh sb="2" eb="3">
      <t>ハ</t>
    </rPh>
    <rPh sb="4" eb="6">
      <t>ヌマチ</t>
    </rPh>
    <rPh sb="7" eb="9">
      <t>セイブツ</t>
    </rPh>
    <rPh sb="21" eb="22">
      <t>タイ</t>
    </rPh>
    <rPh sb="22" eb="24">
      <t>ショウカン</t>
    </rPh>
    <phoneticPr fontId="1"/>
  </si>
  <si>
    <t>指定した州に14体のWolfとその指揮官Werewolfを召喚します</t>
    <rPh sb="0" eb="2">
      <t>シテイ</t>
    </rPh>
    <rPh sb="4" eb="5">
      <t>シュウ</t>
    </rPh>
    <rPh sb="8" eb="9">
      <t>タイ</t>
    </rPh>
    <rPh sb="17" eb="20">
      <t>シキカン</t>
    </rPh>
    <rPh sb="29" eb="31">
      <t>ショウカン</t>
    </rPh>
    <phoneticPr fontId="1"/>
  </si>
  <si>
    <t>炎を吐く下等な竜Fire Drakeを1体召喚します</t>
    <rPh sb="0" eb="1">
      <t>ホノオ</t>
    </rPh>
    <rPh sb="2" eb="3">
      <t>ハ</t>
    </rPh>
    <rPh sb="4" eb="6">
      <t>カトウ</t>
    </rPh>
    <rPh sb="7" eb="8">
      <t>リュウ</t>
    </rPh>
    <rPh sb="20" eb="21">
      <t>タイ</t>
    </rPh>
    <rPh sb="21" eb="23">
      <t>ショウカン</t>
    </rPh>
    <phoneticPr fontId="1"/>
  </si>
  <si>
    <t>有毒な触手を持つ海月Flame Jellyを10+体召喚します</t>
    <rPh sb="0" eb="2">
      <t>ユウドク</t>
    </rPh>
    <rPh sb="3" eb="5">
      <t>ショクシュ</t>
    </rPh>
    <rPh sb="6" eb="7">
      <t>モ</t>
    </rPh>
    <rPh sb="8" eb="10">
      <t>クラゲ</t>
    </rPh>
    <rPh sb="25" eb="26">
      <t>タイ</t>
    </rPh>
    <rPh sb="26" eb="28">
      <t>ショウカン</t>
    </rPh>
    <phoneticPr fontId="1"/>
  </si>
  <si>
    <t>飛行する下等な竜Wyvernを2体召喚します</t>
    <rPh sb="0" eb="2">
      <t>ヒコウ</t>
    </rPh>
    <rPh sb="4" eb="6">
      <t>カトウ</t>
    </rPh>
    <rPh sb="7" eb="8">
      <t>リュウ</t>
    </rPh>
    <rPh sb="16" eb="17">
      <t>タイ</t>
    </rPh>
    <rPh sb="17" eb="19">
      <t>ショウカン</t>
    </rPh>
    <phoneticPr fontId="1"/>
  </si>
  <si>
    <t>飛行する神話的生物Gryphonを5+体召喚します</t>
    <rPh sb="0" eb="2">
      <t>ヒコウ</t>
    </rPh>
    <rPh sb="4" eb="7">
      <t>シンワテキ</t>
    </rPh>
    <rPh sb="7" eb="9">
      <t>セイブツ</t>
    </rPh>
    <rPh sb="19" eb="20">
      <t>タイ</t>
    </rPh>
    <rPh sb="20" eb="22">
      <t>ショウカン</t>
    </rPh>
    <phoneticPr fontId="1"/>
  </si>
  <si>
    <t>戦場の端から小さな鮫Small Sharkを10+体召喚します</t>
    <rPh sb="0" eb="2">
      <t>センジョウ</t>
    </rPh>
    <rPh sb="3" eb="4">
      <t>ハシ</t>
    </rPh>
    <rPh sb="6" eb="7">
      <t>チイ</t>
    </rPh>
    <rPh sb="9" eb="10">
      <t>サメ</t>
    </rPh>
    <rPh sb="25" eb="26">
      <t>タイ</t>
    </rPh>
    <rPh sb="26" eb="28">
      <t>ショウカン</t>
    </rPh>
    <phoneticPr fontId="1"/>
  </si>
  <si>
    <t>指定した陸上の州の水魔法に関連する魔法の地を全て明かします</t>
    <rPh sb="0" eb="2">
      <t>シテイ</t>
    </rPh>
    <rPh sb="4" eb="6">
      <t>リクジョウ</t>
    </rPh>
    <rPh sb="7" eb="8">
      <t>シュウ</t>
    </rPh>
    <rPh sb="9" eb="10">
      <t>ミズ</t>
    </rPh>
    <rPh sb="10" eb="12">
      <t>マホウ</t>
    </rPh>
    <rPh sb="13" eb="15">
      <t>カンレン</t>
    </rPh>
    <rPh sb="17" eb="19">
      <t>マホウ</t>
    </rPh>
    <rPh sb="20" eb="21">
      <t>チ</t>
    </rPh>
    <rPh sb="22" eb="23">
      <t>スベ</t>
    </rPh>
    <rPh sb="24" eb="25">
      <t>ア</t>
    </rPh>
    <phoneticPr fontId="1"/>
  </si>
  <si>
    <t>冷気を吐く下等な竜Ice Drakeを1体召喚します</t>
    <rPh sb="0" eb="2">
      <t>レイキ</t>
    </rPh>
    <rPh sb="3" eb="4">
      <t>ハ</t>
    </rPh>
    <rPh sb="5" eb="7">
      <t>カトウ</t>
    </rPh>
    <rPh sb="8" eb="9">
      <t>リュウ</t>
    </rPh>
    <rPh sb="20" eb="21">
      <t>タイ</t>
    </rPh>
    <rPh sb="21" eb="23">
      <t>ショウカン</t>
    </rPh>
    <phoneticPr fontId="1"/>
  </si>
  <si>
    <t>致命的な毒を持つ水棲の大蛇Sea Serpentを1体召喚します</t>
    <rPh sb="0" eb="3">
      <t>チメイテキ</t>
    </rPh>
    <rPh sb="4" eb="5">
      <t>ドク</t>
    </rPh>
    <rPh sb="6" eb="7">
      <t>モ</t>
    </rPh>
    <rPh sb="8" eb="10">
      <t>スイセイ</t>
    </rPh>
    <rPh sb="11" eb="13">
      <t>ダイジャ</t>
    </rPh>
    <rPh sb="26" eb="27">
      <t>タイ</t>
    </rPh>
    <rPh sb="27" eb="29">
      <t>ショウカン</t>
    </rPh>
    <phoneticPr fontId="1"/>
  </si>
  <si>
    <t>非常に分厚い鱗を持つ下等な竜Cave Drakeを1体召喚します</t>
    <rPh sb="0" eb="2">
      <t>ヒジョウ</t>
    </rPh>
    <rPh sb="3" eb="5">
      <t>ブアツ</t>
    </rPh>
    <rPh sb="6" eb="7">
      <t>ウロコ</t>
    </rPh>
    <rPh sb="8" eb="9">
      <t>モ</t>
    </rPh>
    <rPh sb="10" eb="12">
      <t>カトウ</t>
    </rPh>
    <rPh sb="13" eb="14">
      <t>リュウ</t>
    </rPh>
    <rPh sb="26" eb="27">
      <t>タイ</t>
    </rPh>
    <rPh sb="27" eb="29">
      <t>ショウカン</t>
    </rPh>
    <phoneticPr fontId="1"/>
  </si>
  <si>
    <t>戦場に居る星の魔術師全員の星魔法の技能を向上させます</t>
    <rPh sb="0" eb="2">
      <t>センジョウ</t>
    </rPh>
    <rPh sb="3" eb="4">
      <t>イ</t>
    </rPh>
    <rPh sb="5" eb="6">
      <t>ホシ</t>
    </rPh>
    <rPh sb="7" eb="10">
      <t>マジュツシ</t>
    </rPh>
    <rPh sb="10" eb="12">
      <t>ゼンイン</t>
    </rPh>
    <rPh sb="13" eb="14">
      <t>ホシ</t>
    </rPh>
    <rPh sb="14" eb="16">
      <t>マホウ</t>
    </rPh>
    <rPh sb="17" eb="19">
      <t>ギノウ</t>
    </rPh>
    <rPh sb="20" eb="22">
      <t>コウジョウ</t>
    </rPh>
    <phoneticPr fontId="1"/>
  </si>
  <si>
    <t>中立的召喚</t>
    <rPh sb="0" eb="3">
      <t>チュウリツテキ</t>
    </rPh>
    <rPh sb="3" eb="5">
      <t>ショウカン</t>
    </rPh>
    <phoneticPr fontId="1"/>
  </si>
  <si>
    <t>全てに敵対する冥界の天使Lammashtaを2体召喚します</t>
    <rPh sb="0" eb="1">
      <t>スベ</t>
    </rPh>
    <rPh sb="3" eb="5">
      <t>テキタイ</t>
    </rPh>
    <rPh sb="7" eb="9">
      <t>メイカイ</t>
    </rPh>
    <rPh sb="10" eb="12">
      <t>テンシ</t>
    </rPh>
    <rPh sb="23" eb="24">
      <t>タイ</t>
    </rPh>
    <rPh sb="24" eb="26">
      <t>ショウカン</t>
    </rPh>
    <phoneticPr fontId="1"/>
  </si>
  <si>
    <t>殺した敵をゾンビ化する影の世界の犬Shade Beastを15+体召喚します</t>
    <rPh sb="0" eb="1">
      <t>コロ</t>
    </rPh>
    <rPh sb="3" eb="4">
      <t>テキ</t>
    </rPh>
    <rPh sb="8" eb="9">
      <t>カ</t>
    </rPh>
    <rPh sb="11" eb="12">
      <t>カゲ</t>
    </rPh>
    <rPh sb="13" eb="15">
      <t>セカイ</t>
    </rPh>
    <rPh sb="16" eb="17">
      <t>イヌ</t>
    </rPh>
    <rPh sb="32" eb="33">
      <t>タイ</t>
    </rPh>
    <rPh sb="33" eb="35">
      <t>ショウカン</t>
    </rPh>
    <phoneticPr fontId="1"/>
  </si>
  <si>
    <t>攻撃</t>
    <rPh sb="0" eb="2">
      <t>コウゲキ</t>
    </rPh>
    <phoneticPr fontId="1"/>
  </si>
  <si>
    <t>蛆に実体を持つアンデッド1体を徐々に喰らわせます</t>
    <rPh sb="0" eb="1">
      <t>ウジ</t>
    </rPh>
    <rPh sb="2" eb="4">
      <t>ジッタイ</t>
    </rPh>
    <rPh sb="5" eb="6">
      <t>モ</t>
    </rPh>
    <rPh sb="13" eb="14">
      <t>タイ</t>
    </rPh>
    <rPh sb="15" eb="17">
      <t>ジョジョ</t>
    </rPh>
    <rPh sb="18" eb="19">
      <t>ク</t>
    </rPh>
    <phoneticPr fontId="1"/>
  </si>
  <si>
    <t>敏捷な神話的生物Leogryphを10+体召喚します</t>
    <rPh sb="0" eb="2">
      <t>ビンショウ</t>
    </rPh>
    <rPh sb="3" eb="6">
      <t>シンワテキ</t>
    </rPh>
    <rPh sb="6" eb="8">
      <t>セイブツ</t>
    </rPh>
    <rPh sb="20" eb="21">
      <t>タイ</t>
    </rPh>
    <rPh sb="21" eb="23">
      <t>ショウカン</t>
    </rPh>
    <phoneticPr fontId="1"/>
  </si>
  <si>
    <t>毒を吐く下等な竜Swamp Drakeを1体召喚します</t>
    <rPh sb="0" eb="1">
      <t>ドク</t>
    </rPh>
    <rPh sb="2" eb="3">
      <t>ハ</t>
    </rPh>
    <rPh sb="4" eb="6">
      <t>カトウ</t>
    </rPh>
    <rPh sb="7" eb="8">
      <t>リュウ</t>
    </rPh>
    <rPh sb="21" eb="22">
      <t>タイ</t>
    </rPh>
    <rPh sb="22" eb="24">
      <t>ショウカン</t>
    </rPh>
    <phoneticPr fontId="1"/>
  </si>
  <si>
    <t>強靭で大柄な人型植物Vine Ogreを2体召喚します</t>
    <rPh sb="0" eb="2">
      <t>キョウジン</t>
    </rPh>
    <rPh sb="3" eb="5">
      <t>オオガラ</t>
    </rPh>
    <rPh sb="6" eb="8">
      <t>ヒトガタ</t>
    </rPh>
    <rPh sb="8" eb="10">
      <t>ショクブツ</t>
    </rPh>
    <rPh sb="21" eb="22">
      <t>タイ</t>
    </rPh>
    <rPh sb="22" eb="24">
      <t>ショウカン</t>
    </rPh>
    <phoneticPr fontId="1"/>
  </si>
  <si>
    <t>極めて厚い皮膚を持つ神話的獅子Kithaironic Lionを1体召喚します</t>
    <rPh sb="0" eb="1">
      <t>キワ</t>
    </rPh>
    <rPh sb="3" eb="4">
      <t>アツ</t>
    </rPh>
    <rPh sb="5" eb="7">
      <t>ヒフ</t>
    </rPh>
    <rPh sb="8" eb="9">
      <t>モ</t>
    </rPh>
    <rPh sb="10" eb="13">
      <t>シンワテキ</t>
    </rPh>
    <rPh sb="13" eb="15">
      <t>シシ</t>
    </rPh>
    <rPh sb="33" eb="34">
      <t>タイ</t>
    </rPh>
    <rPh sb="34" eb="36">
      <t>ショウカン</t>
    </rPh>
    <phoneticPr fontId="1"/>
  </si>
  <si>
    <t>様々な恩恵を得つつ緑魔法の技能を向上させます</t>
    <rPh sb="0" eb="2">
      <t>サマザマ</t>
    </rPh>
    <rPh sb="3" eb="5">
      <t>オンケイ</t>
    </rPh>
    <rPh sb="6" eb="7">
      <t>エ</t>
    </rPh>
    <rPh sb="9" eb="10">
      <t>ミドリ</t>
    </rPh>
    <rPh sb="10" eb="12">
      <t>マホウ</t>
    </rPh>
    <rPh sb="13" eb="15">
      <t>ギノウ</t>
    </rPh>
    <rPh sb="16" eb="18">
      <t>コウジョウ</t>
    </rPh>
    <phoneticPr fontId="1"/>
  </si>
  <si>
    <t>戦場の端から火の玉Will o' the Wispを2体召喚します</t>
    <rPh sb="0" eb="2">
      <t>センジョウ</t>
    </rPh>
    <rPh sb="3" eb="4">
      <t>ハシ</t>
    </rPh>
    <rPh sb="6" eb="7">
      <t>ヒ</t>
    </rPh>
    <rPh sb="8" eb="9">
      <t>タマ</t>
    </rPh>
    <rPh sb="27" eb="28">
      <t>タイ</t>
    </rPh>
    <rPh sb="28" eb="30">
      <t>ショウカン</t>
    </rPh>
    <phoneticPr fontId="1"/>
  </si>
  <si>
    <t>夏に力を増す季節の精霊Summer Lionを5+体召喚します</t>
    <rPh sb="0" eb="1">
      <t>ナツ</t>
    </rPh>
    <rPh sb="2" eb="3">
      <t>チカラ</t>
    </rPh>
    <rPh sb="4" eb="5">
      <t>マ</t>
    </rPh>
    <rPh sb="6" eb="8">
      <t>キセツ</t>
    </rPh>
    <rPh sb="9" eb="11">
      <t>セイレイ</t>
    </rPh>
    <rPh sb="25" eb="26">
      <t>タイ</t>
    </rPh>
    <rPh sb="26" eb="28">
      <t>ショウカン</t>
    </rPh>
    <phoneticPr fontId="1"/>
  </si>
  <si>
    <t>電撃と蹂躙で敵を薙ぎ倒す大型精霊Air Elementalを1体召喚します</t>
    <rPh sb="0" eb="2">
      <t>デンゲキ</t>
    </rPh>
    <rPh sb="3" eb="5">
      <t>ジュウリン</t>
    </rPh>
    <rPh sb="6" eb="7">
      <t>テキ</t>
    </rPh>
    <rPh sb="8" eb="9">
      <t>ナ</t>
    </rPh>
    <rPh sb="10" eb="11">
      <t>タオ</t>
    </rPh>
    <rPh sb="12" eb="14">
      <t>オオガタ</t>
    </rPh>
    <rPh sb="14" eb="16">
      <t>セイレイ</t>
    </rPh>
    <rPh sb="31" eb="32">
      <t>タイ</t>
    </rPh>
    <rPh sb="32" eb="34">
      <t>ショウカン</t>
    </rPh>
    <phoneticPr fontId="1"/>
  </si>
  <si>
    <t>炎による範囲攻撃を行う大型精霊Fire Elementalを1体召喚します</t>
    <rPh sb="0" eb="1">
      <t>ホノオ</t>
    </rPh>
    <rPh sb="4" eb="6">
      <t>ハンイ</t>
    </rPh>
    <rPh sb="6" eb="8">
      <t>コウゲキ</t>
    </rPh>
    <rPh sb="9" eb="10">
      <t>オコナ</t>
    </rPh>
    <rPh sb="11" eb="13">
      <t>オオガタ</t>
    </rPh>
    <rPh sb="13" eb="15">
      <t>セイレイ</t>
    </rPh>
    <rPh sb="31" eb="32">
      <t>タイ</t>
    </rPh>
    <rPh sb="32" eb="34">
      <t>ショウカン</t>
    </rPh>
    <phoneticPr fontId="1"/>
  </si>
  <si>
    <t>春に力を増す季節の精霊Spring Hawkを5+体召喚します</t>
    <rPh sb="0" eb="1">
      <t>ハル</t>
    </rPh>
    <rPh sb="2" eb="3">
      <t>チカラ</t>
    </rPh>
    <rPh sb="4" eb="5">
      <t>マ</t>
    </rPh>
    <rPh sb="6" eb="8">
      <t>キセツ</t>
    </rPh>
    <rPh sb="9" eb="11">
      <t>セイレイ</t>
    </rPh>
    <rPh sb="25" eb="26">
      <t>タイ</t>
    </rPh>
    <rPh sb="26" eb="28">
      <t>ショウカン</t>
    </rPh>
    <phoneticPr fontId="1"/>
  </si>
  <si>
    <t>軍団召喚</t>
    <rPh sb="0" eb="2">
      <t>グンダン</t>
    </rPh>
    <rPh sb="2" eb="4">
      <t>ショウカン</t>
    </rPh>
    <phoneticPr fontId="1"/>
  </si>
  <si>
    <t>飛行する竜人Draconianを15体とその指揮官Dragonian Chiefを召喚します</t>
    <rPh sb="0" eb="2">
      <t>ヒコウ</t>
    </rPh>
    <rPh sb="4" eb="6">
      <t>リュウジン</t>
    </rPh>
    <rPh sb="18" eb="19">
      <t>タイ</t>
    </rPh>
    <rPh sb="22" eb="25">
      <t>シキカン</t>
    </rPh>
    <rPh sb="41" eb="43">
      <t>ショウカン</t>
    </rPh>
    <phoneticPr fontId="1"/>
  </si>
  <si>
    <t>特殊</t>
    <rPh sb="0" eb="2">
      <t>トクシュ</t>
    </rPh>
    <phoneticPr fontId="1"/>
  </si>
  <si>
    <t>指定した州の埋葬されていない死体を消費し死の宝石を生産します</t>
    <rPh sb="0" eb="2">
      <t>シテイ</t>
    </rPh>
    <rPh sb="4" eb="5">
      <t>シュウ</t>
    </rPh>
    <rPh sb="6" eb="8">
      <t>マイソウ</t>
    </rPh>
    <rPh sb="14" eb="16">
      <t>シタイ</t>
    </rPh>
    <rPh sb="17" eb="19">
      <t>ショウヒ</t>
    </rPh>
    <rPh sb="20" eb="21">
      <t>シ</t>
    </rPh>
    <rPh sb="22" eb="24">
      <t>ホウセキ</t>
    </rPh>
    <rPh sb="25" eb="27">
      <t>セイサン</t>
    </rPh>
    <phoneticPr fontId="1"/>
  </si>
  <si>
    <t>誘拐</t>
    <rPh sb="0" eb="2">
      <t>ユウカイ</t>
    </rPh>
    <phoneticPr fontId="1"/>
  </si>
  <si>
    <t>指定した州の敵指揮官一人をWinged Monkeyの群れが誘拐しようと試みます</t>
    <rPh sb="0" eb="2">
      <t>シテイ</t>
    </rPh>
    <rPh sb="4" eb="5">
      <t>シュウ</t>
    </rPh>
    <rPh sb="6" eb="7">
      <t>テキ</t>
    </rPh>
    <rPh sb="7" eb="10">
      <t>シキカン</t>
    </rPh>
    <rPh sb="10" eb="12">
      <t>ヒトリ</t>
    </rPh>
    <rPh sb="27" eb="28">
      <t>ム</t>
    </rPh>
    <rPh sb="30" eb="32">
      <t>ユウカイ</t>
    </rPh>
    <rPh sb="36" eb="37">
      <t>ココロ</t>
    </rPh>
    <phoneticPr fontId="1"/>
  </si>
  <si>
    <t>指定した海中の州の元素魔法に関連する魔法の地を全て明かします</t>
    <rPh sb="0" eb="2">
      <t>シテイ</t>
    </rPh>
    <rPh sb="4" eb="6">
      <t>カイチュウ</t>
    </rPh>
    <rPh sb="7" eb="8">
      <t>シュウ</t>
    </rPh>
    <rPh sb="9" eb="11">
      <t>ゲンソ</t>
    </rPh>
    <rPh sb="11" eb="13">
      <t>マホウ</t>
    </rPh>
    <rPh sb="14" eb="16">
      <t>カンレン</t>
    </rPh>
    <rPh sb="18" eb="20">
      <t>マホウ</t>
    </rPh>
    <rPh sb="21" eb="22">
      <t>チ</t>
    </rPh>
    <rPh sb="23" eb="24">
      <t>スベ</t>
    </rPh>
    <rPh sb="25" eb="26">
      <t>ア</t>
    </rPh>
    <phoneticPr fontId="1"/>
  </si>
  <si>
    <t>再生しつつ敵を蹂躙する大型精霊Earth Elementalを1体召喚します</t>
    <rPh sb="0" eb="2">
      <t>サイセイ</t>
    </rPh>
    <rPh sb="5" eb="6">
      <t>テキ</t>
    </rPh>
    <rPh sb="7" eb="9">
      <t>ジュウリン</t>
    </rPh>
    <rPh sb="11" eb="13">
      <t>オオガタ</t>
    </rPh>
    <rPh sb="13" eb="15">
      <t>セイレイ</t>
    </rPh>
    <rPh sb="32" eb="33">
      <t>タイ</t>
    </rPh>
    <rPh sb="33" eb="35">
      <t>ショウカン</t>
    </rPh>
    <phoneticPr fontId="1"/>
  </si>
  <si>
    <t>水中で非常に素早く再生する亜人Sea Trollを5+体召喚します</t>
    <rPh sb="0" eb="2">
      <t>スイチュウ</t>
    </rPh>
    <rPh sb="3" eb="5">
      <t>ヒジョウ</t>
    </rPh>
    <rPh sb="6" eb="8">
      <t>スバヤ</t>
    </rPh>
    <rPh sb="9" eb="11">
      <t>サイセイ</t>
    </rPh>
    <rPh sb="13" eb="15">
      <t>アジン</t>
    </rPh>
    <rPh sb="27" eb="28">
      <t>タイ</t>
    </rPh>
    <rPh sb="28" eb="30">
      <t>ショウカン</t>
    </rPh>
    <phoneticPr fontId="1"/>
  </si>
  <si>
    <t>冬に力を増す季節の精霊Winter Wolfを5+体召喚します</t>
    <rPh sb="0" eb="1">
      <t>フユ</t>
    </rPh>
    <rPh sb="2" eb="3">
      <t>チカラ</t>
    </rPh>
    <rPh sb="4" eb="5">
      <t>マ</t>
    </rPh>
    <rPh sb="6" eb="8">
      <t>キセツ</t>
    </rPh>
    <rPh sb="9" eb="11">
      <t>セイレイ</t>
    </rPh>
    <rPh sb="25" eb="26">
      <t>タイ</t>
    </rPh>
    <rPh sb="26" eb="28">
      <t>ショウカン</t>
    </rPh>
    <phoneticPr fontId="1"/>
  </si>
  <si>
    <t>優れた魔力を持つが州を離れられない川の精霊Naiadを召喚します</t>
    <rPh sb="0" eb="1">
      <t>スグ</t>
    </rPh>
    <rPh sb="3" eb="5">
      <t>マリョク</t>
    </rPh>
    <rPh sb="6" eb="7">
      <t>モ</t>
    </rPh>
    <rPh sb="9" eb="10">
      <t>シュウ</t>
    </rPh>
    <rPh sb="11" eb="12">
      <t>ハナ</t>
    </rPh>
    <rPh sb="17" eb="18">
      <t>カワ</t>
    </rPh>
    <rPh sb="19" eb="21">
      <t>セイレイ</t>
    </rPh>
    <rPh sb="27" eb="29">
      <t>ショウカン</t>
    </rPh>
    <phoneticPr fontId="1"/>
  </si>
  <si>
    <t>水陸両棲の美しき精霊の戦士Kydnidを15体召喚します</t>
    <rPh sb="0" eb="2">
      <t>スイリク</t>
    </rPh>
    <rPh sb="2" eb="4">
      <t>リョウセイ</t>
    </rPh>
    <rPh sb="5" eb="6">
      <t>ウツク</t>
    </rPh>
    <rPh sb="8" eb="10">
      <t>セイレイ</t>
    </rPh>
    <rPh sb="11" eb="13">
      <t>センシ</t>
    </rPh>
    <rPh sb="22" eb="23">
      <t>タイ</t>
    </rPh>
    <rPh sb="23" eb="25">
      <t>ショウカン</t>
    </rPh>
    <phoneticPr fontId="1"/>
  </si>
  <si>
    <t>秋に力を増す季節の精霊Fall Bearを5+体召喚します</t>
    <rPh sb="0" eb="1">
      <t>アキ</t>
    </rPh>
    <rPh sb="2" eb="3">
      <t>チカラ</t>
    </rPh>
    <rPh sb="4" eb="5">
      <t>マ</t>
    </rPh>
    <rPh sb="6" eb="8">
      <t>キセツ</t>
    </rPh>
    <rPh sb="9" eb="11">
      <t>セイレイ</t>
    </rPh>
    <rPh sb="23" eb="24">
      <t>タイ</t>
    </rPh>
    <rPh sb="24" eb="26">
      <t>ショウカン</t>
    </rPh>
    <phoneticPr fontId="1"/>
  </si>
  <si>
    <t>強靭な皮膚と再生能力を持つ亜人Trollを5+体召喚します</t>
    <rPh sb="0" eb="2">
      <t>キョウジン</t>
    </rPh>
    <rPh sb="3" eb="5">
      <t>ヒフ</t>
    </rPh>
    <rPh sb="6" eb="8">
      <t>サイセイ</t>
    </rPh>
    <rPh sb="8" eb="10">
      <t>ノウリョク</t>
    </rPh>
    <rPh sb="11" eb="12">
      <t>モ</t>
    </rPh>
    <rPh sb="13" eb="15">
      <t>アジン</t>
    </rPh>
    <rPh sb="23" eb="24">
      <t>タイ</t>
    </rPh>
    <rPh sb="24" eb="26">
      <t>ショウカン</t>
    </rPh>
    <phoneticPr fontId="1"/>
  </si>
  <si>
    <t>指定した敵国の首都から情報を引き出しその時点までのグラフを開示します</t>
    <rPh sb="0" eb="2">
      <t>シテイ</t>
    </rPh>
    <rPh sb="4" eb="6">
      <t>テキコク</t>
    </rPh>
    <rPh sb="7" eb="9">
      <t>シュト</t>
    </rPh>
    <rPh sb="11" eb="13">
      <t>ジョウホウ</t>
    </rPh>
    <rPh sb="14" eb="15">
      <t>ヒ</t>
    </rPh>
    <rPh sb="16" eb="17">
      <t>ダ</t>
    </rPh>
    <rPh sb="20" eb="22">
      <t>ジテン</t>
    </rPh>
    <rPh sb="29" eb="31">
      <t>カイジ</t>
    </rPh>
    <phoneticPr fontId="1"/>
  </si>
  <si>
    <t>現世を離れ損ねた弱い霊Dispossessed Spiritを15+体召喚します</t>
    <rPh sb="0" eb="2">
      <t>ゲンセイ</t>
    </rPh>
    <rPh sb="3" eb="4">
      <t>ハナ</t>
    </rPh>
    <rPh sb="5" eb="6">
      <t>ソコ</t>
    </rPh>
    <rPh sb="8" eb="9">
      <t>ヨワ</t>
    </rPh>
    <rPh sb="10" eb="11">
      <t>レイ</t>
    </rPh>
    <rPh sb="34" eb="35">
      <t>タイ</t>
    </rPh>
    <rPh sb="35" eb="37">
      <t>ショウカン</t>
    </rPh>
    <phoneticPr fontId="1"/>
  </si>
  <si>
    <t>冥界の力により数体の敵を疲労させます</t>
    <rPh sb="0" eb="2">
      <t>メイカイ</t>
    </rPh>
    <rPh sb="3" eb="4">
      <t>チカラ</t>
    </rPh>
    <rPh sb="7" eb="9">
      <t>スウタイ</t>
    </rPh>
    <rPh sb="10" eb="11">
      <t>テキ</t>
    </rPh>
    <rPh sb="12" eb="14">
      <t>ヒロウ</t>
    </rPh>
    <phoneticPr fontId="1"/>
  </si>
  <si>
    <t>戦場の端から破滅の炎の玉Corpse Candleを3体召喚します</t>
    <rPh sb="0" eb="2">
      <t>センジョウ</t>
    </rPh>
    <rPh sb="3" eb="4">
      <t>ハシ</t>
    </rPh>
    <rPh sb="6" eb="8">
      <t>ハメツ</t>
    </rPh>
    <rPh sb="9" eb="10">
      <t>ホノオ</t>
    </rPh>
    <rPh sb="11" eb="12">
      <t>タマ</t>
    </rPh>
    <rPh sb="27" eb="28">
      <t>タイ</t>
    </rPh>
    <rPh sb="28" eb="30">
      <t>ショウカン</t>
    </rPh>
    <phoneticPr fontId="1"/>
  </si>
  <si>
    <t>破滅の剣を持つ大柄な冥界の将軍Bane Lordを召喚します</t>
    <rPh sb="0" eb="2">
      <t>ハメツ</t>
    </rPh>
    <rPh sb="3" eb="4">
      <t>ツルギ</t>
    </rPh>
    <rPh sb="5" eb="6">
      <t>モ</t>
    </rPh>
    <rPh sb="7" eb="9">
      <t>オオガラ</t>
    </rPh>
    <rPh sb="10" eb="12">
      <t>メイカイ</t>
    </rPh>
    <rPh sb="13" eb="15">
      <t>ショウグン</t>
    </rPh>
    <rPh sb="25" eb="27">
      <t>ショウカン</t>
    </rPh>
    <phoneticPr fontId="1"/>
  </si>
  <si>
    <t>強力な毒針を持つ飛行する神話的生物Manticoreを1体召喚します</t>
    <rPh sb="0" eb="2">
      <t>キョウリョク</t>
    </rPh>
    <rPh sb="3" eb="5">
      <t>ドクバリ</t>
    </rPh>
    <rPh sb="6" eb="7">
      <t>モ</t>
    </rPh>
    <rPh sb="8" eb="10">
      <t>ヒコウ</t>
    </rPh>
    <rPh sb="12" eb="15">
      <t>シンワテキ</t>
    </rPh>
    <rPh sb="15" eb="17">
      <t>セイブツ</t>
    </rPh>
    <rPh sb="28" eb="29">
      <t>タイ</t>
    </rPh>
    <rPh sb="29" eb="31">
      <t>ショウカン</t>
    </rPh>
    <phoneticPr fontId="1"/>
  </si>
  <si>
    <t>戦場の端から断続的にWolfの大群を呼び寄せます</t>
    <rPh sb="0" eb="2">
      <t>センジョウ</t>
    </rPh>
    <rPh sb="3" eb="4">
      <t>ハシ</t>
    </rPh>
    <rPh sb="6" eb="9">
      <t>ダンゾクテキ</t>
    </rPh>
    <rPh sb="15" eb="17">
      <t>タイグン</t>
    </rPh>
    <rPh sb="18" eb="19">
      <t>ヨ</t>
    </rPh>
    <rPh sb="20" eb="21">
      <t>ヨ</t>
    </rPh>
    <phoneticPr fontId="1"/>
  </si>
  <si>
    <t>州を離れられない美しき森の精霊Woodland Spiritを10+体召喚します</t>
    <rPh sb="0" eb="1">
      <t>シュウ</t>
    </rPh>
    <rPh sb="2" eb="3">
      <t>ハナ</t>
    </rPh>
    <rPh sb="8" eb="9">
      <t>ウツク</t>
    </rPh>
    <rPh sb="11" eb="12">
      <t>モリ</t>
    </rPh>
    <rPh sb="13" eb="15">
      <t>セイレイ</t>
    </rPh>
    <rPh sb="34" eb="35">
      <t>タイ</t>
    </rPh>
    <rPh sb="35" eb="37">
      <t>ショウカン</t>
    </rPh>
    <phoneticPr fontId="1"/>
  </si>
  <si>
    <t>再生能力を備える亜人Forest Trollを5+体召喚します</t>
    <rPh sb="0" eb="2">
      <t>サイセイ</t>
    </rPh>
    <rPh sb="2" eb="4">
      <t>ノウリョク</t>
    </rPh>
    <rPh sb="5" eb="6">
      <t>ソナ</t>
    </rPh>
    <rPh sb="8" eb="10">
      <t>アジン</t>
    </rPh>
    <rPh sb="25" eb="26">
      <t>タイ</t>
    </rPh>
    <rPh sb="26" eb="28">
      <t>ショウカン</t>
    </rPh>
    <phoneticPr fontId="1"/>
  </si>
  <si>
    <t>指定した州の指揮官1体を竜巻が誘拐しようと試みます</t>
    <rPh sb="0" eb="2">
      <t>シテイ</t>
    </rPh>
    <rPh sb="4" eb="5">
      <t>シュウ</t>
    </rPh>
    <rPh sb="6" eb="9">
      <t>シキカン</t>
    </rPh>
    <rPh sb="10" eb="11">
      <t>タイ</t>
    </rPh>
    <rPh sb="12" eb="14">
      <t>タツマキ</t>
    </rPh>
    <rPh sb="15" eb="17">
      <t>ユウカイ</t>
    </rPh>
    <rPh sb="21" eb="22">
      <t>ココロ</t>
    </rPh>
    <phoneticPr fontId="1"/>
  </si>
  <si>
    <t>非常に優れた指揮能力を持つ英雄Sleeperを召喚します</t>
    <rPh sb="0" eb="2">
      <t>ヒジョウ</t>
    </rPh>
    <rPh sb="3" eb="4">
      <t>スグ</t>
    </rPh>
    <rPh sb="6" eb="8">
      <t>シキ</t>
    </rPh>
    <rPh sb="8" eb="10">
      <t>ノウリョク</t>
    </rPh>
    <rPh sb="11" eb="12">
      <t>モ</t>
    </rPh>
    <rPh sb="13" eb="15">
      <t>エイユウ</t>
    </rPh>
    <rPh sb="23" eb="25">
      <t>ショウカン</t>
    </rPh>
    <phoneticPr fontId="1"/>
  </si>
  <si>
    <t>地方呪附</t>
    <rPh sb="0" eb="2">
      <t>チホウ</t>
    </rPh>
    <rPh sb="2" eb="3">
      <t>ジュ</t>
    </rPh>
    <rPh sb="3" eb="4">
      <t>フ</t>
    </rPh>
    <phoneticPr fontId="1"/>
  </si>
  <si>
    <t>指定した州にある包囲された要塞の食糧を急激に減少させます</t>
    <rPh sb="0" eb="2">
      <t>シテイ</t>
    </rPh>
    <rPh sb="4" eb="5">
      <t>シュウ</t>
    </rPh>
    <rPh sb="8" eb="10">
      <t>ホウイ</t>
    </rPh>
    <rPh sb="13" eb="15">
      <t>ヨウサイ</t>
    </rPh>
    <rPh sb="16" eb="18">
      <t>ショクリョウ</t>
    </rPh>
    <rPh sb="19" eb="21">
      <t>キュウゲキ</t>
    </rPh>
    <rPh sb="22" eb="24">
      <t>ゲンショウ</t>
    </rPh>
    <phoneticPr fontId="1"/>
  </si>
  <si>
    <t>地方呪附\n遠隔儀式</t>
    <rPh sb="0" eb="2">
      <t>チホウ</t>
    </rPh>
    <rPh sb="2" eb="3">
      <t>ジュ</t>
    </rPh>
    <rPh sb="3" eb="4">
      <t>フ</t>
    </rPh>
    <rPh sb="6" eb="8">
      <t>エンカク</t>
    </rPh>
    <rPh sb="8" eb="10">
      <t>ギシキ</t>
    </rPh>
    <phoneticPr fontId="1"/>
  </si>
  <si>
    <t>火球で近くの敵を焼く蛇Fire Snakeを5+体召喚します</t>
    <rPh sb="0" eb="2">
      <t>カキュウ</t>
    </rPh>
    <rPh sb="3" eb="4">
      <t>チカ</t>
    </rPh>
    <rPh sb="6" eb="7">
      <t>テキ</t>
    </rPh>
    <rPh sb="8" eb="9">
      <t>ヤ</t>
    </rPh>
    <rPh sb="10" eb="11">
      <t>ヘビ</t>
    </rPh>
    <rPh sb="24" eb="25">
      <t>タイ</t>
    </rPh>
    <rPh sb="25" eb="27">
      <t>ショウカン</t>
    </rPh>
    <phoneticPr fontId="1"/>
  </si>
  <si>
    <t>火の魔法に長ける精霊Fire Spiritを召喚します</t>
    <rPh sb="0" eb="1">
      <t>ヒ</t>
    </rPh>
    <rPh sb="2" eb="4">
      <t>マホウ</t>
    </rPh>
    <rPh sb="5" eb="6">
      <t>タ</t>
    </rPh>
    <rPh sb="8" eb="10">
      <t>セイレイ</t>
    </rPh>
    <rPh sb="22" eb="24">
      <t>ショウカン</t>
    </rPh>
    <phoneticPr fontId="1"/>
  </si>
  <si>
    <t>巨大な鷲Great Eagleを5+体召喚します</t>
    <rPh sb="0" eb="2">
      <t>キョダイ</t>
    </rPh>
    <rPh sb="3" eb="4">
      <t>ワシ</t>
    </rPh>
    <rPh sb="18" eb="19">
      <t>タイ</t>
    </rPh>
    <rPh sb="19" eb="21">
      <t>ショウカン</t>
    </rPh>
    <phoneticPr fontId="1"/>
  </si>
  <si>
    <t>強大な水棲の聖職者Bishop Fishを召喚します</t>
    <rPh sb="0" eb="2">
      <t>キョウダイ</t>
    </rPh>
    <rPh sb="3" eb="5">
      <t>スイセイ</t>
    </rPh>
    <rPh sb="6" eb="9">
      <t>セイショクシャ</t>
    </rPh>
    <rPh sb="21" eb="23">
      <t>ショウカン</t>
    </rPh>
    <phoneticPr fontId="1"/>
  </si>
  <si>
    <t>血の匂いを利用しSharkやSmall Sharkの群れを断続的に呼び寄せます</t>
    <rPh sb="0" eb="1">
      <t>ケツ</t>
    </rPh>
    <rPh sb="2" eb="3">
      <t>ニオ</t>
    </rPh>
    <rPh sb="5" eb="7">
      <t>リヨウ</t>
    </rPh>
    <rPh sb="26" eb="27">
      <t>ム</t>
    </rPh>
    <rPh sb="29" eb="32">
      <t>ダンゾクテキ</t>
    </rPh>
    <rPh sb="33" eb="34">
      <t>ヨ</t>
    </rPh>
    <rPh sb="35" eb="36">
      <t>ヨ</t>
    </rPh>
    <phoneticPr fontId="1"/>
  </si>
  <si>
    <t>Sea Troll10体、Troll Guard5体とその指揮官Sea Kingを召喚します</t>
    <rPh sb="11" eb="12">
      <t>タイ</t>
    </rPh>
    <rPh sb="25" eb="26">
      <t>タイ</t>
    </rPh>
    <rPh sb="29" eb="32">
      <t>シキカン</t>
    </rPh>
    <rPh sb="41" eb="43">
      <t>ショウカン</t>
    </rPh>
    <phoneticPr fontId="1"/>
  </si>
  <si>
    <t>強大な魔力を持つ冥界の川の精霊Kokythiadを召喚します</t>
    <rPh sb="0" eb="2">
      <t>キョウダイ</t>
    </rPh>
    <rPh sb="3" eb="5">
      <t>マリョク</t>
    </rPh>
    <rPh sb="6" eb="7">
      <t>モ</t>
    </rPh>
    <rPh sb="8" eb="10">
      <t>メイカイ</t>
    </rPh>
    <rPh sb="11" eb="12">
      <t>カワ</t>
    </rPh>
    <rPh sb="13" eb="15">
      <t>セイレイ</t>
    </rPh>
    <rPh sb="25" eb="27">
      <t>ショウカン</t>
    </rPh>
    <phoneticPr fontId="1"/>
  </si>
  <si>
    <t>野蛮で強大な巨人Hill Giantを1体召喚します</t>
    <rPh sb="0" eb="2">
      <t>ヤバン</t>
    </rPh>
    <rPh sb="3" eb="5">
      <t>キョウダイ</t>
    </rPh>
    <rPh sb="6" eb="8">
      <t>キョジン</t>
    </rPh>
    <rPh sb="20" eb="21">
      <t>タイ</t>
    </rPh>
    <rPh sb="21" eb="23">
      <t>ショウカン</t>
    </rPh>
    <phoneticPr fontId="1"/>
  </si>
  <si>
    <t>Trollを10体、War Trollを5体、Troll Moose Knightを2体とその指揮官Troll Kingを召喚します</t>
    <rPh sb="8" eb="9">
      <t>タイ</t>
    </rPh>
    <rPh sb="21" eb="22">
      <t>タイ</t>
    </rPh>
    <rPh sb="43" eb="44">
      <t>タイ</t>
    </rPh>
    <rPh sb="47" eb="50">
      <t>シキカン</t>
    </rPh>
    <rPh sb="61" eb="63">
      <t>ショウカン</t>
    </rPh>
    <phoneticPr fontId="1"/>
  </si>
  <si>
    <t>指定した州の全ての魔法の地を明かします</t>
    <rPh sb="0" eb="2">
      <t>シテイ</t>
    </rPh>
    <rPh sb="4" eb="5">
      <t>シュウ</t>
    </rPh>
    <rPh sb="6" eb="7">
      <t>スベ</t>
    </rPh>
    <rPh sb="9" eb="11">
      <t>マホウ</t>
    </rPh>
    <rPh sb="12" eb="13">
      <t>チ</t>
    </rPh>
    <rPh sb="14" eb="15">
      <t>ア</t>
    </rPh>
    <phoneticPr fontId="1"/>
  </si>
  <si>
    <t>魔法の剣を持つEther Warriorを15体とその指揮官Ether Lordを召喚します</t>
    <rPh sb="0" eb="2">
      <t>マホウ</t>
    </rPh>
    <rPh sb="3" eb="4">
      <t>ケン</t>
    </rPh>
    <rPh sb="5" eb="6">
      <t>モ</t>
    </rPh>
    <rPh sb="23" eb="24">
      <t>タイ</t>
    </rPh>
    <rPh sb="27" eb="30">
      <t>シキカン</t>
    </rPh>
    <rPh sb="41" eb="43">
      <t>ショウカン</t>
    </rPh>
    <phoneticPr fontId="1"/>
  </si>
  <si>
    <t>生命力を吸い取る霊Ghostを5+体召喚します</t>
    <rPh sb="0" eb="3">
      <t>セイメイリョク</t>
    </rPh>
    <rPh sb="4" eb="5">
      <t>ス</t>
    </rPh>
    <rPh sb="6" eb="7">
      <t>ト</t>
    </rPh>
    <rPh sb="8" eb="9">
      <t>レイ</t>
    </rPh>
    <rPh sb="17" eb="18">
      <t>タイ</t>
    </rPh>
    <rPh sb="18" eb="20">
      <t>ショウカン</t>
    </rPh>
    <phoneticPr fontId="1"/>
  </si>
  <si>
    <t>多様な魔力を持つ霊Spectral Mageを召喚します</t>
    <rPh sb="0" eb="2">
      <t>タヨウ</t>
    </rPh>
    <rPh sb="3" eb="5">
      <t>マリョク</t>
    </rPh>
    <rPh sb="6" eb="7">
      <t>モ</t>
    </rPh>
    <rPh sb="8" eb="9">
      <t>レイ</t>
    </rPh>
    <rPh sb="23" eb="25">
      <t>ショウカン</t>
    </rPh>
    <phoneticPr fontId="1"/>
  </si>
  <si>
    <t>敵を昏睡させる矢を放つ小妖精Spriteを6体召喚します</t>
    <rPh sb="0" eb="1">
      <t>テキ</t>
    </rPh>
    <rPh sb="2" eb="4">
      <t>コンスイ</t>
    </rPh>
    <rPh sb="7" eb="8">
      <t>ヤ</t>
    </rPh>
    <rPh sb="9" eb="10">
      <t>ハナ</t>
    </rPh>
    <rPh sb="11" eb="14">
      <t>ショウヨウセイ</t>
    </rPh>
    <rPh sb="22" eb="23">
      <t>タイ</t>
    </rPh>
    <rPh sb="23" eb="25">
      <t>ショウカン</t>
    </rPh>
    <phoneticPr fontId="1"/>
  </si>
  <si>
    <t>Forest Trollを15体とその指揮官Troll Shamanを召喚します</t>
    <rPh sb="15" eb="16">
      <t>タイ</t>
    </rPh>
    <rPh sb="19" eb="22">
      <t>シキカン</t>
    </rPh>
    <rPh sb="35" eb="37">
      <t>ショウカン</t>
    </rPh>
    <phoneticPr fontId="1"/>
  </si>
  <si>
    <t>野蛮で強力な巨人Forest Giantを召喚します</t>
    <rPh sb="0" eb="2">
      <t>ヤバン</t>
    </rPh>
    <rPh sb="3" eb="5">
      <t>キョウリョク</t>
    </rPh>
    <rPh sb="6" eb="8">
      <t>キョジン</t>
    </rPh>
    <rPh sb="21" eb="23">
      <t>ショウカン</t>
    </rPh>
    <phoneticPr fontId="1"/>
  </si>
  <si>
    <t>高い再生能力を備える蛇女Lamiaを5+体召喚します</t>
    <rPh sb="0" eb="1">
      <t>タカ</t>
    </rPh>
    <rPh sb="2" eb="4">
      <t>サイセイ</t>
    </rPh>
    <rPh sb="4" eb="6">
      <t>ノウリョク</t>
    </rPh>
    <rPh sb="7" eb="8">
      <t>ソナ</t>
    </rPh>
    <rPh sb="10" eb="11">
      <t>ヘビ</t>
    </rPh>
    <rPh sb="11" eb="12">
      <t>オンナ</t>
    </rPh>
    <rPh sb="20" eb="21">
      <t>タイ</t>
    </rPh>
    <rPh sb="21" eb="23">
      <t>ショウカン</t>
    </rPh>
    <phoneticPr fontId="1"/>
  </si>
  <si>
    <t>災害誘発</t>
    <rPh sb="0" eb="2">
      <t>サイガイ</t>
    </rPh>
    <rPh sb="2" eb="4">
      <t>ユウハツ</t>
    </rPh>
    <phoneticPr fontId="1"/>
  </si>
  <si>
    <t>指定した州に蝗の大群を放ち税収に被害を与えます</t>
    <rPh sb="0" eb="2">
      <t>シテイ</t>
    </rPh>
    <rPh sb="4" eb="5">
      <t>シュウ</t>
    </rPh>
    <rPh sb="6" eb="7">
      <t>イナゴ</t>
    </rPh>
    <rPh sb="8" eb="10">
      <t>タイグン</t>
    </rPh>
    <rPh sb="11" eb="12">
      <t>ハナ</t>
    </rPh>
    <rPh sb="13" eb="15">
      <t>ゼイシュウ</t>
    </rPh>
    <rPh sb="16" eb="18">
      <t>ヒガイ</t>
    </rPh>
    <rPh sb="19" eb="20">
      <t>アタ</t>
    </rPh>
    <phoneticPr fontId="1"/>
  </si>
  <si>
    <t>強力な魔力と再生力を持つ蛇女Lamia Queenを召喚します</t>
    <rPh sb="0" eb="2">
      <t>キョウリョク</t>
    </rPh>
    <rPh sb="3" eb="5">
      <t>マリョク</t>
    </rPh>
    <rPh sb="6" eb="8">
      <t>サイセイ</t>
    </rPh>
    <rPh sb="8" eb="9">
      <t>リョク</t>
    </rPh>
    <rPh sb="10" eb="11">
      <t>モ</t>
    </rPh>
    <rPh sb="12" eb="13">
      <t>ヘビ</t>
    </rPh>
    <rPh sb="13" eb="14">
      <t>オンナ</t>
    </rPh>
    <rPh sb="26" eb="28">
      <t>ショウカン</t>
    </rPh>
    <phoneticPr fontId="1"/>
  </si>
  <si>
    <t>炎による範囲攻撃を行う中型精霊Fire Elementalを4+体召喚します</t>
    <rPh sb="0" eb="1">
      <t>ホノオ</t>
    </rPh>
    <rPh sb="4" eb="6">
      <t>ハンイ</t>
    </rPh>
    <rPh sb="6" eb="8">
      <t>コウゲキ</t>
    </rPh>
    <rPh sb="9" eb="10">
      <t>オコナ</t>
    </rPh>
    <rPh sb="11" eb="13">
      <t>チュウガタ</t>
    </rPh>
    <rPh sb="13" eb="15">
      <t>セイレイ</t>
    </rPh>
    <rPh sb="32" eb="33">
      <t>タイ</t>
    </rPh>
    <rPh sb="33" eb="35">
      <t>ショウカン</t>
    </rPh>
    <phoneticPr fontId="1"/>
  </si>
  <si>
    <t>電撃と蹂躙で敵を薙ぎ倒す中型精霊Air Elementalを4+体召喚します</t>
    <rPh sb="0" eb="2">
      <t>デンゲキ</t>
    </rPh>
    <rPh sb="3" eb="5">
      <t>ジュウリン</t>
    </rPh>
    <rPh sb="6" eb="7">
      <t>テキ</t>
    </rPh>
    <rPh sb="8" eb="9">
      <t>ナ</t>
    </rPh>
    <rPh sb="10" eb="11">
      <t>タオ</t>
    </rPh>
    <rPh sb="12" eb="14">
      <t>チュウガタ</t>
    </rPh>
    <rPh sb="14" eb="16">
      <t>セイレイ</t>
    </rPh>
    <rPh sb="32" eb="33">
      <t>タイ</t>
    </rPh>
    <rPh sb="33" eb="35">
      <t>ショウカン</t>
    </rPh>
    <phoneticPr fontId="1"/>
  </si>
  <si>
    <t>気候に応じ小型精霊Water ElementalかIce Elementalを1体召喚します</t>
    <rPh sb="0" eb="2">
      <t>キコウ</t>
    </rPh>
    <rPh sb="3" eb="4">
      <t>オウ</t>
    </rPh>
    <rPh sb="5" eb="7">
      <t>コガタ</t>
    </rPh>
    <rPh sb="7" eb="9">
      <t>セイレイ</t>
    </rPh>
    <rPh sb="40" eb="41">
      <t>タイ</t>
    </rPh>
    <rPh sb="41" eb="43">
      <t>ショウカン</t>
    </rPh>
    <phoneticPr fontId="1"/>
  </si>
  <si>
    <t>気候に応じ大型精霊Water ElementalかIce Elementalを1体召喚します</t>
    <rPh sb="0" eb="2">
      <t>キコウ</t>
    </rPh>
    <rPh sb="3" eb="4">
      <t>オウ</t>
    </rPh>
    <rPh sb="5" eb="7">
      <t>オオガタ</t>
    </rPh>
    <rPh sb="7" eb="9">
      <t>セイレイ</t>
    </rPh>
    <rPh sb="40" eb="41">
      <t>タイ</t>
    </rPh>
    <rPh sb="41" eb="43">
      <t>ショウカン</t>
    </rPh>
    <phoneticPr fontId="1"/>
  </si>
  <si>
    <t>気候に応じ中型精霊Water ElementalかIce Elementalを4+体召喚します</t>
    <rPh sb="0" eb="2">
      <t>キコウ</t>
    </rPh>
    <rPh sb="3" eb="4">
      <t>オウ</t>
    </rPh>
    <rPh sb="5" eb="7">
      <t>チュウガタ</t>
    </rPh>
    <rPh sb="7" eb="9">
      <t>セイレイ</t>
    </rPh>
    <rPh sb="41" eb="42">
      <t>タイ</t>
    </rPh>
    <rPh sb="42" eb="44">
      <t>ショウカン</t>
    </rPh>
    <phoneticPr fontId="1"/>
  </si>
  <si>
    <t>再生しつつ敵を蹂躙する中型精霊Earth Elementalを4+体召喚します</t>
    <rPh sb="0" eb="2">
      <t>サイセイ</t>
    </rPh>
    <rPh sb="5" eb="6">
      <t>テキ</t>
    </rPh>
    <rPh sb="7" eb="9">
      <t>ジュウリン</t>
    </rPh>
    <rPh sb="11" eb="13">
      <t>チュウガタ</t>
    </rPh>
    <rPh sb="13" eb="15">
      <t>セイレイ</t>
    </rPh>
    <rPh sb="33" eb="34">
      <t>タイ</t>
    </rPh>
    <rPh sb="34" eb="36">
      <t>ショウカン</t>
    </rPh>
    <phoneticPr fontId="1"/>
  </si>
  <si>
    <t>硬い甲羅を持ち敵を蹂躙する水棲の大亀Asp Turtleを召喚します</t>
    <rPh sb="0" eb="1">
      <t>カタ</t>
    </rPh>
    <rPh sb="2" eb="4">
      <t>コウラ</t>
    </rPh>
    <rPh sb="5" eb="6">
      <t>モ</t>
    </rPh>
    <rPh sb="7" eb="8">
      <t>テキ</t>
    </rPh>
    <rPh sb="9" eb="11">
      <t>ジュウリン</t>
    </rPh>
    <rPh sb="13" eb="15">
      <t>スイセイ</t>
    </rPh>
    <rPh sb="16" eb="18">
      <t>オオカメ</t>
    </rPh>
    <rPh sb="29" eb="31">
      <t>ショウカン</t>
    </rPh>
    <phoneticPr fontId="1"/>
  </si>
  <si>
    <t>致命的な眼光を持つ毒に包まれた大牛Catoblepasを1体召喚します</t>
    <rPh sb="0" eb="3">
      <t>チメイテキ</t>
    </rPh>
    <rPh sb="4" eb="6">
      <t>ガンコウ</t>
    </rPh>
    <rPh sb="7" eb="8">
      <t>モ</t>
    </rPh>
    <rPh sb="9" eb="10">
      <t>ドク</t>
    </rPh>
    <rPh sb="11" eb="12">
      <t>ツツ</t>
    </rPh>
    <rPh sb="15" eb="17">
      <t>オオウシ</t>
    </rPh>
    <rPh sb="29" eb="30">
      <t>タイ</t>
    </rPh>
    <rPh sb="30" eb="32">
      <t>ショウカン</t>
    </rPh>
    <phoneticPr fontId="1"/>
  </si>
  <si>
    <t>下等な死者を呼び起こす能力を持つアンデッドの聖職者Mound Fiendを召喚します</t>
    <rPh sb="0" eb="2">
      <t>カトウ</t>
    </rPh>
    <rPh sb="3" eb="5">
      <t>シシャ</t>
    </rPh>
    <rPh sb="6" eb="7">
      <t>ヨ</t>
    </rPh>
    <rPh sb="8" eb="9">
      <t>オ</t>
    </rPh>
    <rPh sb="11" eb="13">
      <t>ノウリョク</t>
    </rPh>
    <rPh sb="14" eb="15">
      <t>モ</t>
    </rPh>
    <rPh sb="22" eb="25">
      <t>セイショクシャ</t>
    </rPh>
    <rPh sb="37" eb="39">
      <t>ショウカン</t>
    </rPh>
    <phoneticPr fontId="1"/>
  </si>
  <si>
    <t>優れた魔力と身体能力を持つ太古の王の霊Wraith Lordを召喚します</t>
    <rPh sb="0" eb="1">
      <t>スグ</t>
    </rPh>
    <rPh sb="3" eb="5">
      <t>マリョク</t>
    </rPh>
    <rPh sb="6" eb="8">
      <t>シンタイ</t>
    </rPh>
    <rPh sb="8" eb="10">
      <t>ノウリョク</t>
    </rPh>
    <rPh sb="11" eb="12">
      <t>モ</t>
    </rPh>
    <rPh sb="13" eb="15">
      <t>タイコ</t>
    </rPh>
    <rPh sb="16" eb="17">
      <t>オウ</t>
    </rPh>
    <rPh sb="18" eb="19">
      <t>レイ</t>
    </rPh>
    <rPh sb="31" eb="33">
      <t>ショウカン</t>
    </rPh>
    <phoneticPr fontId="1"/>
  </si>
  <si>
    <t>地形に応じた様々な動物を100体召喚します</t>
    <phoneticPr fontId="1"/>
  </si>
  <si>
    <t>優れた魔力を持つ植物人の王Ivy Kingを召喚します</t>
    <rPh sb="0" eb="1">
      <t>スグ</t>
    </rPh>
    <rPh sb="3" eb="5">
      <t>マリョク</t>
    </rPh>
    <rPh sb="6" eb="7">
      <t>モ</t>
    </rPh>
    <rPh sb="8" eb="10">
      <t>ショクブツ</t>
    </rPh>
    <rPh sb="10" eb="11">
      <t>ジン</t>
    </rPh>
    <rPh sb="12" eb="13">
      <t>オウ</t>
    </rPh>
    <rPh sb="22" eb="24">
      <t>ショウカン</t>
    </rPh>
    <phoneticPr fontId="1"/>
  </si>
  <si>
    <t>要塞建設</t>
    <rPh sb="0" eb="2">
      <t>ヨウサイ</t>
    </rPh>
    <rPh sb="2" eb="4">
      <t>ケンセツ</t>
    </rPh>
    <phoneticPr fontId="1"/>
  </si>
  <si>
    <t>指定した海中の州にKelp Fortを即座に建造します</t>
    <rPh sb="0" eb="2">
      <t>シテイ</t>
    </rPh>
    <rPh sb="4" eb="6">
      <t>カイチュウ</t>
    </rPh>
    <rPh sb="7" eb="8">
      <t>シュウ</t>
    </rPh>
    <rPh sb="19" eb="21">
      <t>ソクザ</t>
    </rPh>
    <rPh sb="22" eb="24">
      <t>ケンゾウ</t>
    </rPh>
    <phoneticPr fontId="1"/>
  </si>
  <si>
    <t>世界中の森林で他国の指揮官を森の生物が暗殺します</t>
    <rPh sb="0" eb="2">
      <t>セカイ</t>
    </rPh>
    <rPh sb="2" eb="3">
      <t>ジュウ</t>
    </rPh>
    <rPh sb="4" eb="6">
      <t>シンリン</t>
    </rPh>
    <rPh sb="7" eb="9">
      <t>タコク</t>
    </rPh>
    <rPh sb="10" eb="13">
      <t>シキカン</t>
    </rPh>
    <rPh sb="14" eb="15">
      <t>モリ</t>
    </rPh>
    <rPh sb="16" eb="18">
      <t>セイブツ</t>
    </rPh>
    <rPh sb="19" eb="21">
      <t>アンサツ</t>
    </rPh>
    <phoneticPr fontId="1"/>
  </si>
  <si>
    <t>世界中の血の魔術師や大量殺人者を3体のErinyaが暗殺します</t>
    <rPh sb="0" eb="2">
      <t>セカイ</t>
    </rPh>
    <rPh sb="2" eb="3">
      <t>ジュウ</t>
    </rPh>
    <rPh sb="4" eb="5">
      <t>ケツ</t>
    </rPh>
    <rPh sb="6" eb="9">
      <t>マジュツシ</t>
    </rPh>
    <rPh sb="10" eb="12">
      <t>タイリョウ</t>
    </rPh>
    <rPh sb="12" eb="14">
      <t>サツジン</t>
    </rPh>
    <rPh sb="14" eb="15">
      <t>シャ</t>
    </rPh>
    <rPh sb="17" eb="18">
      <t>タイ</t>
    </rPh>
    <rPh sb="26" eb="28">
      <t>アンサツ</t>
    </rPh>
    <phoneticPr fontId="1"/>
  </si>
  <si>
    <t>2体の火の精霊王のうちの1体を召喚します</t>
    <rPh sb="1" eb="2">
      <t>タイ</t>
    </rPh>
    <rPh sb="3" eb="4">
      <t>ヒ</t>
    </rPh>
    <rPh sb="5" eb="7">
      <t>セイレイ</t>
    </rPh>
    <rPh sb="7" eb="8">
      <t>オウ</t>
    </rPh>
    <rPh sb="13" eb="14">
      <t>タイ</t>
    </rPh>
    <rPh sb="15" eb="17">
      <t>ショウカン</t>
    </rPh>
    <phoneticPr fontId="1"/>
  </si>
  <si>
    <t>3体の風の精霊女王のうちの1体を召喚します</t>
    <rPh sb="1" eb="2">
      <t>タイ</t>
    </rPh>
    <rPh sb="3" eb="4">
      <t>カゼ</t>
    </rPh>
    <rPh sb="5" eb="7">
      <t>セイレイ</t>
    </rPh>
    <rPh sb="7" eb="9">
      <t>ジョオウ</t>
    </rPh>
    <rPh sb="14" eb="15">
      <t>タイ</t>
    </rPh>
    <rPh sb="16" eb="18">
      <t>ショウカン</t>
    </rPh>
    <phoneticPr fontId="1"/>
  </si>
  <si>
    <t>3体の水の精霊女王のうちの1体を召喚します</t>
    <rPh sb="1" eb="2">
      <t>タイ</t>
    </rPh>
    <rPh sb="3" eb="4">
      <t>ミズ</t>
    </rPh>
    <rPh sb="5" eb="7">
      <t>セイレイ</t>
    </rPh>
    <rPh sb="7" eb="9">
      <t>ジョオウ</t>
    </rPh>
    <rPh sb="14" eb="15">
      <t>タイ</t>
    </rPh>
    <rPh sb="16" eb="18">
      <t>ショウカン</t>
    </rPh>
    <phoneticPr fontId="1"/>
  </si>
  <si>
    <t>自国の海中の州の守備隊を海の生物が支援します</t>
    <rPh sb="0" eb="2">
      <t>ジコク</t>
    </rPh>
    <rPh sb="3" eb="5">
      <t>カイチュウ</t>
    </rPh>
    <rPh sb="6" eb="7">
      <t>シュウ</t>
    </rPh>
    <rPh sb="8" eb="11">
      <t>シュビタイ</t>
    </rPh>
    <rPh sb="12" eb="13">
      <t>ウミ</t>
    </rPh>
    <rPh sb="14" eb="16">
      <t>セイブツ</t>
    </rPh>
    <rPh sb="17" eb="19">
      <t>シエン</t>
    </rPh>
    <phoneticPr fontId="1"/>
  </si>
  <si>
    <t>暗殺派遣</t>
    <rPh sb="0" eb="2">
      <t>アンサツ</t>
    </rPh>
    <rPh sb="2" eb="4">
      <t>ハケン</t>
    </rPh>
    <phoneticPr fontId="1"/>
  </si>
  <si>
    <t>指定した州の敵指揮官の1体を大型のEarth Elementalが暗殺します</t>
    <rPh sb="0" eb="2">
      <t>シテイ</t>
    </rPh>
    <rPh sb="4" eb="5">
      <t>シュウ</t>
    </rPh>
    <rPh sb="6" eb="7">
      <t>テキ</t>
    </rPh>
    <rPh sb="7" eb="10">
      <t>シキカン</t>
    </rPh>
    <rPh sb="12" eb="13">
      <t>タイ</t>
    </rPh>
    <rPh sb="14" eb="16">
      <t>オオガタ</t>
    </rPh>
    <rPh sb="33" eb="35">
      <t>アンサツ</t>
    </rPh>
    <phoneticPr fontId="1"/>
  </si>
  <si>
    <t>2体の地の精霊王のうちの1体を召喚します</t>
    <rPh sb="1" eb="2">
      <t>タイ</t>
    </rPh>
    <rPh sb="3" eb="4">
      <t>チ</t>
    </rPh>
    <rPh sb="5" eb="7">
      <t>セイレイ</t>
    </rPh>
    <rPh sb="7" eb="8">
      <t>オウ</t>
    </rPh>
    <rPh sb="13" eb="14">
      <t>タイ</t>
    </rPh>
    <rPh sb="15" eb="17">
      <t>ショウカン</t>
    </rPh>
    <phoneticPr fontId="1"/>
  </si>
  <si>
    <t>1体のみ存在する忌まわしき存在Eater of the Deadを召喚します</t>
    <rPh sb="1" eb="2">
      <t>タイ</t>
    </rPh>
    <rPh sb="4" eb="6">
      <t>ソンザイ</t>
    </rPh>
    <rPh sb="8" eb="9">
      <t>イ</t>
    </rPh>
    <rPh sb="13" eb="15">
      <t>ソンザイ</t>
    </rPh>
    <rPh sb="33" eb="35">
      <t>ショウカン</t>
    </rPh>
    <phoneticPr fontId="1"/>
  </si>
  <si>
    <t>1体のみ存在する破滅の炎の精霊王King of Banefiresを召喚します</t>
    <rPh sb="1" eb="2">
      <t>タイ</t>
    </rPh>
    <rPh sb="4" eb="6">
      <t>ソンザイ</t>
    </rPh>
    <rPh sb="8" eb="10">
      <t>ハメツ</t>
    </rPh>
    <rPh sb="11" eb="12">
      <t>ホノオ</t>
    </rPh>
    <rPh sb="13" eb="15">
      <t>セイレイ</t>
    </rPh>
    <rPh sb="15" eb="16">
      <t>オウ</t>
    </rPh>
    <rPh sb="34" eb="36">
      <t>ショウカン</t>
    </rPh>
    <phoneticPr fontId="1"/>
  </si>
  <si>
    <t>指定した州の敵指揮官の1体をAshen Angelが暗殺します</t>
    <rPh sb="0" eb="2">
      <t>シテイ</t>
    </rPh>
    <rPh sb="4" eb="5">
      <t>シュウ</t>
    </rPh>
    <rPh sb="6" eb="7">
      <t>テキ</t>
    </rPh>
    <rPh sb="7" eb="10">
      <t>シキカン</t>
    </rPh>
    <rPh sb="12" eb="13">
      <t>タイ</t>
    </rPh>
    <rPh sb="26" eb="28">
      <t>アンサツ</t>
    </rPh>
    <phoneticPr fontId="1"/>
  </si>
  <si>
    <t>世界中の州の税収を増加させ、術者の国に大量の死の宝石を与えます</t>
    <rPh sb="0" eb="2">
      <t>セカイ</t>
    </rPh>
    <rPh sb="2" eb="3">
      <t>ジュウ</t>
    </rPh>
    <rPh sb="4" eb="5">
      <t>シュウ</t>
    </rPh>
    <rPh sb="6" eb="8">
      <t>ゼイシュウ</t>
    </rPh>
    <rPh sb="9" eb="11">
      <t>ゾウカ</t>
    </rPh>
    <rPh sb="14" eb="15">
      <t>ジュツ</t>
    </rPh>
    <rPh sb="15" eb="16">
      <t>シャ</t>
    </rPh>
    <rPh sb="17" eb="18">
      <t>クニ</t>
    </rPh>
    <rPh sb="19" eb="21">
      <t>タイリョウ</t>
    </rPh>
    <rPh sb="22" eb="23">
      <t>シ</t>
    </rPh>
    <rPh sb="24" eb="26">
      <t>ホウセキ</t>
    </rPh>
    <rPh sb="27" eb="28">
      <t>アタ</t>
    </rPh>
    <phoneticPr fontId="1"/>
  </si>
  <si>
    <t>広範囲の敵を蔓で捕縛し動きを封じます</t>
    <rPh sb="0" eb="3">
      <t>コウハンイ</t>
    </rPh>
    <phoneticPr fontId="1"/>
  </si>
  <si>
    <t>15体のSpriteとその指揮官Faery Queenを召喚します</t>
    <rPh sb="2" eb="3">
      <t>タイ</t>
    </rPh>
    <rPh sb="13" eb="16">
      <t>シキカン</t>
    </rPh>
    <rPh sb="28" eb="30">
      <t>ショウカン</t>
    </rPh>
    <phoneticPr fontId="1"/>
  </si>
  <si>
    <t>近付くもの全てを取り込む巨大な存在Ancient Presenceを1体召喚します</t>
    <rPh sb="0" eb="2">
      <t>チカヅ</t>
    </rPh>
    <rPh sb="5" eb="6">
      <t>スベ</t>
    </rPh>
    <rPh sb="8" eb="9">
      <t>ト</t>
    </rPh>
    <rPh sb="10" eb="11">
      <t>コ</t>
    </rPh>
    <rPh sb="12" eb="14">
      <t>キョダイ</t>
    </rPh>
    <rPh sb="15" eb="17">
      <t>ソンザイ</t>
    </rPh>
    <rPh sb="35" eb="36">
      <t>タイ</t>
    </rPh>
    <rPh sb="36" eb="38">
      <t>ショウカン</t>
    </rPh>
    <phoneticPr fontId="1"/>
  </si>
  <si>
    <t>致命的な眼光と多数の触手を持つ謎の生物Abominationを1体召喚します</t>
    <rPh sb="0" eb="3">
      <t>チメイテキ</t>
    </rPh>
    <rPh sb="4" eb="6">
      <t>ガンコウ</t>
    </rPh>
    <rPh sb="7" eb="9">
      <t>タスウ</t>
    </rPh>
    <rPh sb="10" eb="12">
      <t>ショクシュ</t>
    </rPh>
    <rPh sb="13" eb="14">
      <t>モ</t>
    </rPh>
    <rPh sb="15" eb="16">
      <t>ナゾ</t>
    </rPh>
    <rPh sb="17" eb="19">
      <t>セイブツ</t>
    </rPh>
    <rPh sb="32" eb="33">
      <t>タイ</t>
    </rPh>
    <rPh sb="33" eb="35">
      <t>ショウカン</t>
    </rPh>
    <phoneticPr fontId="1"/>
  </si>
  <si>
    <t>襲撃派遣</t>
    <rPh sb="0" eb="2">
      <t>シュウゲキ</t>
    </rPh>
    <rPh sb="2" eb="4">
      <t>ハケン</t>
    </rPh>
    <phoneticPr fontId="1"/>
  </si>
  <si>
    <t>指定した州をWraith Lord率いる33体のLongdead Horsemanが襲撃します</t>
    <rPh sb="0" eb="2">
      <t>シテイ</t>
    </rPh>
    <rPh sb="4" eb="5">
      <t>シュウ</t>
    </rPh>
    <rPh sb="17" eb="18">
      <t>ヒキ</t>
    </rPh>
    <rPh sb="22" eb="23">
      <t>タイ</t>
    </rPh>
    <rPh sb="42" eb="44">
      <t>シュウゲキ</t>
    </rPh>
    <phoneticPr fontId="1"/>
  </si>
  <si>
    <t>破滅の剣を持つ冥界の戦士Wightを20+体召喚します</t>
    <rPh sb="0" eb="2">
      <t>ハメツ</t>
    </rPh>
    <rPh sb="3" eb="4">
      <t>ツルギ</t>
    </rPh>
    <rPh sb="5" eb="6">
      <t>モ</t>
    </rPh>
    <rPh sb="7" eb="9">
      <t>メイカイ</t>
    </rPh>
    <rPh sb="10" eb="12">
      <t>センシ</t>
    </rPh>
    <rPh sb="21" eb="22">
      <t>タイ</t>
    </rPh>
    <rPh sb="22" eb="24">
      <t>ショウカン</t>
    </rPh>
    <phoneticPr fontId="1"/>
  </si>
  <si>
    <t>特殊召喚</t>
    <rPh sb="0" eb="2">
      <t>トクシュ</t>
    </rPh>
    <rPh sb="2" eb="4">
      <t>ショウカン</t>
    </rPh>
    <phoneticPr fontId="1"/>
  </si>
  <si>
    <t>幽閉された死せる神の1体を兵士や指揮官として召喚します</t>
    <rPh sb="0" eb="2">
      <t>ユウヘイ</t>
    </rPh>
    <rPh sb="5" eb="6">
      <t>シ</t>
    </rPh>
    <rPh sb="8" eb="9">
      <t>カミ</t>
    </rPh>
    <rPh sb="11" eb="12">
      <t>タイ</t>
    </rPh>
    <rPh sb="13" eb="15">
      <t>ヘイシ</t>
    </rPh>
    <rPh sb="16" eb="19">
      <t>シキカン</t>
    </rPh>
    <rPh sb="22" eb="24">
      <t>ショウカン</t>
    </rPh>
    <phoneticPr fontId="1"/>
  </si>
  <si>
    <t>強靭だが翼を持たない毒を吐く竜Tarrasqueを1体召喚します</t>
    <rPh sb="0" eb="2">
      <t>キョウジン</t>
    </rPh>
    <rPh sb="4" eb="5">
      <t>ツバサ</t>
    </rPh>
    <rPh sb="6" eb="7">
      <t>モ</t>
    </rPh>
    <rPh sb="10" eb="11">
      <t>ドク</t>
    </rPh>
    <rPh sb="12" eb="13">
      <t>ハ</t>
    </rPh>
    <rPh sb="14" eb="15">
      <t>リュウ</t>
    </rPh>
    <rPh sb="26" eb="27">
      <t>タイ</t>
    </rPh>
    <rPh sb="27" eb="29">
      <t>ショウカン</t>
    </rPh>
    <phoneticPr fontId="1"/>
  </si>
  <si>
    <t>世界中の森で支配力が広がり周囲を森の生物が襲撃します</t>
    <rPh sb="0" eb="2">
      <t>セカイ</t>
    </rPh>
    <rPh sb="2" eb="3">
      <t>ジュウ</t>
    </rPh>
    <rPh sb="4" eb="5">
      <t>モリ</t>
    </rPh>
    <rPh sb="6" eb="9">
      <t>シハイリョク</t>
    </rPh>
    <rPh sb="10" eb="11">
      <t>ヒロ</t>
    </rPh>
    <rPh sb="13" eb="15">
      <t>シュウイ</t>
    </rPh>
    <rPh sb="16" eb="17">
      <t>モリ</t>
    </rPh>
    <rPh sb="18" eb="20">
      <t>セイブツ</t>
    </rPh>
    <rPh sb="21" eb="23">
      <t>シュウゲキ</t>
    </rPh>
    <phoneticPr fontId="1"/>
  </si>
  <si>
    <t>List</t>
    <phoneticPr fontId="1"/>
  </si>
  <si>
    <t>Superior Morale</t>
    <phoneticPr fontId="1"/>
  </si>
  <si>
    <t>Minor Fire Resistance</t>
    <phoneticPr fontId="1"/>
  </si>
  <si>
    <t>Major Fire Resistance</t>
    <phoneticPr fontId="1"/>
  </si>
  <si>
    <t>Wasteland Survival</t>
    <phoneticPr fontId="1"/>
  </si>
  <si>
    <t>Attack Skill</t>
    <phoneticPr fontId="1"/>
  </si>
  <si>
    <t>Inspirational Presence</t>
    <phoneticPr fontId="1"/>
  </si>
  <si>
    <t>Death Explosion</t>
    <phoneticPr fontId="1"/>
  </si>
  <si>
    <t>Yes</t>
    <phoneticPr fontId="1"/>
  </si>
  <si>
    <t>Heat Aura</t>
    <phoneticPr fontId="1"/>
  </si>
  <si>
    <t>Flaming Weapons</t>
    <phoneticPr fontId="1"/>
  </si>
  <si>
    <t>火7</t>
    <rPh sb="0" eb="1">
      <t>ヒ</t>
    </rPh>
    <phoneticPr fontId="1"/>
  </si>
  <si>
    <t>Awe</t>
    <phoneticPr fontId="1"/>
  </si>
  <si>
    <t>Minor Shock Resistance</t>
    <phoneticPr fontId="1"/>
  </si>
  <si>
    <t>Precision</t>
    <phoneticPr fontId="1"/>
  </si>
  <si>
    <t>Farshot</t>
    <phoneticPr fontId="1"/>
  </si>
  <si>
    <t>Swiftness</t>
    <phoneticPr fontId="1"/>
  </si>
  <si>
    <t>Major Shock Resistance</t>
    <phoneticPr fontId="1"/>
  </si>
  <si>
    <t>Charged Bodies</t>
    <phoneticPr fontId="1"/>
  </si>
  <si>
    <t>Wind Walker</t>
    <phoneticPr fontId="1"/>
  </si>
  <si>
    <t>風6</t>
    <rPh sb="0" eb="1">
      <t>カゼ</t>
    </rPh>
    <phoneticPr fontId="1"/>
  </si>
  <si>
    <t>風7</t>
    <rPh sb="0" eb="1">
      <t>カゼ</t>
    </rPh>
    <phoneticPr fontId="1"/>
  </si>
  <si>
    <t>Thunder Weapons</t>
    <phoneticPr fontId="1"/>
  </si>
  <si>
    <t>Minor Cold Resistance</t>
    <phoneticPr fontId="1"/>
  </si>
  <si>
    <t>Winter's Gift</t>
    <phoneticPr fontId="1"/>
  </si>
  <si>
    <t>Swamp Survival</t>
    <phoneticPr fontId="1"/>
  </si>
  <si>
    <t>Water Walking</t>
    <phoneticPr fontId="1"/>
  </si>
  <si>
    <t>Major Cold Resistance</t>
    <phoneticPr fontId="1"/>
  </si>
  <si>
    <t>Frost Weapons</t>
    <phoneticPr fontId="1"/>
  </si>
  <si>
    <t>Chill Aura</t>
    <phoneticPr fontId="1"/>
  </si>
  <si>
    <t>水7</t>
    <rPh sb="0" eb="1">
      <t>ミズ</t>
    </rPh>
    <phoneticPr fontId="1"/>
  </si>
  <si>
    <t>Water Breathing</t>
    <phoneticPr fontId="1"/>
  </si>
  <si>
    <t>水10</t>
    <rPh sb="0" eb="1">
      <t>ミズ</t>
    </rPh>
    <phoneticPr fontId="1"/>
  </si>
  <si>
    <t>Mountain Survival</t>
    <phoneticPr fontId="1"/>
  </si>
  <si>
    <t>Reconstruction</t>
    <phoneticPr fontId="1"/>
  </si>
  <si>
    <t>Strength of the Earth</t>
    <phoneticPr fontId="1"/>
  </si>
  <si>
    <t>Unbreakable</t>
    <phoneticPr fontId="1"/>
  </si>
  <si>
    <t>Fire &amp; Shock Resistance</t>
    <phoneticPr fontId="1"/>
  </si>
  <si>
    <t>Larger</t>
    <phoneticPr fontId="1"/>
  </si>
  <si>
    <t>地6</t>
    <rPh sb="0" eb="1">
      <t>チ</t>
    </rPh>
    <phoneticPr fontId="1"/>
  </si>
  <si>
    <t>Hard Skin</t>
    <phoneticPr fontId="1"/>
  </si>
  <si>
    <t>地7</t>
    <rPh sb="0" eb="1">
      <t>チ</t>
    </rPh>
    <phoneticPr fontId="1"/>
  </si>
  <si>
    <t>Fortitude</t>
    <phoneticPr fontId="1"/>
  </si>
  <si>
    <t>Minor Magic Resistance</t>
    <phoneticPr fontId="1"/>
  </si>
  <si>
    <t>Spirit Sight</t>
    <phoneticPr fontId="1"/>
  </si>
  <si>
    <t>Arcane Command</t>
    <phoneticPr fontId="1"/>
  </si>
  <si>
    <t>Magic Weapons</t>
    <phoneticPr fontId="1"/>
  </si>
  <si>
    <t>Major Magic Resistance</t>
    <phoneticPr fontId="1"/>
  </si>
  <si>
    <t>Solar Weapons</t>
    <phoneticPr fontId="1"/>
  </si>
  <si>
    <t>Far Caster</t>
    <phoneticPr fontId="1"/>
  </si>
  <si>
    <t>Arcane Finesse</t>
    <phoneticPr fontId="1"/>
  </si>
  <si>
    <t>星6</t>
    <rPh sb="0" eb="1">
      <t>ホシ</t>
    </rPh>
    <phoneticPr fontId="1"/>
  </si>
  <si>
    <t>星7</t>
    <rPh sb="0" eb="1">
      <t>ホシ</t>
    </rPh>
    <phoneticPr fontId="1"/>
  </si>
  <si>
    <t>不運1</t>
    <rPh sb="0" eb="2">
      <t>フウン</t>
    </rPh>
    <phoneticPr fontId="1"/>
  </si>
  <si>
    <t>Fateweaving</t>
    <phoneticPr fontId="1"/>
  </si>
  <si>
    <t>寒冷1</t>
    <rPh sb="0" eb="2">
      <t>カンレイ</t>
    </rPh>
    <phoneticPr fontId="1"/>
  </si>
  <si>
    <t>星8</t>
    <rPh sb="0" eb="1">
      <t>ホシ</t>
    </rPh>
    <phoneticPr fontId="1"/>
  </si>
  <si>
    <t>幸運1</t>
    <rPh sb="0" eb="2">
      <t>コウウン</t>
    </rPh>
    <phoneticPr fontId="1"/>
  </si>
  <si>
    <t>星10</t>
    <rPh sb="0" eb="1">
      <t>ホシ</t>
    </rPh>
    <phoneticPr fontId="1"/>
  </si>
  <si>
    <t>魔法1</t>
    <rPh sb="0" eb="2">
      <t>マホウ</t>
    </rPh>
    <phoneticPr fontId="1"/>
  </si>
  <si>
    <t>Etherealness</t>
    <phoneticPr fontId="1"/>
  </si>
  <si>
    <t>魔法3</t>
    <rPh sb="0" eb="2">
      <t>マホウ</t>
    </rPh>
    <phoneticPr fontId="1"/>
  </si>
  <si>
    <t>Undying</t>
    <phoneticPr fontId="1"/>
  </si>
  <si>
    <t>Undead Command</t>
    <phoneticPr fontId="1"/>
  </si>
  <si>
    <t>死滅2</t>
    <rPh sb="0" eb="2">
      <t>シメツ</t>
    </rPh>
    <phoneticPr fontId="1"/>
  </si>
  <si>
    <t>Half Dead</t>
    <phoneticPr fontId="1"/>
  </si>
  <si>
    <t>Withering Weapons</t>
    <phoneticPr fontId="1"/>
  </si>
  <si>
    <t>Stygian Flesh</t>
    <phoneticPr fontId="1"/>
  </si>
  <si>
    <t>Reanimators</t>
    <phoneticPr fontId="1"/>
  </si>
  <si>
    <t>Reforming Flesh</t>
    <phoneticPr fontId="1"/>
  </si>
  <si>
    <t>死8</t>
    <rPh sb="0" eb="1">
      <t>シ</t>
    </rPh>
    <phoneticPr fontId="1"/>
  </si>
  <si>
    <t>Death Weapons</t>
    <phoneticPr fontId="1"/>
  </si>
  <si>
    <t>死10</t>
    <rPh sb="0" eb="1">
      <t>シ</t>
    </rPh>
    <phoneticPr fontId="1"/>
  </si>
  <si>
    <t>Fear</t>
    <phoneticPr fontId="1"/>
  </si>
  <si>
    <t>Resilient</t>
    <phoneticPr fontId="1"/>
  </si>
  <si>
    <t>Low Light Vision</t>
    <phoneticPr fontId="1"/>
  </si>
  <si>
    <t>Minor Poison Resistance</t>
    <phoneticPr fontId="1"/>
  </si>
  <si>
    <t>Major Poison Resistance</t>
    <phoneticPr fontId="1"/>
  </si>
  <si>
    <t>Forest Survival</t>
    <phoneticPr fontId="1"/>
  </si>
  <si>
    <t>Unaging</t>
    <phoneticPr fontId="1"/>
  </si>
  <si>
    <t>死滅1</t>
    <rPh sb="0" eb="2">
      <t>シメツ</t>
    </rPh>
    <phoneticPr fontId="1"/>
  </si>
  <si>
    <t>Poison Weapons</t>
    <phoneticPr fontId="1"/>
  </si>
  <si>
    <t>Recuperation</t>
    <phoneticPr fontId="1"/>
  </si>
  <si>
    <t>Berserker</t>
    <phoneticPr fontId="1"/>
  </si>
  <si>
    <t>Barkskin</t>
    <phoneticPr fontId="1"/>
  </si>
  <si>
    <t>血1</t>
    <rPh sb="0" eb="1">
      <t>ケツ</t>
    </rPh>
    <phoneticPr fontId="1"/>
  </si>
  <si>
    <t>Strong Vitae</t>
    <phoneticPr fontId="1"/>
  </si>
  <si>
    <t>血3</t>
    <rPh sb="0" eb="1">
      <t>ケツ</t>
    </rPh>
    <phoneticPr fontId="1"/>
  </si>
  <si>
    <t>Strength of the Flesh</t>
    <phoneticPr fontId="1"/>
  </si>
  <si>
    <t>血4</t>
    <rPh sb="0" eb="1">
      <t>ケツ</t>
    </rPh>
    <phoneticPr fontId="1"/>
  </si>
  <si>
    <t>Blood Surge</t>
    <phoneticPr fontId="1"/>
  </si>
  <si>
    <t>血5</t>
    <rPh sb="0" eb="1">
      <t>ケツ</t>
    </rPh>
    <phoneticPr fontId="1"/>
  </si>
  <si>
    <t>Blood Bond</t>
    <phoneticPr fontId="1"/>
  </si>
  <si>
    <t>血6</t>
    <rPh sb="0" eb="1">
      <t>ケツ</t>
    </rPh>
    <phoneticPr fontId="1"/>
  </si>
  <si>
    <t>Unholy Weapons</t>
    <phoneticPr fontId="1"/>
  </si>
  <si>
    <t>血8</t>
    <rPh sb="0" eb="1">
      <t>ケツ</t>
    </rPh>
    <phoneticPr fontId="1"/>
  </si>
  <si>
    <t>Blood Vengeance</t>
    <phoneticPr fontId="1"/>
  </si>
  <si>
    <t>Defence Skill</t>
    <phoneticPr fontId="1"/>
  </si>
  <si>
    <t>Morale+1、繰り返し可</t>
    <rPh sb="9" eb="10">
      <t>ク</t>
    </rPh>
    <rPh sb="11" eb="12">
      <t>カエ</t>
    </rPh>
    <rPh sb="13" eb="14">
      <t>カ</t>
    </rPh>
    <phoneticPr fontId="1"/>
  </si>
  <si>
    <t>Fire Resistant+5</t>
    <phoneticPr fontId="1"/>
  </si>
  <si>
    <t>Fire Resistant+10</t>
    <phoneticPr fontId="1"/>
  </si>
  <si>
    <t>Attack Skill+2、繰り返し可</t>
    <rPh sb="15" eb="16">
      <t>ク</t>
    </rPh>
    <rPh sb="17" eb="18">
      <t>カエ</t>
    </rPh>
    <rPh sb="19" eb="20">
      <t>カ</t>
    </rPh>
    <phoneticPr fontId="1"/>
  </si>
  <si>
    <t>Leadership+30、Inspirational+1、繰り返し可</t>
    <rPh sb="30" eb="31">
      <t>ク</t>
    </rPh>
    <rPh sb="32" eb="33">
      <t>カエ</t>
    </rPh>
    <rPh sb="34" eb="35">
      <t>カ</t>
    </rPh>
    <phoneticPr fontId="1"/>
  </si>
  <si>
    <t>Shock Resistant+5</t>
    <phoneticPr fontId="1"/>
  </si>
  <si>
    <t>Precision+1、繰り返し可</t>
    <rPh sb="12" eb="13">
      <t>ク</t>
    </rPh>
    <rPh sb="14" eb="15">
      <t>カエ</t>
    </rPh>
    <rPh sb="16" eb="17">
      <t>カ</t>
    </rPh>
    <phoneticPr fontId="1"/>
  </si>
  <si>
    <t>射撃武器の射程+30%、繰り返し可</t>
    <rPh sb="0" eb="2">
      <t>シャゲキ</t>
    </rPh>
    <rPh sb="2" eb="4">
      <t>ブキ</t>
    </rPh>
    <rPh sb="5" eb="7">
      <t>シャテイ</t>
    </rPh>
    <rPh sb="12" eb="13">
      <t>ク</t>
    </rPh>
    <rPh sb="14" eb="15">
      <t>カエ</t>
    </rPh>
    <rPh sb="16" eb="17">
      <t>カ</t>
    </rPh>
    <phoneticPr fontId="1"/>
  </si>
  <si>
    <t>Shock Resistant+10</t>
    <phoneticPr fontId="1"/>
  </si>
  <si>
    <t>Map Move+50%</t>
    <phoneticPr fontId="1"/>
  </si>
  <si>
    <t>死亡時に威力10で防御貫通、範囲5の火炎を放射</t>
    <rPh sb="0" eb="3">
      <t>シボウジ</t>
    </rPh>
    <rPh sb="4" eb="6">
      <t>イリョク</t>
    </rPh>
    <rPh sb="9" eb="11">
      <t>ボウギョ</t>
    </rPh>
    <rPh sb="11" eb="13">
      <t>カンツウ</t>
    </rPh>
    <rPh sb="14" eb="16">
      <t>ハンイ</t>
    </rPh>
    <rPh sb="18" eb="20">
      <t>カエン</t>
    </rPh>
    <rPh sb="21" eb="23">
      <t>ホウシャ</t>
    </rPh>
    <phoneticPr fontId="1"/>
  </si>
  <si>
    <t>Cold Resistant+5</t>
    <phoneticPr fontId="1"/>
  </si>
  <si>
    <t>Cold Resistant+10</t>
    <phoneticPr fontId="1"/>
  </si>
  <si>
    <t>Defence Skill+2、繰り返し可</t>
    <rPh sb="16" eb="17">
      <t>ク</t>
    </rPh>
    <rPh sb="18" eb="19">
      <t>カエ</t>
    </rPh>
    <rPh sb="20" eb="21">
      <t>カ</t>
    </rPh>
    <phoneticPr fontId="1"/>
  </si>
  <si>
    <t>Combat Speed+30%、繰り返し可</t>
    <rPh sb="17" eb="18">
      <t>ク</t>
    </rPh>
    <rPh sb="19" eb="20">
      <t>カエ</t>
    </rPh>
    <rPh sb="21" eb="22">
      <t>カ</t>
    </rPh>
    <phoneticPr fontId="1"/>
  </si>
  <si>
    <t>LifelessかつNever Healsを持つ場合、そのNever Healsを無視</t>
    <rPh sb="22" eb="23">
      <t>モ</t>
    </rPh>
    <rPh sb="24" eb="26">
      <t>バアイ</t>
    </rPh>
    <rPh sb="41" eb="43">
      <t>ムシ</t>
    </rPh>
    <phoneticPr fontId="1"/>
  </si>
  <si>
    <t>Strength+2、繰り返し可</t>
    <rPh sb="11" eb="12">
      <t>ク</t>
    </rPh>
    <rPh sb="13" eb="14">
      <t>カエ</t>
    </rPh>
    <rPh sb="15" eb="16">
      <t>カ</t>
    </rPh>
    <phoneticPr fontId="1"/>
  </si>
  <si>
    <t>Fire/Shock Resistant+10</t>
    <phoneticPr fontId="1"/>
  </si>
  <si>
    <t>Size+1、HP+30%、Strength+3、Defence Skill-1、Map Move+2。既にサイズ6のものには無効</t>
    <rPh sb="52" eb="53">
      <t>スデ</t>
    </rPh>
    <rPh sb="63" eb="65">
      <t>ムコウ</t>
    </rPh>
    <phoneticPr fontId="1"/>
  </si>
  <si>
    <t>Protection+5</t>
    <phoneticPr fontId="1"/>
  </si>
  <si>
    <t>Slash/Pierce/Blunt Resistant</t>
    <phoneticPr fontId="1"/>
  </si>
  <si>
    <t>Magic Resistance+1</t>
    <phoneticPr fontId="1"/>
  </si>
  <si>
    <t>Magic Leadership+10、繰り返し可</t>
    <rPh sb="20" eb="21">
      <t>ク</t>
    </rPh>
    <rPh sb="22" eb="23">
      <t>カエ</t>
    </rPh>
    <rPh sb="24" eb="25">
      <t>カ</t>
    </rPh>
    <phoneticPr fontId="1"/>
  </si>
  <si>
    <t>Magic Resistance+2</t>
    <phoneticPr fontId="1"/>
  </si>
  <si>
    <t>戦闘用の呪文の射程+50%</t>
    <rPh sb="0" eb="3">
      <t>セントウヨウ</t>
    </rPh>
    <rPh sb="4" eb="6">
      <t>ジュモン</t>
    </rPh>
    <rPh sb="7" eb="9">
      <t>シャテイ</t>
    </rPh>
    <phoneticPr fontId="1"/>
  </si>
  <si>
    <t>UndeadのみにRegeneration+10%（Lifeless有効）</t>
    <rPh sb="34" eb="36">
      <t>ユウコウ</t>
    </rPh>
    <phoneticPr fontId="1"/>
  </si>
  <si>
    <t>HP+1、繰り返し可</t>
    <rPh sb="5" eb="6">
      <t>ク</t>
    </rPh>
    <rPh sb="7" eb="8">
      <t>カエ</t>
    </rPh>
    <rPh sb="9" eb="10">
      <t>カ</t>
    </rPh>
    <phoneticPr fontId="1"/>
  </si>
  <si>
    <t>Undead Leadership+20、繰り返し可</t>
    <rPh sb="21" eb="22">
      <t>ク</t>
    </rPh>
    <rPh sb="23" eb="24">
      <t>カエ</t>
    </rPh>
    <rPh sb="25" eb="26">
      <t>カ</t>
    </rPh>
    <phoneticPr fontId="1"/>
  </si>
  <si>
    <t>Poison Resistant+5</t>
    <phoneticPr fontId="1"/>
  </si>
  <si>
    <t>Poison Resistant+10</t>
    <phoneticPr fontId="1"/>
  </si>
  <si>
    <t>老化速度を75%低下、対象者の雇用時の初期年齢も低下</t>
    <rPh sb="0" eb="2">
      <t>ロウカ</t>
    </rPh>
    <rPh sb="2" eb="4">
      <t>ソクド</t>
    </rPh>
    <rPh sb="8" eb="10">
      <t>テイカ</t>
    </rPh>
    <rPh sb="11" eb="13">
      <t>タイショウ</t>
    </rPh>
    <rPh sb="13" eb="14">
      <t>シャ</t>
    </rPh>
    <rPh sb="15" eb="17">
      <t>コヨウ</t>
    </rPh>
    <rPh sb="17" eb="18">
      <t>ジ</t>
    </rPh>
    <rPh sb="19" eb="21">
      <t>ショキ</t>
    </rPh>
    <rPh sb="21" eb="23">
      <t>ネンレイ</t>
    </rPh>
    <rPh sb="24" eb="26">
      <t>テイカ</t>
    </rPh>
    <phoneticPr fontId="1"/>
  </si>
  <si>
    <t>周囲の同じ効果を受けている味方に、受けたダメージの50%を分散</t>
    <rPh sb="0" eb="2">
      <t>シュウイ</t>
    </rPh>
    <rPh sb="3" eb="4">
      <t>オナ</t>
    </rPh>
    <rPh sb="5" eb="7">
      <t>コウカ</t>
    </rPh>
    <rPh sb="8" eb="9">
      <t>ウ</t>
    </rPh>
    <rPh sb="13" eb="15">
      <t>ミカタ</t>
    </rPh>
    <rPh sb="17" eb="18">
      <t>ウ</t>
    </rPh>
    <rPh sb="29" eb="31">
      <t>ブンサン</t>
    </rPh>
    <phoneticPr fontId="1"/>
  </si>
  <si>
    <t>Heat+3、Fire Resistant+5&amp;br;（周囲に敵を疲労させる熱の雲を放射）</t>
    <phoneticPr fontId="1"/>
  </si>
  <si>
    <t>Fire Shield&amp;br;（命中した近接攻撃に防御貫通の火炎で反撃）</t>
    <rPh sb="16" eb="18">
      <t>メイチュウ</t>
    </rPh>
    <rPh sb="20" eb="22">
      <t>キンセツ</t>
    </rPh>
    <rPh sb="22" eb="24">
      <t>コウゲキ</t>
    </rPh>
    <rPh sb="25" eb="27">
      <t>ボウギョ</t>
    </rPh>
    <rPh sb="27" eb="29">
      <t>カンツウ</t>
    </rPh>
    <rPh sb="30" eb="32">
      <t>カエン</t>
    </rPh>
    <rPh sb="33" eb="35">
      <t>ハンゲキ</t>
    </rPh>
    <phoneticPr fontId="1"/>
  </si>
  <si>
    <t>Flaming Weapons&amp;br;（武器攻撃命中時に威力6、防御貫通の火炎で追撃）</t>
    <rPh sb="20" eb="22">
      <t>ブキ</t>
    </rPh>
    <rPh sb="22" eb="24">
      <t>コウゲキ</t>
    </rPh>
    <rPh sb="24" eb="26">
      <t>メイチュウ</t>
    </rPh>
    <rPh sb="26" eb="27">
      <t>ジ</t>
    </rPh>
    <rPh sb="28" eb="30">
      <t>イリョク</t>
    </rPh>
    <rPh sb="32" eb="34">
      <t>ボウギョ</t>
    </rPh>
    <rPh sb="34" eb="36">
      <t>カンツウ</t>
    </rPh>
    <rPh sb="37" eb="39">
      <t>カエン</t>
    </rPh>
    <rPh sb="40" eb="42">
      <t>ツイゲキ</t>
    </rPh>
    <phoneticPr fontId="1"/>
  </si>
  <si>
    <t>Awe+1&amp;br;（近接攻撃を受けた際にそれを妨害、士気で抵抗可能）</t>
    <rPh sb="10" eb="12">
      <t>キンセツ</t>
    </rPh>
    <rPh sb="12" eb="14">
      <t>コウゲキ</t>
    </rPh>
    <rPh sb="15" eb="16">
      <t>ウ</t>
    </rPh>
    <rPh sb="18" eb="19">
      <t>サイ</t>
    </rPh>
    <rPh sb="23" eb="25">
      <t>ボウガイ</t>
    </rPh>
    <rPh sb="26" eb="28">
      <t>シキ</t>
    </rPh>
    <rPh sb="29" eb="31">
      <t>テイコウ</t>
    </rPh>
    <rPh sb="31" eb="33">
      <t>カノウ</t>
    </rPh>
    <phoneticPr fontId="1"/>
  </si>
  <si>
    <t>Charge Body&amp;br;（戦闘開始後、最初に近接攻撃を受けた際に、攻撃者と自身に対し威力10、防御無視の電撃）</t>
    <rPh sb="16" eb="18">
      <t>セントウ</t>
    </rPh>
    <rPh sb="18" eb="20">
      <t>カイシ</t>
    </rPh>
    <rPh sb="20" eb="21">
      <t>ゴ</t>
    </rPh>
    <rPh sb="22" eb="24">
      <t>サイショ</t>
    </rPh>
    <rPh sb="25" eb="27">
      <t>キンセツ</t>
    </rPh>
    <rPh sb="27" eb="29">
      <t>コウゲキ</t>
    </rPh>
    <rPh sb="30" eb="31">
      <t>ウ</t>
    </rPh>
    <rPh sb="33" eb="34">
      <t>サイ</t>
    </rPh>
    <rPh sb="43" eb="44">
      <t>タイ</t>
    </rPh>
    <rPh sb="45" eb="47">
      <t>イリョク</t>
    </rPh>
    <rPh sb="50" eb="52">
      <t>ボウギョ</t>
    </rPh>
    <rPh sb="52" eb="54">
      <t>ムシ</t>
    </rPh>
    <rPh sb="55" eb="57">
      <t>デンゲキ</t>
    </rPh>
    <phoneticPr fontId="1"/>
  </si>
  <si>
    <t>Air Shield+80&amp;br;（大半の単体対象の射撃を80%で無効化）</t>
    <rPh sb="18" eb="20">
      <t>タイハン</t>
    </rPh>
    <rPh sb="21" eb="23">
      <t>タンタイ</t>
    </rPh>
    <rPh sb="23" eb="25">
      <t>タイショウ</t>
    </rPh>
    <rPh sb="26" eb="28">
      <t>シャゲキ</t>
    </rPh>
    <rPh sb="33" eb="36">
      <t>ムコウカ</t>
    </rPh>
    <phoneticPr fontId="1"/>
  </si>
  <si>
    <t>Thunder Weapons&amp;br;（武器攻撃命中時に威力1、上限1で防御無視の電撃と威力3、防御無視の電撃疲労で追撃）</t>
    <rPh sb="20" eb="22">
      <t>ブキ</t>
    </rPh>
    <rPh sb="22" eb="24">
      <t>コウゲキ</t>
    </rPh>
    <rPh sb="24" eb="26">
      <t>メイチュウ</t>
    </rPh>
    <rPh sb="26" eb="27">
      <t>ジ</t>
    </rPh>
    <rPh sb="28" eb="30">
      <t>イリョク</t>
    </rPh>
    <rPh sb="32" eb="34">
      <t>ジョウゲン</t>
    </rPh>
    <rPh sb="36" eb="38">
      <t>ボウギョ</t>
    </rPh>
    <rPh sb="38" eb="40">
      <t>ムシ</t>
    </rPh>
    <rPh sb="41" eb="43">
      <t>デンゲキ</t>
    </rPh>
    <rPh sb="44" eb="46">
      <t>イリョク</t>
    </rPh>
    <rPh sb="48" eb="50">
      <t>ボウギョ</t>
    </rPh>
    <rPh sb="50" eb="52">
      <t>ムシ</t>
    </rPh>
    <rPh sb="53" eb="55">
      <t>デンゲキ</t>
    </rPh>
    <rPh sb="55" eb="57">
      <t>ヒロウ</t>
    </rPh>
    <rPh sb="58" eb="60">
      <t>ツイゲキ</t>
    </rPh>
    <phoneticPr fontId="1"/>
  </si>
  <si>
    <t>Snow Move&amp;br;（行軍の際、降雪の影響を無視）</t>
    <rPh sb="14" eb="16">
      <t>コウグン</t>
    </rPh>
    <rPh sb="17" eb="18">
      <t>サイ</t>
    </rPh>
    <rPh sb="19" eb="21">
      <t>コウセツ</t>
    </rPh>
    <rPh sb="22" eb="24">
      <t>エイキョウ</t>
    </rPh>
    <rPh sb="25" eb="27">
      <t>ムシ</t>
    </rPh>
    <phoneticPr fontId="1"/>
  </si>
  <si>
    <t>Swimming&amp;br;（凍結していない川でも常時通行可能）</t>
    <rPh sb="13" eb="15">
      <t>トウケツ</t>
    </rPh>
    <rPh sb="20" eb="21">
      <t>カワ</t>
    </rPh>
    <rPh sb="23" eb="25">
      <t>ジョウジ</t>
    </rPh>
    <rPh sb="25" eb="27">
      <t>ツウコウ</t>
    </rPh>
    <rPh sb="27" eb="29">
      <t>カノウ</t>
    </rPh>
    <phoneticPr fontId="1"/>
  </si>
  <si>
    <t>Frost Weapons&amp;br;（武器攻撃命中時に威力8の冷気で追撃）</t>
    <rPh sb="18" eb="20">
      <t>ブキ</t>
    </rPh>
    <rPh sb="20" eb="22">
      <t>コウゲキ</t>
    </rPh>
    <rPh sb="22" eb="24">
      <t>メイチュウ</t>
    </rPh>
    <rPh sb="24" eb="25">
      <t>ジ</t>
    </rPh>
    <rPh sb="26" eb="28">
      <t>イリョク</t>
    </rPh>
    <rPh sb="30" eb="32">
      <t>レイキ</t>
    </rPh>
    <rPh sb="33" eb="35">
      <t>ツイゲキ</t>
    </rPh>
    <phoneticPr fontId="1"/>
  </si>
  <si>
    <t>Water Breathing&amp;br;（Poor Amphibianのように海中に侵入可能、能力は低下）</t>
    <rPh sb="38" eb="40">
      <t>カイチュウ</t>
    </rPh>
    <rPh sb="41" eb="43">
      <t>シンニュウ</t>
    </rPh>
    <rPh sb="43" eb="45">
      <t>カノウ</t>
    </rPh>
    <rPh sb="46" eb="48">
      <t>ノウリョク</t>
    </rPh>
    <rPh sb="49" eb="51">
      <t>テイカ</t>
    </rPh>
    <phoneticPr fontId="1"/>
  </si>
  <si>
    <t>Quickness&amp;br;（Combat Speed+100%、Attack/Defence Skill+2、通常の2倍の頻度で武器攻撃可能）</t>
    <rPh sb="55" eb="57">
      <t>ツウジョウ</t>
    </rPh>
    <rPh sb="59" eb="60">
      <t>バイ</t>
    </rPh>
    <rPh sb="61" eb="63">
      <t>ヒンド</t>
    </rPh>
    <rPh sb="64" eb="66">
      <t>ブキ</t>
    </rPh>
    <rPh sb="66" eb="68">
      <t>コウゲキ</t>
    </rPh>
    <rPh sb="68" eb="70">
      <t>カノウ</t>
    </rPh>
    <phoneticPr fontId="1"/>
  </si>
  <si>
    <t>Reinvigoration+1&amp;br;（毎ラウンド疲労を数値分回復）、繰り返し可</t>
    <rPh sb="21" eb="22">
      <t>マイ</t>
    </rPh>
    <rPh sb="26" eb="28">
      <t>ヒロウ</t>
    </rPh>
    <rPh sb="29" eb="31">
      <t>スウチ</t>
    </rPh>
    <rPh sb="31" eb="32">
      <t>ブン</t>
    </rPh>
    <rPh sb="32" eb="34">
      <t>カイフク</t>
    </rPh>
    <rPh sb="36" eb="37">
      <t>ク</t>
    </rPh>
    <rPh sb="38" eb="39">
      <t>カエ</t>
    </rPh>
    <rPh sb="40" eb="41">
      <t>カ</t>
    </rPh>
    <phoneticPr fontId="1"/>
  </si>
  <si>
    <t>Spirit Sight&amp;br;（Darkvision100%、敵のInvisible能力の影響を無視）</t>
    <rPh sb="32" eb="33">
      <t>テキ</t>
    </rPh>
    <rPh sb="43" eb="45">
      <t>ノウリョク</t>
    </rPh>
    <rPh sb="46" eb="48">
      <t>エイキョウ</t>
    </rPh>
    <rPh sb="49" eb="51">
      <t>ムシ</t>
    </rPh>
    <phoneticPr fontId="1"/>
  </si>
  <si>
    <t>Magic Weapons&amp;br;（武器攻撃がMagic属性を獲得しEthereal等に有効に）</t>
    <rPh sb="18" eb="20">
      <t>ブキ</t>
    </rPh>
    <rPh sb="20" eb="22">
      <t>コウゲキ</t>
    </rPh>
    <rPh sb="28" eb="30">
      <t>ゾクセイ</t>
    </rPh>
    <rPh sb="31" eb="33">
      <t>カクトク</t>
    </rPh>
    <rPh sb="42" eb="43">
      <t>ナド</t>
    </rPh>
    <rPh sb="44" eb="46">
      <t>ユウコウ</t>
    </rPh>
    <phoneticPr fontId="1"/>
  </si>
  <si>
    <t>Solar Weapons&amp;br;（武器攻撃命中時に威力3、防御貫通で対Undead/Demon3倍打の火炎で追撃）</t>
    <rPh sb="18" eb="20">
      <t>ブキ</t>
    </rPh>
    <rPh sb="20" eb="22">
      <t>コウゲキ</t>
    </rPh>
    <rPh sb="22" eb="24">
      <t>メイチュウ</t>
    </rPh>
    <rPh sb="24" eb="25">
      <t>ジ</t>
    </rPh>
    <rPh sb="26" eb="28">
      <t>イリョク</t>
    </rPh>
    <rPh sb="30" eb="32">
      <t>ボウギョ</t>
    </rPh>
    <rPh sb="32" eb="34">
      <t>カンツウ</t>
    </rPh>
    <rPh sb="35" eb="36">
      <t>タイ</t>
    </rPh>
    <rPh sb="49" eb="50">
      <t>バイ</t>
    </rPh>
    <rPh sb="50" eb="51">
      <t>ダ</t>
    </rPh>
    <rPh sb="52" eb="54">
      <t>カエン</t>
    </rPh>
    <rPh sb="55" eb="57">
      <t>ツイゲキ</t>
    </rPh>
    <phoneticPr fontId="1"/>
  </si>
  <si>
    <t>Spell Penetration+1&amp;br;（抵抗可能な呪文と一部の武器攻撃の使用時、敵のMagic Resistanceを低く計算）</t>
    <rPh sb="24" eb="26">
      <t>テイコウ</t>
    </rPh>
    <rPh sb="26" eb="28">
      <t>カノウ</t>
    </rPh>
    <rPh sb="29" eb="31">
      <t>ジュモン</t>
    </rPh>
    <rPh sb="32" eb="34">
      <t>イチブ</t>
    </rPh>
    <rPh sb="35" eb="37">
      <t>ブキ</t>
    </rPh>
    <rPh sb="37" eb="39">
      <t>コウゲキ</t>
    </rPh>
    <rPh sb="40" eb="43">
      <t>シヨウジ</t>
    </rPh>
    <rPh sb="44" eb="45">
      <t>テキ</t>
    </rPh>
    <rPh sb="63" eb="64">
      <t>ヒク</t>
    </rPh>
    <rPh sb="65" eb="67">
      <t>ケイサン</t>
    </rPh>
    <phoneticPr fontId="1"/>
  </si>
  <si>
    <t>Twist Fate&amp;br;（祝福後、最初に受けたHPダメージを無効化）</t>
    <rPh sb="15" eb="17">
      <t>シュクフク</t>
    </rPh>
    <rPh sb="17" eb="18">
      <t>ゴ</t>
    </rPh>
    <rPh sb="19" eb="21">
      <t>サイショ</t>
    </rPh>
    <rPh sb="22" eb="23">
      <t>ウ</t>
    </rPh>
    <rPh sb="32" eb="35">
      <t>ムコウカ</t>
    </rPh>
    <phoneticPr fontId="1"/>
  </si>
  <si>
    <t>Fateweaving&amp;br;（近接攻撃を受けると抵抗可能なCursed Luckで反撃、敵が受けるダメージ増幅）</t>
    <rPh sb="16" eb="18">
      <t>キンセツ</t>
    </rPh>
    <rPh sb="18" eb="20">
      <t>コウゲキ</t>
    </rPh>
    <rPh sb="21" eb="22">
      <t>ウ</t>
    </rPh>
    <rPh sb="25" eb="27">
      <t>テイコウ</t>
    </rPh>
    <rPh sb="27" eb="29">
      <t>カノウ</t>
    </rPh>
    <rPh sb="42" eb="44">
      <t>ハンゲキ</t>
    </rPh>
    <rPh sb="45" eb="46">
      <t>テキ</t>
    </rPh>
    <rPh sb="47" eb="48">
      <t>ウ</t>
    </rPh>
    <rPh sb="54" eb="56">
      <t>ゾウフク</t>
    </rPh>
    <phoneticPr fontId="1"/>
  </si>
  <si>
    <t>Luck&amp;br;（致命傷となるHPダメージを75%で無効化、LifelessやUndeadには無効）</t>
    <rPh sb="9" eb="12">
      <t>チメイショウ</t>
    </rPh>
    <rPh sb="26" eb="29">
      <t>ムコウカ</t>
    </rPh>
    <rPh sb="47" eb="49">
      <t>ムコウ</t>
    </rPh>
    <phoneticPr fontId="1"/>
  </si>
  <si>
    <t>Ethereal&amp;br;（Magic属性がない攻撃の多くを75%で無効化、戦闘中に障害物の通過が可能）</t>
    <rPh sb="18" eb="20">
      <t>ゾクセイ</t>
    </rPh>
    <rPh sb="23" eb="25">
      <t>コウゲキ</t>
    </rPh>
    <rPh sb="26" eb="27">
      <t>オオ</t>
    </rPh>
    <rPh sb="33" eb="36">
      <t>ムコウカ</t>
    </rPh>
    <rPh sb="37" eb="40">
      <t>セントウチュウ</t>
    </rPh>
    <rPh sb="41" eb="44">
      <t>ショウガイブツ</t>
    </rPh>
    <rPh sb="45" eb="47">
      <t>ツウカ</t>
    </rPh>
    <rPh sb="48" eb="50">
      <t>カノウ</t>
    </rPh>
    <phoneticPr fontId="1"/>
  </si>
  <si>
    <t>Withering Weapons&amp;br;（武器攻撃で傷付けた際に抵抗可能なDecayで追撃）</t>
    <rPh sb="22" eb="24">
      <t>ブキ</t>
    </rPh>
    <rPh sb="24" eb="26">
      <t>コウゲキ</t>
    </rPh>
    <rPh sb="27" eb="29">
      <t>キズツ</t>
    </rPh>
    <rPh sb="31" eb="32">
      <t>サイ</t>
    </rPh>
    <rPh sb="33" eb="35">
      <t>テイコウ</t>
    </rPh>
    <rPh sb="35" eb="37">
      <t>カノウ</t>
    </rPh>
    <rPh sb="44" eb="46">
      <t>ツイゲキ</t>
    </rPh>
    <phoneticPr fontId="1"/>
  </si>
  <si>
    <t>Invulnerable+10&amp;br;（Magic属性を持たない攻撃に対しProtectionが数値分まで増加）</t>
    <rPh sb="25" eb="27">
      <t>ゾクセイ</t>
    </rPh>
    <rPh sb="28" eb="29">
      <t>モ</t>
    </rPh>
    <rPh sb="32" eb="34">
      <t>コウゲキ</t>
    </rPh>
    <rPh sb="35" eb="36">
      <t>タイ</t>
    </rPh>
    <rPh sb="48" eb="50">
      <t>スウチ</t>
    </rPh>
    <rPh sb="50" eb="51">
      <t>ブン</t>
    </rPh>
    <rPh sb="53" eb="55">
      <t>ゾウカ</t>
    </rPh>
    <phoneticPr fontId="1"/>
  </si>
  <si>
    <t>Reanimator&amp;br;（敵を殺した際にSoullessへ変化させ支配、戦闘終了後には全て消滅）</t>
    <rPh sb="15" eb="16">
      <t>テキ</t>
    </rPh>
    <rPh sb="17" eb="18">
      <t>コロ</t>
    </rPh>
    <rPh sb="20" eb="21">
      <t>サイ</t>
    </rPh>
    <rPh sb="31" eb="33">
      <t>ヘンカ</t>
    </rPh>
    <rPh sb="35" eb="37">
      <t>シハイ</t>
    </rPh>
    <rPh sb="38" eb="40">
      <t>セントウ</t>
    </rPh>
    <rPh sb="40" eb="43">
      <t>シュウリョウゴ</t>
    </rPh>
    <rPh sb="45" eb="46">
      <t>スベ</t>
    </rPh>
    <rPh sb="47" eb="49">
      <t>ショウメツ</t>
    </rPh>
    <phoneticPr fontId="1"/>
  </si>
  <si>
    <t>Death Weapons&amp;br;（武器攻撃命中時に威力2、防御無視で抵抗可能な追撃、さらに抵抗可能なDisease付加）</t>
    <rPh sb="18" eb="20">
      <t>ブキ</t>
    </rPh>
    <rPh sb="20" eb="22">
      <t>コウゲキ</t>
    </rPh>
    <rPh sb="22" eb="24">
      <t>メイチュウ</t>
    </rPh>
    <rPh sb="24" eb="25">
      <t>ジ</t>
    </rPh>
    <rPh sb="26" eb="28">
      <t>イリョク</t>
    </rPh>
    <rPh sb="30" eb="32">
      <t>ボウギョ</t>
    </rPh>
    <rPh sb="32" eb="34">
      <t>ムシ</t>
    </rPh>
    <rPh sb="35" eb="37">
      <t>テイコウ</t>
    </rPh>
    <rPh sb="37" eb="39">
      <t>カノウ</t>
    </rPh>
    <rPh sb="40" eb="42">
      <t>ツイゲキ</t>
    </rPh>
    <rPh sb="46" eb="48">
      <t>テイコウ</t>
    </rPh>
    <rPh sb="48" eb="50">
      <t>カノウ</t>
    </rPh>
    <rPh sb="58" eb="60">
      <t>フカ</t>
    </rPh>
    <phoneticPr fontId="1"/>
  </si>
  <si>
    <t>Fear+5&amp;br;（周囲の敵のMoraleを低下、退却を誘発）</t>
    <rPh sb="11" eb="13">
      <t>シュウイ</t>
    </rPh>
    <rPh sb="14" eb="15">
      <t>テキ</t>
    </rPh>
    <rPh sb="23" eb="25">
      <t>テイカ</t>
    </rPh>
    <rPh sb="26" eb="28">
      <t>タイキャク</t>
    </rPh>
    <rPh sb="29" eb="31">
      <t>ユウハツ</t>
    </rPh>
    <phoneticPr fontId="1"/>
  </si>
  <si>
    <t>Darkvision+50%&amp;br;（Darknessなどの闇の影響を数値分の割合だけ軽減）</t>
    <rPh sb="30" eb="31">
      <t>ヤミ</t>
    </rPh>
    <rPh sb="32" eb="34">
      <t>エイキョウ</t>
    </rPh>
    <rPh sb="35" eb="37">
      <t>スウチ</t>
    </rPh>
    <rPh sb="37" eb="38">
      <t>ブン</t>
    </rPh>
    <rPh sb="39" eb="41">
      <t>ワリアイ</t>
    </rPh>
    <rPh sb="43" eb="45">
      <t>ケイゲン</t>
    </rPh>
    <phoneticPr fontId="1"/>
  </si>
  <si>
    <t>Poison Weapons&amp;br;（武器攻撃で傷付けた際に威力5、防御無視の毒物で追撃）</t>
    <rPh sb="19" eb="21">
      <t>ブキ</t>
    </rPh>
    <rPh sb="21" eb="23">
      <t>コウゲキ</t>
    </rPh>
    <rPh sb="24" eb="26">
      <t>キズツ</t>
    </rPh>
    <rPh sb="28" eb="29">
      <t>サイ</t>
    </rPh>
    <rPh sb="30" eb="32">
      <t>イリョク</t>
    </rPh>
    <rPh sb="34" eb="36">
      <t>ボウギョ</t>
    </rPh>
    <rPh sb="36" eb="38">
      <t>ムシ</t>
    </rPh>
    <rPh sb="39" eb="41">
      <t>ドクブツ</t>
    </rPh>
    <rPh sb="42" eb="44">
      <t>ツイゲキ</t>
    </rPh>
    <phoneticPr fontId="1"/>
  </si>
  <si>
    <t>Recuperation&amp;br;（Afflictionを自然回復、Old Ageで無効化）</t>
    <rPh sb="28" eb="30">
      <t>シゼン</t>
    </rPh>
    <rPh sb="30" eb="32">
      <t>カイフク</t>
    </rPh>
    <rPh sb="41" eb="44">
      <t>ムコウカ</t>
    </rPh>
    <phoneticPr fontId="1"/>
  </si>
  <si>
    <t>Barkskin&amp;br;（Protectionを10まで増加、ただし最低でも元の値から+1。Fire Resistant-5）</t>
    <rPh sb="28" eb="30">
      <t>ゾウカ</t>
    </rPh>
    <rPh sb="34" eb="36">
      <t>サイテイ</t>
    </rPh>
    <rPh sb="38" eb="39">
      <t>モト</t>
    </rPh>
    <rPh sb="40" eb="41">
      <t>アタイ</t>
    </rPh>
    <phoneticPr fontId="1"/>
  </si>
  <si>
    <t>Limited Regeneration+10%&amp;br;（毎ラウンドHPを自然回復、Lifelessには無効）</t>
    <rPh sb="29" eb="30">
      <t>マイ</t>
    </rPh>
    <rPh sb="37" eb="39">
      <t>シゼン</t>
    </rPh>
    <rPh sb="39" eb="41">
      <t>カイフク</t>
    </rPh>
    <rPh sb="52" eb="54">
      <t>ムコウ</t>
    </rPh>
    <phoneticPr fontId="1"/>
  </si>
  <si>
    <t>Blood Surge&amp;br;(Lifelessではない敵を殺すと数ラウンド間だけ各種能力が増加）</t>
    <rPh sb="28" eb="29">
      <t>テキ</t>
    </rPh>
    <rPh sb="30" eb="31">
      <t>コロ</t>
    </rPh>
    <rPh sb="33" eb="34">
      <t>スウ</t>
    </rPh>
    <rPh sb="38" eb="39">
      <t>カン</t>
    </rPh>
    <rPh sb="41" eb="43">
      <t>カクシュ</t>
    </rPh>
    <rPh sb="43" eb="45">
      <t>ノウリョク</t>
    </rPh>
    <rPh sb="46" eb="48">
      <t>ゾウカ</t>
    </rPh>
    <phoneticPr fontId="1"/>
  </si>
  <si>
    <t>Unholy Weapons&amp;br;（武器攻撃命中時に威力10、防御貫通でSacredのみ有効な追撃）</t>
    <rPh sb="19" eb="21">
      <t>ブキ</t>
    </rPh>
    <rPh sb="21" eb="23">
      <t>コウゲキ</t>
    </rPh>
    <rPh sb="23" eb="25">
      <t>メイチュウ</t>
    </rPh>
    <rPh sb="25" eb="26">
      <t>ジ</t>
    </rPh>
    <rPh sb="27" eb="29">
      <t>イリョク</t>
    </rPh>
    <rPh sb="32" eb="34">
      <t>ボウギョ</t>
    </rPh>
    <rPh sb="34" eb="36">
      <t>カンツウ</t>
    </rPh>
    <rPh sb="45" eb="47">
      <t>ユウコウ</t>
    </rPh>
    <rPh sb="48" eb="50">
      <t>ツイゲキ</t>
    </rPh>
    <phoneticPr fontId="1"/>
  </si>
  <si>
    <t>Blood Vengeance+1&amp;br;（HPダメージを受けると攻撃者に同威力で自動反撃、抵抗可能）</t>
    <rPh sb="29" eb="30">
      <t>ウ</t>
    </rPh>
    <rPh sb="33" eb="36">
      <t>コウゲキシャ</t>
    </rPh>
    <rPh sb="37" eb="38">
      <t>ドウ</t>
    </rPh>
    <rPh sb="38" eb="40">
      <t>イリョク</t>
    </rPh>
    <rPh sb="41" eb="43">
      <t>ジドウ</t>
    </rPh>
    <rPh sb="43" eb="45">
      <t>ハンゲキ</t>
    </rPh>
    <rPh sb="46" eb="48">
      <t>テイコウ</t>
    </rPh>
    <rPh sb="48" eb="50">
      <t>カノウ</t>
    </rPh>
    <phoneticPr fontId="1"/>
  </si>
  <si>
    <t>Chill+3、Cold Resistant+5&amp;br;（周囲に敵を疲労させる冷気の雲を放射）</t>
    <phoneticPr fontId="1"/>
  </si>
  <si>
    <t>Berserker+2&amp;br;（ダメージを受けると様々な能力が増加、Defence Skillが低下、疲労が徐々に増加）</t>
    <rPh sb="21" eb="22">
      <t>ウ</t>
    </rPh>
    <rPh sb="25" eb="27">
      <t>サマザマ</t>
    </rPh>
    <rPh sb="28" eb="30">
      <t>ノウリョク</t>
    </rPh>
    <rPh sb="31" eb="33">
      <t>ゾウカ</t>
    </rPh>
    <rPh sb="48" eb="50">
      <t>テイカ</t>
    </rPh>
    <rPh sb="51" eb="53">
      <t>ヒロウ</t>
    </rPh>
    <rPh sb="54" eb="56">
      <t>ジョジョ</t>
    </rPh>
    <rPh sb="57" eb="59">
      <t>ゾウカ</t>
    </rPh>
    <phoneticPr fontId="1"/>
  </si>
  <si>
    <t>Undying+2、繰り返し可&amp;br;（数値分まではHPがマイナスになっても死亡しない。Undead以外は効果終了時に死亡）</t>
    <rPh sb="20" eb="22">
      <t>スウチ</t>
    </rPh>
    <rPh sb="22" eb="23">
      <t>ブン</t>
    </rPh>
    <rPh sb="38" eb="40">
      <t>シボウ</t>
    </rPh>
    <rPh sb="50" eb="52">
      <t>イガイ</t>
    </rPh>
    <rPh sb="53" eb="55">
      <t>コウカ</t>
    </rPh>
    <rPh sb="55" eb="58">
      <t>シュウリョウジ</t>
    </rPh>
    <rPh sb="59" eb="61">
      <t>シボウ</t>
    </rPh>
    <phoneticPr fontId="1"/>
  </si>
  <si>
    <t>風1</t>
    <rPh sb="0" eb="1">
      <t>カゼ</t>
    </rPh>
    <phoneticPr fontId="1"/>
  </si>
  <si>
    <t>星1</t>
    <rPh sb="0" eb="1">
      <t>ホシ</t>
    </rPh>
    <phoneticPr fontId="1"/>
  </si>
  <si>
    <t>死1</t>
    <rPh sb="0" eb="1">
      <t>シ</t>
    </rPh>
    <phoneticPr fontId="1"/>
  </si>
  <si>
    <t>戦闘</t>
    <rPh sb="0" eb="2">
      <t>セントウ</t>
    </rPh>
    <phoneticPr fontId="1"/>
  </si>
  <si>
    <t>自己強化</t>
    <rPh sb="0" eb="2">
      <t>ジコ</t>
    </rPh>
    <rPh sb="2" eb="4">
      <t>キョウカ</t>
    </rPh>
    <phoneticPr fontId="1"/>
  </si>
  <si>
    <t>Air Shield</t>
    <phoneticPr fontId="1"/>
  </si>
  <si>
    <t>Twist Fate</t>
    <phoneticPr fontId="1"/>
  </si>
  <si>
    <t>近接攻撃</t>
    <rPh sb="0" eb="2">
      <t>キンセツ</t>
    </rPh>
    <rPh sb="2" eb="4">
      <t>コウゲキ</t>
    </rPh>
    <phoneticPr fontId="1"/>
  </si>
  <si>
    <t>近くの敵1体に抵抗不能な攻撃を行います</t>
    <rPh sb="0" eb="1">
      <t>チカ</t>
    </rPh>
    <rPh sb="3" eb="4">
      <t>テキ</t>
    </rPh>
    <rPh sb="5" eb="6">
      <t>タイ</t>
    </rPh>
    <rPh sb="7" eb="9">
      <t>テイコウ</t>
    </rPh>
    <rPh sb="9" eb="11">
      <t>フノウ</t>
    </rPh>
    <rPh sb="12" eb="14">
      <t>コウゲキ</t>
    </rPh>
    <rPh sb="15" eb="16">
      <t>オコナ</t>
    </rPh>
    <phoneticPr fontId="1"/>
  </si>
  <si>
    <t>6+1</t>
    <phoneticPr fontId="1"/>
  </si>
  <si>
    <t>防御無視</t>
    <rPh sb="0" eb="2">
      <t>ボウギョ</t>
    </rPh>
    <rPh sb="2" eb="4">
      <t>ムシ</t>
    </rPh>
    <phoneticPr fontId="1"/>
  </si>
  <si>
    <t>火1</t>
    <rPh sb="0" eb="1">
      <t>ヒ</t>
    </rPh>
    <phoneticPr fontId="1"/>
  </si>
  <si>
    <t>風2</t>
    <rPh sb="0" eb="1">
      <t>カゼ</t>
    </rPh>
    <phoneticPr fontId="1"/>
  </si>
  <si>
    <t>地1</t>
    <rPh sb="0" eb="1">
      <t>チ</t>
    </rPh>
    <phoneticPr fontId="1"/>
  </si>
  <si>
    <t>地2</t>
    <rPh sb="0" eb="1">
      <t>チ</t>
    </rPh>
    <phoneticPr fontId="1"/>
  </si>
  <si>
    <t>死2</t>
    <rPh sb="0" eb="1">
      <t>シ</t>
    </rPh>
    <phoneticPr fontId="1"/>
  </si>
  <si>
    <t>緑1</t>
    <rPh sb="0" eb="1">
      <t>ミドリ</t>
    </rPh>
    <phoneticPr fontId="1"/>
  </si>
  <si>
    <t>儀式</t>
    <rPh sb="0" eb="2">
      <t>ギシキ</t>
    </rPh>
    <phoneticPr fontId="1"/>
  </si>
  <si>
    <t>錬金術</t>
    <rPh sb="0" eb="3">
      <t>レンキンジュツ</t>
    </rPh>
    <phoneticPr fontId="1"/>
  </si>
  <si>
    <t>追加消費した火の宝石を金銭へと変換します</t>
    <rPh sb="0" eb="2">
      <t>ツイカ</t>
    </rPh>
    <rPh sb="2" eb="4">
      <t>ショウヒ</t>
    </rPh>
    <rPh sb="6" eb="7">
      <t>ヒ</t>
    </rPh>
    <rPh sb="8" eb="10">
      <t>ホウセキ</t>
    </rPh>
    <rPh sb="11" eb="13">
      <t>キンセン</t>
    </rPh>
    <rPh sb="15" eb="17">
      <t>ヘンカン</t>
    </rPh>
    <phoneticPr fontId="1"/>
  </si>
  <si>
    <t>15+1</t>
    <phoneticPr fontId="1"/>
  </si>
  <si>
    <t>近接攻撃を受けると一度だけ自身と攻撃者を電撃で撃ちます</t>
    <rPh sb="0" eb="2">
      <t>キンセツ</t>
    </rPh>
    <rPh sb="2" eb="4">
      <t>コウゲキ</t>
    </rPh>
    <rPh sb="5" eb="6">
      <t>ウ</t>
    </rPh>
    <rPh sb="9" eb="11">
      <t>イチド</t>
    </rPh>
    <rPh sb="13" eb="15">
      <t>ジシン</t>
    </rPh>
    <rPh sb="16" eb="19">
      <t>コウゲキシャ</t>
    </rPh>
    <rPh sb="20" eb="22">
      <t>デンゲキ</t>
    </rPh>
    <rPh sb="23" eb="24">
      <t>ウ</t>
    </rPh>
    <phoneticPr fontId="1"/>
  </si>
  <si>
    <t>Charge Body</t>
    <phoneticPr fontId="1"/>
  </si>
  <si>
    <t>強化</t>
    <rPh sb="0" eb="2">
      <t>キョウカ</t>
    </rPh>
    <phoneticPr fontId="1"/>
  </si>
  <si>
    <t>小範囲の味方の射撃精度を向上させます</t>
    <rPh sb="0" eb="3">
      <t>ショウハンイ</t>
    </rPh>
    <rPh sb="4" eb="6">
      <t>ミカタ</t>
    </rPh>
    <rPh sb="7" eb="9">
      <t>シャゲキ</t>
    </rPh>
    <rPh sb="9" eb="11">
      <t>セイド</t>
    </rPh>
    <rPh sb="12" eb="14">
      <t>コウジョウ</t>
    </rPh>
    <phoneticPr fontId="1"/>
  </si>
  <si>
    <t>Aim</t>
    <phoneticPr fontId="1"/>
  </si>
  <si>
    <t>5+5</t>
    <phoneticPr fontId="1"/>
  </si>
  <si>
    <t>捕縛</t>
    <rPh sb="0" eb="2">
      <t>ホバク</t>
    </rPh>
    <phoneticPr fontId="1"/>
  </si>
  <si>
    <t>2+1</t>
    <phoneticPr fontId="1"/>
  </si>
  <si>
    <t>抵抗可能</t>
    <rPh sb="0" eb="2">
      <t>テイコウ</t>
    </rPh>
    <rPh sb="2" eb="4">
      <t>カノウ</t>
    </rPh>
    <phoneticPr fontId="1"/>
  </si>
  <si>
    <t>近くの敵を鋼鉄化した拳の連打で攻撃します</t>
    <rPh sb="0" eb="1">
      <t>チカ</t>
    </rPh>
    <rPh sb="3" eb="4">
      <t>テキ</t>
    </rPh>
    <rPh sb="5" eb="7">
      <t>コウテツ</t>
    </rPh>
    <rPh sb="7" eb="8">
      <t>カ</t>
    </rPh>
    <rPh sb="10" eb="11">
      <t>コブシ</t>
    </rPh>
    <rPh sb="12" eb="14">
      <t>レンダ</t>
    </rPh>
    <rPh sb="15" eb="17">
      <t>コウゲキ</t>
    </rPh>
    <phoneticPr fontId="1"/>
  </si>
  <si>
    <t>1+1</t>
    <phoneticPr fontId="1"/>
  </si>
  <si>
    <t>16+1</t>
    <phoneticPr fontId="1"/>
  </si>
  <si>
    <t>筋力依存</t>
    <rPh sb="0" eb="2">
      <t>キンリョク</t>
    </rPh>
    <rPh sb="2" eb="4">
      <t>イゾン</t>
    </rPh>
    <phoneticPr fontId="1"/>
  </si>
  <si>
    <t>敵1体を地面に飲み込ませ動きを封じます</t>
    <rPh sb="0" eb="1">
      <t>テキ</t>
    </rPh>
    <rPh sb="2" eb="3">
      <t>タイ</t>
    </rPh>
    <rPh sb="4" eb="6">
      <t>ジメン</t>
    </rPh>
    <rPh sb="7" eb="8">
      <t>ノ</t>
    </rPh>
    <rPh sb="9" eb="10">
      <t>コ</t>
    </rPh>
    <rPh sb="12" eb="13">
      <t>ウゴ</t>
    </rPh>
    <rPh sb="15" eb="16">
      <t>フウ</t>
    </rPh>
    <phoneticPr fontId="1"/>
  </si>
  <si>
    <t>Earth Grip</t>
    <phoneticPr fontId="1"/>
  </si>
  <si>
    <t>False Fetter</t>
    <phoneticPr fontId="1"/>
  </si>
  <si>
    <t>飛行/浮遊無効</t>
    <rPh sb="0" eb="2">
      <t>ヒコウ</t>
    </rPh>
    <rPh sb="3" eb="5">
      <t>フユウ</t>
    </rPh>
    <rPh sb="5" eb="7">
      <t>ムコウ</t>
    </rPh>
    <phoneticPr fontId="1"/>
  </si>
  <si>
    <t>小範囲の味方の筋力を向上させます</t>
    <rPh sb="0" eb="3">
      <t>ショウハンイ</t>
    </rPh>
    <rPh sb="4" eb="6">
      <t>ミカタ</t>
    </rPh>
    <rPh sb="7" eb="9">
      <t>キンリョク</t>
    </rPh>
    <rPh sb="10" eb="12">
      <t>コウジョウ</t>
    </rPh>
    <phoneticPr fontId="1"/>
  </si>
  <si>
    <t>Strength</t>
    <phoneticPr fontId="1"/>
  </si>
  <si>
    <t>自身を大気の盾で覆い大半の射撃を80%で無効化します</t>
    <rPh sb="0" eb="2">
      <t>ジシン</t>
    </rPh>
    <rPh sb="3" eb="5">
      <t>タイキ</t>
    </rPh>
    <rPh sb="6" eb="7">
      <t>タテ</t>
    </rPh>
    <rPh sb="8" eb="9">
      <t>オオ</t>
    </rPh>
    <rPh sb="10" eb="12">
      <t>タイハン</t>
    </rPh>
    <rPh sb="13" eb="15">
      <t>シャゲキ</t>
    </rPh>
    <rPh sb="20" eb="23">
      <t>ムコウカ</t>
    </rPh>
    <phoneticPr fontId="1"/>
  </si>
  <si>
    <t>自身の運命を変えHPダメージを一度だけ無効化します</t>
    <rPh sb="0" eb="2">
      <t>ジシン</t>
    </rPh>
    <rPh sb="3" eb="5">
      <t>ウンメイ</t>
    </rPh>
    <rPh sb="6" eb="7">
      <t>カ</t>
    </rPh>
    <rPh sb="15" eb="17">
      <t>イチド</t>
    </rPh>
    <rPh sb="19" eb="22">
      <t>ムコウカ</t>
    </rPh>
    <phoneticPr fontId="1"/>
  </si>
  <si>
    <t>自身の運命を変え致命傷となる攻撃を75%で無効化します</t>
    <rPh sb="0" eb="2">
      <t>ジシン</t>
    </rPh>
    <rPh sb="3" eb="5">
      <t>ウンメイ</t>
    </rPh>
    <rPh sb="6" eb="7">
      <t>カ</t>
    </rPh>
    <rPh sb="8" eb="11">
      <t>チメイショウ</t>
    </rPh>
    <rPh sb="14" eb="16">
      <t>コウゲキ</t>
    </rPh>
    <rPh sb="21" eb="24">
      <t>ムコウカ</t>
    </rPh>
    <phoneticPr fontId="1"/>
  </si>
  <si>
    <t>Lucky</t>
    <phoneticPr fontId="1"/>
  </si>
  <si>
    <t>アンデッド無効\n無生物無効</t>
    <rPh sb="5" eb="7">
      <t>ムコウ</t>
    </rPh>
    <rPh sb="9" eb="12">
      <t>ムセイブツ</t>
    </rPh>
    <rPh sb="12" eb="14">
      <t>ムコウ</t>
    </rPh>
    <phoneticPr fontId="1"/>
  </si>
  <si>
    <t>物理属性\n持続的ダメージ\nアンデッドにのみ作用</t>
    <rPh sb="0" eb="2">
      <t>ブツリ</t>
    </rPh>
    <rPh sb="2" eb="4">
      <t>ゾクセイ</t>
    </rPh>
    <rPh sb="6" eb="9">
      <t>ジゾクテキ</t>
    </rPh>
    <rPh sb="23" eb="25">
      <t>サヨウ</t>
    </rPh>
    <phoneticPr fontId="1"/>
  </si>
  <si>
    <t>自身を骨張らせ刺突への耐性を与えます</t>
    <rPh sb="0" eb="2">
      <t>ジシン</t>
    </rPh>
    <rPh sb="3" eb="5">
      <t>ホネバ</t>
    </rPh>
    <rPh sb="7" eb="9">
      <t>シトツ</t>
    </rPh>
    <rPh sb="11" eb="13">
      <t>タイセイ</t>
    </rPh>
    <rPh sb="14" eb="15">
      <t>アタ</t>
    </rPh>
    <phoneticPr fontId="1"/>
  </si>
  <si>
    <t>Skeletal Body</t>
    <phoneticPr fontId="1"/>
  </si>
  <si>
    <t>近くの敵1体に強力で抵抗不能な攻撃を行います</t>
    <rPh sb="0" eb="1">
      <t>チカ</t>
    </rPh>
    <rPh sb="3" eb="4">
      <t>テキ</t>
    </rPh>
    <rPh sb="5" eb="6">
      <t>タイ</t>
    </rPh>
    <rPh sb="7" eb="9">
      <t>キョウリョク</t>
    </rPh>
    <rPh sb="10" eb="12">
      <t>テイコウ</t>
    </rPh>
    <rPh sb="12" eb="14">
      <t>フノウ</t>
    </rPh>
    <rPh sb="15" eb="17">
      <t>コウゲキ</t>
    </rPh>
    <rPh sb="18" eb="19">
      <t>オコナ</t>
    </rPh>
    <phoneticPr fontId="1"/>
  </si>
  <si>
    <t>40+5</t>
    <phoneticPr fontId="1"/>
  </si>
  <si>
    <t>自身の射撃精度を向上させます</t>
    <rPh sb="0" eb="2">
      <t>ジシン</t>
    </rPh>
    <rPh sb="3" eb="5">
      <t>シャゲキ</t>
    </rPh>
    <rPh sb="5" eb="7">
      <t>セイド</t>
    </rPh>
    <rPh sb="8" eb="10">
      <t>コウジョウ</t>
    </rPh>
    <phoneticPr fontId="1"/>
  </si>
  <si>
    <t>Aim</t>
    <phoneticPr fontId="1"/>
  </si>
  <si>
    <t>近くの敵1体に毒による攻撃を行います</t>
    <rPh sb="0" eb="1">
      <t>チカ</t>
    </rPh>
    <rPh sb="3" eb="4">
      <t>テキ</t>
    </rPh>
    <rPh sb="5" eb="6">
      <t>タイ</t>
    </rPh>
    <rPh sb="7" eb="8">
      <t>ドク</t>
    </rPh>
    <rPh sb="11" eb="13">
      <t>コウゲキ</t>
    </rPh>
    <rPh sb="14" eb="15">
      <t>オコナ</t>
    </rPh>
    <phoneticPr fontId="1"/>
  </si>
  <si>
    <t>毒物属性\n防御無視</t>
    <rPh sb="0" eb="2">
      <t>ドクブツ</t>
    </rPh>
    <rPh sb="2" eb="4">
      <t>ゾクセイ</t>
    </rPh>
    <rPh sb="6" eb="8">
      <t>ボウギョ</t>
    </rPh>
    <rPh sb="8" eb="10">
      <t>ムシ</t>
    </rPh>
    <phoneticPr fontId="1"/>
  </si>
  <si>
    <t>自身に強い毒物耐性を与えます</t>
    <rPh sb="0" eb="2">
      <t>ジシン</t>
    </rPh>
    <rPh sb="3" eb="4">
      <t>ツヨ</t>
    </rPh>
    <rPh sb="5" eb="7">
      <t>ドクブツ</t>
    </rPh>
    <rPh sb="7" eb="9">
      <t>タイセイ</t>
    </rPh>
    <rPh sb="10" eb="11">
      <t>アタ</t>
    </rPh>
    <phoneticPr fontId="1"/>
  </si>
  <si>
    <t>自身の皮膚を変化させ防御力を10まで増加させます</t>
    <rPh sb="0" eb="2">
      <t>ジシン</t>
    </rPh>
    <rPh sb="3" eb="5">
      <t>ヒフ</t>
    </rPh>
    <rPh sb="6" eb="8">
      <t>ヘンカ</t>
    </rPh>
    <rPh sb="10" eb="13">
      <t>ボウギョリョク</t>
    </rPh>
    <rPh sb="18" eb="20">
      <t>ゾウカ</t>
    </rPh>
    <phoneticPr fontId="1"/>
  </si>
  <si>
    <t>Barkskin</t>
    <phoneticPr fontId="1"/>
  </si>
  <si>
    <t>火1</t>
    <rPh sb="0" eb="1">
      <t>ヒ</t>
    </rPh>
    <phoneticPr fontId="1"/>
  </si>
  <si>
    <t>風1</t>
    <rPh sb="0" eb="1">
      <t>カゼ</t>
    </rPh>
    <phoneticPr fontId="1"/>
  </si>
  <si>
    <t>水1</t>
    <rPh sb="0" eb="1">
      <t>ミズ</t>
    </rPh>
    <phoneticPr fontId="1"/>
  </si>
  <si>
    <t>地1</t>
    <rPh sb="0" eb="1">
      <t>チ</t>
    </rPh>
    <phoneticPr fontId="1"/>
  </si>
  <si>
    <t>地2</t>
    <rPh sb="0" eb="1">
      <t>チ</t>
    </rPh>
    <phoneticPr fontId="1"/>
  </si>
  <si>
    <t>星1</t>
    <rPh sb="0" eb="1">
      <t>ホシ</t>
    </rPh>
    <phoneticPr fontId="1"/>
  </si>
  <si>
    <t>死1</t>
    <rPh sb="0" eb="1">
      <t>シ</t>
    </rPh>
    <phoneticPr fontId="1"/>
  </si>
  <si>
    <t>緑2</t>
    <rPh sb="0" eb="1">
      <t>ミドリ</t>
    </rPh>
    <phoneticPr fontId="1"/>
  </si>
  <si>
    <t>戦闘</t>
    <rPh sb="0" eb="2">
      <t>セントウ</t>
    </rPh>
    <phoneticPr fontId="1"/>
  </si>
  <si>
    <t>攻撃</t>
    <rPh sb="0" eb="2">
      <t>コウゲキ</t>
    </rPh>
    <phoneticPr fontId="1"/>
  </si>
  <si>
    <t>敵1体を発火させ徐々にダメージを与えます</t>
    <rPh sb="0" eb="1">
      <t>テキ</t>
    </rPh>
    <rPh sb="2" eb="3">
      <t>タイ</t>
    </rPh>
    <rPh sb="4" eb="6">
      <t>ハッカ</t>
    </rPh>
    <rPh sb="8" eb="10">
      <t>ジョジョ</t>
    </rPh>
    <rPh sb="16" eb="17">
      <t>アタ</t>
    </rPh>
    <phoneticPr fontId="1"/>
  </si>
  <si>
    <t>On fire</t>
    <phoneticPr fontId="1"/>
  </si>
  <si>
    <t>自己強化</t>
    <rPh sb="0" eb="2">
      <t>ジコ</t>
    </rPh>
    <rPh sb="2" eb="4">
      <t>キョウカ</t>
    </rPh>
    <phoneticPr fontId="1"/>
  </si>
  <si>
    <t>自身に弱い冷気耐性を与えます</t>
    <rPh sb="0" eb="2">
      <t>ジシン</t>
    </rPh>
    <rPh sb="3" eb="4">
      <t>ヨワ</t>
    </rPh>
    <rPh sb="5" eb="7">
      <t>レイキ</t>
    </rPh>
    <rPh sb="7" eb="9">
      <t>タイセイ</t>
    </rPh>
    <rPh sb="10" eb="11">
      <t>アタ</t>
    </rPh>
    <phoneticPr fontId="1"/>
  </si>
  <si>
    <t>一時的召喚</t>
    <rPh sb="0" eb="3">
      <t>イチジテキ</t>
    </rPh>
    <rPh sb="3" eb="5">
      <t>ショウカン</t>
    </rPh>
    <phoneticPr fontId="1"/>
  </si>
  <si>
    <t>幻の兵士Phantasmal Warriorを1体召喚します</t>
    <rPh sb="0" eb="1">
      <t>マボロシ</t>
    </rPh>
    <rPh sb="2" eb="4">
      <t>ヘイシ</t>
    </rPh>
    <rPh sb="24" eb="25">
      <t>タイ</t>
    </rPh>
    <rPh sb="25" eb="27">
      <t>ショウカン</t>
    </rPh>
    <phoneticPr fontId="1"/>
  </si>
  <si>
    <t>Phantasmal Warrior</t>
    <phoneticPr fontId="1"/>
  </si>
  <si>
    <t>儀式</t>
    <rPh sb="0" eb="2">
      <t>ギシキ</t>
    </rPh>
    <phoneticPr fontId="1"/>
  </si>
  <si>
    <t>鏡像を纏い近接攻撃の狙いを逸らします</t>
    <rPh sb="0" eb="2">
      <t>キョウゾウ</t>
    </rPh>
    <rPh sb="3" eb="4">
      <t>マト</t>
    </rPh>
    <rPh sb="5" eb="7">
      <t>キンセツ</t>
    </rPh>
    <rPh sb="7" eb="9">
      <t>コウゲキ</t>
    </rPh>
    <rPh sb="10" eb="11">
      <t>ネラ</t>
    </rPh>
    <rPh sb="13" eb="14">
      <t>ソ</t>
    </rPh>
    <phoneticPr fontId="1"/>
  </si>
  <si>
    <t>Mirror Image</t>
    <phoneticPr fontId="1"/>
  </si>
  <si>
    <t>自身に弱い火炎耐性を与えます</t>
    <rPh sb="0" eb="2">
      <t>ジシン</t>
    </rPh>
    <rPh sb="3" eb="4">
      <t>ヨワ</t>
    </rPh>
    <rPh sb="5" eb="7">
      <t>カエン</t>
    </rPh>
    <rPh sb="7" eb="9">
      <t>タイセイ</t>
    </rPh>
    <rPh sb="10" eb="11">
      <t>アタ</t>
    </rPh>
    <phoneticPr fontId="1"/>
  </si>
  <si>
    <t>自身を加速させ移動や攻撃を2倍速で行えるようにします</t>
    <rPh sb="0" eb="2">
      <t>ジシン</t>
    </rPh>
    <rPh sb="3" eb="5">
      <t>カソク</t>
    </rPh>
    <rPh sb="7" eb="9">
      <t>イドウ</t>
    </rPh>
    <rPh sb="10" eb="12">
      <t>コウゲキ</t>
    </rPh>
    <rPh sb="14" eb="15">
      <t>バイ</t>
    </rPh>
    <rPh sb="15" eb="16">
      <t>ソク</t>
    </rPh>
    <rPh sb="17" eb="18">
      <t>オコナ</t>
    </rPh>
    <phoneticPr fontId="1"/>
  </si>
  <si>
    <t>Quickness</t>
    <phoneticPr fontId="1"/>
  </si>
  <si>
    <t>氷の盾を作り受ける攻撃の50%を軽減します</t>
    <rPh sb="0" eb="1">
      <t>コオリ</t>
    </rPh>
    <rPh sb="2" eb="3">
      <t>タテ</t>
    </rPh>
    <rPh sb="4" eb="5">
      <t>ツク</t>
    </rPh>
    <rPh sb="6" eb="7">
      <t>ウ</t>
    </rPh>
    <rPh sb="9" eb="11">
      <t>コウゲキ</t>
    </rPh>
    <rPh sb="16" eb="18">
      <t>ケイゲン</t>
    </rPh>
    <phoneticPr fontId="1"/>
  </si>
  <si>
    <t>Protective Force</t>
    <phoneticPr fontId="1"/>
  </si>
  <si>
    <t>自身に弱い電撃耐性を与えます</t>
    <rPh sb="0" eb="2">
      <t>ジシン</t>
    </rPh>
    <rPh sb="3" eb="4">
      <t>ヨワ</t>
    </rPh>
    <rPh sb="5" eb="7">
      <t>デンゲキ</t>
    </rPh>
    <rPh sb="7" eb="9">
      <t>タイセイ</t>
    </rPh>
    <rPh sb="10" eb="11">
      <t>アタ</t>
    </rPh>
    <phoneticPr fontId="1"/>
  </si>
  <si>
    <t>錬金術</t>
    <rPh sb="0" eb="3">
      <t>レンキンジュツ</t>
    </rPh>
    <phoneticPr fontId="1"/>
  </si>
  <si>
    <t>追加消費した地の宝石を金銭へと変換します</t>
    <rPh sb="0" eb="2">
      <t>ツイカ</t>
    </rPh>
    <rPh sb="2" eb="4">
      <t>ショウヒ</t>
    </rPh>
    <rPh sb="6" eb="7">
      <t>チ</t>
    </rPh>
    <rPh sb="8" eb="10">
      <t>ホウセキ</t>
    </rPh>
    <rPh sb="11" eb="13">
      <t>キンセン</t>
    </rPh>
    <rPh sb="15" eb="17">
      <t>ヘンカン</t>
    </rPh>
    <phoneticPr fontId="1"/>
  </si>
  <si>
    <t>10+1</t>
    <phoneticPr fontId="1"/>
  </si>
  <si>
    <t>自身の皮膚を変化させ防御力を15まで増加させます</t>
    <rPh sb="0" eb="2">
      <t>ジシン</t>
    </rPh>
    <rPh sb="3" eb="5">
      <t>ヒフ</t>
    </rPh>
    <rPh sb="6" eb="8">
      <t>ヘンカ</t>
    </rPh>
    <rPh sb="10" eb="13">
      <t>ボウギョリョク</t>
    </rPh>
    <rPh sb="18" eb="20">
      <t>ゾウカ</t>
    </rPh>
    <phoneticPr fontId="1"/>
  </si>
  <si>
    <t>Stoneskin</t>
    <phoneticPr fontId="1"/>
  </si>
  <si>
    <t>弱体化</t>
    <rPh sb="0" eb="3">
      <t>ジャクタイカ</t>
    </rPh>
    <phoneticPr fontId="1"/>
  </si>
  <si>
    <t>小範囲の敵の魔力を持たない防具を破壊します</t>
    <rPh sb="0" eb="3">
      <t>ショウハンイ</t>
    </rPh>
    <rPh sb="4" eb="5">
      <t>テキ</t>
    </rPh>
    <rPh sb="6" eb="8">
      <t>マリョク</t>
    </rPh>
    <rPh sb="9" eb="10">
      <t>モ</t>
    </rPh>
    <rPh sb="13" eb="15">
      <t>ボウグ</t>
    </rPh>
    <rPh sb="16" eb="18">
      <t>ハカイ</t>
    </rPh>
    <phoneticPr fontId="1"/>
  </si>
  <si>
    <t>Broken Armor</t>
    <phoneticPr fontId="1"/>
  </si>
  <si>
    <t>捕縛</t>
    <rPh sb="0" eb="2">
      <t>ホバク</t>
    </rPh>
    <phoneticPr fontId="1"/>
  </si>
  <si>
    <t>Earth Grip</t>
    <phoneticPr fontId="1"/>
  </si>
  <si>
    <t>強化</t>
    <rPh sb="0" eb="2">
      <t>キョウカ</t>
    </rPh>
    <phoneticPr fontId="1"/>
  </si>
  <si>
    <t>小範囲の味方の運命を変えHPダメージを一度だけ無効化します</t>
    <rPh sb="0" eb="3">
      <t>ショウハンイ</t>
    </rPh>
    <rPh sb="4" eb="6">
      <t>ミカタ</t>
    </rPh>
    <rPh sb="7" eb="9">
      <t>ウンメイ</t>
    </rPh>
    <rPh sb="10" eb="11">
      <t>カ</t>
    </rPh>
    <rPh sb="19" eb="21">
      <t>イチド</t>
    </rPh>
    <rPh sb="23" eb="26">
      <t>ムコウカ</t>
    </rPh>
    <phoneticPr fontId="1"/>
  </si>
  <si>
    <t>Twist Fate</t>
    <phoneticPr fontId="1"/>
  </si>
  <si>
    <t>敵1体の筋力を永久に低下させようと試みます</t>
    <rPh sb="0" eb="1">
      <t>テキ</t>
    </rPh>
    <rPh sb="2" eb="3">
      <t>タイ</t>
    </rPh>
    <rPh sb="4" eb="6">
      <t>キンリョク</t>
    </rPh>
    <rPh sb="7" eb="9">
      <t>エイキュウ</t>
    </rPh>
    <rPh sb="10" eb="12">
      <t>テイカ</t>
    </rPh>
    <rPh sb="17" eb="18">
      <t>ココロ</t>
    </rPh>
    <phoneticPr fontId="1"/>
  </si>
  <si>
    <t>Stolen Strength</t>
    <phoneticPr fontId="1"/>
  </si>
  <si>
    <t>小範囲の味方を巨大化させます</t>
    <rPh sb="0" eb="3">
      <t>ショウハンイ</t>
    </rPh>
    <rPh sb="4" eb="6">
      <t>ミカタ</t>
    </rPh>
    <rPh sb="7" eb="10">
      <t>キョダイカ</t>
    </rPh>
    <phoneticPr fontId="1"/>
  </si>
  <si>
    <t>Enlarge</t>
    <phoneticPr fontId="1"/>
  </si>
  <si>
    <t>火2</t>
    <rPh sb="0" eb="1">
      <t>ヒ</t>
    </rPh>
    <phoneticPr fontId="1"/>
  </si>
  <si>
    <t>風2</t>
    <rPh sb="0" eb="1">
      <t>カゼ</t>
    </rPh>
    <phoneticPr fontId="1"/>
  </si>
  <si>
    <t>風3</t>
    <rPh sb="0" eb="1">
      <t>カゼ</t>
    </rPh>
    <phoneticPr fontId="1"/>
  </si>
  <si>
    <t>水2</t>
    <rPh sb="0" eb="1">
      <t>ミズ</t>
    </rPh>
    <phoneticPr fontId="1"/>
  </si>
  <si>
    <t>緑1</t>
    <rPh sb="0" eb="1">
      <t>ミドリ</t>
    </rPh>
    <phoneticPr fontId="1"/>
  </si>
  <si>
    <t>個人呪附</t>
    <rPh sb="0" eb="2">
      <t>コジン</t>
    </rPh>
    <rPh sb="2" eb="3">
      <t>ジュ</t>
    </rPh>
    <rPh sb="3" eb="4">
      <t>フ</t>
    </rPh>
    <phoneticPr fontId="1"/>
  </si>
  <si>
    <t>自身に魔力を込め殺されるとアンデッドを焼く光を放ちます</t>
    <rPh sb="0" eb="2">
      <t>ジシン</t>
    </rPh>
    <rPh sb="3" eb="5">
      <t>マリョク</t>
    </rPh>
    <rPh sb="6" eb="7">
      <t>コ</t>
    </rPh>
    <rPh sb="8" eb="9">
      <t>コロ</t>
    </rPh>
    <rPh sb="19" eb="20">
      <t>ヤ</t>
    </rPh>
    <rPh sb="21" eb="22">
      <t>ヒカリ</t>
    </rPh>
    <rPh sb="23" eb="24">
      <t>ハナ</t>
    </rPh>
    <phoneticPr fontId="1"/>
  </si>
  <si>
    <t>Inner Sun</t>
    <phoneticPr fontId="1"/>
  </si>
  <si>
    <t>アンデッド無効</t>
    <rPh sb="5" eb="7">
      <t>ムコウ</t>
    </rPh>
    <phoneticPr fontId="1"/>
  </si>
  <si>
    <t>自身を中心として炎を噴き上げ攻撃します</t>
    <rPh sb="0" eb="2">
      <t>ジシン</t>
    </rPh>
    <rPh sb="3" eb="5">
      <t>チュウシン</t>
    </rPh>
    <rPh sb="8" eb="9">
      <t>ホノオ</t>
    </rPh>
    <rPh sb="10" eb="11">
      <t>フ</t>
    </rPh>
    <rPh sb="12" eb="13">
      <t>ア</t>
    </rPh>
    <rPh sb="14" eb="16">
      <t>コウゲキ</t>
    </rPh>
    <phoneticPr fontId="1"/>
  </si>
  <si>
    <t>12+1</t>
    <phoneticPr fontId="1"/>
  </si>
  <si>
    <t>火炎属性\n防御貫通</t>
    <rPh sb="0" eb="2">
      <t>カエン</t>
    </rPh>
    <rPh sb="2" eb="4">
      <t>ゾクセイ</t>
    </rPh>
    <rPh sb="6" eb="8">
      <t>ボウギョ</t>
    </rPh>
    <rPh sb="8" eb="10">
      <t>カンツウ</t>
    </rPh>
    <phoneticPr fontId="1"/>
  </si>
  <si>
    <t>自身を霧状に変え受けるHPダメージを激減させます</t>
    <rPh sb="0" eb="2">
      <t>ジシン</t>
    </rPh>
    <rPh sb="3" eb="5">
      <t>キリジョウ</t>
    </rPh>
    <rPh sb="6" eb="7">
      <t>カ</t>
    </rPh>
    <rPh sb="8" eb="9">
      <t>ウ</t>
    </rPh>
    <rPh sb="18" eb="20">
      <t>ゲキゲン</t>
    </rPh>
    <phoneticPr fontId="1"/>
  </si>
  <si>
    <t>Mistform</t>
    <phoneticPr fontId="1"/>
  </si>
  <si>
    <t>幻の獣Phantasmal Wolfを2体召喚します</t>
    <rPh sb="0" eb="1">
      <t>マボロシ</t>
    </rPh>
    <rPh sb="2" eb="3">
      <t>ケモノ</t>
    </rPh>
    <rPh sb="20" eb="21">
      <t>タイ</t>
    </rPh>
    <rPh sb="21" eb="23">
      <t>ショウカン</t>
    </rPh>
    <phoneticPr fontId="1"/>
  </si>
  <si>
    <t>Phantasmal Wolf</t>
    <phoneticPr fontId="1"/>
  </si>
  <si>
    <t>小範囲の敵を凍えさせ動きを鈍らせます</t>
    <rPh sb="0" eb="3">
      <t>ショウハンイ</t>
    </rPh>
    <rPh sb="4" eb="5">
      <t>テキ</t>
    </rPh>
    <rPh sb="6" eb="7">
      <t>コゴ</t>
    </rPh>
    <rPh sb="10" eb="11">
      <t>ウゴ</t>
    </rPh>
    <rPh sb="13" eb="14">
      <t>ニブ</t>
    </rPh>
    <phoneticPr fontId="1"/>
  </si>
  <si>
    <t>Freeze</t>
    <phoneticPr fontId="1"/>
  </si>
  <si>
    <t>自身の皮膚を変化させ防御力を20まで増加させます</t>
    <phoneticPr fontId="1"/>
  </si>
  <si>
    <t>Ironskin</t>
    <phoneticPr fontId="1"/>
  </si>
  <si>
    <t>小範囲の味方の運命を変え致命傷となる攻撃を75%で無効化します</t>
    <rPh sb="0" eb="3">
      <t>ショウハンイ</t>
    </rPh>
    <rPh sb="4" eb="6">
      <t>ミカタ</t>
    </rPh>
    <phoneticPr fontId="1"/>
  </si>
  <si>
    <t>Lucky</t>
    <phoneticPr fontId="1"/>
  </si>
  <si>
    <t>アンデッド無効\n無生物無効</t>
    <rPh sb="5" eb="7">
      <t>ムコウ</t>
    </rPh>
    <rPh sb="9" eb="12">
      <t>ムセイブツ</t>
    </rPh>
    <rPh sb="12" eb="14">
      <t>ムコウ</t>
    </rPh>
    <phoneticPr fontId="1"/>
  </si>
  <si>
    <t>小範囲の味方の皮膚を変化させ防御力を10まで増加させます</t>
    <rPh sb="0" eb="3">
      <t>ショウハンイ</t>
    </rPh>
    <rPh sb="4" eb="6">
      <t>ミカタ</t>
    </rPh>
    <phoneticPr fontId="1"/>
  </si>
  <si>
    <t>Barkskin</t>
    <phoneticPr fontId="1"/>
  </si>
  <si>
    <t>小範囲の味方を苔で覆い攻撃から保護します</t>
    <rPh sb="0" eb="3">
      <t>ショウハンイ</t>
    </rPh>
    <rPh sb="4" eb="6">
      <t>ミカタ</t>
    </rPh>
    <rPh sb="7" eb="8">
      <t>コケ</t>
    </rPh>
    <rPh sb="9" eb="10">
      <t>オオ</t>
    </rPh>
    <rPh sb="11" eb="13">
      <t>コウゲキ</t>
    </rPh>
    <rPh sb="15" eb="17">
      <t>ホゴ</t>
    </rPh>
    <phoneticPr fontId="1"/>
  </si>
  <si>
    <t>Mossbody</t>
    <phoneticPr fontId="1"/>
  </si>
  <si>
    <t>水3</t>
    <rPh sb="0" eb="1">
      <t>ミズ</t>
    </rPh>
    <phoneticPr fontId="1"/>
  </si>
  <si>
    <t>地3</t>
    <rPh sb="0" eb="1">
      <t>チ</t>
    </rPh>
    <phoneticPr fontId="1"/>
  </si>
  <si>
    <t>死3</t>
    <rPh sb="0" eb="1">
      <t>シ</t>
    </rPh>
    <phoneticPr fontId="1"/>
  </si>
  <si>
    <t>全体強化</t>
    <rPh sb="0" eb="2">
      <t>ゼンタイ</t>
    </rPh>
    <rPh sb="2" eb="4">
      <t>キョウカ</t>
    </rPh>
    <phoneticPr fontId="1"/>
  </si>
  <si>
    <t>味方全員の射撃精度を向上させます</t>
    <rPh sb="0" eb="2">
      <t>ミカタ</t>
    </rPh>
    <rPh sb="2" eb="4">
      <t>ゼンイン</t>
    </rPh>
    <rPh sb="5" eb="7">
      <t>シャゲキ</t>
    </rPh>
    <rPh sb="7" eb="9">
      <t>セイド</t>
    </rPh>
    <rPh sb="10" eb="12">
      <t>コウジョウ</t>
    </rPh>
    <phoneticPr fontId="1"/>
  </si>
  <si>
    <t>Aim</t>
    <phoneticPr fontId="1"/>
  </si>
  <si>
    <t>Liquid Body</t>
    <phoneticPr fontId="1"/>
  </si>
  <si>
    <t>自身を半液状にし物理的攻撃と永久的障害への耐性を得ます</t>
    <rPh sb="0" eb="2">
      <t>ジシン</t>
    </rPh>
    <rPh sb="3" eb="4">
      <t>ハン</t>
    </rPh>
    <rPh sb="4" eb="6">
      <t>エキジョウ</t>
    </rPh>
    <rPh sb="8" eb="11">
      <t>ブツリテキ</t>
    </rPh>
    <rPh sb="11" eb="13">
      <t>コウゲキ</t>
    </rPh>
    <rPh sb="14" eb="17">
      <t>エイキュウテキ</t>
    </rPh>
    <rPh sb="17" eb="19">
      <t>ショウガイ</t>
    </rPh>
    <rPh sb="21" eb="23">
      <t>タイセイ</t>
    </rPh>
    <rPh sb="24" eb="25">
      <t>エ</t>
    </rPh>
    <phoneticPr fontId="1"/>
  </si>
  <si>
    <t>小範囲の味方を加速させ移動や攻撃を2倍速で行えるようにします</t>
    <rPh sb="0" eb="3">
      <t>ショウハンイ</t>
    </rPh>
    <rPh sb="4" eb="6">
      <t>ミカタ</t>
    </rPh>
    <phoneticPr fontId="1"/>
  </si>
  <si>
    <t>Slowed</t>
    <phoneticPr fontId="1"/>
  </si>
  <si>
    <t>抵抗可能</t>
    <rPh sb="0" eb="2">
      <t>テイコウ</t>
    </rPh>
    <rPh sb="2" eb="4">
      <t>カノウ</t>
    </rPh>
    <phoneticPr fontId="1"/>
  </si>
  <si>
    <t>小範囲の敵を減速させ移動や攻撃の頻度を半減させようと試みます</t>
    <rPh sb="0" eb="3">
      <t>ショウハンイ</t>
    </rPh>
    <rPh sb="4" eb="5">
      <t>テキ</t>
    </rPh>
    <rPh sb="6" eb="8">
      <t>ゲンソク</t>
    </rPh>
    <rPh sb="10" eb="12">
      <t>イドウ</t>
    </rPh>
    <rPh sb="13" eb="15">
      <t>コウゲキ</t>
    </rPh>
    <rPh sb="16" eb="18">
      <t>ヒンド</t>
    </rPh>
    <rPh sb="19" eb="21">
      <t>ハンゲン</t>
    </rPh>
    <rPh sb="26" eb="27">
      <t>ココロ</t>
    </rPh>
    <phoneticPr fontId="1"/>
  </si>
  <si>
    <t>小範囲の敵を氷で包み動きを封じます</t>
    <rPh sb="0" eb="3">
      <t>ショウハンイ</t>
    </rPh>
    <rPh sb="4" eb="5">
      <t>テキ</t>
    </rPh>
    <rPh sb="6" eb="7">
      <t>コオリ</t>
    </rPh>
    <rPh sb="8" eb="9">
      <t>ツツ</t>
    </rPh>
    <rPh sb="10" eb="11">
      <t>ウゴ</t>
    </rPh>
    <rPh sb="13" eb="14">
      <t>フウ</t>
    </rPh>
    <phoneticPr fontId="1"/>
  </si>
  <si>
    <t>Encase in Ice</t>
    <phoneticPr fontId="1"/>
  </si>
  <si>
    <t>災害誘発</t>
    <rPh sb="0" eb="2">
      <t>サイガイ</t>
    </rPh>
    <rPh sb="2" eb="4">
      <t>ユウハツ</t>
    </rPh>
    <phoneticPr fontId="1"/>
  </si>
  <si>
    <t>指定した州を急激に寒冷化させます</t>
    <rPh sb="0" eb="2">
      <t>シテイ</t>
    </rPh>
    <rPh sb="4" eb="5">
      <t>シュウ</t>
    </rPh>
    <rPh sb="6" eb="8">
      <t>キュウゲキ</t>
    </rPh>
    <rPh sb="9" eb="12">
      <t>カンレイカ</t>
    </rPh>
    <phoneticPr fontId="1"/>
  </si>
  <si>
    <t>遠隔儀式\n海域の指定不可</t>
    <rPh sb="0" eb="2">
      <t>エンカク</t>
    </rPh>
    <rPh sb="2" eb="4">
      <t>ギシキ</t>
    </rPh>
    <rPh sb="6" eb="8">
      <t>カイイキ</t>
    </rPh>
    <rPh sb="9" eb="11">
      <t>シテイ</t>
    </rPh>
    <rPh sb="11" eb="13">
      <t>フカ</t>
    </rPh>
    <phoneticPr fontId="1"/>
  </si>
  <si>
    <t>自身に物理的攻撃と火炎への耐性を与えます</t>
    <rPh sb="0" eb="2">
      <t>ジシン</t>
    </rPh>
    <rPh sb="3" eb="6">
      <t>ブツリテキ</t>
    </rPh>
    <rPh sb="6" eb="8">
      <t>コウゲキ</t>
    </rPh>
    <rPh sb="9" eb="11">
      <t>カエン</t>
    </rPh>
    <rPh sb="13" eb="15">
      <t>タイセイ</t>
    </rPh>
    <rPh sb="16" eb="17">
      <t>アタ</t>
    </rPh>
    <phoneticPr fontId="1"/>
  </si>
  <si>
    <t>Temper Flesh</t>
    <phoneticPr fontId="1"/>
  </si>
  <si>
    <t>指定した州に飢饉を起こし税収に被害を与えます</t>
    <rPh sb="0" eb="2">
      <t>シテイ</t>
    </rPh>
    <rPh sb="4" eb="5">
      <t>シュウ</t>
    </rPh>
    <rPh sb="6" eb="8">
      <t>キキン</t>
    </rPh>
    <rPh sb="9" eb="10">
      <t>オ</t>
    </rPh>
    <rPh sb="12" eb="14">
      <t>ゼイシュウ</t>
    </rPh>
    <rPh sb="15" eb="17">
      <t>ヒガイ</t>
    </rPh>
    <rPh sb="18" eb="19">
      <t>アタ</t>
    </rPh>
    <phoneticPr fontId="1"/>
  </si>
  <si>
    <t>中範囲の敵の魔力を持たない防具を破壊します</t>
    <rPh sb="0" eb="1">
      <t>チュウ</t>
    </rPh>
    <rPh sb="1" eb="3">
      <t>ハンイ</t>
    </rPh>
    <phoneticPr fontId="1"/>
  </si>
  <si>
    <t>中範囲の敵を幻の枷で捕らえようと試みます</t>
    <rPh sb="0" eb="1">
      <t>チュウ</t>
    </rPh>
    <rPh sb="1" eb="3">
      <t>ハンイ</t>
    </rPh>
    <rPh sb="4" eb="5">
      <t>テキ</t>
    </rPh>
    <rPh sb="6" eb="7">
      <t>マボロシ</t>
    </rPh>
    <rPh sb="8" eb="9">
      <t>カセ</t>
    </rPh>
    <rPh sb="10" eb="11">
      <t>ト</t>
    </rPh>
    <rPh sb="16" eb="17">
      <t>ココロ</t>
    </rPh>
    <phoneticPr fontId="1"/>
  </si>
  <si>
    <t>中範囲の敵を地面に飲み込ませ動きを封じます</t>
    <rPh sb="0" eb="1">
      <t>チュウ</t>
    </rPh>
    <rPh sb="1" eb="3">
      <t>ハンイ</t>
    </rPh>
    <rPh sb="4" eb="5">
      <t>テキ</t>
    </rPh>
    <rPh sb="6" eb="8">
      <t>ジメン</t>
    </rPh>
    <rPh sb="9" eb="10">
      <t>ノ</t>
    </rPh>
    <rPh sb="11" eb="12">
      <t>コ</t>
    </rPh>
    <rPh sb="14" eb="15">
      <t>ウゴ</t>
    </rPh>
    <rPh sb="17" eb="18">
      <t>フウ</t>
    </rPh>
    <phoneticPr fontId="1"/>
  </si>
  <si>
    <t>全体弱体化</t>
    <rPh sb="0" eb="2">
      <t>ゼンタイ</t>
    </rPh>
    <rPh sb="2" eb="5">
      <t>ジャクタイカ</t>
    </rPh>
    <phoneticPr fontId="1"/>
  </si>
  <si>
    <t>敵全員に負担をかけ疲労を早めようと試みます</t>
    <rPh sb="0" eb="1">
      <t>テキ</t>
    </rPh>
    <rPh sb="1" eb="3">
      <t>ゼンイン</t>
    </rPh>
    <rPh sb="4" eb="6">
      <t>フタン</t>
    </rPh>
    <rPh sb="9" eb="11">
      <t>ヒロウ</t>
    </rPh>
    <rPh sb="12" eb="13">
      <t>ハヤ</t>
    </rPh>
    <rPh sb="17" eb="18">
      <t>ココロ</t>
    </rPh>
    <phoneticPr fontId="1"/>
  </si>
  <si>
    <t>Curse of Stones</t>
    <phoneticPr fontId="1"/>
  </si>
  <si>
    <t>抵抗容易</t>
    <rPh sb="0" eb="2">
      <t>テイコウ</t>
    </rPh>
    <rPh sb="2" eb="4">
      <t>ヨウイ</t>
    </rPh>
    <phoneticPr fontId="1"/>
  </si>
  <si>
    <t>小範囲の味方を霊体化させ物理攻撃を75%で無効化します</t>
    <rPh sb="0" eb="3">
      <t>ショウハンイ</t>
    </rPh>
    <rPh sb="4" eb="6">
      <t>ミカタ</t>
    </rPh>
    <rPh sb="7" eb="9">
      <t>レイタイ</t>
    </rPh>
    <rPh sb="9" eb="10">
      <t>カ</t>
    </rPh>
    <rPh sb="12" eb="14">
      <t>ブツリ</t>
    </rPh>
    <rPh sb="14" eb="16">
      <t>コウゲキ</t>
    </rPh>
    <rPh sb="21" eb="24">
      <t>ムコウカ</t>
    </rPh>
    <phoneticPr fontId="1"/>
  </si>
  <si>
    <t>Ethereal</t>
    <phoneticPr fontId="1"/>
  </si>
  <si>
    <t>Poison Resistant 15</t>
    <phoneticPr fontId="1"/>
  </si>
  <si>
    <t>Cold Resistant 5</t>
    <phoneticPr fontId="1"/>
  </si>
  <si>
    <t>Fire Resistant 5</t>
    <phoneticPr fontId="1"/>
  </si>
  <si>
    <t>Shock Resistant 5</t>
    <phoneticPr fontId="1"/>
  </si>
  <si>
    <t>Invulnerable 15</t>
    <phoneticPr fontId="1"/>
  </si>
  <si>
    <t>無生物無効</t>
    <rPh sb="0" eb="3">
      <t>ムセイブツ</t>
    </rPh>
    <rPh sb="3" eb="5">
      <t>ムコウ</t>
    </rPh>
    <phoneticPr fontId="1"/>
  </si>
  <si>
    <t>自身の物理攻撃への防御力を15まで増加させます</t>
    <rPh sb="0" eb="2">
      <t>ジシン</t>
    </rPh>
    <rPh sb="3" eb="5">
      <t>ブツリ</t>
    </rPh>
    <rPh sb="5" eb="7">
      <t>コウゲキ</t>
    </rPh>
    <rPh sb="9" eb="12">
      <t>ボウギョリョク</t>
    </rPh>
    <rPh sb="17" eb="19">
      <t>ゾウカ</t>
    </rPh>
    <phoneticPr fontId="1"/>
  </si>
  <si>
    <t>遠隔召喚</t>
    <rPh sb="0" eb="2">
      <t>エンカク</t>
    </rPh>
    <rPh sb="2" eb="4">
      <t>ショウカン</t>
    </rPh>
    <phoneticPr fontId="1"/>
  </si>
  <si>
    <t>指定した州に18+体のGhoulとその指揮官を召喚します</t>
    <rPh sb="0" eb="2">
      <t>シテイ</t>
    </rPh>
    <rPh sb="4" eb="5">
      <t>シュウ</t>
    </rPh>
    <rPh sb="9" eb="10">
      <t>タイ</t>
    </rPh>
    <rPh sb="19" eb="22">
      <t>シキカン</t>
    </rPh>
    <rPh sb="23" eb="25">
      <t>ショウカン</t>
    </rPh>
    <phoneticPr fontId="1"/>
  </si>
  <si>
    <t>Ghoul</t>
    <phoneticPr fontId="1"/>
  </si>
  <si>
    <t>18+3</t>
    <phoneticPr fontId="1"/>
  </si>
  <si>
    <t>自身に火炎電撃冷気への弱い耐性を与えます</t>
    <rPh sb="0" eb="2">
      <t>ジシン</t>
    </rPh>
    <rPh sb="3" eb="5">
      <t>カエン</t>
    </rPh>
    <rPh sb="5" eb="7">
      <t>デンゲキ</t>
    </rPh>
    <rPh sb="7" eb="9">
      <t>レイキ</t>
    </rPh>
    <rPh sb="11" eb="12">
      <t>ヨワ</t>
    </rPh>
    <rPh sb="13" eb="15">
      <t>タイセイ</t>
    </rPh>
    <rPh sb="16" eb="17">
      <t>アタ</t>
    </rPh>
    <phoneticPr fontId="1"/>
  </si>
  <si>
    <t>Fire/Shock/Cold Resistant 5</t>
    <phoneticPr fontId="1"/>
  </si>
  <si>
    <t>様々な巨大化した虫を20+体召喚します</t>
    <rPh sb="0" eb="2">
      <t>サマザマ</t>
    </rPh>
    <rPh sb="3" eb="6">
      <t>キョダイカ</t>
    </rPh>
    <rPh sb="8" eb="9">
      <t>ムシ</t>
    </rPh>
    <rPh sb="13" eb="14">
      <t>タイ</t>
    </rPh>
    <rPh sb="14" eb="16">
      <t>ショウカン</t>
    </rPh>
    <phoneticPr fontId="1"/>
  </si>
  <si>
    <t>Random Bug</t>
    <phoneticPr fontId="1"/>
  </si>
  <si>
    <t>20+2</t>
    <phoneticPr fontId="1"/>
  </si>
  <si>
    <t>小範囲の敵を矮小化させようと試みます</t>
    <rPh sb="0" eb="3">
      <t>ショウハンイ</t>
    </rPh>
    <rPh sb="4" eb="5">
      <t>テキ</t>
    </rPh>
    <rPh sb="6" eb="9">
      <t>ワイショウカ</t>
    </rPh>
    <rPh sb="14" eb="15">
      <t>ココロ</t>
    </rPh>
    <phoneticPr fontId="1"/>
  </si>
  <si>
    <t>Shrinken</t>
    <phoneticPr fontId="1"/>
  </si>
  <si>
    <t>20+2</t>
    <phoneticPr fontId="1"/>
  </si>
  <si>
    <t>火3</t>
    <rPh sb="0" eb="1">
      <t>ヒ</t>
    </rPh>
    <phoneticPr fontId="1"/>
  </si>
  <si>
    <t>風4</t>
    <rPh sb="0" eb="1">
      <t>カゼ</t>
    </rPh>
    <phoneticPr fontId="1"/>
  </si>
  <si>
    <t>星3</t>
    <rPh sb="0" eb="1">
      <t>ホシ</t>
    </rPh>
    <phoneticPr fontId="1"/>
  </si>
  <si>
    <t>死2</t>
    <rPh sb="0" eb="1">
      <t>シ</t>
    </rPh>
    <phoneticPr fontId="1"/>
  </si>
  <si>
    <t>死4</t>
    <rPh sb="0" eb="1">
      <t>シ</t>
    </rPh>
    <phoneticPr fontId="1"/>
  </si>
  <si>
    <t>緑5</t>
    <rPh sb="0" eb="1">
      <t>ミドリ</t>
    </rPh>
    <phoneticPr fontId="1"/>
  </si>
  <si>
    <t>追加消費した火の宝石を多額の金銭へと変換します</t>
    <rPh sb="11" eb="13">
      <t>タガク</t>
    </rPh>
    <phoneticPr fontId="1"/>
  </si>
  <si>
    <t>広範囲の味方に弱い冷気耐性を与えます</t>
    <rPh sb="0" eb="3">
      <t>コウハンイ</t>
    </rPh>
    <rPh sb="4" eb="6">
      <t>ミカタ</t>
    </rPh>
    <phoneticPr fontId="1"/>
  </si>
  <si>
    <t>抵抗容易\n敵にのみ作用</t>
    <rPh sb="0" eb="2">
      <t>テイコウ</t>
    </rPh>
    <rPh sb="2" eb="4">
      <t>ヨウイ</t>
    </rPh>
    <rPh sb="6" eb="7">
      <t>テキ</t>
    </rPh>
    <rPh sb="10" eb="12">
      <t>サヨウ</t>
    </rPh>
    <phoneticPr fontId="1"/>
  </si>
  <si>
    <t>敵1体を内側から発火させて攻撃します</t>
    <rPh sb="0" eb="1">
      <t>テキ</t>
    </rPh>
    <rPh sb="2" eb="3">
      <t>タイ</t>
    </rPh>
    <rPh sb="4" eb="6">
      <t>ウチガワ</t>
    </rPh>
    <rPh sb="8" eb="10">
      <t>ハッカ</t>
    </rPh>
    <rPh sb="13" eb="15">
      <t>コウゲキ</t>
    </rPh>
    <phoneticPr fontId="1"/>
  </si>
  <si>
    <t>18+2</t>
    <phoneticPr fontId="1"/>
  </si>
  <si>
    <t>火炎属性\n防御無視</t>
    <rPh sb="0" eb="2">
      <t>カエン</t>
    </rPh>
    <rPh sb="2" eb="4">
      <t>ゾクセイ</t>
    </rPh>
    <rPh sb="6" eb="8">
      <t>ボウギョ</t>
    </rPh>
    <rPh sb="8" eb="10">
      <t>ムシ</t>
    </rPh>
    <phoneticPr fontId="1"/>
  </si>
  <si>
    <t>戦闘呪附</t>
    <rPh sb="0" eb="2">
      <t>セントウ</t>
    </rPh>
    <rPh sb="2" eb="3">
      <t>ジュ</t>
    </rPh>
    <rPh sb="3" eb="4">
      <t>フ</t>
    </rPh>
    <phoneticPr fontId="1"/>
  </si>
  <si>
    <t>日食を起こし戦場を闇で包みます</t>
    <rPh sb="0" eb="2">
      <t>ニッショク</t>
    </rPh>
    <rPh sb="3" eb="4">
      <t>オ</t>
    </rPh>
    <rPh sb="6" eb="8">
      <t>センジョウ</t>
    </rPh>
    <rPh sb="9" eb="10">
      <t>ヤミ</t>
    </rPh>
    <rPh sb="11" eb="12">
      <t>ツツ</t>
    </rPh>
    <phoneticPr fontId="1"/>
  </si>
  <si>
    <t>Solar Eclipse</t>
    <phoneticPr fontId="1"/>
  </si>
  <si>
    <t>幻の兵士Phantasmal Warriorを25+体召喚します</t>
    <rPh sb="0" eb="1">
      <t>マボロシ</t>
    </rPh>
    <rPh sb="2" eb="4">
      <t>ヘイシ</t>
    </rPh>
    <rPh sb="26" eb="27">
      <t>タイ</t>
    </rPh>
    <rPh sb="27" eb="29">
      <t>ショウカン</t>
    </rPh>
    <phoneticPr fontId="1"/>
  </si>
  <si>
    <t>4+1</t>
    <phoneticPr fontId="1"/>
  </si>
  <si>
    <t>25+5</t>
    <phoneticPr fontId="1"/>
  </si>
  <si>
    <t>広範囲の味方に弱い火炎耐性を与えます</t>
    <rPh sb="9" eb="11">
      <t>カエン</t>
    </rPh>
    <phoneticPr fontId="1"/>
  </si>
  <si>
    <t>即死</t>
    <rPh sb="0" eb="2">
      <t>ソクシ</t>
    </rPh>
    <phoneticPr fontId="1"/>
  </si>
  <si>
    <t>小範囲の敵を溶解させ即死させようと試みます</t>
    <rPh sb="0" eb="3">
      <t>ショウハンイ</t>
    </rPh>
    <rPh sb="4" eb="5">
      <t>テキ</t>
    </rPh>
    <rPh sb="6" eb="8">
      <t>ヨウカイ</t>
    </rPh>
    <rPh sb="10" eb="12">
      <t>ソクシ</t>
    </rPh>
    <rPh sb="17" eb="18">
      <t>ココロ</t>
    </rPh>
    <phoneticPr fontId="1"/>
  </si>
  <si>
    <t>物理属性\n抵抗可能</t>
    <rPh sb="0" eb="2">
      <t>ブツリ</t>
    </rPh>
    <rPh sb="2" eb="4">
      <t>ゾクセイ</t>
    </rPh>
    <rPh sb="6" eb="8">
      <t>テイコウ</t>
    </rPh>
    <rPh sb="8" eb="10">
      <t>カノウ</t>
    </rPh>
    <phoneticPr fontId="1"/>
  </si>
  <si>
    <t>小範囲の味方の皮膚を変化させ防御力を20まで増加させます</t>
    <rPh sb="0" eb="3">
      <t>ショウハンイ</t>
    </rPh>
    <rPh sb="4" eb="6">
      <t>ミカタ</t>
    </rPh>
    <rPh sb="7" eb="9">
      <t>ヒフ</t>
    </rPh>
    <rPh sb="10" eb="12">
      <t>ヘンカ</t>
    </rPh>
    <rPh sb="14" eb="17">
      <t>ボウギョリョク</t>
    </rPh>
    <rPh sb="22" eb="24">
      <t>ゾウカ</t>
    </rPh>
    <phoneticPr fontId="1"/>
  </si>
  <si>
    <t>広範囲の味方に弱い電撃耐性を与えます</t>
    <rPh sb="0" eb="3">
      <t>コウハンイ</t>
    </rPh>
    <rPh sb="4" eb="6">
      <t>ミカタ</t>
    </rPh>
    <rPh sb="7" eb="8">
      <t>ヨワ</t>
    </rPh>
    <rPh sb="9" eb="11">
      <t>デンゲキ</t>
    </rPh>
    <rPh sb="11" eb="13">
      <t>タイセイ</t>
    </rPh>
    <rPh sb="14" eb="15">
      <t>アタ</t>
    </rPh>
    <phoneticPr fontId="1"/>
  </si>
  <si>
    <t>中範囲の敵を岩の顎で攻撃し動きを封じます</t>
    <rPh sb="0" eb="1">
      <t>チュウ</t>
    </rPh>
    <rPh sb="1" eb="3">
      <t>ハンイ</t>
    </rPh>
    <rPh sb="4" eb="5">
      <t>テキ</t>
    </rPh>
    <rPh sb="6" eb="7">
      <t>イワ</t>
    </rPh>
    <rPh sb="8" eb="9">
      <t>アゴ</t>
    </rPh>
    <rPh sb="10" eb="12">
      <t>コウゲキ</t>
    </rPh>
    <rPh sb="13" eb="14">
      <t>ウゴ</t>
    </rPh>
    <rPh sb="16" eb="17">
      <t>フウ</t>
    </rPh>
    <phoneticPr fontId="1"/>
  </si>
  <si>
    <t>15+1</t>
    <phoneticPr fontId="1"/>
  </si>
  <si>
    <t>30+5</t>
    <phoneticPr fontId="1"/>
  </si>
  <si>
    <t>7+1</t>
    <phoneticPr fontId="1"/>
  </si>
  <si>
    <t>防御貫通\n飛行/浮遊無効</t>
    <rPh sb="0" eb="2">
      <t>ボウギョ</t>
    </rPh>
    <rPh sb="2" eb="4">
      <t>カンツウ</t>
    </rPh>
    <rPh sb="6" eb="8">
      <t>ヒコウ</t>
    </rPh>
    <rPh sb="9" eb="11">
      <t>フユウ</t>
    </rPh>
    <rPh sb="11" eb="13">
      <t>ムコウ</t>
    </rPh>
    <phoneticPr fontId="1"/>
  </si>
  <si>
    <t>earth grip</t>
    <phoneticPr fontId="1"/>
  </si>
  <si>
    <t>敵の無生物1体に強力な攻撃を行います</t>
    <rPh sb="0" eb="1">
      <t>テキ</t>
    </rPh>
    <rPh sb="2" eb="5">
      <t>ムセイブツ</t>
    </rPh>
    <rPh sb="6" eb="7">
      <t>タイ</t>
    </rPh>
    <rPh sb="8" eb="10">
      <t>キョウリョク</t>
    </rPh>
    <rPh sb="11" eb="13">
      <t>コウゲキ</t>
    </rPh>
    <rPh sb="14" eb="15">
      <t>オコナ</t>
    </rPh>
    <phoneticPr fontId="1"/>
  </si>
  <si>
    <t>35+5</t>
    <phoneticPr fontId="1"/>
  </si>
  <si>
    <t>防御無視\n無生物にのみ作用</t>
    <rPh sb="0" eb="2">
      <t>ボウギョ</t>
    </rPh>
    <rPh sb="2" eb="4">
      <t>ムシ</t>
    </rPh>
    <rPh sb="6" eb="9">
      <t>ムセイブツ</t>
    </rPh>
    <rPh sb="12" eb="14">
      <t>サヨウ</t>
    </rPh>
    <phoneticPr fontId="1"/>
  </si>
  <si>
    <t>extra limp</t>
    <phoneticPr fontId="1"/>
  </si>
  <si>
    <t>指定した州に凶兆を引き起こし不運と呪いを広げます</t>
    <rPh sb="0" eb="2">
      <t>シテイ</t>
    </rPh>
    <rPh sb="4" eb="5">
      <t>シュウ</t>
    </rPh>
    <rPh sb="6" eb="8">
      <t>キョウチョウ</t>
    </rPh>
    <rPh sb="9" eb="10">
      <t>ヒ</t>
    </rPh>
    <rPh sb="11" eb="12">
      <t>オ</t>
    </rPh>
    <rPh sb="14" eb="16">
      <t>フウン</t>
    </rPh>
    <rPh sb="17" eb="18">
      <t>ノロ</t>
    </rPh>
    <rPh sb="20" eb="21">
      <t>ヒロ</t>
    </rPh>
    <phoneticPr fontId="1"/>
  </si>
  <si>
    <t>中範囲の敵の筋力を永久に低下させようと試みます</t>
    <rPh sb="0" eb="1">
      <t>チュウ</t>
    </rPh>
    <rPh sb="1" eb="3">
      <t>ハンイ</t>
    </rPh>
    <rPh sb="4" eb="5">
      <t>テキ</t>
    </rPh>
    <phoneticPr fontId="1"/>
  </si>
  <si>
    <t>6+2</t>
    <phoneticPr fontId="1"/>
  </si>
  <si>
    <t>自身の物理攻撃への防御力を25まで増加させます</t>
    <phoneticPr fontId="1"/>
  </si>
  <si>
    <t>Invulnerable 25</t>
    <phoneticPr fontId="1"/>
  </si>
  <si>
    <t>敵1体から生命力を吸収します</t>
    <rPh sb="0" eb="1">
      <t>テキ</t>
    </rPh>
    <rPh sb="2" eb="3">
      <t>タイ</t>
    </rPh>
    <rPh sb="5" eb="8">
      <t>セイメイリョク</t>
    </rPh>
    <rPh sb="9" eb="11">
      <t>キュウシュウ</t>
    </rPh>
    <phoneticPr fontId="1"/>
  </si>
  <si>
    <t>14+1</t>
    <phoneticPr fontId="1"/>
  </si>
  <si>
    <t>防御無視\n吸収攻撃\n無生物無効</t>
    <rPh sb="0" eb="2">
      <t>ボウギョ</t>
    </rPh>
    <rPh sb="2" eb="4">
      <t>ムシ</t>
    </rPh>
    <rPh sb="6" eb="8">
      <t>キュウシュウ</t>
    </rPh>
    <rPh sb="8" eb="10">
      <t>コウゲキ</t>
    </rPh>
    <rPh sb="12" eb="15">
      <t>ムセイブツ</t>
    </rPh>
    <rPh sb="15" eb="17">
      <t>ムコウ</t>
    </rPh>
    <phoneticPr fontId="1"/>
  </si>
  <si>
    <t>中範囲の味方の皮膚を変化させ防御力を10まで増加させます</t>
    <rPh sb="0" eb="1">
      <t>チュウ</t>
    </rPh>
    <rPh sb="1" eb="3">
      <t>ハンイ</t>
    </rPh>
    <rPh sb="4" eb="6">
      <t>ミカタ</t>
    </rPh>
    <rPh sb="7" eb="9">
      <t>ヒフ</t>
    </rPh>
    <rPh sb="10" eb="12">
      <t>ヘンカ</t>
    </rPh>
    <rPh sb="14" eb="17">
      <t>ボウギョリョク</t>
    </rPh>
    <rPh sb="22" eb="24">
      <t>ゾウカ</t>
    </rPh>
    <phoneticPr fontId="1"/>
  </si>
  <si>
    <t>世界呪附</t>
    <rPh sb="0" eb="2">
      <t>セカイ</t>
    </rPh>
    <rPh sb="2" eb="3">
      <t>ジュ</t>
    </rPh>
    <rPh sb="3" eb="4">
      <t>フ</t>
    </rPh>
    <phoneticPr fontId="1"/>
  </si>
  <si>
    <t>術者の国に大量の緑の宝石を与えます</t>
    <rPh sb="0" eb="1">
      <t>ジュツ</t>
    </rPh>
    <rPh sb="1" eb="2">
      <t>シャ</t>
    </rPh>
    <rPh sb="3" eb="4">
      <t>クニ</t>
    </rPh>
    <rPh sb="5" eb="7">
      <t>タイリョウ</t>
    </rPh>
    <rPh sb="8" eb="9">
      <t>ミドリ</t>
    </rPh>
    <rPh sb="10" eb="12">
      <t>ホウセキ</t>
    </rPh>
    <rPh sb="13" eb="14">
      <t>アタ</t>
    </rPh>
    <phoneticPr fontId="1"/>
  </si>
  <si>
    <t>Mother Oak</t>
    <phoneticPr fontId="1"/>
  </si>
  <si>
    <t>地5</t>
    <rPh sb="0" eb="1">
      <t>チ</t>
    </rPh>
    <phoneticPr fontId="1"/>
  </si>
  <si>
    <t>緑3</t>
    <rPh sb="0" eb="1">
      <t>ミドリ</t>
    </rPh>
    <phoneticPr fontId="1"/>
  </si>
  <si>
    <t>敵1体を盲目にしようと試みます</t>
    <rPh sb="0" eb="1">
      <t>テキ</t>
    </rPh>
    <rPh sb="2" eb="3">
      <t>タイ</t>
    </rPh>
    <rPh sb="4" eb="6">
      <t>モウモク</t>
    </rPh>
    <rPh sb="11" eb="12">
      <t>ココロ</t>
    </rPh>
    <phoneticPr fontId="1"/>
  </si>
  <si>
    <t>Blind</t>
    <phoneticPr fontId="1"/>
  </si>
  <si>
    <t>小範囲の水を沸騰させて攻撃します</t>
    <rPh sb="0" eb="3">
      <t>ショウハンイ</t>
    </rPh>
    <rPh sb="4" eb="5">
      <t>ミズ</t>
    </rPh>
    <rPh sb="6" eb="8">
      <t>フットウ</t>
    </rPh>
    <rPh sb="11" eb="13">
      <t>コウゲキ</t>
    </rPh>
    <phoneticPr fontId="1"/>
  </si>
  <si>
    <t>9+1</t>
    <phoneticPr fontId="1"/>
  </si>
  <si>
    <t>恐るべきHorrorの幻False Horrorを1体召喚します</t>
    <rPh sb="0" eb="1">
      <t>オソ</t>
    </rPh>
    <rPh sb="11" eb="12">
      <t>マボロシ</t>
    </rPh>
    <rPh sb="26" eb="27">
      <t>タイ</t>
    </rPh>
    <rPh sb="27" eb="29">
      <t>ショウカン</t>
    </rPh>
    <phoneticPr fontId="1"/>
  </si>
  <si>
    <t>False Horror</t>
    <phoneticPr fontId="1"/>
  </si>
  <si>
    <t>敵1体の心臓を凍らせて攻撃します</t>
    <rPh sb="0" eb="1">
      <t>テキ</t>
    </rPh>
    <rPh sb="2" eb="3">
      <t>タイ</t>
    </rPh>
    <rPh sb="4" eb="6">
      <t>シンゾウ</t>
    </rPh>
    <rPh sb="7" eb="8">
      <t>コオ</t>
    </rPh>
    <rPh sb="11" eb="13">
      <t>コウゲキ</t>
    </rPh>
    <phoneticPr fontId="1"/>
  </si>
  <si>
    <t>10+2</t>
    <phoneticPr fontId="1"/>
  </si>
  <si>
    <t>25+5</t>
    <phoneticPr fontId="1"/>
  </si>
  <si>
    <t>冷気属性\n防御無視\n無生物無効</t>
    <rPh sb="0" eb="2">
      <t>レイキ</t>
    </rPh>
    <rPh sb="2" eb="4">
      <t>ゾクセイ</t>
    </rPh>
    <rPh sb="6" eb="8">
      <t>ボウギョ</t>
    </rPh>
    <rPh sb="8" eb="10">
      <t>ムシ</t>
    </rPh>
    <rPh sb="12" eb="15">
      <t>ムセイブツ</t>
    </rPh>
    <rPh sb="15" eb="17">
      <t>ムコウ</t>
    </rPh>
    <phoneticPr fontId="1"/>
  </si>
  <si>
    <t>兵士召喚</t>
    <rPh sb="0" eb="2">
      <t>ヘイシ</t>
    </rPh>
    <rPh sb="2" eb="4">
      <t>ショウカン</t>
    </rPh>
    <phoneticPr fontId="1"/>
  </si>
  <si>
    <t>硫酸の獅子Green Lionを1体召喚します</t>
    <rPh sb="0" eb="2">
      <t>リュウサン</t>
    </rPh>
    <rPh sb="3" eb="5">
      <t>シシ</t>
    </rPh>
    <rPh sb="17" eb="18">
      <t>タイ</t>
    </rPh>
    <rPh sb="18" eb="20">
      <t>ショウカン</t>
    </rPh>
    <phoneticPr fontId="1"/>
  </si>
  <si>
    <t>Green Lion</t>
    <phoneticPr fontId="1"/>
  </si>
  <si>
    <t>中範囲の味方を半液状にし物理的攻撃と永久的障害への耐性を得ます</t>
    <rPh sb="0" eb="1">
      <t>チュウ</t>
    </rPh>
    <rPh sb="1" eb="3">
      <t>ハンイ</t>
    </rPh>
    <rPh sb="4" eb="6">
      <t>ミカタ</t>
    </rPh>
    <phoneticPr fontId="1"/>
  </si>
  <si>
    <t>Liquid Body</t>
    <phoneticPr fontId="1"/>
  </si>
  <si>
    <t>追加消費した地の宝石を多額の金銭へと変換します</t>
    <rPh sb="11" eb="13">
      <t>タガク</t>
    </rPh>
    <phoneticPr fontId="1"/>
  </si>
  <si>
    <t>15+2</t>
    <phoneticPr fontId="1"/>
  </si>
  <si>
    <t>敵味方全員の鉄製装備を腐食させます</t>
    <rPh sb="0" eb="3">
      <t>テキミカタ</t>
    </rPh>
    <rPh sb="3" eb="5">
      <t>ゼンイン</t>
    </rPh>
    <rPh sb="6" eb="8">
      <t>テツセイ</t>
    </rPh>
    <rPh sb="8" eb="10">
      <t>ソウビ</t>
    </rPh>
    <rPh sb="11" eb="13">
      <t>フショク</t>
    </rPh>
    <phoneticPr fontId="1"/>
  </si>
  <si>
    <t>Rusty Equipment</t>
    <phoneticPr fontId="1"/>
  </si>
  <si>
    <t>鋼鉄の皮膚を持つ豚Iron Pigを7体召喚します</t>
    <rPh sb="0" eb="2">
      <t>コウテツ</t>
    </rPh>
    <rPh sb="3" eb="5">
      <t>ヒフ</t>
    </rPh>
    <rPh sb="6" eb="7">
      <t>モ</t>
    </rPh>
    <rPh sb="8" eb="9">
      <t>ブタ</t>
    </rPh>
    <rPh sb="19" eb="20">
      <t>タイ</t>
    </rPh>
    <rPh sb="20" eb="22">
      <t>ショウカン</t>
    </rPh>
    <phoneticPr fontId="1"/>
  </si>
  <si>
    <t>Iron Pig</t>
    <phoneticPr fontId="1"/>
  </si>
  <si>
    <t>石化</t>
    <rPh sb="0" eb="2">
      <t>セキカ</t>
    </rPh>
    <phoneticPr fontId="1"/>
  </si>
  <si>
    <t>小範囲の敵を石化させようと試みます</t>
    <rPh sb="0" eb="3">
      <t>ショウハンイ</t>
    </rPh>
    <rPh sb="4" eb="5">
      <t>テキ</t>
    </rPh>
    <rPh sb="6" eb="8">
      <t>セキカ</t>
    </rPh>
    <rPh sb="13" eb="14">
      <t>ココロ</t>
    </rPh>
    <phoneticPr fontId="1"/>
  </si>
  <si>
    <t>Petrify</t>
    <phoneticPr fontId="1"/>
  </si>
  <si>
    <t>石製無効</t>
    <rPh sb="0" eb="2">
      <t>セキセイ</t>
    </rPh>
    <rPh sb="2" eb="4">
      <t>ムコウ</t>
    </rPh>
    <phoneticPr fontId="1"/>
  </si>
  <si>
    <t>遠隔攻撃</t>
    <rPh sb="0" eb="2">
      <t>エンカク</t>
    </rPh>
    <rPh sb="2" eb="4">
      <t>コウゲキ</t>
    </rPh>
    <phoneticPr fontId="1"/>
  </si>
  <si>
    <t>指定した州の要塞の城壁に大きな損傷を与えます</t>
    <rPh sb="0" eb="2">
      <t>シテイ</t>
    </rPh>
    <rPh sb="4" eb="5">
      <t>シュウ</t>
    </rPh>
    <rPh sb="6" eb="8">
      <t>ヨウサイ</t>
    </rPh>
    <rPh sb="9" eb="11">
      <t>ジョウヘキ</t>
    </rPh>
    <rPh sb="12" eb="13">
      <t>オオ</t>
    </rPh>
    <rPh sb="15" eb="17">
      <t>ソンショウ</t>
    </rPh>
    <rPh sb="18" eb="19">
      <t>アタ</t>
    </rPh>
    <phoneticPr fontId="1"/>
  </si>
  <si>
    <t>250+25</t>
    <phoneticPr fontId="1"/>
  </si>
  <si>
    <t>遠隔儀式</t>
    <rPh sb="0" eb="2">
      <t>エンカク</t>
    </rPh>
    <rPh sb="2" eb="4">
      <t>ギシキ</t>
    </rPh>
    <phoneticPr fontId="1"/>
  </si>
  <si>
    <t>隷属</t>
    <rPh sb="0" eb="2">
      <t>レイゾク</t>
    </rPh>
    <phoneticPr fontId="1"/>
  </si>
  <si>
    <t>敵の魔法生物1体を隷属させようと試みます</t>
    <rPh sb="0" eb="1">
      <t>テキ</t>
    </rPh>
    <rPh sb="2" eb="4">
      <t>マホウ</t>
    </rPh>
    <rPh sb="4" eb="6">
      <t>セイブツ</t>
    </rPh>
    <rPh sb="7" eb="8">
      <t>タイ</t>
    </rPh>
    <rPh sb="9" eb="11">
      <t>レイゾク</t>
    </rPh>
    <rPh sb="16" eb="17">
      <t>ココロ</t>
    </rPh>
    <phoneticPr fontId="1"/>
  </si>
  <si>
    <t>Enslave</t>
    <phoneticPr fontId="1"/>
  </si>
  <si>
    <t>抵抗可能\n魔法生物にのみ作用</t>
    <rPh sb="0" eb="2">
      <t>テイコウ</t>
    </rPh>
    <rPh sb="2" eb="4">
      <t>カノウ</t>
    </rPh>
    <rPh sb="6" eb="8">
      <t>マホウ</t>
    </rPh>
    <rPh sb="8" eb="10">
      <t>セイブツ</t>
    </rPh>
    <rPh sb="13" eb="15">
      <t>サヨウ</t>
    </rPh>
    <phoneticPr fontId="1"/>
  </si>
  <si>
    <t>中範囲の味方の運命を変え致命傷となる攻撃を75%で無効化します</t>
    <rPh sb="0" eb="1">
      <t>チュウ</t>
    </rPh>
    <phoneticPr fontId="1"/>
  </si>
  <si>
    <t>自身の周囲から断続的に生命力を吸収します</t>
    <rPh sb="0" eb="2">
      <t>ジシン</t>
    </rPh>
    <rPh sb="3" eb="5">
      <t>シュウイ</t>
    </rPh>
    <rPh sb="7" eb="10">
      <t>ダンゾクテキ</t>
    </rPh>
    <rPh sb="11" eb="14">
      <t>セイメイリョク</t>
    </rPh>
    <rPh sb="15" eb="17">
      <t>キュウシュウ</t>
    </rPh>
    <phoneticPr fontId="1"/>
  </si>
  <si>
    <t>Soul Vortex</t>
    <phoneticPr fontId="1"/>
  </si>
  <si>
    <t>味方全員を骨張らせ刺突への耐性を与えます</t>
    <rPh sb="0" eb="2">
      <t>ミカタ</t>
    </rPh>
    <rPh sb="2" eb="4">
      <t>ゼンイン</t>
    </rPh>
    <phoneticPr fontId="1"/>
  </si>
  <si>
    <t>Skeletal Body</t>
    <phoneticPr fontId="1"/>
  </si>
  <si>
    <t>Disease All Friendly</t>
    <phoneticPr fontId="1"/>
  </si>
  <si>
    <t>戦場を完全なる闇に包みます</t>
    <rPh sb="0" eb="2">
      <t>センジョウ</t>
    </rPh>
    <rPh sb="3" eb="5">
      <t>カンゼン</t>
    </rPh>
    <rPh sb="7" eb="8">
      <t>ヤミ</t>
    </rPh>
    <rPh sb="9" eb="10">
      <t>ツツ</t>
    </rPh>
    <phoneticPr fontId="1"/>
  </si>
  <si>
    <t>Darkness</t>
    <phoneticPr fontId="1"/>
  </si>
  <si>
    <t>変身</t>
    <rPh sb="0" eb="2">
      <t>ヘンシン</t>
    </rPh>
    <phoneticPr fontId="1"/>
  </si>
  <si>
    <t>自身を何らかの動物へと永久的に変化させます</t>
    <rPh sb="0" eb="2">
      <t>ジシン</t>
    </rPh>
    <rPh sb="3" eb="4">
      <t>ナン</t>
    </rPh>
    <rPh sb="7" eb="9">
      <t>ドウブツ</t>
    </rPh>
    <rPh sb="11" eb="14">
      <t>エイキュウテキ</t>
    </rPh>
    <rPh sb="15" eb="17">
      <t>ヘンカ</t>
    </rPh>
    <phoneticPr fontId="1"/>
  </si>
  <si>
    <t>Transform</t>
    <phoneticPr fontId="1"/>
  </si>
  <si>
    <t>中範囲の味方を巨大化させます</t>
    <rPh sb="0" eb="1">
      <t>チュウ</t>
    </rPh>
    <phoneticPr fontId="1"/>
  </si>
  <si>
    <t>風5</t>
    <rPh sb="0" eb="1">
      <t>カゼ</t>
    </rPh>
    <phoneticPr fontId="1"/>
  </si>
  <si>
    <t>水6</t>
    <rPh sb="0" eb="1">
      <t>ミズ</t>
    </rPh>
    <phoneticPr fontId="1"/>
  </si>
  <si>
    <t>星4</t>
    <rPh sb="0" eb="1">
      <t>ホシ</t>
    </rPh>
    <phoneticPr fontId="1"/>
  </si>
  <si>
    <t>死7</t>
    <rPh sb="0" eb="1">
      <t>シ</t>
    </rPh>
    <phoneticPr fontId="1"/>
  </si>
  <si>
    <t>自身に死んでも疲労と引き換えにその場で蘇る力を与えます</t>
    <rPh sb="0" eb="2">
      <t>ジシン</t>
    </rPh>
    <rPh sb="3" eb="4">
      <t>シ</t>
    </rPh>
    <rPh sb="7" eb="9">
      <t>ヒロウ</t>
    </rPh>
    <rPh sb="10" eb="11">
      <t>ヒ</t>
    </rPh>
    <rPh sb="12" eb="13">
      <t>カ</t>
    </rPh>
    <rPh sb="17" eb="18">
      <t>バ</t>
    </rPh>
    <rPh sb="19" eb="20">
      <t>ヨミガエ</t>
    </rPh>
    <rPh sb="21" eb="22">
      <t>チカラ</t>
    </rPh>
    <rPh sb="23" eb="24">
      <t>アタ</t>
    </rPh>
    <phoneticPr fontId="1"/>
  </si>
  <si>
    <t>Phoenix Pyre</t>
    <phoneticPr fontId="1"/>
  </si>
  <si>
    <t>指定した州をPhantasmal Warrior25+体が襲撃します</t>
    <rPh sb="0" eb="2">
      <t>シテイ</t>
    </rPh>
    <rPh sb="4" eb="5">
      <t>シュウ</t>
    </rPh>
    <rPh sb="27" eb="28">
      <t>タイ</t>
    </rPh>
    <rPh sb="29" eb="31">
      <t>シュウゲキ</t>
    </rPh>
    <phoneticPr fontId="1"/>
  </si>
  <si>
    <t>味方全員を霧状に変え受けるHPダメージを激減させます</t>
    <rPh sb="0" eb="2">
      <t>ミカタ</t>
    </rPh>
    <rPh sb="2" eb="4">
      <t>ゼンイン</t>
    </rPh>
    <phoneticPr fontId="1"/>
  </si>
  <si>
    <t>中範囲の敵を氷で包み動きを封じます</t>
    <rPh sb="0" eb="1">
      <t>チュウ</t>
    </rPh>
    <rPh sb="1" eb="3">
      <t>ハンイ</t>
    </rPh>
    <rPh sb="4" eb="5">
      <t>テキ</t>
    </rPh>
    <rPh sb="6" eb="7">
      <t>コオリ</t>
    </rPh>
    <rPh sb="8" eb="9">
      <t>ツツ</t>
    </rPh>
    <rPh sb="10" eb="11">
      <t>ウゴ</t>
    </rPh>
    <rPh sb="13" eb="14">
      <t>フウ</t>
    </rPh>
    <phoneticPr fontId="1"/>
  </si>
  <si>
    <t>世界中の海面を凍結させ通常の手段での通過を禁じます</t>
    <rPh sb="0" eb="2">
      <t>セカイ</t>
    </rPh>
    <rPh sb="2" eb="3">
      <t>ジュウ</t>
    </rPh>
    <rPh sb="4" eb="6">
      <t>カイメン</t>
    </rPh>
    <rPh sb="7" eb="9">
      <t>トウケツ</t>
    </rPh>
    <rPh sb="11" eb="13">
      <t>ツウジョウ</t>
    </rPh>
    <rPh sb="14" eb="16">
      <t>シュダン</t>
    </rPh>
    <rPh sb="18" eb="20">
      <t>ツウカ</t>
    </rPh>
    <rPh sb="21" eb="22">
      <t>キン</t>
    </rPh>
    <phoneticPr fontId="1"/>
  </si>
  <si>
    <t>Sea of Ice</t>
    <phoneticPr fontId="1"/>
  </si>
  <si>
    <t>広範囲の味方の皮膚を変化させ防御力を15まで増加させます</t>
    <rPh sb="0" eb="3">
      <t>コウハンイ</t>
    </rPh>
    <rPh sb="4" eb="6">
      <t>ミカタ</t>
    </rPh>
    <rPh sb="7" eb="9">
      <t>ヒフ</t>
    </rPh>
    <rPh sb="10" eb="12">
      <t>ヘンカ</t>
    </rPh>
    <rPh sb="14" eb="17">
      <t>ボウギョリョク</t>
    </rPh>
    <rPh sb="22" eb="24">
      <t>ゾウカ</t>
    </rPh>
    <phoneticPr fontId="1"/>
  </si>
  <si>
    <t>地方呪附</t>
    <rPh sb="0" eb="2">
      <t>チホウ</t>
    </rPh>
    <rPh sb="2" eb="3">
      <t>ジュ</t>
    </rPh>
    <rPh sb="3" eb="4">
      <t>フ</t>
    </rPh>
    <phoneticPr fontId="1"/>
  </si>
  <si>
    <t>要塞の壁を鋼鉄化し防御力を1000増加させます</t>
    <rPh sb="0" eb="2">
      <t>ヨウサイ</t>
    </rPh>
    <rPh sb="3" eb="4">
      <t>カベ</t>
    </rPh>
    <rPh sb="5" eb="7">
      <t>コウテツ</t>
    </rPh>
    <rPh sb="7" eb="8">
      <t>カ</t>
    </rPh>
    <rPh sb="9" eb="12">
      <t>ボウギョリョク</t>
    </rPh>
    <rPh sb="17" eb="19">
      <t>ゾウカ</t>
    </rPh>
    <phoneticPr fontId="1"/>
  </si>
  <si>
    <t>Iron Walls</t>
    <phoneticPr fontId="1"/>
  </si>
  <si>
    <t>敵全員を呪い傷からの後遺症を受けやすくします</t>
    <rPh sb="1" eb="3">
      <t>ゼンイン</t>
    </rPh>
    <phoneticPr fontId="1"/>
  </si>
  <si>
    <t>Curse</t>
    <phoneticPr fontId="1"/>
  </si>
  <si>
    <t>全体攻撃</t>
    <rPh sb="0" eb="2">
      <t>ゼンタイ</t>
    </rPh>
    <rPh sb="2" eb="4">
      <t>コウゲキ</t>
    </rPh>
    <phoneticPr fontId="1"/>
  </si>
  <si>
    <t>敵味方全員に物理的攻撃を行い骨折させようと試みます</t>
    <rPh sb="0" eb="3">
      <t>テキミカタ</t>
    </rPh>
    <rPh sb="3" eb="5">
      <t>ゼンイン</t>
    </rPh>
    <rPh sb="6" eb="9">
      <t>ブツリテキ</t>
    </rPh>
    <rPh sb="9" eb="11">
      <t>コウゲキ</t>
    </rPh>
    <rPh sb="12" eb="13">
      <t>オコナ</t>
    </rPh>
    <rPh sb="14" eb="16">
      <t>コッセツ</t>
    </rPh>
    <rPh sb="21" eb="22">
      <t>ココロ</t>
    </rPh>
    <phoneticPr fontId="1"/>
  </si>
  <si>
    <t>防御無視</t>
    <rPh sb="0" eb="2">
      <t>ボウギョ</t>
    </rPh>
    <rPh sb="2" eb="4">
      <t>ムシ</t>
    </rPh>
    <phoneticPr fontId="1"/>
  </si>
  <si>
    <t>Battlefield Limp</t>
    <phoneticPr fontId="1"/>
  </si>
  <si>
    <t>強制変身</t>
    <rPh sb="0" eb="2">
      <t>キョウセイ</t>
    </rPh>
    <rPh sb="2" eb="4">
      <t>ヘンシン</t>
    </rPh>
    <phoneticPr fontId="1"/>
  </si>
  <si>
    <t>敵1体をFrogへと永久的に変化させようと試みます</t>
    <rPh sb="0" eb="1">
      <t>テキ</t>
    </rPh>
    <rPh sb="2" eb="3">
      <t>タイ</t>
    </rPh>
    <rPh sb="10" eb="13">
      <t>エイキュウテキ</t>
    </rPh>
    <rPh sb="14" eb="16">
      <t>ヘンカ</t>
    </rPh>
    <rPh sb="21" eb="22">
      <t>ココロ</t>
    </rPh>
    <phoneticPr fontId="1"/>
  </si>
  <si>
    <t>Frog</t>
    <phoneticPr fontId="1"/>
  </si>
  <si>
    <t>抵抗可能\n無心無効\nアンデッド無効\n無生物無効</t>
    <rPh sb="0" eb="2">
      <t>テイコウ</t>
    </rPh>
    <rPh sb="2" eb="4">
      <t>カノウ</t>
    </rPh>
    <rPh sb="6" eb="8">
      <t>ムシン</t>
    </rPh>
    <rPh sb="8" eb="10">
      <t>ムコウ</t>
    </rPh>
    <rPh sb="17" eb="19">
      <t>ムコウ</t>
    </rPh>
    <rPh sb="21" eb="24">
      <t>ムセイブツ</t>
    </rPh>
    <rPh sb="24" eb="26">
      <t>ムコウ</t>
    </rPh>
    <phoneticPr fontId="1"/>
  </si>
  <si>
    <t>様々な巨大化した虫を70+体召喚します</t>
    <phoneticPr fontId="1"/>
  </si>
  <si>
    <t>70+5</t>
    <phoneticPr fontId="1"/>
  </si>
  <si>
    <t>味方全員の皮膚を変化させ防御力を10まで増加させます</t>
    <rPh sb="0" eb="2">
      <t>ミカタ</t>
    </rPh>
    <rPh sb="2" eb="4">
      <t>ゼンイン</t>
    </rPh>
    <rPh sb="5" eb="7">
      <t>ヒフ</t>
    </rPh>
    <rPh sb="8" eb="10">
      <t>ヘンカ</t>
    </rPh>
    <rPh sb="12" eb="15">
      <t>ボウギョリョク</t>
    </rPh>
    <rPh sb="20" eb="22">
      <t>ゾウカ</t>
    </rPh>
    <phoneticPr fontId="1"/>
  </si>
  <si>
    <t>火4</t>
    <rPh sb="0" eb="1">
      <t>ヒ</t>
    </rPh>
    <phoneticPr fontId="1"/>
  </si>
  <si>
    <t>風7</t>
    <rPh sb="0" eb="1">
      <t>カゼ</t>
    </rPh>
    <phoneticPr fontId="1"/>
  </si>
  <si>
    <t>水4</t>
    <rPh sb="0" eb="1">
      <t>ミズ</t>
    </rPh>
    <phoneticPr fontId="1"/>
  </si>
  <si>
    <t>地4</t>
    <rPh sb="0" eb="1">
      <t>チ</t>
    </rPh>
    <phoneticPr fontId="1"/>
  </si>
  <si>
    <t>星6</t>
    <rPh sb="0" eb="1">
      <t>ホシ</t>
    </rPh>
    <phoneticPr fontId="1"/>
  </si>
  <si>
    <t>中範囲の敵をを発火させ徐々にダメージを与えます</t>
    <rPh sb="0" eb="1">
      <t>チュウ</t>
    </rPh>
    <rPh sb="1" eb="3">
      <t>ハンイ</t>
    </rPh>
    <rPh sb="4" eb="5">
      <t>テキ</t>
    </rPh>
    <phoneticPr fontId="1"/>
  </si>
  <si>
    <t>On fire</t>
    <phoneticPr fontId="1"/>
  </si>
  <si>
    <t>味方全員に弱い冷気耐性を与えます</t>
    <rPh sb="0" eb="2">
      <t>ミカタ</t>
    </rPh>
    <rPh sb="2" eb="4">
      <t>ゼンイン</t>
    </rPh>
    <rPh sb="5" eb="6">
      <t>ヨワ</t>
    </rPh>
    <rPh sb="7" eb="9">
      <t>レイキ</t>
    </rPh>
    <rPh sb="9" eb="11">
      <t>タイセイ</t>
    </rPh>
    <rPh sb="12" eb="13">
      <t>アタ</t>
    </rPh>
    <phoneticPr fontId="1"/>
  </si>
  <si>
    <t>支配圏内の味方の州を幻の戦士たちが防衛します</t>
    <rPh sb="0" eb="3">
      <t>シハイケン</t>
    </rPh>
    <rPh sb="3" eb="4">
      <t>ナイ</t>
    </rPh>
    <rPh sb="5" eb="7">
      <t>ミカタ</t>
    </rPh>
    <rPh sb="8" eb="9">
      <t>シュウ</t>
    </rPh>
    <rPh sb="10" eb="11">
      <t>マボロシ</t>
    </rPh>
    <rPh sb="12" eb="14">
      <t>センシ</t>
    </rPh>
    <rPh sb="17" eb="19">
      <t>ボウエイ</t>
    </rPh>
    <phoneticPr fontId="1"/>
  </si>
  <si>
    <t>Fata Morgana</t>
    <phoneticPr fontId="1"/>
  </si>
  <si>
    <t>中範囲の味方を加速させ移動や攻撃を2倍速で行えるようにします</t>
    <rPh sb="0" eb="1">
      <t>チュウ</t>
    </rPh>
    <rPh sb="1" eb="3">
      <t>ハンイ</t>
    </rPh>
    <rPh sb="4" eb="6">
      <t>ミカタ</t>
    </rPh>
    <rPh sb="7" eb="9">
      <t>カソク</t>
    </rPh>
    <rPh sb="11" eb="13">
      <t>イドウ</t>
    </rPh>
    <rPh sb="14" eb="16">
      <t>コウゲキ</t>
    </rPh>
    <rPh sb="18" eb="20">
      <t>バイソク</t>
    </rPh>
    <rPh sb="21" eb="22">
      <t>オコナ</t>
    </rPh>
    <phoneticPr fontId="1"/>
  </si>
  <si>
    <t>9+1</t>
    <phoneticPr fontId="1"/>
  </si>
  <si>
    <t>中範囲の敵を溶解させ即死させようと試みます</t>
    <rPh sb="0" eb="1">
      <t>チュウ</t>
    </rPh>
    <rPh sb="1" eb="3">
      <t>ハンイ</t>
    </rPh>
    <rPh sb="4" eb="5">
      <t>テキ</t>
    </rPh>
    <rPh sb="6" eb="8">
      <t>ヨウカイ</t>
    </rPh>
    <rPh sb="10" eb="12">
      <t>ソクシ</t>
    </rPh>
    <rPh sb="17" eb="18">
      <t>ココロ</t>
    </rPh>
    <phoneticPr fontId="1"/>
  </si>
  <si>
    <t>Area Cripple</t>
    <phoneticPr fontId="1"/>
  </si>
  <si>
    <t>味方全員に弱い火炎耐性を与えます</t>
    <rPh sb="0" eb="2">
      <t>ミカタ</t>
    </rPh>
    <rPh sb="2" eb="4">
      <t>ゼンイン</t>
    </rPh>
    <rPh sb="5" eb="6">
      <t>ヨワ</t>
    </rPh>
    <rPh sb="7" eb="9">
      <t>カエン</t>
    </rPh>
    <rPh sb="9" eb="11">
      <t>タイセイ</t>
    </rPh>
    <rPh sb="12" eb="13">
      <t>アタ</t>
    </rPh>
    <phoneticPr fontId="1"/>
  </si>
  <si>
    <t>指定した陸上の州にWizard's Towerを即座に建設します</t>
    <rPh sb="0" eb="2">
      <t>シテイ</t>
    </rPh>
    <rPh sb="4" eb="6">
      <t>リクジョウ</t>
    </rPh>
    <rPh sb="7" eb="8">
      <t>シュウ</t>
    </rPh>
    <rPh sb="24" eb="26">
      <t>ソクザ</t>
    </rPh>
    <rPh sb="27" eb="29">
      <t>ケンセツ</t>
    </rPh>
    <phoneticPr fontId="1"/>
  </si>
  <si>
    <t>Wizard's Tower</t>
    <phoneticPr fontId="1"/>
  </si>
  <si>
    <t>遠隔儀式\n海域の指定不可\n敵国領内の指定不可</t>
    <rPh sb="0" eb="2">
      <t>エンカク</t>
    </rPh>
    <rPh sb="2" eb="4">
      <t>ギシキ</t>
    </rPh>
    <rPh sb="6" eb="8">
      <t>カイイキ</t>
    </rPh>
    <rPh sb="9" eb="11">
      <t>シテイ</t>
    </rPh>
    <rPh sb="11" eb="13">
      <t>フカ</t>
    </rPh>
    <rPh sb="15" eb="17">
      <t>テキコク</t>
    </rPh>
    <rPh sb="17" eb="19">
      <t>リョウナイ</t>
    </rPh>
    <rPh sb="20" eb="22">
      <t>シテイ</t>
    </rPh>
    <rPh sb="22" eb="24">
      <t>フカ</t>
    </rPh>
    <phoneticPr fontId="1"/>
  </si>
  <si>
    <t>味方全員に弱い電撃耐性を与えます</t>
    <rPh sb="0" eb="2">
      <t>ミカタ</t>
    </rPh>
    <rPh sb="2" eb="4">
      <t>ゼンイン</t>
    </rPh>
    <rPh sb="5" eb="6">
      <t>ヨワ</t>
    </rPh>
    <rPh sb="7" eb="9">
      <t>デンゲキ</t>
    </rPh>
    <rPh sb="9" eb="11">
      <t>タイセイ</t>
    </rPh>
    <rPh sb="12" eb="13">
      <t>アタ</t>
    </rPh>
    <phoneticPr fontId="1"/>
  </si>
  <si>
    <t>味方全員の運命を変え致命傷となる攻撃を75%で無効化します</t>
    <rPh sb="2" eb="4">
      <t>ゼンイン</t>
    </rPh>
    <phoneticPr fontId="1"/>
  </si>
  <si>
    <t>一定時間のみ自身以外の時を著しく遅らせます</t>
    <rPh sb="0" eb="2">
      <t>イッテイ</t>
    </rPh>
    <rPh sb="2" eb="4">
      <t>ジカン</t>
    </rPh>
    <rPh sb="6" eb="8">
      <t>ジシン</t>
    </rPh>
    <rPh sb="8" eb="10">
      <t>イガイ</t>
    </rPh>
    <rPh sb="11" eb="12">
      <t>トキ</t>
    </rPh>
    <rPh sb="13" eb="14">
      <t>イチジル</t>
    </rPh>
    <rPh sb="16" eb="17">
      <t>オク</t>
    </rPh>
    <phoneticPr fontId="1"/>
  </si>
  <si>
    <t>Time Stop</t>
    <phoneticPr fontId="1"/>
  </si>
  <si>
    <t>敵1体を分解し即死させようと試みます</t>
    <rPh sb="0" eb="1">
      <t>テキ</t>
    </rPh>
    <rPh sb="2" eb="3">
      <t>タイ</t>
    </rPh>
    <rPh sb="4" eb="6">
      <t>ブンカイ</t>
    </rPh>
    <rPh sb="7" eb="9">
      <t>ソクシ</t>
    </rPh>
    <rPh sb="14" eb="15">
      <t>ココロ</t>
    </rPh>
    <phoneticPr fontId="1"/>
  </si>
  <si>
    <t>中範囲の敵をBoarへと永久的に変化させようと試みます</t>
    <rPh sb="0" eb="1">
      <t>チュウ</t>
    </rPh>
    <rPh sb="1" eb="3">
      <t>ハンイ</t>
    </rPh>
    <rPh sb="4" eb="5">
      <t>テキ</t>
    </rPh>
    <phoneticPr fontId="1"/>
  </si>
  <si>
    <t>Boar</t>
    <phoneticPr fontId="1"/>
  </si>
  <si>
    <t>10+2</t>
    <phoneticPr fontId="1"/>
  </si>
  <si>
    <t>星7</t>
    <rPh sb="0" eb="1">
      <t>ホシ</t>
    </rPh>
    <phoneticPr fontId="1"/>
  </si>
  <si>
    <t>星9</t>
    <rPh sb="0" eb="1">
      <t>ホシ</t>
    </rPh>
    <phoneticPr fontId="1"/>
  </si>
  <si>
    <t>死9</t>
    <rPh sb="0" eb="1">
      <t>シ</t>
    </rPh>
    <phoneticPr fontId="1"/>
  </si>
  <si>
    <t>緑7</t>
    <rPh sb="0" eb="1">
      <t>ミドリ</t>
    </rPh>
    <phoneticPr fontId="1"/>
  </si>
  <si>
    <t>味方全員の防御力を20まで増加させ弱い火炎耐性を与えます</t>
    <rPh sb="0" eb="2">
      <t>ミカタ</t>
    </rPh>
    <rPh sb="2" eb="4">
      <t>ゼンイン</t>
    </rPh>
    <rPh sb="5" eb="8">
      <t>ボウギョリョク</t>
    </rPh>
    <rPh sb="17" eb="18">
      <t>ヨワ</t>
    </rPh>
    <rPh sb="19" eb="21">
      <t>カエン</t>
    </rPh>
    <rPh sb="21" eb="23">
      <t>タイセイ</t>
    </rPh>
    <rPh sb="24" eb="25">
      <t>アタ</t>
    </rPh>
    <phoneticPr fontId="1"/>
  </si>
  <si>
    <t>Ironskin/Fire Resistant 5</t>
    <phoneticPr fontId="1"/>
  </si>
  <si>
    <t>味方全員の防御力を20まで増加させ魔法抵抗力を向上させます</t>
    <rPh sb="0" eb="2">
      <t>ミカタ</t>
    </rPh>
    <rPh sb="2" eb="4">
      <t>ゼンイン</t>
    </rPh>
    <rPh sb="5" eb="8">
      <t>ボウギョリョク</t>
    </rPh>
    <rPh sb="17" eb="19">
      <t>マホウ</t>
    </rPh>
    <rPh sb="19" eb="21">
      <t>テイコウ</t>
    </rPh>
    <rPh sb="21" eb="22">
      <t>リョク</t>
    </rPh>
    <rPh sb="23" eb="25">
      <t>コウジョウ</t>
    </rPh>
    <phoneticPr fontId="1"/>
  </si>
  <si>
    <t>Ironskin/Antimagic</t>
    <phoneticPr fontId="1"/>
  </si>
  <si>
    <t>全体隷属</t>
    <rPh sb="0" eb="2">
      <t>ゼンタイ</t>
    </rPh>
    <rPh sb="2" eb="4">
      <t>レイゾク</t>
    </rPh>
    <phoneticPr fontId="1"/>
  </si>
  <si>
    <t>敵の魔法生物全員を隷属させようと試みます</t>
    <rPh sb="0" eb="1">
      <t>テキ</t>
    </rPh>
    <rPh sb="2" eb="4">
      <t>マホウ</t>
    </rPh>
    <rPh sb="4" eb="6">
      <t>セイブツ</t>
    </rPh>
    <rPh sb="6" eb="8">
      <t>ゼンイン</t>
    </rPh>
    <rPh sb="9" eb="11">
      <t>レイゾク</t>
    </rPh>
    <rPh sb="16" eb="17">
      <t>ココロ</t>
    </rPh>
    <phoneticPr fontId="1"/>
  </si>
  <si>
    <t>抵抗容易\n魔法生物にのみ作用\n敵にのみ作用</t>
    <rPh sb="0" eb="2">
      <t>テイコウ</t>
    </rPh>
    <rPh sb="2" eb="4">
      <t>ヨウイ</t>
    </rPh>
    <rPh sb="6" eb="8">
      <t>マホウ</t>
    </rPh>
    <rPh sb="8" eb="10">
      <t>セイブツ</t>
    </rPh>
    <rPh sb="13" eb="15">
      <t>サヨウ</t>
    </rPh>
    <rPh sb="17" eb="18">
      <t>テキ</t>
    </rPh>
    <rPh sb="21" eb="23">
      <t>サヨウ</t>
    </rPh>
    <phoneticPr fontId="1"/>
  </si>
  <si>
    <t>特殊</t>
    <rPh sb="0" eb="2">
      <t>トクシュ</t>
    </rPh>
    <phoneticPr fontId="1"/>
  </si>
  <si>
    <t>創造の力を利用し入力した願いを叶えます</t>
    <rPh sb="0" eb="2">
      <t>ソウゾウ</t>
    </rPh>
    <rPh sb="3" eb="4">
      <t>チカラ</t>
    </rPh>
    <rPh sb="5" eb="7">
      <t>リヨウ</t>
    </rPh>
    <rPh sb="8" eb="10">
      <t>ニュウリョク</t>
    </rPh>
    <rPh sb="12" eb="13">
      <t>ネガ</t>
    </rPh>
    <rPh sb="15" eb="16">
      <t>カナ</t>
    </rPh>
    <phoneticPr fontId="1"/>
  </si>
  <si>
    <t>Wish</t>
    <phoneticPr fontId="1"/>
  </si>
  <si>
    <t>世界中を完全なる闇で包み収入を激減させます</t>
    <rPh sb="0" eb="2">
      <t>セカイ</t>
    </rPh>
    <rPh sb="2" eb="3">
      <t>ジュウ</t>
    </rPh>
    <rPh sb="4" eb="6">
      <t>カンゼン</t>
    </rPh>
    <rPh sb="8" eb="9">
      <t>ヤミ</t>
    </rPh>
    <rPh sb="10" eb="11">
      <t>ツツ</t>
    </rPh>
    <rPh sb="12" eb="14">
      <t>シュウニュウ</t>
    </rPh>
    <rPh sb="15" eb="17">
      <t>ゲキゲン</t>
    </rPh>
    <phoneticPr fontId="1"/>
  </si>
  <si>
    <t>Utterdark</t>
    <phoneticPr fontId="1"/>
  </si>
  <si>
    <t>敵全員を矮小化させ臆病にしようと試みます</t>
    <rPh sb="0" eb="1">
      <t>テキ</t>
    </rPh>
    <rPh sb="1" eb="3">
      <t>ゼンイン</t>
    </rPh>
    <rPh sb="4" eb="7">
      <t>ワイショウカ</t>
    </rPh>
    <rPh sb="9" eb="11">
      <t>オクビョウ</t>
    </rPh>
    <rPh sb="16" eb="17">
      <t>ココロ</t>
    </rPh>
    <phoneticPr fontId="1"/>
  </si>
  <si>
    <t>Army of Rat</t>
    <phoneticPr fontId="1"/>
  </si>
  <si>
    <t>抵抗可能\n敵にのみ作用</t>
    <rPh sb="0" eb="2">
      <t>テイコウ</t>
    </rPh>
    <rPh sb="2" eb="4">
      <t>カノウ</t>
    </rPh>
    <rPh sb="6" eb="7">
      <t>テキ</t>
    </rPh>
    <rPh sb="10" eb="12">
      <t>サヨウ</t>
    </rPh>
    <phoneticPr fontId="1"/>
  </si>
  <si>
    <t>味方にのみ作用</t>
  </si>
  <si>
    <t>味方にのみ作用</t>
    <rPh sb="0" eb="2">
      <t>ミカタ</t>
    </rPh>
    <rPh sb="5" eb="7">
      <t>サヨウ</t>
    </rPh>
    <phoneticPr fontId="1"/>
  </si>
  <si>
    <t>味方にのみ作用</t>
    <phoneticPr fontId="1"/>
  </si>
  <si>
    <t>味方にのみ作用</t>
    <phoneticPr fontId="1"/>
  </si>
  <si>
    <t>味方にのみ作用</t>
    <phoneticPr fontId="1"/>
  </si>
  <si>
    <t>味方にのみ作用</t>
    <phoneticPr fontId="1"/>
  </si>
  <si>
    <t>味方にのみ作用</t>
    <phoneticPr fontId="1"/>
  </si>
  <si>
    <t>味方にのみ作用</t>
    <phoneticPr fontId="1"/>
  </si>
  <si>
    <t>アンデッド無効\n無生物無効\n味方にのみ作用</t>
    <rPh sb="5" eb="7">
      <t>ムコウ</t>
    </rPh>
    <rPh sb="9" eb="12">
      <t>ムセイブツ</t>
    </rPh>
    <rPh sb="12" eb="14">
      <t>ムコウ</t>
    </rPh>
    <phoneticPr fontId="1"/>
  </si>
  <si>
    <t>味方にのみ作用</t>
    <phoneticPr fontId="1"/>
  </si>
  <si>
    <t>味方にのみ作用</t>
    <phoneticPr fontId="1"/>
  </si>
  <si>
    <t>味方にのみ作用</t>
    <phoneticPr fontId="1"/>
  </si>
  <si>
    <t>火1</t>
    <rPh sb="0" eb="1">
      <t>ヒ</t>
    </rPh>
    <phoneticPr fontId="1"/>
  </si>
  <si>
    <t>水1</t>
    <rPh sb="0" eb="1">
      <t>ミズ</t>
    </rPh>
    <phoneticPr fontId="1"/>
  </si>
  <si>
    <t>地1</t>
    <rPh sb="0" eb="1">
      <t>チ</t>
    </rPh>
    <phoneticPr fontId="1"/>
  </si>
  <si>
    <t>戦闘</t>
    <rPh sb="0" eb="2">
      <t>セントウ</t>
    </rPh>
    <phoneticPr fontId="1"/>
  </si>
  <si>
    <t>攻撃</t>
    <rPh sb="0" eb="2">
      <t>コウゲキ</t>
    </rPh>
    <phoneticPr fontId="1"/>
  </si>
  <si>
    <t>6発の火の粉を放ち攻撃します</t>
    <rPh sb="1" eb="2">
      <t>パツ</t>
    </rPh>
    <rPh sb="3" eb="4">
      <t>ヒ</t>
    </rPh>
    <rPh sb="5" eb="6">
      <t>コ</t>
    </rPh>
    <rPh sb="7" eb="8">
      <t>ハナ</t>
    </rPh>
    <rPh sb="9" eb="11">
      <t>コウゲキ</t>
    </rPh>
    <phoneticPr fontId="1"/>
  </si>
  <si>
    <t>30+5</t>
    <phoneticPr fontId="1"/>
  </si>
  <si>
    <t>火炎属性\n防御貫通</t>
    <rPh sb="0" eb="2">
      <t>カエン</t>
    </rPh>
    <rPh sb="2" eb="4">
      <t>ゾクセイ</t>
    </rPh>
    <rPh sb="6" eb="8">
      <t>ボウギョ</t>
    </rPh>
    <rPh sb="8" eb="10">
      <t>カンツウ</t>
    </rPh>
    <phoneticPr fontId="1"/>
  </si>
  <si>
    <t>近接攻撃</t>
    <rPh sb="0" eb="2">
      <t>キンセツ</t>
    </rPh>
    <rPh sb="2" eb="4">
      <t>コウゲキ</t>
    </rPh>
    <phoneticPr fontId="1"/>
  </si>
  <si>
    <t>近くの敵に冷気による攻撃を行います</t>
    <rPh sb="0" eb="1">
      <t>チカ</t>
    </rPh>
    <rPh sb="3" eb="4">
      <t>テキ</t>
    </rPh>
    <rPh sb="5" eb="7">
      <t>レイキ</t>
    </rPh>
    <rPh sb="10" eb="12">
      <t>コウゲキ</t>
    </rPh>
    <rPh sb="13" eb="14">
      <t>オコナ</t>
    </rPh>
    <phoneticPr fontId="1"/>
  </si>
  <si>
    <t>9+1</t>
    <phoneticPr fontId="1"/>
  </si>
  <si>
    <t>冷気属性\n防御無視</t>
    <rPh sb="0" eb="2">
      <t>レイキ</t>
    </rPh>
    <rPh sb="2" eb="4">
      <t>ゾクセイ</t>
    </rPh>
    <rPh sb="6" eb="8">
      <t>ボウギョ</t>
    </rPh>
    <rPh sb="8" eb="10">
      <t>ムシ</t>
    </rPh>
    <phoneticPr fontId="1"/>
  </si>
  <si>
    <t>4+発の石片を放ち攻撃します</t>
    <rPh sb="2" eb="3">
      <t>ハツ</t>
    </rPh>
    <rPh sb="4" eb="5">
      <t>セキ</t>
    </rPh>
    <rPh sb="5" eb="6">
      <t>ヘン</t>
    </rPh>
    <rPh sb="7" eb="8">
      <t>ハナ</t>
    </rPh>
    <rPh sb="9" eb="11">
      <t>コウゲキ</t>
    </rPh>
    <phoneticPr fontId="1"/>
  </si>
  <si>
    <t>30+5</t>
    <phoneticPr fontId="1"/>
  </si>
  <si>
    <t>4+2</t>
    <phoneticPr fontId="1"/>
  </si>
  <si>
    <t>切断属性\n打撃属性\n物理属性</t>
    <rPh sb="0" eb="2">
      <t>セツダン</t>
    </rPh>
    <rPh sb="2" eb="4">
      <t>ゾクセイ</t>
    </rPh>
    <rPh sb="6" eb="8">
      <t>ダゲキ</t>
    </rPh>
    <rPh sb="8" eb="10">
      <t>ゾクセイ</t>
    </rPh>
    <rPh sb="12" eb="14">
      <t>ブツリ</t>
    </rPh>
    <rPh sb="14" eb="16">
      <t>ゾクセイ</t>
    </rPh>
    <phoneticPr fontId="1"/>
  </si>
  <si>
    <t>火2</t>
    <rPh sb="0" eb="1">
      <t>ヒ</t>
    </rPh>
    <phoneticPr fontId="1"/>
  </si>
  <si>
    <t>風1</t>
    <rPh sb="0" eb="1">
      <t>カゼ</t>
    </rPh>
    <phoneticPr fontId="1"/>
  </si>
  <si>
    <t>水2</t>
    <rPh sb="0" eb="1">
      <t>ミズ</t>
    </rPh>
    <phoneticPr fontId="1"/>
  </si>
  <si>
    <t>星1</t>
    <rPh sb="0" eb="1">
      <t>ホシ</t>
    </rPh>
    <phoneticPr fontId="1"/>
  </si>
  <si>
    <t>星2</t>
    <rPh sb="0" eb="1">
      <t>ホシ</t>
    </rPh>
    <phoneticPr fontId="1"/>
  </si>
  <si>
    <t>緑1</t>
    <rPh sb="0" eb="1">
      <t>ミドリ</t>
    </rPh>
    <phoneticPr fontId="1"/>
  </si>
  <si>
    <t>儀式</t>
    <rPh sb="0" eb="2">
      <t>ギシキ</t>
    </rPh>
    <phoneticPr fontId="1"/>
  </si>
  <si>
    <t>近くの小範囲を炎で攻撃します</t>
    <rPh sb="0" eb="1">
      <t>チカ</t>
    </rPh>
    <rPh sb="3" eb="6">
      <t>ショウハンイ</t>
    </rPh>
    <rPh sb="7" eb="8">
      <t>ホノオ</t>
    </rPh>
    <rPh sb="9" eb="11">
      <t>コウゲキ</t>
    </rPh>
    <phoneticPr fontId="1"/>
  </si>
  <si>
    <t>13+1</t>
    <phoneticPr fontId="1"/>
  </si>
  <si>
    <t>3+発の炎の矢を放ち攻撃します</t>
    <rPh sb="2" eb="3">
      <t>ハツ</t>
    </rPh>
    <rPh sb="4" eb="5">
      <t>ホノオ</t>
    </rPh>
    <rPh sb="6" eb="7">
      <t>ヤ</t>
    </rPh>
    <rPh sb="8" eb="9">
      <t>ハナ</t>
    </rPh>
    <rPh sb="10" eb="12">
      <t>コウゲキ</t>
    </rPh>
    <phoneticPr fontId="1"/>
  </si>
  <si>
    <t>30+5</t>
    <phoneticPr fontId="1"/>
  </si>
  <si>
    <t>3+1</t>
    <phoneticPr fontId="1"/>
  </si>
  <si>
    <t>強力な炎の太矢を放ち攻撃します</t>
    <rPh sb="0" eb="2">
      <t>キョウリョク</t>
    </rPh>
    <rPh sb="3" eb="4">
      <t>ホノオ</t>
    </rPh>
    <rPh sb="5" eb="6">
      <t>フト</t>
    </rPh>
    <rPh sb="6" eb="7">
      <t>ヤ</t>
    </rPh>
    <rPh sb="8" eb="9">
      <t>ハナ</t>
    </rPh>
    <rPh sb="10" eb="12">
      <t>コウゲキ</t>
    </rPh>
    <phoneticPr fontId="1"/>
  </si>
  <si>
    <t>22+2</t>
    <phoneticPr fontId="1"/>
  </si>
  <si>
    <t>45+5</t>
    <phoneticPr fontId="1"/>
  </si>
  <si>
    <t>近くの敵1体に電撃による攻撃を行います</t>
    <rPh sb="0" eb="1">
      <t>チカ</t>
    </rPh>
    <rPh sb="3" eb="4">
      <t>テキ</t>
    </rPh>
    <rPh sb="5" eb="6">
      <t>タイ</t>
    </rPh>
    <rPh sb="7" eb="9">
      <t>デンゲキ</t>
    </rPh>
    <rPh sb="12" eb="14">
      <t>コウゲキ</t>
    </rPh>
    <rPh sb="15" eb="16">
      <t>オコナ</t>
    </rPh>
    <phoneticPr fontId="1"/>
  </si>
  <si>
    <t>18+3</t>
    <phoneticPr fontId="1"/>
  </si>
  <si>
    <t>電撃属性\n防御無視</t>
    <rPh sb="0" eb="2">
      <t>デンゲキ</t>
    </rPh>
    <rPh sb="2" eb="4">
      <t>ゾクセイ</t>
    </rPh>
    <rPh sb="6" eb="8">
      <t>ボウギョ</t>
    </rPh>
    <rPh sb="8" eb="10">
      <t>ムシ</t>
    </rPh>
    <phoneticPr fontId="1"/>
  </si>
  <si>
    <t>Minor Area Shock</t>
    <phoneticPr fontId="1"/>
  </si>
  <si>
    <t>弱体化</t>
    <rPh sb="0" eb="3">
      <t>ジャクタイカ</t>
    </rPh>
    <phoneticPr fontId="1"/>
  </si>
  <si>
    <t>小範囲の敵に粘着物を浴びせ動きを鈍らせます</t>
    <rPh sb="0" eb="3">
      <t>ショウハンイ</t>
    </rPh>
    <rPh sb="4" eb="5">
      <t>テキ</t>
    </rPh>
    <rPh sb="6" eb="8">
      <t>ネンチャク</t>
    </rPh>
    <rPh sb="8" eb="9">
      <t>ブツ</t>
    </rPh>
    <rPh sb="10" eb="11">
      <t>ア</t>
    </rPh>
    <rPh sb="13" eb="14">
      <t>ウゴ</t>
    </rPh>
    <rPh sb="16" eb="17">
      <t>ニブ</t>
    </rPh>
    <phoneticPr fontId="1"/>
  </si>
  <si>
    <t>Slimed</t>
    <phoneticPr fontId="1"/>
  </si>
  <si>
    <t>30+5</t>
    <phoneticPr fontId="1"/>
  </si>
  <si>
    <t>抵抗可能</t>
    <rPh sb="0" eb="2">
      <t>テイコウ</t>
    </rPh>
    <rPh sb="2" eb="4">
      <t>カノウ</t>
    </rPh>
    <phoneticPr fontId="1"/>
  </si>
  <si>
    <t>小範囲に熱湯を浴びせ攻撃します</t>
    <rPh sb="0" eb="3">
      <t>ショウハンイ</t>
    </rPh>
    <rPh sb="4" eb="6">
      <t>ネットウ</t>
    </rPh>
    <rPh sb="7" eb="8">
      <t>ア</t>
    </rPh>
    <rPh sb="10" eb="12">
      <t>コウゲキ</t>
    </rPh>
    <phoneticPr fontId="1"/>
  </si>
  <si>
    <t>6+1</t>
    <phoneticPr fontId="1"/>
  </si>
  <si>
    <t>20+5</t>
    <phoneticPr fontId="1"/>
  </si>
  <si>
    <t>水流を操り攻撃します</t>
    <rPh sb="0" eb="2">
      <t>スイリュウ</t>
    </rPh>
    <rPh sb="3" eb="4">
      <t>アヤツ</t>
    </rPh>
    <rPh sb="5" eb="7">
      <t>コウゲキ</t>
    </rPh>
    <phoneticPr fontId="1"/>
  </si>
  <si>
    <t>13+2</t>
    <phoneticPr fontId="1"/>
  </si>
  <si>
    <t>35+5</t>
    <phoneticPr fontId="1"/>
  </si>
  <si>
    <t>19+1</t>
    <phoneticPr fontId="1"/>
  </si>
  <si>
    <t>50+5</t>
    <phoneticPr fontId="1"/>
  </si>
  <si>
    <t>冷気属性</t>
    <rPh sb="0" eb="2">
      <t>レイキ</t>
    </rPh>
    <rPh sb="2" eb="4">
      <t>ゾクセイ</t>
    </rPh>
    <phoneticPr fontId="1"/>
  </si>
  <si>
    <t>射程の長い冷気の太矢で攻撃します</t>
    <rPh sb="0" eb="2">
      <t>シャテイ</t>
    </rPh>
    <rPh sb="3" eb="4">
      <t>ナガ</t>
    </rPh>
    <rPh sb="5" eb="7">
      <t>レイキ</t>
    </rPh>
    <rPh sb="8" eb="9">
      <t>フト</t>
    </rPh>
    <rPh sb="9" eb="10">
      <t>ヤ</t>
    </rPh>
    <rPh sb="11" eb="13">
      <t>コウゲキ</t>
    </rPh>
    <phoneticPr fontId="1"/>
  </si>
  <si>
    <t>近くの中範囲を強酸の飛沫で攻撃します</t>
    <rPh sb="0" eb="1">
      <t>チカ</t>
    </rPh>
    <rPh sb="3" eb="4">
      <t>チュウ</t>
    </rPh>
    <rPh sb="4" eb="6">
      <t>ハンイ</t>
    </rPh>
    <rPh sb="7" eb="9">
      <t>キョウサン</t>
    </rPh>
    <rPh sb="10" eb="12">
      <t>ヒマツ</t>
    </rPh>
    <rPh sb="13" eb="15">
      <t>コウゲキ</t>
    </rPh>
    <phoneticPr fontId="1"/>
  </si>
  <si>
    <t>強酸属性\n防御貫通</t>
    <rPh sb="0" eb="2">
      <t>キョウサン</t>
    </rPh>
    <rPh sb="2" eb="4">
      <t>ゾクセイ</t>
    </rPh>
    <rPh sb="6" eb="8">
      <t>ボウギョ</t>
    </rPh>
    <rPh sb="8" eb="10">
      <t>カンツウ</t>
    </rPh>
    <phoneticPr fontId="1"/>
  </si>
  <si>
    <t>Area Rust</t>
    <phoneticPr fontId="1"/>
  </si>
  <si>
    <t>占術</t>
    <rPh sb="0" eb="2">
      <t>センジュツ</t>
    </rPh>
    <phoneticPr fontId="1"/>
  </si>
  <si>
    <t>指定した州に自身の意識だけを飛ばし偵察します</t>
    <rPh sb="0" eb="2">
      <t>シテイ</t>
    </rPh>
    <rPh sb="4" eb="5">
      <t>シュウ</t>
    </rPh>
    <rPh sb="6" eb="8">
      <t>ジシン</t>
    </rPh>
    <rPh sb="9" eb="11">
      <t>イシキ</t>
    </rPh>
    <rPh sb="14" eb="15">
      <t>ト</t>
    </rPh>
    <rPh sb="17" eb="19">
      <t>テイサツ</t>
    </rPh>
    <phoneticPr fontId="1"/>
  </si>
  <si>
    <t>無心使用不可</t>
    <rPh sb="0" eb="2">
      <t>ムシン</t>
    </rPh>
    <rPh sb="2" eb="4">
      <t>シヨウ</t>
    </rPh>
    <rPh sb="4" eb="6">
      <t>フカ</t>
    </rPh>
    <phoneticPr fontId="1"/>
  </si>
  <si>
    <t>2発の星の光を放ち攻撃します</t>
    <rPh sb="1" eb="2">
      <t>ハツ</t>
    </rPh>
    <rPh sb="3" eb="4">
      <t>ホシ</t>
    </rPh>
    <rPh sb="5" eb="6">
      <t>ヒカリ</t>
    </rPh>
    <rPh sb="7" eb="8">
      <t>ハナ</t>
    </rPh>
    <rPh sb="9" eb="11">
      <t>コウゲキ</t>
    </rPh>
    <phoneticPr fontId="1"/>
  </si>
  <si>
    <t>5+1</t>
    <phoneticPr fontId="1"/>
  </si>
  <si>
    <t>防御無視</t>
    <rPh sb="0" eb="2">
      <t>ボウギョ</t>
    </rPh>
    <rPh sb="2" eb="4">
      <t>ムシ</t>
    </rPh>
    <phoneticPr fontId="1"/>
  </si>
  <si>
    <t>魔法生物だけを傷付ける魔法の矢で攻撃します</t>
    <rPh sb="0" eb="2">
      <t>マホウ</t>
    </rPh>
    <rPh sb="2" eb="4">
      <t>セイブツ</t>
    </rPh>
    <rPh sb="7" eb="9">
      <t>キズツ</t>
    </rPh>
    <rPh sb="11" eb="13">
      <t>マホウ</t>
    </rPh>
    <rPh sb="14" eb="15">
      <t>ヤ</t>
    </rPh>
    <rPh sb="16" eb="18">
      <t>コウゲキ</t>
    </rPh>
    <phoneticPr fontId="1"/>
  </si>
  <si>
    <t>10+1</t>
    <phoneticPr fontId="1"/>
  </si>
  <si>
    <t>40+5</t>
    <phoneticPr fontId="1"/>
  </si>
  <si>
    <t>防御無視\n魔法生物にのみ作用</t>
    <rPh sb="0" eb="2">
      <t>ボウギョ</t>
    </rPh>
    <rPh sb="2" eb="4">
      <t>ムシ</t>
    </rPh>
    <rPh sb="6" eb="8">
      <t>マホウ</t>
    </rPh>
    <rPh sb="8" eb="10">
      <t>セイブツ</t>
    </rPh>
    <rPh sb="13" eb="15">
      <t>サヨウ</t>
    </rPh>
    <phoneticPr fontId="1"/>
  </si>
  <si>
    <t>敵を絡めとる蔓の矢を放ち攻撃します</t>
    <rPh sb="0" eb="1">
      <t>テキ</t>
    </rPh>
    <rPh sb="2" eb="3">
      <t>カラ</t>
    </rPh>
    <rPh sb="6" eb="7">
      <t>ツル</t>
    </rPh>
    <rPh sb="8" eb="9">
      <t>ヤ</t>
    </rPh>
    <rPh sb="10" eb="11">
      <t>ハナ</t>
    </rPh>
    <rPh sb="12" eb="14">
      <t>コウゲキ</t>
    </rPh>
    <phoneticPr fontId="1"/>
  </si>
  <si>
    <t>14+1</t>
    <phoneticPr fontId="1"/>
  </si>
  <si>
    <t>刺突属性</t>
    <rPh sb="0" eb="2">
      <t>シトツ</t>
    </rPh>
    <rPh sb="2" eb="4">
      <t>ゾクセイ</t>
    </rPh>
    <phoneticPr fontId="1"/>
  </si>
  <si>
    <t>Entangle</t>
    <phoneticPr fontId="1"/>
  </si>
  <si>
    <t>火3</t>
    <rPh sb="0" eb="1">
      <t>ヒ</t>
    </rPh>
    <phoneticPr fontId="1"/>
  </si>
  <si>
    <t>風2</t>
    <rPh sb="0" eb="1">
      <t>カゼ</t>
    </rPh>
    <phoneticPr fontId="1"/>
  </si>
  <si>
    <t>地2</t>
    <rPh sb="0" eb="1">
      <t>チ</t>
    </rPh>
    <phoneticPr fontId="1"/>
  </si>
  <si>
    <t>近距離の小範囲を炎の爆風で攻撃します</t>
    <rPh sb="0" eb="3">
      <t>キンキョリ</t>
    </rPh>
    <rPh sb="4" eb="7">
      <t>ショウハンイ</t>
    </rPh>
    <rPh sb="8" eb="9">
      <t>ホノオ</t>
    </rPh>
    <rPh sb="10" eb="12">
      <t>バクフウ</t>
    </rPh>
    <rPh sb="13" eb="15">
      <t>コウゲキ</t>
    </rPh>
    <phoneticPr fontId="1"/>
  </si>
  <si>
    <t>14+2</t>
    <phoneticPr fontId="1"/>
  </si>
  <si>
    <t>7+1</t>
    <phoneticPr fontId="1"/>
  </si>
  <si>
    <t>Large Area Heat Shock</t>
    <phoneticPr fontId="1"/>
  </si>
  <si>
    <t>中範囲に暫く残る硫黄の雲を作り攻撃します</t>
    <rPh sb="0" eb="1">
      <t>チュウ</t>
    </rPh>
    <rPh sb="1" eb="3">
      <t>ハンイ</t>
    </rPh>
    <rPh sb="4" eb="5">
      <t>シバラ</t>
    </rPh>
    <rPh sb="6" eb="7">
      <t>ノコ</t>
    </rPh>
    <rPh sb="8" eb="10">
      <t>イオウ</t>
    </rPh>
    <rPh sb="11" eb="12">
      <t>クモ</t>
    </rPh>
    <rPh sb="13" eb="14">
      <t>ツク</t>
    </rPh>
    <rPh sb="15" eb="17">
      <t>コウゲキ</t>
    </rPh>
    <phoneticPr fontId="1"/>
  </si>
  <si>
    <t>4+1</t>
    <phoneticPr fontId="1"/>
  </si>
  <si>
    <t>Heat Stun</t>
    <phoneticPr fontId="1"/>
  </si>
  <si>
    <t>19+2</t>
    <phoneticPr fontId="1"/>
  </si>
  <si>
    <t>Large Area Heat Shock</t>
    <phoneticPr fontId="1"/>
  </si>
  <si>
    <t>射程の長い電気の矢で攻撃します</t>
    <rPh sb="0" eb="2">
      <t>シャテイ</t>
    </rPh>
    <rPh sb="3" eb="4">
      <t>ナガ</t>
    </rPh>
    <rPh sb="5" eb="7">
      <t>デンキ</t>
    </rPh>
    <rPh sb="8" eb="9">
      <t>ヤ</t>
    </rPh>
    <rPh sb="10" eb="12">
      <t>コウゲキ</t>
    </rPh>
    <phoneticPr fontId="1"/>
  </si>
  <si>
    <t>近くの中範囲を電気的衝撃波で攻撃します</t>
    <rPh sb="0" eb="1">
      <t>チカ</t>
    </rPh>
    <rPh sb="3" eb="4">
      <t>チュウ</t>
    </rPh>
    <rPh sb="4" eb="6">
      <t>ハンイ</t>
    </rPh>
    <rPh sb="7" eb="10">
      <t>デンキテキ</t>
    </rPh>
    <rPh sb="10" eb="13">
      <t>ショウゲキハ</t>
    </rPh>
    <rPh sb="14" eb="16">
      <t>コウゲキ</t>
    </rPh>
    <phoneticPr fontId="1"/>
  </si>
  <si>
    <t>近距離の小範囲を冷気の爆風で攻撃します</t>
    <rPh sb="0" eb="3">
      <t>キンキョリ</t>
    </rPh>
    <rPh sb="4" eb="7">
      <t>ショウハンイ</t>
    </rPh>
    <rPh sb="8" eb="10">
      <t>レイキ</t>
    </rPh>
    <rPh sb="11" eb="13">
      <t>バクフウ</t>
    </rPh>
    <rPh sb="14" eb="16">
      <t>コウゲキ</t>
    </rPh>
    <phoneticPr fontId="1"/>
  </si>
  <si>
    <t>戦闘呪附</t>
    <rPh sb="0" eb="2">
      <t>セントウ</t>
    </rPh>
    <rPh sb="2" eb="3">
      <t>ジュ</t>
    </rPh>
    <rPh sb="3" eb="4">
      <t>フ</t>
    </rPh>
    <phoneticPr fontId="1"/>
  </si>
  <si>
    <t>戦場に豪雨や豪雪を起こし飛行や火魔法の使用を困難にします</t>
    <rPh sb="0" eb="2">
      <t>センジョウ</t>
    </rPh>
    <rPh sb="3" eb="5">
      <t>ゴウウ</t>
    </rPh>
    <rPh sb="6" eb="8">
      <t>ゴウセツ</t>
    </rPh>
    <rPh sb="9" eb="10">
      <t>オ</t>
    </rPh>
    <rPh sb="12" eb="14">
      <t>ヒコウ</t>
    </rPh>
    <rPh sb="15" eb="16">
      <t>ヒ</t>
    </rPh>
    <rPh sb="16" eb="18">
      <t>マホウ</t>
    </rPh>
    <rPh sb="19" eb="21">
      <t>シヨウ</t>
    </rPh>
    <rPh sb="22" eb="24">
      <t>コンナン</t>
    </rPh>
    <phoneticPr fontId="1"/>
  </si>
  <si>
    <t>Rain</t>
    <phoneticPr fontId="1"/>
  </si>
  <si>
    <t>戦闘呪附\n洞窟では使用不可</t>
    <rPh sb="0" eb="2">
      <t>セントウ</t>
    </rPh>
    <rPh sb="2" eb="3">
      <t>ジュ</t>
    </rPh>
    <rPh sb="3" eb="4">
      <t>フ</t>
    </rPh>
    <rPh sb="6" eb="8">
      <t>ドウクツ</t>
    </rPh>
    <rPh sb="10" eb="12">
      <t>シヨウ</t>
    </rPh>
    <rPh sb="12" eb="14">
      <t>フカ</t>
    </rPh>
    <phoneticPr fontId="1"/>
  </si>
  <si>
    <t>中範囲に暫く残る腐食性の霧を作り鉄製装備を弱らせます</t>
    <rPh sb="0" eb="1">
      <t>チュウ</t>
    </rPh>
    <rPh sb="1" eb="3">
      <t>ハンイ</t>
    </rPh>
    <rPh sb="4" eb="5">
      <t>シバラ</t>
    </rPh>
    <rPh sb="6" eb="7">
      <t>ノコ</t>
    </rPh>
    <rPh sb="8" eb="11">
      <t>フショクセイ</t>
    </rPh>
    <rPh sb="12" eb="13">
      <t>キリ</t>
    </rPh>
    <rPh sb="14" eb="15">
      <t>ツク</t>
    </rPh>
    <rPh sb="16" eb="18">
      <t>テツセイ</t>
    </rPh>
    <rPh sb="18" eb="20">
      <t>ソウビ</t>
    </rPh>
    <rPh sb="21" eb="22">
      <t>ヨワ</t>
    </rPh>
    <phoneticPr fontId="1"/>
  </si>
  <si>
    <t>Rusty Equipment</t>
    <phoneticPr fontId="1"/>
  </si>
  <si>
    <t>4ラウンド滞留</t>
    <rPh sb="5" eb="7">
      <t>タイリュウ</t>
    </rPh>
    <phoneticPr fontId="1"/>
  </si>
  <si>
    <t>12+1</t>
    <phoneticPr fontId="1"/>
  </si>
  <si>
    <t>アンデッドだけを焼く太陽の光で小範囲を攻撃します</t>
    <rPh sb="8" eb="9">
      <t>ヤ</t>
    </rPh>
    <rPh sb="10" eb="12">
      <t>タイヨウ</t>
    </rPh>
    <rPh sb="13" eb="14">
      <t>ヒカリ</t>
    </rPh>
    <rPh sb="15" eb="18">
      <t>ショウハンイ</t>
    </rPh>
    <rPh sb="19" eb="21">
      <t>コウゲキ</t>
    </rPh>
    <phoneticPr fontId="1"/>
  </si>
  <si>
    <t>防御貫通\nアンデッドにのみ作用</t>
    <rPh sb="0" eb="2">
      <t>ボウギョ</t>
    </rPh>
    <rPh sb="2" eb="4">
      <t>カンツウ</t>
    </rPh>
    <rPh sb="14" eb="16">
      <t>サヨウ</t>
    </rPh>
    <phoneticPr fontId="1"/>
  </si>
  <si>
    <t>捕縛</t>
    <rPh sb="0" eb="2">
      <t>ホバク</t>
    </rPh>
    <phoneticPr fontId="1"/>
  </si>
  <si>
    <t>中範囲に粘着性の糸を放ち小さな敵を捕縛します</t>
    <rPh sb="0" eb="1">
      <t>チュウ</t>
    </rPh>
    <rPh sb="1" eb="3">
      <t>ハンイ</t>
    </rPh>
    <rPh sb="4" eb="7">
      <t>ネンチャクセイ</t>
    </rPh>
    <rPh sb="8" eb="9">
      <t>イト</t>
    </rPh>
    <rPh sb="10" eb="11">
      <t>ハナ</t>
    </rPh>
    <rPh sb="12" eb="13">
      <t>チイ</t>
    </rPh>
    <rPh sb="15" eb="16">
      <t>テキ</t>
    </rPh>
    <rPh sb="17" eb="19">
      <t>ホバク</t>
    </rPh>
    <phoneticPr fontId="1"/>
  </si>
  <si>
    <t>Web</t>
    <phoneticPr fontId="1"/>
  </si>
  <si>
    <t>25+2</t>
    <phoneticPr fontId="1"/>
  </si>
  <si>
    <t>体格/筋力抵抗</t>
    <rPh sb="0" eb="2">
      <t>タイカク</t>
    </rPh>
    <rPh sb="3" eb="5">
      <t>キンリョク</t>
    </rPh>
    <rPh sb="5" eb="7">
      <t>テイコウ</t>
    </rPh>
    <phoneticPr fontId="1"/>
  </si>
  <si>
    <t>風3</t>
    <rPh sb="0" eb="1">
      <t>カゼ</t>
    </rPh>
    <phoneticPr fontId="1"/>
  </si>
  <si>
    <t>水3</t>
    <rPh sb="0" eb="1">
      <t>ミズ</t>
    </rPh>
    <phoneticPr fontId="1"/>
  </si>
  <si>
    <t>死2</t>
    <rPh sb="0" eb="1">
      <t>シ</t>
    </rPh>
    <phoneticPr fontId="1"/>
  </si>
  <si>
    <t>緑2</t>
    <rPh sb="0" eb="1">
      <t>ミドリ</t>
    </rPh>
    <phoneticPr fontId="1"/>
  </si>
  <si>
    <t>小範囲を火の玉で攻撃します</t>
    <rPh sb="0" eb="3">
      <t>ショウハンイ</t>
    </rPh>
    <rPh sb="4" eb="5">
      <t>ヒ</t>
    </rPh>
    <rPh sb="6" eb="7">
      <t>タマ</t>
    </rPh>
    <rPh sb="8" eb="10">
      <t>コウゲキ</t>
    </rPh>
    <phoneticPr fontId="1"/>
  </si>
  <si>
    <t>小範囲をやや射程の長い火の玉で攻撃します</t>
    <rPh sb="6" eb="8">
      <t>シャテイ</t>
    </rPh>
    <rPh sb="9" eb="10">
      <t>ナガ</t>
    </rPh>
    <rPh sb="11" eb="12">
      <t>ヒ</t>
    </rPh>
    <rPh sb="13" eb="14">
      <t>タマ</t>
    </rPh>
    <rPh sb="15" eb="17">
      <t>コウゲキ</t>
    </rPh>
    <phoneticPr fontId="1"/>
  </si>
  <si>
    <t>16+2</t>
    <phoneticPr fontId="1"/>
  </si>
  <si>
    <t>指定した州に10+発の火炎弾を放ち駐留する軍を攻撃します</t>
    <rPh sb="0" eb="2">
      <t>シテイ</t>
    </rPh>
    <rPh sb="4" eb="5">
      <t>シュウ</t>
    </rPh>
    <rPh sb="9" eb="10">
      <t>ハツ</t>
    </rPh>
    <rPh sb="11" eb="13">
      <t>カエン</t>
    </rPh>
    <rPh sb="13" eb="14">
      <t>ダン</t>
    </rPh>
    <rPh sb="15" eb="16">
      <t>ハナ</t>
    </rPh>
    <rPh sb="17" eb="19">
      <t>チュウリュウ</t>
    </rPh>
    <rPh sb="21" eb="22">
      <t>グン</t>
    </rPh>
    <rPh sb="23" eb="25">
      <t>コウゲキ</t>
    </rPh>
    <phoneticPr fontId="1"/>
  </si>
  <si>
    <t>火炎属性\n防御貫通\n遠隔儀式\n海域の指定不可</t>
    <rPh sb="0" eb="2">
      <t>カエン</t>
    </rPh>
    <rPh sb="2" eb="4">
      <t>ゾクセイ</t>
    </rPh>
    <rPh sb="6" eb="8">
      <t>ボウギョ</t>
    </rPh>
    <rPh sb="8" eb="10">
      <t>カンツウ</t>
    </rPh>
    <rPh sb="12" eb="14">
      <t>エンカク</t>
    </rPh>
    <rPh sb="14" eb="16">
      <t>ギシキ</t>
    </rPh>
    <rPh sb="18" eb="20">
      <t>カイイキ</t>
    </rPh>
    <rPh sb="21" eb="23">
      <t>シテイ</t>
    </rPh>
    <rPh sb="23" eb="25">
      <t>フカ</t>
    </rPh>
    <phoneticPr fontId="1"/>
  </si>
  <si>
    <t>戦場を濃霧で包み正確な射撃を困難にします</t>
    <rPh sb="0" eb="2">
      <t>センジョウ</t>
    </rPh>
    <rPh sb="3" eb="5">
      <t>ノウム</t>
    </rPh>
    <rPh sb="6" eb="7">
      <t>ツツ</t>
    </rPh>
    <rPh sb="8" eb="10">
      <t>セイカク</t>
    </rPh>
    <rPh sb="11" eb="13">
      <t>シャゲキ</t>
    </rPh>
    <rPh sb="14" eb="16">
      <t>コンナン</t>
    </rPh>
    <phoneticPr fontId="1"/>
  </si>
  <si>
    <t>Mist</t>
    <phoneticPr fontId="1"/>
  </si>
  <si>
    <t>小範囲を強酸の矢で攻撃します</t>
    <rPh sb="0" eb="3">
      <t>ショウハンイ</t>
    </rPh>
    <rPh sb="4" eb="6">
      <t>キョウサン</t>
    </rPh>
    <rPh sb="7" eb="8">
      <t>ヤ</t>
    </rPh>
    <rPh sb="9" eb="11">
      <t>コウゲキ</t>
    </rPh>
    <phoneticPr fontId="1"/>
  </si>
  <si>
    <t>16+1</t>
    <phoneticPr fontId="1"/>
  </si>
  <si>
    <t>Area Rust</t>
    <phoneticPr fontId="1"/>
  </si>
  <si>
    <t>中範囲を暫く残る冷気の雲で攻撃します</t>
    <rPh sb="0" eb="1">
      <t>チュウ</t>
    </rPh>
    <rPh sb="1" eb="3">
      <t>ハンイ</t>
    </rPh>
    <rPh sb="4" eb="5">
      <t>シバラ</t>
    </rPh>
    <rPh sb="6" eb="7">
      <t>ノコ</t>
    </rPh>
    <rPh sb="8" eb="10">
      <t>レイキ</t>
    </rPh>
    <rPh sb="11" eb="12">
      <t>クモ</t>
    </rPh>
    <rPh sb="13" eb="15">
      <t>コウゲキ</t>
    </rPh>
    <phoneticPr fontId="1"/>
  </si>
  <si>
    <t>冷気属性\n防御無視\n5ラウンド滞留</t>
    <rPh sb="0" eb="2">
      <t>レイキ</t>
    </rPh>
    <rPh sb="2" eb="4">
      <t>ゾクセイ</t>
    </rPh>
    <rPh sb="6" eb="8">
      <t>ボウギョ</t>
    </rPh>
    <rPh sb="8" eb="10">
      <t>ムシ</t>
    </rPh>
    <rPh sb="17" eb="19">
      <t>タイリュウ</t>
    </rPh>
    <phoneticPr fontId="1"/>
  </si>
  <si>
    <t>Minor Chill Stun</t>
    <phoneticPr fontId="1"/>
  </si>
  <si>
    <t>3発の溶岩の矢で攻撃します</t>
    <rPh sb="1" eb="2">
      <t>パツ</t>
    </rPh>
    <rPh sb="3" eb="5">
      <t>ヨウガン</t>
    </rPh>
    <rPh sb="6" eb="7">
      <t>ヤ</t>
    </rPh>
    <rPh sb="8" eb="10">
      <t>コウゲキ</t>
    </rPh>
    <phoneticPr fontId="1"/>
  </si>
  <si>
    <t>25+2</t>
    <phoneticPr fontId="1"/>
  </si>
  <si>
    <t>30+5</t>
    <phoneticPr fontId="1"/>
  </si>
  <si>
    <t>打撃属性</t>
    <rPh sb="0" eb="2">
      <t>ダゲキ</t>
    </rPh>
    <rPh sb="2" eb="4">
      <t>ゾクセイ</t>
    </rPh>
    <phoneticPr fontId="1"/>
  </si>
  <si>
    <t>Burning</t>
    <phoneticPr fontId="1"/>
  </si>
  <si>
    <t>土地探索</t>
    <rPh sb="0" eb="2">
      <t>トチ</t>
    </rPh>
    <rPh sb="2" eb="4">
      <t>タンサク</t>
    </rPh>
    <phoneticPr fontId="1"/>
  </si>
  <si>
    <t>指定した州の星魔法に関連する魔法の地を全て明かします</t>
    <rPh sb="0" eb="2">
      <t>シテイ</t>
    </rPh>
    <rPh sb="4" eb="5">
      <t>シュウ</t>
    </rPh>
    <rPh sb="6" eb="7">
      <t>ホシ</t>
    </rPh>
    <rPh sb="7" eb="9">
      <t>マホウ</t>
    </rPh>
    <rPh sb="10" eb="12">
      <t>カンレン</t>
    </rPh>
    <rPh sb="14" eb="16">
      <t>マホウ</t>
    </rPh>
    <rPh sb="17" eb="18">
      <t>チ</t>
    </rPh>
    <rPh sb="19" eb="20">
      <t>スベ</t>
    </rPh>
    <rPh sb="21" eb="22">
      <t>ア</t>
    </rPh>
    <phoneticPr fontId="1"/>
  </si>
  <si>
    <t>即死</t>
    <rPh sb="0" eb="2">
      <t>ソクシ</t>
    </rPh>
    <phoneticPr fontId="1"/>
  </si>
  <si>
    <t>無心無効\n無心使用不可</t>
    <rPh sb="0" eb="2">
      <t>ムシン</t>
    </rPh>
    <rPh sb="2" eb="4">
      <t>ムコウ</t>
    </rPh>
    <rPh sb="6" eb="8">
      <t>ムシン</t>
    </rPh>
    <rPh sb="8" eb="10">
      <t>シヨウ</t>
    </rPh>
    <rPh sb="10" eb="12">
      <t>フカ</t>
    </rPh>
    <phoneticPr fontId="1"/>
  </si>
  <si>
    <t>小範囲の敵の星の魔術師と精神的な決闘を行います</t>
    <rPh sb="0" eb="3">
      <t>ショウハンイ</t>
    </rPh>
    <rPh sb="4" eb="5">
      <t>テキ</t>
    </rPh>
    <rPh sb="6" eb="7">
      <t>ホシ</t>
    </rPh>
    <rPh sb="8" eb="11">
      <t>マジュツシ</t>
    </rPh>
    <rPh sb="12" eb="15">
      <t>セイシンテキ</t>
    </rPh>
    <rPh sb="16" eb="18">
      <t>ケットウ</t>
    </rPh>
    <rPh sb="19" eb="20">
      <t>オコナ</t>
    </rPh>
    <phoneticPr fontId="1"/>
  </si>
  <si>
    <t>治療</t>
    <rPh sb="0" eb="2">
      <t>チリョウ</t>
    </rPh>
    <phoneticPr fontId="1"/>
  </si>
  <si>
    <t>小範囲の味方のHPを回復する光を放ちます</t>
    <rPh sb="0" eb="3">
      <t>ショウハンイ</t>
    </rPh>
    <rPh sb="4" eb="6">
      <t>ミカタ</t>
    </rPh>
    <rPh sb="10" eb="12">
      <t>カイフク</t>
    </rPh>
    <rPh sb="14" eb="15">
      <t>ヒカリ</t>
    </rPh>
    <rPh sb="16" eb="17">
      <t>ハナ</t>
    </rPh>
    <phoneticPr fontId="1"/>
  </si>
  <si>
    <t>防御無視\n無心無効\nアンデッド無効\n無生物無効</t>
    <rPh sb="0" eb="2">
      <t>ボウギョ</t>
    </rPh>
    <rPh sb="2" eb="4">
      <t>ムシ</t>
    </rPh>
    <rPh sb="6" eb="8">
      <t>ムシン</t>
    </rPh>
    <rPh sb="8" eb="10">
      <t>ムコウ</t>
    </rPh>
    <rPh sb="17" eb="19">
      <t>ムコウ</t>
    </rPh>
    <rPh sb="21" eb="24">
      <t>ムセイブツ</t>
    </rPh>
    <rPh sb="24" eb="26">
      <t>ムコウ</t>
    </rPh>
    <phoneticPr fontId="1"/>
  </si>
  <si>
    <t>敵を麻痺させる影の矢で攻撃します</t>
    <rPh sb="0" eb="1">
      <t>テキ</t>
    </rPh>
    <rPh sb="2" eb="4">
      <t>マヒ</t>
    </rPh>
    <rPh sb="7" eb="8">
      <t>カゲ</t>
    </rPh>
    <rPh sb="9" eb="10">
      <t>ヤ</t>
    </rPh>
    <rPh sb="11" eb="13">
      <t>コウゲキ</t>
    </rPh>
    <phoneticPr fontId="1"/>
  </si>
  <si>
    <t>防御無視\n抵抗可能\nアンデッド無効</t>
    <rPh sb="0" eb="2">
      <t>ボウギョ</t>
    </rPh>
    <rPh sb="2" eb="4">
      <t>ムシ</t>
    </rPh>
    <rPh sb="6" eb="8">
      <t>テイコウ</t>
    </rPh>
    <rPh sb="8" eb="10">
      <t>カノウ</t>
    </rPh>
    <rPh sb="17" eb="19">
      <t>ムコウ</t>
    </rPh>
    <phoneticPr fontId="1"/>
  </si>
  <si>
    <t>Minor Paralysis</t>
    <phoneticPr fontId="1"/>
  </si>
  <si>
    <t>催眠</t>
    <rPh sb="0" eb="2">
      <t>サイミン</t>
    </rPh>
    <phoneticPr fontId="1"/>
  </si>
  <si>
    <t>Sleep</t>
    <phoneticPr fontId="1"/>
  </si>
  <si>
    <t>抵抗可能\n無心無効\nアンデッド無効\n無生物無効\n6ラウンド滞留</t>
    <rPh sb="0" eb="2">
      <t>テイコウ</t>
    </rPh>
    <rPh sb="2" eb="4">
      <t>カノウ</t>
    </rPh>
    <rPh sb="6" eb="8">
      <t>ムシン</t>
    </rPh>
    <rPh sb="8" eb="10">
      <t>ムコウ</t>
    </rPh>
    <rPh sb="17" eb="19">
      <t>ムコウ</t>
    </rPh>
    <rPh sb="21" eb="24">
      <t>ムセイブツ</t>
    </rPh>
    <rPh sb="24" eb="26">
      <t>ムコウ</t>
    </rPh>
    <rPh sb="33" eb="35">
      <t>タイリュウ</t>
    </rPh>
    <phoneticPr fontId="1"/>
  </si>
  <si>
    <t>火4</t>
    <rPh sb="0" eb="1">
      <t>ヒ</t>
    </rPh>
    <phoneticPr fontId="1"/>
  </si>
  <si>
    <t>地3</t>
    <rPh sb="0" eb="1">
      <t>チ</t>
    </rPh>
    <phoneticPr fontId="1"/>
  </si>
  <si>
    <t>死1</t>
    <rPh sb="0" eb="1">
      <t>シ</t>
    </rPh>
    <phoneticPr fontId="1"/>
  </si>
  <si>
    <t>中範囲に暫く残る炎の雲を作り攻撃します</t>
    <rPh sb="0" eb="1">
      <t>チュウ</t>
    </rPh>
    <rPh sb="1" eb="3">
      <t>ハンイ</t>
    </rPh>
    <rPh sb="4" eb="5">
      <t>シバラ</t>
    </rPh>
    <rPh sb="6" eb="7">
      <t>ノコ</t>
    </rPh>
    <rPh sb="8" eb="9">
      <t>ホノオ</t>
    </rPh>
    <rPh sb="10" eb="11">
      <t>クモ</t>
    </rPh>
    <rPh sb="12" eb="13">
      <t>ツク</t>
    </rPh>
    <rPh sb="14" eb="16">
      <t>コウゲキ</t>
    </rPh>
    <phoneticPr fontId="1"/>
  </si>
  <si>
    <t>中範囲に暫く残る胞子の雲を作り敵を眠らせようと試みます</t>
    <rPh sb="0" eb="1">
      <t>チュウ</t>
    </rPh>
    <rPh sb="1" eb="3">
      <t>ハンイ</t>
    </rPh>
    <rPh sb="4" eb="5">
      <t>シバラ</t>
    </rPh>
    <rPh sb="6" eb="7">
      <t>ノコ</t>
    </rPh>
    <rPh sb="8" eb="10">
      <t>ホウシ</t>
    </rPh>
    <rPh sb="11" eb="12">
      <t>クモ</t>
    </rPh>
    <rPh sb="13" eb="14">
      <t>ツク</t>
    </rPh>
    <rPh sb="15" eb="16">
      <t>テキ</t>
    </rPh>
    <rPh sb="17" eb="18">
      <t>ネム</t>
    </rPh>
    <rPh sb="23" eb="24">
      <t>ココロ</t>
    </rPh>
    <phoneticPr fontId="1"/>
  </si>
  <si>
    <t>火炎属性\n防御貫通\n4ラウンド滞留</t>
    <rPh sb="0" eb="2">
      <t>カエン</t>
    </rPh>
    <rPh sb="2" eb="4">
      <t>ゾクセイ</t>
    </rPh>
    <rPh sb="6" eb="8">
      <t>ボウギョ</t>
    </rPh>
    <rPh sb="8" eb="10">
      <t>カンツウ</t>
    </rPh>
    <rPh sb="17" eb="19">
      <t>タイリュウ</t>
    </rPh>
    <phoneticPr fontId="1"/>
  </si>
  <si>
    <t>災害誘発</t>
    <rPh sb="0" eb="2">
      <t>サイガイ</t>
    </rPh>
    <rPh sb="2" eb="4">
      <t>ユウハツ</t>
    </rPh>
    <phoneticPr fontId="1"/>
  </si>
  <si>
    <t>指定した州を急激に温暖化させます</t>
    <rPh sb="0" eb="2">
      <t>シテイ</t>
    </rPh>
    <rPh sb="4" eb="5">
      <t>シュウ</t>
    </rPh>
    <rPh sb="6" eb="8">
      <t>キュウゲキ</t>
    </rPh>
    <rPh sb="9" eb="12">
      <t>オンダンカ</t>
    </rPh>
    <phoneticPr fontId="1"/>
  </si>
  <si>
    <t>遠隔儀式\n海域の指定不可</t>
    <rPh sb="0" eb="2">
      <t>エンカク</t>
    </rPh>
    <rPh sb="2" eb="4">
      <t>ギシキ</t>
    </rPh>
    <rPh sb="6" eb="8">
      <t>カイイキ</t>
    </rPh>
    <rPh sb="9" eb="11">
      <t>シテイ</t>
    </rPh>
    <rPh sb="11" eb="13">
      <t>フカ</t>
    </rPh>
    <phoneticPr fontId="1"/>
  </si>
  <si>
    <t>特殊</t>
    <rPh sb="0" eb="2">
      <t>トクシュ</t>
    </rPh>
    <phoneticPr fontId="1"/>
  </si>
  <si>
    <t>The Eyes of Godを強制解除し発動者を盲目にします</t>
    <rPh sb="16" eb="18">
      <t>キョウセイ</t>
    </rPh>
    <rPh sb="18" eb="20">
      <t>カイジョ</t>
    </rPh>
    <rPh sb="21" eb="23">
      <t>ハツドウ</t>
    </rPh>
    <rPh sb="23" eb="24">
      <t>シャ</t>
    </rPh>
    <rPh sb="25" eb="27">
      <t>モウモク</t>
    </rPh>
    <phoneticPr fontId="1"/>
  </si>
  <si>
    <t>Blind</t>
    <phoneticPr fontId="1"/>
  </si>
  <si>
    <t>小範囲を強力な雷撃で攻撃し付近にも被害を波及させます</t>
    <rPh sb="0" eb="3">
      <t>ショウハンイ</t>
    </rPh>
    <rPh sb="4" eb="6">
      <t>キョウリョク</t>
    </rPh>
    <rPh sb="7" eb="9">
      <t>ライゲキ</t>
    </rPh>
    <rPh sb="10" eb="12">
      <t>コウゲキ</t>
    </rPh>
    <rPh sb="13" eb="15">
      <t>フキン</t>
    </rPh>
    <rPh sb="17" eb="19">
      <t>ヒガイ</t>
    </rPh>
    <rPh sb="20" eb="22">
      <t>ハキュウ</t>
    </rPh>
    <phoneticPr fontId="1"/>
  </si>
  <si>
    <t>26+2</t>
    <phoneticPr fontId="1"/>
  </si>
  <si>
    <t>Thunder Shock</t>
    <phoneticPr fontId="1"/>
  </si>
  <si>
    <t>指定した州に暴風雨を起こし被害を与えます</t>
    <rPh sb="0" eb="2">
      <t>シテイ</t>
    </rPh>
    <rPh sb="4" eb="5">
      <t>シュウ</t>
    </rPh>
    <rPh sb="6" eb="9">
      <t>ボウフウウ</t>
    </rPh>
    <rPh sb="10" eb="11">
      <t>オ</t>
    </rPh>
    <rPh sb="13" eb="15">
      <t>ヒガイ</t>
    </rPh>
    <rPh sb="16" eb="17">
      <t>アタ</t>
    </rPh>
    <phoneticPr fontId="1"/>
  </si>
  <si>
    <t>中範囲を強酸の雨で攻撃します</t>
    <rPh sb="0" eb="1">
      <t>チュウ</t>
    </rPh>
    <rPh sb="1" eb="3">
      <t>ハンイ</t>
    </rPh>
    <rPh sb="4" eb="6">
      <t>キョウサン</t>
    </rPh>
    <rPh sb="7" eb="8">
      <t>アメ</t>
    </rPh>
    <rPh sb="9" eb="11">
      <t>コウゲキ</t>
    </rPh>
    <phoneticPr fontId="1"/>
  </si>
  <si>
    <t>防御貫通</t>
    <rPh sb="0" eb="2">
      <t>ボウギョ</t>
    </rPh>
    <rPh sb="2" eb="4">
      <t>カンツウ</t>
    </rPh>
    <phoneticPr fontId="1"/>
  </si>
  <si>
    <t>40+発の刃を放ち攻撃します</t>
    <rPh sb="3" eb="4">
      <t>ハツ</t>
    </rPh>
    <rPh sb="5" eb="6">
      <t>ヤイバ</t>
    </rPh>
    <rPh sb="7" eb="8">
      <t>ハナ</t>
    </rPh>
    <rPh sb="9" eb="11">
      <t>コウゲキ</t>
    </rPh>
    <phoneticPr fontId="1"/>
  </si>
  <si>
    <t>40+3</t>
    <phoneticPr fontId="1"/>
  </si>
  <si>
    <t>切断属性\n物理属性</t>
    <rPh sb="0" eb="2">
      <t>セツダン</t>
    </rPh>
    <rPh sb="2" eb="4">
      <t>ゾクセイ</t>
    </rPh>
    <rPh sb="6" eb="8">
      <t>ブツリ</t>
    </rPh>
    <rPh sb="8" eb="10">
      <t>ゾクセイ</t>
    </rPh>
    <phoneticPr fontId="1"/>
  </si>
  <si>
    <t>20+1</t>
    <phoneticPr fontId="1"/>
  </si>
  <si>
    <t>防御貫通\n抵抗可能</t>
    <rPh sb="0" eb="2">
      <t>ボウギョ</t>
    </rPh>
    <rPh sb="2" eb="4">
      <t>カンツウ</t>
    </rPh>
    <rPh sb="6" eb="8">
      <t>テイコウ</t>
    </rPh>
    <rPh sb="8" eb="10">
      <t>カノウ</t>
    </rPh>
    <phoneticPr fontId="1"/>
  </si>
  <si>
    <t>Area Feeble Mind</t>
    <phoneticPr fontId="1"/>
  </si>
  <si>
    <t>敵を腐敗させる破滅の炎の矢で攻撃します</t>
    <rPh sb="0" eb="1">
      <t>テキ</t>
    </rPh>
    <rPh sb="2" eb="4">
      <t>フハイ</t>
    </rPh>
    <rPh sb="7" eb="9">
      <t>ハメツ</t>
    </rPh>
    <rPh sb="10" eb="11">
      <t>ホノオ</t>
    </rPh>
    <rPh sb="12" eb="13">
      <t>ヤ</t>
    </rPh>
    <rPh sb="14" eb="16">
      <t>コウゲキ</t>
    </rPh>
    <phoneticPr fontId="1"/>
  </si>
  <si>
    <t>15+2</t>
    <phoneticPr fontId="1"/>
  </si>
  <si>
    <t>Area Decay</t>
    <phoneticPr fontId="1"/>
  </si>
  <si>
    <t>30+1</t>
    <phoneticPr fontId="1"/>
  </si>
  <si>
    <t>殺した敵をゾンビ化させる反生命の矢を放ち攻撃します</t>
    <rPh sb="0" eb="1">
      <t>コロ</t>
    </rPh>
    <rPh sb="3" eb="4">
      <t>テキ</t>
    </rPh>
    <rPh sb="8" eb="9">
      <t>カ</t>
    </rPh>
    <rPh sb="12" eb="13">
      <t>ハン</t>
    </rPh>
    <rPh sb="13" eb="15">
      <t>セイメイ</t>
    </rPh>
    <rPh sb="16" eb="17">
      <t>ヤ</t>
    </rPh>
    <rPh sb="18" eb="19">
      <t>ハナ</t>
    </rPh>
    <rPh sb="20" eb="22">
      <t>コウゲキ</t>
    </rPh>
    <phoneticPr fontId="1"/>
  </si>
  <si>
    <t>中範囲に毒の胆汁を吐きかけ攻撃します</t>
    <rPh sb="0" eb="1">
      <t>チュウ</t>
    </rPh>
    <rPh sb="1" eb="3">
      <t>ハンイ</t>
    </rPh>
    <rPh sb="4" eb="5">
      <t>ドク</t>
    </rPh>
    <rPh sb="6" eb="8">
      <t>タンジュウ</t>
    </rPh>
    <rPh sb="9" eb="10">
      <t>ハ</t>
    </rPh>
    <rPh sb="13" eb="15">
      <t>コウゲキ</t>
    </rPh>
    <phoneticPr fontId="1"/>
  </si>
  <si>
    <t>5+2</t>
    <phoneticPr fontId="1"/>
  </si>
  <si>
    <t>毒物属性\n防御無視\n持続的ダメージ</t>
    <rPh sb="0" eb="2">
      <t>ドクブツ</t>
    </rPh>
    <rPh sb="2" eb="4">
      <t>ゾクセイ</t>
    </rPh>
    <rPh sb="6" eb="8">
      <t>ボウギョ</t>
    </rPh>
    <rPh sb="8" eb="10">
      <t>ムシ</t>
    </rPh>
    <rPh sb="12" eb="15">
      <t>ジゾクテキ</t>
    </rPh>
    <phoneticPr fontId="1"/>
  </si>
  <si>
    <t>火炎属性\n毒物属性\n防御無視\n4ラウンド滞留\n持続的ダメージ</t>
    <rPh sb="0" eb="2">
      <t>カエン</t>
    </rPh>
    <rPh sb="2" eb="4">
      <t>ゾクセイ</t>
    </rPh>
    <rPh sb="6" eb="8">
      <t>ドクブツ</t>
    </rPh>
    <rPh sb="8" eb="10">
      <t>ゾクセイ</t>
    </rPh>
    <rPh sb="12" eb="14">
      <t>ボウギョ</t>
    </rPh>
    <rPh sb="14" eb="16">
      <t>ムシ</t>
    </rPh>
    <rPh sb="23" eb="25">
      <t>タイリュウ</t>
    </rPh>
    <rPh sb="27" eb="30">
      <t>ジゾクテキ</t>
    </rPh>
    <phoneticPr fontId="1"/>
  </si>
  <si>
    <t>火3</t>
    <rPh sb="0" eb="1">
      <t>ヒ</t>
    </rPh>
    <phoneticPr fontId="1"/>
  </si>
  <si>
    <t>風2</t>
    <rPh sb="0" eb="1">
      <t>カゼ</t>
    </rPh>
    <phoneticPr fontId="1"/>
  </si>
  <si>
    <t>風4</t>
    <rPh sb="0" eb="1">
      <t>カゼ</t>
    </rPh>
    <phoneticPr fontId="1"/>
  </si>
  <si>
    <t>水3</t>
    <rPh sb="0" eb="1">
      <t>ミズ</t>
    </rPh>
    <phoneticPr fontId="1"/>
  </si>
  <si>
    <t>地3</t>
    <rPh sb="0" eb="1">
      <t>チ</t>
    </rPh>
    <phoneticPr fontId="1"/>
  </si>
  <si>
    <t>星1</t>
    <rPh sb="0" eb="1">
      <t>ホシ</t>
    </rPh>
    <phoneticPr fontId="1"/>
  </si>
  <si>
    <t>地4</t>
    <rPh sb="0" eb="1">
      <t>チ</t>
    </rPh>
    <phoneticPr fontId="1"/>
  </si>
  <si>
    <t>星2</t>
    <rPh sb="0" eb="1">
      <t>ホシ</t>
    </rPh>
    <phoneticPr fontId="1"/>
  </si>
  <si>
    <t>星3</t>
    <rPh sb="0" eb="1">
      <t>ホシ</t>
    </rPh>
    <phoneticPr fontId="1"/>
  </si>
  <si>
    <t>死2</t>
    <rPh sb="0" eb="1">
      <t>シ</t>
    </rPh>
    <phoneticPr fontId="1"/>
  </si>
  <si>
    <t>緑3</t>
    <rPh sb="0" eb="1">
      <t>ミドリ</t>
    </rPh>
    <phoneticPr fontId="1"/>
  </si>
  <si>
    <t>風1</t>
    <rPh sb="0" eb="1">
      <t>カゼ</t>
    </rPh>
    <phoneticPr fontId="1"/>
  </si>
  <si>
    <t>戦闘</t>
    <rPh sb="0" eb="2">
      <t>セントウ</t>
    </rPh>
    <phoneticPr fontId="1"/>
  </si>
  <si>
    <t>攻撃</t>
    <rPh sb="0" eb="2">
      <t>コウゲキ</t>
    </rPh>
    <phoneticPr fontId="1"/>
  </si>
  <si>
    <t>中範囲に炎の雨を降らせ攻撃します</t>
    <rPh sb="0" eb="1">
      <t>チュウ</t>
    </rPh>
    <rPh sb="1" eb="3">
      <t>ハンイ</t>
    </rPh>
    <rPh sb="4" eb="5">
      <t>ホノオ</t>
    </rPh>
    <rPh sb="6" eb="7">
      <t>アメ</t>
    </rPh>
    <rPh sb="8" eb="9">
      <t>フ</t>
    </rPh>
    <rPh sb="11" eb="13">
      <t>コウゲキ</t>
    </rPh>
    <phoneticPr fontId="1"/>
  </si>
  <si>
    <t>3+1</t>
    <phoneticPr fontId="1"/>
  </si>
  <si>
    <t>火炎属性\n防御貫通</t>
    <rPh sb="0" eb="2">
      <t>カエン</t>
    </rPh>
    <rPh sb="2" eb="4">
      <t>ゾクセイ</t>
    </rPh>
    <rPh sb="6" eb="8">
      <t>ボウギョ</t>
    </rPh>
    <rPh sb="8" eb="10">
      <t>カンツウ</t>
    </rPh>
    <phoneticPr fontId="1"/>
  </si>
  <si>
    <t>5回跳弾する電撃を放ち攻撃します</t>
    <rPh sb="1" eb="2">
      <t>カイ</t>
    </rPh>
    <rPh sb="2" eb="4">
      <t>チョウダン</t>
    </rPh>
    <rPh sb="6" eb="8">
      <t>デンゲキ</t>
    </rPh>
    <rPh sb="9" eb="10">
      <t>ハナ</t>
    </rPh>
    <rPh sb="11" eb="13">
      <t>コウゲキ</t>
    </rPh>
    <phoneticPr fontId="1"/>
  </si>
  <si>
    <t>電撃属性\n防御無視\n5連鎖</t>
    <rPh sb="0" eb="2">
      <t>デンゲキ</t>
    </rPh>
    <rPh sb="2" eb="4">
      <t>ゾクセイ</t>
    </rPh>
    <rPh sb="6" eb="8">
      <t>ボウギョ</t>
    </rPh>
    <rPh sb="8" eb="10">
      <t>ムシ</t>
    </rPh>
    <rPh sb="13" eb="15">
      <t>レンサ</t>
    </rPh>
    <phoneticPr fontId="1"/>
  </si>
  <si>
    <t>戦闘呪附</t>
    <rPh sb="0" eb="2">
      <t>セントウ</t>
    </rPh>
    <rPh sb="2" eb="3">
      <t>ジュ</t>
    </rPh>
    <rPh sb="3" eb="4">
      <t>フ</t>
    </rPh>
    <phoneticPr fontId="1"/>
  </si>
  <si>
    <t>戦場に激しい嵐を起こし飛行や射撃を著しく制限します</t>
    <rPh sb="0" eb="2">
      <t>センジョウ</t>
    </rPh>
    <rPh sb="3" eb="4">
      <t>ハゲ</t>
    </rPh>
    <rPh sb="6" eb="7">
      <t>アラシ</t>
    </rPh>
    <rPh sb="8" eb="9">
      <t>オ</t>
    </rPh>
    <rPh sb="11" eb="13">
      <t>ヒコウ</t>
    </rPh>
    <rPh sb="14" eb="16">
      <t>シャゲキ</t>
    </rPh>
    <rPh sb="17" eb="18">
      <t>イチジル</t>
    </rPh>
    <rPh sb="20" eb="22">
      <t>セイゲン</t>
    </rPh>
    <phoneticPr fontId="1"/>
  </si>
  <si>
    <t>Storm</t>
    <phoneticPr fontId="1"/>
  </si>
  <si>
    <t>中範囲に冷気の雨を降らせ攻撃します</t>
    <rPh sb="0" eb="1">
      <t>チュウ</t>
    </rPh>
    <rPh sb="1" eb="3">
      <t>ハンイ</t>
    </rPh>
    <rPh sb="4" eb="6">
      <t>レイキ</t>
    </rPh>
    <rPh sb="7" eb="8">
      <t>アメ</t>
    </rPh>
    <rPh sb="9" eb="10">
      <t>フ</t>
    </rPh>
    <rPh sb="12" eb="14">
      <t>コウゲキ</t>
    </rPh>
    <phoneticPr fontId="1"/>
  </si>
  <si>
    <t>17+1</t>
    <phoneticPr fontId="1"/>
  </si>
  <si>
    <t>5+1</t>
    <phoneticPr fontId="1"/>
  </si>
  <si>
    <t>冷気属性</t>
    <rPh sb="0" eb="2">
      <t>レイキ</t>
    </rPh>
    <rPh sb="2" eb="4">
      <t>ゾクセイ</t>
    </rPh>
    <phoneticPr fontId="1"/>
  </si>
  <si>
    <t>3発の驚異的な威力を持つ隕石を落とし攻撃します</t>
    <rPh sb="1" eb="2">
      <t>パツ</t>
    </rPh>
    <rPh sb="3" eb="6">
      <t>キョウイテキ</t>
    </rPh>
    <rPh sb="7" eb="9">
      <t>イリョク</t>
    </rPh>
    <rPh sb="10" eb="11">
      <t>モ</t>
    </rPh>
    <rPh sb="12" eb="14">
      <t>インセキ</t>
    </rPh>
    <rPh sb="15" eb="16">
      <t>オ</t>
    </rPh>
    <rPh sb="18" eb="20">
      <t>コウゲキ</t>
    </rPh>
    <phoneticPr fontId="1"/>
  </si>
  <si>
    <t>打撃属性\n不正確</t>
    <rPh sb="0" eb="2">
      <t>ダゲキ</t>
    </rPh>
    <rPh sb="2" eb="4">
      <t>ゾクセイ</t>
    </rPh>
    <rPh sb="6" eb="9">
      <t>フセイカク</t>
    </rPh>
    <phoneticPr fontId="1"/>
  </si>
  <si>
    <t>全体攻撃</t>
    <rPh sb="0" eb="2">
      <t>ゼンタイ</t>
    </rPh>
    <rPh sb="2" eb="4">
      <t>コウゲキ</t>
    </rPh>
    <phoneticPr fontId="1"/>
  </si>
  <si>
    <t>敵味方全員を地震で攻撃し洞窟では落盤も起こします</t>
    <rPh sb="0" eb="3">
      <t>テキミカタ</t>
    </rPh>
    <rPh sb="3" eb="5">
      <t>ゼンイン</t>
    </rPh>
    <rPh sb="6" eb="8">
      <t>ジシン</t>
    </rPh>
    <rPh sb="9" eb="11">
      <t>コウゲキ</t>
    </rPh>
    <rPh sb="12" eb="14">
      <t>ドウクツ</t>
    </rPh>
    <rPh sb="16" eb="18">
      <t>ラクバン</t>
    </rPh>
    <rPh sb="19" eb="20">
      <t>オ</t>
    </rPh>
    <phoneticPr fontId="1"/>
  </si>
  <si>
    <t>物理属性\n回避可能\n飛行/浮遊無効</t>
    <rPh sb="0" eb="2">
      <t>ブツリ</t>
    </rPh>
    <rPh sb="2" eb="4">
      <t>ゾクセイ</t>
    </rPh>
    <rPh sb="6" eb="8">
      <t>カイヒ</t>
    </rPh>
    <rPh sb="8" eb="10">
      <t>カノウ</t>
    </rPh>
    <rPh sb="12" eb="14">
      <t>ヒコウ</t>
    </rPh>
    <rPh sb="15" eb="17">
      <t>フユウ</t>
    </rPh>
    <rPh sb="17" eb="19">
      <t>ムコウ</t>
    </rPh>
    <phoneticPr fontId="1"/>
  </si>
  <si>
    <t>疲労攻撃</t>
    <rPh sb="0" eb="2">
      <t>ヒロウ</t>
    </rPh>
    <rPh sb="2" eb="4">
      <t>コウゲキ</t>
    </rPh>
    <phoneticPr fontId="1"/>
  </si>
  <si>
    <t>中範囲に星の光を降らせ疲労させます</t>
    <rPh sb="0" eb="1">
      <t>チュウ</t>
    </rPh>
    <rPh sb="1" eb="3">
      <t>ハンイ</t>
    </rPh>
    <rPh sb="4" eb="5">
      <t>ホシ</t>
    </rPh>
    <rPh sb="6" eb="7">
      <t>ヒカリ</t>
    </rPh>
    <rPh sb="8" eb="9">
      <t>フ</t>
    </rPh>
    <rPh sb="11" eb="13">
      <t>ヒロウ</t>
    </rPh>
    <phoneticPr fontId="1"/>
  </si>
  <si>
    <t>防御貫通\n抵抗可能（威力半減）</t>
    <rPh sb="0" eb="2">
      <t>ボウギョ</t>
    </rPh>
    <rPh sb="2" eb="4">
      <t>カンツウ</t>
    </rPh>
    <rPh sb="6" eb="8">
      <t>テイコウ</t>
    </rPh>
    <rPh sb="8" eb="10">
      <t>カノウ</t>
    </rPh>
    <rPh sb="11" eb="13">
      <t>イリョク</t>
    </rPh>
    <rPh sb="13" eb="15">
      <t>ハンゲン</t>
    </rPh>
    <phoneticPr fontId="1"/>
  </si>
  <si>
    <t>弱体化</t>
    <rPh sb="0" eb="3">
      <t>ジャクタイカ</t>
    </rPh>
    <phoneticPr fontId="1"/>
  </si>
  <si>
    <t>Horror Mark</t>
    <phoneticPr fontId="1"/>
  </si>
  <si>
    <t>小範囲の敵にHorrorへの強力な信号を植え付けます</t>
    <rPh sb="0" eb="3">
      <t>ショウハンイ</t>
    </rPh>
    <rPh sb="4" eb="5">
      <t>テキ</t>
    </rPh>
    <rPh sb="14" eb="16">
      <t>キョウリョク</t>
    </rPh>
    <rPh sb="17" eb="19">
      <t>シンゴウ</t>
    </rPh>
    <rPh sb="20" eb="21">
      <t>ウ</t>
    </rPh>
    <rPh sb="22" eb="23">
      <t>ツ</t>
    </rPh>
    <phoneticPr fontId="1"/>
  </si>
  <si>
    <t>50+5</t>
    <phoneticPr fontId="1"/>
  </si>
  <si>
    <t>無心無効</t>
    <rPh sb="0" eb="2">
      <t>ムシン</t>
    </rPh>
    <rPh sb="2" eb="4">
      <t>ムコウ</t>
    </rPh>
    <phoneticPr fontId="1"/>
  </si>
  <si>
    <t>Astral Geyser Blast</t>
    <phoneticPr fontId="1"/>
  </si>
  <si>
    <t>中範囲を敵を麻痺させる影の爆風で攻撃します</t>
    <rPh sb="0" eb="1">
      <t>チュウ</t>
    </rPh>
    <rPh sb="1" eb="3">
      <t>ハンイ</t>
    </rPh>
    <rPh sb="4" eb="5">
      <t>テキ</t>
    </rPh>
    <rPh sb="6" eb="8">
      <t>マヒ</t>
    </rPh>
    <rPh sb="11" eb="12">
      <t>カゲ</t>
    </rPh>
    <rPh sb="13" eb="15">
      <t>バクフウ</t>
    </rPh>
    <rPh sb="16" eb="18">
      <t>コウゲキ</t>
    </rPh>
    <phoneticPr fontId="1"/>
  </si>
  <si>
    <t>20+1</t>
    <phoneticPr fontId="1"/>
  </si>
  <si>
    <t>35+5</t>
    <phoneticPr fontId="1"/>
  </si>
  <si>
    <t>6+1</t>
    <phoneticPr fontId="1"/>
  </si>
  <si>
    <t>防御無視\n抵抗可能\nアンデッド無効</t>
    <rPh sb="0" eb="2">
      <t>ボウギョ</t>
    </rPh>
    <rPh sb="2" eb="4">
      <t>ムシ</t>
    </rPh>
    <rPh sb="6" eb="8">
      <t>テイコウ</t>
    </rPh>
    <rPh sb="8" eb="10">
      <t>カノウ</t>
    </rPh>
    <rPh sb="17" eb="19">
      <t>ムコウ</t>
    </rPh>
    <phoneticPr fontId="1"/>
  </si>
  <si>
    <t>Minor Paralysis</t>
    <phoneticPr fontId="1"/>
  </si>
  <si>
    <t>中範囲に暫く残る毒の雲を作り攻撃します</t>
    <rPh sb="0" eb="1">
      <t>チュウ</t>
    </rPh>
    <rPh sb="1" eb="3">
      <t>ハンイ</t>
    </rPh>
    <rPh sb="4" eb="5">
      <t>シバラ</t>
    </rPh>
    <rPh sb="6" eb="7">
      <t>ノコ</t>
    </rPh>
    <rPh sb="8" eb="9">
      <t>ドク</t>
    </rPh>
    <rPh sb="10" eb="11">
      <t>クモ</t>
    </rPh>
    <rPh sb="12" eb="13">
      <t>ツク</t>
    </rPh>
    <rPh sb="14" eb="16">
      <t>コウゲキ</t>
    </rPh>
    <phoneticPr fontId="1"/>
  </si>
  <si>
    <t>4+1</t>
    <phoneticPr fontId="1"/>
  </si>
  <si>
    <t>治療</t>
    <rPh sb="0" eb="2">
      <t>チリョウ</t>
    </rPh>
    <phoneticPr fontId="1"/>
  </si>
  <si>
    <t>中範囲に暫く残る癒しの雲を作りHPを回復させます</t>
    <rPh sb="0" eb="1">
      <t>チュウ</t>
    </rPh>
    <rPh sb="1" eb="3">
      <t>ハンイ</t>
    </rPh>
    <rPh sb="4" eb="5">
      <t>シバラ</t>
    </rPh>
    <rPh sb="6" eb="7">
      <t>ノコ</t>
    </rPh>
    <rPh sb="8" eb="9">
      <t>イヤ</t>
    </rPh>
    <rPh sb="11" eb="12">
      <t>クモ</t>
    </rPh>
    <rPh sb="13" eb="14">
      <t>ツク</t>
    </rPh>
    <rPh sb="18" eb="20">
      <t>カイフク</t>
    </rPh>
    <phoneticPr fontId="1"/>
  </si>
  <si>
    <t>9+1</t>
    <phoneticPr fontId="1"/>
  </si>
  <si>
    <t>防御無視\n無生物無効\n4ラウンド滞留</t>
    <rPh sb="0" eb="2">
      <t>ボウギョ</t>
    </rPh>
    <rPh sb="2" eb="4">
      <t>ムシ</t>
    </rPh>
    <rPh sb="6" eb="9">
      <t>ムセイブツ</t>
    </rPh>
    <rPh sb="9" eb="11">
      <t>ムコウ</t>
    </rPh>
    <rPh sb="18" eb="20">
      <t>タイリュウ</t>
    </rPh>
    <phoneticPr fontId="1"/>
  </si>
  <si>
    <t>火2</t>
    <rPh sb="0" eb="1">
      <t>ヒ</t>
    </rPh>
    <phoneticPr fontId="1"/>
  </si>
  <si>
    <t>風5</t>
    <rPh sb="0" eb="1">
      <t>カゼ</t>
    </rPh>
    <phoneticPr fontId="1"/>
  </si>
  <si>
    <t>水2</t>
    <rPh sb="0" eb="1">
      <t>ミズ</t>
    </rPh>
    <phoneticPr fontId="1"/>
  </si>
  <si>
    <t>地2</t>
    <rPh sb="0" eb="1">
      <t>チ</t>
    </rPh>
    <phoneticPr fontId="1"/>
  </si>
  <si>
    <t>火1</t>
    <rPh sb="0" eb="1">
      <t>ヒ</t>
    </rPh>
    <phoneticPr fontId="1"/>
  </si>
  <si>
    <t>星4</t>
    <rPh sb="0" eb="1">
      <t>ホシ</t>
    </rPh>
    <phoneticPr fontId="1"/>
  </si>
  <si>
    <t>星5</t>
    <rPh sb="0" eb="1">
      <t>ホシ</t>
    </rPh>
    <phoneticPr fontId="1"/>
  </si>
  <si>
    <t>風3</t>
    <rPh sb="0" eb="1">
      <t>カゼ</t>
    </rPh>
    <phoneticPr fontId="1"/>
  </si>
  <si>
    <t>死3</t>
    <rPh sb="0" eb="1">
      <t>シ</t>
    </rPh>
    <phoneticPr fontId="1"/>
  </si>
  <si>
    <t>死4</t>
    <rPh sb="0" eb="1">
      <t>シ</t>
    </rPh>
    <phoneticPr fontId="1"/>
  </si>
  <si>
    <t>緑1</t>
    <rPh sb="0" eb="1">
      <t>ミドリ</t>
    </rPh>
    <phoneticPr fontId="1"/>
  </si>
  <si>
    <t>儀式</t>
    <rPh sb="0" eb="2">
      <t>ギシキ</t>
    </rPh>
    <phoneticPr fontId="1"/>
  </si>
  <si>
    <t>滞在する州を荒廃させていく冥界の使者Harvester of Sorrowsを召喚します</t>
    <rPh sb="0" eb="2">
      <t>タイザイ</t>
    </rPh>
    <rPh sb="4" eb="5">
      <t>シュウ</t>
    </rPh>
    <rPh sb="6" eb="8">
      <t>コウハイ</t>
    </rPh>
    <rPh sb="13" eb="15">
      <t>メイカイ</t>
    </rPh>
    <rPh sb="16" eb="18">
      <t>シシャ</t>
    </rPh>
    <rPh sb="39" eb="41">
      <t>ショウカン</t>
    </rPh>
    <phoneticPr fontId="1"/>
  </si>
  <si>
    <t>近距離の広範囲に炎を吹きかけて攻撃します</t>
    <rPh sb="0" eb="3">
      <t>キンキョリ</t>
    </rPh>
    <rPh sb="4" eb="7">
      <t>コウハンイ</t>
    </rPh>
    <rPh sb="8" eb="9">
      <t>ホノオ</t>
    </rPh>
    <rPh sb="10" eb="11">
      <t>フ</t>
    </rPh>
    <rPh sb="15" eb="17">
      <t>コウゲキ</t>
    </rPh>
    <phoneticPr fontId="1"/>
  </si>
  <si>
    <t>14+1</t>
    <phoneticPr fontId="1"/>
  </si>
  <si>
    <t>7+1</t>
    <phoneticPr fontId="1"/>
  </si>
  <si>
    <t>嵐により力を増す断続的な落雷を呼び寄せます</t>
    <rPh sb="0" eb="1">
      <t>アラシ</t>
    </rPh>
    <rPh sb="4" eb="5">
      <t>チカラ</t>
    </rPh>
    <rPh sb="6" eb="7">
      <t>マ</t>
    </rPh>
    <rPh sb="8" eb="11">
      <t>ダンゾクテキ</t>
    </rPh>
    <rPh sb="12" eb="14">
      <t>ラクライ</t>
    </rPh>
    <rPh sb="15" eb="16">
      <t>ヨ</t>
    </rPh>
    <rPh sb="17" eb="18">
      <t>ヨ</t>
    </rPh>
    <phoneticPr fontId="1"/>
  </si>
  <si>
    <t>Wrathful Skies</t>
    <phoneticPr fontId="1"/>
  </si>
  <si>
    <t>世界呪附</t>
    <rPh sb="0" eb="2">
      <t>セカイ</t>
    </rPh>
    <rPh sb="2" eb="3">
      <t>ジュ</t>
    </rPh>
    <rPh sb="3" eb="4">
      <t>フ</t>
    </rPh>
    <phoneticPr fontId="1"/>
  </si>
  <si>
    <t>世界中に絶え間ない嵐を起こし経済と移動を妨害します</t>
    <rPh sb="0" eb="2">
      <t>セカイ</t>
    </rPh>
    <rPh sb="2" eb="3">
      <t>ジュウ</t>
    </rPh>
    <rPh sb="4" eb="5">
      <t>タ</t>
    </rPh>
    <rPh sb="6" eb="7">
      <t>マ</t>
    </rPh>
    <rPh sb="9" eb="10">
      <t>アラシ</t>
    </rPh>
    <rPh sb="11" eb="12">
      <t>オ</t>
    </rPh>
    <rPh sb="14" eb="16">
      <t>ケイザイ</t>
    </rPh>
    <rPh sb="17" eb="19">
      <t>イドウ</t>
    </rPh>
    <rPh sb="20" eb="22">
      <t>ボウガイ</t>
    </rPh>
    <phoneticPr fontId="1"/>
  </si>
  <si>
    <t>Perpetual Storm</t>
    <phoneticPr fontId="1"/>
  </si>
  <si>
    <t>中範囲にアンデッドやデーモンだけを浄化する水を放ち攻撃します</t>
    <rPh sb="0" eb="1">
      <t>チュウ</t>
    </rPh>
    <rPh sb="1" eb="3">
      <t>ハンイ</t>
    </rPh>
    <rPh sb="17" eb="19">
      <t>ジョウカ</t>
    </rPh>
    <rPh sb="21" eb="22">
      <t>ミズ</t>
    </rPh>
    <rPh sb="23" eb="24">
      <t>ハナ</t>
    </rPh>
    <rPh sb="25" eb="27">
      <t>コウゲキ</t>
    </rPh>
    <phoneticPr fontId="1"/>
  </si>
  <si>
    <t>5+1</t>
    <phoneticPr fontId="1"/>
  </si>
  <si>
    <t>30+5</t>
    <phoneticPr fontId="1"/>
  </si>
  <si>
    <t>4+1</t>
    <phoneticPr fontId="1"/>
  </si>
  <si>
    <t>防御無視\nアンデッド/デーモンにのみ作用</t>
    <rPh sb="0" eb="2">
      <t>ボウギョ</t>
    </rPh>
    <rPh sb="2" eb="4">
      <t>ムシ</t>
    </rPh>
    <rPh sb="19" eb="21">
      <t>サヨウ</t>
    </rPh>
    <phoneticPr fontId="1"/>
  </si>
  <si>
    <t>中範囲に溶岩を噴き上げて攻撃します</t>
    <rPh sb="0" eb="1">
      <t>チュウ</t>
    </rPh>
    <rPh sb="1" eb="3">
      <t>ハンイ</t>
    </rPh>
    <rPh sb="4" eb="6">
      <t>ヨウガン</t>
    </rPh>
    <rPh sb="7" eb="8">
      <t>フ</t>
    </rPh>
    <rPh sb="9" eb="10">
      <t>ア</t>
    </rPh>
    <rPh sb="12" eb="14">
      <t>コウゲキ</t>
    </rPh>
    <phoneticPr fontId="1"/>
  </si>
  <si>
    <t>22+1</t>
    <phoneticPr fontId="1"/>
  </si>
  <si>
    <t>4+1</t>
    <phoneticPr fontId="1"/>
  </si>
  <si>
    <t>打撃属性\n滞留する熱の雲を残す</t>
    <rPh sb="0" eb="2">
      <t>ダゲキ</t>
    </rPh>
    <rPh sb="2" eb="4">
      <t>ゾクセイ</t>
    </rPh>
    <rPh sb="6" eb="8">
      <t>タイリュウ</t>
    </rPh>
    <rPh sb="10" eb="11">
      <t>ネツ</t>
    </rPh>
    <rPh sb="12" eb="13">
      <t>クモ</t>
    </rPh>
    <rPh sb="14" eb="15">
      <t>ノコ</t>
    </rPh>
    <phoneticPr fontId="1"/>
  </si>
  <si>
    <t>中範囲に異界の炎を放ち攻撃します</t>
    <rPh sb="0" eb="1">
      <t>チュウ</t>
    </rPh>
    <rPh sb="1" eb="3">
      <t>ハンイ</t>
    </rPh>
    <rPh sb="4" eb="6">
      <t>イカイ</t>
    </rPh>
    <rPh sb="7" eb="8">
      <t>ホノオ</t>
    </rPh>
    <rPh sb="9" eb="10">
      <t>ハナ</t>
    </rPh>
    <rPh sb="11" eb="13">
      <t>コウゲキ</t>
    </rPh>
    <phoneticPr fontId="1"/>
  </si>
  <si>
    <t>40+5</t>
    <phoneticPr fontId="1"/>
  </si>
  <si>
    <t>防御無視\n抵抗可能</t>
    <rPh sb="0" eb="2">
      <t>ボウギョ</t>
    </rPh>
    <rPh sb="2" eb="4">
      <t>ムシ</t>
    </rPh>
    <rPh sb="6" eb="8">
      <t>テイコウ</t>
    </rPh>
    <rPh sb="8" eb="10">
      <t>カノウ</t>
    </rPh>
    <phoneticPr fontId="1"/>
  </si>
  <si>
    <t>遠隔攻撃</t>
    <rPh sb="0" eb="2">
      <t>エンカク</t>
    </rPh>
    <rPh sb="2" eb="4">
      <t>コウゲキ</t>
    </rPh>
    <phoneticPr fontId="1"/>
  </si>
  <si>
    <t>指定した州の指揮官一人を精神攻撃呪文で攻撃します</t>
    <rPh sb="0" eb="2">
      <t>シテイ</t>
    </rPh>
    <rPh sb="4" eb="5">
      <t>シュウ</t>
    </rPh>
    <rPh sb="6" eb="9">
      <t>シキカン</t>
    </rPh>
    <rPh sb="9" eb="11">
      <t>ヒトリ</t>
    </rPh>
    <rPh sb="12" eb="14">
      <t>セイシン</t>
    </rPh>
    <rPh sb="14" eb="16">
      <t>コウゲキ</t>
    </rPh>
    <rPh sb="16" eb="18">
      <t>ジュモン</t>
    </rPh>
    <rPh sb="19" eb="21">
      <t>コウゲキ</t>
    </rPh>
    <phoneticPr fontId="1"/>
  </si>
  <si>
    <t>遠隔儀式\n無心使用不可</t>
    <rPh sb="0" eb="2">
      <t>エンカク</t>
    </rPh>
    <rPh sb="2" eb="4">
      <t>ギシキ</t>
    </rPh>
    <rPh sb="6" eb="8">
      <t>ムシン</t>
    </rPh>
    <rPh sb="8" eb="10">
      <t>シヨウ</t>
    </rPh>
    <rPh sb="10" eb="12">
      <t>フカ</t>
    </rPh>
    <phoneticPr fontId="1"/>
  </si>
  <si>
    <t>世界中の敵を毎月落雷で攻撃します</t>
    <rPh sb="0" eb="2">
      <t>セカイ</t>
    </rPh>
    <rPh sb="2" eb="3">
      <t>ジュウ</t>
    </rPh>
    <rPh sb="4" eb="5">
      <t>テキ</t>
    </rPh>
    <rPh sb="6" eb="8">
      <t>マイツキ</t>
    </rPh>
    <rPh sb="8" eb="10">
      <t>ラクライ</t>
    </rPh>
    <rPh sb="11" eb="13">
      <t>コウゲキ</t>
    </rPh>
    <phoneticPr fontId="1"/>
  </si>
  <si>
    <t>The Wrath of God</t>
    <phoneticPr fontId="1"/>
  </si>
  <si>
    <t>小範囲に殺した敵をゾンビ化させる反生命の爆風を放ち攻撃します</t>
    <rPh sb="0" eb="3">
      <t>ショウハンイ</t>
    </rPh>
    <rPh sb="20" eb="22">
      <t>バクフウ</t>
    </rPh>
    <phoneticPr fontId="1"/>
  </si>
  <si>
    <t>15+1</t>
    <phoneticPr fontId="1"/>
  </si>
  <si>
    <t>30+1</t>
    <phoneticPr fontId="1"/>
  </si>
  <si>
    <t>防御無視\n殺した敵をゾンビ化\n抵抗可能\n無心無効\nアンデッド無効</t>
    <rPh sb="0" eb="2">
      <t>ボウギョ</t>
    </rPh>
    <rPh sb="2" eb="4">
      <t>ムシ</t>
    </rPh>
    <rPh sb="6" eb="7">
      <t>コロ</t>
    </rPh>
    <rPh sb="9" eb="10">
      <t>テキ</t>
    </rPh>
    <rPh sb="14" eb="15">
      <t>カ</t>
    </rPh>
    <rPh sb="17" eb="19">
      <t>テイコウ</t>
    </rPh>
    <rPh sb="19" eb="21">
      <t>カノウ</t>
    </rPh>
    <rPh sb="23" eb="25">
      <t>ムシン</t>
    </rPh>
    <rPh sb="25" eb="27">
      <t>ムコウ</t>
    </rPh>
    <rPh sb="34" eb="36">
      <t>ムコウ</t>
    </rPh>
    <phoneticPr fontId="1"/>
  </si>
  <si>
    <t>防御無視\n殺した敵をゾンビ化\n抵抗可能\n無心無効\nアンデッド無効</t>
    <phoneticPr fontId="1"/>
  </si>
  <si>
    <t>小範囲を敵を腐敗させる破滅の炎の爆風で攻撃します</t>
    <rPh sb="0" eb="3">
      <t>ショウハンイ</t>
    </rPh>
    <rPh sb="4" eb="5">
      <t>テキ</t>
    </rPh>
    <rPh sb="6" eb="8">
      <t>フハイ</t>
    </rPh>
    <rPh sb="11" eb="13">
      <t>ハメツ</t>
    </rPh>
    <rPh sb="14" eb="15">
      <t>ホノオ</t>
    </rPh>
    <rPh sb="16" eb="18">
      <t>バクフウ</t>
    </rPh>
    <rPh sb="19" eb="21">
      <t>コウゲキ</t>
    </rPh>
    <phoneticPr fontId="1"/>
  </si>
  <si>
    <t>55+1</t>
    <phoneticPr fontId="1"/>
  </si>
  <si>
    <t>45+5</t>
    <phoneticPr fontId="1"/>
  </si>
  <si>
    <t>防御貫通</t>
    <rPh sb="0" eb="2">
      <t>ボウギョ</t>
    </rPh>
    <rPh sb="2" eb="4">
      <t>カンツウ</t>
    </rPh>
    <phoneticPr fontId="1"/>
  </si>
  <si>
    <t>Large Area Decay</t>
    <phoneticPr fontId="1"/>
  </si>
  <si>
    <t>戦場全体に敵を怯えさせる恐怖の風を放ちます</t>
    <rPh sb="0" eb="2">
      <t>センジョウ</t>
    </rPh>
    <rPh sb="2" eb="4">
      <t>ゼンタイ</t>
    </rPh>
    <rPh sb="5" eb="6">
      <t>テキ</t>
    </rPh>
    <rPh sb="7" eb="8">
      <t>オビ</t>
    </rPh>
    <rPh sb="12" eb="14">
      <t>キョウフ</t>
    </rPh>
    <rPh sb="15" eb="16">
      <t>カゼ</t>
    </rPh>
    <rPh sb="17" eb="18">
      <t>ハナ</t>
    </rPh>
    <phoneticPr fontId="1"/>
  </si>
  <si>
    <t>Wailing Winds</t>
    <phoneticPr fontId="1"/>
  </si>
  <si>
    <t>即死</t>
    <rPh sb="0" eb="2">
      <t>ソクシ</t>
    </rPh>
    <phoneticPr fontId="1"/>
  </si>
  <si>
    <t>小範囲の敵に過剰な生命力を注ぎ即死か狂乱させようと試みます</t>
    <rPh sb="0" eb="3">
      <t>ショウハンイ</t>
    </rPh>
    <rPh sb="4" eb="5">
      <t>テキ</t>
    </rPh>
    <rPh sb="6" eb="8">
      <t>カジョウ</t>
    </rPh>
    <rPh sb="9" eb="12">
      <t>セイメイリョク</t>
    </rPh>
    <rPh sb="13" eb="14">
      <t>ソソ</t>
    </rPh>
    <rPh sb="15" eb="17">
      <t>ソクシ</t>
    </rPh>
    <rPh sb="18" eb="20">
      <t>キョウラン</t>
    </rPh>
    <rPh sb="25" eb="26">
      <t>ココロ</t>
    </rPh>
    <phoneticPr fontId="1"/>
  </si>
  <si>
    <t>抵抗可能</t>
    <rPh sb="0" eb="2">
      <t>テイコウ</t>
    </rPh>
    <rPh sb="2" eb="4">
      <t>カノウ</t>
    </rPh>
    <phoneticPr fontId="1"/>
  </si>
  <si>
    <t>火5</t>
    <rPh sb="0" eb="1">
      <t>ヒ</t>
    </rPh>
    <phoneticPr fontId="1"/>
  </si>
  <si>
    <t>風6</t>
    <rPh sb="0" eb="1">
      <t>カゼ</t>
    </rPh>
    <phoneticPr fontId="1"/>
  </si>
  <si>
    <t>水4</t>
    <rPh sb="0" eb="1">
      <t>ミズ</t>
    </rPh>
    <phoneticPr fontId="1"/>
  </si>
  <si>
    <t>水5</t>
    <rPh sb="0" eb="1">
      <t>ミズ</t>
    </rPh>
    <phoneticPr fontId="1"/>
  </si>
  <si>
    <t>死1</t>
    <rPh sb="0" eb="1">
      <t>シ</t>
    </rPh>
    <phoneticPr fontId="1"/>
  </si>
  <si>
    <t>緑2</t>
    <rPh sb="0" eb="1">
      <t>ミドリ</t>
    </rPh>
    <phoneticPr fontId="1"/>
  </si>
  <si>
    <t>戦場を炎の嵐で包み敵味方全員を断続的に攻撃します</t>
    <rPh sb="0" eb="2">
      <t>センジョウ</t>
    </rPh>
    <rPh sb="3" eb="4">
      <t>ホノオ</t>
    </rPh>
    <rPh sb="5" eb="6">
      <t>アラシ</t>
    </rPh>
    <rPh sb="7" eb="8">
      <t>ツツ</t>
    </rPh>
    <rPh sb="9" eb="12">
      <t>テキミカタ</t>
    </rPh>
    <rPh sb="12" eb="14">
      <t>ゼンイン</t>
    </rPh>
    <rPh sb="15" eb="18">
      <t>ダンゾクテキ</t>
    </rPh>
    <rPh sb="19" eb="21">
      <t>コウゲキ</t>
    </rPh>
    <phoneticPr fontId="1"/>
  </si>
  <si>
    <t>Fire Storm</t>
    <phoneticPr fontId="1"/>
  </si>
  <si>
    <t>超広範囲を激しい放電により攻撃します</t>
    <rPh sb="0" eb="1">
      <t>チョウ</t>
    </rPh>
    <rPh sb="1" eb="4">
      <t>コウハンイ</t>
    </rPh>
    <rPh sb="5" eb="6">
      <t>ハゲ</t>
    </rPh>
    <rPh sb="8" eb="10">
      <t>ホウデン</t>
    </rPh>
    <rPh sb="13" eb="15">
      <t>コウゲキ</t>
    </rPh>
    <phoneticPr fontId="1"/>
  </si>
  <si>
    <t>10+1</t>
    <phoneticPr fontId="1"/>
  </si>
  <si>
    <t>電撃属性\n防御無視</t>
    <rPh sb="0" eb="2">
      <t>デンゲキ</t>
    </rPh>
    <rPh sb="2" eb="4">
      <t>ゾクセイ</t>
    </rPh>
    <rPh sb="6" eb="8">
      <t>ボウギョ</t>
    </rPh>
    <rPh sb="8" eb="10">
      <t>ムシ</t>
    </rPh>
    <phoneticPr fontId="1"/>
  </si>
  <si>
    <t>中範囲を炸裂する氷の玉で攻撃します</t>
    <rPh sb="0" eb="1">
      <t>チュウ</t>
    </rPh>
    <rPh sb="1" eb="3">
      <t>ハンイ</t>
    </rPh>
    <rPh sb="4" eb="6">
      <t>サクレツ</t>
    </rPh>
    <rPh sb="8" eb="9">
      <t>コオリ</t>
    </rPh>
    <rPh sb="10" eb="11">
      <t>タマ</t>
    </rPh>
    <rPh sb="12" eb="14">
      <t>コウゲキ</t>
    </rPh>
    <phoneticPr fontId="1"/>
  </si>
  <si>
    <t>2+1</t>
    <phoneticPr fontId="1"/>
  </si>
  <si>
    <t>切断属性</t>
    <rPh sb="0" eb="2">
      <t>セツダン</t>
    </rPh>
    <rPh sb="2" eb="4">
      <t>ゾクセイ</t>
    </rPh>
    <phoneticPr fontId="1"/>
  </si>
  <si>
    <t>戦場を強酸の嵐で包み敵味方全員を断続的に攻撃します</t>
    <rPh sb="0" eb="2">
      <t>センジョウ</t>
    </rPh>
    <rPh sb="3" eb="5">
      <t>キョウサン</t>
    </rPh>
    <rPh sb="6" eb="7">
      <t>アラシ</t>
    </rPh>
    <rPh sb="8" eb="9">
      <t>ツツ</t>
    </rPh>
    <rPh sb="10" eb="13">
      <t>テキミカタ</t>
    </rPh>
    <rPh sb="13" eb="15">
      <t>ゼンイン</t>
    </rPh>
    <rPh sb="16" eb="19">
      <t>ダンゾクテキ</t>
    </rPh>
    <rPh sb="20" eb="22">
      <t>コウゲキ</t>
    </rPh>
    <phoneticPr fontId="1"/>
  </si>
  <si>
    <t>Acid Storm</t>
    <phoneticPr fontId="1"/>
  </si>
  <si>
    <t>指定した州に猛吹雪を起こし駐留する軍を攻撃します</t>
    <rPh sb="0" eb="2">
      <t>シテイ</t>
    </rPh>
    <rPh sb="4" eb="5">
      <t>シュウ</t>
    </rPh>
    <rPh sb="6" eb="9">
      <t>モウフブキ</t>
    </rPh>
    <rPh sb="10" eb="11">
      <t>オ</t>
    </rPh>
    <rPh sb="13" eb="15">
      <t>チュウリュウ</t>
    </rPh>
    <rPh sb="17" eb="18">
      <t>グン</t>
    </rPh>
    <rPh sb="19" eb="21">
      <t>コウゲキ</t>
    </rPh>
    <phoneticPr fontId="1"/>
  </si>
  <si>
    <t>遠隔儀式\n海域の指定不可</t>
    <rPh sb="0" eb="2">
      <t>エンカク</t>
    </rPh>
    <rPh sb="2" eb="4">
      <t>ギシキ</t>
    </rPh>
    <rPh sb="6" eb="8">
      <t>カイイキ</t>
    </rPh>
    <rPh sb="9" eb="11">
      <t>シテイ</t>
    </rPh>
    <rPh sb="11" eb="13">
      <t>フカ</t>
    </rPh>
    <phoneticPr fontId="1"/>
  </si>
  <si>
    <t>戦場全体に石の雨を降らし敵味方全員を断続的に攻撃します</t>
    <rPh sb="0" eb="2">
      <t>センジョウ</t>
    </rPh>
    <rPh sb="2" eb="4">
      <t>ゼンタイ</t>
    </rPh>
    <rPh sb="5" eb="6">
      <t>イシ</t>
    </rPh>
    <rPh sb="7" eb="8">
      <t>アメ</t>
    </rPh>
    <rPh sb="9" eb="10">
      <t>フ</t>
    </rPh>
    <rPh sb="12" eb="15">
      <t>テキミカタ</t>
    </rPh>
    <rPh sb="15" eb="17">
      <t>ゼンイン</t>
    </rPh>
    <rPh sb="18" eb="21">
      <t>ダンゾクテキ</t>
    </rPh>
    <rPh sb="22" eb="24">
      <t>コウゲキ</t>
    </rPh>
    <phoneticPr fontId="1"/>
  </si>
  <si>
    <t>Rain of Stones</t>
    <phoneticPr fontId="1"/>
  </si>
  <si>
    <t>15+発の精神を破壊する地獄の矢を放ち攻撃します</t>
    <rPh sb="3" eb="4">
      <t>ハツ</t>
    </rPh>
    <rPh sb="5" eb="7">
      <t>セイシン</t>
    </rPh>
    <rPh sb="8" eb="10">
      <t>ハカイ</t>
    </rPh>
    <rPh sb="12" eb="14">
      <t>ジゴク</t>
    </rPh>
    <rPh sb="15" eb="16">
      <t>ヤ</t>
    </rPh>
    <rPh sb="17" eb="18">
      <t>ハナ</t>
    </rPh>
    <rPh sb="19" eb="21">
      <t>コウゲキ</t>
    </rPh>
    <phoneticPr fontId="1"/>
  </si>
  <si>
    <t>小範囲に精神を破壊する地獄の太矢を放ち攻撃します</t>
    <rPh sb="0" eb="3">
      <t>ショウハンイ</t>
    </rPh>
    <rPh sb="4" eb="6">
      <t>セイシン</t>
    </rPh>
    <rPh sb="7" eb="9">
      <t>ハカイ</t>
    </rPh>
    <rPh sb="11" eb="13">
      <t>ジゴク</t>
    </rPh>
    <rPh sb="14" eb="15">
      <t>フト</t>
    </rPh>
    <rPh sb="15" eb="16">
      <t>ヤ</t>
    </rPh>
    <rPh sb="17" eb="18">
      <t>ハナ</t>
    </rPh>
    <rPh sb="19" eb="21">
      <t>コウゲキ</t>
    </rPh>
    <phoneticPr fontId="1"/>
  </si>
  <si>
    <t>15+1</t>
    <phoneticPr fontId="1"/>
  </si>
  <si>
    <t>30+5</t>
    <phoneticPr fontId="1"/>
  </si>
  <si>
    <t>防御貫通\n抵抗可能</t>
    <rPh sb="0" eb="2">
      <t>ボウギョ</t>
    </rPh>
    <rPh sb="2" eb="4">
      <t>カンツウ</t>
    </rPh>
    <rPh sb="6" eb="8">
      <t>テイコウ</t>
    </rPh>
    <rPh sb="8" eb="10">
      <t>カノウ</t>
    </rPh>
    <phoneticPr fontId="1"/>
  </si>
  <si>
    <t>Area Feeble Mind</t>
    <phoneticPr fontId="1"/>
  </si>
  <si>
    <t>全体強化</t>
    <rPh sb="0" eb="2">
      <t>ゼンタイ</t>
    </rPh>
    <rPh sb="2" eb="4">
      <t>キョウカ</t>
    </rPh>
    <phoneticPr fontId="1"/>
  </si>
  <si>
    <t>敵味方全員の物理攻撃への防御力を15まで増加させます</t>
    <rPh sb="0" eb="3">
      <t>テキミカタ</t>
    </rPh>
    <rPh sb="3" eb="5">
      <t>ゼンイン</t>
    </rPh>
    <rPh sb="6" eb="8">
      <t>ブツリ</t>
    </rPh>
    <rPh sb="8" eb="10">
      <t>コウゲキ</t>
    </rPh>
    <rPh sb="12" eb="15">
      <t>ボウギョリョク</t>
    </rPh>
    <rPh sb="20" eb="22">
      <t>ゾウカ</t>
    </rPh>
    <phoneticPr fontId="1"/>
  </si>
  <si>
    <t>Invulnerable 15</t>
    <phoneticPr fontId="1"/>
  </si>
  <si>
    <t>無生物無効</t>
    <rPh sb="0" eb="3">
      <t>ムセイブツ</t>
    </rPh>
    <rPh sb="3" eb="5">
      <t>ムコウ</t>
    </rPh>
    <phoneticPr fontId="1"/>
  </si>
  <si>
    <t>Natural Rain</t>
    <phoneticPr fontId="1"/>
  </si>
  <si>
    <t>中範囲に暫く残る死の雲を作り攻撃します</t>
    <rPh sb="0" eb="1">
      <t>チュウ</t>
    </rPh>
    <rPh sb="1" eb="3">
      <t>ハンイ</t>
    </rPh>
    <rPh sb="4" eb="5">
      <t>シバラ</t>
    </rPh>
    <rPh sb="6" eb="7">
      <t>ノコ</t>
    </rPh>
    <rPh sb="8" eb="9">
      <t>シ</t>
    </rPh>
    <rPh sb="10" eb="11">
      <t>クモ</t>
    </rPh>
    <rPh sb="12" eb="13">
      <t>ツク</t>
    </rPh>
    <rPh sb="14" eb="16">
      <t>コウゲキ</t>
    </rPh>
    <phoneticPr fontId="1"/>
  </si>
  <si>
    <t>9+2</t>
    <phoneticPr fontId="1"/>
  </si>
  <si>
    <t>防御無視\n抵抗可能\nアンデッド無効\n4ラウンド滞留</t>
    <rPh sb="0" eb="2">
      <t>ボウギョ</t>
    </rPh>
    <rPh sb="2" eb="4">
      <t>ムシ</t>
    </rPh>
    <rPh sb="6" eb="8">
      <t>テイコウ</t>
    </rPh>
    <rPh sb="8" eb="10">
      <t>カノウ</t>
    </rPh>
    <rPh sb="17" eb="19">
      <t>ムコウ</t>
    </rPh>
    <rPh sb="26" eb="28">
      <t>タイリュウ</t>
    </rPh>
    <phoneticPr fontId="1"/>
  </si>
  <si>
    <t>腐敗</t>
    <rPh sb="0" eb="2">
      <t>フハイ</t>
    </rPh>
    <phoneticPr fontId="1"/>
  </si>
  <si>
    <t>敵味方全員を腐敗させ急激に老衰させようと試みます</t>
    <rPh sb="0" eb="3">
      <t>テキミカタ</t>
    </rPh>
    <rPh sb="3" eb="5">
      <t>ゼンイン</t>
    </rPh>
    <rPh sb="6" eb="8">
      <t>フハイ</t>
    </rPh>
    <rPh sb="10" eb="12">
      <t>キュウゲキ</t>
    </rPh>
    <rPh sb="13" eb="15">
      <t>ロウスイ</t>
    </rPh>
    <rPh sb="20" eb="21">
      <t>ココロ</t>
    </rPh>
    <phoneticPr fontId="1"/>
  </si>
  <si>
    <t>Decay</t>
    <phoneticPr fontId="1"/>
  </si>
  <si>
    <t>抵抗容易</t>
    <rPh sb="0" eb="2">
      <t>テイコウ</t>
    </rPh>
    <rPh sb="2" eb="4">
      <t>ヨウイ</t>
    </rPh>
    <phoneticPr fontId="1"/>
  </si>
  <si>
    <t>7+発の敵を絡めとる蔓の矢を放ち攻撃します</t>
    <rPh sb="2" eb="3">
      <t>ハツ</t>
    </rPh>
    <rPh sb="4" eb="5">
      <t>テキ</t>
    </rPh>
    <rPh sb="6" eb="7">
      <t>カラ</t>
    </rPh>
    <rPh sb="10" eb="11">
      <t>ツル</t>
    </rPh>
    <rPh sb="12" eb="13">
      <t>ヤ</t>
    </rPh>
    <rPh sb="14" eb="15">
      <t>ハナ</t>
    </rPh>
    <rPh sb="16" eb="18">
      <t>コウゲキ</t>
    </rPh>
    <phoneticPr fontId="1"/>
  </si>
  <si>
    <t>7+2</t>
    <phoneticPr fontId="1"/>
  </si>
  <si>
    <t>刺突属性</t>
    <rPh sb="0" eb="2">
      <t>シトツ</t>
    </rPh>
    <rPh sb="2" eb="4">
      <t>ゾクセイ</t>
    </rPh>
    <phoneticPr fontId="1"/>
  </si>
  <si>
    <t>Entangle</t>
    <phoneticPr fontId="1"/>
  </si>
  <si>
    <t>火8</t>
    <rPh sb="0" eb="1">
      <t>ヒ</t>
    </rPh>
    <phoneticPr fontId="1"/>
  </si>
  <si>
    <t>水6</t>
    <rPh sb="0" eb="1">
      <t>ミズ</t>
    </rPh>
    <phoneticPr fontId="1"/>
  </si>
  <si>
    <t>死5</t>
    <rPh sb="0" eb="1">
      <t>シ</t>
    </rPh>
    <phoneticPr fontId="1"/>
  </si>
  <si>
    <t>火4</t>
    <rPh sb="0" eb="1">
      <t>ヒ</t>
    </rPh>
    <phoneticPr fontId="1"/>
  </si>
  <si>
    <t>水7</t>
    <rPh sb="0" eb="1">
      <t>ミズ</t>
    </rPh>
    <phoneticPr fontId="1"/>
  </si>
  <si>
    <t>緑5</t>
    <rPh sb="0" eb="1">
      <t>ミドリ</t>
    </rPh>
    <phoneticPr fontId="1"/>
  </si>
  <si>
    <t>地5</t>
    <rPh sb="0" eb="1">
      <t>チ</t>
    </rPh>
    <phoneticPr fontId="1"/>
  </si>
  <si>
    <t>星7</t>
    <rPh sb="0" eb="1">
      <t>ホシ</t>
    </rPh>
    <phoneticPr fontId="1"/>
  </si>
  <si>
    <t>小範囲に強力な火柱を落とし攻撃します</t>
    <rPh sb="0" eb="3">
      <t>ショウハンイ</t>
    </rPh>
    <rPh sb="4" eb="6">
      <t>キョウリョク</t>
    </rPh>
    <rPh sb="7" eb="8">
      <t>ヒ</t>
    </rPh>
    <rPh sb="8" eb="9">
      <t>バシラ</t>
    </rPh>
    <rPh sb="10" eb="11">
      <t>オ</t>
    </rPh>
    <rPh sb="13" eb="15">
      <t>コウゲキ</t>
    </rPh>
    <phoneticPr fontId="1"/>
  </si>
  <si>
    <t>34+2</t>
    <phoneticPr fontId="1"/>
  </si>
  <si>
    <t>Large Area Heat Shock</t>
    <phoneticPr fontId="1"/>
  </si>
  <si>
    <t>第二の太陽を打ち上げ世界中を温暖化させていきます</t>
    <rPh sb="0" eb="2">
      <t>ダイニ</t>
    </rPh>
    <rPh sb="3" eb="5">
      <t>タイヨウ</t>
    </rPh>
    <rPh sb="6" eb="7">
      <t>ウ</t>
    </rPh>
    <rPh sb="8" eb="9">
      <t>ア</t>
    </rPh>
    <rPh sb="10" eb="12">
      <t>セカイ</t>
    </rPh>
    <rPh sb="12" eb="13">
      <t>ジュウ</t>
    </rPh>
    <rPh sb="14" eb="17">
      <t>オンダンカ</t>
    </rPh>
    <phoneticPr fontId="1"/>
  </si>
  <si>
    <t>Second Sun</t>
    <phoneticPr fontId="1"/>
  </si>
  <si>
    <t>術者の国に水を中心とした大量の宝石を与えます</t>
    <rPh sb="5" eb="6">
      <t>ミズ</t>
    </rPh>
    <rPh sb="7" eb="9">
      <t>チュウシン</t>
    </rPh>
    <phoneticPr fontId="1"/>
  </si>
  <si>
    <t>Maelstrom</t>
    <phoneticPr fontId="1"/>
  </si>
  <si>
    <t>戦場を不可知の嵐で包み敵味方全員を攻撃します</t>
    <rPh sb="0" eb="2">
      <t>センジョウ</t>
    </rPh>
    <rPh sb="3" eb="6">
      <t>フカチ</t>
    </rPh>
    <rPh sb="7" eb="8">
      <t>アラシ</t>
    </rPh>
    <rPh sb="9" eb="10">
      <t>ツツ</t>
    </rPh>
    <rPh sb="11" eb="14">
      <t>テキミカタ</t>
    </rPh>
    <rPh sb="14" eb="16">
      <t>ゼンイン</t>
    </rPh>
    <rPh sb="17" eb="19">
      <t>コウゲキ</t>
    </rPh>
    <phoneticPr fontId="1"/>
  </si>
  <si>
    <t>Astral Tempest</t>
    <phoneticPr fontId="1"/>
  </si>
  <si>
    <t>中範囲に殺した敵をゾンビ化させる反生命の渦を起こし攻撃します</t>
    <rPh sb="0" eb="1">
      <t>チュウ</t>
    </rPh>
    <rPh sb="20" eb="21">
      <t>ウズ</t>
    </rPh>
    <rPh sb="22" eb="23">
      <t>オ</t>
    </rPh>
    <phoneticPr fontId="1"/>
  </si>
  <si>
    <t>16+1</t>
    <phoneticPr fontId="1"/>
  </si>
  <si>
    <t>30+2</t>
    <phoneticPr fontId="1"/>
  </si>
  <si>
    <t>防御無視\n殺した敵をゾンビ化\n抵抗可能\n無心無効\nアンデッド無効</t>
    <phoneticPr fontId="1"/>
  </si>
  <si>
    <t>災害誘発</t>
    <rPh sb="0" eb="2">
      <t>サイガイ</t>
    </rPh>
    <rPh sb="2" eb="4">
      <t>ユウハツ</t>
    </rPh>
    <phoneticPr fontId="1"/>
  </si>
  <si>
    <t>指定した州に噴火を起こし壊滅的な被害を与えます</t>
    <rPh sb="0" eb="2">
      <t>シテイ</t>
    </rPh>
    <rPh sb="4" eb="5">
      <t>シュウ</t>
    </rPh>
    <rPh sb="6" eb="8">
      <t>フンカ</t>
    </rPh>
    <rPh sb="9" eb="10">
      <t>オ</t>
    </rPh>
    <rPh sb="12" eb="15">
      <t>カイメツテキ</t>
    </rPh>
    <rPh sb="16" eb="18">
      <t>ヒガイ</t>
    </rPh>
    <rPh sb="19" eb="20">
      <t>アタ</t>
    </rPh>
    <phoneticPr fontId="1"/>
  </si>
  <si>
    <t>指定した州に火球の渦を放ち駐留する軍を攻撃します</t>
    <rPh sb="0" eb="2">
      <t>シテイ</t>
    </rPh>
    <rPh sb="4" eb="5">
      <t>シュウ</t>
    </rPh>
    <rPh sb="6" eb="8">
      <t>カキュウ</t>
    </rPh>
    <rPh sb="9" eb="10">
      <t>ウズ</t>
    </rPh>
    <rPh sb="11" eb="12">
      <t>ハナ</t>
    </rPh>
    <rPh sb="13" eb="15">
      <t>チュウリュウ</t>
    </rPh>
    <rPh sb="17" eb="18">
      <t>グン</t>
    </rPh>
    <rPh sb="19" eb="21">
      <t>コウゲキ</t>
    </rPh>
    <phoneticPr fontId="1"/>
  </si>
  <si>
    <t>超広範囲に炎を浴びせ攻撃します</t>
    <rPh sb="0" eb="1">
      <t>チョウ</t>
    </rPh>
    <rPh sb="1" eb="4">
      <t>コウハンイ</t>
    </rPh>
    <rPh sb="5" eb="6">
      <t>ホノオ</t>
    </rPh>
    <rPh sb="7" eb="8">
      <t>ア</t>
    </rPh>
    <rPh sb="10" eb="12">
      <t>コウゲキ</t>
    </rPh>
    <phoneticPr fontId="1"/>
  </si>
  <si>
    <t>15+2</t>
    <phoneticPr fontId="1"/>
  </si>
  <si>
    <t>3発の5回跳弾する電撃を放ち攻撃します</t>
    <rPh sb="1" eb="2">
      <t>パツ</t>
    </rPh>
    <phoneticPr fontId="1"/>
  </si>
  <si>
    <t>超広範囲に冷たい炎を浴びせ攻撃します</t>
    <rPh sb="0" eb="1">
      <t>チョウ</t>
    </rPh>
    <rPh sb="1" eb="4">
      <t>コウハンイ</t>
    </rPh>
    <rPh sb="5" eb="6">
      <t>ツメ</t>
    </rPh>
    <rPh sb="8" eb="9">
      <t>ホノオ</t>
    </rPh>
    <rPh sb="10" eb="11">
      <t>ア</t>
    </rPh>
    <rPh sb="13" eb="15">
      <t>コウゲキ</t>
    </rPh>
    <phoneticPr fontId="1"/>
  </si>
  <si>
    <t>25+5</t>
    <phoneticPr fontId="1"/>
  </si>
  <si>
    <t>冷気属性\n防御無視</t>
    <rPh sb="0" eb="2">
      <t>レイキ</t>
    </rPh>
    <rPh sb="2" eb="4">
      <t>ゾクセイ</t>
    </rPh>
    <rPh sb="6" eb="8">
      <t>ボウギョ</t>
    </rPh>
    <rPh sb="8" eb="10">
      <t>ムシ</t>
    </rPh>
    <phoneticPr fontId="1"/>
  </si>
  <si>
    <t>指定した沿岸の州に津波を起こし大きな被害を与えます</t>
    <rPh sb="0" eb="2">
      <t>シテイ</t>
    </rPh>
    <rPh sb="4" eb="6">
      <t>エンガン</t>
    </rPh>
    <rPh sb="7" eb="8">
      <t>シュウ</t>
    </rPh>
    <rPh sb="9" eb="11">
      <t>ツナミ</t>
    </rPh>
    <rPh sb="12" eb="13">
      <t>オ</t>
    </rPh>
    <rPh sb="15" eb="16">
      <t>オオ</t>
    </rPh>
    <rPh sb="18" eb="20">
      <t>ヒガイ</t>
    </rPh>
    <rPh sb="21" eb="22">
      <t>アタ</t>
    </rPh>
    <phoneticPr fontId="1"/>
  </si>
  <si>
    <t>遠隔儀式\n海域の指定不可\n沿岸のみ指定可能</t>
    <rPh sb="0" eb="2">
      <t>エンカク</t>
    </rPh>
    <rPh sb="2" eb="4">
      <t>ギシキ</t>
    </rPh>
    <rPh sb="6" eb="8">
      <t>カイイキ</t>
    </rPh>
    <rPh sb="9" eb="11">
      <t>シテイ</t>
    </rPh>
    <rPh sb="11" eb="13">
      <t>フカ</t>
    </rPh>
    <rPh sb="15" eb="17">
      <t>エンガン</t>
    </rPh>
    <rPh sb="19" eb="21">
      <t>シテイ</t>
    </rPh>
    <rPh sb="21" eb="23">
      <t>カノウ</t>
    </rPh>
    <phoneticPr fontId="1"/>
  </si>
  <si>
    <t>国を守る巨大な虹を作り幸運と敵の儀式からの保護を得ます</t>
    <rPh sb="0" eb="1">
      <t>クニ</t>
    </rPh>
    <rPh sb="2" eb="3">
      <t>マモ</t>
    </rPh>
    <rPh sb="4" eb="6">
      <t>キョダイ</t>
    </rPh>
    <rPh sb="7" eb="8">
      <t>ニジ</t>
    </rPh>
    <rPh sb="9" eb="10">
      <t>ツク</t>
    </rPh>
    <rPh sb="11" eb="13">
      <t>コウウン</t>
    </rPh>
    <rPh sb="14" eb="15">
      <t>テキ</t>
    </rPh>
    <rPh sb="16" eb="18">
      <t>ギシキ</t>
    </rPh>
    <rPh sb="21" eb="23">
      <t>ホゴ</t>
    </rPh>
    <rPh sb="24" eb="25">
      <t>エ</t>
    </rPh>
    <phoneticPr fontId="1"/>
  </si>
  <si>
    <t>Celestial Rainbow</t>
    <phoneticPr fontId="1"/>
  </si>
  <si>
    <t>戦場全体に多数の隕石を降らせ敵味方全員を断続的に攻撃します</t>
    <rPh sb="0" eb="2">
      <t>センジョウ</t>
    </rPh>
    <rPh sb="2" eb="4">
      <t>ゼンタイ</t>
    </rPh>
    <rPh sb="5" eb="7">
      <t>タスウ</t>
    </rPh>
    <rPh sb="8" eb="10">
      <t>インセキ</t>
    </rPh>
    <rPh sb="11" eb="12">
      <t>フ</t>
    </rPh>
    <rPh sb="14" eb="17">
      <t>テキミカタ</t>
    </rPh>
    <rPh sb="17" eb="19">
      <t>ゼンイン</t>
    </rPh>
    <rPh sb="20" eb="23">
      <t>ダンゾクテキ</t>
    </rPh>
    <rPh sb="24" eb="26">
      <t>コウゲキ</t>
    </rPh>
    <phoneticPr fontId="1"/>
  </si>
  <si>
    <t>Meteor Shower</t>
    <phoneticPr fontId="1"/>
  </si>
  <si>
    <t>支配圏内の魔法土地と敵の魔術師を探す神秘の網を構築します</t>
    <rPh sb="0" eb="3">
      <t>シハイケン</t>
    </rPh>
    <rPh sb="3" eb="4">
      <t>ナイ</t>
    </rPh>
    <rPh sb="5" eb="7">
      <t>マホウ</t>
    </rPh>
    <rPh sb="7" eb="9">
      <t>トチ</t>
    </rPh>
    <rPh sb="10" eb="11">
      <t>テキ</t>
    </rPh>
    <rPh sb="12" eb="15">
      <t>マジュツシ</t>
    </rPh>
    <rPh sb="16" eb="17">
      <t>サガ</t>
    </rPh>
    <rPh sb="18" eb="20">
      <t>シンピ</t>
    </rPh>
    <rPh sb="21" eb="22">
      <t>アミ</t>
    </rPh>
    <rPh sb="23" eb="25">
      <t>コウチク</t>
    </rPh>
    <phoneticPr fontId="1"/>
  </si>
  <si>
    <t>Strands of Arcane Power</t>
    <phoneticPr fontId="1"/>
  </si>
  <si>
    <t>世界呪附\n無心使用不可</t>
    <rPh sb="0" eb="2">
      <t>セカイ</t>
    </rPh>
    <rPh sb="2" eb="3">
      <t>ジュ</t>
    </rPh>
    <rPh sb="3" eb="4">
      <t>フ</t>
    </rPh>
    <rPh sb="6" eb="8">
      <t>ムシン</t>
    </rPh>
    <rPh sb="8" eb="10">
      <t>シヨウ</t>
    </rPh>
    <rPh sb="10" eb="12">
      <t>フカ</t>
    </rPh>
    <phoneticPr fontId="1"/>
  </si>
  <si>
    <t>風1</t>
    <rPh sb="0" eb="1">
      <t>カゼ</t>
    </rPh>
    <phoneticPr fontId="1"/>
  </si>
  <si>
    <t>儀式</t>
    <rPh sb="0" eb="2">
      <t>ギシキ</t>
    </rPh>
    <phoneticPr fontId="1"/>
  </si>
  <si>
    <t>兵士召喚</t>
    <rPh sb="0" eb="2">
      <t>ヘイシ</t>
    </rPh>
    <rPh sb="2" eb="4">
      <t>ショウカン</t>
    </rPh>
    <phoneticPr fontId="1"/>
  </si>
  <si>
    <t>帯電した肉の構造物Corpse Constructを1体召喚します</t>
    <rPh sb="0" eb="2">
      <t>タイデン</t>
    </rPh>
    <rPh sb="4" eb="5">
      <t>ニク</t>
    </rPh>
    <rPh sb="6" eb="9">
      <t>コウゾウブツ</t>
    </rPh>
    <rPh sb="27" eb="28">
      <t>タイ</t>
    </rPh>
    <rPh sb="28" eb="30">
      <t>ショウカン</t>
    </rPh>
    <phoneticPr fontId="1"/>
  </si>
  <si>
    <t>Corpse Construct</t>
    <phoneticPr fontId="1"/>
  </si>
  <si>
    <t>地2</t>
    <rPh sb="0" eb="1">
      <t>チ</t>
    </rPh>
    <phoneticPr fontId="1"/>
  </si>
  <si>
    <t>地3</t>
    <rPh sb="0" eb="1">
      <t>チ</t>
    </rPh>
    <phoneticPr fontId="1"/>
  </si>
  <si>
    <t>緑1</t>
    <rPh sb="0" eb="1">
      <t>ミドリ</t>
    </rPh>
    <phoneticPr fontId="1"/>
  </si>
  <si>
    <t>死1</t>
    <rPh sb="0" eb="1">
      <t>シ</t>
    </rPh>
    <phoneticPr fontId="1"/>
  </si>
  <si>
    <t>戦闘</t>
    <rPh sb="0" eb="2">
      <t>セントウ</t>
    </rPh>
    <phoneticPr fontId="1"/>
  </si>
  <si>
    <t>発条仕掛けの兵士Clockwork Soldierを5+体召喚します</t>
    <rPh sb="0" eb="2">
      <t>ゼンマイ</t>
    </rPh>
    <rPh sb="2" eb="4">
      <t>ジカ</t>
    </rPh>
    <rPh sb="6" eb="8">
      <t>ヘイシ</t>
    </rPh>
    <rPh sb="28" eb="29">
      <t>タイ</t>
    </rPh>
    <rPh sb="29" eb="31">
      <t>ショウカン</t>
    </rPh>
    <phoneticPr fontId="1"/>
  </si>
  <si>
    <t>5+1</t>
    <phoneticPr fontId="1"/>
  </si>
  <si>
    <t>強化</t>
    <rPh sb="0" eb="2">
      <t>キョウカ</t>
    </rPh>
    <phoneticPr fontId="1"/>
  </si>
  <si>
    <t>広範囲の味方の防具を強化します</t>
    <rPh sb="0" eb="3">
      <t>コウハンイ</t>
    </rPh>
    <rPh sb="4" eb="6">
      <t>ミカタ</t>
    </rPh>
    <rPh sb="7" eb="9">
      <t>ボウグ</t>
    </rPh>
    <rPh sb="10" eb="12">
      <t>キョウカ</t>
    </rPh>
    <phoneticPr fontId="1"/>
  </si>
  <si>
    <t>Legions of Steel</t>
    <phoneticPr fontId="1"/>
  </si>
  <si>
    <t>味方にのみ作用</t>
    <rPh sb="0" eb="2">
      <t>ミカタ</t>
    </rPh>
    <rPh sb="5" eb="7">
      <t>サヨウ</t>
    </rPh>
    <phoneticPr fontId="1"/>
  </si>
  <si>
    <t>敵を昏倒させる骨と蔓の存在Manikinを10+体召喚します</t>
    <rPh sb="0" eb="1">
      <t>テキ</t>
    </rPh>
    <rPh sb="2" eb="4">
      <t>コントウ</t>
    </rPh>
    <rPh sb="7" eb="8">
      <t>ホネ</t>
    </rPh>
    <rPh sb="9" eb="10">
      <t>ツル</t>
    </rPh>
    <rPh sb="11" eb="13">
      <t>ソンザイ</t>
    </rPh>
    <rPh sb="24" eb="25">
      <t>タイ</t>
    </rPh>
    <rPh sb="25" eb="27">
      <t>ショウカン</t>
    </rPh>
    <phoneticPr fontId="1"/>
  </si>
  <si>
    <t>Manikin</t>
    <phoneticPr fontId="1"/>
  </si>
  <si>
    <t>10+2</t>
    <phoneticPr fontId="1"/>
  </si>
  <si>
    <t>緑2</t>
    <rPh sb="0" eb="1">
      <t>ミドリ</t>
    </rPh>
    <phoneticPr fontId="1"/>
  </si>
  <si>
    <t>緑3</t>
    <rPh sb="0" eb="1">
      <t>ミドリ</t>
    </rPh>
    <phoneticPr fontId="1"/>
  </si>
  <si>
    <t>発条仕掛けの収穫機Clockwork Horrorを10+体召喚します</t>
    <rPh sb="0" eb="2">
      <t>ゼンマイ</t>
    </rPh>
    <rPh sb="2" eb="4">
      <t>ジカ</t>
    </rPh>
    <rPh sb="6" eb="8">
      <t>シュウカク</t>
    </rPh>
    <rPh sb="8" eb="9">
      <t>キ</t>
    </rPh>
    <rPh sb="29" eb="30">
      <t>タイ</t>
    </rPh>
    <rPh sb="30" eb="32">
      <t>ショウカン</t>
    </rPh>
    <phoneticPr fontId="1"/>
  </si>
  <si>
    <t>Clockwork Horror</t>
    <phoneticPr fontId="1"/>
  </si>
  <si>
    <t>Clockwork Soldiier</t>
    <phoneticPr fontId="1"/>
  </si>
  <si>
    <t>巨大な石の構造物Crusherを1体召喚します</t>
    <rPh sb="0" eb="2">
      <t>キョダイ</t>
    </rPh>
    <rPh sb="3" eb="4">
      <t>イシ</t>
    </rPh>
    <rPh sb="5" eb="8">
      <t>コウゾウブツ</t>
    </rPh>
    <rPh sb="17" eb="18">
      <t>タイ</t>
    </rPh>
    <rPh sb="18" eb="20">
      <t>ショウカン</t>
    </rPh>
    <phoneticPr fontId="1"/>
  </si>
  <si>
    <t>Crusher</t>
    <phoneticPr fontId="1"/>
  </si>
  <si>
    <t>敵を昏倒させる強大な蔓と骨の存在Mandragoraを5+体召喚します</t>
    <rPh sb="0" eb="1">
      <t>テキ</t>
    </rPh>
    <rPh sb="2" eb="4">
      <t>コントウ</t>
    </rPh>
    <rPh sb="7" eb="9">
      <t>キョウダイ</t>
    </rPh>
    <rPh sb="10" eb="11">
      <t>ツル</t>
    </rPh>
    <rPh sb="12" eb="13">
      <t>ホネ</t>
    </rPh>
    <rPh sb="14" eb="16">
      <t>ソンザイ</t>
    </rPh>
    <rPh sb="29" eb="30">
      <t>タイ</t>
    </rPh>
    <rPh sb="30" eb="32">
      <t>ショウカン</t>
    </rPh>
    <phoneticPr fontId="1"/>
  </si>
  <si>
    <t>Mandragora</t>
    <phoneticPr fontId="1"/>
  </si>
  <si>
    <t>5+2</t>
    <phoneticPr fontId="1"/>
  </si>
  <si>
    <t>大きな木の構造物Lumber Constructを1体召喚します</t>
    <rPh sb="0" eb="1">
      <t>オオ</t>
    </rPh>
    <rPh sb="3" eb="4">
      <t>キ</t>
    </rPh>
    <rPh sb="5" eb="8">
      <t>コウゾウブツ</t>
    </rPh>
    <rPh sb="26" eb="27">
      <t>タイ</t>
    </rPh>
    <rPh sb="27" eb="29">
      <t>ショウカン</t>
    </rPh>
    <phoneticPr fontId="1"/>
  </si>
  <si>
    <t>Lumber Construct</t>
    <phoneticPr fontId="1"/>
  </si>
  <si>
    <t>地5</t>
    <rPh sb="0" eb="1">
      <t>チ</t>
    </rPh>
    <phoneticPr fontId="1"/>
  </si>
  <si>
    <t>星3</t>
    <rPh sb="0" eb="1">
      <t>ホシ</t>
    </rPh>
    <phoneticPr fontId="1"/>
  </si>
  <si>
    <t>地4</t>
    <rPh sb="0" eb="1">
      <t>チ</t>
    </rPh>
    <phoneticPr fontId="1"/>
  </si>
  <si>
    <t>火2</t>
    <rPh sb="0" eb="1">
      <t>ヒ</t>
    </rPh>
    <phoneticPr fontId="1"/>
  </si>
  <si>
    <t>死4</t>
    <rPh sb="0" eb="1">
      <t>シ</t>
    </rPh>
    <phoneticPr fontId="1"/>
  </si>
  <si>
    <t>星5</t>
    <rPh sb="0" eb="1">
      <t>ホシ</t>
    </rPh>
    <phoneticPr fontId="1"/>
  </si>
  <si>
    <t>機械仕掛けの兵士Mechanical Manを10+体召喚します</t>
    <rPh sb="0" eb="2">
      <t>キカイ</t>
    </rPh>
    <rPh sb="2" eb="4">
      <t>ジカ</t>
    </rPh>
    <rPh sb="6" eb="8">
      <t>ヘイシ</t>
    </rPh>
    <rPh sb="26" eb="27">
      <t>タイ</t>
    </rPh>
    <rPh sb="27" eb="29">
      <t>ショウカン</t>
    </rPh>
    <phoneticPr fontId="1"/>
  </si>
  <si>
    <t>Mechanical Man</t>
    <phoneticPr fontId="1"/>
  </si>
  <si>
    <t>広範囲の兵士の白兵戦武器に防御貫通能力を与えます</t>
    <rPh sb="0" eb="3">
      <t>コウハンイ</t>
    </rPh>
    <rPh sb="4" eb="6">
      <t>ヘイシ</t>
    </rPh>
    <rPh sb="7" eb="10">
      <t>ハクヘイセン</t>
    </rPh>
    <rPh sb="10" eb="12">
      <t>ブキ</t>
    </rPh>
    <rPh sb="13" eb="15">
      <t>ボウギョ</t>
    </rPh>
    <rPh sb="15" eb="17">
      <t>カンツウ</t>
    </rPh>
    <rPh sb="17" eb="19">
      <t>ノウリョク</t>
    </rPh>
    <rPh sb="20" eb="21">
      <t>アタ</t>
    </rPh>
    <phoneticPr fontId="1"/>
  </si>
  <si>
    <t>Weapon of Sharpness</t>
    <phoneticPr fontId="1"/>
  </si>
  <si>
    <t>世界呪附</t>
    <rPh sb="0" eb="2">
      <t>セカイ</t>
    </rPh>
    <rPh sb="2" eb="3">
      <t>ジュ</t>
    </rPh>
    <rPh sb="3" eb="4">
      <t>フ</t>
    </rPh>
    <phoneticPr fontId="1"/>
  </si>
  <si>
    <t>術者の国のアイテム製造のコストと必要条件を引き下げます</t>
    <rPh sb="0" eb="1">
      <t>ジュツ</t>
    </rPh>
    <rPh sb="1" eb="2">
      <t>シャ</t>
    </rPh>
    <rPh sb="3" eb="4">
      <t>クニ</t>
    </rPh>
    <rPh sb="9" eb="11">
      <t>セイゾウ</t>
    </rPh>
    <rPh sb="16" eb="18">
      <t>ヒツヨウ</t>
    </rPh>
    <rPh sb="18" eb="20">
      <t>ジョウケン</t>
    </rPh>
    <rPh sb="21" eb="22">
      <t>ヒ</t>
    </rPh>
    <rPh sb="23" eb="24">
      <t>サ</t>
    </rPh>
    <phoneticPr fontId="1"/>
  </si>
  <si>
    <t>Forge of the Ancients</t>
    <phoneticPr fontId="1"/>
  </si>
  <si>
    <t>自律的な活動が可能な粘土の像Golemを召喚します</t>
    <rPh sb="0" eb="3">
      <t>ジリツテキ</t>
    </rPh>
    <rPh sb="4" eb="6">
      <t>カツドウ</t>
    </rPh>
    <rPh sb="7" eb="9">
      <t>カノウ</t>
    </rPh>
    <rPh sb="10" eb="12">
      <t>ネンド</t>
    </rPh>
    <rPh sb="13" eb="14">
      <t>ゾウ</t>
    </rPh>
    <rPh sb="20" eb="22">
      <t>ショウカン</t>
    </rPh>
    <phoneticPr fontId="1"/>
  </si>
  <si>
    <t>Golem</t>
    <phoneticPr fontId="1"/>
  </si>
  <si>
    <t>要塞や無生物に強い金属の巨像Siege Golemを1体召喚します</t>
    <rPh sb="0" eb="2">
      <t>ヨウサイ</t>
    </rPh>
    <rPh sb="3" eb="6">
      <t>ムセイブツ</t>
    </rPh>
    <rPh sb="7" eb="8">
      <t>ツヨ</t>
    </rPh>
    <rPh sb="9" eb="11">
      <t>キンゾク</t>
    </rPh>
    <rPh sb="12" eb="14">
      <t>キョゾウ</t>
    </rPh>
    <rPh sb="27" eb="28">
      <t>タイ</t>
    </rPh>
    <rPh sb="28" eb="30">
      <t>ショウカン</t>
    </rPh>
    <phoneticPr fontId="1"/>
  </si>
  <si>
    <t>Siege Golem</t>
    <phoneticPr fontId="1"/>
  </si>
  <si>
    <t>飛行し炎を吐く金属の人工竜Iron Dragonを1体召喚します</t>
    <rPh sb="0" eb="2">
      <t>ヒコウ</t>
    </rPh>
    <rPh sb="3" eb="4">
      <t>ホノオ</t>
    </rPh>
    <rPh sb="5" eb="6">
      <t>ハ</t>
    </rPh>
    <rPh sb="7" eb="9">
      <t>キンゾク</t>
    </rPh>
    <rPh sb="10" eb="12">
      <t>ジンコウ</t>
    </rPh>
    <rPh sb="12" eb="13">
      <t>リュウ</t>
    </rPh>
    <rPh sb="26" eb="27">
      <t>タイ</t>
    </rPh>
    <rPh sb="27" eb="29">
      <t>ショウカン</t>
    </rPh>
    <phoneticPr fontId="1"/>
  </si>
  <si>
    <t>Iron Dragon</t>
    <phoneticPr fontId="1"/>
  </si>
  <si>
    <t>自国の州の守備隊をMechanical Manが支援します</t>
    <rPh sb="0" eb="2">
      <t>ジコク</t>
    </rPh>
    <rPh sb="3" eb="4">
      <t>シュウ</t>
    </rPh>
    <rPh sb="5" eb="8">
      <t>シュビタイ</t>
    </rPh>
    <rPh sb="24" eb="26">
      <t>シエン</t>
    </rPh>
    <phoneticPr fontId="1"/>
  </si>
  <si>
    <t>Mechanical Militia</t>
    <phoneticPr fontId="1"/>
  </si>
  <si>
    <t>敵を轢き潰す神聖なる巨像Juggernautを1体召喚します</t>
    <rPh sb="0" eb="1">
      <t>テキ</t>
    </rPh>
    <rPh sb="2" eb="3">
      <t>ヒ</t>
    </rPh>
    <rPh sb="4" eb="5">
      <t>ツブ</t>
    </rPh>
    <rPh sb="6" eb="8">
      <t>シンセイ</t>
    </rPh>
    <rPh sb="10" eb="12">
      <t>キョゾウ</t>
    </rPh>
    <rPh sb="24" eb="25">
      <t>タイ</t>
    </rPh>
    <rPh sb="25" eb="27">
      <t>ショウカン</t>
    </rPh>
    <phoneticPr fontId="1"/>
  </si>
  <si>
    <t>Jaggernaut</t>
    <phoneticPr fontId="1"/>
  </si>
  <si>
    <t>指揮官召喚</t>
    <rPh sb="0" eb="3">
      <t>シキカン</t>
    </rPh>
    <rPh sb="3" eb="5">
      <t>ショウカン</t>
    </rPh>
    <phoneticPr fontId="1"/>
  </si>
  <si>
    <t>自律的な活動が可能な冥界の合金の像Poison Golemを召喚します</t>
    <rPh sb="0" eb="3">
      <t>ジリツテキ</t>
    </rPh>
    <rPh sb="4" eb="6">
      <t>カツドウ</t>
    </rPh>
    <rPh sb="7" eb="9">
      <t>カノウ</t>
    </rPh>
    <rPh sb="10" eb="12">
      <t>メイカイ</t>
    </rPh>
    <rPh sb="13" eb="15">
      <t>ゴウキン</t>
    </rPh>
    <rPh sb="16" eb="17">
      <t>ゾウ</t>
    </rPh>
    <rPh sb="30" eb="32">
      <t>ショウカン</t>
    </rPh>
    <phoneticPr fontId="1"/>
  </si>
  <si>
    <t>Poison Golem</t>
    <phoneticPr fontId="1"/>
  </si>
  <si>
    <t>火1</t>
    <rPh sb="0" eb="1">
      <t>ヒ</t>
    </rPh>
    <phoneticPr fontId="1"/>
  </si>
  <si>
    <t>水1</t>
    <rPh sb="0" eb="1">
      <t>ミズ</t>
    </rPh>
    <phoneticPr fontId="1"/>
  </si>
  <si>
    <t>星1</t>
    <rPh sb="0" eb="1">
      <t>ホシ</t>
    </rPh>
    <phoneticPr fontId="1"/>
  </si>
  <si>
    <t>自己強化</t>
    <rPh sb="0" eb="2">
      <t>ジコ</t>
    </rPh>
    <rPh sb="2" eb="4">
      <t>キョウカ</t>
    </rPh>
    <phoneticPr fontId="1"/>
  </si>
  <si>
    <t>自身に強い火炎耐性を与えます</t>
    <rPh sb="0" eb="2">
      <t>ジシン</t>
    </rPh>
    <rPh sb="3" eb="4">
      <t>ツヨ</t>
    </rPh>
    <rPh sb="5" eb="7">
      <t>カエン</t>
    </rPh>
    <rPh sb="7" eb="9">
      <t>タイセイ</t>
    </rPh>
    <rPh sb="10" eb="11">
      <t>アタ</t>
    </rPh>
    <phoneticPr fontId="1"/>
  </si>
  <si>
    <t>Fire Resistant 15</t>
    <phoneticPr fontId="1"/>
  </si>
  <si>
    <t>自身の行動速度を倍増させます</t>
    <rPh sb="0" eb="2">
      <t>ジシン</t>
    </rPh>
    <rPh sb="3" eb="5">
      <t>コウドウ</t>
    </rPh>
    <rPh sb="5" eb="7">
      <t>ソクド</t>
    </rPh>
    <rPh sb="8" eb="10">
      <t>バイゾウ</t>
    </rPh>
    <phoneticPr fontId="1"/>
  </si>
  <si>
    <t>Haste</t>
    <phoneticPr fontId="1"/>
  </si>
  <si>
    <t>自身に強い電撃耐性を与えます</t>
    <rPh sb="0" eb="2">
      <t>ジシン</t>
    </rPh>
    <rPh sb="3" eb="4">
      <t>ツヨ</t>
    </rPh>
    <rPh sb="5" eb="7">
      <t>デンゲキ</t>
    </rPh>
    <rPh sb="7" eb="9">
      <t>タイセイ</t>
    </rPh>
    <rPh sb="10" eb="11">
      <t>アタ</t>
    </rPh>
    <phoneticPr fontId="1"/>
  </si>
  <si>
    <t>Shock Resistant 15</t>
    <phoneticPr fontId="1"/>
  </si>
  <si>
    <t>自身に強い冷気耐性を与えます</t>
    <rPh sb="0" eb="2">
      <t>ジシン</t>
    </rPh>
    <rPh sb="3" eb="4">
      <t>ツヨ</t>
    </rPh>
    <rPh sb="5" eb="7">
      <t>レイキ</t>
    </rPh>
    <rPh sb="7" eb="9">
      <t>タイセイ</t>
    </rPh>
    <rPh sb="10" eb="11">
      <t>アタ</t>
    </rPh>
    <phoneticPr fontId="1"/>
  </si>
  <si>
    <t>Cold Resistant 15</t>
    <phoneticPr fontId="1"/>
  </si>
  <si>
    <t>自身の魔法抵抗を向上させます</t>
    <rPh sb="0" eb="2">
      <t>ジシン</t>
    </rPh>
    <rPh sb="3" eb="5">
      <t>マホウ</t>
    </rPh>
    <rPh sb="5" eb="7">
      <t>テイコウ</t>
    </rPh>
    <rPh sb="8" eb="10">
      <t>コウジョウ</t>
    </rPh>
    <phoneticPr fontId="1"/>
  </si>
  <si>
    <t>Magic Resistance 4</t>
    <phoneticPr fontId="1"/>
  </si>
  <si>
    <t>一時的召喚</t>
    <rPh sb="0" eb="3">
      <t>イチジテキ</t>
    </rPh>
    <rPh sb="3" eb="5">
      <t>ショウカン</t>
    </rPh>
    <phoneticPr fontId="1"/>
  </si>
  <si>
    <t>骨だけの戦士Longdeadを1体召喚します</t>
    <rPh sb="0" eb="1">
      <t>ホネ</t>
    </rPh>
    <rPh sb="4" eb="6">
      <t>センシ</t>
    </rPh>
    <rPh sb="16" eb="17">
      <t>タイ</t>
    </rPh>
    <rPh sb="17" eb="19">
      <t>ショウカン</t>
    </rPh>
    <phoneticPr fontId="1"/>
  </si>
  <si>
    <t>Longdead</t>
    <phoneticPr fontId="1"/>
  </si>
  <si>
    <t>Soulless</t>
    <phoneticPr fontId="1"/>
  </si>
  <si>
    <t>骨だけの戦士Longdeadを10体召喚します</t>
    <rPh sb="0" eb="1">
      <t>ホネ</t>
    </rPh>
    <rPh sb="4" eb="6">
      <t>センシ</t>
    </rPh>
    <rPh sb="17" eb="18">
      <t>タイ</t>
    </rPh>
    <rPh sb="18" eb="20">
      <t>ショウカン</t>
    </rPh>
    <phoneticPr fontId="1"/>
  </si>
  <si>
    <t>Reanimation Bonus対応</t>
    <rPh sb="17" eb="19">
      <t>タイオウ</t>
    </rPh>
    <phoneticPr fontId="1"/>
  </si>
  <si>
    <t>Mechanical Lord対応</t>
    <rPh sb="15" eb="17">
      <t>タイオウ</t>
    </rPh>
    <phoneticPr fontId="1"/>
  </si>
  <si>
    <t>自身に非常に強い毒物耐性を与えます</t>
    <rPh sb="0" eb="2">
      <t>ジシン</t>
    </rPh>
    <rPh sb="3" eb="5">
      <t>ヒジョウ</t>
    </rPh>
    <rPh sb="6" eb="7">
      <t>ツヨ</t>
    </rPh>
    <rPh sb="8" eb="10">
      <t>ドクブツ</t>
    </rPh>
    <rPh sb="10" eb="12">
      <t>タイセイ</t>
    </rPh>
    <rPh sb="13" eb="14">
      <t>アタ</t>
    </rPh>
    <phoneticPr fontId="1"/>
  </si>
  <si>
    <t>Poison Resistant 25</t>
    <phoneticPr fontId="1"/>
  </si>
  <si>
    <t>治療</t>
    <rPh sb="0" eb="2">
      <t>チリョウ</t>
    </rPh>
    <phoneticPr fontId="1"/>
  </si>
  <si>
    <t>近くの小範囲の味方のHPを回復させます</t>
    <rPh sb="0" eb="1">
      <t>チカ</t>
    </rPh>
    <rPh sb="3" eb="6">
      <t>ショウハンイ</t>
    </rPh>
    <rPh sb="7" eb="9">
      <t>ミカタ</t>
    </rPh>
    <rPh sb="13" eb="15">
      <t>カイフク</t>
    </rPh>
    <phoneticPr fontId="1"/>
  </si>
  <si>
    <t>防御無視\n無生物無効</t>
    <rPh sb="0" eb="2">
      <t>ボウギョ</t>
    </rPh>
    <rPh sb="2" eb="4">
      <t>ムシ</t>
    </rPh>
    <rPh sb="6" eb="9">
      <t>ムセイブツ</t>
    </rPh>
    <rPh sb="9" eb="11">
      <t>ムコウ</t>
    </rPh>
    <phoneticPr fontId="1"/>
  </si>
  <si>
    <t>地1</t>
    <rPh sb="0" eb="1">
      <t>チ</t>
    </rPh>
    <phoneticPr fontId="1"/>
  </si>
  <si>
    <t>自身に飛行能力を与えます</t>
    <rPh sb="0" eb="2">
      <t>ジシン</t>
    </rPh>
    <rPh sb="3" eb="5">
      <t>ヒコウ</t>
    </rPh>
    <rPh sb="5" eb="7">
      <t>ノウリョク</t>
    </rPh>
    <rPh sb="8" eb="9">
      <t>アタ</t>
    </rPh>
    <phoneticPr fontId="1"/>
  </si>
  <si>
    <t>Flying</t>
    <phoneticPr fontId="1"/>
  </si>
  <si>
    <t>自身の防御技能を向上させます</t>
    <rPh sb="0" eb="2">
      <t>ジシン</t>
    </rPh>
    <rPh sb="3" eb="5">
      <t>ボウギョ</t>
    </rPh>
    <rPh sb="5" eb="7">
      <t>ギノウ</t>
    </rPh>
    <rPh sb="8" eb="10">
      <t>コウジョウ</t>
    </rPh>
    <phoneticPr fontId="1"/>
  </si>
  <si>
    <t>Water Shield</t>
    <phoneticPr fontId="1"/>
  </si>
  <si>
    <t>自身に冷気を纏わせ周囲のものを凍えさせます</t>
    <rPh sb="0" eb="2">
      <t>ジシン</t>
    </rPh>
    <rPh sb="3" eb="5">
      <t>レイキ</t>
    </rPh>
    <rPh sb="6" eb="7">
      <t>マト</t>
    </rPh>
    <rPh sb="9" eb="11">
      <t>シュウイ</t>
    </rPh>
    <rPh sb="15" eb="16">
      <t>コゴ</t>
    </rPh>
    <phoneticPr fontId="1"/>
  </si>
  <si>
    <t>Breath of Winter</t>
    <phoneticPr fontId="1"/>
  </si>
  <si>
    <t>石の盾を作り受ける攻撃の50%を軽減します</t>
    <rPh sb="0" eb="1">
      <t>イシ</t>
    </rPh>
    <phoneticPr fontId="1"/>
  </si>
  <si>
    <t>Protective Force</t>
    <phoneticPr fontId="1"/>
  </si>
  <si>
    <t>骨だけの指揮官Mound Kingを召喚します</t>
    <rPh sb="0" eb="1">
      <t>ホネ</t>
    </rPh>
    <rPh sb="4" eb="7">
      <t>シキカン</t>
    </rPh>
    <rPh sb="18" eb="20">
      <t>ショウカン</t>
    </rPh>
    <phoneticPr fontId="1"/>
  </si>
  <si>
    <t>Mound King</t>
    <phoneticPr fontId="1"/>
  </si>
  <si>
    <t>Haste</t>
    <phoneticPr fontId="1"/>
  </si>
  <si>
    <t>1+1</t>
    <phoneticPr fontId="1"/>
  </si>
  <si>
    <t>自身に再生能力を与えます</t>
    <rPh sb="0" eb="2">
      <t>ジシン</t>
    </rPh>
    <rPh sb="3" eb="5">
      <t>サイセイ</t>
    </rPh>
    <rPh sb="5" eb="7">
      <t>ノウリョク</t>
    </rPh>
    <rPh sb="8" eb="9">
      <t>アタ</t>
    </rPh>
    <phoneticPr fontId="1"/>
  </si>
  <si>
    <t>Limited Regeneration</t>
    <phoneticPr fontId="1"/>
  </si>
  <si>
    <t>無生物無効</t>
    <rPh sb="0" eb="3">
      <t>ムセイブツ</t>
    </rPh>
    <rPh sb="3" eb="5">
      <t>ムコウ</t>
    </rPh>
    <phoneticPr fontId="1"/>
  </si>
  <si>
    <t>風2</t>
    <rPh sb="0" eb="1">
      <t>カゼ</t>
    </rPh>
    <phoneticPr fontId="1"/>
  </si>
  <si>
    <t>風3</t>
    <rPh sb="0" eb="1">
      <t>カゼ</t>
    </rPh>
    <phoneticPr fontId="1"/>
  </si>
  <si>
    <t>死2</t>
    <rPh sb="0" eb="1">
      <t>シ</t>
    </rPh>
    <phoneticPr fontId="1"/>
  </si>
  <si>
    <t>自己強化</t>
    <rPh sb="0" eb="2">
      <t>ジコ</t>
    </rPh>
    <rPh sb="2" eb="4">
      <t>キョウカ</t>
    </rPh>
    <phoneticPr fontId="1"/>
  </si>
  <si>
    <t>自身に炎の壁を纏わせ命中した近接攻撃に反撃します</t>
    <rPh sb="0" eb="2">
      <t>ジシン</t>
    </rPh>
    <rPh sb="3" eb="4">
      <t>ホノオ</t>
    </rPh>
    <rPh sb="5" eb="6">
      <t>カベ</t>
    </rPh>
    <rPh sb="7" eb="8">
      <t>マト</t>
    </rPh>
    <rPh sb="10" eb="12">
      <t>メイチュウ</t>
    </rPh>
    <rPh sb="14" eb="16">
      <t>キンセツ</t>
    </rPh>
    <rPh sb="16" eb="18">
      <t>コウゲキ</t>
    </rPh>
    <rPh sb="19" eb="21">
      <t>ハンゲキ</t>
    </rPh>
    <phoneticPr fontId="1"/>
  </si>
  <si>
    <t>Fire Shield</t>
    <phoneticPr fontId="1"/>
  </si>
  <si>
    <t>強化</t>
    <rPh sb="0" eb="2">
      <t>キョウカ</t>
    </rPh>
    <phoneticPr fontId="1"/>
  </si>
  <si>
    <t>小範囲の味方に飛行能力を与えます</t>
    <rPh sb="0" eb="3">
      <t>ショウハンイ</t>
    </rPh>
    <rPh sb="4" eb="6">
      <t>ミカタ</t>
    </rPh>
    <rPh sb="7" eb="9">
      <t>ヒコウ</t>
    </rPh>
    <rPh sb="9" eb="11">
      <t>ノウリョク</t>
    </rPh>
    <rPh sb="12" eb="13">
      <t>アタ</t>
    </rPh>
    <phoneticPr fontId="1"/>
  </si>
  <si>
    <t>Flying</t>
    <phoneticPr fontId="1"/>
  </si>
  <si>
    <t>遠隔攻撃</t>
    <rPh sb="0" eb="2">
      <t>エンカク</t>
    </rPh>
    <rPh sb="2" eb="4">
      <t>コウゲキ</t>
    </rPh>
    <phoneticPr fontId="1"/>
  </si>
  <si>
    <t>指定した州の指揮官に心臓を狙う矢を放ちます</t>
    <rPh sb="0" eb="2">
      <t>シテイ</t>
    </rPh>
    <rPh sb="4" eb="5">
      <t>シュウ</t>
    </rPh>
    <rPh sb="6" eb="9">
      <t>シキカン</t>
    </rPh>
    <rPh sb="10" eb="12">
      <t>シンゾウ</t>
    </rPh>
    <rPh sb="13" eb="14">
      <t>ネラ</t>
    </rPh>
    <rPh sb="15" eb="16">
      <t>ヤ</t>
    </rPh>
    <rPh sb="17" eb="18">
      <t>ハナ</t>
    </rPh>
    <phoneticPr fontId="1"/>
  </si>
  <si>
    <t>防御無視\n遠隔儀式\n海域の指定不可</t>
    <rPh sb="0" eb="2">
      <t>ボウギョ</t>
    </rPh>
    <rPh sb="2" eb="4">
      <t>ムシ</t>
    </rPh>
    <rPh sb="6" eb="8">
      <t>エンカク</t>
    </rPh>
    <rPh sb="8" eb="10">
      <t>ギシキ</t>
    </rPh>
    <rPh sb="12" eb="14">
      <t>カイイキ</t>
    </rPh>
    <rPh sb="15" eb="17">
      <t>シテイ</t>
    </rPh>
    <rPh sb="17" eb="19">
      <t>フカ</t>
    </rPh>
    <phoneticPr fontId="1"/>
  </si>
  <si>
    <t>兵士召喚</t>
    <rPh sb="0" eb="2">
      <t>ヘイシ</t>
    </rPh>
    <rPh sb="2" eb="4">
      <t>ショウカン</t>
    </rPh>
    <phoneticPr fontId="1"/>
  </si>
  <si>
    <t>再生能力を持つ泥人形Claymanを5+体召喚します</t>
    <rPh sb="0" eb="2">
      <t>サイセイ</t>
    </rPh>
    <rPh sb="2" eb="4">
      <t>ノウリョク</t>
    </rPh>
    <rPh sb="5" eb="6">
      <t>モ</t>
    </rPh>
    <rPh sb="7" eb="8">
      <t>ドロ</t>
    </rPh>
    <rPh sb="8" eb="10">
      <t>ニンギョウ</t>
    </rPh>
    <rPh sb="20" eb="21">
      <t>タイ</t>
    </rPh>
    <rPh sb="21" eb="23">
      <t>ショウカン</t>
    </rPh>
    <phoneticPr fontId="1"/>
  </si>
  <si>
    <t>Clayman</t>
    <phoneticPr fontId="1"/>
  </si>
  <si>
    <t>5+1</t>
    <phoneticPr fontId="1"/>
  </si>
  <si>
    <t>広範囲の味方の筋力を向上させます</t>
    <rPh sb="0" eb="3">
      <t>コウハンイ</t>
    </rPh>
    <rPh sb="4" eb="6">
      <t>ミカタ</t>
    </rPh>
    <rPh sb="7" eb="9">
      <t>キンリョク</t>
    </rPh>
    <rPh sb="10" eb="12">
      <t>コウジョウ</t>
    </rPh>
    <phoneticPr fontId="1"/>
  </si>
  <si>
    <t>Strength</t>
    <phoneticPr fontId="1"/>
  </si>
  <si>
    <t>自身を麻痺の盾で包み命中した近接攻撃に反撃します</t>
    <rPh sb="0" eb="2">
      <t>ジシン</t>
    </rPh>
    <rPh sb="3" eb="5">
      <t>マヒ</t>
    </rPh>
    <rPh sb="6" eb="7">
      <t>タテ</t>
    </rPh>
    <rPh sb="8" eb="9">
      <t>ツツ</t>
    </rPh>
    <rPh sb="10" eb="12">
      <t>メイチュウ</t>
    </rPh>
    <rPh sb="14" eb="16">
      <t>キンセツ</t>
    </rPh>
    <rPh sb="16" eb="18">
      <t>コウゲキ</t>
    </rPh>
    <rPh sb="19" eb="21">
      <t>ハンゲキ</t>
    </rPh>
    <phoneticPr fontId="1"/>
  </si>
  <si>
    <t>Astral Shield</t>
    <phoneticPr fontId="1"/>
  </si>
  <si>
    <t>一時的召喚</t>
    <rPh sb="0" eb="3">
      <t>イチジテキ</t>
    </rPh>
    <rPh sb="3" eb="5">
      <t>ショウカン</t>
    </rPh>
    <phoneticPr fontId="1"/>
  </si>
  <si>
    <t>3体の骨だけの戦士Longdeadを召喚します</t>
    <rPh sb="1" eb="2">
      <t>タイ</t>
    </rPh>
    <rPh sb="3" eb="4">
      <t>ホネ</t>
    </rPh>
    <rPh sb="7" eb="9">
      <t>センシ</t>
    </rPh>
    <rPh sb="18" eb="20">
      <t>ショウカン</t>
    </rPh>
    <phoneticPr fontId="1"/>
  </si>
  <si>
    <t>Longdead</t>
    <phoneticPr fontId="1"/>
  </si>
  <si>
    <t>指揮官召喚</t>
    <rPh sb="0" eb="3">
      <t>シキカン</t>
    </rPh>
    <rPh sb="3" eb="5">
      <t>ショウカン</t>
    </rPh>
    <phoneticPr fontId="1"/>
  </si>
  <si>
    <t>死魔法を使う憑依された死体Revenantを召喚します</t>
    <rPh sb="0" eb="1">
      <t>シ</t>
    </rPh>
    <rPh sb="1" eb="3">
      <t>マホウ</t>
    </rPh>
    <rPh sb="4" eb="5">
      <t>ツカ</t>
    </rPh>
    <rPh sb="6" eb="8">
      <t>ヒョウイ</t>
    </rPh>
    <rPh sb="11" eb="13">
      <t>シタイ</t>
    </rPh>
    <rPh sb="22" eb="24">
      <t>ショウカン</t>
    </rPh>
    <phoneticPr fontId="1"/>
  </si>
  <si>
    <t>Revenant</t>
    <phoneticPr fontId="1"/>
  </si>
  <si>
    <t>治療</t>
    <rPh sb="0" eb="2">
      <t>チリョウ</t>
    </rPh>
    <phoneticPr fontId="1"/>
  </si>
  <si>
    <t>近距離の小範囲の味方のHPを回復させます</t>
    <rPh sb="0" eb="3">
      <t>キンキョリ</t>
    </rPh>
    <rPh sb="4" eb="7">
      <t>ショウハンイ</t>
    </rPh>
    <rPh sb="8" eb="10">
      <t>ミカタ</t>
    </rPh>
    <rPh sb="14" eb="16">
      <t>カイフク</t>
    </rPh>
    <phoneticPr fontId="1"/>
  </si>
  <si>
    <t>防御無視\n無生物無効</t>
    <rPh sb="0" eb="2">
      <t>ボウギョ</t>
    </rPh>
    <rPh sb="2" eb="4">
      <t>ムシ</t>
    </rPh>
    <rPh sb="6" eb="9">
      <t>ムセイブツ</t>
    </rPh>
    <rPh sb="9" eb="11">
      <t>ムコウ</t>
    </rPh>
    <phoneticPr fontId="1"/>
  </si>
  <si>
    <t>小範囲の味方に再生能力を与えます</t>
    <rPh sb="0" eb="3">
      <t>ショウハンイ</t>
    </rPh>
    <rPh sb="4" eb="6">
      <t>ミカタ</t>
    </rPh>
    <rPh sb="7" eb="9">
      <t>サイセイ</t>
    </rPh>
    <rPh sb="9" eb="11">
      <t>ノウリョク</t>
    </rPh>
    <rPh sb="12" eb="13">
      <t>アタ</t>
    </rPh>
    <phoneticPr fontId="1"/>
  </si>
  <si>
    <t>Regeneration</t>
    <phoneticPr fontId="1"/>
  </si>
  <si>
    <t>無生物無効\n味方にのみ作用</t>
    <rPh sb="0" eb="3">
      <t>ムセイブツ</t>
    </rPh>
    <rPh sb="3" eb="5">
      <t>ムコウ</t>
    </rPh>
    <rPh sb="7" eb="9">
      <t>ミカタ</t>
    </rPh>
    <rPh sb="12" eb="14">
      <t>サヨウ</t>
    </rPh>
    <phoneticPr fontId="1"/>
  </si>
  <si>
    <t>火1</t>
    <rPh sb="0" eb="1">
      <t>ヒ</t>
    </rPh>
    <phoneticPr fontId="1"/>
  </si>
  <si>
    <t>地1</t>
    <rPh sb="0" eb="1">
      <t>チ</t>
    </rPh>
    <phoneticPr fontId="1"/>
  </si>
  <si>
    <t>火4</t>
    <rPh sb="0" eb="1">
      <t>ヒ</t>
    </rPh>
    <phoneticPr fontId="1"/>
  </si>
  <si>
    <t>風2</t>
    <rPh sb="0" eb="1">
      <t>カゼ</t>
    </rPh>
    <phoneticPr fontId="1"/>
  </si>
  <si>
    <t>水2</t>
    <rPh sb="0" eb="1">
      <t>ミズ</t>
    </rPh>
    <phoneticPr fontId="1"/>
  </si>
  <si>
    <t>星3</t>
    <rPh sb="0" eb="1">
      <t>ホシ</t>
    </rPh>
    <phoneticPr fontId="1"/>
  </si>
  <si>
    <t>死2</t>
    <rPh sb="0" eb="1">
      <t>シ</t>
    </rPh>
    <phoneticPr fontId="1"/>
  </si>
  <si>
    <t>死3</t>
    <rPh sb="0" eb="1">
      <t>シ</t>
    </rPh>
    <phoneticPr fontId="1"/>
  </si>
  <si>
    <t>緑2</t>
    <rPh sb="0" eb="1">
      <t>ミドリ</t>
    </rPh>
    <phoneticPr fontId="1"/>
  </si>
  <si>
    <t>緑3</t>
    <rPh sb="0" eb="1">
      <t>ミドリ</t>
    </rPh>
    <phoneticPr fontId="1"/>
  </si>
  <si>
    <t>水陸両用</t>
    <rPh sb="0" eb="2">
      <t>スイリク</t>
    </rPh>
    <rPh sb="2" eb="4">
      <t>リョウヨウ</t>
    </rPh>
    <phoneticPr fontId="1"/>
  </si>
  <si>
    <t>兵士召喚</t>
    <rPh sb="0" eb="2">
      <t>ヘイシ</t>
    </rPh>
    <rPh sb="2" eb="4">
      <t>ショウカン</t>
    </rPh>
    <phoneticPr fontId="1"/>
  </si>
  <si>
    <t>熱に強い焼き物の兵士Terracotta Soldierを10+体召喚します</t>
    <rPh sb="0" eb="1">
      <t>ネツ</t>
    </rPh>
    <rPh sb="2" eb="3">
      <t>ツヨ</t>
    </rPh>
    <rPh sb="4" eb="5">
      <t>ヤ</t>
    </rPh>
    <rPh sb="6" eb="7">
      <t>モノ</t>
    </rPh>
    <rPh sb="8" eb="10">
      <t>ヘイシ</t>
    </rPh>
    <rPh sb="32" eb="33">
      <t>タイ</t>
    </rPh>
    <rPh sb="33" eb="35">
      <t>ショウカン</t>
    </rPh>
    <phoneticPr fontId="1"/>
  </si>
  <si>
    <t>Terracotta Soldier</t>
    <phoneticPr fontId="1"/>
  </si>
  <si>
    <t>10+2</t>
    <phoneticPr fontId="1"/>
  </si>
  <si>
    <t>陸上専用</t>
    <rPh sb="0" eb="2">
      <t>リクジョウ</t>
    </rPh>
    <rPh sb="2" eb="4">
      <t>センヨウ</t>
    </rPh>
    <phoneticPr fontId="1"/>
  </si>
  <si>
    <t>全体強化</t>
    <rPh sb="0" eb="2">
      <t>ゼンタイ</t>
    </rPh>
    <rPh sb="2" eb="4">
      <t>キョウカ</t>
    </rPh>
    <phoneticPr fontId="1"/>
  </si>
  <si>
    <t>味方全員の一般的な飛び道具に炎を纏わせます</t>
    <rPh sb="0" eb="2">
      <t>ミカタ</t>
    </rPh>
    <rPh sb="2" eb="4">
      <t>ゼンイン</t>
    </rPh>
    <rPh sb="5" eb="8">
      <t>イッパンテキ</t>
    </rPh>
    <rPh sb="9" eb="10">
      <t>ト</t>
    </rPh>
    <rPh sb="11" eb="13">
      <t>ドウグ</t>
    </rPh>
    <rPh sb="14" eb="15">
      <t>ホノオ</t>
    </rPh>
    <rPh sb="16" eb="17">
      <t>マト</t>
    </rPh>
    <phoneticPr fontId="1"/>
  </si>
  <si>
    <t>Flaming Missiles</t>
    <phoneticPr fontId="1"/>
  </si>
  <si>
    <t>瞬間移動</t>
    <rPh sb="0" eb="2">
      <t>シュンカン</t>
    </rPh>
    <rPh sb="2" eb="4">
      <t>イドウ</t>
    </rPh>
    <phoneticPr fontId="1"/>
  </si>
  <si>
    <t>指定した州へ自身を飛ばします</t>
    <rPh sb="0" eb="2">
      <t>シテイ</t>
    </rPh>
    <rPh sb="4" eb="5">
      <t>シュウ</t>
    </rPh>
    <rPh sb="6" eb="8">
      <t>ジシン</t>
    </rPh>
    <rPh sb="9" eb="10">
      <t>ト</t>
    </rPh>
    <phoneticPr fontId="1"/>
  </si>
  <si>
    <t>遠隔儀式</t>
    <rPh sb="0" eb="2">
      <t>エンカク</t>
    </rPh>
    <rPh sb="2" eb="4">
      <t>ギシキ</t>
    </rPh>
    <phoneticPr fontId="1"/>
  </si>
  <si>
    <t>敵を飲み込む酸の立方体Gelatinous Cubeを1体召喚します</t>
    <rPh sb="0" eb="1">
      <t>テキ</t>
    </rPh>
    <rPh sb="2" eb="3">
      <t>ノ</t>
    </rPh>
    <rPh sb="4" eb="5">
      <t>コ</t>
    </rPh>
    <rPh sb="6" eb="7">
      <t>サン</t>
    </rPh>
    <rPh sb="8" eb="11">
      <t>リッポウタイ</t>
    </rPh>
    <rPh sb="28" eb="29">
      <t>タイ</t>
    </rPh>
    <rPh sb="29" eb="31">
      <t>ショウカン</t>
    </rPh>
    <phoneticPr fontId="1"/>
  </si>
  <si>
    <t>Gelatinous Cube</t>
    <phoneticPr fontId="1"/>
  </si>
  <si>
    <t>全体治療</t>
    <rPh sb="0" eb="2">
      <t>ゼンタイ</t>
    </rPh>
    <rPh sb="2" eb="4">
      <t>チリョウ</t>
    </rPh>
    <phoneticPr fontId="1"/>
  </si>
  <si>
    <t>味方全員のHPを回復させます</t>
    <rPh sb="0" eb="2">
      <t>ミカタ</t>
    </rPh>
    <rPh sb="2" eb="4">
      <t>ゼンイン</t>
    </rPh>
    <rPh sb="8" eb="10">
      <t>カイフク</t>
    </rPh>
    <phoneticPr fontId="1"/>
  </si>
  <si>
    <t>無心無効\n無生物無効</t>
    <rPh sb="0" eb="2">
      <t>ムシン</t>
    </rPh>
    <rPh sb="2" eb="4">
      <t>ムコウ</t>
    </rPh>
    <rPh sb="6" eb="9">
      <t>ムセイブツ</t>
    </rPh>
    <rPh sb="9" eb="11">
      <t>ムコウ</t>
    </rPh>
    <phoneticPr fontId="1"/>
  </si>
  <si>
    <t>味方全員の魔法抵抗を向上させます</t>
    <rPh sb="0" eb="2">
      <t>ミカタ</t>
    </rPh>
    <rPh sb="2" eb="4">
      <t>ゼンイン</t>
    </rPh>
    <rPh sb="5" eb="7">
      <t>マホウ</t>
    </rPh>
    <rPh sb="7" eb="9">
      <t>テイコウ</t>
    </rPh>
    <rPh sb="10" eb="12">
      <t>コウジョウ</t>
    </rPh>
    <phoneticPr fontId="1"/>
  </si>
  <si>
    <t>一時的召喚</t>
    <rPh sb="0" eb="3">
      <t>イチジテキ</t>
    </rPh>
    <rPh sb="3" eb="5">
      <t>ショウカン</t>
    </rPh>
    <phoneticPr fontId="1"/>
  </si>
  <si>
    <t>戦場の死体を利用しSoullessを1体召喚します</t>
    <rPh sb="0" eb="2">
      <t>センジョウ</t>
    </rPh>
    <rPh sb="3" eb="5">
      <t>シタイ</t>
    </rPh>
    <rPh sb="6" eb="8">
      <t>リヨウ</t>
    </rPh>
    <rPh sb="19" eb="20">
      <t>タイ</t>
    </rPh>
    <rPh sb="20" eb="22">
      <t>ショウカン</t>
    </rPh>
    <phoneticPr fontId="1"/>
  </si>
  <si>
    <t>戦場の死体を利用しSoullessを10+体召喚します</t>
    <rPh sb="21" eb="22">
      <t>タイ</t>
    </rPh>
    <rPh sb="22" eb="24">
      <t>ショウカン</t>
    </rPh>
    <phoneticPr fontId="1"/>
  </si>
  <si>
    <t>Soulless</t>
    <phoneticPr fontId="1"/>
  </si>
  <si>
    <t>個人呪附</t>
    <rPh sb="0" eb="2">
      <t>コジン</t>
    </rPh>
    <rPh sb="2" eb="3">
      <t>ジュ</t>
    </rPh>
    <rPh sb="3" eb="4">
      <t>フ</t>
    </rPh>
    <phoneticPr fontId="1"/>
  </si>
  <si>
    <t>自身に死後一度だけアンデッド化して蘇る力を与えます</t>
    <rPh sb="0" eb="2">
      <t>ジシン</t>
    </rPh>
    <rPh sb="3" eb="5">
      <t>シゴ</t>
    </rPh>
    <rPh sb="5" eb="7">
      <t>イチド</t>
    </rPh>
    <rPh sb="14" eb="15">
      <t>カ</t>
    </rPh>
    <rPh sb="17" eb="18">
      <t>ヨミガエ</t>
    </rPh>
    <rPh sb="19" eb="20">
      <t>チカラ</t>
    </rPh>
    <rPh sb="21" eb="22">
      <t>アタ</t>
    </rPh>
    <phoneticPr fontId="1"/>
  </si>
  <si>
    <t>Twiceborn Enchantment</t>
    <phoneticPr fontId="1"/>
  </si>
  <si>
    <t>アンデッド無効\n無生物無効</t>
    <rPh sb="5" eb="7">
      <t>ムコウ</t>
    </rPh>
    <rPh sb="9" eb="12">
      <t>ムセイブツ</t>
    </rPh>
    <rPh sb="12" eb="14">
      <t>ムコウ</t>
    </rPh>
    <phoneticPr fontId="1"/>
  </si>
  <si>
    <t>軍用象の歩く屍Behemothを1体召喚します</t>
    <rPh sb="0" eb="2">
      <t>グンヨウ</t>
    </rPh>
    <rPh sb="2" eb="3">
      <t>ゾウ</t>
    </rPh>
    <rPh sb="4" eb="5">
      <t>アル</t>
    </rPh>
    <rPh sb="6" eb="7">
      <t>シカバネ</t>
    </rPh>
    <rPh sb="17" eb="18">
      <t>タイ</t>
    </rPh>
    <rPh sb="18" eb="20">
      <t>ショウカン</t>
    </rPh>
    <phoneticPr fontId="1"/>
  </si>
  <si>
    <t>Behemoth</t>
    <phoneticPr fontId="1"/>
  </si>
  <si>
    <t>強化</t>
    <rPh sb="0" eb="2">
      <t>キョウカ</t>
    </rPh>
    <phoneticPr fontId="1"/>
  </si>
  <si>
    <t>Poison Resistant 5</t>
    <phoneticPr fontId="1"/>
  </si>
  <si>
    <t>広範囲の味方の移動速度を倍増させます</t>
    <rPh sb="0" eb="3">
      <t>コウハンイ</t>
    </rPh>
    <rPh sb="4" eb="6">
      <t>ミカタ</t>
    </rPh>
    <rPh sb="7" eb="9">
      <t>イドウ</t>
    </rPh>
    <rPh sb="9" eb="11">
      <t>ソクド</t>
    </rPh>
    <rPh sb="12" eb="14">
      <t>バイゾウ</t>
    </rPh>
    <phoneticPr fontId="1"/>
  </si>
  <si>
    <t>Haste</t>
    <phoneticPr fontId="1"/>
  </si>
  <si>
    <t>火2</t>
    <rPh sb="0" eb="1">
      <t>ヒ</t>
    </rPh>
    <phoneticPr fontId="1"/>
  </si>
  <si>
    <t>風3</t>
    <rPh sb="0" eb="1">
      <t>カゼ</t>
    </rPh>
    <phoneticPr fontId="1"/>
  </si>
  <si>
    <t>風4</t>
    <rPh sb="0" eb="1">
      <t>カゼ</t>
    </rPh>
    <phoneticPr fontId="1"/>
  </si>
  <si>
    <t>水3</t>
    <rPh sb="0" eb="1">
      <t>ミズ</t>
    </rPh>
    <phoneticPr fontId="1"/>
  </si>
  <si>
    <t>水4</t>
    <rPh sb="0" eb="1">
      <t>ミズ</t>
    </rPh>
    <phoneticPr fontId="1"/>
  </si>
  <si>
    <t>地3</t>
    <rPh sb="0" eb="1">
      <t>チ</t>
    </rPh>
    <phoneticPr fontId="1"/>
  </si>
  <si>
    <t>風1</t>
    <rPh sb="0" eb="1">
      <t>カゼ</t>
    </rPh>
    <phoneticPr fontId="1"/>
  </si>
  <si>
    <t>星2</t>
    <rPh sb="0" eb="1">
      <t>ホシ</t>
    </rPh>
    <phoneticPr fontId="1"/>
  </si>
  <si>
    <t>星5</t>
    <rPh sb="0" eb="1">
      <t>ホシ</t>
    </rPh>
    <phoneticPr fontId="1"/>
  </si>
  <si>
    <t>水1</t>
    <rPh sb="0" eb="1">
      <t>ミズ</t>
    </rPh>
    <phoneticPr fontId="1"/>
  </si>
  <si>
    <t>緑5</t>
    <rPh sb="0" eb="1">
      <t>ミドリ</t>
    </rPh>
    <phoneticPr fontId="1"/>
  </si>
  <si>
    <t>儀式</t>
    <rPh sb="0" eb="2">
      <t>ギシキ</t>
    </rPh>
    <phoneticPr fontId="1"/>
  </si>
  <si>
    <t>戦闘</t>
    <rPh sb="0" eb="2">
      <t>セントウ</t>
    </rPh>
    <phoneticPr fontId="1"/>
  </si>
  <si>
    <t>広範囲の味方に弱い毒物耐性を与えます</t>
    <rPh sb="0" eb="3">
      <t>コウハンイ</t>
    </rPh>
    <rPh sb="4" eb="6">
      <t>ミカタ</t>
    </rPh>
    <rPh sb="7" eb="8">
      <t>ヨワ</t>
    </rPh>
    <rPh sb="9" eb="11">
      <t>ドクブツ</t>
    </rPh>
    <rPh sb="11" eb="13">
      <t>タイセイ</t>
    </rPh>
    <rPh sb="14" eb="15">
      <t>アタ</t>
    </rPh>
    <phoneticPr fontId="1"/>
  </si>
  <si>
    <t>広範囲の味方に弱い火炎耐性を与えます</t>
    <rPh sb="0" eb="3">
      <t>コウハンイ</t>
    </rPh>
    <rPh sb="4" eb="6">
      <t>ミカタ</t>
    </rPh>
    <rPh sb="7" eb="8">
      <t>ヨワ</t>
    </rPh>
    <rPh sb="9" eb="11">
      <t>カエン</t>
    </rPh>
    <rPh sb="11" eb="13">
      <t>タイセイ</t>
    </rPh>
    <rPh sb="14" eb="15">
      <t>アタ</t>
    </rPh>
    <phoneticPr fontId="1"/>
  </si>
  <si>
    <t>Fire Resistant 5</t>
    <phoneticPr fontId="1"/>
  </si>
  <si>
    <t>広範囲の味方に弱い電撃耐性を与えます</t>
    <rPh sb="0" eb="3">
      <t>コウハンイ</t>
    </rPh>
    <rPh sb="4" eb="6">
      <t>ミカタ</t>
    </rPh>
    <rPh sb="7" eb="8">
      <t>ヨワ</t>
    </rPh>
    <rPh sb="9" eb="11">
      <t>デンゲキ</t>
    </rPh>
    <rPh sb="11" eb="13">
      <t>タイセイ</t>
    </rPh>
    <rPh sb="14" eb="15">
      <t>アタ</t>
    </rPh>
    <phoneticPr fontId="1"/>
  </si>
  <si>
    <t>Shock Resistant 5</t>
    <phoneticPr fontId="1"/>
  </si>
  <si>
    <t>電撃を放つ固定された像Watcherを1体召喚します</t>
    <rPh sb="0" eb="2">
      <t>デンゲキ</t>
    </rPh>
    <rPh sb="3" eb="4">
      <t>ハナ</t>
    </rPh>
    <rPh sb="5" eb="7">
      <t>コテイ</t>
    </rPh>
    <rPh sb="10" eb="11">
      <t>ゾウ</t>
    </rPh>
    <rPh sb="20" eb="21">
      <t>タイ</t>
    </rPh>
    <rPh sb="21" eb="23">
      <t>ショウカン</t>
    </rPh>
    <phoneticPr fontId="1"/>
  </si>
  <si>
    <t>Watcher</t>
    <phoneticPr fontId="1"/>
  </si>
  <si>
    <t>地方呪附</t>
    <rPh sb="0" eb="2">
      <t>チホウ</t>
    </rPh>
    <rPh sb="2" eb="3">
      <t>ジュ</t>
    </rPh>
    <rPh sb="3" eb="4">
      <t>フ</t>
    </rPh>
    <phoneticPr fontId="1"/>
  </si>
  <si>
    <t>沿岸の州に貿易風を吹かせ税収を向上させます</t>
    <rPh sb="0" eb="2">
      <t>エンガン</t>
    </rPh>
    <rPh sb="3" eb="4">
      <t>シュウ</t>
    </rPh>
    <rPh sb="5" eb="8">
      <t>ボウエキフウ</t>
    </rPh>
    <rPh sb="9" eb="10">
      <t>フ</t>
    </rPh>
    <rPh sb="12" eb="14">
      <t>ゼイシュウ</t>
    </rPh>
    <rPh sb="15" eb="17">
      <t>コウジョウ</t>
    </rPh>
    <phoneticPr fontId="1"/>
  </si>
  <si>
    <t>Trade Wind</t>
    <phoneticPr fontId="1"/>
  </si>
  <si>
    <t>広範囲の味方に弱い冷気耐性を与えます</t>
    <rPh sb="0" eb="3">
      <t>コウハンイ</t>
    </rPh>
    <rPh sb="4" eb="6">
      <t>ミカタ</t>
    </rPh>
    <rPh sb="7" eb="8">
      <t>ヨワ</t>
    </rPh>
    <rPh sb="9" eb="11">
      <t>レイキ</t>
    </rPh>
    <rPh sb="11" eb="13">
      <t>タイセイ</t>
    </rPh>
    <rPh sb="14" eb="15">
      <t>アタ</t>
    </rPh>
    <phoneticPr fontId="1"/>
  </si>
  <si>
    <t>Cold Resistant 5</t>
    <phoneticPr fontId="1"/>
  </si>
  <si>
    <t>水中専用</t>
    <rPh sb="0" eb="2">
      <t>スイチュウ</t>
    </rPh>
    <rPh sb="2" eb="4">
      <t>センヨウ</t>
    </rPh>
    <phoneticPr fontId="1"/>
  </si>
  <si>
    <t>戦闘呪附</t>
    <rPh sb="0" eb="2">
      <t>セントウ</t>
    </rPh>
    <rPh sb="2" eb="3">
      <t>ジュ</t>
    </rPh>
    <rPh sb="3" eb="4">
      <t>フ</t>
    </rPh>
    <phoneticPr fontId="1"/>
  </si>
  <si>
    <t>海流に味方の行動を助けさせ敵の行動を阻害させます</t>
    <rPh sb="0" eb="2">
      <t>カイリュウ</t>
    </rPh>
    <rPh sb="3" eb="5">
      <t>ミカタ</t>
    </rPh>
    <rPh sb="6" eb="8">
      <t>コウドウ</t>
    </rPh>
    <rPh sb="9" eb="10">
      <t>タス</t>
    </rPh>
    <rPh sb="13" eb="14">
      <t>テキ</t>
    </rPh>
    <rPh sb="15" eb="17">
      <t>コウドウ</t>
    </rPh>
    <rPh sb="18" eb="20">
      <t>ソガイ</t>
    </rPh>
    <phoneticPr fontId="1"/>
  </si>
  <si>
    <t>Friendly Currents</t>
    <phoneticPr fontId="1"/>
  </si>
  <si>
    <t>味方にのみ作用</t>
    <rPh sb="0" eb="2">
      <t>ミカタ</t>
    </rPh>
    <rPh sb="5" eb="7">
      <t>サヨウ</t>
    </rPh>
    <phoneticPr fontId="1"/>
  </si>
  <si>
    <t>地面を沼地化させ環境に不慣れなものの動きを妨げます</t>
    <rPh sb="0" eb="2">
      <t>ジメン</t>
    </rPh>
    <rPh sb="3" eb="5">
      <t>ヌマチ</t>
    </rPh>
    <rPh sb="5" eb="6">
      <t>カ</t>
    </rPh>
    <rPh sb="8" eb="10">
      <t>カンキョウ</t>
    </rPh>
    <rPh sb="11" eb="13">
      <t>フナ</t>
    </rPh>
    <rPh sb="18" eb="19">
      <t>ウゴ</t>
    </rPh>
    <rPh sb="21" eb="22">
      <t>サマタ</t>
    </rPh>
    <phoneticPr fontId="1"/>
  </si>
  <si>
    <t>Quagmire</t>
    <phoneticPr fontId="1"/>
  </si>
  <si>
    <t>飛行する石像Gargoyleを5+体召喚します</t>
    <rPh sb="0" eb="2">
      <t>ヒコウ</t>
    </rPh>
    <rPh sb="4" eb="6">
      <t>セキゾウ</t>
    </rPh>
    <rPh sb="17" eb="18">
      <t>タイ</t>
    </rPh>
    <rPh sb="18" eb="20">
      <t>ショウカン</t>
    </rPh>
    <phoneticPr fontId="1"/>
  </si>
  <si>
    <t>Gargoyle</t>
    <phoneticPr fontId="1"/>
  </si>
  <si>
    <t>5+1</t>
    <phoneticPr fontId="1"/>
  </si>
  <si>
    <t>自身が負傷した際に一度だけ自動的に帰還するようにします</t>
    <rPh sb="0" eb="2">
      <t>ジシン</t>
    </rPh>
    <rPh sb="3" eb="5">
      <t>フショウ</t>
    </rPh>
    <rPh sb="7" eb="8">
      <t>サイ</t>
    </rPh>
    <rPh sb="9" eb="11">
      <t>イチド</t>
    </rPh>
    <rPh sb="13" eb="16">
      <t>ジドウテキ</t>
    </rPh>
    <rPh sb="17" eb="19">
      <t>キカン</t>
    </rPh>
    <phoneticPr fontId="1"/>
  </si>
  <si>
    <t>Ritual of Returning</t>
    <phoneticPr fontId="1"/>
  </si>
  <si>
    <t>特殊</t>
    <rPh sb="0" eb="2">
      <t>トクシュ</t>
    </rPh>
    <phoneticPr fontId="1"/>
  </si>
  <si>
    <t>指定した世界呪附を解除しようと試みます</t>
    <rPh sb="0" eb="2">
      <t>シテイ</t>
    </rPh>
    <rPh sb="4" eb="6">
      <t>セカイ</t>
    </rPh>
    <rPh sb="6" eb="7">
      <t>ジュ</t>
    </rPh>
    <rPh sb="7" eb="8">
      <t>フ</t>
    </rPh>
    <rPh sb="9" eb="11">
      <t>カイジョ</t>
    </rPh>
    <rPh sb="15" eb="16">
      <t>ココロ</t>
    </rPh>
    <phoneticPr fontId="1"/>
  </si>
  <si>
    <t>Dispel</t>
    <phoneticPr fontId="1"/>
  </si>
  <si>
    <t>世界呪附</t>
    <rPh sb="0" eb="2">
      <t>セカイ</t>
    </rPh>
    <rPh sb="2" eb="3">
      <t>ジュ</t>
    </rPh>
    <rPh sb="3" eb="4">
      <t>フ</t>
    </rPh>
    <phoneticPr fontId="1"/>
  </si>
  <si>
    <t>世界中の簡単な情報と支配圏内の詳細な情報を得ます</t>
    <rPh sb="0" eb="2">
      <t>セカイ</t>
    </rPh>
    <rPh sb="2" eb="3">
      <t>ジュウ</t>
    </rPh>
    <rPh sb="4" eb="6">
      <t>カンタン</t>
    </rPh>
    <rPh sb="7" eb="9">
      <t>ジョウホウ</t>
    </rPh>
    <rPh sb="10" eb="13">
      <t>シハイケン</t>
    </rPh>
    <rPh sb="13" eb="14">
      <t>ナイ</t>
    </rPh>
    <rPh sb="15" eb="17">
      <t>ショウサイ</t>
    </rPh>
    <rPh sb="18" eb="20">
      <t>ジョウホウ</t>
    </rPh>
    <rPh sb="21" eb="22">
      <t>エ</t>
    </rPh>
    <phoneticPr fontId="1"/>
  </si>
  <si>
    <t>The Eyes of God</t>
    <phoneticPr fontId="1"/>
  </si>
  <si>
    <t>骨だけの戦士Longdeadを6+体召喚します</t>
    <rPh sb="0" eb="1">
      <t>ホネ</t>
    </rPh>
    <rPh sb="4" eb="6">
      <t>センシ</t>
    </rPh>
    <rPh sb="17" eb="18">
      <t>タイ</t>
    </rPh>
    <rPh sb="18" eb="20">
      <t>ショウカン</t>
    </rPh>
    <phoneticPr fontId="1"/>
  </si>
  <si>
    <t>Longdead</t>
    <phoneticPr fontId="1"/>
  </si>
  <si>
    <t>6+1</t>
    <phoneticPr fontId="1"/>
  </si>
  <si>
    <t>骨だけの騎兵Longdead Horsemanを20+体召喚します</t>
    <rPh sb="0" eb="1">
      <t>ホネ</t>
    </rPh>
    <rPh sb="4" eb="6">
      <t>キヘイ</t>
    </rPh>
    <rPh sb="27" eb="28">
      <t>タイ</t>
    </rPh>
    <rPh sb="28" eb="30">
      <t>ショウカン</t>
    </rPh>
    <phoneticPr fontId="1"/>
  </si>
  <si>
    <t>20+3</t>
    <phoneticPr fontId="1"/>
  </si>
  <si>
    <t>戦場全体に毒霧を噴出させ敵味方全員を断続的に攻撃します</t>
    <rPh sb="0" eb="2">
      <t>センジョウ</t>
    </rPh>
    <rPh sb="2" eb="4">
      <t>ゼンタイ</t>
    </rPh>
    <rPh sb="5" eb="6">
      <t>ドク</t>
    </rPh>
    <rPh sb="6" eb="7">
      <t>キリ</t>
    </rPh>
    <rPh sb="8" eb="10">
      <t>フンシュツ</t>
    </rPh>
    <rPh sb="12" eb="15">
      <t>テキミカタ</t>
    </rPh>
    <rPh sb="15" eb="17">
      <t>ゼンイン</t>
    </rPh>
    <rPh sb="18" eb="21">
      <t>ダンゾクテキ</t>
    </rPh>
    <rPh sb="22" eb="24">
      <t>コウゲキ</t>
    </rPh>
    <phoneticPr fontId="1"/>
  </si>
  <si>
    <t>Foul Vapors</t>
    <phoneticPr fontId="1"/>
  </si>
  <si>
    <t>森林限定</t>
    <rPh sb="0" eb="2">
      <t>シンリン</t>
    </rPh>
    <rPh sb="2" eb="4">
      <t>ゲンテイ</t>
    </rPh>
    <phoneticPr fontId="1"/>
  </si>
  <si>
    <t>地方呪附\n沿岸でのみ使用可能</t>
    <rPh sb="0" eb="2">
      <t>チホウ</t>
    </rPh>
    <rPh sb="2" eb="3">
      <t>ジュ</t>
    </rPh>
    <rPh sb="3" eb="4">
      <t>フ</t>
    </rPh>
    <rPh sb="6" eb="8">
      <t>エンガン</t>
    </rPh>
    <rPh sb="11" eb="13">
      <t>シヨウ</t>
    </rPh>
    <rPh sb="13" eb="15">
      <t>カノウ</t>
    </rPh>
    <phoneticPr fontId="1"/>
  </si>
  <si>
    <t>指定した森林へと指揮下の兵と共に移動します</t>
    <rPh sb="0" eb="2">
      <t>シテイ</t>
    </rPh>
    <rPh sb="4" eb="6">
      <t>シンリン</t>
    </rPh>
    <rPh sb="8" eb="11">
      <t>シキカ</t>
    </rPh>
    <rPh sb="12" eb="13">
      <t>ヘイ</t>
    </rPh>
    <rPh sb="14" eb="15">
      <t>トモ</t>
    </rPh>
    <rPh sb="16" eb="18">
      <t>イドウ</t>
    </rPh>
    <phoneticPr fontId="1"/>
  </si>
  <si>
    <t>遠隔儀式\n森林のみ指定可能</t>
    <rPh sb="0" eb="2">
      <t>エンカク</t>
    </rPh>
    <rPh sb="2" eb="4">
      <t>ギシキ</t>
    </rPh>
    <rPh sb="6" eb="8">
      <t>シンリン</t>
    </rPh>
    <rPh sb="10" eb="12">
      <t>シテイ</t>
    </rPh>
    <rPh sb="12" eb="14">
      <t>カノウ</t>
    </rPh>
    <phoneticPr fontId="1"/>
  </si>
  <si>
    <t>火5</t>
    <rPh sb="0" eb="1">
      <t>ヒ</t>
    </rPh>
    <phoneticPr fontId="1"/>
  </si>
  <si>
    <t>火6</t>
    <rPh sb="0" eb="1">
      <t>ヒ</t>
    </rPh>
    <phoneticPr fontId="1"/>
  </si>
  <si>
    <t>風5</t>
    <rPh sb="0" eb="1">
      <t>カゼ</t>
    </rPh>
    <phoneticPr fontId="1"/>
  </si>
  <si>
    <t>死1</t>
    <rPh sb="0" eb="1">
      <t>シ</t>
    </rPh>
    <phoneticPr fontId="1"/>
  </si>
  <si>
    <t>水5</t>
    <rPh sb="0" eb="1">
      <t>ミズ</t>
    </rPh>
    <phoneticPr fontId="1"/>
  </si>
  <si>
    <t>地5</t>
    <rPh sb="0" eb="1">
      <t>チ</t>
    </rPh>
    <phoneticPr fontId="1"/>
  </si>
  <si>
    <t>星4</t>
    <rPh sb="0" eb="1">
      <t>ホシ</t>
    </rPh>
    <phoneticPr fontId="1"/>
  </si>
  <si>
    <t>死4</t>
    <rPh sb="0" eb="1">
      <t>シ</t>
    </rPh>
    <phoneticPr fontId="1"/>
  </si>
  <si>
    <t>Heat from Hell</t>
    <phoneticPr fontId="1"/>
  </si>
  <si>
    <t>Vafur Flames</t>
    <phoneticPr fontId="1"/>
  </si>
  <si>
    <t>要塞の城壁を炎の壁で囲み攻め入る敵を攻撃します</t>
    <phoneticPr fontId="1"/>
  </si>
  <si>
    <t>術者の国に大量の火の宝石を与えます</t>
    <rPh sb="0" eb="1">
      <t>ジュツ</t>
    </rPh>
    <rPh sb="1" eb="2">
      <t>シャ</t>
    </rPh>
    <rPh sb="3" eb="4">
      <t>クニ</t>
    </rPh>
    <rPh sb="5" eb="7">
      <t>タイリョウ</t>
    </rPh>
    <rPh sb="8" eb="9">
      <t>ヒ</t>
    </rPh>
    <rPh sb="10" eb="12">
      <t>ホウセキ</t>
    </rPh>
    <rPh sb="13" eb="14">
      <t>アタ</t>
    </rPh>
    <phoneticPr fontId="1"/>
  </si>
  <si>
    <t>Eternal Pyre</t>
    <phoneticPr fontId="1"/>
  </si>
  <si>
    <t>味方全員を大気の盾で覆い大半の射撃を80%で無効化します</t>
    <rPh sb="0" eb="2">
      <t>ミカタ</t>
    </rPh>
    <rPh sb="2" eb="4">
      <t>ゼンイン</t>
    </rPh>
    <phoneticPr fontId="1"/>
  </si>
  <si>
    <t>戦場を熱波で包み敵味方全員を疲労させます</t>
    <phoneticPr fontId="1"/>
  </si>
  <si>
    <t>Dome of Solid Air</t>
    <phoneticPr fontId="1"/>
  </si>
  <si>
    <t>Air Shield</t>
    <phoneticPr fontId="1"/>
  </si>
  <si>
    <t>広範囲の味方の防御技能を向上させます</t>
    <rPh sb="0" eb="3">
      <t>コウハンイ</t>
    </rPh>
    <rPh sb="4" eb="6">
      <t>ミカタ</t>
    </rPh>
    <rPh sb="7" eb="9">
      <t>ボウギョ</t>
    </rPh>
    <rPh sb="9" eb="11">
      <t>ギノウ</t>
    </rPh>
    <rPh sb="12" eb="14">
      <t>コウジョウ</t>
    </rPh>
    <phoneticPr fontId="1"/>
  </si>
  <si>
    <t>Water Shield</t>
    <phoneticPr fontId="1"/>
  </si>
  <si>
    <t>山地限定</t>
    <rPh sb="0" eb="2">
      <t>サンチ</t>
    </rPh>
    <rPh sb="2" eb="4">
      <t>ゲンテイ</t>
    </rPh>
    <phoneticPr fontId="1"/>
  </si>
  <si>
    <t>高地や山地からUnfrozenの兵士と指揮官を召喚します</t>
    <rPh sb="0" eb="2">
      <t>コウチ</t>
    </rPh>
    <rPh sb="3" eb="5">
      <t>サンチ</t>
    </rPh>
    <rPh sb="16" eb="18">
      <t>ヘイシ</t>
    </rPh>
    <rPh sb="19" eb="22">
      <t>シキカン</t>
    </rPh>
    <rPh sb="23" eb="25">
      <t>ショウカン</t>
    </rPh>
    <phoneticPr fontId="1"/>
  </si>
  <si>
    <t>Random Unfrozen</t>
    <phoneticPr fontId="1"/>
  </si>
  <si>
    <t>戦場を寒波で包み敵味方全員を疲労させます</t>
    <rPh sb="0" eb="2">
      <t>センジョウ</t>
    </rPh>
    <rPh sb="3" eb="5">
      <t>カンパ</t>
    </rPh>
    <rPh sb="6" eb="7">
      <t>ツツ</t>
    </rPh>
    <rPh sb="8" eb="11">
      <t>テキミカタ</t>
    </rPh>
    <rPh sb="11" eb="13">
      <t>ゼンイン</t>
    </rPh>
    <rPh sb="14" eb="16">
      <t>ヒロウ</t>
    </rPh>
    <phoneticPr fontId="1"/>
  </si>
  <si>
    <t>Grip of Winter</t>
    <phoneticPr fontId="1"/>
  </si>
  <si>
    <t>州を狙う遠隔儀式の術者へ反撃しその30%を妨害します</t>
    <rPh sb="0" eb="1">
      <t>シュウ</t>
    </rPh>
    <rPh sb="2" eb="3">
      <t>ネラ</t>
    </rPh>
    <rPh sb="4" eb="6">
      <t>エンカク</t>
    </rPh>
    <rPh sb="6" eb="8">
      <t>ギシキ</t>
    </rPh>
    <rPh sb="9" eb="10">
      <t>ジュツ</t>
    </rPh>
    <rPh sb="10" eb="11">
      <t>シャ</t>
    </rPh>
    <rPh sb="12" eb="14">
      <t>ハンゲキ</t>
    </rPh>
    <rPh sb="21" eb="23">
      <t>ボウガイ</t>
    </rPh>
    <phoneticPr fontId="1"/>
  </si>
  <si>
    <t>Frost Dome</t>
    <phoneticPr fontId="1"/>
  </si>
  <si>
    <t>頑強な生ける像Living Statueを10+体召喚します</t>
    <rPh sb="0" eb="2">
      <t>ガンキョウ</t>
    </rPh>
    <rPh sb="3" eb="4">
      <t>イ</t>
    </rPh>
    <rPh sb="6" eb="7">
      <t>ゾウ</t>
    </rPh>
    <rPh sb="24" eb="25">
      <t>タイ</t>
    </rPh>
    <rPh sb="25" eb="27">
      <t>ショウカン</t>
    </rPh>
    <phoneticPr fontId="1"/>
  </si>
  <si>
    <t>Living Statue</t>
    <phoneticPr fontId="1"/>
  </si>
  <si>
    <t>10+2</t>
    <phoneticPr fontId="1"/>
  </si>
  <si>
    <t>荒地限定</t>
    <rPh sb="0" eb="2">
      <t>アレチ</t>
    </rPh>
    <rPh sb="2" eb="4">
      <t>ゲンテイ</t>
    </rPh>
    <phoneticPr fontId="1"/>
  </si>
  <si>
    <t>特殊召喚</t>
    <rPh sb="0" eb="2">
      <t>トクシュ</t>
    </rPh>
    <rPh sb="2" eb="4">
      <t>ショウカン</t>
    </rPh>
    <phoneticPr fontId="1"/>
  </si>
  <si>
    <t>荒地からDust Walkerの兵士や指揮官を召喚します</t>
    <rPh sb="0" eb="2">
      <t>アレチ</t>
    </rPh>
    <rPh sb="16" eb="18">
      <t>ヘイシ</t>
    </rPh>
    <rPh sb="19" eb="22">
      <t>シキカン</t>
    </rPh>
    <rPh sb="23" eb="25">
      <t>ショウカン</t>
    </rPh>
    <phoneticPr fontId="1"/>
  </si>
  <si>
    <t>Random Dust Walker</t>
    <phoneticPr fontId="1"/>
  </si>
  <si>
    <t>洞窟限定</t>
    <rPh sb="0" eb="2">
      <t>ドウクツ</t>
    </rPh>
    <rPh sb="2" eb="4">
      <t>ゲンテイ</t>
    </rPh>
    <phoneticPr fontId="1"/>
  </si>
  <si>
    <t>洞窟からReleased Oneの兵士と指揮官を召喚します</t>
    <rPh sb="0" eb="2">
      <t>ドウクツ</t>
    </rPh>
    <rPh sb="17" eb="19">
      <t>ヘイシ</t>
    </rPh>
    <rPh sb="20" eb="23">
      <t>シキカン</t>
    </rPh>
    <rPh sb="24" eb="26">
      <t>ショウカン</t>
    </rPh>
    <phoneticPr fontId="1"/>
  </si>
  <si>
    <t>Random Released One</t>
    <phoneticPr fontId="1"/>
  </si>
  <si>
    <t>支配圏内の資源収入を増加させます</t>
    <rPh sb="0" eb="3">
      <t>シハイケン</t>
    </rPh>
    <rPh sb="3" eb="4">
      <t>ナイ</t>
    </rPh>
    <rPh sb="5" eb="7">
      <t>シゲン</t>
    </rPh>
    <rPh sb="7" eb="9">
      <t>シュウニュウ</t>
    </rPh>
    <rPh sb="10" eb="12">
      <t>ゾウカ</t>
    </rPh>
    <phoneticPr fontId="1"/>
  </si>
  <si>
    <t>Riches from Beneath</t>
    <phoneticPr fontId="1"/>
  </si>
  <si>
    <t>即死</t>
    <rPh sb="0" eb="2">
      <t>ソクシ</t>
    </rPh>
    <phoneticPr fontId="1"/>
  </si>
  <si>
    <t>敵の魔法生物1体を即死させようと試みます</t>
    <rPh sb="0" eb="1">
      <t>テキ</t>
    </rPh>
    <rPh sb="2" eb="4">
      <t>マホウ</t>
    </rPh>
    <rPh sb="4" eb="6">
      <t>セイブツ</t>
    </rPh>
    <rPh sb="7" eb="8">
      <t>タイ</t>
    </rPh>
    <rPh sb="9" eb="11">
      <t>ソクシ</t>
    </rPh>
    <rPh sb="16" eb="17">
      <t>ココロ</t>
    </rPh>
    <phoneticPr fontId="1"/>
  </si>
  <si>
    <t>抵抗可能\n魔法生物にのみ作用</t>
    <rPh sb="0" eb="2">
      <t>テイコウ</t>
    </rPh>
    <rPh sb="2" eb="4">
      <t>カノウ</t>
    </rPh>
    <rPh sb="6" eb="8">
      <t>マホウ</t>
    </rPh>
    <rPh sb="8" eb="10">
      <t>セイブツ</t>
    </rPh>
    <rPh sb="13" eb="15">
      <t>サヨウ</t>
    </rPh>
    <phoneticPr fontId="1"/>
  </si>
  <si>
    <t>州を狙う遠隔儀式の50%を妨害します</t>
    <rPh sb="0" eb="1">
      <t>シュウ</t>
    </rPh>
    <rPh sb="2" eb="3">
      <t>ネラ</t>
    </rPh>
    <rPh sb="4" eb="6">
      <t>エンカク</t>
    </rPh>
    <rPh sb="6" eb="8">
      <t>ギシキ</t>
    </rPh>
    <rPh sb="13" eb="15">
      <t>ボウガイ</t>
    </rPh>
    <phoneticPr fontId="1"/>
  </si>
  <si>
    <t>Dome of Arcane Warding</t>
    <phoneticPr fontId="1"/>
  </si>
  <si>
    <t>味方にのみ作用</t>
    <rPh sb="0" eb="2">
      <t>ミカタ</t>
    </rPh>
    <phoneticPr fontId="1"/>
  </si>
  <si>
    <t>怪鳥の動く屍Zizを1体召喚します</t>
    <rPh sb="0" eb="2">
      <t>カイチョウ</t>
    </rPh>
    <rPh sb="3" eb="4">
      <t>ウゴ</t>
    </rPh>
    <rPh sb="5" eb="6">
      <t>シカバネ</t>
    </rPh>
    <rPh sb="11" eb="12">
      <t>タイ</t>
    </rPh>
    <rPh sb="12" eb="14">
      <t>ショウカン</t>
    </rPh>
    <phoneticPr fontId="1"/>
  </si>
  <si>
    <t>Ziz</t>
    <phoneticPr fontId="1"/>
  </si>
  <si>
    <t>生者の体を強張らせ敵味方全員を疲労させます</t>
    <rPh sb="0" eb="2">
      <t>ショウジャ</t>
    </rPh>
    <rPh sb="3" eb="4">
      <t>カラダ</t>
    </rPh>
    <rPh sb="5" eb="7">
      <t>コワバ</t>
    </rPh>
    <rPh sb="9" eb="12">
      <t>テキミカタ</t>
    </rPh>
    <rPh sb="12" eb="14">
      <t>ゼンイン</t>
    </rPh>
    <rPh sb="15" eb="17">
      <t>ヒロウ</t>
    </rPh>
    <phoneticPr fontId="1"/>
  </si>
  <si>
    <t>Rigor Mortis</t>
    <phoneticPr fontId="1"/>
  </si>
  <si>
    <t>沼地限定</t>
    <rPh sb="0" eb="2">
      <t>ヌマチ</t>
    </rPh>
    <rPh sb="2" eb="4">
      <t>ゲンテイ</t>
    </rPh>
    <phoneticPr fontId="1"/>
  </si>
  <si>
    <t>Terrain</t>
    <phoneticPr fontId="1"/>
  </si>
  <si>
    <t>骨だけの弓兵Longdead Archerを10体召喚します</t>
    <rPh sb="0" eb="1">
      <t>ホネ</t>
    </rPh>
    <rPh sb="4" eb="5">
      <t>ユミ</t>
    </rPh>
    <rPh sb="5" eb="6">
      <t>ヘイ</t>
    </rPh>
    <rPh sb="24" eb="25">
      <t>タイ</t>
    </rPh>
    <rPh sb="25" eb="27">
      <t>ショウカン</t>
    </rPh>
    <phoneticPr fontId="1"/>
  </si>
  <si>
    <t>Longdead Archer</t>
    <phoneticPr fontId="1"/>
  </si>
  <si>
    <t>味方全員の疲労を徐々に回復させます</t>
    <rPh sb="0" eb="2">
      <t>ミカタ</t>
    </rPh>
    <rPh sb="2" eb="4">
      <t>ゼンイン</t>
    </rPh>
    <rPh sb="5" eb="7">
      <t>ヒロウ</t>
    </rPh>
    <rPh sb="8" eb="10">
      <t>ジョジョ</t>
    </rPh>
    <rPh sb="11" eb="13">
      <t>カイフク</t>
    </rPh>
    <phoneticPr fontId="1"/>
  </si>
  <si>
    <t>Relief</t>
    <phoneticPr fontId="1"/>
  </si>
  <si>
    <t>州を狙う遠隔儀式の30%を破壊されるまで妨害します</t>
    <rPh sb="0" eb="1">
      <t>シュウ</t>
    </rPh>
    <rPh sb="2" eb="3">
      <t>ネラ</t>
    </rPh>
    <rPh sb="4" eb="6">
      <t>エンカク</t>
    </rPh>
    <rPh sb="6" eb="8">
      <t>ギシキ</t>
    </rPh>
    <rPh sb="13" eb="15">
      <t>ハカイ</t>
    </rPh>
    <rPh sb="20" eb="22">
      <t>ボウガイ</t>
    </rPh>
    <phoneticPr fontId="1"/>
  </si>
  <si>
    <t>州を狙う遠隔儀式の80%を失敗するまで妨害します</t>
    <rPh sb="0" eb="1">
      <t>シュウ</t>
    </rPh>
    <rPh sb="2" eb="3">
      <t>ネラ</t>
    </rPh>
    <rPh sb="4" eb="6">
      <t>エンカク</t>
    </rPh>
    <rPh sb="6" eb="8">
      <t>ギシキ</t>
    </rPh>
    <rPh sb="13" eb="15">
      <t>シッパイ</t>
    </rPh>
    <rPh sb="19" eb="21">
      <t>ボウガイ</t>
    </rPh>
    <phoneticPr fontId="1"/>
  </si>
  <si>
    <t>Forest Dome</t>
    <phoneticPr fontId="1"/>
  </si>
  <si>
    <t>火4</t>
    <rPh sb="0" eb="1">
      <t>ヒ</t>
    </rPh>
    <phoneticPr fontId="1"/>
  </si>
  <si>
    <t>風4</t>
    <rPh sb="0" eb="1">
      <t>カゼ</t>
    </rPh>
    <phoneticPr fontId="1"/>
  </si>
  <si>
    <t>水4</t>
    <rPh sb="0" eb="1">
      <t>ミズ</t>
    </rPh>
    <phoneticPr fontId="1"/>
  </si>
  <si>
    <t>死3</t>
    <rPh sb="0" eb="1">
      <t>シ</t>
    </rPh>
    <phoneticPr fontId="1"/>
  </si>
  <si>
    <t>水5</t>
    <rPh sb="0" eb="1">
      <t>ミズ</t>
    </rPh>
    <phoneticPr fontId="1"/>
  </si>
  <si>
    <t>地5</t>
    <rPh sb="0" eb="1">
      <t>チ</t>
    </rPh>
    <phoneticPr fontId="1"/>
  </si>
  <si>
    <t>地6</t>
    <rPh sb="0" eb="1">
      <t>チ</t>
    </rPh>
    <phoneticPr fontId="1"/>
  </si>
  <si>
    <t>星5</t>
    <rPh sb="0" eb="1">
      <t>ホシ</t>
    </rPh>
    <phoneticPr fontId="1"/>
  </si>
  <si>
    <t>水1</t>
    <rPh sb="0" eb="1">
      <t>ミズ</t>
    </rPh>
    <phoneticPr fontId="1"/>
  </si>
  <si>
    <t>死4</t>
    <rPh sb="0" eb="1">
      <t>シ</t>
    </rPh>
    <phoneticPr fontId="1"/>
  </si>
  <si>
    <t>緑4</t>
    <rPh sb="0" eb="1">
      <t>ミドリ</t>
    </rPh>
    <phoneticPr fontId="1"/>
  </si>
  <si>
    <t>緑5</t>
    <rPh sb="0" eb="1">
      <t>ミドリ</t>
    </rPh>
    <phoneticPr fontId="1"/>
  </si>
  <si>
    <t>緑6</t>
    <rPh sb="0" eb="1">
      <t>ミドリ</t>
    </rPh>
    <phoneticPr fontId="1"/>
  </si>
  <si>
    <t>陸上専用</t>
    <rPh sb="0" eb="2">
      <t>リクジョウ</t>
    </rPh>
    <rPh sb="2" eb="4">
      <t>センヨウ</t>
    </rPh>
    <phoneticPr fontId="1"/>
  </si>
  <si>
    <t>地方呪附</t>
    <rPh sb="0" eb="2">
      <t>チホウ</t>
    </rPh>
    <rPh sb="2" eb="3">
      <t>ジュ</t>
    </rPh>
    <rPh sb="3" eb="4">
      <t>フ</t>
    </rPh>
    <phoneticPr fontId="1"/>
  </si>
  <si>
    <t>州を狙う遠隔儀式に強力な反撃を行います</t>
    <rPh sb="0" eb="1">
      <t>シュウ</t>
    </rPh>
    <rPh sb="2" eb="3">
      <t>ネラ</t>
    </rPh>
    <rPh sb="4" eb="6">
      <t>エンカク</t>
    </rPh>
    <rPh sb="6" eb="8">
      <t>ギシキ</t>
    </rPh>
    <rPh sb="9" eb="11">
      <t>キョウリョク</t>
    </rPh>
    <rPh sb="12" eb="14">
      <t>ハンゲキ</t>
    </rPh>
    <rPh sb="15" eb="16">
      <t>オコナ</t>
    </rPh>
    <phoneticPr fontId="1"/>
  </si>
  <si>
    <t>Dome of Flaming Death</t>
    <phoneticPr fontId="1"/>
  </si>
  <si>
    <t>全体強化</t>
    <rPh sb="0" eb="2">
      <t>ゼンタイ</t>
    </rPh>
    <rPh sb="2" eb="4">
      <t>キョウカ</t>
    </rPh>
    <phoneticPr fontId="1"/>
  </si>
  <si>
    <t>味方全員に飛行能力を与えます</t>
    <rPh sb="0" eb="2">
      <t>ミカタ</t>
    </rPh>
    <rPh sb="2" eb="4">
      <t>ゼンイン</t>
    </rPh>
    <rPh sb="5" eb="7">
      <t>ヒコウ</t>
    </rPh>
    <rPh sb="7" eb="9">
      <t>ノウリョク</t>
    </rPh>
    <rPh sb="10" eb="11">
      <t>アタ</t>
    </rPh>
    <phoneticPr fontId="1"/>
  </si>
  <si>
    <t>Flying</t>
    <phoneticPr fontId="1"/>
  </si>
  <si>
    <t>味方にのみ作用</t>
    <rPh sb="0" eb="2">
      <t>ミカタ</t>
    </rPh>
    <rPh sb="5" eb="7">
      <t>サヨウ</t>
    </rPh>
    <phoneticPr fontId="1"/>
  </si>
  <si>
    <t>水陸両用</t>
    <rPh sb="0" eb="2">
      <t>スイリク</t>
    </rPh>
    <rPh sb="2" eb="4">
      <t>リョウヨウ</t>
    </rPh>
    <phoneticPr fontId="1"/>
  </si>
  <si>
    <t>世界呪附</t>
    <rPh sb="0" eb="2">
      <t>セカイ</t>
    </rPh>
    <rPh sb="2" eb="3">
      <t>ジュ</t>
    </rPh>
    <rPh sb="3" eb="4">
      <t>フ</t>
    </rPh>
    <phoneticPr fontId="1"/>
  </si>
  <si>
    <t>敵の沿岸の州を海賊の幽霊船艦隊が略奪します</t>
    <rPh sb="0" eb="1">
      <t>テキ</t>
    </rPh>
    <rPh sb="2" eb="4">
      <t>エンガン</t>
    </rPh>
    <rPh sb="5" eb="6">
      <t>シュウ</t>
    </rPh>
    <rPh sb="7" eb="9">
      <t>カイゾク</t>
    </rPh>
    <rPh sb="10" eb="13">
      <t>ユウレイセン</t>
    </rPh>
    <rPh sb="13" eb="15">
      <t>カンタイ</t>
    </rPh>
    <rPh sb="16" eb="18">
      <t>リャクダツ</t>
    </rPh>
    <phoneticPr fontId="1"/>
  </si>
  <si>
    <t>Ghost Ship Armada</t>
    <phoneticPr fontId="1"/>
  </si>
  <si>
    <t>世界中の兵士と指揮官に水中呼吸能力を与えます</t>
    <rPh sb="0" eb="2">
      <t>セカイ</t>
    </rPh>
    <rPh sb="2" eb="3">
      <t>ジュウ</t>
    </rPh>
    <rPh sb="4" eb="6">
      <t>ヘイシ</t>
    </rPh>
    <rPh sb="7" eb="10">
      <t>シキカン</t>
    </rPh>
    <rPh sb="11" eb="13">
      <t>スイチュウ</t>
    </rPh>
    <rPh sb="13" eb="15">
      <t>コキュウ</t>
    </rPh>
    <rPh sb="15" eb="17">
      <t>ノウリョク</t>
    </rPh>
    <rPh sb="18" eb="19">
      <t>アタ</t>
    </rPh>
    <phoneticPr fontId="1"/>
  </si>
  <si>
    <t>Thetis' Blessing</t>
    <phoneticPr fontId="1"/>
  </si>
  <si>
    <t>要塞を護る大理石の獅子を作り秩序を齎します</t>
    <rPh sb="0" eb="2">
      <t>ヨウサイ</t>
    </rPh>
    <rPh sb="3" eb="4">
      <t>マモ</t>
    </rPh>
    <rPh sb="5" eb="8">
      <t>ダイリセキ</t>
    </rPh>
    <rPh sb="9" eb="11">
      <t>シシ</t>
    </rPh>
    <rPh sb="12" eb="13">
      <t>ツク</t>
    </rPh>
    <rPh sb="14" eb="16">
      <t>チツジョ</t>
    </rPh>
    <rPh sb="17" eb="18">
      <t>モタラ</t>
    </rPh>
    <phoneticPr fontId="1"/>
  </si>
  <si>
    <t>Lion Sentinels</t>
    <phoneticPr fontId="1"/>
  </si>
  <si>
    <t>術者の国に大量の地の宝石を与えます</t>
    <rPh sb="0" eb="1">
      <t>ジュツ</t>
    </rPh>
    <rPh sb="1" eb="2">
      <t>シャ</t>
    </rPh>
    <rPh sb="3" eb="4">
      <t>クニ</t>
    </rPh>
    <rPh sb="5" eb="7">
      <t>タイリョウ</t>
    </rPh>
    <rPh sb="8" eb="9">
      <t>チ</t>
    </rPh>
    <rPh sb="10" eb="12">
      <t>ホウセキ</t>
    </rPh>
    <rPh sb="13" eb="14">
      <t>アタ</t>
    </rPh>
    <phoneticPr fontId="1"/>
  </si>
  <si>
    <t>Earth Blood Deep Well</t>
    <phoneticPr fontId="1"/>
  </si>
  <si>
    <t>地方呪附\n要塞でのみ使用可能</t>
    <rPh sb="0" eb="2">
      <t>チホウ</t>
    </rPh>
    <rPh sb="2" eb="3">
      <t>ジュ</t>
    </rPh>
    <rPh sb="3" eb="4">
      <t>フ</t>
    </rPh>
    <rPh sb="6" eb="8">
      <t>ヨウサイ</t>
    </rPh>
    <rPh sb="11" eb="13">
      <t>シヨウ</t>
    </rPh>
    <rPh sb="13" eb="15">
      <t>カノウ</t>
    </rPh>
    <phoneticPr fontId="1"/>
  </si>
  <si>
    <t>戦闘呪附</t>
    <rPh sb="0" eb="2">
      <t>セントウ</t>
    </rPh>
    <rPh sb="2" eb="3">
      <t>ジュ</t>
    </rPh>
    <rPh sb="3" eb="4">
      <t>フ</t>
    </rPh>
    <phoneticPr fontId="1"/>
  </si>
  <si>
    <t>戦場全体でアンデッドを焼き焦がし全ての目を潰します</t>
    <rPh sb="0" eb="2">
      <t>センジョウ</t>
    </rPh>
    <rPh sb="2" eb="4">
      <t>ゼンタイ</t>
    </rPh>
    <rPh sb="11" eb="12">
      <t>ヤ</t>
    </rPh>
    <rPh sb="13" eb="14">
      <t>コ</t>
    </rPh>
    <rPh sb="16" eb="17">
      <t>スベ</t>
    </rPh>
    <rPh sb="19" eb="20">
      <t>メ</t>
    </rPh>
    <rPh sb="21" eb="22">
      <t>ツブ</t>
    </rPh>
    <phoneticPr fontId="1"/>
  </si>
  <si>
    <t>術者の国に星の宝石を与えます</t>
    <rPh sb="0" eb="1">
      <t>ジュツ</t>
    </rPh>
    <rPh sb="1" eb="2">
      <t>シャ</t>
    </rPh>
    <rPh sb="3" eb="4">
      <t>クニ</t>
    </rPh>
    <rPh sb="5" eb="6">
      <t>ホシ</t>
    </rPh>
    <rPh sb="7" eb="9">
      <t>ホウセキ</t>
    </rPh>
    <rPh sb="10" eb="11">
      <t>アタ</t>
    </rPh>
    <phoneticPr fontId="1"/>
  </si>
  <si>
    <t>Solar Brilliance</t>
    <phoneticPr fontId="1"/>
  </si>
  <si>
    <t>Stellar Focus</t>
    <phoneticPr fontId="1"/>
  </si>
  <si>
    <t>遠隔召喚</t>
    <rPh sb="0" eb="2">
      <t>エンカク</t>
    </rPh>
    <rPh sb="2" eb="4">
      <t>ショウカン</t>
    </rPh>
    <phoneticPr fontId="1"/>
  </si>
  <si>
    <t>Soulless</t>
    <phoneticPr fontId="1"/>
  </si>
  <si>
    <t>指定した州の死体を利用しSoullessを99体とその指揮官を召喚します</t>
    <rPh sb="0" eb="2">
      <t>シテイ</t>
    </rPh>
    <rPh sb="4" eb="5">
      <t>シュウ</t>
    </rPh>
    <rPh sb="6" eb="8">
      <t>シタイ</t>
    </rPh>
    <rPh sb="9" eb="11">
      <t>リヨウ</t>
    </rPh>
    <rPh sb="23" eb="24">
      <t>タイ</t>
    </rPh>
    <rPh sb="27" eb="30">
      <t>シキカン</t>
    </rPh>
    <rPh sb="31" eb="33">
      <t>ショウカン</t>
    </rPh>
    <phoneticPr fontId="1"/>
  </si>
  <si>
    <t>遠隔儀式</t>
    <rPh sb="0" eb="2">
      <t>エンカク</t>
    </rPh>
    <rPh sb="2" eb="4">
      <t>ギシキ</t>
    </rPh>
    <phoneticPr fontId="1"/>
  </si>
  <si>
    <t>遠隔儀式\n自国の州のみ指定可能</t>
    <rPh sb="0" eb="2">
      <t>エンカク</t>
    </rPh>
    <rPh sb="2" eb="4">
      <t>ギシキ</t>
    </rPh>
    <rPh sb="6" eb="8">
      <t>ジコク</t>
    </rPh>
    <rPh sb="9" eb="10">
      <t>シュウ</t>
    </rPh>
    <rPh sb="12" eb="14">
      <t>シテイ</t>
    </rPh>
    <rPh sb="14" eb="16">
      <t>カノウ</t>
    </rPh>
    <phoneticPr fontId="1"/>
  </si>
  <si>
    <t>水中専用</t>
    <rPh sb="0" eb="2">
      <t>スイチュウ</t>
    </rPh>
    <rPh sb="2" eb="4">
      <t>センヨウ</t>
    </rPh>
    <phoneticPr fontId="1"/>
  </si>
  <si>
    <t>兵士召喚</t>
    <rPh sb="0" eb="2">
      <t>ヘイシ</t>
    </rPh>
    <rPh sb="2" eb="4">
      <t>ショウカン</t>
    </rPh>
    <phoneticPr fontId="1"/>
  </si>
  <si>
    <t>巨大亀の歩く屍Leviathanを1体召喚します</t>
    <rPh sb="0" eb="2">
      <t>キョダイ</t>
    </rPh>
    <rPh sb="2" eb="3">
      <t>カメ</t>
    </rPh>
    <rPh sb="4" eb="5">
      <t>アル</t>
    </rPh>
    <rPh sb="6" eb="7">
      <t>シカバネ</t>
    </rPh>
    <rPh sb="18" eb="19">
      <t>タイ</t>
    </rPh>
    <rPh sb="19" eb="21">
      <t>ショウカン</t>
    </rPh>
    <phoneticPr fontId="1"/>
  </si>
  <si>
    <t>Leviathan</t>
    <phoneticPr fontId="1"/>
  </si>
  <si>
    <t>味方全員に死後ゾンビ化して戦い続ける力を与えます</t>
    <rPh sb="0" eb="2">
      <t>ミカタ</t>
    </rPh>
    <rPh sb="2" eb="4">
      <t>ゼンイン</t>
    </rPh>
    <rPh sb="5" eb="7">
      <t>シゴ</t>
    </rPh>
    <rPh sb="10" eb="11">
      <t>カ</t>
    </rPh>
    <rPh sb="13" eb="14">
      <t>タタカ</t>
    </rPh>
    <rPh sb="15" eb="16">
      <t>ツヅ</t>
    </rPh>
    <rPh sb="18" eb="19">
      <t>チカラ</t>
    </rPh>
    <rPh sb="20" eb="21">
      <t>アタ</t>
    </rPh>
    <phoneticPr fontId="1"/>
  </si>
  <si>
    <t>Life after Death</t>
    <phoneticPr fontId="1"/>
  </si>
  <si>
    <t>無心無効\n味方にのみ作用</t>
    <rPh sb="0" eb="2">
      <t>ムシン</t>
    </rPh>
    <rPh sb="2" eb="4">
      <t>ムコウ</t>
    </rPh>
    <rPh sb="6" eb="8">
      <t>ミカタ</t>
    </rPh>
    <rPh sb="11" eb="13">
      <t>サヨウ</t>
    </rPh>
    <phoneticPr fontId="1"/>
  </si>
  <si>
    <t>特殊召喚</t>
    <rPh sb="0" eb="2">
      <t>トクシュ</t>
    </rPh>
    <rPh sb="2" eb="4">
      <t>ショウカン</t>
    </rPh>
    <phoneticPr fontId="1"/>
  </si>
  <si>
    <t>死亡した自国の英雄をミイラ化し復活させます</t>
    <rPh sb="0" eb="2">
      <t>シボウ</t>
    </rPh>
    <rPh sb="4" eb="6">
      <t>ジコク</t>
    </rPh>
    <rPh sb="7" eb="9">
      <t>エイユウ</t>
    </rPh>
    <rPh sb="13" eb="14">
      <t>カ</t>
    </rPh>
    <rPh sb="15" eb="17">
      <t>フッカツ</t>
    </rPh>
    <phoneticPr fontId="1"/>
  </si>
  <si>
    <t>Mummy</t>
    <phoneticPr fontId="1"/>
  </si>
  <si>
    <t>味方全員に弱い毒物耐性を与えます</t>
    <rPh sb="0" eb="2">
      <t>ミカタ</t>
    </rPh>
    <rPh sb="2" eb="4">
      <t>ゼンイン</t>
    </rPh>
    <rPh sb="5" eb="6">
      <t>ヨワ</t>
    </rPh>
    <rPh sb="7" eb="9">
      <t>ドクブツ</t>
    </rPh>
    <rPh sb="9" eb="11">
      <t>タイセイ</t>
    </rPh>
    <rPh sb="12" eb="13">
      <t>アタ</t>
    </rPh>
    <phoneticPr fontId="1"/>
  </si>
  <si>
    <t>Poison Resistant 5</t>
    <phoneticPr fontId="1"/>
  </si>
  <si>
    <t>味方にのみ作用</t>
    <phoneticPr fontId="1"/>
  </si>
  <si>
    <t>指定した州に3体のTreelordのうち1体を召喚します</t>
    <rPh sb="0" eb="2">
      <t>シテイ</t>
    </rPh>
    <rPh sb="4" eb="5">
      <t>シュウ</t>
    </rPh>
    <rPh sb="7" eb="8">
      <t>タイ</t>
    </rPh>
    <rPh sb="21" eb="22">
      <t>タイ</t>
    </rPh>
    <rPh sb="23" eb="25">
      <t>ショウカン</t>
    </rPh>
    <phoneticPr fontId="1"/>
  </si>
  <si>
    <t>Random Treelord</t>
    <phoneticPr fontId="1"/>
  </si>
  <si>
    <t>ユニーク召喚（候補3種）\n遠隔儀式\n森林のみ指定可能</t>
    <rPh sb="4" eb="6">
      <t>ショウカン</t>
    </rPh>
    <rPh sb="7" eb="9">
      <t>コウホ</t>
    </rPh>
    <rPh sb="10" eb="11">
      <t>シュ</t>
    </rPh>
    <rPh sb="14" eb="16">
      <t>エンカク</t>
    </rPh>
    <rPh sb="16" eb="18">
      <t>ギシキ</t>
    </rPh>
    <rPh sb="20" eb="22">
      <t>シンリン</t>
    </rPh>
    <rPh sb="24" eb="26">
      <t>シテイ</t>
    </rPh>
    <rPh sb="26" eb="28">
      <t>カノウ</t>
    </rPh>
    <phoneticPr fontId="1"/>
  </si>
  <si>
    <t>支配圏内の味方に健康と長寿を齎します</t>
    <rPh sb="0" eb="3">
      <t>シハイケン</t>
    </rPh>
    <rPh sb="3" eb="4">
      <t>ナイ</t>
    </rPh>
    <rPh sb="5" eb="7">
      <t>ミカタ</t>
    </rPh>
    <rPh sb="8" eb="10">
      <t>ケンコウ</t>
    </rPh>
    <rPh sb="11" eb="13">
      <t>チョウジュ</t>
    </rPh>
    <rPh sb="14" eb="15">
      <t>モタラ</t>
    </rPh>
    <phoneticPr fontId="1"/>
  </si>
  <si>
    <t>Gift of Health</t>
    <phoneticPr fontId="1"/>
  </si>
  <si>
    <t>風6</t>
    <rPh sb="0" eb="1">
      <t>カゼ</t>
    </rPh>
    <phoneticPr fontId="1"/>
  </si>
  <si>
    <t>星6</t>
    <rPh sb="0" eb="1">
      <t>ホシ</t>
    </rPh>
    <phoneticPr fontId="1"/>
  </si>
  <si>
    <t>死5</t>
    <rPh sb="0" eb="1">
      <t>シ</t>
    </rPh>
    <phoneticPr fontId="1"/>
  </si>
  <si>
    <t>緑3</t>
    <rPh sb="0" eb="1">
      <t>ミドリ</t>
    </rPh>
    <phoneticPr fontId="1"/>
  </si>
  <si>
    <t>死1</t>
    <rPh sb="0" eb="1">
      <t>シ</t>
    </rPh>
    <phoneticPr fontId="1"/>
  </si>
  <si>
    <t>星8</t>
    <rPh sb="0" eb="1">
      <t>ホシ</t>
    </rPh>
    <phoneticPr fontId="1"/>
  </si>
  <si>
    <t>地2</t>
    <rPh sb="0" eb="1">
      <t>チ</t>
    </rPh>
    <phoneticPr fontId="1"/>
  </si>
  <si>
    <t>緑7</t>
    <rPh sb="0" eb="1">
      <t>ミドリ</t>
    </rPh>
    <phoneticPr fontId="1"/>
  </si>
  <si>
    <t>味方全員に弱い火炎耐性を与えます</t>
    <rPh sb="0" eb="2">
      <t>ミカタ</t>
    </rPh>
    <rPh sb="2" eb="4">
      <t>ゼンイン</t>
    </rPh>
    <rPh sb="5" eb="6">
      <t>ヨワ</t>
    </rPh>
    <rPh sb="7" eb="9">
      <t>カエン</t>
    </rPh>
    <rPh sb="9" eb="11">
      <t>タイセイ</t>
    </rPh>
    <rPh sb="12" eb="13">
      <t>アタ</t>
    </rPh>
    <phoneticPr fontId="1"/>
  </si>
  <si>
    <t>Fire Resistant 5</t>
    <phoneticPr fontId="1"/>
  </si>
  <si>
    <t>味方全員に弱い電撃耐性を与えます</t>
    <rPh sb="0" eb="2">
      <t>ミカタ</t>
    </rPh>
    <rPh sb="2" eb="4">
      <t>ゼンイン</t>
    </rPh>
    <rPh sb="5" eb="6">
      <t>ヨワ</t>
    </rPh>
    <rPh sb="7" eb="9">
      <t>デンゲキ</t>
    </rPh>
    <rPh sb="9" eb="11">
      <t>タイセイ</t>
    </rPh>
    <rPh sb="12" eb="13">
      <t>アタ</t>
    </rPh>
    <phoneticPr fontId="1"/>
  </si>
  <si>
    <t>Shock Resistant 5</t>
    <phoneticPr fontId="1"/>
  </si>
  <si>
    <t>戦場を魔法の霧で包み視界を制限しつつ敵を幻で惑わします</t>
    <rPh sb="0" eb="2">
      <t>センジョウ</t>
    </rPh>
    <rPh sb="3" eb="5">
      <t>マホウ</t>
    </rPh>
    <rPh sb="6" eb="7">
      <t>キリ</t>
    </rPh>
    <rPh sb="8" eb="9">
      <t>ツツ</t>
    </rPh>
    <rPh sb="10" eb="12">
      <t>シカイ</t>
    </rPh>
    <rPh sb="13" eb="15">
      <t>セイゲン</t>
    </rPh>
    <rPh sb="18" eb="19">
      <t>テキ</t>
    </rPh>
    <rPh sb="20" eb="21">
      <t>マボロシ</t>
    </rPh>
    <rPh sb="22" eb="23">
      <t>マド</t>
    </rPh>
    <phoneticPr fontId="1"/>
  </si>
  <si>
    <t>Mists of Deception</t>
    <phoneticPr fontId="1"/>
  </si>
  <si>
    <t>味方全員に弱い冷気耐性を与えます</t>
    <rPh sb="0" eb="2">
      <t>ミカタ</t>
    </rPh>
    <rPh sb="2" eb="4">
      <t>ゼンイン</t>
    </rPh>
    <rPh sb="5" eb="6">
      <t>ヨワ</t>
    </rPh>
    <rPh sb="7" eb="9">
      <t>レイキ</t>
    </rPh>
    <rPh sb="9" eb="11">
      <t>タイセイ</t>
    </rPh>
    <rPh sb="12" eb="13">
      <t>アタ</t>
    </rPh>
    <phoneticPr fontId="1"/>
  </si>
  <si>
    <t>Cold Resitant 5</t>
    <phoneticPr fontId="1"/>
  </si>
  <si>
    <t>水位を上げ全ての沿岸の州の税収を低下させます</t>
    <rPh sb="0" eb="2">
      <t>スイイ</t>
    </rPh>
    <rPh sb="3" eb="4">
      <t>ア</t>
    </rPh>
    <rPh sb="5" eb="6">
      <t>スベ</t>
    </rPh>
    <rPh sb="8" eb="10">
      <t>エンガン</t>
    </rPh>
    <rPh sb="11" eb="12">
      <t>シュウ</t>
    </rPh>
    <rPh sb="13" eb="15">
      <t>ゼイシュウ</t>
    </rPh>
    <rPh sb="16" eb="18">
      <t>テイカ</t>
    </rPh>
    <phoneticPr fontId="1"/>
  </si>
  <si>
    <t>Wrath of the Sea</t>
    <phoneticPr fontId="1"/>
  </si>
  <si>
    <t>全体弱体化</t>
    <rPh sb="0" eb="2">
      <t>ゼンタイ</t>
    </rPh>
    <rPh sb="2" eb="5">
      <t>ジャクタイカ</t>
    </rPh>
    <phoneticPr fontId="1"/>
  </si>
  <si>
    <t>敵味方全ての魔法生物を腐敗させ全員の精神を破壊しようと試みます</t>
    <rPh sb="0" eb="3">
      <t>テキミカタ</t>
    </rPh>
    <rPh sb="3" eb="4">
      <t>スベ</t>
    </rPh>
    <rPh sb="6" eb="8">
      <t>マホウ</t>
    </rPh>
    <rPh sb="8" eb="10">
      <t>セイブツ</t>
    </rPh>
    <rPh sb="11" eb="13">
      <t>フハイ</t>
    </rPh>
    <rPh sb="15" eb="17">
      <t>ゼンイン</t>
    </rPh>
    <rPh sb="18" eb="20">
      <t>セイシン</t>
    </rPh>
    <rPh sb="21" eb="23">
      <t>ハカイ</t>
    </rPh>
    <rPh sb="27" eb="28">
      <t>ココロ</t>
    </rPh>
    <phoneticPr fontId="1"/>
  </si>
  <si>
    <t>Decay</t>
    <phoneticPr fontId="1"/>
  </si>
  <si>
    <t>抵抗可能\n魔法生物にのみ作用</t>
    <rPh sb="0" eb="2">
      <t>テイコウ</t>
    </rPh>
    <rPh sb="2" eb="4">
      <t>カノウ</t>
    </rPh>
    <rPh sb="6" eb="8">
      <t>マホウ</t>
    </rPh>
    <rPh sb="8" eb="10">
      <t>セイブツ</t>
    </rPh>
    <rPh sb="13" eb="15">
      <t>サヨウ</t>
    </rPh>
    <phoneticPr fontId="1"/>
  </si>
  <si>
    <t>Extra feeble mind battle field</t>
    <phoneticPr fontId="1"/>
  </si>
  <si>
    <t>指揮官召喚</t>
    <rPh sb="0" eb="3">
      <t>シキカン</t>
    </rPh>
    <rPh sb="3" eb="5">
      <t>ショウカン</t>
    </rPh>
    <phoneticPr fontId="1"/>
  </si>
  <si>
    <t>不死性を持つ死の魔術師Lichを召喚します</t>
    <rPh sb="0" eb="3">
      <t>フシセイ</t>
    </rPh>
    <rPh sb="4" eb="5">
      <t>モ</t>
    </rPh>
    <rPh sb="6" eb="7">
      <t>シ</t>
    </rPh>
    <rPh sb="8" eb="11">
      <t>マジュツシ</t>
    </rPh>
    <rPh sb="16" eb="18">
      <t>ショウカン</t>
    </rPh>
    <phoneticPr fontId="1"/>
  </si>
  <si>
    <t>Lich</t>
    <phoneticPr fontId="1"/>
  </si>
  <si>
    <t>個人呪附</t>
    <rPh sb="0" eb="2">
      <t>コジン</t>
    </rPh>
    <rPh sb="2" eb="3">
      <t>ジュ</t>
    </rPh>
    <rPh sb="3" eb="4">
      <t>フ</t>
    </rPh>
    <phoneticPr fontId="1"/>
  </si>
  <si>
    <t>自身にDrakeやWyvernをより多く召喚する力を与えます</t>
    <rPh sb="0" eb="2">
      <t>ジシン</t>
    </rPh>
    <rPh sb="18" eb="19">
      <t>オオ</t>
    </rPh>
    <rPh sb="20" eb="22">
      <t>ショウカン</t>
    </rPh>
    <rPh sb="24" eb="25">
      <t>チカラ</t>
    </rPh>
    <rPh sb="26" eb="27">
      <t>アタ</t>
    </rPh>
    <phoneticPr fontId="1"/>
  </si>
  <si>
    <t>Dragon Master 2</t>
    <phoneticPr fontId="1"/>
  </si>
  <si>
    <t>味方全員に再生能力を与えます</t>
    <rPh sb="0" eb="2">
      <t>ミカタ</t>
    </rPh>
    <rPh sb="2" eb="4">
      <t>ゼンイン</t>
    </rPh>
    <rPh sb="5" eb="7">
      <t>サイセイ</t>
    </rPh>
    <rPh sb="7" eb="9">
      <t>ノウリョク</t>
    </rPh>
    <rPh sb="10" eb="11">
      <t>アタ</t>
    </rPh>
    <phoneticPr fontId="1"/>
  </si>
  <si>
    <t>Regeneration</t>
    <phoneticPr fontId="1"/>
  </si>
  <si>
    <t>無生物無効\n味方にのみ作用</t>
    <rPh sb="0" eb="3">
      <t>ムセイブツ</t>
    </rPh>
    <rPh sb="3" eb="5">
      <t>ムコウ</t>
    </rPh>
    <rPh sb="7" eb="9">
      <t>ミカタ</t>
    </rPh>
    <rPh sb="12" eb="14">
      <t>サヨウ</t>
    </rPh>
    <phoneticPr fontId="1"/>
  </si>
  <si>
    <t>支配圏内で死んだ生物をManikin化して支配します</t>
    <rPh sb="0" eb="3">
      <t>シハイケン</t>
    </rPh>
    <rPh sb="3" eb="4">
      <t>ナイ</t>
    </rPh>
    <rPh sb="5" eb="6">
      <t>シ</t>
    </rPh>
    <rPh sb="8" eb="10">
      <t>セイブツ</t>
    </rPh>
    <rPh sb="18" eb="19">
      <t>カ</t>
    </rPh>
    <rPh sb="21" eb="23">
      <t>シハイ</t>
    </rPh>
    <phoneticPr fontId="1"/>
  </si>
  <si>
    <t>Haunted Forest</t>
    <phoneticPr fontId="1"/>
  </si>
  <si>
    <t>敵味方全てのデーモンが受けるダメージを倍増させます</t>
    <rPh sb="0" eb="3">
      <t>テキミカタ</t>
    </rPh>
    <rPh sb="3" eb="4">
      <t>スベ</t>
    </rPh>
    <rPh sb="11" eb="12">
      <t>ウ</t>
    </rPh>
    <rPh sb="19" eb="21">
      <t>バイゾウ</t>
    </rPh>
    <phoneticPr fontId="1"/>
  </si>
  <si>
    <t>Demon Cleansing</t>
    <phoneticPr fontId="1"/>
  </si>
  <si>
    <t>世界中で使われた星と血以外の宝石の力を吸収します</t>
    <rPh sb="0" eb="2">
      <t>セカイ</t>
    </rPh>
    <rPh sb="2" eb="3">
      <t>ジュウ</t>
    </rPh>
    <rPh sb="4" eb="5">
      <t>ツカ</t>
    </rPh>
    <rPh sb="8" eb="9">
      <t>ホシ</t>
    </rPh>
    <rPh sb="10" eb="11">
      <t>ケツ</t>
    </rPh>
    <rPh sb="11" eb="13">
      <t>イガイ</t>
    </rPh>
    <rPh sb="14" eb="16">
      <t>ホウセキ</t>
    </rPh>
    <rPh sb="17" eb="18">
      <t>チカラ</t>
    </rPh>
    <rPh sb="19" eb="21">
      <t>キュウシュウ</t>
    </rPh>
    <phoneticPr fontId="1"/>
  </si>
  <si>
    <t>Arcane Nexus</t>
    <phoneticPr fontId="1"/>
  </si>
  <si>
    <t>戦場の方々からSoullessやLongdeadを断続的に召喚します</t>
    <rPh sb="0" eb="2">
      <t>センジョウ</t>
    </rPh>
    <rPh sb="3" eb="5">
      <t>ホウボウ</t>
    </rPh>
    <rPh sb="25" eb="28">
      <t>ダンゾクテキ</t>
    </rPh>
    <rPh sb="29" eb="31">
      <t>ショウカン</t>
    </rPh>
    <phoneticPr fontId="1"/>
  </si>
  <si>
    <t>Fields of the Dead</t>
    <phoneticPr fontId="1"/>
  </si>
  <si>
    <t>Longdead</t>
    <phoneticPr fontId="1"/>
  </si>
  <si>
    <t>指定した州に39+体のLongdeadと19体のSoulessと各指揮官を召喚します</t>
    <rPh sb="0" eb="2">
      <t>シテイ</t>
    </rPh>
    <rPh sb="4" eb="5">
      <t>シュウ</t>
    </rPh>
    <rPh sb="9" eb="10">
      <t>タイ</t>
    </rPh>
    <rPh sb="22" eb="23">
      <t>タイ</t>
    </rPh>
    <rPh sb="32" eb="33">
      <t>カク</t>
    </rPh>
    <rPh sb="33" eb="36">
      <t>シキカン</t>
    </rPh>
    <rPh sb="37" eb="39">
      <t>ショウカン</t>
    </rPh>
    <phoneticPr fontId="1"/>
  </si>
  <si>
    <t>Extra Soulless</t>
    <phoneticPr fontId="1"/>
  </si>
  <si>
    <t>味方全員に弱い火炎電撃冷気毒物耐性を与えます</t>
    <rPh sb="0" eb="2">
      <t>ミカタ</t>
    </rPh>
    <rPh sb="2" eb="4">
      <t>ゼンイン</t>
    </rPh>
    <rPh sb="5" eb="6">
      <t>ヨワ</t>
    </rPh>
    <rPh sb="7" eb="9">
      <t>カエン</t>
    </rPh>
    <rPh sb="9" eb="11">
      <t>デンゲキ</t>
    </rPh>
    <rPh sb="11" eb="13">
      <t>レイキ</t>
    </rPh>
    <rPh sb="13" eb="15">
      <t>ドクブツ</t>
    </rPh>
    <rPh sb="15" eb="17">
      <t>タイセイ</t>
    </rPh>
    <rPh sb="18" eb="19">
      <t>アタ</t>
    </rPh>
    <phoneticPr fontId="1"/>
  </si>
  <si>
    <t>Fire/Shock/Cold/Poison Resistant 5</t>
    <phoneticPr fontId="1"/>
  </si>
  <si>
    <t>支配圏内の州の税収を大幅に増加させます</t>
    <rPh sb="0" eb="3">
      <t>シハイケン</t>
    </rPh>
    <rPh sb="3" eb="4">
      <t>ナイ</t>
    </rPh>
    <rPh sb="5" eb="6">
      <t>シュウ</t>
    </rPh>
    <rPh sb="7" eb="9">
      <t>ゼイシュウ</t>
    </rPh>
    <rPh sb="10" eb="12">
      <t>オオハバ</t>
    </rPh>
    <rPh sb="13" eb="15">
      <t>ゾウカ</t>
    </rPh>
    <phoneticPr fontId="1"/>
  </si>
  <si>
    <t>Gift of Nature's Bounty</t>
    <phoneticPr fontId="1"/>
  </si>
  <si>
    <t>戦闘</t>
    <rPh sb="0" eb="2">
      <t>セントウ</t>
    </rPh>
    <phoneticPr fontId="1"/>
  </si>
  <si>
    <t>儀式</t>
    <rPh sb="0" eb="2">
      <t>ギシキ</t>
    </rPh>
    <phoneticPr fontId="1"/>
  </si>
  <si>
    <t>Need not Eat、Disease Resistant+80&amp;br;（食事不要、Diseaseによる悪影響を確率で無視）</t>
    <rPh sb="38" eb="40">
      <t>ショクジ</t>
    </rPh>
    <rPh sb="40" eb="42">
      <t>フヨウ</t>
    </rPh>
    <rPh sb="53" eb="56">
      <t>アクエイキョウ</t>
    </rPh>
    <rPh sb="57" eb="59">
      <t>カクリツ</t>
    </rPh>
    <rPh sb="60" eb="62">
      <t>ムシ</t>
    </rPh>
    <phoneticPr fontId="1"/>
  </si>
  <si>
    <t>Affliction Resistance+3&amp;br;（負傷時に後遺症が残る確率を75%低下）</t>
    <rPh sb="28" eb="30">
      <t>フショウ</t>
    </rPh>
    <rPh sb="30" eb="31">
      <t>ジ</t>
    </rPh>
    <rPh sb="32" eb="35">
      <t>コウイショウ</t>
    </rPh>
    <rPh sb="36" eb="37">
      <t>ノコ</t>
    </rPh>
    <rPh sb="38" eb="40">
      <t>カクリツ</t>
    </rPh>
    <rPh sb="44" eb="46">
      <t>テイカ</t>
    </rPh>
    <phoneticPr fontId="1"/>
  </si>
  <si>
    <t>緑1</t>
    <rPh sb="0" eb="1">
      <t>ミドリ</t>
    </rPh>
    <phoneticPr fontId="1"/>
  </si>
  <si>
    <t>水2</t>
    <rPh sb="0" eb="1">
      <t>ミズ</t>
    </rPh>
    <phoneticPr fontId="1"/>
  </si>
  <si>
    <t>地2</t>
    <rPh sb="0" eb="1">
      <t>チ</t>
    </rPh>
    <phoneticPr fontId="1"/>
  </si>
  <si>
    <t>星1</t>
    <rPh sb="0" eb="1">
      <t>ホシ</t>
    </rPh>
    <phoneticPr fontId="1"/>
  </si>
  <si>
    <t>星2</t>
    <rPh sb="0" eb="1">
      <t>ホシ</t>
    </rPh>
    <phoneticPr fontId="1"/>
  </si>
  <si>
    <t>死1</t>
    <rPh sb="0" eb="1">
      <t>シ</t>
    </rPh>
    <phoneticPr fontId="1"/>
  </si>
  <si>
    <t>火1</t>
    <rPh sb="0" eb="1">
      <t>ヒ</t>
    </rPh>
    <phoneticPr fontId="1"/>
  </si>
  <si>
    <t>戦闘</t>
    <rPh sb="0" eb="2">
      <t>セントウ</t>
    </rPh>
    <phoneticPr fontId="1"/>
  </si>
  <si>
    <t>水陸両用</t>
    <rPh sb="0" eb="2">
      <t>スイリク</t>
    </rPh>
    <rPh sb="2" eb="4">
      <t>リョウヨウ</t>
    </rPh>
    <phoneticPr fontId="1"/>
  </si>
  <si>
    <t>催眠</t>
    <rPh sb="0" eb="2">
      <t>サイミン</t>
    </rPh>
    <phoneticPr fontId="1"/>
  </si>
  <si>
    <t>近くの小範囲の敵を眠らせようと試みます</t>
    <rPh sb="0" eb="1">
      <t>チカ</t>
    </rPh>
    <rPh sb="3" eb="6">
      <t>ショウハンイ</t>
    </rPh>
    <rPh sb="7" eb="8">
      <t>テキ</t>
    </rPh>
    <rPh sb="9" eb="10">
      <t>ネム</t>
    </rPh>
    <rPh sb="15" eb="16">
      <t>ココロ</t>
    </rPh>
    <phoneticPr fontId="1"/>
  </si>
  <si>
    <t>Sleep</t>
    <phoneticPr fontId="1"/>
  </si>
  <si>
    <t>抵抗可能\n無心無効\nアンデッド無効\n無生物無効</t>
    <rPh sb="0" eb="2">
      <t>テイコウ</t>
    </rPh>
    <rPh sb="2" eb="4">
      <t>カノウ</t>
    </rPh>
    <rPh sb="6" eb="8">
      <t>ムシン</t>
    </rPh>
    <rPh sb="8" eb="10">
      <t>ムコウ</t>
    </rPh>
    <rPh sb="17" eb="19">
      <t>ムコウ</t>
    </rPh>
    <rPh sb="21" eb="24">
      <t>ムセイブツ</t>
    </rPh>
    <rPh sb="24" eb="26">
      <t>ムコウ</t>
    </rPh>
    <phoneticPr fontId="1"/>
  </si>
  <si>
    <t>陸上専用</t>
    <rPh sb="0" eb="2">
      <t>リクジョウ</t>
    </rPh>
    <rPh sb="2" eb="4">
      <t>センヨウ</t>
    </rPh>
    <phoneticPr fontId="1"/>
  </si>
  <si>
    <t>弱体化</t>
    <rPh sb="0" eb="3">
      <t>ジャクタイカ</t>
    </rPh>
    <phoneticPr fontId="1"/>
  </si>
  <si>
    <t>小範囲の敵に脱水症状を起こし疲労させようと試みます</t>
    <rPh sb="0" eb="3">
      <t>ショウハンイ</t>
    </rPh>
    <rPh sb="4" eb="5">
      <t>テキ</t>
    </rPh>
    <rPh sb="6" eb="8">
      <t>ダッスイ</t>
    </rPh>
    <rPh sb="8" eb="10">
      <t>ショウジョウ</t>
    </rPh>
    <rPh sb="11" eb="12">
      <t>オ</t>
    </rPh>
    <rPh sb="14" eb="16">
      <t>ヒロウ</t>
    </rPh>
    <rPh sb="21" eb="22">
      <t>ココロ</t>
    </rPh>
    <phoneticPr fontId="1"/>
  </si>
  <si>
    <t>Desiccation</t>
    <phoneticPr fontId="1"/>
  </si>
  <si>
    <t>抵抗可能\nアンデッド無効\n無生物無効</t>
    <rPh sb="0" eb="2">
      <t>テイコウ</t>
    </rPh>
    <rPh sb="2" eb="4">
      <t>カノウ</t>
    </rPh>
    <rPh sb="11" eb="13">
      <t>ムコウ</t>
    </rPh>
    <rPh sb="15" eb="18">
      <t>ムセイブツ</t>
    </rPh>
    <rPh sb="18" eb="20">
      <t>ムコウ</t>
    </rPh>
    <phoneticPr fontId="1"/>
  </si>
  <si>
    <t>攻撃</t>
    <rPh sb="0" eb="2">
      <t>コウゲキ</t>
    </rPh>
    <phoneticPr fontId="1"/>
  </si>
  <si>
    <t>鋼の拳で遠くの敵を殴りつけて攻撃します</t>
    <rPh sb="0" eb="1">
      <t>ハガネ</t>
    </rPh>
    <rPh sb="2" eb="3">
      <t>コブシ</t>
    </rPh>
    <rPh sb="4" eb="5">
      <t>トオ</t>
    </rPh>
    <rPh sb="7" eb="8">
      <t>テキ</t>
    </rPh>
    <rPh sb="9" eb="10">
      <t>ナグ</t>
    </rPh>
    <rPh sb="14" eb="16">
      <t>コウゲキ</t>
    </rPh>
    <phoneticPr fontId="1"/>
  </si>
  <si>
    <t>17+1</t>
    <phoneticPr fontId="1"/>
  </si>
  <si>
    <t>打撃属性\n筋力依存</t>
    <rPh sb="0" eb="2">
      <t>ダゲキ</t>
    </rPh>
    <rPh sb="2" eb="4">
      <t>ゾクセイ</t>
    </rPh>
    <rPh sb="6" eb="8">
      <t>キンリョク</t>
    </rPh>
    <rPh sb="8" eb="10">
      <t>イゾン</t>
    </rPh>
    <phoneticPr fontId="1"/>
  </si>
  <si>
    <t>戦場内移動</t>
    <rPh sb="0" eb="2">
      <t>センジョウ</t>
    </rPh>
    <rPh sb="2" eb="3">
      <t>ナイ</t>
    </rPh>
    <rPh sb="3" eb="5">
      <t>イドウ</t>
    </rPh>
    <phoneticPr fontId="1"/>
  </si>
  <si>
    <t>自身を戦場内のランダムな位置に移動させます</t>
    <rPh sb="0" eb="2">
      <t>ジシン</t>
    </rPh>
    <rPh sb="3" eb="5">
      <t>センジョウ</t>
    </rPh>
    <rPh sb="5" eb="6">
      <t>ナイ</t>
    </rPh>
    <rPh sb="12" eb="14">
      <t>イチ</t>
    </rPh>
    <rPh sb="15" eb="17">
      <t>イドウ</t>
    </rPh>
    <phoneticPr fontId="1"/>
  </si>
  <si>
    <t>集団詠唱</t>
    <rPh sb="0" eb="2">
      <t>シュウダン</t>
    </rPh>
    <rPh sb="2" eb="4">
      <t>エイショウ</t>
    </rPh>
    <phoneticPr fontId="1"/>
  </si>
  <si>
    <t>自身をCommunionの利用者側へ登録します</t>
    <rPh sb="0" eb="2">
      <t>ジシン</t>
    </rPh>
    <rPh sb="13" eb="16">
      <t>リヨウシャ</t>
    </rPh>
    <rPh sb="16" eb="17">
      <t>ガワ</t>
    </rPh>
    <rPh sb="18" eb="20">
      <t>トウロク</t>
    </rPh>
    <phoneticPr fontId="1"/>
  </si>
  <si>
    <t>Communion Master</t>
    <phoneticPr fontId="1"/>
  </si>
  <si>
    <t>自身をCommunionの供給者側へ登録します</t>
    <rPh sb="0" eb="2">
      <t>ジシン</t>
    </rPh>
    <rPh sb="13" eb="16">
      <t>キョウキュウシャ</t>
    </rPh>
    <rPh sb="16" eb="17">
      <t>ガワ</t>
    </rPh>
    <rPh sb="18" eb="20">
      <t>トウロク</t>
    </rPh>
    <phoneticPr fontId="1"/>
  </si>
  <si>
    <t>Communion Slave</t>
    <phoneticPr fontId="1"/>
  </si>
  <si>
    <t>Horror Marked</t>
    <phoneticPr fontId="1"/>
  </si>
  <si>
    <t>無心無効</t>
    <rPh sb="0" eb="2">
      <t>ムシン</t>
    </rPh>
    <rPh sb="2" eb="4">
      <t>ムコウ</t>
    </rPh>
    <phoneticPr fontId="1"/>
  </si>
  <si>
    <t>小範囲のアンデッドに強力な攻撃を行います</t>
    <rPh sb="0" eb="3">
      <t>ショウハンイ</t>
    </rPh>
    <rPh sb="10" eb="12">
      <t>キョウリョク</t>
    </rPh>
    <rPh sb="13" eb="15">
      <t>コウゲキ</t>
    </rPh>
    <rPh sb="16" eb="17">
      <t>オコナ</t>
    </rPh>
    <phoneticPr fontId="1"/>
  </si>
  <si>
    <t>22+2</t>
    <phoneticPr fontId="1"/>
  </si>
  <si>
    <t>防御無視\nアンデッドにのみ作用</t>
    <rPh sb="0" eb="2">
      <t>ボウギョ</t>
    </rPh>
    <rPh sb="2" eb="4">
      <t>ムシ</t>
    </rPh>
    <rPh sb="14" eb="16">
      <t>サヨウ</t>
    </rPh>
    <phoneticPr fontId="1"/>
  </si>
  <si>
    <t>腐敗</t>
    <rPh sb="0" eb="2">
      <t>フハイ</t>
    </rPh>
    <phoneticPr fontId="1"/>
  </si>
  <si>
    <t>Decay</t>
    <phoneticPr fontId="1"/>
  </si>
  <si>
    <t>抵抗可能</t>
    <rPh sb="0" eb="2">
      <t>テイコウ</t>
    </rPh>
    <rPh sb="2" eb="4">
      <t>カノウ</t>
    </rPh>
    <phoneticPr fontId="1"/>
  </si>
  <si>
    <t>恐怖</t>
    <rPh sb="0" eb="2">
      <t>キョウフ</t>
    </rPh>
    <phoneticPr fontId="1"/>
  </si>
  <si>
    <t>小範囲の敵に強力な恐怖を植え付けます</t>
    <rPh sb="0" eb="3">
      <t>ショウハンイ</t>
    </rPh>
    <rPh sb="4" eb="5">
      <t>テキ</t>
    </rPh>
    <rPh sb="6" eb="8">
      <t>キョウリョク</t>
    </rPh>
    <rPh sb="9" eb="11">
      <t>キョウフ</t>
    </rPh>
    <rPh sb="12" eb="13">
      <t>ウ</t>
    </rPh>
    <rPh sb="14" eb="15">
      <t>ツ</t>
    </rPh>
    <phoneticPr fontId="1"/>
  </si>
  <si>
    <t>Fear 6</t>
    <phoneticPr fontId="1"/>
  </si>
  <si>
    <t>Stuned</t>
    <phoneticPr fontId="1"/>
  </si>
  <si>
    <t>抵抗可能\n無心無効</t>
    <rPh sb="0" eb="2">
      <t>テイコウ</t>
    </rPh>
    <rPh sb="2" eb="4">
      <t>カノウ</t>
    </rPh>
    <rPh sb="6" eb="8">
      <t>ムシン</t>
    </rPh>
    <rPh sb="8" eb="10">
      <t>ムコウ</t>
    </rPh>
    <phoneticPr fontId="1"/>
  </si>
  <si>
    <t>病気</t>
    <rPh sb="0" eb="2">
      <t>ビョウキ</t>
    </rPh>
    <phoneticPr fontId="1"/>
  </si>
  <si>
    <t>小範囲の敵に病気を感染させようと試みます</t>
    <rPh sb="0" eb="3">
      <t>ショウハンイ</t>
    </rPh>
    <rPh sb="4" eb="5">
      <t>テキ</t>
    </rPh>
    <rPh sb="6" eb="8">
      <t>ビョウキ</t>
    </rPh>
    <rPh sb="9" eb="11">
      <t>カンセン</t>
    </rPh>
    <rPh sb="16" eb="17">
      <t>ココロ</t>
    </rPh>
    <phoneticPr fontId="1"/>
  </si>
  <si>
    <t>Diseased</t>
    <phoneticPr fontId="1"/>
  </si>
  <si>
    <t>敵1体を呪い傷からの後遺症を受けやすくします</t>
    <phoneticPr fontId="1"/>
  </si>
  <si>
    <t>敵1体を魅了し短時間動きを封じようと試みます</t>
    <rPh sb="0" eb="1">
      <t>テキ</t>
    </rPh>
    <rPh sb="2" eb="3">
      <t>タイ</t>
    </rPh>
    <rPh sb="4" eb="6">
      <t>ミリョウ</t>
    </rPh>
    <rPh sb="7" eb="10">
      <t>タンジカン</t>
    </rPh>
    <rPh sb="10" eb="11">
      <t>ウゴ</t>
    </rPh>
    <rPh sb="13" eb="14">
      <t>フウ</t>
    </rPh>
    <rPh sb="18" eb="19">
      <t>ココロ</t>
    </rPh>
    <phoneticPr fontId="1"/>
  </si>
  <si>
    <t>敵1体を腐敗させ急激に老衰させようと試みます</t>
    <rPh sb="0" eb="1">
      <t>テキ</t>
    </rPh>
    <rPh sb="2" eb="3">
      <t>タイ</t>
    </rPh>
    <rPh sb="4" eb="6">
      <t>フハイ</t>
    </rPh>
    <rPh sb="8" eb="10">
      <t>キュウゲキ</t>
    </rPh>
    <rPh sb="11" eb="13">
      <t>ロウスイ</t>
    </rPh>
    <rPh sb="18" eb="19">
      <t>ココロ</t>
    </rPh>
    <phoneticPr fontId="1"/>
  </si>
  <si>
    <t>敵1体に特殊な信号を植え付けHorrorの標的とします</t>
    <rPh sb="0" eb="1">
      <t>テキ</t>
    </rPh>
    <rPh sb="2" eb="3">
      <t>タイ</t>
    </rPh>
    <rPh sb="4" eb="6">
      <t>トクシュ</t>
    </rPh>
    <rPh sb="7" eb="9">
      <t>シンゴウ</t>
    </rPh>
    <rPh sb="10" eb="11">
      <t>ウ</t>
    </rPh>
    <rPh sb="12" eb="13">
      <t>ツ</t>
    </rPh>
    <rPh sb="21" eb="23">
      <t>ヒョウテキ</t>
    </rPh>
    <phoneticPr fontId="1"/>
  </si>
  <si>
    <t>火1</t>
    <rPh sb="0" eb="1">
      <t>ヒ</t>
    </rPh>
    <phoneticPr fontId="1"/>
  </si>
  <si>
    <t>風1</t>
    <rPh sb="0" eb="1">
      <t>カゼ</t>
    </rPh>
    <phoneticPr fontId="1"/>
  </si>
  <si>
    <t>水2</t>
    <rPh sb="0" eb="1">
      <t>ミズ</t>
    </rPh>
    <phoneticPr fontId="1"/>
  </si>
  <si>
    <t>星2</t>
    <rPh sb="0" eb="1">
      <t>ホシ</t>
    </rPh>
    <phoneticPr fontId="1"/>
  </si>
  <si>
    <t>緑2</t>
    <rPh sb="0" eb="1">
      <t>ミドリ</t>
    </rPh>
    <phoneticPr fontId="1"/>
  </si>
  <si>
    <t>火2</t>
    <rPh sb="0" eb="1">
      <t>ヒ</t>
    </rPh>
    <phoneticPr fontId="1"/>
  </si>
  <si>
    <t>水3</t>
    <rPh sb="0" eb="1">
      <t>ミズ</t>
    </rPh>
    <phoneticPr fontId="1"/>
  </si>
  <si>
    <t>地1</t>
    <rPh sb="0" eb="1">
      <t>チ</t>
    </rPh>
    <phoneticPr fontId="1"/>
  </si>
  <si>
    <t>星3</t>
    <rPh sb="0" eb="1">
      <t>ホシ</t>
    </rPh>
    <phoneticPr fontId="1"/>
  </si>
  <si>
    <t>陸上専用</t>
    <rPh sb="0" eb="2">
      <t>リクジョウ</t>
    </rPh>
    <rPh sb="2" eb="4">
      <t>センヨウ</t>
    </rPh>
    <phoneticPr fontId="1"/>
  </si>
  <si>
    <t>捕縛</t>
    <rPh sb="0" eb="2">
      <t>ホバク</t>
    </rPh>
    <phoneticPr fontId="1"/>
  </si>
  <si>
    <t>敵1体を炎の枷で縛り動きを封じます</t>
    <rPh sb="0" eb="1">
      <t>テキ</t>
    </rPh>
    <rPh sb="2" eb="3">
      <t>タイ</t>
    </rPh>
    <rPh sb="4" eb="5">
      <t>ホノオ</t>
    </rPh>
    <rPh sb="6" eb="7">
      <t>カセ</t>
    </rPh>
    <rPh sb="8" eb="9">
      <t>シバ</t>
    </rPh>
    <rPh sb="10" eb="11">
      <t>ウゴ</t>
    </rPh>
    <rPh sb="13" eb="14">
      <t>フウ</t>
    </rPh>
    <phoneticPr fontId="1"/>
  </si>
  <si>
    <t>Bonds of Fire</t>
    <phoneticPr fontId="1"/>
  </si>
  <si>
    <t>Curse</t>
    <phoneticPr fontId="1"/>
  </si>
  <si>
    <t>敵1体の呼吸を阻害し疲労させようと試みます</t>
    <rPh sb="0" eb="1">
      <t>テキ</t>
    </rPh>
    <rPh sb="2" eb="3">
      <t>タイ</t>
    </rPh>
    <rPh sb="4" eb="6">
      <t>コキュウ</t>
    </rPh>
    <rPh sb="7" eb="9">
      <t>ソガイ</t>
    </rPh>
    <rPh sb="10" eb="12">
      <t>ヒロウ</t>
    </rPh>
    <rPh sb="17" eb="18">
      <t>ココロ</t>
    </rPh>
    <phoneticPr fontId="1"/>
  </si>
  <si>
    <t>40+5</t>
    <phoneticPr fontId="1"/>
  </si>
  <si>
    <t>抵抗可能\n水中呼吸無効\nアンデッド無効\n無生物無効</t>
    <rPh sb="0" eb="2">
      <t>テイコウ</t>
    </rPh>
    <rPh sb="2" eb="4">
      <t>カノウ</t>
    </rPh>
    <rPh sb="6" eb="8">
      <t>スイチュウ</t>
    </rPh>
    <rPh sb="8" eb="10">
      <t>コキュウ</t>
    </rPh>
    <rPh sb="10" eb="12">
      <t>ムコウ</t>
    </rPh>
    <rPh sb="19" eb="21">
      <t>ムコウ</t>
    </rPh>
    <rPh sb="23" eb="26">
      <t>ムセイブツ</t>
    </rPh>
    <rPh sb="26" eb="28">
      <t>ムコウ</t>
    </rPh>
    <phoneticPr fontId="1"/>
  </si>
  <si>
    <t>占術</t>
    <rPh sb="0" eb="2">
      <t>センジュツ</t>
    </rPh>
    <phoneticPr fontId="1"/>
  </si>
  <si>
    <t>指定した州を水鏡を通して偵察します</t>
    <rPh sb="6" eb="8">
      <t>ミズカガミ</t>
    </rPh>
    <rPh sb="9" eb="10">
      <t>トオ</t>
    </rPh>
    <phoneticPr fontId="1"/>
  </si>
  <si>
    <t>Scrying Pool</t>
    <phoneticPr fontId="1"/>
  </si>
  <si>
    <t>水陸両用</t>
    <rPh sb="0" eb="2">
      <t>スイリク</t>
    </rPh>
    <rPh sb="2" eb="4">
      <t>リョウヨウ</t>
    </rPh>
    <phoneticPr fontId="1"/>
  </si>
  <si>
    <t>帰還</t>
    <rPh sb="0" eb="2">
      <t>キカン</t>
    </rPh>
    <phoneticPr fontId="1"/>
  </si>
  <si>
    <t>自身を首都へと帰還させます</t>
    <rPh sb="0" eb="2">
      <t>ジシン</t>
    </rPh>
    <rPh sb="3" eb="5">
      <t>シュト</t>
    </rPh>
    <rPh sb="7" eb="9">
      <t>キカン</t>
    </rPh>
    <phoneticPr fontId="1"/>
  </si>
  <si>
    <t>攻撃</t>
    <rPh sb="0" eb="2">
      <t>コウゲキ</t>
    </rPh>
    <phoneticPr fontId="1"/>
  </si>
  <si>
    <t>敵1体に精神攻撃を行います</t>
    <rPh sb="0" eb="1">
      <t>テキ</t>
    </rPh>
    <rPh sb="2" eb="3">
      <t>タイ</t>
    </rPh>
    <rPh sb="4" eb="6">
      <t>セイシン</t>
    </rPh>
    <rPh sb="6" eb="8">
      <t>コウゲキ</t>
    </rPh>
    <rPh sb="9" eb="10">
      <t>オコナ</t>
    </rPh>
    <phoneticPr fontId="1"/>
  </si>
  <si>
    <t>12+1</t>
    <phoneticPr fontId="1"/>
  </si>
  <si>
    <t>防御無視\n抵抗可能\n無心無効</t>
    <rPh sb="0" eb="2">
      <t>ボウギョ</t>
    </rPh>
    <rPh sb="2" eb="4">
      <t>ムシ</t>
    </rPh>
    <rPh sb="6" eb="8">
      <t>テイコウ</t>
    </rPh>
    <rPh sb="8" eb="10">
      <t>カノウ</t>
    </rPh>
    <rPh sb="12" eb="14">
      <t>ムシン</t>
    </rPh>
    <rPh sb="14" eb="16">
      <t>ムコウ</t>
    </rPh>
    <phoneticPr fontId="1"/>
  </si>
  <si>
    <t>催眠</t>
    <rPh sb="0" eb="2">
      <t>サイミン</t>
    </rPh>
    <phoneticPr fontId="1"/>
  </si>
  <si>
    <t>敵1体を眠らせようと試みます</t>
    <rPh sb="0" eb="1">
      <t>テキ</t>
    </rPh>
    <rPh sb="2" eb="3">
      <t>タイ</t>
    </rPh>
    <rPh sb="4" eb="5">
      <t>ネム</t>
    </rPh>
    <rPh sb="10" eb="11">
      <t>ココロ</t>
    </rPh>
    <phoneticPr fontId="1"/>
  </si>
  <si>
    <t>Sleep</t>
    <phoneticPr fontId="1"/>
  </si>
  <si>
    <t>抵抗可能\n無心無効\nアンデッド無効\n無生物無効</t>
    <rPh sb="0" eb="2">
      <t>テイコウ</t>
    </rPh>
    <rPh sb="2" eb="4">
      <t>カノウ</t>
    </rPh>
    <rPh sb="6" eb="8">
      <t>ムシン</t>
    </rPh>
    <rPh sb="8" eb="10">
      <t>ムコウ</t>
    </rPh>
    <rPh sb="17" eb="19">
      <t>ムコウ</t>
    </rPh>
    <rPh sb="21" eb="24">
      <t>ムセイブツ</t>
    </rPh>
    <rPh sb="24" eb="26">
      <t>ムコウ</t>
    </rPh>
    <phoneticPr fontId="1"/>
  </si>
  <si>
    <t>激高</t>
    <rPh sb="0" eb="2">
      <t>ゲッコウ</t>
    </rPh>
    <phoneticPr fontId="1"/>
  </si>
  <si>
    <t>Enraged</t>
    <phoneticPr fontId="1"/>
  </si>
  <si>
    <t>抵抗可能\n無心無効</t>
    <rPh sb="0" eb="2">
      <t>テイコウ</t>
    </rPh>
    <rPh sb="2" eb="4">
      <t>カノウ</t>
    </rPh>
    <rPh sb="6" eb="8">
      <t>ムシン</t>
    </rPh>
    <rPh sb="8" eb="10">
      <t>ムコウ</t>
    </rPh>
    <phoneticPr fontId="1"/>
  </si>
  <si>
    <t>土地探索</t>
    <rPh sb="0" eb="2">
      <t>トチ</t>
    </rPh>
    <rPh sb="2" eb="4">
      <t>タンサク</t>
    </rPh>
    <phoneticPr fontId="1"/>
  </si>
  <si>
    <t>指定した州の火魔法に関連する魔法の地を全て明かします</t>
    <rPh sb="0" eb="2">
      <t>シテイ</t>
    </rPh>
    <rPh sb="4" eb="5">
      <t>シュウ</t>
    </rPh>
    <rPh sb="6" eb="7">
      <t>ヒ</t>
    </rPh>
    <rPh sb="7" eb="9">
      <t>マホウ</t>
    </rPh>
    <rPh sb="10" eb="12">
      <t>カンレン</t>
    </rPh>
    <rPh sb="14" eb="16">
      <t>マホウ</t>
    </rPh>
    <rPh sb="17" eb="18">
      <t>チ</t>
    </rPh>
    <rPh sb="19" eb="20">
      <t>スベ</t>
    </rPh>
    <rPh sb="21" eb="22">
      <t>ア</t>
    </rPh>
    <phoneticPr fontId="1"/>
  </si>
  <si>
    <t>遠隔儀式</t>
    <rPh sb="0" eb="2">
      <t>エンカク</t>
    </rPh>
    <rPh sb="2" eb="4">
      <t>ギシキ</t>
    </rPh>
    <phoneticPr fontId="1"/>
  </si>
  <si>
    <t>遠隔儀式\n敵国領内の指定不可</t>
    <rPh sb="0" eb="2">
      <t>エンカク</t>
    </rPh>
    <rPh sb="2" eb="4">
      <t>ギシキ</t>
    </rPh>
    <phoneticPr fontId="1"/>
  </si>
  <si>
    <t>遠隔儀式\n敵国領内の指定不可</t>
    <rPh sb="0" eb="2">
      <t>エンカク</t>
    </rPh>
    <rPh sb="2" eb="4">
      <t>ギシキ</t>
    </rPh>
    <rPh sb="6" eb="8">
      <t>テキコク</t>
    </rPh>
    <rPh sb="8" eb="10">
      <t>リョウナイ</t>
    </rPh>
    <rPh sb="11" eb="13">
      <t>シテイ</t>
    </rPh>
    <rPh sb="13" eb="15">
      <t>フカ</t>
    </rPh>
    <phoneticPr fontId="1"/>
  </si>
  <si>
    <t>弱体化</t>
    <rPh sb="0" eb="3">
      <t>ジャクタイカ</t>
    </rPh>
    <phoneticPr fontId="1"/>
  </si>
  <si>
    <t>14+3</t>
    <phoneticPr fontId="1"/>
  </si>
  <si>
    <t>小範囲の敵を溺れさせて攻撃します</t>
    <rPh sb="0" eb="3">
      <t>ショウハンイ</t>
    </rPh>
    <rPh sb="4" eb="5">
      <t>テキ</t>
    </rPh>
    <rPh sb="6" eb="7">
      <t>オボ</t>
    </rPh>
    <rPh sb="11" eb="13">
      <t>コウゲキ</t>
    </rPh>
    <phoneticPr fontId="1"/>
  </si>
  <si>
    <t>強化</t>
    <rPh sb="0" eb="2">
      <t>キョウカ</t>
    </rPh>
    <phoneticPr fontId="1"/>
  </si>
  <si>
    <t>Magic Resistance 4</t>
    <phoneticPr fontId="1"/>
  </si>
  <si>
    <t>味方にのみ作用</t>
    <rPh sb="0" eb="2">
      <t>ミカタ</t>
    </rPh>
    <rPh sb="5" eb="7">
      <t>サヨウ</t>
    </rPh>
    <phoneticPr fontId="1"/>
  </si>
  <si>
    <t>指定した州を魔法の窓を通して偵察します</t>
    <rPh sb="0" eb="2">
      <t>シテイ</t>
    </rPh>
    <rPh sb="4" eb="5">
      <t>シュウ</t>
    </rPh>
    <rPh sb="6" eb="8">
      <t>マホウ</t>
    </rPh>
    <rPh sb="9" eb="10">
      <t>マド</t>
    </rPh>
    <rPh sb="11" eb="12">
      <t>トオ</t>
    </rPh>
    <rPh sb="14" eb="16">
      <t>テイサツ</t>
    </rPh>
    <phoneticPr fontId="1"/>
  </si>
  <si>
    <t>瞬間移動</t>
    <rPh sb="0" eb="2">
      <t>シュンカン</t>
    </rPh>
    <rPh sb="2" eb="4">
      <t>イドウ</t>
    </rPh>
    <phoneticPr fontId="1"/>
  </si>
  <si>
    <t>指定した州へ自身を移動させます</t>
    <rPh sb="0" eb="2">
      <t>シテイ</t>
    </rPh>
    <rPh sb="4" eb="5">
      <t>シュウ</t>
    </rPh>
    <rPh sb="6" eb="8">
      <t>ジシン</t>
    </rPh>
    <rPh sb="9" eb="11">
      <t>イドウ</t>
    </rPh>
    <phoneticPr fontId="1"/>
  </si>
  <si>
    <t>指定した州の緑魔法に関連する魔法の地を全て明かします</t>
    <rPh sb="0" eb="2">
      <t>シテイ</t>
    </rPh>
    <rPh sb="4" eb="5">
      <t>シュウ</t>
    </rPh>
    <rPh sb="6" eb="7">
      <t>ミドリ</t>
    </rPh>
    <rPh sb="7" eb="9">
      <t>マホウ</t>
    </rPh>
    <rPh sb="10" eb="12">
      <t>カンレン</t>
    </rPh>
    <rPh sb="14" eb="16">
      <t>マホウ</t>
    </rPh>
    <rPh sb="17" eb="18">
      <t>チ</t>
    </rPh>
    <rPh sb="19" eb="20">
      <t>スベ</t>
    </rPh>
    <rPh sb="21" eb="22">
      <t>ア</t>
    </rPh>
    <phoneticPr fontId="1"/>
  </si>
  <si>
    <t>恐怖</t>
    <rPh sb="0" eb="2">
      <t>キョウフ</t>
    </rPh>
    <phoneticPr fontId="1"/>
  </si>
  <si>
    <t>中範囲の敵に恐怖を植え付けます</t>
    <rPh sb="0" eb="1">
      <t>チュウ</t>
    </rPh>
    <rPh sb="1" eb="3">
      <t>ハンイ</t>
    </rPh>
    <rPh sb="4" eb="5">
      <t>テキ</t>
    </rPh>
    <rPh sb="6" eb="8">
      <t>キョウフ</t>
    </rPh>
    <rPh sb="9" eb="10">
      <t>ウ</t>
    </rPh>
    <rPh sb="11" eb="12">
      <t>ツ</t>
    </rPh>
    <phoneticPr fontId="1"/>
  </si>
  <si>
    <t>Fear 3</t>
    <phoneticPr fontId="1"/>
  </si>
  <si>
    <t>5+2</t>
    <phoneticPr fontId="1"/>
  </si>
  <si>
    <t>敵にのみ作用</t>
    <rPh sb="0" eb="1">
      <t>テキ</t>
    </rPh>
    <rPh sb="4" eb="6">
      <t>サヨウ</t>
    </rPh>
    <phoneticPr fontId="1"/>
  </si>
  <si>
    <t>火3</t>
    <rPh sb="0" eb="1">
      <t>ヒ</t>
    </rPh>
    <phoneticPr fontId="1"/>
  </si>
  <si>
    <t>風2</t>
    <rPh sb="0" eb="1">
      <t>カゼ</t>
    </rPh>
    <phoneticPr fontId="1"/>
  </si>
  <si>
    <t>地2</t>
    <rPh sb="0" eb="1">
      <t>チ</t>
    </rPh>
    <phoneticPr fontId="1"/>
  </si>
  <si>
    <t>死1</t>
    <rPh sb="0" eb="1">
      <t>シ</t>
    </rPh>
    <phoneticPr fontId="1"/>
  </si>
  <si>
    <t>死3</t>
    <rPh sb="0" eb="1">
      <t>シ</t>
    </rPh>
    <phoneticPr fontId="1"/>
  </si>
  <si>
    <t>緑1</t>
    <rPh sb="0" eb="1">
      <t>ミドリ</t>
    </rPh>
    <phoneticPr fontId="1"/>
  </si>
  <si>
    <t>緑3</t>
    <rPh sb="0" eb="1">
      <t>ミドリ</t>
    </rPh>
    <phoneticPr fontId="1"/>
  </si>
  <si>
    <t>緑4</t>
    <rPh sb="0" eb="1">
      <t>ミドリ</t>
    </rPh>
    <phoneticPr fontId="1"/>
  </si>
  <si>
    <t>中範囲の敵を炎の枷で縛り動きを封じます</t>
    <rPh sb="0" eb="1">
      <t>チュウ</t>
    </rPh>
    <rPh sb="1" eb="3">
      <t>ハンイ</t>
    </rPh>
    <rPh sb="4" eb="5">
      <t>テキ</t>
    </rPh>
    <rPh sb="6" eb="7">
      <t>ホノオ</t>
    </rPh>
    <rPh sb="8" eb="9">
      <t>カセ</t>
    </rPh>
    <rPh sb="10" eb="11">
      <t>シバ</t>
    </rPh>
    <rPh sb="12" eb="13">
      <t>ウゴ</t>
    </rPh>
    <rPh sb="15" eb="16">
      <t>フウ</t>
    </rPh>
    <phoneticPr fontId="1"/>
  </si>
  <si>
    <t>3+1</t>
    <phoneticPr fontId="1"/>
  </si>
  <si>
    <t>指定した州の風魔法に関連する魔法の地を全て明かします</t>
    <rPh sb="0" eb="2">
      <t>シテイ</t>
    </rPh>
    <rPh sb="4" eb="5">
      <t>シュウ</t>
    </rPh>
    <rPh sb="6" eb="7">
      <t>カゼ</t>
    </rPh>
    <rPh sb="7" eb="9">
      <t>マホウ</t>
    </rPh>
    <rPh sb="10" eb="12">
      <t>カンレン</t>
    </rPh>
    <rPh sb="14" eb="16">
      <t>マホウ</t>
    </rPh>
    <rPh sb="17" eb="18">
      <t>チ</t>
    </rPh>
    <rPh sb="19" eb="20">
      <t>スベ</t>
    </rPh>
    <rPh sb="21" eb="22">
      <t>ア</t>
    </rPh>
    <phoneticPr fontId="1"/>
  </si>
  <si>
    <t>遠隔儀式\n海域の通過不可\n海域の指定不可\n敵国領内の指定不可</t>
    <rPh sb="0" eb="2">
      <t>エンカク</t>
    </rPh>
    <rPh sb="2" eb="4">
      <t>ギシキ</t>
    </rPh>
    <rPh sb="6" eb="8">
      <t>カイイキ</t>
    </rPh>
    <rPh sb="9" eb="11">
      <t>ツウカ</t>
    </rPh>
    <rPh sb="11" eb="13">
      <t>フカ</t>
    </rPh>
    <rPh sb="15" eb="17">
      <t>カイイキ</t>
    </rPh>
    <rPh sb="18" eb="20">
      <t>シテイ</t>
    </rPh>
    <rPh sb="20" eb="22">
      <t>フカ</t>
    </rPh>
    <rPh sb="24" eb="26">
      <t>テキコク</t>
    </rPh>
    <rPh sb="26" eb="28">
      <t>リョウナイ</t>
    </rPh>
    <rPh sb="29" eb="31">
      <t>シテイ</t>
    </rPh>
    <rPh sb="31" eb="33">
      <t>フカ</t>
    </rPh>
    <phoneticPr fontId="1"/>
  </si>
  <si>
    <t>中範囲の敵に脱水症状を起こし疲労させようと試みます</t>
    <rPh sb="0" eb="1">
      <t>チュウ</t>
    </rPh>
    <phoneticPr fontId="1"/>
  </si>
  <si>
    <t>Desiccation</t>
    <phoneticPr fontId="1"/>
  </si>
  <si>
    <t>抵抗可能\nアンデッド無効\n無生物無効</t>
    <phoneticPr fontId="1"/>
  </si>
  <si>
    <t>指定した州の地魔法に関連する魔法の地を全て明かします</t>
    <rPh sb="0" eb="2">
      <t>シテイ</t>
    </rPh>
    <rPh sb="4" eb="5">
      <t>シュウ</t>
    </rPh>
    <rPh sb="6" eb="7">
      <t>チ</t>
    </rPh>
    <rPh sb="7" eb="9">
      <t>マホウ</t>
    </rPh>
    <rPh sb="10" eb="12">
      <t>カンレン</t>
    </rPh>
    <rPh sb="14" eb="16">
      <t>マホウ</t>
    </rPh>
    <rPh sb="17" eb="18">
      <t>チ</t>
    </rPh>
    <rPh sb="19" eb="20">
      <t>スベ</t>
    </rPh>
    <rPh sb="21" eb="22">
      <t>ア</t>
    </rPh>
    <phoneticPr fontId="1"/>
  </si>
  <si>
    <t>麻痺</t>
    <rPh sb="0" eb="2">
      <t>マヒ</t>
    </rPh>
    <phoneticPr fontId="1"/>
  </si>
  <si>
    <t>敵1体を麻痺させようと試みます</t>
    <rPh sb="0" eb="1">
      <t>テキ</t>
    </rPh>
    <rPh sb="2" eb="3">
      <t>タイ</t>
    </rPh>
    <rPh sb="4" eb="6">
      <t>マヒ</t>
    </rPh>
    <rPh sb="11" eb="12">
      <t>ココロ</t>
    </rPh>
    <phoneticPr fontId="1"/>
  </si>
  <si>
    <t>60+9</t>
    <phoneticPr fontId="1"/>
  </si>
  <si>
    <t>防御無視\n麻痺攻撃\n抵抗可能\n無心無効</t>
    <rPh sb="0" eb="2">
      <t>ボウギョ</t>
    </rPh>
    <rPh sb="2" eb="4">
      <t>ムシ</t>
    </rPh>
    <rPh sb="6" eb="8">
      <t>マヒ</t>
    </rPh>
    <rPh sb="8" eb="10">
      <t>コウゲキ</t>
    </rPh>
    <rPh sb="12" eb="14">
      <t>テイコウ</t>
    </rPh>
    <rPh sb="14" eb="16">
      <t>カノウ</t>
    </rPh>
    <rPh sb="18" eb="20">
      <t>ムシン</t>
    </rPh>
    <rPh sb="20" eb="22">
      <t>ムコウ</t>
    </rPh>
    <phoneticPr fontId="1"/>
  </si>
  <si>
    <t>指定した州の大量殺人者1体を死者の霊に襲わせようと試みます</t>
    <rPh sb="0" eb="2">
      <t>シテイ</t>
    </rPh>
    <rPh sb="4" eb="5">
      <t>シュウ</t>
    </rPh>
    <rPh sb="6" eb="8">
      <t>タイリョウ</t>
    </rPh>
    <rPh sb="8" eb="10">
      <t>サツジン</t>
    </rPh>
    <rPh sb="10" eb="11">
      <t>シャ</t>
    </rPh>
    <rPh sb="12" eb="13">
      <t>タイ</t>
    </rPh>
    <rPh sb="14" eb="16">
      <t>シシャ</t>
    </rPh>
    <rPh sb="17" eb="18">
      <t>レイ</t>
    </rPh>
    <rPh sb="19" eb="20">
      <t>オソ</t>
    </rPh>
    <rPh sb="25" eb="26">
      <t>ココロ</t>
    </rPh>
    <phoneticPr fontId="1"/>
  </si>
  <si>
    <t>抵抗可能\n遠隔儀式</t>
    <rPh sb="0" eb="2">
      <t>テイコウ</t>
    </rPh>
    <rPh sb="2" eb="4">
      <t>カノウ</t>
    </rPh>
    <rPh sb="6" eb="8">
      <t>エンカク</t>
    </rPh>
    <rPh sb="8" eb="10">
      <t>ギシキ</t>
    </rPh>
    <phoneticPr fontId="1"/>
  </si>
  <si>
    <t>中範囲の敵に強い恐怖を植え付けます</t>
    <rPh sb="0" eb="1">
      <t>チュウ</t>
    </rPh>
    <rPh sb="1" eb="3">
      <t>ハンイ</t>
    </rPh>
    <rPh sb="4" eb="5">
      <t>テキ</t>
    </rPh>
    <rPh sb="6" eb="7">
      <t>ツヨ</t>
    </rPh>
    <rPh sb="8" eb="10">
      <t>キョウフ</t>
    </rPh>
    <rPh sb="11" eb="12">
      <t>ウ</t>
    </rPh>
    <rPh sb="13" eb="14">
      <t>ツ</t>
    </rPh>
    <phoneticPr fontId="1"/>
  </si>
  <si>
    <t>Fear 5</t>
    <phoneticPr fontId="1"/>
  </si>
  <si>
    <t>5+1</t>
    <phoneticPr fontId="1"/>
  </si>
  <si>
    <t>小範囲の味方を狂戦士の怒りへ突入させます</t>
    <rPh sb="0" eb="3">
      <t>ショウハンイ</t>
    </rPh>
    <rPh sb="4" eb="6">
      <t>ミカタ</t>
    </rPh>
    <rPh sb="7" eb="8">
      <t>キョウ</t>
    </rPh>
    <rPh sb="8" eb="10">
      <t>センシ</t>
    </rPh>
    <rPh sb="11" eb="12">
      <t>イカ</t>
    </rPh>
    <rPh sb="14" eb="16">
      <t>トツニュウ</t>
    </rPh>
    <phoneticPr fontId="1"/>
  </si>
  <si>
    <t>Gone Berserk</t>
    <phoneticPr fontId="1"/>
  </si>
  <si>
    <t>中範囲の味方の動物を狂戦士の怒りへ突入させます</t>
    <rPh sb="0" eb="1">
      <t>チュウ</t>
    </rPh>
    <rPh sb="1" eb="3">
      <t>ハンイ</t>
    </rPh>
    <rPh sb="4" eb="6">
      <t>ミカタ</t>
    </rPh>
    <rPh sb="7" eb="9">
      <t>ドウブツ</t>
    </rPh>
    <rPh sb="10" eb="11">
      <t>キョウ</t>
    </rPh>
    <rPh sb="11" eb="13">
      <t>センシ</t>
    </rPh>
    <rPh sb="14" eb="15">
      <t>イカ</t>
    </rPh>
    <rPh sb="17" eb="19">
      <t>トツニュウ</t>
    </rPh>
    <phoneticPr fontId="1"/>
  </si>
  <si>
    <t>動物にのみ作用\n味方にのみ作用</t>
    <rPh sb="0" eb="2">
      <t>ドウブツ</t>
    </rPh>
    <rPh sb="5" eb="7">
      <t>サヨウ</t>
    </rPh>
    <rPh sb="9" eb="11">
      <t>ミカタ</t>
    </rPh>
    <rPh sb="14" eb="16">
      <t>サヨウ</t>
    </rPh>
    <phoneticPr fontId="1"/>
  </si>
  <si>
    <t>無心無効\n無生物無効\n味方にのみ作用</t>
    <rPh sb="0" eb="2">
      <t>ムシン</t>
    </rPh>
    <rPh sb="2" eb="4">
      <t>ムコウ</t>
    </rPh>
    <rPh sb="6" eb="9">
      <t>ムセイブツ</t>
    </rPh>
    <rPh sb="9" eb="11">
      <t>ムコウ</t>
    </rPh>
    <rPh sb="13" eb="15">
      <t>ミカタ</t>
    </rPh>
    <rPh sb="18" eb="20">
      <t>サヨウ</t>
    </rPh>
    <phoneticPr fontId="1"/>
  </si>
  <si>
    <t>混乱</t>
    <rPh sb="0" eb="2">
      <t>コンラン</t>
    </rPh>
    <phoneticPr fontId="1"/>
  </si>
  <si>
    <t>小範囲の敵の動物を混乱させようと試みます</t>
    <rPh sb="0" eb="3">
      <t>ショウハンイ</t>
    </rPh>
    <rPh sb="4" eb="5">
      <t>テキ</t>
    </rPh>
    <rPh sb="6" eb="8">
      <t>ドウブツ</t>
    </rPh>
    <rPh sb="9" eb="11">
      <t>コンラン</t>
    </rPh>
    <rPh sb="16" eb="17">
      <t>ココロ</t>
    </rPh>
    <phoneticPr fontId="1"/>
  </si>
  <si>
    <t>敵1体を激高させようと試みます</t>
    <rPh sb="0" eb="1">
      <t>テキ</t>
    </rPh>
    <rPh sb="2" eb="3">
      <t>タイ</t>
    </rPh>
    <rPh sb="4" eb="6">
      <t>ゲッコウ</t>
    </rPh>
    <rPh sb="11" eb="12">
      <t>ココロ</t>
    </rPh>
    <phoneticPr fontId="1"/>
  </si>
  <si>
    <t>Confused</t>
    <phoneticPr fontId="1"/>
  </si>
  <si>
    <t>抵抗可能\n動物にのみ作用</t>
    <rPh sb="0" eb="2">
      <t>テイコウ</t>
    </rPh>
    <rPh sb="2" eb="4">
      <t>カノウ</t>
    </rPh>
    <rPh sb="6" eb="8">
      <t>ドウブツ</t>
    </rPh>
    <rPh sb="11" eb="13">
      <t>サヨウ</t>
    </rPh>
    <phoneticPr fontId="1"/>
  </si>
  <si>
    <t>狂戦士化</t>
    <rPh sb="0" eb="1">
      <t>キョウ</t>
    </rPh>
    <rPh sb="1" eb="3">
      <t>センシ</t>
    </rPh>
    <rPh sb="3" eb="4">
      <t>カ</t>
    </rPh>
    <phoneticPr fontId="1"/>
  </si>
  <si>
    <t>病気治療</t>
    <rPh sb="0" eb="2">
      <t>ビョウキ</t>
    </rPh>
    <rPh sb="2" eb="4">
      <t>チリョウ</t>
    </rPh>
    <phoneticPr fontId="1"/>
  </si>
  <si>
    <t>同じ州の味方1体の病気を治療します</t>
    <rPh sb="0" eb="1">
      <t>オナ</t>
    </rPh>
    <rPh sb="2" eb="3">
      <t>シュウ</t>
    </rPh>
    <rPh sb="4" eb="6">
      <t>ミカタ</t>
    </rPh>
    <rPh sb="7" eb="8">
      <t>タイ</t>
    </rPh>
    <rPh sb="9" eb="11">
      <t>ビョウキ</t>
    </rPh>
    <rPh sb="12" eb="14">
      <t>チリョウ</t>
    </rPh>
    <phoneticPr fontId="1"/>
  </si>
  <si>
    <t>火4</t>
    <rPh sb="0" eb="1">
      <t>ヒ</t>
    </rPh>
    <phoneticPr fontId="1"/>
  </si>
  <si>
    <t>風3</t>
    <rPh sb="0" eb="1">
      <t>カゼ</t>
    </rPh>
    <phoneticPr fontId="1"/>
  </si>
  <si>
    <t>星4</t>
    <rPh sb="0" eb="1">
      <t>ホシ</t>
    </rPh>
    <phoneticPr fontId="1"/>
  </si>
  <si>
    <t>死2</t>
    <rPh sb="0" eb="1">
      <t>シ</t>
    </rPh>
    <phoneticPr fontId="1"/>
  </si>
  <si>
    <t>死5</t>
    <rPh sb="0" eb="1">
      <t>シ</t>
    </rPh>
    <phoneticPr fontId="1"/>
  </si>
  <si>
    <t>自身を浄化の炎で焼き病気を治療します</t>
    <rPh sb="0" eb="2">
      <t>ジシン</t>
    </rPh>
    <rPh sb="3" eb="5">
      <t>ジョウカ</t>
    </rPh>
    <rPh sb="6" eb="7">
      <t>ホノオ</t>
    </rPh>
    <rPh sb="8" eb="9">
      <t>ヤ</t>
    </rPh>
    <rPh sb="10" eb="12">
      <t>ビョウキ</t>
    </rPh>
    <rPh sb="13" eb="15">
      <t>チリョウ</t>
    </rPh>
    <phoneticPr fontId="1"/>
  </si>
  <si>
    <t>Purifying Flames</t>
    <phoneticPr fontId="1"/>
  </si>
  <si>
    <t>災害誘発</t>
    <rPh sb="0" eb="2">
      <t>サイガイ</t>
    </rPh>
    <phoneticPr fontId="1"/>
  </si>
  <si>
    <t>指定した州の住民を狂わせ不安度を激増させます</t>
    <rPh sb="0" eb="2">
      <t>シテイ</t>
    </rPh>
    <rPh sb="4" eb="5">
      <t>シュウ</t>
    </rPh>
    <rPh sb="6" eb="8">
      <t>ジュウミン</t>
    </rPh>
    <rPh sb="9" eb="10">
      <t>クル</t>
    </rPh>
    <rPh sb="12" eb="14">
      <t>フアン</t>
    </rPh>
    <rPh sb="14" eb="15">
      <t>ド</t>
    </rPh>
    <rPh sb="16" eb="18">
      <t>ゲキゾウ</t>
    </rPh>
    <phoneticPr fontId="1"/>
  </si>
  <si>
    <t>小範囲の敵を混乱させようと試みます</t>
    <rPh sb="0" eb="3">
      <t>ショウハンイ</t>
    </rPh>
    <rPh sb="4" eb="5">
      <t>テキ</t>
    </rPh>
    <rPh sb="6" eb="8">
      <t>コンラン</t>
    </rPh>
    <rPh sb="13" eb="14">
      <t>ココロ</t>
    </rPh>
    <phoneticPr fontId="1"/>
  </si>
  <si>
    <t>即死</t>
    <rPh sb="0" eb="2">
      <t>ソクシ</t>
    </rPh>
    <phoneticPr fontId="1"/>
  </si>
  <si>
    <t>敵1体の魂を引き裂き即死させようと試みます</t>
    <rPh sb="0" eb="1">
      <t>テキ</t>
    </rPh>
    <rPh sb="2" eb="3">
      <t>タイ</t>
    </rPh>
    <rPh sb="4" eb="5">
      <t>タマシイ</t>
    </rPh>
    <rPh sb="6" eb="7">
      <t>ヒ</t>
    </rPh>
    <rPh sb="8" eb="9">
      <t>サ</t>
    </rPh>
    <rPh sb="10" eb="12">
      <t>ソクシ</t>
    </rPh>
    <rPh sb="17" eb="18">
      <t>ココロ</t>
    </rPh>
    <phoneticPr fontId="1"/>
  </si>
  <si>
    <t>指揮官召喚</t>
    <rPh sb="0" eb="3">
      <t>シキカン</t>
    </rPh>
    <rPh sb="3" eb="5">
      <t>ショウカン</t>
    </rPh>
    <phoneticPr fontId="1"/>
  </si>
  <si>
    <t>聖職者の力を持つ固定された像Telestic Animateを召喚します</t>
    <rPh sb="0" eb="3">
      <t>セイショクシャ</t>
    </rPh>
    <rPh sb="4" eb="5">
      <t>チカラ</t>
    </rPh>
    <rPh sb="6" eb="7">
      <t>モ</t>
    </rPh>
    <rPh sb="8" eb="10">
      <t>コテイ</t>
    </rPh>
    <rPh sb="13" eb="14">
      <t>ゾウ</t>
    </rPh>
    <rPh sb="31" eb="33">
      <t>ショウカン</t>
    </rPh>
    <phoneticPr fontId="1"/>
  </si>
  <si>
    <t>Telestic Animate</t>
    <phoneticPr fontId="1"/>
  </si>
  <si>
    <t>指定した自国の研究所まで指揮下の兵と共に移動します</t>
    <rPh sb="0" eb="2">
      <t>シテイ</t>
    </rPh>
    <rPh sb="4" eb="6">
      <t>ジコク</t>
    </rPh>
    <rPh sb="7" eb="9">
      <t>ケンキュウ</t>
    </rPh>
    <rPh sb="9" eb="10">
      <t>ショ</t>
    </rPh>
    <rPh sb="12" eb="15">
      <t>シキカ</t>
    </rPh>
    <rPh sb="16" eb="17">
      <t>ヘイ</t>
    </rPh>
    <rPh sb="18" eb="19">
      <t>トモ</t>
    </rPh>
    <rPh sb="20" eb="22">
      <t>イドウ</t>
    </rPh>
    <phoneticPr fontId="1"/>
  </si>
  <si>
    <t>遠隔儀式\n自国の州のみ指定可能\n研究所のある州のみ指定可能</t>
    <rPh sb="0" eb="2">
      <t>エンカク</t>
    </rPh>
    <rPh sb="2" eb="4">
      <t>ギシキ</t>
    </rPh>
    <rPh sb="6" eb="8">
      <t>ジコク</t>
    </rPh>
    <rPh sb="9" eb="10">
      <t>シュウ</t>
    </rPh>
    <rPh sb="12" eb="14">
      <t>シテイ</t>
    </rPh>
    <rPh sb="14" eb="16">
      <t>カノウ</t>
    </rPh>
    <rPh sb="18" eb="21">
      <t>ケンキュウショ</t>
    </rPh>
    <rPh sb="24" eb="25">
      <t>シュウ</t>
    </rPh>
    <rPh sb="27" eb="29">
      <t>シテイ</t>
    </rPh>
    <rPh sb="29" eb="31">
      <t>カノウ</t>
    </rPh>
    <phoneticPr fontId="1"/>
  </si>
  <si>
    <t>隷属</t>
    <rPh sb="0" eb="2">
      <t>レイゾク</t>
    </rPh>
    <phoneticPr fontId="1"/>
  </si>
  <si>
    <t>小範囲の敵のアンデッドを隷属させようと試みます</t>
    <rPh sb="0" eb="3">
      <t>ショウハンイ</t>
    </rPh>
    <rPh sb="4" eb="5">
      <t>テキ</t>
    </rPh>
    <rPh sb="12" eb="14">
      <t>レイゾク</t>
    </rPh>
    <rPh sb="19" eb="20">
      <t>ココロ</t>
    </rPh>
    <phoneticPr fontId="1"/>
  </si>
  <si>
    <t>Enslave</t>
    <phoneticPr fontId="1"/>
  </si>
  <si>
    <t>抵抗可能\nアンデッド無効</t>
    <rPh sb="0" eb="2">
      <t>テイコウ</t>
    </rPh>
    <rPh sb="2" eb="4">
      <t>カノウ</t>
    </rPh>
    <rPh sb="11" eb="13">
      <t>ムコウ</t>
    </rPh>
    <phoneticPr fontId="1"/>
  </si>
  <si>
    <t>防御貫通\n抵抗可能\n3ラウンド滞留</t>
    <rPh sb="0" eb="2">
      <t>ボウギョ</t>
    </rPh>
    <rPh sb="2" eb="4">
      <t>カンツウ</t>
    </rPh>
    <rPh sb="6" eb="8">
      <t>テイコウ</t>
    </rPh>
    <rPh sb="8" eb="10">
      <t>カノウ</t>
    </rPh>
    <rPh sb="17" eb="19">
      <t>タイリュウ</t>
    </rPh>
    <phoneticPr fontId="1"/>
  </si>
  <si>
    <t>中範囲に暫く滞留する闇を作り攻撃します</t>
    <rPh sb="0" eb="1">
      <t>チュウ</t>
    </rPh>
    <rPh sb="1" eb="3">
      <t>ハンイ</t>
    </rPh>
    <rPh sb="4" eb="5">
      <t>シバラ</t>
    </rPh>
    <rPh sb="6" eb="8">
      <t>タイリュウ</t>
    </rPh>
    <rPh sb="10" eb="11">
      <t>ヤミ</t>
    </rPh>
    <rPh sb="12" eb="13">
      <t>ツク</t>
    </rPh>
    <rPh sb="14" eb="16">
      <t>コウゲキ</t>
    </rPh>
    <phoneticPr fontId="1"/>
  </si>
  <si>
    <t>世界呪附</t>
    <rPh sb="0" eb="2">
      <t>セカイ</t>
    </rPh>
    <rPh sb="2" eb="3">
      <t>ジュ</t>
    </rPh>
    <rPh sb="3" eb="4">
      <t>フ</t>
    </rPh>
    <phoneticPr fontId="1"/>
  </si>
  <si>
    <t>世界中で老化を早め人口を減少させます</t>
    <rPh sb="0" eb="2">
      <t>セカイ</t>
    </rPh>
    <rPh sb="2" eb="3">
      <t>ナカ</t>
    </rPh>
    <rPh sb="4" eb="6">
      <t>ロウカ</t>
    </rPh>
    <rPh sb="7" eb="8">
      <t>ハヤ</t>
    </rPh>
    <rPh sb="9" eb="11">
      <t>ジンコウ</t>
    </rPh>
    <rPh sb="12" eb="14">
      <t>ゲンショウ</t>
    </rPh>
    <phoneticPr fontId="1"/>
  </si>
  <si>
    <t>Burden of Time</t>
    <phoneticPr fontId="1"/>
  </si>
  <si>
    <t>魅了</t>
    <rPh sb="0" eb="2">
      <t>ミリョウ</t>
    </rPh>
    <phoneticPr fontId="1"/>
  </si>
  <si>
    <t>敵の動物1体を魅了しようと試みます</t>
    <rPh sb="0" eb="1">
      <t>テキ</t>
    </rPh>
    <rPh sb="2" eb="4">
      <t>ドウブツ</t>
    </rPh>
    <rPh sb="5" eb="6">
      <t>タイ</t>
    </rPh>
    <rPh sb="7" eb="9">
      <t>ミリョウ</t>
    </rPh>
    <rPh sb="13" eb="14">
      <t>ココロ</t>
    </rPh>
    <phoneticPr fontId="1"/>
  </si>
  <si>
    <t>Charm</t>
    <phoneticPr fontId="1"/>
  </si>
  <si>
    <t>抵抗可能</t>
    <rPh sb="0" eb="2">
      <t>テイコウ</t>
    </rPh>
    <rPh sb="2" eb="4">
      <t>カノウ</t>
    </rPh>
    <phoneticPr fontId="1"/>
  </si>
  <si>
    <t>戦闘呪附</t>
    <rPh sb="0" eb="2">
      <t>セントウ</t>
    </rPh>
    <rPh sb="2" eb="3">
      <t>ジュ</t>
    </rPh>
    <rPh sb="3" eb="4">
      <t>フ</t>
    </rPh>
    <phoneticPr fontId="1"/>
  </si>
  <si>
    <t>The Ravenous Swarm</t>
    <phoneticPr fontId="1"/>
  </si>
  <si>
    <t>虫の大群にアンデッドを敵味方問わず食い荒らさせます</t>
    <rPh sb="0" eb="1">
      <t>ムシ</t>
    </rPh>
    <rPh sb="2" eb="4">
      <t>タイグン</t>
    </rPh>
    <rPh sb="11" eb="14">
      <t>テキミカタ</t>
    </rPh>
    <rPh sb="14" eb="15">
      <t>ト</t>
    </rPh>
    <rPh sb="17" eb="18">
      <t>ク</t>
    </rPh>
    <rPh sb="19" eb="20">
      <t>ア</t>
    </rPh>
    <phoneticPr fontId="1"/>
  </si>
  <si>
    <t>味方全員の狂戦士と負傷者を狂戦士の怒りに突入させます</t>
    <rPh sb="0" eb="2">
      <t>ミカタ</t>
    </rPh>
    <rPh sb="2" eb="4">
      <t>ゼンイン</t>
    </rPh>
    <rPh sb="5" eb="6">
      <t>キョウ</t>
    </rPh>
    <rPh sb="6" eb="8">
      <t>センシ</t>
    </rPh>
    <rPh sb="9" eb="12">
      <t>フショウシャ</t>
    </rPh>
    <rPh sb="13" eb="14">
      <t>キョウ</t>
    </rPh>
    <rPh sb="14" eb="16">
      <t>センシ</t>
    </rPh>
    <rPh sb="17" eb="18">
      <t>イカ</t>
    </rPh>
    <rPh sb="20" eb="22">
      <t>トツニュウ</t>
    </rPh>
    <phoneticPr fontId="1"/>
  </si>
  <si>
    <t>Growing Fury</t>
    <phoneticPr fontId="1"/>
  </si>
  <si>
    <t>昇格</t>
    <rPh sb="0" eb="2">
      <t>ショウカク</t>
    </rPh>
    <phoneticPr fontId="1"/>
  </si>
  <si>
    <t>同じ州の意志ある兵士1体を指揮官に昇格します</t>
    <rPh sb="0" eb="1">
      <t>オナ</t>
    </rPh>
    <rPh sb="2" eb="3">
      <t>シュウ</t>
    </rPh>
    <rPh sb="4" eb="6">
      <t>イシ</t>
    </rPh>
    <rPh sb="8" eb="10">
      <t>ヘイシ</t>
    </rPh>
    <rPh sb="11" eb="12">
      <t>タイ</t>
    </rPh>
    <rPh sb="13" eb="16">
      <t>シキカン</t>
    </rPh>
    <rPh sb="17" eb="19">
      <t>ショウカク</t>
    </rPh>
    <phoneticPr fontId="1"/>
  </si>
  <si>
    <t>無心無効</t>
    <rPh sb="0" eb="2">
      <t>ムシン</t>
    </rPh>
    <rPh sb="2" eb="4">
      <t>ムコウ</t>
    </rPh>
    <phoneticPr fontId="1"/>
  </si>
  <si>
    <t>地5</t>
    <rPh sb="0" eb="1">
      <t>チ</t>
    </rPh>
    <phoneticPr fontId="1"/>
  </si>
  <si>
    <t>緑5</t>
    <rPh sb="0" eb="1">
      <t>ミドリ</t>
    </rPh>
    <phoneticPr fontId="1"/>
  </si>
  <si>
    <t>遠隔攻撃</t>
    <rPh sb="0" eb="2">
      <t>エンカク</t>
    </rPh>
    <rPh sb="2" eb="4">
      <t>コウゲキ</t>
    </rPh>
    <phoneticPr fontId="1"/>
  </si>
  <si>
    <t>指定した州に鬱病を蔓延させ怠惰や脱走を引き起こします</t>
    <rPh sb="0" eb="2">
      <t>シテイ</t>
    </rPh>
    <rPh sb="4" eb="5">
      <t>シュウ</t>
    </rPh>
    <rPh sb="6" eb="8">
      <t>ウツビョウ</t>
    </rPh>
    <rPh sb="9" eb="11">
      <t>マンエン</t>
    </rPh>
    <rPh sb="13" eb="15">
      <t>タイダ</t>
    </rPh>
    <rPh sb="16" eb="18">
      <t>ダッソウ</t>
    </rPh>
    <rPh sb="19" eb="20">
      <t>ヒ</t>
    </rPh>
    <rPh sb="21" eb="22">
      <t>オ</t>
    </rPh>
    <phoneticPr fontId="1"/>
  </si>
  <si>
    <t>Melancholia</t>
    <phoneticPr fontId="1"/>
  </si>
  <si>
    <t>敵1体を隷属させようと試みます</t>
    <rPh sb="0" eb="1">
      <t>テキ</t>
    </rPh>
    <rPh sb="2" eb="3">
      <t>タイ</t>
    </rPh>
    <rPh sb="4" eb="6">
      <t>レイゾク</t>
    </rPh>
    <rPh sb="11" eb="12">
      <t>ココロ</t>
    </rPh>
    <phoneticPr fontId="1"/>
  </si>
  <si>
    <t>遠隔召喚</t>
    <rPh sb="0" eb="2">
      <t>エンカク</t>
    </rPh>
    <rPh sb="2" eb="4">
      <t>ショウカン</t>
    </rPh>
    <phoneticPr fontId="1"/>
  </si>
  <si>
    <t>指定した州の住民を狂信者に変え支配します</t>
    <rPh sb="0" eb="2">
      <t>シテイ</t>
    </rPh>
    <rPh sb="4" eb="5">
      <t>シュウ</t>
    </rPh>
    <rPh sb="6" eb="8">
      <t>ジュウミン</t>
    </rPh>
    <rPh sb="9" eb="12">
      <t>キョウシンシャ</t>
    </rPh>
    <rPh sb="13" eb="14">
      <t>カ</t>
    </rPh>
    <rPh sb="15" eb="17">
      <t>シハイ</t>
    </rPh>
    <phoneticPr fontId="1"/>
  </si>
  <si>
    <t>Madman or Fanatic</t>
    <phoneticPr fontId="1"/>
  </si>
  <si>
    <t>中範囲のアンデッドに強力な攻撃を行います</t>
    <rPh sb="0" eb="1">
      <t>チュウ</t>
    </rPh>
    <rPh sb="1" eb="3">
      <t>ハンイ</t>
    </rPh>
    <rPh sb="10" eb="12">
      <t>キョウリョク</t>
    </rPh>
    <rPh sb="13" eb="15">
      <t>コウゲキ</t>
    </rPh>
    <rPh sb="16" eb="17">
      <t>オコナ</t>
    </rPh>
    <phoneticPr fontId="1"/>
  </si>
  <si>
    <t>16+2</t>
    <phoneticPr fontId="1"/>
  </si>
  <si>
    <t>6+2</t>
    <phoneticPr fontId="1"/>
  </si>
  <si>
    <t>防御無視\nアンデッドにのみ作用</t>
    <rPh sb="0" eb="2">
      <t>ボウギョ</t>
    </rPh>
    <rPh sb="2" eb="4">
      <t>ムシ</t>
    </rPh>
    <rPh sb="14" eb="16">
      <t>サヨウ</t>
    </rPh>
    <phoneticPr fontId="1"/>
  </si>
  <si>
    <t>指定した州に病気の雲を放ち駐留する軍を感染させます</t>
    <rPh sb="0" eb="2">
      <t>シテイ</t>
    </rPh>
    <rPh sb="4" eb="5">
      <t>シュウ</t>
    </rPh>
    <rPh sb="6" eb="8">
      <t>ビョウキ</t>
    </rPh>
    <rPh sb="9" eb="10">
      <t>クモ</t>
    </rPh>
    <rPh sb="11" eb="12">
      <t>ハナ</t>
    </rPh>
    <rPh sb="13" eb="15">
      <t>チュウリュウ</t>
    </rPh>
    <rPh sb="17" eb="18">
      <t>グン</t>
    </rPh>
    <rPh sb="19" eb="21">
      <t>カンセン</t>
    </rPh>
    <phoneticPr fontId="1"/>
  </si>
  <si>
    <t>Diseased</t>
    <phoneticPr fontId="1"/>
  </si>
  <si>
    <t>世界中の大気を汚染し負傷者を病気に感染させます</t>
    <rPh sb="0" eb="2">
      <t>セカイ</t>
    </rPh>
    <rPh sb="2" eb="3">
      <t>ジュウ</t>
    </rPh>
    <rPh sb="4" eb="6">
      <t>タイキ</t>
    </rPh>
    <rPh sb="7" eb="9">
      <t>オセン</t>
    </rPh>
    <rPh sb="10" eb="13">
      <t>フショウシャ</t>
    </rPh>
    <rPh sb="14" eb="16">
      <t>ビョウキ</t>
    </rPh>
    <rPh sb="17" eb="19">
      <t>カンセン</t>
    </rPh>
    <phoneticPr fontId="1"/>
  </si>
  <si>
    <t>Foul Air</t>
    <phoneticPr fontId="1"/>
  </si>
  <si>
    <t>広範囲の敵を眠らせようと試みます</t>
    <rPh sb="0" eb="3">
      <t>コウハンイ</t>
    </rPh>
    <rPh sb="4" eb="5">
      <t>テキ</t>
    </rPh>
    <rPh sb="6" eb="7">
      <t>ネム</t>
    </rPh>
    <rPh sb="12" eb="13">
      <t>ココロ</t>
    </rPh>
    <phoneticPr fontId="1"/>
  </si>
  <si>
    <t>指定した森林の州に駐留する軍を行方不明にさせようと試みます</t>
    <rPh sb="0" eb="2">
      <t>シテイ</t>
    </rPh>
    <rPh sb="4" eb="6">
      <t>シンリン</t>
    </rPh>
    <rPh sb="7" eb="8">
      <t>シュウ</t>
    </rPh>
    <rPh sb="9" eb="11">
      <t>チュウリュウ</t>
    </rPh>
    <rPh sb="13" eb="14">
      <t>グン</t>
    </rPh>
    <rPh sb="15" eb="17">
      <t>ユクエ</t>
    </rPh>
    <rPh sb="17" eb="19">
      <t>フメイ</t>
    </rPh>
    <rPh sb="25" eb="26">
      <t>ココロ</t>
    </rPh>
    <phoneticPr fontId="1"/>
  </si>
  <si>
    <t>50+5</t>
    <phoneticPr fontId="1"/>
  </si>
  <si>
    <t>遠隔儀式\n森林のみ指定可能</t>
    <rPh sb="0" eb="2">
      <t>エンカク</t>
    </rPh>
    <rPh sb="2" eb="4">
      <t>ギシキ</t>
    </rPh>
    <rPh sb="6" eb="8">
      <t>シンリン</t>
    </rPh>
    <rPh sb="10" eb="12">
      <t>シテイ</t>
    </rPh>
    <rPh sb="12" eb="14">
      <t>カノウ</t>
    </rPh>
    <phoneticPr fontId="1"/>
  </si>
  <si>
    <t>火6</t>
    <rPh sb="0" eb="1">
      <t>ヒ</t>
    </rPh>
    <phoneticPr fontId="1"/>
  </si>
  <si>
    <t>風5</t>
    <rPh sb="0" eb="1">
      <t>カゼ</t>
    </rPh>
    <phoneticPr fontId="1"/>
  </si>
  <si>
    <t>水7</t>
    <rPh sb="0" eb="1">
      <t>ミズ</t>
    </rPh>
    <phoneticPr fontId="1"/>
  </si>
  <si>
    <t>星5</t>
    <rPh sb="0" eb="1">
      <t>ホシ</t>
    </rPh>
    <phoneticPr fontId="1"/>
  </si>
  <si>
    <t>死4</t>
    <rPh sb="0" eb="1">
      <t>シ</t>
    </rPh>
    <phoneticPr fontId="1"/>
  </si>
  <si>
    <t>Purgatory</t>
    <phoneticPr fontId="1"/>
  </si>
  <si>
    <t>支配圏内の敵アンデッドを聖なる炎で攻撃します</t>
    <rPh sb="0" eb="3">
      <t>シハイケン</t>
    </rPh>
    <rPh sb="3" eb="4">
      <t>ナイ</t>
    </rPh>
    <rPh sb="5" eb="6">
      <t>テキ</t>
    </rPh>
    <rPh sb="12" eb="13">
      <t>セイ</t>
    </rPh>
    <rPh sb="15" eb="16">
      <t>ホノオ</t>
    </rPh>
    <rPh sb="17" eb="19">
      <t>コウゲキ</t>
    </rPh>
    <phoneticPr fontId="1"/>
  </si>
  <si>
    <t>支配圏内の空を暗くし敵の士気を低下させます</t>
    <rPh sb="0" eb="3">
      <t>シハイケン</t>
    </rPh>
    <rPh sb="3" eb="4">
      <t>ナイ</t>
    </rPh>
    <rPh sb="5" eb="6">
      <t>ソラ</t>
    </rPh>
    <rPh sb="7" eb="8">
      <t>クラ</t>
    </rPh>
    <rPh sb="10" eb="11">
      <t>テキ</t>
    </rPh>
    <rPh sb="12" eb="14">
      <t>シキ</t>
    </rPh>
    <rPh sb="15" eb="17">
      <t>テイカ</t>
    </rPh>
    <phoneticPr fontId="1"/>
  </si>
  <si>
    <t>Dark Skies</t>
    <phoneticPr fontId="1"/>
  </si>
  <si>
    <t>支配圏内でWater Elementalが敵指揮官を暗殺します</t>
    <rPh sb="0" eb="3">
      <t>シハイケン</t>
    </rPh>
    <rPh sb="3" eb="4">
      <t>ナイ</t>
    </rPh>
    <rPh sb="21" eb="22">
      <t>テキ</t>
    </rPh>
    <rPh sb="22" eb="25">
      <t>シキカン</t>
    </rPh>
    <rPh sb="26" eb="28">
      <t>アンサツ</t>
    </rPh>
    <phoneticPr fontId="1"/>
  </si>
  <si>
    <t>Vengeful Water</t>
    <phoneticPr fontId="1"/>
  </si>
  <si>
    <t>全体帰還</t>
    <rPh sb="0" eb="2">
      <t>ゼンタイ</t>
    </rPh>
    <rPh sb="2" eb="4">
      <t>キカン</t>
    </rPh>
    <phoneticPr fontId="1"/>
  </si>
  <si>
    <t>味方全員を首都に帰還させます</t>
    <rPh sb="0" eb="2">
      <t>ミカタ</t>
    </rPh>
    <rPh sb="2" eb="4">
      <t>ゼンイン</t>
    </rPh>
    <rPh sb="5" eb="7">
      <t>シュト</t>
    </rPh>
    <rPh sb="8" eb="10">
      <t>キカン</t>
    </rPh>
    <phoneticPr fontId="1"/>
  </si>
  <si>
    <t>同じ州の兵士1体を指揮官に昇格します</t>
    <rPh sb="0" eb="1">
      <t>オナ</t>
    </rPh>
    <rPh sb="2" eb="3">
      <t>シュウ</t>
    </rPh>
    <rPh sb="4" eb="6">
      <t>ヘイシ</t>
    </rPh>
    <rPh sb="7" eb="8">
      <t>タイ</t>
    </rPh>
    <rPh sb="9" eb="12">
      <t>シキカン</t>
    </rPh>
    <rPh sb="13" eb="15">
      <t>ショウカク</t>
    </rPh>
    <phoneticPr fontId="1"/>
  </si>
  <si>
    <t>疫病</t>
    <rPh sb="0" eb="2">
      <t>エキビョウ</t>
    </rPh>
    <phoneticPr fontId="1"/>
  </si>
  <si>
    <t>小範囲の敵に疫病を感染させ急激に弱らせようと試みます</t>
    <rPh sb="0" eb="3">
      <t>ショウハンイ</t>
    </rPh>
    <rPh sb="4" eb="5">
      <t>テキ</t>
    </rPh>
    <rPh sb="6" eb="8">
      <t>エキビョウ</t>
    </rPh>
    <rPh sb="9" eb="11">
      <t>カンセン</t>
    </rPh>
    <rPh sb="13" eb="15">
      <t>キュウゲキ</t>
    </rPh>
    <rPh sb="16" eb="17">
      <t>ヨワ</t>
    </rPh>
    <rPh sb="22" eb="23">
      <t>ココロ</t>
    </rPh>
    <phoneticPr fontId="1"/>
  </si>
  <si>
    <t>Plague</t>
    <phoneticPr fontId="1"/>
  </si>
  <si>
    <t>抵抗可能\nアンデッド無効\n無生物無効</t>
    <rPh sb="0" eb="2">
      <t>テイコウ</t>
    </rPh>
    <rPh sb="2" eb="4">
      <t>カノウ</t>
    </rPh>
    <rPh sb="11" eb="13">
      <t>ムコウ</t>
    </rPh>
    <rPh sb="15" eb="18">
      <t>ムセイブツ</t>
    </rPh>
    <rPh sb="18" eb="20">
      <t>ムコウ</t>
    </rPh>
    <phoneticPr fontId="1"/>
  </si>
  <si>
    <t>敵1体を魅了しようと試みます</t>
    <rPh sb="0" eb="1">
      <t>テキ</t>
    </rPh>
    <rPh sb="2" eb="3">
      <t>タイ</t>
    </rPh>
    <rPh sb="4" eb="6">
      <t>ミリョウ</t>
    </rPh>
    <rPh sb="10" eb="11">
      <t>ココロ</t>
    </rPh>
    <phoneticPr fontId="1"/>
  </si>
  <si>
    <t>水6</t>
    <rPh sb="0" eb="1">
      <t>ミズ</t>
    </rPh>
    <phoneticPr fontId="1"/>
  </si>
  <si>
    <t>緑6</t>
    <rPh sb="0" eb="1">
      <t>ミドリ</t>
    </rPh>
    <phoneticPr fontId="1"/>
  </si>
  <si>
    <t>星8</t>
    <rPh sb="0" eb="1">
      <t>ホシ</t>
    </rPh>
    <phoneticPr fontId="1"/>
  </si>
  <si>
    <t>死7</t>
    <rPh sb="0" eb="1">
      <t>シ</t>
    </rPh>
    <phoneticPr fontId="1"/>
  </si>
  <si>
    <t>儀式</t>
    <rPh sb="0" eb="2">
      <t>ギシキ</t>
    </rPh>
    <phoneticPr fontId="1"/>
  </si>
  <si>
    <t>戦闘</t>
    <rPh sb="0" eb="2">
      <t>セントウ</t>
    </rPh>
    <phoneticPr fontId="1"/>
  </si>
  <si>
    <t>中範囲の敵を激高させようと試みます</t>
    <rPh sb="0" eb="1">
      <t>チュウ</t>
    </rPh>
    <rPh sb="1" eb="3">
      <t>ハンイ</t>
    </rPh>
    <rPh sb="4" eb="5">
      <t>テキ</t>
    </rPh>
    <rPh sb="6" eb="8">
      <t>ゲッコウ</t>
    </rPh>
    <rPh sb="13" eb="14">
      <t>ココロ</t>
    </rPh>
    <phoneticPr fontId="1"/>
  </si>
  <si>
    <t>術者の国に大量の風の宝石を与えます</t>
    <rPh sb="0" eb="1">
      <t>ジュツ</t>
    </rPh>
    <rPh sb="1" eb="2">
      <t>シャ</t>
    </rPh>
    <rPh sb="3" eb="4">
      <t>クニ</t>
    </rPh>
    <rPh sb="5" eb="7">
      <t>タイリョウ</t>
    </rPh>
    <rPh sb="8" eb="9">
      <t>カゼ</t>
    </rPh>
    <rPh sb="10" eb="12">
      <t>ホウセキ</t>
    </rPh>
    <rPh sb="13" eb="14">
      <t>アタ</t>
    </rPh>
    <phoneticPr fontId="1"/>
  </si>
  <si>
    <t>Gale Gate</t>
    <phoneticPr fontId="1"/>
  </si>
  <si>
    <t>水中専用</t>
    <rPh sb="0" eb="2">
      <t>スイチュウ</t>
    </rPh>
    <rPh sb="2" eb="4">
      <t>センヨウ</t>
    </rPh>
    <phoneticPr fontId="1"/>
  </si>
  <si>
    <t>支配圏内の沿岸で敵軍を溺死させます</t>
    <rPh sb="0" eb="3">
      <t>シハイケン</t>
    </rPh>
    <rPh sb="3" eb="4">
      <t>ナイ</t>
    </rPh>
    <rPh sb="5" eb="7">
      <t>エンガン</t>
    </rPh>
    <rPh sb="8" eb="10">
      <t>テキグン</t>
    </rPh>
    <rPh sb="11" eb="13">
      <t>デキシ</t>
    </rPh>
    <phoneticPr fontId="1"/>
  </si>
  <si>
    <t>Lure of the Deep</t>
    <phoneticPr fontId="1"/>
  </si>
  <si>
    <t>戦場全体から敵味方問わず生命力を吸収します</t>
    <rPh sb="0" eb="2">
      <t>センジョウ</t>
    </rPh>
    <rPh sb="2" eb="4">
      <t>ゼンタイ</t>
    </rPh>
    <rPh sb="6" eb="9">
      <t>テキミカタ</t>
    </rPh>
    <rPh sb="9" eb="10">
      <t>ト</t>
    </rPh>
    <rPh sb="12" eb="15">
      <t>セイメイリョク</t>
    </rPh>
    <rPh sb="16" eb="18">
      <t>キュウシュウ</t>
    </rPh>
    <phoneticPr fontId="1"/>
  </si>
  <si>
    <t>Soul Drain</t>
    <phoneticPr fontId="1"/>
  </si>
  <si>
    <t>指定した州まで危険な冥界を通り指揮下の兵と共に移動します</t>
    <rPh sb="0" eb="2">
      <t>シテイ</t>
    </rPh>
    <rPh sb="4" eb="5">
      <t>シュウ</t>
    </rPh>
    <rPh sb="7" eb="9">
      <t>キケン</t>
    </rPh>
    <rPh sb="10" eb="12">
      <t>メイカイ</t>
    </rPh>
    <rPh sb="13" eb="14">
      <t>トオ</t>
    </rPh>
    <rPh sb="15" eb="18">
      <t>シキカ</t>
    </rPh>
    <rPh sb="19" eb="20">
      <t>ヘイ</t>
    </rPh>
    <rPh sb="21" eb="22">
      <t>トモ</t>
    </rPh>
    <rPh sb="23" eb="25">
      <t>イドウ</t>
    </rPh>
    <phoneticPr fontId="1"/>
  </si>
  <si>
    <t>災害誘発</t>
    <rPh sb="0" eb="2">
      <t>サイガイ</t>
    </rPh>
    <rPh sb="2" eb="4">
      <t>ユウハツ</t>
    </rPh>
    <phoneticPr fontId="1"/>
  </si>
  <si>
    <t>指定した州に黒死病を放ち人口を激減させます</t>
    <rPh sb="0" eb="2">
      <t>シテイ</t>
    </rPh>
    <rPh sb="4" eb="5">
      <t>シュウ</t>
    </rPh>
    <rPh sb="6" eb="9">
      <t>コクシビョウ</t>
    </rPh>
    <rPh sb="10" eb="11">
      <t>ハナ</t>
    </rPh>
    <rPh sb="12" eb="14">
      <t>ジンコウ</t>
    </rPh>
    <rPh sb="15" eb="17">
      <t>ゲキゲン</t>
    </rPh>
    <phoneticPr fontId="1"/>
  </si>
  <si>
    <t>蟲の大群に宿る不死の魔術師Worm Mageを召喚します</t>
    <rPh sb="0" eb="1">
      <t>ムシ</t>
    </rPh>
    <rPh sb="2" eb="4">
      <t>タイグン</t>
    </rPh>
    <rPh sb="5" eb="6">
      <t>ヤド</t>
    </rPh>
    <rPh sb="7" eb="9">
      <t>フシ</t>
    </rPh>
    <rPh sb="10" eb="13">
      <t>マジュツシ</t>
    </rPh>
    <rPh sb="23" eb="25">
      <t>ショウカン</t>
    </rPh>
    <phoneticPr fontId="1"/>
  </si>
  <si>
    <t>Worm Mage</t>
    <phoneticPr fontId="1"/>
  </si>
  <si>
    <t>敵の動物全員を隷属させようと試みます</t>
    <rPh sb="0" eb="1">
      <t>テキ</t>
    </rPh>
    <rPh sb="2" eb="4">
      <t>ドウブツ</t>
    </rPh>
    <rPh sb="4" eb="6">
      <t>ゼンイン</t>
    </rPh>
    <rPh sb="7" eb="9">
      <t>レイゾク</t>
    </rPh>
    <rPh sb="14" eb="15">
      <t>ココロ</t>
    </rPh>
    <phoneticPr fontId="1"/>
  </si>
  <si>
    <t>抵抗容易\n動物にのみ作用</t>
    <rPh sb="0" eb="2">
      <t>テイコウ</t>
    </rPh>
    <rPh sb="2" eb="4">
      <t>ヨウイ</t>
    </rPh>
    <rPh sb="6" eb="8">
      <t>ドウブツ</t>
    </rPh>
    <rPh sb="11" eb="13">
      <t>サヨウ</t>
    </rPh>
    <phoneticPr fontId="1"/>
  </si>
  <si>
    <t>指定した州に指揮下の兵と共に移動します</t>
    <rPh sb="0" eb="2">
      <t>シテイ</t>
    </rPh>
    <rPh sb="4" eb="5">
      <t>シュウ</t>
    </rPh>
    <rPh sb="6" eb="9">
      <t>シキカ</t>
    </rPh>
    <rPh sb="10" eb="11">
      <t>ヘイ</t>
    </rPh>
    <rPh sb="12" eb="13">
      <t>トモ</t>
    </rPh>
    <rPh sb="14" eb="16">
      <t>イドウ</t>
    </rPh>
    <phoneticPr fontId="1"/>
  </si>
  <si>
    <t>全体隷属</t>
    <rPh sb="0" eb="2">
      <t>ゼンタイ</t>
    </rPh>
    <rPh sb="2" eb="4">
      <t>レイゾク</t>
    </rPh>
    <phoneticPr fontId="1"/>
  </si>
  <si>
    <t>敵全員を隷属させようと試みます</t>
    <rPh sb="0" eb="1">
      <t>テキ</t>
    </rPh>
    <rPh sb="1" eb="3">
      <t>ゼンイン</t>
    </rPh>
    <rPh sb="4" eb="6">
      <t>レイゾク</t>
    </rPh>
    <rPh sb="11" eb="12">
      <t>ココロ</t>
    </rPh>
    <phoneticPr fontId="1"/>
  </si>
  <si>
    <t>抵抗容易\n無心無効</t>
    <rPh sb="0" eb="2">
      <t>テイコウ</t>
    </rPh>
    <rPh sb="2" eb="4">
      <t>ヨウイ</t>
    </rPh>
    <rPh sb="6" eb="8">
      <t>ムシン</t>
    </rPh>
    <rPh sb="8" eb="10">
      <t>ムコウ</t>
    </rPh>
    <phoneticPr fontId="1"/>
  </si>
  <si>
    <t>敵のアンデッド全員を隷属させようと試みます</t>
    <rPh sb="0" eb="1">
      <t>テキ</t>
    </rPh>
    <rPh sb="7" eb="9">
      <t>ゼンイン</t>
    </rPh>
    <rPh sb="10" eb="12">
      <t>レイゾク</t>
    </rPh>
    <rPh sb="17" eb="18">
      <t>ココロ</t>
    </rPh>
    <phoneticPr fontId="1"/>
  </si>
  <si>
    <t>抵抗容易\nアンデッドにのみ作用</t>
    <rPh sb="0" eb="2">
      <t>テイコウ</t>
    </rPh>
    <rPh sb="2" eb="4">
      <t>ヨウイ</t>
    </rPh>
    <rPh sb="14" eb="16">
      <t>サヨウ</t>
    </rPh>
    <phoneticPr fontId="1"/>
  </si>
  <si>
    <t>血1</t>
    <rPh sb="0" eb="1">
      <t>ケツ</t>
    </rPh>
    <phoneticPr fontId="1"/>
  </si>
  <si>
    <t>火1</t>
    <rPh sb="0" eb="1">
      <t>ヒ</t>
    </rPh>
    <phoneticPr fontId="1"/>
  </si>
  <si>
    <t>陸上専用</t>
    <rPh sb="0" eb="2">
      <t>リクジョウ</t>
    </rPh>
    <rPh sb="2" eb="4">
      <t>センヨウ</t>
    </rPh>
    <phoneticPr fontId="1"/>
  </si>
  <si>
    <t>水陸両用</t>
    <rPh sb="0" eb="2">
      <t>スイリク</t>
    </rPh>
    <rPh sb="2" eb="4">
      <t>リョウヨウ</t>
    </rPh>
    <phoneticPr fontId="1"/>
  </si>
  <si>
    <t>出血</t>
    <rPh sb="0" eb="2">
      <t>シュッケツ</t>
    </rPh>
    <phoneticPr fontId="1"/>
  </si>
  <si>
    <t>Profuse Bleeding</t>
    <phoneticPr fontId="1"/>
  </si>
  <si>
    <t>30+5</t>
    <phoneticPr fontId="1"/>
  </si>
  <si>
    <t>抵抗可能\nアンデッド無効\n無生物無効</t>
    <rPh sb="0" eb="2">
      <t>テイコウ</t>
    </rPh>
    <rPh sb="2" eb="4">
      <t>カノウ</t>
    </rPh>
    <rPh sb="11" eb="13">
      <t>ムコウ</t>
    </rPh>
    <rPh sb="15" eb="18">
      <t>ムセイブツ</t>
    </rPh>
    <rPh sb="18" eb="20">
      <t>ムコウ</t>
    </rPh>
    <phoneticPr fontId="1"/>
  </si>
  <si>
    <t>敵1体に大量出血を引き起こそうと試みます</t>
    <rPh sb="0" eb="1">
      <t>テキ</t>
    </rPh>
    <rPh sb="2" eb="3">
      <t>タイ</t>
    </rPh>
    <rPh sb="4" eb="6">
      <t>タイリョウ</t>
    </rPh>
    <rPh sb="6" eb="8">
      <t>シュッケツ</t>
    </rPh>
    <rPh sb="9" eb="10">
      <t>ヒ</t>
    </rPh>
    <rPh sb="11" eb="12">
      <t>オ</t>
    </rPh>
    <rPh sb="16" eb="17">
      <t>ココロ</t>
    </rPh>
    <phoneticPr fontId="1"/>
  </si>
  <si>
    <t>攻撃</t>
    <rPh sb="0" eb="2">
      <t>コウゲキ</t>
    </rPh>
    <phoneticPr fontId="1"/>
  </si>
  <si>
    <t>小範囲の敵の血液を爆破して攻撃します</t>
    <rPh sb="0" eb="3">
      <t>ショウハンイ</t>
    </rPh>
    <rPh sb="4" eb="5">
      <t>テキ</t>
    </rPh>
    <rPh sb="6" eb="8">
      <t>ケツエキ</t>
    </rPh>
    <rPh sb="9" eb="11">
      <t>バクハ</t>
    </rPh>
    <rPh sb="13" eb="15">
      <t>コウゲキ</t>
    </rPh>
    <phoneticPr fontId="1"/>
  </si>
  <si>
    <t>11+1</t>
    <phoneticPr fontId="1"/>
  </si>
  <si>
    <t>防御無視\nアンデッド無効\n無生物無効</t>
    <rPh sb="0" eb="2">
      <t>ボウギョ</t>
    </rPh>
    <rPh sb="2" eb="4">
      <t>ムシ</t>
    </rPh>
    <rPh sb="11" eb="13">
      <t>ムコウ</t>
    </rPh>
    <rPh sb="15" eb="18">
      <t>ムセイブツ</t>
    </rPh>
    <rPh sb="18" eb="20">
      <t>ムコウ</t>
    </rPh>
    <phoneticPr fontId="1"/>
  </si>
  <si>
    <t>治療</t>
    <rPh sb="0" eb="2">
      <t>チリョウ</t>
    </rPh>
    <phoneticPr fontId="1"/>
  </si>
  <si>
    <t>自身のHPを回復させます</t>
    <rPh sb="0" eb="2">
      <t>ジシン</t>
    </rPh>
    <rPh sb="6" eb="8">
      <t>カイフク</t>
    </rPh>
    <phoneticPr fontId="1"/>
  </si>
  <si>
    <t>集団詠唱</t>
    <rPh sb="0" eb="2">
      <t>シュウダン</t>
    </rPh>
    <rPh sb="2" eb="4">
      <t>エイショウ</t>
    </rPh>
    <phoneticPr fontId="1"/>
  </si>
  <si>
    <t>自身をCommunionの利用者側へ登録します</t>
    <phoneticPr fontId="1"/>
  </si>
  <si>
    <t>Communion Master</t>
    <phoneticPr fontId="1"/>
  </si>
  <si>
    <t>自身をCommunionの供給者側へ登録します</t>
    <phoneticPr fontId="1"/>
  </si>
  <si>
    <t>Communion Slave</t>
    <phoneticPr fontId="1"/>
  </si>
  <si>
    <t>疲労回復</t>
    <rPh sb="0" eb="2">
      <t>ヒロウ</t>
    </rPh>
    <rPh sb="2" eb="4">
      <t>カイフク</t>
    </rPh>
    <phoneticPr fontId="1"/>
  </si>
  <si>
    <t>自身の疲労をほぼ完全に回復させます</t>
    <rPh sb="0" eb="2">
      <t>ジシン</t>
    </rPh>
    <rPh sb="3" eb="5">
      <t>ヒロウ</t>
    </rPh>
    <rPh sb="8" eb="10">
      <t>カンゼン</t>
    </rPh>
    <rPh sb="11" eb="13">
      <t>カイフク</t>
    </rPh>
    <phoneticPr fontId="1"/>
  </si>
  <si>
    <t>指揮官召喚</t>
    <rPh sb="0" eb="3">
      <t>シキカン</t>
    </rPh>
    <rPh sb="3" eb="5">
      <t>ショウカン</t>
    </rPh>
    <phoneticPr fontId="1"/>
  </si>
  <si>
    <t>偵察を得意とする小悪魔Shadow Impを召喚します</t>
    <rPh sb="0" eb="2">
      <t>テイサツ</t>
    </rPh>
    <rPh sb="3" eb="5">
      <t>トクイ</t>
    </rPh>
    <rPh sb="8" eb="11">
      <t>コアクマ</t>
    </rPh>
    <rPh sb="22" eb="24">
      <t>ショウカン</t>
    </rPh>
    <phoneticPr fontId="1"/>
  </si>
  <si>
    <t>Shadow Imp</t>
    <phoneticPr fontId="1"/>
  </si>
  <si>
    <t>一時的召喚</t>
    <rPh sb="0" eb="3">
      <t>イチジテキ</t>
    </rPh>
    <rPh sb="3" eb="5">
      <t>ショウカン</t>
    </rPh>
    <phoneticPr fontId="1"/>
  </si>
  <si>
    <t>飛行する小悪魔Impを5体召喚します</t>
    <rPh sb="0" eb="2">
      <t>ヒコウ</t>
    </rPh>
    <rPh sb="4" eb="7">
      <t>コアクマ</t>
    </rPh>
    <rPh sb="12" eb="13">
      <t>タイ</t>
    </rPh>
    <rPh sb="13" eb="15">
      <t>ショウカン</t>
    </rPh>
    <phoneticPr fontId="1"/>
  </si>
  <si>
    <t>Imp</t>
    <phoneticPr fontId="1"/>
  </si>
  <si>
    <t>兵士召喚</t>
    <rPh sb="0" eb="2">
      <t>ヘイシ</t>
    </rPh>
    <rPh sb="2" eb="4">
      <t>ショウカン</t>
    </rPh>
    <phoneticPr fontId="1"/>
  </si>
  <si>
    <t>炎を使う小悪魔Fiery Impを5+体召喚します</t>
    <rPh sb="0" eb="1">
      <t>ホノオ</t>
    </rPh>
    <rPh sb="2" eb="3">
      <t>ツカ</t>
    </rPh>
    <rPh sb="4" eb="7">
      <t>コアクマ</t>
    </rPh>
    <rPh sb="19" eb="20">
      <t>タイ</t>
    </rPh>
    <rPh sb="20" eb="22">
      <t>ショウカン</t>
    </rPh>
    <phoneticPr fontId="1"/>
  </si>
  <si>
    <t>Fiery Imp</t>
    <phoneticPr fontId="1"/>
  </si>
  <si>
    <t>5+1</t>
    <phoneticPr fontId="1"/>
  </si>
  <si>
    <t>敵1体の血液を沸騰させて攻撃します</t>
    <rPh sb="0" eb="1">
      <t>テキ</t>
    </rPh>
    <rPh sb="2" eb="3">
      <t>タイ</t>
    </rPh>
    <rPh sb="4" eb="6">
      <t>ケツエキ</t>
    </rPh>
    <rPh sb="7" eb="9">
      <t>フットウ</t>
    </rPh>
    <rPh sb="12" eb="14">
      <t>コウゲキ</t>
    </rPh>
    <phoneticPr fontId="1"/>
  </si>
  <si>
    <t>防御無視\n抵抗可能\nアンデッド無効\n無生物無効</t>
    <rPh sb="0" eb="2">
      <t>ボウギョ</t>
    </rPh>
    <rPh sb="2" eb="4">
      <t>ムシ</t>
    </rPh>
    <rPh sb="6" eb="8">
      <t>テイコウ</t>
    </rPh>
    <rPh sb="8" eb="10">
      <t>カノウ</t>
    </rPh>
    <rPh sb="17" eb="19">
      <t>ムコウ</t>
    </rPh>
    <rPh sb="21" eb="24">
      <t>ムセイブツ</t>
    </rPh>
    <rPh sb="24" eb="26">
      <t>ムコウ</t>
    </rPh>
    <phoneticPr fontId="1"/>
  </si>
  <si>
    <t>死1</t>
    <rPh sb="0" eb="1">
      <t>シ</t>
    </rPh>
    <phoneticPr fontId="1"/>
  </si>
  <si>
    <t>血2</t>
    <rPh sb="0" eb="1">
      <t>ケツ</t>
    </rPh>
    <phoneticPr fontId="1"/>
  </si>
  <si>
    <t>血3</t>
    <rPh sb="0" eb="1">
      <t>ケツ</t>
    </rPh>
    <phoneticPr fontId="1"/>
  </si>
  <si>
    <t>儀式</t>
    <rPh sb="0" eb="2">
      <t>ギシキ</t>
    </rPh>
    <phoneticPr fontId="1"/>
  </si>
  <si>
    <t>戦闘</t>
    <rPh sb="0" eb="2">
      <t>セントウ</t>
    </rPh>
    <phoneticPr fontId="1"/>
  </si>
  <si>
    <t>土地探索</t>
    <rPh sb="0" eb="2">
      <t>トチ</t>
    </rPh>
    <rPh sb="2" eb="4">
      <t>タンサク</t>
    </rPh>
    <phoneticPr fontId="1"/>
  </si>
  <si>
    <t>指定した州の血魔法に関連する魔法の地を全て明かします</t>
    <rPh sb="0" eb="2">
      <t>シテイ</t>
    </rPh>
    <rPh sb="4" eb="5">
      <t>シュウ</t>
    </rPh>
    <rPh sb="6" eb="7">
      <t>ケツ</t>
    </rPh>
    <rPh sb="7" eb="9">
      <t>マホウ</t>
    </rPh>
    <rPh sb="10" eb="12">
      <t>カンレン</t>
    </rPh>
    <rPh sb="14" eb="16">
      <t>マホウ</t>
    </rPh>
    <rPh sb="17" eb="18">
      <t>チ</t>
    </rPh>
    <rPh sb="19" eb="20">
      <t>スベ</t>
    </rPh>
    <rPh sb="21" eb="22">
      <t>ア</t>
    </rPh>
    <phoneticPr fontId="1"/>
  </si>
  <si>
    <t>遠隔儀式\n敵国領内の指定不可</t>
    <rPh sb="0" eb="2">
      <t>エンカク</t>
    </rPh>
    <rPh sb="2" eb="4">
      <t>ギシキ</t>
    </rPh>
    <rPh sb="6" eb="8">
      <t>テキコク</t>
    </rPh>
    <rPh sb="8" eb="10">
      <t>リョウナイ</t>
    </rPh>
    <rPh sb="11" eb="13">
      <t>シテイ</t>
    </rPh>
    <rPh sb="13" eb="15">
      <t>フカ</t>
    </rPh>
    <phoneticPr fontId="1"/>
  </si>
  <si>
    <t>即死</t>
    <rPh sb="0" eb="2">
      <t>ソクシ</t>
    </rPh>
    <phoneticPr fontId="1"/>
  </si>
  <si>
    <t>敵のデーモン1体を送還し即死させようと試みます</t>
    <rPh sb="0" eb="1">
      <t>テキ</t>
    </rPh>
    <rPh sb="7" eb="8">
      <t>タイ</t>
    </rPh>
    <rPh sb="9" eb="11">
      <t>ソウカン</t>
    </rPh>
    <rPh sb="12" eb="14">
      <t>ソクシ</t>
    </rPh>
    <rPh sb="19" eb="20">
      <t>ココロ</t>
    </rPh>
    <phoneticPr fontId="1"/>
  </si>
  <si>
    <t>抵抗可能\nデーモンにのみ作用</t>
    <rPh sb="0" eb="2">
      <t>テイコウ</t>
    </rPh>
    <rPh sb="2" eb="4">
      <t>カノウ</t>
    </rPh>
    <rPh sb="13" eb="15">
      <t>サヨウ</t>
    </rPh>
    <phoneticPr fontId="1"/>
  </si>
  <si>
    <t>骨だけの悪魔Bone Fiendを5+体召喚します</t>
    <rPh sb="0" eb="1">
      <t>ホネ</t>
    </rPh>
    <rPh sb="4" eb="6">
      <t>アクマ</t>
    </rPh>
    <rPh sb="19" eb="20">
      <t>タイ</t>
    </rPh>
    <rPh sb="20" eb="22">
      <t>ショウカン</t>
    </rPh>
    <phoneticPr fontId="1"/>
  </si>
  <si>
    <t>Bone Fiend</t>
    <phoneticPr fontId="1"/>
  </si>
  <si>
    <t>中範囲の敵を苦痛で攻撃し怯えさせようと試みます</t>
    <rPh sb="0" eb="1">
      <t>チュウ</t>
    </rPh>
    <rPh sb="1" eb="3">
      <t>ハンイ</t>
    </rPh>
    <rPh sb="4" eb="5">
      <t>テキ</t>
    </rPh>
    <rPh sb="6" eb="8">
      <t>クツウ</t>
    </rPh>
    <rPh sb="9" eb="11">
      <t>コウゲキ</t>
    </rPh>
    <rPh sb="12" eb="13">
      <t>オビ</t>
    </rPh>
    <rPh sb="19" eb="20">
      <t>ココロ</t>
    </rPh>
    <phoneticPr fontId="1"/>
  </si>
  <si>
    <t>4+2</t>
    <phoneticPr fontId="1"/>
  </si>
  <si>
    <t>Major Fear</t>
    <phoneticPr fontId="1"/>
  </si>
  <si>
    <t>毒の棘を持つ悪魔Spine Devilを1体召喚します</t>
    <rPh sb="0" eb="1">
      <t>ドク</t>
    </rPh>
    <rPh sb="2" eb="3">
      <t>トゲ</t>
    </rPh>
    <rPh sb="4" eb="5">
      <t>モ</t>
    </rPh>
    <rPh sb="6" eb="8">
      <t>アクマ</t>
    </rPh>
    <rPh sb="21" eb="22">
      <t>タイ</t>
    </rPh>
    <rPh sb="22" eb="24">
      <t>ショウカン</t>
    </rPh>
    <phoneticPr fontId="1"/>
  </si>
  <si>
    <t>Spine Devil</t>
    <phoneticPr fontId="1"/>
  </si>
  <si>
    <t>闇の中で力を増す悪魔Fiend of Darknessを1体召喚します</t>
    <rPh sb="0" eb="1">
      <t>ヤミ</t>
    </rPh>
    <rPh sb="2" eb="3">
      <t>ナカ</t>
    </rPh>
    <rPh sb="4" eb="5">
      <t>チカラ</t>
    </rPh>
    <rPh sb="6" eb="7">
      <t>マ</t>
    </rPh>
    <rPh sb="8" eb="10">
      <t>アクマ</t>
    </rPh>
    <rPh sb="29" eb="30">
      <t>タイ</t>
    </rPh>
    <rPh sb="30" eb="32">
      <t>ショウカン</t>
    </rPh>
    <phoneticPr fontId="1"/>
  </si>
  <si>
    <t>Fiend of Darkness</t>
    <phoneticPr fontId="1"/>
  </si>
  <si>
    <t>自己強化</t>
    <rPh sb="0" eb="2">
      <t>ジコ</t>
    </rPh>
    <rPh sb="2" eb="4">
      <t>キョウカ</t>
    </rPh>
    <phoneticPr fontId="1"/>
  </si>
  <si>
    <t>自身に大きな危険と引き換えに莫大な力を与えます</t>
    <rPh sb="0" eb="2">
      <t>ジシン</t>
    </rPh>
    <rPh sb="3" eb="4">
      <t>オオ</t>
    </rPh>
    <rPh sb="6" eb="8">
      <t>キケン</t>
    </rPh>
    <rPh sb="9" eb="10">
      <t>ヒ</t>
    </rPh>
    <rPh sb="11" eb="12">
      <t>カ</t>
    </rPh>
    <rPh sb="14" eb="16">
      <t>バクダイ</t>
    </rPh>
    <rPh sb="17" eb="18">
      <t>チカラ</t>
    </rPh>
    <rPh sb="19" eb="20">
      <t>アタ</t>
    </rPh>
    <phoneticPr fontId="1"/>
  </si>
  <si>
    <t>Hell Power</t>
    <phoneticPr fontId="1"/>
  </si>
  <si>
    <t>Mark</t>
    <phoneticPr fontId="1"/>
  </si>
  <si>
    <t>緑1</t>
    <rPh sb="0" eb="1">
      <t>ミドリ</t>
    </rPh>
    <phoneticPr fontId="1"/>
  </si>
  <si>
    <t>火2</t>
    <rPh sb="0" eb="1">
      <t>ヒ</t>
    </rPh>
    <phoneticPr fontId="1"/>
  </si>
  <si>
    <t>水2</t>
    <rPh sb="0" eb="1">
      <t>ミズ</t>
    </rPh>
    <phoneticPr fontId="1"/>
  </si>
  <si>
    <t>血5</t>
    <rPh sb="0" eb="1">
      <t>ケツ</t>
    </rPh>
    <phoneticPr fontId="1"/>
  </si>
  <si>
    <t>近くの敵1体から生命力を吸収して攻撃します</t>
    <rPh sb="0" eb="1">
      <t>チカ</t>
    </rPh>
    <rPh sb="3" eb="4">
      <t>テキ</t>
    </rPh>
    <rPh sb="5" eb="6">
      <t>タイ</t>
    </rPh>
    <rPh sb="8" eb="11">
      <t>セイメイリョク</t>
    </rPh>
    <rPh sb="12" eb="14">
      <t>キュウシュウ</t>
    </rPh>
    <rPh sb="16" eb="18">
      <t>コウゲキ</t>
    </rPh>
    <phoneticPr fontId="1"/>
  </si>
  <si>
    <t>15+1</t>
    <phoneticPr fontId="1"/>
  </si>
  <si>
    <t>防御無視\n吸収攻撃\n無生物無効</t>
    <rPh sb="0" eb="2">
      <t>ボウギョ</t>
    </rPh>
    <rPh sb="2" eb="4">
      <t>ムシ</t>
    </rPh>
    <rPh sb="6" eb="8">
      <t>キュウシュウ</t>
    </rPh>
    <rPh sb="8" eb="10">
      <t>コウゲキ</t>
    </rPh>
    <rPh sb="12" eb="15">
      <t>ムセイブツ</t>
    </rPh>
    <rPh sb="15" eb="17">
      <t>ムコウ</t>
    </rPh>
    <phoneticPr fontId="1"/>
  </si>
  <si>
    <t>様々な雑種の怪物を20+体召喚します</t>
    <rPh sb="0" eb="2">
      <t>サマザマ</t>
    </rPh>
    <rPh sb="3" eb="5">
      <t>ザッシュ</t>
    </rPh>
    <rPh sb="6" eb="8">
      <t>カイブツ</t>
    </rPh>
    <rPh sb="12" eb="13">
      <t>タイ</t>
    </rPh>
    <rPh sb="13" eb="15">
      <t>ショウカン</t>
    </rPh>
    <phoneticPr fontId="1"/>
  </si>
  <si>
    <t>Random Crossbred</t>
    <phoneticPr fontId="1"/>
  </si>
  <si>
    <t>20+1</t>
    <phoneticPr fontId="1"/>
  </si>
  <si>
    <t>Adept Crossbreeder対応</t>
    <rPh sb="18" eb="20">
      <t>タイオウ</t>
    </rPh>
    <phoneticPr fontId="1"/>
  </si>
  <si>
    <t>自身の受けたダメージをBlood Slaveを消費して軽減します</t>
    <rPh sb="0" eb="2">
      <t>ジシン</t>
    </rPh>
    <rPh sb="3" eb="4">
      <t>ウ</t>
    </rPh>
    <rPh sb="23" eb="25">
      <t>ショウヒ</t>
    </rPh>
    <rPh sb="27" eb="29">
      <t>ケイゲン</t>
    </rPh>
    <phoneticPr fontId="1"/>
  </si>
  <si>
    <t>Pain Transfer</t>
    <phoneticPr fontId="1"/>
  </si>
  <si>
    <t>熱波を纏う悪魔Devilを1体召喚します</t>
    <rPh sb="0" eb="2">
      <t>ネッパ</t>
    </rPh>
    <rPh sb="3" eb="4">
      <t>マト</t>
    </rPh>
    <rPh sb="5" eb="7">
      <t>アクマ</t>
    </rPh>
    <rPh sb="14" eb="15">
      <t>タイ</t>
    </rPh>
    <rPh sb="15" eb="17">
      <t>ショウカン</t>
    </rPh>
    <phoneticPr fontId="1"/>
  </si>
  <si>
    <t>Devil</t>
    <phoneticPr fontId="1"/>
  </si>
  <si>
    <t>冷気を放つ悪魔Frost Fiendを1体召喚します</t>
    <rPh sb="0" eb="2">
      <t>レイキ</t>
    </rPh>
    <rPh sb="3" eb="4">
      <t>ハナ</t>
    </rPh>
    <rPh sb="5" eb="7">
      <t>アクマ</t>
    </rPh>
    <rPh sb="20" eb="21">
      <t>タイ</t>
    </rPh>
    <rPh sb="21" eb="23">
      <t>ショウカン</t>
    </rPh>
    <phoneticPr fontId="1"/>
  </si>
  <si>
    <t>Frost Fiend</t>
    <phoneticPr fontId="1"/>
  </si>
  <si>
    <t>戦傷治療</t>
    <rPh sb="0" eb="2">
      <t>センショウ</t>
    </rPh>
    <rPh sb="2" eb="4">
      <t>チリョウ</t>
    </rPh>
    <phoneticPr fontId="1"/>
  </si>
  <si>
    <t>大量の人肉を喰らい自身の戦傷を回復します</t>
    <rPh sb="0" eb="2">
      <t>タイリョウ</t>
    </rPh>
    <rPh sb="3" eb="5">
      <t>ジンニク</t>
    </rPh>
    <rPh sb="6" eb="7">
      <t>ク</t>
    </rPh>
    <rPh sb="9" eb="11">
      <t>ジシン</t>
    </rPh>
    <rPh sb="12" eb="14">
      <t>センショウ</t>
    </rPh>
    <rPh sb="15" eb="17">
      <t>カイフク</t>
    </rPh>
    <phoneticPr fontId="1"/>
  </si>
  <si>
    <t>Flesh Eater</t>
    <phoneticPr fontId="1"/>
  </si>
  <si>
    <t>地方呪附</t>
    <rPh sb="0" eb="2">
      <t>チホウ</t>
    </rPh>
    <rPh sb="2" eb="3">
      <t>ジュ</t>
    </rPh>
    <rPh sb="3" eb="4">
      <t>フ</t>
    </rPh>
    <phoneticPr fontId="1"/>
  </si>
  <si>
    <t>州から放たれる遠隔儀式の射程を延長します</t>
    <rPh sb="0" eb="1">
      <t>シュウ</t>
    </rPh>
    <rPh sb="3" eb="4">
      <t>ハナ</t>
    </rPh>
    <rPh sb="7" eb="9">
      <t>エンカク</t>
    </rPh>
    <rPh sb="9" eb="11">
      <t>ギシキ</t>
    </rPh>
    <rPh sb="12" eb="14">
      <t>シャテイ</t>
    </rPh>
    <rPh sb="15" eb="17">
      <t>エンチョウ</t>
    </rPh>
    <phoneticPr fontId="1"/>
  </si>
  <si>
    <t>Infernal Circle</t>
    <phoneticPr fontId="1"/>
  </si>
  <si>
    <t>地方呪附\n州が失われると失効</t>
    <rPh sb="0" eb="2">
      <t>チホウ</t>
    </rPh>
    <rPh sb="2" eb="3">
      <t>ジュ</t>
    </rPh>
    <rPh sb="3" eb="4">
      <t>フ</t>
    </rPh>
    <rPh sb="6" eb="7">
      <t>シュウ</t>
    </rPh>
    <rPh sb="8" eb="9">
      <t>ウシナ</t>
    </rPh>
    <rPh sb="13" eb="15">
      <t>シッコウ</t>
    </rPh>
    <phoneticPr fontId="1"/>
  </si>
  <si>
    <t>風2</t>
    <rPh sb="0" eb="1">
      <t>カゼ</t>
    </rPh>
    <phoneticPr fontId="1"/>
  </si>
  <si>
    <t>星2</t>
    <rPh sb="0" eb="1">
      <t>ホシ</t>
    </rPh>
    <phoneticPr fontId="1"/>
  </si>
  <si>
    <t>緑2</t>
    <rPh sb="0" eb="1">
      <t>ミドリ</t>
    </rPh>
    <phoneticPr fontId="1"/>
  </si>
  <si>
    <t>致命的な毒を持つ悪魔Serpent Fiendを1体召喚します</t>
    <rPh sb="0" eb="3">
      <t>チメイテキ</t>
    </rPh>
    <rPh sb="4" eb="5">
      <t>ドク</t>
    </rPh>
    <rPh sb="6" eb="7">
      <t>モ</t>
    </rPh>
    <rPh sb="8" eb="10">
      <t>アクマ</t>
    </rPh>
    <rPh sb="25" eb="26">
      <t>タイ</t>
    </rPh>
    <rPh sb="26" eb="28">
      <t>ショウカン</t>
    </rPh>
    <phoneticPr fontId="1"/>
  </si>
  <si>
    <t>Serpent Fiend</t>
    <phoneticPr fontId="1"/>
  </si>
  <si>
    <t>2発の中範囲を覆う地獄の炎で攻撃します</t>
    <rPh sb="1" eb="2">
      <t>ハツ</t>
    </rPh>
    <rPh sb="3" eb="4">
      <t>チュウ</t>
    </rPh>
    <rPh sb="4" eb="6">
      <t>ハンイ</t>
    </rPh>
    <rPh sb="7" eb="8">
      <t>オオ</t>
    </rPh>
    <rPh sb="9" eb="11">
      <t>ジゴク</t>
    </rPh>
    <rPh sb="12" eb="13">
      <t>ホノオ</t>
    </rPh>
    <rPh sb="14" eb="16">
      <t>コウゲキ</t>
    </rPh>
    <phoneticPr fontId="1"/>
  </si>
  <si>
    <t>9+1</t>
    <phoneticPr fontId="1"/>
  </si>
  <si>
    <t>25+5</t>
    <phoneticPr fontId="1"/>
  </si>
  <si>
    <t>火炎属性\n防御貫通</t>
    <rPh sb="0" eb="2">
      <t>カエン</t>
    </rPh>
    <rPh sb="2" eb="4">
      <t>ゾクセイ</t>
    </rPh>
    <rPh sb="6" eb="8">
      <t>ボウギョ</t>
    </rPh>
    <rPh sb="8" eb="10">
      <t>カンツウ</t>
    </rPh>
    <phoneticPr fontId="1"/>
  </si>
  <si>
    <t>全体強化</t>
    <rPh sb="0" eb="2">
      <t>ゼンタイ</t>
    </rPh>
    <rPh sb="2" eb="4">
      <t>キョウカ</t>
    </rPh>
    <phoneticPr fontId="1"/>
  </si>
  <si>
    <t>味方のデーモン全員の筋力を向上させます</t>
    <rPh sb="0" eb="2">
      <t>ミカタ</t>
    </rPh>
    <rPh sb="7" eb="9">
      <t>ゼンイン</t>
    </rPh>
    <rPh sb="10" eb="12">
      <t>キンリョク</t>
    </rPh>
    <rPh sb="13" eb="15">
      <t>コウジョウ</t>
    </rPh>
    <phoneticPr fontId="1"/>
  </si>
  <si>
    <t>Strength 4</t>
    <phoneticPr fontId="1"/>
  </si>
  <si>
    <t>デーモンにのみ作用\n味方にのみ作用</t>
    <rPh sb="7" eb="9">
      <t>サヨウ</t>
    </rPh>
    <rPh sb="11" eb="13">
      <t>ミカタ</t>
    </rPh>
    <rPh sb="16" eb="18">
      <t>サヨウ</t>
    </rPh>
    <phoneticPr fontId="1"/>
  </si>
  <si>
    <t>電撃を放つ悪魔Storm Demonを1体召喚します</t>
    <rPh sb="0" eb="2">
      <t>デンゲキ</t>
    </rPh>
    <rPh sb="3" eb="4">
      <t>ハナ</t>
    </rPh>
    <rPh sb="5" eb="7">
      <t>アクマ</t>
    </rPh>
    <rPh sb="20" eb="21">
      <t>タイ</t>
    </rPh>
    <rPh sb="21" eb="23">
      <t>ショウカン</t>
    </rPh>
    <phoneticPr fontId="1"/>
  </si>
  <si>
    <t>Storm Demon</t>
    <phoneticPr fontId="1"/>
  </si>
  <si>
    <t>中立的召喚</t>
    <rPh sb="0" eb="3">
      <t>チュウリツテキ</t>
    </rPh>
    <rPh sb="3" eb="5">
      <t>ショウカン</t>
    </rPh>
    <phoneticPr fontId="1"/>
  </si>
  <si>
    <t>全てに襲い掛かる下等なHorrorを1体召喚します</t>
    <rPh sb="0" eb="1">
      <t>スベ</t>
    </rPh>
    <rPh sb="3" eb="4">
      <t>オソ</t>
    </rPh>
    <rPh sb="5" eb="6">
      <t>カ</t>
    </rPh>
    <rPh sb="8" eb="10">
      <t>カトウ</t>
    </rPh>
    <rPh sb="19" eb="20">
      <t>タイ</t>
    </rPh>
    <rPh sb="20" eb="22">
      <t>ショウカン</t>
    </rPh>
    <phoneticPr fontId="1"/>
  </si>
  <si>
    <t>Random Lesser Horror</t>
    <phoneticPr fontId="1"/>
  </si>
  <si>
    <t>中立勢力召喚\n戦場の端から召喚</t>
    <phoneticPr fontId="1"/>
  </si>
  <si>
    <t>州を肥沃化し人口の成長を助けます</t>
    <rPh sb="0" eb="1">
      <t>シュウ</t>
    </rPh>
    <rPh sb="2" eb="5">
      <t>ヒヨクカ</t>
    </rPh>
    <rPh sb="6" eb="8">
      <t>ジンコウ</t>
    </rPh>
    <rPh sb="9" eb="11">
      <t>セイチョウ</t>
    </rPh>
    <rPh sb="12" eb="13">
      <t>タス</t>
    </rPh>
    <phoneticPr fontId="1"/>
  </si>
  <si>
    <t>Blood Fecundity</t>
    <phoneticPr fontId="1"/>
  </si>
  <si>
    <t>血4</t>
    <rPh sb="0" eb="1">
      <t>ケツ</t>
    </rPh>
    <phoneticPr fontId="1"/>
  </si>
  <si>
    <t>風3</t>
    <rPh sb="0" eb="1">
      <t>カゼ</t>
    </rPh>
    <phoneticPr fontId="1"/>
  </si>
  <si>
    <t>緑3</t>
    <rPh sb="0" eb="1">
      <t>ミドリ</t>
    </rPh>
    <phoneticPr fontId="1"/>
  </si>
  <si>
    <t>地2</t>
    <rPh sb="0" eb="1">
      <t>チ</t>
    </rPh>
    <phoneticPr fontId="1"/>
  </si>
  <si>
    <t>星3</t>
    <rPh sb="0" eb="1">
      <t>ホシ</t>
    </rPh>
    <phoneticPr fontId="1"/>
  </si>
  <si>
    <t>災害誘発</t>
    <rPh sb="0" eb="2">
      <t>サイガイ</t>
    </rPh>
    <rPh sb="2" eb="4">
      <t>ユウハツ</t>
    </rPh>
    <phoneticPr fontId="1"/>
  </si>
  <si>
    <t>指定した州に地獄の嵐を起こし不安度を増加させます</t>
    <rPh sb="0" eb="2">
      <t>シテイ</t>
    </rPh>
    <rPh sb="4" eb="5">
      <t>シュウ</t>
    </rPh>
    <rPh sb="6" eb="8">
      <t>ジゴク</t>
    </rPh>
    <rPh sb="9" eb="10">
      <t>アラシ</t>
    </rPh>
    <rPh sb="11" eb="12">
      <t>オ</t>
    </rPh>
    <rPh sb="14" eb="16">
      <t>フアン</t>
    </rPh>
    <rPh sb="16" eb="17">
      <t>ド</t>
    </rPh>
    <rPh sb="18" eb="20">
      <t>ゾウカ</t>
    </rPh>
    <phoneticPr fontId="1"/>
  </si>
  <si>
    <t>遠隔儀式\n海域の指定不可</t>
    <rPh sb="0" eb="2">
      <t>エンカク</t>
    </rPh>
    <rPh sb="2" eb="4">
      <t>ギシキ</t>
    </rPh>
    <rPh sb="6" eb="8">
      <t>カイイキ</t>
    </rPh>
    <rPh sb="9" eb="11">
      <t>シテイ</t>
    </rPh>
    <rPh sb="11" eb="13">
      <t>フカ</t>
    </rPh>
    <phoneticPr fontId="1"/>
  </si>
  <si>
    <t>強靭な植物の集合体Dark Vinesを2体召喚します</t>
    <rPh sb="0" eb="2">
      <t>キョウジン</t>
    </rPh>
    <rPh sb="3" eb="5">
      <t>ショクブツ</t>
    </rPh>
    <rPh sb="6" eb="9">
      <t>シュウゴウタイ</t>
    </rPh>
    <rPh sb="21" eb="22">
      <t>タイ</t>
    </rPh>
    <rPh sb="22" eb="24">
      <t>ショウカン</t>
    </rPh>
    <phoneticPr fontId="1"/>
  </si>
  <si>
    <t>Dark Vines</t>
    <phoneticPr fontId="1"/>
  </si>
  <si>
    <t>魅了</t>
    <rPh sb="0" eb="2">
      <t>ミリョウ</t>
    </rPh>
    <phoneticPr fontId="1"/>
  </si>
  <si>
    <t>敵1体を魅了しようと試みます</t>
    <rPh sb="0" eb="1">
      <t>テキ</t>
    </rPh>
    <rPh sb="2" eb="3">
      <t>タイ</t>
    </rPh>
    <rPh sb="4" eb="6">
      <t>ミリョウ</t>
    </rPh>
    <rPh sb="10" eb="11">
      <t>ココロ</t>
    </rPh>
    <phoneticPr fontId="1"/>
  </si>
  <si>
    <t>Charm</t>
    <phoneticPr fontId="1"/>
  </si>
  <si>
    <t>抵抗可能\n無心無効</t>
    <rPh sb="0" eb="2">
      <t>テイコウ</t>
    </rPh>
    <rPh sb="2" eb="4">
      <t>カノウ</t>
    </rPh>
    <rPh sb="6" eb="8">
      <t>ムシン</t>
    </rPh>
    <rPh sb="8" eb="10">
      <t>ムコウ</t>
    </rPh>
    <phoneticPr fontId="1"/>
  </si>
  <si>
    <t>強力な悪魔の騎士Demon Knightを1体召喚します</t>
    <rPh sb="0" eb="2">
      <t>キョウリョク</t>
    </rPh>
    <rPh sb="3" eb="5">
      <t>アクマ</t>
    </rPh>
    <rPh sb="6" eb="8">
      <t>キシ</t>
    </rPh>
    <rPh sb="22" eb="23">
      <t>タイ</t>
    </rPh>
    <rPh sb="23" eb="25">
      <t>ショウカン</t>
    </rPh>
    <phoneticPr fontId="1"/>
  </si>
  <si>
    <t>Demon Knight</t>
    <phoneticPr fontId="1"/>
  </si>
  <si>
    <t>襲撃派遣</t>
    <rPh sb="0" eb="2">
      <t>シュウゲキ</t>
    </rPh>
    <rPh sb="2" eb="4">
      <t>ハケン</t>
    </rPh>
    <phoneticPr fontId="1"/>
  </si>
  <si>
    <t>Random Lesser Horror</t>
    <phoneticPr fontId="1"/>
  </si>
  <si>
    <t>穢れた地の精霊Illearthを1体召喚します</t>
    <rPh sb="0" eb="1">
      <t>ケガ</t>
    </rPh>
    <rPh sb="3" eb="4">
      <t>チ</t>
    </rPh>
    <rPh sb="5" eb="7">
      <t>セイレイ</t>
    </rPh>
    <rPh sb="17" eb="18">
      <t>タイ</t>
    </rPh>
    <rPh sb="18" eb="20">
      <t>ショウカン</t>
    </rPh>
    <phoneticPr fontId="1"/>
  </si>
  <si>
    <t>Illearth</t>
    <phoneticPr fontId="1"/>
  </si>
  <si>
    <t>指定した州に蛙の雨を降らせ不幸と病気を広げます</t>
    <rPh sb="0" eb="2">
      <t>シテイ</t>
    </rPh>
    <rPh sb="4" eb="5">
      <t>シュウ</t>
    </rPh>
    <rPh sb="6" eb="7">
      <t>カエル</t>
    </rPh>
    <rPh sb="8" eb="9">
      <t>アメ</t>
    </rPh>
    <rPh sb="10" eb="11">
      <t>フ</t>
    </rPh>
    <rPh sb="13" eb="15">
      <t>フコウ</t>
    </rPh>
    <rPh sb="16" eb="18">
      <t>ビョウキ</t>
    </rPh>
    <rPh sb="19" eb="20">
      <t>ヒロ</t>
    </rPh>
    <phoneticPr fontId="1"/>
  </si>
  <si>
    <t>軍団召喚</t>
    <rPh sb="0" eb="2">
      <t>グンダン</t>
    </rPh>
    <rPh sb="2" eb="4">
      <t>ショウカン</t>
    </rPh>
    <phoneticPr fontId="1"/>
  </si>
  <si>
    <t>指定した州に24体のImpとその指揮官Devilを召喚します</t>
    <rPh sb="0" eb="2">
      <t>シテイ</t>
    </rPh>
    <rPh sb="4" eb="5">
      <t>シュウ</t>
    </rPh>
    <rPh sb="8" eb="9">
      <t>タイ</t>
    </rPh>
    <rPh sb="16" eb="19">
      <t>シキカン</t>
    </rPh>
    <rPh sb="25" eb="27">
      <t>ショウカン</t>
    </rPh>
    <phoneticPr fontId="1"/>
  </si>
  <si>
    <t>全体攻撃</t>
    <rPh sb="0" eb="2">
      <t>ゼンタイ</t>
    </rPh>
    <rPh sb="2" eb="4">
      <t>コウゲキ</t>
    </rPh>
    <phoneticPr fontId="1"/>
  </si>
  <si>
    <t>敵味方全員から血液を吸収して攻撃します</t>
    <rPh sb="0" eb="3">
      <t>テキミカタ</t>
    </rPh>
    <rPh sb="3" eb="5">
      <t>ゼンイン</t>
    </rPh>
    <rPh sb="7" eb="9">
      <t>ケツエキ</t>
    </rPh>
    <rPh sb="10" eb="12">
      <t>キュウシュウ</t>
    </rPh>
    <rPh sb="14" eb="16">
      <t>コウゲキ</t>
    </rPh>
    <phoneticPr fontId="1"/>
  </si>
  <si>
    <t>防御無視\n吸収攻撃\n抵抗可能\nアンデッド無効\n無生物無効</t>
    <rPh sb="0" eb="2">
      <t>ボウギョ</t>
    </rPh>
    <rPh sb="2" eb="4">
      <t>ムシ</t>
    </rPh>
    <rPh sb="6" eb="8">
      <t>キュウシュウ</t>
    </rPh>
    <rPh sb="8" eb="10">
      <t>コウゲキ</t>
    </rPh>
    <rPh sb="12" eb="14">
      <t>テイコウ</t>
    </rPh>
    <rPh sb="14" eb="16">
      <t>カノウ</t>
    </rPh>
    <rPh sb="23" eb="25">
      <t>ムコウ</t>
    </rPh>
    <rPh sb="27" eb="30">
      <t>ムセイブツ</t>
    </rPh>
    <rPh sb="30" eb="32">
      <t>ムコウ</t>
    </rPh>
    <phoneticPr fontId="1"/>
  </si>
  <si>
    <t>地獄の娼婦Succubusを召喚します</t>
    <rPh sb="0" eb="2">
      <t>ジゴク</t>
    </rPh>
    <rPh sb="3" eb="5">
      <t>ショウフ</t>
    </rPh>
    <rPh sb="14" eb="16">
      <t>ショウカン</t>
    </rPh>
    <phoneticPr fontId="1"/>
  </si>
  <si>
    <t>Succubus</t>
    <phoneticPr fontId="1"/>
  </si>
  <si>
    <t>水3</t>
    <rPh sb="0" eb="1">
      <t>ミズ</t>
    </rPh>
    <phoneticPr fontId="1"/>
  </si>
  <si>
    <t>若年化</t>
    <rPh sb="0" eb="3">
      <t>ジャクネンカ</t>
    </rPh>
    <phoneticPr fontId="1"/>
  </si>
  <si>
    <t>自身を10年若返らせます</t>
    <rPh sb="0" eb="2">
      <t>ジシン</t>
    </rPh>
    <rPh sb="5" eb="6">
      <t>ネン</t>
    </rPh>
    <rPh sb="6" eb="8">
      <t>ワカガエ</t>
    </rPh>
    <phoneticPr fontId="1"/>
  </si>
  <si>
    <t>中範囲の敵の胸部を傷付け障害を残そうと試みます</t>
    <rPh sb="0" eb="1">
      <t>チュウ</t>
    </rPh>
    <rPh sb="1" eb="3">
      <t>ハンイ</t>
    </rPh>
    <rPh sb="4" eb="5">
      <t>テキ</t>
    </rPh>
    <rPh sb="6" eb="8">
      <t>キョウブ</t>
    </rPh>
    <rPh sb="9" eb="11">
      <t>キズツ</t>
    </rPh>
    <rPh sb="12" eb="14">
      <t>ショウガイ</t>
    </rPh>
    <rPh sb="15" eb="16">
      <t>ノコ</t>
    </rPh>
    <rPh sb="19" eb="20">
      <t>ココロ</t>
    </rPh>
    <phoneticPr fontId="1"/>
  </si>
  <si>
    <t>2+1</t>
    <phoneticPr fontId="1"/>
  </si>
  <si>
    <t>防御無視\n抵抗可能\n無生物無効</t>
    <rPh sb="0" eb="2">
      <t>ボウギョ</t>
    </rPh>
    <rPh sb="2" eb="4">
      <t>ムシ</t>
    </rPh>
    <rPh sb="6" eb="8">
      <t>テイコウ</t>
    </rPh>
    <rPh sb="8" eb="10">
      <t>カノウ</t>
    </rPh>
    <rPh sb="12" eb="15">
      <t>ムセイブツ</t>
    </rPh>
    <rPh sb="15" eb="17">
      <t>ムコウ</t>
    </rPh>
    <phoneticPr fontId="1"/>
  </si>
  <si>
    <t>Area Chest Wound</t>
    <phoneticPr fontId="1"/>
  </si>
  <si>
    <t>6体のIce Devilのうちの1体を召喚します</t>
    <rPh sb="1" eb="2">
      <t>タイ</t>
    </rPh>
    <rPh sb="17" eb="18">
      <t>タイ</t>
    </rPh>
    <rPh sb="19" eb="21">
      <t>ショウカン</t>
    </rPh>
    <phoneticPr fontId="1"/>
  </si>
  <si>
    <t>Random Ice Devil</t>
    <phoneticPr fontId="1"/>
  </si>
  <si>
    <t>ユニーク召喚（候補6種）</t>
    <rPh sb="4" eb="6">
      <t>ショウカン</t>
    </rPh>
    <rPh sb="7" eb="9">
      <t>コウホ</t>
    </rPh>
    <rPh sb="10" eb="11">
      <t>シュ</t>
    </rPh>
    <phoneticPr fontId="1"/>
  </si>
  <si>
    <t>全てに襲い掛かるHorrorを1体召喚します</t>
    <rPh sb="0" eb="1">
      <t>スベ</t>
    </rPh>
    <rPh sb="3" eb="4">
      <t>オソ</t>
    </rPh>
    <rPh sb="5" eb="6">
      <t>カ</t>
    </rPh>
    <rPh sb="16" eb="17">
      <t>タイ</t>
    </rPh>
    <rPh sb="17" eb="19">
      <t>ショウカン</t>
    </rPh>
    <phoneticPr fontId="1"/>
  </si>
  <si>
    <t>Random Horror</t>
    <phoneticPr fontId="1"/>
  </si>
  <si>
    <t>暗殺派遣</t>
    <rPh sb="0" eb="2">
      <t>アンサツ</t>
    </rPh>
    <rPh sb="2" eb="4">
      <t>ハケン</t>
    </rPh>
    <phoneticPr fontId="1"/>
  </si>
  <si>
    <t>Disease Demon</t>
    <phoneticPr fontId="1"/>
  </si>
  <si>
    <t>指定した州の敵指揮官1体をDisease Demonが暗殺します</t>
    <rPh sb="0" eb="2">
      <t>シテイ</t>
    </rPh>
    <rPh sb="4" eb="5">
      <t>シュウ</t>
    </rPh>
    <rPh sb="6" eb="7">
      <t>テキ</t>
    </rPh>
    <rPh sb="7" eb="10">
      <t>シキカン</t>
    </rPh>
    <rPh sb="11" eb="12">
      <t>タイ</t>
    </rPh>
    <rPh sb="27" eb="29">
      <t>アンサツ</t>
    </rPh>
    <phoneticPr fontId="1"/>
  </si>
  <si>
    <t>5 Demons</t>
    <phoneticPr fontId="1"/>
  </si>
  <si>
    <t>5種の悪魔を1体ずつ召喚します</t>
    <rPh sb="1" eb="2">
      <t>シュ</t>
    </rPh>
    <rPh sb="3" eb="5">
      <t>アクマ</t>
    </rPh>
    <rPh sb="7" eb="8">
      <t>タイ</t>
    </rPh>
    <rPh sb="10" eb="12">
      <t>ショウカン</t>
    </rPh>
    <phoneticPr fontId="1"/>
  </si>
  <si>
    <t>血1</t>
    <rPh sb="0" eb="1">
      <t>ケツ</t>
    </rPh>
    <phoneticPr fontId="1"/>
  </si>
  <si>
    <t>血2</t>
    <rPh sb="0" eb="1">
      <t>ケツ</t>
    </rPh>
    <phoneticPr fontId="1"/>
  </si>
  <si>
    <t>血3</t>
    <rPh sb="0" eb="1">
      <t>ケツ</t>
    </rPh>
    <phoneticPr fontId="1"/>
  </si>
  <si>
    <t>血4</t>
    <rPh sb="0" eb="1">
      <t>ケツ</t>
    </rPh>
    <phoneticPr fontId="1"/>
  </si>
  <si>
    <t>血5</t>
    <rPh sb="0" eb="1">
      <t>ケツ</t>
    </rPh>
    <phoneticPr fontId="1"/>
  </si>
  <si>
    <t>血6</t>
    <rPh sb="0" eb="1">
      <t>ケツ</t>
    </rPh>
    <phoneticPr fontId="1"/>
  </si>
  <si>
    <t>死2</t>
    <rPh sb="0" eb="1">
      <t>シ</t>
    </rPh>
    <phoneticPr fontId="1"/>
  </si>
  <si>
    <t>地4</t>
    <rPh sb="0" eb="1">
      <t>チ</t>
    </rPh>
    <phoneticPr fontId="1"/>
  </si>
  <si>
    <t>星4</t>
    <rPh sb="0" eb="1">
      <t>ホシ</t>
    </rPh>
    <phoneticPr fontId="1"/>
  </si>
  <si>
    <t>死4</t>
    <rPh sb="0" eb="1">
      <t>シ</t>
    </rPh>
    <phoneticPr fontId="1"/>
  </si>
  <si>
    <t>火2</t>
    <rPh sb="0" eb="1">
      <t>ヒ</t>
    </rPh>
    <phoneticPr fontId="1"/>
  </si>
  <si>
    <t>緑1</t>
    <rPh sb="0" eb="1">
      <t>ミドリ</t>
    </rPh>
    <phoneticPr fontId="1"/>
  </si>
  <si>
    <t>星6</t>
    <rPh sb="0" eb="1">
      <t>ホシ</t>
    </rPh>
    <phoneticPr fontId="1"/>
  </si>
  <si>
    <t>陸上専用</t>
    <rPh sb="0" eb="2">
      <t>リクジョウ</t>
    </rPh>
    <rPh sb="2" eb="4">
      <t>センヨウ</t>
    </rPh>
    <phoneticPr fontId="1"/>
  </si>
  <si>
    <t>攻撃</t>
    <rPh sb="0" eb="2">
      <t>コウゲキ</t>
    </rPh>
    <phoneticPr fontId="1"/>
  </si>
  <si>
    <t>小範囲の敵の生命力を吸収して攻撃します</t>
    <rPh sb="0" eb="3">
      <t>ショウハンイ</t>
    </rPh>
    <rPh sb="4" eb="5">
      <t>テキ</t>
    </rPh>
    <rPh sb="6" eb="9">
      <t>セイメイリョク</t>
    </rPh>
    <rPh sb="10" eb="12">
      <t>キュウシュウ</t>
    </rPh>
    <rPh sb="14" eb="16">
      <t>コウゲキ</t>
    </rPh>
    <phoneticPr fontId="1"/>
  </si>
  <si>
    <t>25+1</t>
    <phoneticPr fontId="1"/>
  </si>
  <si>
    <t>防御無視\n吸収攻撃\n無生物無効</t>
    <rPh sb="0" eb="2">
      <t>ボウギョ</t>
    </rPh>
    <rPh sb="2" eb="4">
      <t>ムシ</t>
    </rPh>
    <rPh sb="6" eb="8">
      <t>キュウシュウ</t>
    </rPh>
    <rPh sb="8" eb="10">
      <t>コウゲキ</t>
    </rPh>
    <rPh sb="12" eb="15">
      <t>ムセイブツ</t>
    </rPh>
    <rPh sb="15" eb="17">
      <t>ムコウ</t>
    </rPh>
    <phoneticPr fontId="1"/>
  </si>
  <si>
    <t>兵士召喚</t>
    <rPh sb="0" eb="2">
      <t>ヘイシ</t>
    </rPh>
    <rPh sb="2" eb="4">
      <t>ショウカン</t>
    </rPh>
    <phoneticPr fontId="1"/>
  </si>
  <si>
    <t>不死の吸血鬼Vampireを1体召喚します</t>
    <rPh sb="0" eb="2">
      <t>フシ</t>
    </rPh>
    <rPh sb="3" eb="6">
      <t>キュウケツキ</t>
    </rPh>
    <rPh sb="15" eb="16">
      <t>タイ</t>
    </rPh>
    <rPh sb="16" eb="18">
      <t>ショウカン</t>
    </rPh>
    <phoneticPr fontId="1"/>
  </si>
  <si>
    <t>Vampire</t>
    <phoneticPr fontId="1"/>
  </si>
  <si>
    <t>戦闘呪附</t>
    <rPh sb="0" eb="2">
      <t>セントウ</t>
    </rPh>
    <rPh sb="2" eb="3">
      <t>ジュ</t>
    </rPh>
    <rPh sb="3" eb="4">
      <t>フ</t>
    </rPh>
    <phoneticPr fontId="1"/>
  </si>
  <si>
    <t>戦場に血を降らせ敵味方全員の士気を低下させます</t>
    <rPh sb="0" eb="2">
      <t>センジョウ</t>
    </rPh>
    <rPh sb="3" eb="4">
      <t>チ</t>
    </rPh>
    <rPh sb="5" eb="6">
      <t>フ</t>
    </rPh>
    <rPh sb="8" eb="11">
      <t>テキミカタ</t>
    </rPh>
    <rPh sb="11" eb="13">
      <t>ゼンイン</t>
    </rPh>
    <rPh sb="14" eb="16">
      <t>シキ</t>
    </rPh>
    <rPh sb="17" eb="19">
      <t>テイカ</t>
    </rPh>
    <phoneticPr fontId="1"/>
  </si>
  <si>
    <t>Blood Rain</t>
    <phoneticPr fontId="1"/>
  </si>
  <si>
    <t>指揮官召喚</t>
    <rPh sb="0" eb="3">
      <t>シキカン</t>
    </rPh>
    <rPh sb="3" eb="5">
      <t>ショウカン</t>
    </rPh>
    <phoneticPr fontId="1"/>
  </si>
  <si>
    <t>穢れた地の精霊王Father Illearthを召喚します</t>
    <rPh sb="0" eb="1">
      <t>ケガ</t>
    </rPh>
    <rPh sb="3" eb="4">
      <t>チ</t>
    </rPh>
    <rPh sb="5" eb="7">
      <t>セイレイ</t>
    </rPh>
    <rPh sb="7" eb="8">
      <t>オウ</t>
    </rPh>
    <rPh sb="24" eb="26">
      <t>ショウカン</t>
    </rPh>
    <phoneticPr fontId="1"/>
  </si>
  <si>
    <t>Father Illearth</t>
    <phoneticPr fontId="1"/>
  </si>
  <si>
    <t>ユニーク召喚（候補1種）</t>
    <rPh sb="4" eb="6">
      <t>ショウカン</t>
    </rPh>
    <rPh sb="7" eb="9">
      <t>コウホ</t>
    </rPh>
    <rPh sb="10" eb="11">
      <t>シュ</t>
    </rPh>
    <phoneticPr fontId="1"/>
  </si>
  <si>
    <t>災害誘発</t>
    <rPh sb="0" eb="2">
      <t>サイガイ</t>
    </rPh>
    <rPh sb="2" eb="4">
      <t>ユウハツ</t>
    </rPh>
    <phoneticPr fontId="1"/>
  </si>
  <si>
    <t>指定した州に夢を汚すHorrorを送り込みます</t>
    <rPh sb="0" eb="2">
      <t>シテイ</t>
    </rPh>
    <rPh sb="4" eb="5">
      <t>シュウ</t>
    </rPh>
    <rPh sb="6" eb="7">
      <t>ユメ</t>
    </rPh>
    <rPh sb="8" eb="9">
      <t>ケガ</t>
    </rPh>
    <rPh sb="17" eb="18">
      <t>オク</t>
    </rPh>
    <rPh sb="19" eb="20">
      <t>コ</t>
    </rPh>
    <phoneticPr fontId="1"/>
  </si>
  <si>
    <t>遠隔儀式</t>
    <rPh sb="0" eb="2">
      <t>エンカク</t>
    </rPh>
    <rPh sb="2" eb="4">
      <t>ギシキ</t>
    </rPh>
    <phoneticPr fontId="1"/>
  </si>
  <si>
    <t>強大な魔力を持つ吸血鬼Vampire Lordを召喚します</t>
    <rPh sb="0" eb="2">
      <t>キョウダイ</t>
    </rPh>
    <rPh sb="3" eb="5">
      <t>マリョク</t>
    </rPh>
    <rPh sb="6" eb="7">
      <t>モ</t>
    </rPh>
    <rPh sb="8" eb="11">
      <t>キュウケツキ</t>
    </rPh>
    <rPh sb="24" eb="26">
      <t>ショウカン</t>
    </rPh>
    <phoneticPr fontId="1"/>
  </si>
  <si>
    <t>Vampire Lord</t>
    <phoneticPr fontId="1"/>
  </si>
  <si>
    <t>5体のArch Devilのうちの1体を召喚します</t>
    <rPh sb="1" eb="2">
      <t>タイ</t>
    </rPh>
    <rPh sb="18" eb="19">
      <t>タイ</t>
    </rPh>
    <rPh sb="20" eb="22">
      <t>ショウカン</t>
    </rPh>
    <phoneticPr fontId="1"/>
  </si>
  <si>
    <t>Random Arch Devil</t>
    <phoneticPr fontId="1"/>
  </si>
  <si>
    <t>ユニーク召喚（候補5種）</t>
    <rPh sb="4" eb="6">
      <t>ショウカン</t>
    </rPh>
    <rPh sb="7" eb="9">
      <t>コウホ</t>
    </rPh>
    <rPh sb="10" eb="11">
      <t>シュ</t>
    </rPh>
    <phoneticPr fontId="1"/>
  </si>
  <si>
    <t>地方呪附</t>
    <rPh sb="0" eb="2">
      <t>チホウ</t>
    </rPh>
    <rPh sb="2" eb="3">
      <t>ジュ</t>
    </rPh>
    <rPh sb="3" eb="4">
      <t>フ</t>
    </rPh>
    <phoneticPr fontId="1"/>
  </si>
  <si>
    <t>州を狙う遠隔儀式に反撃しつつその75%を妨害します</t>
    <rPh sb="0" eb="1">
      <t>シュウ</t>
    </rPh>
    <rPh sb="2" eb="3">
      <t>ネラ</t>
    </rPh>
    <rPh sb="4" eb="6">
      <t>エンカク</t>
    </rPh>
    <rPh sb="6" eb="8">
      <t>ギシキ</t>
    </rPh>
    <rPh sb="9" eb="11">
      <t>ハンゲキ</t>
    </rPh>
    <rPh sb="20" eb="22">
      <t>ボウガイ</t>
    </rPh>
    <phoneticPr fontId="1"/>
  </si>
  <si>
    <t>Dome of Corruption</t>
    <phoneticPr fontId="1"/>
  </si>
  <si>
    <t>全体強化</t>
    <rPh sb="0" eb="2">
      <t>ゼンタイ</t>
    </rPh>
    <rPh sb="2" eb="4">
      <t>キョウカ</t>
    </rPh>
    <phoneticPr fontId="1"/>
  </si>
  <si>
    <t>味方全員に弱い毒物耐性を与えます</t>
    <rPh sb="0" eb="2">
      <t>ミカタ</t>
    </rPh>
    <rPh sb="2" eb="4">
      <t>ゼンイン</t>
    </rPh>
    <rPh sb="5" eb="6">
      <t>ヨワ</t>
    </rPh>
    <rPh sb="7" eb="9">
      <t>ドクブツ</t>
    </rPh>
    <rPh sb="9" eb="11">
      <t>タイセイ</t>
    </rPh>
    <rPh sb="12" eb="13">
      <t>アタ</t>
    </rPh>
    <phoneticPr fontId="1"/>
  </si>
  <si>
    <t>Poison Resistant 5</t>
    <phoneticPr fontId="1"/>
  </si>
  <si>
    <t>味方にのみ作用</t>
    <rPh sb="0" eb="2">
      <t>ミカタ</t>
    </rPh>
    <rPh sb="5" eb="7">
      <t>サヨウ</t>
    </rPh>
    <phoneticPr fontId="1"/>
  </si>
  <si>
    <t>遠隔召喚</t>
    <rPh sb="0" eb="2">
      <t>エンカク</t>
    </rPh>
    <rPh sb="2" eb="4">
      <t>ショウカン</t>
    </rPh>
    <phoneticPr fontId="1"/>
  </si>
  <si>
    <t>指定した州に8体のDemonic Locustとその指揮官を召喚します</t>
    <rPh sb="0" eb="2">
      <t>シテイ</t>
    </rPh>
    <rPh sb="4" eb="5">
      <t>シュウ</t>
    </rPh>
    <rPh sb="7" eb="8">
      <t>タイ</t>
    </rPh>
    <rPh sb="26" eb="29">
      <t>シキカン</t>
    </rPh>
    <rPh sb="30" eb="32">
      <t>ショウカン</t>
    </rPh>
    <phoneticPr fontId="1"/>
  </si>
  <si>
    <t>Demonic Locust</t>
    <phoneticPr fontId="1"/>
  </si>
  <si>
    <t>遠隔儀式\n海域の指定不可</t>
    <rPh sb="0" eb="2">
      <t>エンカク</t>
    </rPh>
    <rPh sb="2" eb="4">
      <t>ギシキ</t>
    </rPh>
    <rPh sb="6" eb="8">
      <t>カイイキ</t>
    </rPh>
    <rPh sb="9" eb="11">
      <t>シテイ</t>
    </rPh>
    <rPh sb="11" eb="13">
      <t>フカ</t>
    </rPh>
    <phoneticPr fontId="1"/>
  </si>
  <si>
    <t>世界呪附</t>
    <rPh sb="0" eb="2">
      <t>セカイ</t>
    </rPh>
    <rPh sb="2" eb="3">
      <t>ジュ</t>
    </rPh>
    <rPh sb="3" eb="4">
      <t>フ</t>
    </rPh>
    <phoneticPr fontId="1"/>
  </si>
  <si>
    <t>世界中で血以外の儀式や製造へとHorrorが誘引されます</t>
    <rPh sb="0" eb="2">
      <t>セカイ</t>
    </rPh>
    <rPh sb="2" eb="3">
      <t>ジュウ</t>
    </rPh>
    <rPh sb="4" eb="5">
      <t>ケツ</t>
    </rPh>
    <rPh sb="5" eb="7">
      <t>イガイ</t>
    </rPh>
    <rPh sb="8" eb="10">
      <t>ギシキ</t>
    </rPh>
    <rPh sb="11" eb="13">
      <t>セイゾウ</t>
    </rPh>
    <rPh sb="22" eb="24">
      <t>ユウイン</t>
    </rPh>
    <phoneticPr fontId="1"/>
  </si>
  <si>
    <t>Astral Corruption</t>
    <phoneticPr fontId="1"/>
  </si>
  <si>
    <t>血2</t>
    <rPh sb="0" eb="1">
      <t>ケツ</t>
    </rPh>
    <phoneticPr fontId="1"/>
  </si>
  <si>
    <t>緑2</t>
    <rPh sb="0" eb="1">
      <t>ミドリ</t>
    </rPh>
    <phoneticPr fontId="1"/>
  </si>
  <si>
    <t>血3</t>
    <rPh sb="0" eb="1">
      <t>ケツ</t>
    </rPh>
    <phoneticPr fontId="1"/>
  </si>
  <si>
    <t>星4</t>
    <rPh sb="0" eb="1">
      <t>ホシ</t>
    </rPh>
    <phoneticPr fontId="1"/>
  </si>
  <si>
    <t>血5</t>
    <rPh sb="0" eb="1">
      <t>ケツ</t>
    </rPh>
    <phoneticPr fontId="1"/>
  </si>
  <si>
    <t>血7</t>
    <rPh sb="0" eb="1">
      <t>ケツ</t>
    </rPh>
    <phoneticPr fontId="1"/>
  </si>
  <si>
    <t>様々な雑種の怪物を40+体召喚します</t>
    <phoneticPr fontId="1"/>
  </si>
  <si>
    <t>Random Crossbred</t>
    <phoneticPr fontId="1"/>
  </si>
  <si>
    <t>40+3</t>
    <phoneticPr fontId="1"/>
  </si>
  <si>
    <t>味方全員の筋力を向上させます</t>
    <rPh sb="0" eb="2">
      <t>ミカタ</t>
    </rPh>
    <rPh sb="2" eb="4">
      <t>ゼンイン</t>
    </rPh>
    <rPh sb="5" eb="7">
      <t>キンリョク</t>
    </rPh>
    <rPh sb="8" eb="10">
      <t>コウジョウ</t>
    </rPh>
    <phoneticPr fontId="1"/>
  </si>
  <si>
    <t>Strength 4</t>
    <phoneticPr fontId="1"/>
  </si>
  <si>
    <t>敵1体に強力な攻撃を行います</t>
    <rPh sb="0" eb="1">
      <t>テキ</t>
    </rPh>
    <rPh sb="2" eb="3">
      <t>タイ</t>
    </rPh>
    <rPh sb="4" eb="6">
      <t>キョウリョク</t>
    </rPh>
    <rPh sb="7" eb="9">
      <t>コウゲキ</t>
    </rPh>
    <rPh sb="10" eb="11">
      <t>オコナ</t>
    </rPh>
    <phoneticPr fontId="1"/>
  </si>
  <si>
    <t>40+5</t>
    <phoneticPr fontId="1"/>
  </si>
  <si>
    <t>防御無視\n無生物無効</t>
    <rPh sb="0" eb="2">
      <t>ボウギョ</t>
    </rPh>
    <rPh sb="2" eb="4">
      <t>ムシ</t>
    </rPh>
    <rPh sb="6" eb="9">
      <t>ムセイブツ</t>
    </rPh>
    <rPh sb="9" eb="11">
      <t>ムコウ</t>
    </rPh>
    <phoneticPr fontId="1"/>
  </si>
  <si>
    <t>遠隔攻撃</t>
    <rPh sb="0" eb="2">
      <t>エンカク</t>
    </rPh>
    <rPh sb="2" eb="4">
      <t>コウゲキ</t>
    </rPh>
    <phoneticPr fontId="1"/>
  </si>
  <si>
    <t>指定した州の敵軍の1体に災いを広げるHorrorを寄生させます</t>
    <rPh sb="0" eb="2">
      <t>シテイ</t>
    </rPh>
    <rPh sb="4" eb="5">
      <t>シュウ</t>
    </rPh>
    <rPh sb="6" eb="8">
      <t>テキグン</t>
    </rPh>
    <rPh sb="10" eb="11">
      <t>タイ</t>
    </rPh>
    <rPh sb="12" eb="13">
      <t>ワザワ</t>
    </rPh>
    <rPh sb="15" eb="16">
      <t>ヒロ</t>
    </rPh>
    <rPh sb="25" eb="27">
      <t>キセイ</t>
    </rPh>
    <phoneticPr fontId="1"/>
  </si>
  <si>
    <t>Horror Seed</t>
    <phoneticPr fontId="1"/>
  </si>
  <si>
    <t>4体のHeliophagusのうちの1体を召喚します</t>
    <rPh sb="1" eb="2">
      <t>タイ</t>
    </rPh>
    <rPh sb="19" eb="20">
      <t>タイ</t>
    </rPh>
    <rPh sb="21" eb="23">
      <t>ショウカン</t>
    </rPh>
    <phoneticPr fontId="1"/>
  </si>
  <si>
    <t>Random Heliophagus</t>
    <phoneticPr fontId="1"/>
  </si>
  <si>
    <t>ユニーク召喚（候補4種）</t>
    <rPh sb="4" eb="6">
      <t>ショウカン</t>
    </rPh>
    <rPh sb="7" eb="9">
      <t>コウホ</t>
    </rPh>
    <rPh sb="10" eb="11">
      <t>シュ</t>
    </rPh>
    <phoneticPr fontId="1"/>
  </si>
  <si>
    <t>要塞建設</t>
    <rPh sb="0" eb="2">
      <t>ヨウサイ</t>
    </rPh>
    <rPh sb="2" eb="4">
      <t>ケンセツ</t>
    </rPh>
    <phoneticPr fontId="1"/>
  </si>
  <si>
    <t>指定した陸上の州にCitadel of Powerを即座に建設します</t>
    <phoneticPr fontId="1"/>
  </si>
  <si>
    <t>Citadel of Power</t>
    <phoneticPr fontId="1"/>
  </si>
  <si>
    <t>周辺の州から住民を誘い出し血の奴隷を収集します</t>
    <rPh sb="0" eb="2">
      <t>シュウヘン</t>
    </rPh>
    <rPh sb="3" eb="4">
      <t>シュウ</t>
    </rPh>
    <rPh sb="6" eb="8">
      <t>ジュウミン</t>
    </rPh>
    <rPh sb="9" eb="10">
      <t>サソ</t>
    </rPh>
    <rPh sb="11" eb="12">
      <t>ダ</t>
    </rPh>
    <rPh sb="13" eb="14">
      <t>ケツ</t>
    </rPh>
    <rPh sb="15" eb="17">
      <t>ドレイ</t>
    </rPh>
    <rPh sb="18" eb="20">
      <t>シュウシュウ</t>
    </rPh>
    <phoneticPr fontId="1"/>
  </si>
  <si>
    <t>Blood Vortex</t>
    <phoneticPr fontId="1"/>
  </si>
  <si>
    <t>血1</t>
    <rPh sb="0" eb="1">
      <t>ケツ</t>
    </rPh>
    <phoneticPr fontId="1"/>
  </si>
  <si>
    <t>火1</t>
    <rPh sb="0" eb="1">
      <t>ヒ</t>
    </rPh>
    <phoneticPr fontId="1"/>
  </si>
  <si>
    <t>水1</t>
    <rPh sb="0" eb="1">
      <t>ミズ</t>
    </rPh>
    <phoneticPr fontId="1"/>
  </si>
  <si>
    <t>血4</t>
    <rPh sb="0" eb="1">
      <t>ケツ</t>
    </rPh>
    <phoneticPr fontId="1"/>
  </si>
  <si>
    <t>星5</t>
    <rPh sb="0" eb="1">
      <t>ホシ</t>
    </rPh>
    <phoneticPr fontId="1"/>
  </si>
  <si>
    <t>火2</t>
    <rPh sb="0" eb="1">
      <t>ヒ</t>
    </rPh>
    <phoneticPr fontId="1"/>
  </si>
  <si>
    <t>風2</t>
    <rPh sb="0" eb="1">
      <t>カゼ</t>
    </rPh>
    <phoneticPr fontId="1"/>
  </si>
  <si>
    <t>水2</t>
    <rPh sb="0" eb="1">
      <t>ミズ</t>
    </rPh>
    <phoneticPr fontId="1"/>
  </si>
  <si>
    <t>地2</t>
    <rPh sb="0" eb="1">
      <t>チ</t>
    </rPh>
    <phoneticPr fontId="1"/>
  </si>
  <si>
    <t>血6</t>
    <rPh sb="0" eb="1">
      <t>ケツ</t>
    </rPh>
    <phoneticPr fontId="1"/>
  </si>
  <si>
    <t>血8</t>
    <rPh sb="0" eb="1">
      <t>ケツ</t>
    </rPh>
    <phoneticPr fontId="1"/>
  </si>
  <si>
    <t>戦闘</t>
    <rPh sb="0" eb="2">
      <t>セントウ</t>
    </rPh>
    <phoneticPr fontId="1"/>
  </si>
  <si>
    <t>儀式</t>
    <rPh sb="0" eb="2">
      <t>ギシキ</t>
    </rPh>
    <phoneticPr fontId="1"/>
  </si>
  <si>
    <t>自己強化</t>
    <rPh sb="0" eb="2">
      <t>ジコ</t>
    </rPh>
    <rPh sb="2" eb="4">
      <t>キョウカ</t>
    </rPh>
    <phoneticPr fontId="1"/>
  </si>
  <si>
    <t>自身が受けた傷を攻撃者に転送しようと試みる能力を得ます</t>
    <rPh sb="0" eb="2">
      <t>ジシン</t>
    </rPh>
    <rPh sb="3" eb="4">
      <t>ウ</t>
    </rPh>
    <rPh sb="6" eb="7">
      <t>キズ</t>
    </rPh>
    <rPh sb="8" eb="11">
      <t>コウゲキシャ</t>
    </rPh>
    <rPh sb="12" eb="14">
      <t>テンソウ</t>
    </rPh>
    <rPh sb="18" eb="19">
      <t>ココロ</t>
    </rPh>
    <rPh sb="21" eb="23">
      <t>ノウリョク</t>
    </rPh>
    <rPh sb="24" eb="25">
      <t>エ</t>
    </rPh>
    <phoneticPr fontId="1"/>
  </si>
  <si>
    <t>Damage Reversal</t>
    <phoneticPr fontId="1"/>
  </si>
  <si>
    <t>追放</t>
    <rPh sb="0" eb="2">
      <t>ツイホウ</t>
    </rPh>
    <phoneticPr fontId="1"/>
  </si>
  <si>
    <t>敵1体をInfernoへと投げ落とします</t>
    <rPh sb="0" eb="1">
      <t>テキ</t>
    </rPh>
    <rPh sb="2" eb="3">
      <t>タイ</t>
    </rPh>
    <rPh sb="13" eb="14">
      <t>ナ</t>
    </rPh>
    <rPh sb="15" eb="16">
      <t>オ</t>
    </rPh>
    <phoneticPr fontId="1"/>
  </si>
  <si>
    <t>Banish to Inferno</t>
    <phoneticPr fontId="1"/>
  </si>
  <si>
    <t>敵1体をKokytosへと投げ落とします</t>
    <rPh sb="0" eb="1">
      <t>テキ</t>
    </rPh>
    <rPh sb="2" eb="3">
      <t>タイ</t>
    </rPh>
    <rPh sb="13" eb="14">
      <t>ナ</t>
    </rPh>
    <rPh sb="15" eb="16">
      <t>オ</t>
    </rPh>
    <phoneticPr fontId="1"/>
  </si>
  <si>
    <t>Banish to Kokytos</t>
    <phoneticPr fontId="1"/>
  </si>
  <si>
    <t>襲撃派遣</t>
    <rPh sb="0" eb="2">
      <t>シュウゲキ</t>
    </rPh>
    <rPh sb="2" eb="4">
      <t>ハケン</t>
    </rPh>
    <phoneticPr fontId="1"/>
  </si>
  <si>
    <t>指定した州を下等なHorrorが襲撃します</t>
    <rPh sb="0" eb="2">
      <t>シテイ</t>
    </rPh>
    <rPh sb="4" eb="5">
      <t>シュウ</t>
    </rPh>
    <rPh sb="6" eb="8">
      <t>カトウ</t>
    </rPh>
    <rPh sb="16" eb="18">
      <t>シュウゲキ</t>
    </rPh>
    <phoneticPr fontId="1"/>
  </si>
  <si>
    <t>指定した州をHorrorが襲撃します</t>
    <phoneticPr fontId="1"/>
  </si>
  <si>
    <t>Random Horror</t>
    <phoneticPr fontId="1"/>
  </si>
  <si>
    <t>熱波を纏う悪魔Devilを7+体と小悪魔Impを20体召喚します</t>
    <rPh sb="0" eb="2">
      <t>ネッパ</t>
    </rPh>
    <rPh sb="3" eb="4">
      <t>マト</t>
    </rPh>
    <rPh sb="5" eb="7">
      <t>アクマ</t>
    </rPh>
    <rPh sb="15" eb="16">
      <t>タイ</t>
    </rPh>
    <rPh sb="17" eb="20">
      <t>コアクマ</t>
    </rPh>
    <rPh sb="26" eb="27">
      <t>タイ</t>
    </rPh>
    <rPh sb="27" eb="29">
      <t>ショウカン</t>
    </rPh>
    <phoneticPr fontId="1"/>
  </si>
  <si>
    <t>Devil</t>
    <phoneticPr fontId="1"/>
  </si>
  <si>
    <t>7+1</t>
    <phoneticPr fontId="1"/>
  </si>
  <si>
    <t>20 imps</t>
    <phoneticPr fontId="1"/>
  </si>
  <si>
    <t>電撃を放つ悪魔Storm Demonを7+体召喚します</t>
    <rPh sb="0" eb="2">
      <t>デンゲキ</t>
    </rPh>
    <rPh sb="3" eb="4">
      <t>ハナ</t>
    </rPh>
    <rPh sb="5" eb="7">
      <t>アクマ</t>
    </rPh>
    <rPh sb="21" eb="22">
      <t>タイ</t>
    </rPh>
    <rPh sb="22" eb="24">
      <t>ショウカン</t>
    </rPh>
    <phoneticPr fontId="1"/>
  </si>
  <si>
    <t>Storm Demon</t>
    <phoneticPr fontId="1"/>
  </si>
  <si>
    <t>冷気を放つ悪魔Frost Fiendを8+体召喚します</t>
    <rPh sb="0" eb="2">
      <t>レイキ</t>
    </rPh>
    <rPh sb="3" eb="4">
      <t>ハナ</t>
    </rPh>
    <rPh sb="5" eb="7">
      <t>アクマ</t>
    </rPh>
    <rPh sb="21" eb="22">
      <t>タイ</t>
    </rPh>
    <rPh sb="22" eb="24">
      <t>ショウカン</t>
    </rPh>
    <phoneticPr fontId="1"/>
  </si>
  <si>
    <t>Frost Fiend</t>
    <phoneticPr fontId="1"/>
  </si>
  <si>
    <t>8+1</t>
    <phoneticPr fontId="1"/>
  </si>
  <si>
    <t>強力な悪魔の騎士Demon Knightを10+体召喚します</t>
    <rPh sb="0" eb="2">
      <t>キョウリョク</t>
    </rPh>
    <rPh sb="3" eb="5">
      <t>アクマ</t>
    </rPh>
    <rPh sb="6" eb="8">
      <t>キシ</t>
    </rPh>
    <rPh sb="24" eb="25">
      <t>タイ</t>
    </rPh>
    <rPh sb="25" eb="27">
      <t>ショウカン</t>
    </rPh>
    <phoneticPr fontId="1"/>
  </si>
  <si>
    <t>Demon Knight</t>
    <phoneticPr fontId="1"/>
  </si>
  <si>
    <t>10+1</t>
    <phoneticPr fontId="1"/>
  </si>
  <si>
    <t>闇の中で力を増す悪魔Fiend of Darknessを14+体召喚します</t>
    <phoneticPr fontId="1"/>
  </si>
  <si>
    <t>Fiend of Darkness</t>
    <phoneticPr fontId="1"/>
  </si>
  <si>
    <t>14+1</t>
    <phoneticPr fontId="1"/>
  </si>
  <si>
    <t>支配圏内でDevilが敵兵士を反逆させようと試みます</t>
    <rPh sb="0" eb="3">
      <t>シハイケン</t>
    </rPh>
    <rPh sb="3" eb="4">
      <t>ナイ</t>
    </rPh>
    <rPh sb="11" eb="12">
      <t>テキ</t>
    </rPh>
    <rPh sb="12" eb="14">
      <t>ヘイシ</t>
    </rPh>
    <rPh sb="15" eb="17">
      <t>ハンギャク</t>
    </rPh>
    <rPh sb="22" eb="23">
      <t>ココロ</t>
    </rPh>
    <phoneticPr fontId="1"/>
  </si>
  <si>
    <t>The Looming Hell</t>
    <phoneticPr fontId="1"/>
  </si>
  <si>
    <t>6体のDemon Lordのうちの1体を召喚します</t>
    <rPh sb="1" eb="2">
      <t>タイ</t>
    </rPh>
    <rPh sb="18" eb="19">
      <t>タイ</t>
    </rPh>
    <rPh sb="20" eb="22">
      <t>ショウカン</t>
    </rPh>
    <phoneticPr fontId="1"/>
  </si>
  <si>
    <t>Random Demon Lord</t>
    <phoneticPr fontId="1"/>
  </si>
  <si>
    <t>ユニーク召喚（候補6種）</t>
    <rPh sb="4" eb="6">
      <t>ショウカン</t>
    </rPh>
    <rPh sb="7" eb="9">
      <t>コウホ</t>
    </rPh>
    <rPh sb="10" eb="11">
      <t>シュ</t>
    </rPh>
    <phoneticPr fontId="1"/>
  </si>
  <si>
    <t>age ten years</t>
    <phoneticPr fontId="1"/>
  </si>
  <si>
    <t>Divine</t>
    <phoneticPr fontId="1"/>
  </si>
  <si>
    <t>Blessing</t>
    <phoneticPr fontId="1"/>
  </si>
  <si>
    <t>聖1</t>
    <rPh sb="0" eb="1">
      <t>セイ</t>
    </rPh>
    <phoneticPr fontId="1"/>
  </si>
  <si>
    <t>Banishment</t>
    <phoneticPr fontId="1"/>
  </si>
  <si>
    <t>Sermon of Courage</t>
    <phoneticPr fontId="1"/>
  </si>
  <si>
    <t>聖2</t>
    <rPh sb="0" eb="1">
      <t>セイ</t>
    </rPh>
    <phoneticPr fontId="1"/>
  </si>
  <si>
    <t>Smite Demon</t>
    <phoneticPr fontId="1"/>
  </si>
  <si>
    <t>Holy Word</t>
    <phoneticPr fontId="1"/>
  </si>
  <si>
    <t>Holy Agenger</t>
    <phoneticPr fontId="1"/>
  </si>
  <si>
    <t>Divine Blessing</t>
    <phoneticPr fontId="1"/>
  </si>
  <si>
    <t>聖3</t>
    <rPh sb="0" eb="1">
      <t>セイ</t>
    </rPh>
    <phoneticPr fontId="1"/>
  </si>
  <si>
    <t>Smite</t>
    <phoneticPr fontId="1"/>
  </si>
  <si>
    <t>Fanaticism</t>
    <phoneticPr fontId="1"/>
  </si>
  <si>
    <t>聖4</t>
    <rPh sb="0" eb="1">
      <t>セイ</t>
    </rPh>
    <phoneticPr fontId="1"/>
  </si>
  <si>
    <t>Divine Channeling</t>
    <phoneticPr fontId="1"/>
  </si>
  <si>
    <t>聖5</t>
    <rPh sb="0" eb="1">
      <t>セイ</t>
    </rPh>
    <phoneticPr fontId="1"/>
  </si>
  <si>
    <t>水陸両用</t>
    <rPh sb="0" eb="2">
      <t>スイリク</t>
    </rPh>
    <rPh sb="2" eb="4">
      <t>リョウヨウ</t>
    </rPh>
    <phoneticPr fontId="1"/>
  </si>
  <si>
    <t>祝福</t>
    <rPh sb="0" eb="2">
      <t>シュクフク</t>
    </rPh>
    <phoneticPr fontId="1"/>
  </si>
  <si>
    <t>Blessed</t>
    <phoneticPr fontId="1"/>
  </si>
  <si>
    <t>15+10</t>
    <phoneticPr fontId="1"/>
  </si>
  <si>
    <t>5+5</t>
    <phoneticPr fontId="1"/>
  </si>
  <si>
    <t>神聖なものにのみ作用\n味方にのみ作用</t>
    <rPh sb="0" eb="2">
      <t>シンセイ</t>
    </rPh>
    <rPh sb="8" eb="10">
      <t>サヨウ</t>
    </rPh>
    <rPh sb="12" eb="14">
      <t>ミカタ</t>
    </rPh>
    <rPh sb="17" eb="19">
      <t>サヨウ</t>
    </rPh>
    <phoneticPr fontId="1"/>
  </si>
  <si>
    <t>中範囲のアンデッドを攻撃します</t>
    <rPh sb="0" eb="1">
      <t>チュウ</t>
    </rPh>
    <rPh sb="1" eb="3">
      <t>ハンイ</t>
    </rPh>
    <rPh sb="10" eb="12">
      <t>コウゲキ</t>
    </rPh>
    <phoneticPr fontId="1"/>
  </si>
  <si>
    <t>4+3</t>
    <phoneticPr fontId="1"/>
  </si>
  <si>
    <t>25+5</t>
    <phoneticPr fontId="1"/>
  </si>
  <si>
    <t>4+2</t>
    <phoneticPr fontId="1"/>
  </si>
  <si>
    <t>防御無視\n抵抗可能\nアンデッドにのみ作用</t>
    <rPh sb="0" eb="2">
      <t>ボウギョ</t>
    </rPh>
    <rPh sb="2" eb="4">
      <t>ムシ</t>
    </rPh>
    <rPh sb="6" eb="8">
      <t>テイコウ</t>
    </rPh>
    <rPh sb="8" eb="10">
      <t>カノウ</t>
    </rPh>
    <rPh sb="20" eb="22">
      <t>サヨウ</t>
    </rPh>
    <phoneticPr fontId="1"/>
  </si>
  <si>
    <t>強化</t>
    <rPh sb="0" eb="2">
      <t>キョウカ</t>
    </rPh>
    <phoneticPr fontId="1"/>
  </si>
  <si>
    <t>中範囲の味方の士気を向上させます</t>
    <rPh sb="0" eb="1">
      <t>チュウ</t>
    </rPh>
    <rPh sb="1" eb="3">
      <t>ハンイ</t>
    </rPh>
    <rPh sb="4" eb="6">
      <t>ミカタ</t>
    </rPh>
    <rPh sb="7" eb="9">
      <t>シキ</t>
    </rPh>
    <rPh sb="10" eb="12">
      <t>コウジョウ</t>
    </rPh>
    <phoneticPr fontId="1"/>
  </si>
  <si>
    <t>Morale 1</t>
    <phoneticPr fontId="1"/>
  </si>
  <si>
    <t>10+5</t>
    <phoneticPr fontId="1"/>
  </si>
  <si>
    <t>敵のデーモン1体を攻撃します</t>
    <rPh sb="0" eb="1">
      <t>テキ</t>
    </rPh>
    <rPh sb="7" eb="8">
      <t>タイ</t>
    </rPh>
    <rPh sb="9" eb="11">
      <t>コウゲキ</t>
    </rPh>
    <phoneticPr fontId="1"/>
  </si>
  <si>
    <t>15+5</t>
    <phoneticPr fontId="1"/>
  </si>
  <si>
    <t>30+5</t>
    <phoneticPr fontId="1"/>
  </si>
  <si>
    <t>防御無視\n抵抗可能\nデーモンにのみ作用</t>
    <rPh sb="0" eb="2">
      <t>ボウギョ</t>
    </rPh>
    <rPh sb="2" eb="4">
      <t>ムシ</t>
    </rPh>
    <rPh sb="6" eb="8">
      <t>テイコウ</t>
    </rPh>
    <rPh sb="8" eb="10">
      <t>カノウ</t>
    </rPh>
    <rPh sb="19" eb="21">
      <t>サヨウ</t>
    </rPh>
    <phoneticPr fontId="1"/>
  </si>
  <si>
    <t>唖然</t>
    <rPh sb="0" eb="2">
      <t>アゼン</t>
    </rPh>
    <phoneticPr fontId="1"/>
  </si>
  <si>
    <t>唖然</t>
    <rPh sb="0" eb="2">
      <t>アゼン</t>
    </rPh>
    <phoneticPr fontId="1"/>
  </si>
  <si>
    <t>Stunned</t>
    <phoneticPr fontId="1"/>
  </si>
  <si>
    <t>抵抗可能\n神聖なものにのみ作用</t>
    <rPh sb="0" eb="2">
      <t>テイコウ</t>
    </rPh>
    <rPh sb="2" eb="4">
      <t>カノウ</t>
    </rPh>
    <rPh sb="6" eb="8">
      <t>シンセイ</t>
    </rPh>
    <rPh sb="14" eb="16">
      <t>サヨウ</t>
    </rPh>
    <phoneticPr fontId="1"/>
  </si>
  <si>
    <t>自身が傷付くと神聖なる矢で自動的に反撃します</t>
    <rPh sb="0" eb="2">
      <t>ジシン</t>
    </rPh>
    <rPh sb="3" eb="5">
      <t>キズツ</t>
    </rPh>
    <rPh sb="7" eb="9">
      <t>シンセイ</t>
    </rPh>
    <rPh sb="11" eb="12">
      <t>ヤ</t>
    </rPh>
    <rPh sb="13" eb="16">
      <t>ジドウテキ</t>
    </rPh>
    <rPh sb="17" eb="19">
      <t>ハンゲキ</t>
    </rPh>
    <phoneticPr fontId="1"/>
  </si>
  <si>
    <t>Holy Avenger</t>
    <phoneticPr fontId="1"/>
  </si>
  <si>
    <t>全体祝福</t>
    <rPh sb="0" eb="2">
      <t>ゼンタイ</t>
    </rPh>
    <rPh sb="2" eb="4">
      <t>シュクフク</t>
    </rPh>
    <phoneticPr fontId="1"/>
  </si>
  <si>
    <t>敵1体を神聖なる矢で攻撃します</t>
    <rPh sb="0" eb="1">
      <t>テキ</t>
    </rPh>
    <rPh sb="2" eb="3">
      <t>タイ</t>
    </rPh>
    <rPh sb="4" eb="6">
      <t>シンセイ</t>
    </rPh>
    <rPh sb="8" eb="9">
      <t>ヤ</t>
    </rPh>
    <rPh sb="10" eb="12">
      <t>コウゲキ</t>
    </rPh>
    <phoneticPr fontId="1"/>
  </si>
  <si>
    <t>防御無視\n抵抗可能</t>
    <rPh sb="0" eb="2">
      <t>ボウギョ</t>
    </rPh>
    <rPh sb="2" eb="4">
      <t>ムシ</t>
    </rPh>
    <rPh sb="6" eb="8">
      <t>テイコウ</t>
    </rPh>
    <rPh sb="8" eb="10">
      <t>カノウ</t>
    </rPh>
    <phoneticPr fontId="1"/>
  </si>
  <si>
    <t>味方全員の士気を向上させます</t>
    <rPh sb="0" eb="2">
      <t>ミカタ</t>
    </rPh>
    <rPh sb="2" eb="4">
      <t>ゼンイン</t>
    </rPh>
    <rPh sb="5" eb="7">
      <t>シキ</t>
    </rPh>
    <rPh sb="8" eb="10">
      <t>コウジョウ</t>
    </rPh>
    <phoneticPr fontId="1"/>
  </si>
  <si>
    <t>Morale 1</t>
    <phoneticPr fontId="1"/>
  </si>
  <si>
    <t>味方の低位の聖職者の聖魔法技能を向上させます</t>
    <rPh sb="0" eb="2">
      <t>ミカタ</t>
    </rPh>
    <rPh sb="3" eb="5">
      <t>テイイ</t>
    </rPh>
    <rPh sb="6" eb="9">
      <t>セイショクシャ</t>
    </rPh>
    <rPh sb="10" eb="11">
      <t>セイ</t>
    </rPh>
    <rPh sb="11" eb="13">
      <t>マホウ</t>
    </rPh>
    <rPh sb="13" eb="15">
      <t>ギノウ</t>
    </rPh>
    <rPh sb="16" eb="18">
      <t>コウジョウ</t>
    </rPh>
    <phoneticPr fontId="1"/>
  </si>
  <si>
    <t>Ashes to Ashes</t>
    <phoneticPr fontId="1"/>
  </si>
  <si>
    <t>中範囲のアンデッドを攻撃し炎上させます</t>
    <rPh sb="0" eb="1">
      <t>チュウ</t>
    </rPh>
    <rPh sb="1" eb="3">
      <t>ハンイ</t>
    </rPh>
    <rPh sb="10" eb="12">
      <t>コウゲキ</t>
    </rPh>
    <rPh sb="13" eb="15">
      <t>エンジョウ</t>
    </rPh>
    <phoneticPr fontId="1"/>
  </si>
  <si>
    <t>Burning</t>
    <phoneticPr fontId="1"/>
  </si>
  <si>
    <t>Wind of Memories</t>
    <phoneticPr fontId="1"/>
  </si>
  <si>
    <t>中範囲のアンデッドを攻撃し意志あるものには更なる被害を与えます</t>
    <rPh sb="0" eb="1">
      <t>チュウ</t>
    </rPh>
    <rPh sb="1" eb="3">
      <t>ハンイ</t>
    </rPh>
    <rPh sb="10" eb="12">
      <t>コウゲキ</t>
    </rPh>
    <rPh sb="13" eb="15">
      <t>イシ</t>
    </rPh>
    <rPh sb="21" eb="22">
      <t>サラ</t>
    </rPh>
    <rPh sb="24" eb="26">
      <t>ヒガイ</t>
    </rPh>
    <rPh sb="27" eb="28">
      <t>アタ</t>
    </rPh>
    <phoneticPr fontId="1"/>
  </si>
  <si>
    <t>2+1</t>
    <phoneticPr fontId="1"/>
  </si>
  <si>
    <t>8+4</t>
    <phoneticPr fontId="1"/>
  </si>
  <si>
    <t>Memories of Death</t>
    <phoneticPr fontId="1"/>
  </si>
  <si>
    <t>Purifying Water</t>
    <phoneticPr fontId="1"/>
  </si>
  <si>
    <t>6+3</t>
    <phoneticPr fontId="1"/>
  </si>
  <si>
    <t>Cleansing</t>
    <phoneticPr fontId="1"/>
  </si>
  <si>
    <t>Pull from the Grave</t>
    <phoneticPr fontId="1"/>
  </si>
  <si>
    <t>中範囲のアンデッドを攻撃し埋没させて動きを封じようと試みます</t>
    <rPh sb="0" eb="1">
      <t>チュウ</t>
    </rPh>
    <rPh sb="1" eb="3">
      <t>ハンイ</t>
    </rPh>
    <rPh sb="10" eb="12">
      <t>コウゲキ</t>
    </rPh>
    <rPh sb="13" eb="15">
      <t>マイボツ</t>
    </rPh>
    <rPh sb="18" eb="19">
      <t>ウゴ</t>
    </rPh>
    <rPh sb="21" eb="22">
      <t>フウ</t>
    </rPh>
    <rPh sb="26" eb="27">
      <t>ココロ</t>
    </rPh>
    <phoneticPr fontId="1"/>
  </si>
  <si>
    <t>Grip</t>
    <phoneticPr fontId="1"/>
  </si>
  <si>
    <t>Stellar Decree</t>
    <phoneticPr fontId="1"/>
  </si>
  <si>
    <t>中範囲のアンデッドを攻撃し意志あるものを怯ませようと試みます</t>
    <rPh sb="0" eb="1">
      <t>チュウ</t>
    </rPh>
    <rPh sb="1" eb="3">
      <t>ハンイ</t>
    </rPh>
    <rPh sb="10" eb="12">
      <t>コウゲキ</t>
    </rPh>
    <rPh sb="13" eb="15">
      <t>イシ</t>
    </rPh>
    <rPh sb="20" eb="21">
      <t>ヒル</t>
    </rPh>
    <rPh sb="26" eb="27">
      <t>ココロ</t>
    </rPh>
    <phoneticPr fontId="1"/>
  </si>
  <si>
    <t>Halt</t>
    <phoneticPr fontId="1"/>
  </si>
  <si>
    <t>Decree of the Underworld</t>
    <phoneticPr fontId="1"/>
  </si>
  <si>
    <t>中範囲のアンデッドを攻撃し意志あるものを混乱させようと試みます</t>
    <rPh sb="0" eb="1">
      <t>チュウ</t>
    </rPh>
    <rPh sb="1" eb="3">
      <t>ハンイ</t>
    </rPh>
    <rPh sb="10" eb="12">
      <t>コウゲキ</t>
    </rPh>
    <rPh sb="13" eb="15">
      <t>イシ</t>
    </rPh>
    <rPh sb="20" eb="22">
      <t>コンラン</t>
    </rPh>
    <rPh sb="27" eb="28">
      <t>ココロ</t>
    </rPh>
    <phoneticPr fontId="1"/>
  </si>
  <si>
    <t>Bewilderment</t>
    <phoneticPr fontId="1"/>
  </si>
  <si>
    <t>Final Rest</t>
    <phoneticPr fontId="1"/>
  </si>
  <si>
    <t>即死</t>
    <rPh sb="0" eb="2">
      <t>ソクシ</t>
    </rPh>
    <phoneticPr fontId="1"/>
  </si>
  <si>
    <t>中範囲のアンデッドを即死させようと試みます</t>
    <rPh sb="0" eb="1">
      <t>チュウ</t>
    </rPh>
    <rPh sb="1" eb="3">
      <t>ハンイ</t>
    </rPh>
    <rPh sb="10" eb="12">
      <t>ソクシ</t>
    </rPh>
    <rPh sb="17" eb="18">
      <t>ココロ</t>
    </rPh>
    <phoneticPr fontId="1"/>
  </si>
  <si>
    <t>防御無視\n抵抗容易\nアンデッドにのみ作用</t>
    <rPh sb="0" eb="2">
      <t>ボウギョ</t>
    </rPh>
    <rPh sb="2" eb="4">
      <t>ムシ</t>
    </rPh>
    <rPh sb="6" eb="8">
      <t>テイコウ</t>
    </rPh>
    <rPh sb="8" eb="10">
      <t>ヨウイ</t>
    </rPh>
    <rPh sb="20" eb="22">
      <t>サヨウ</t>
    </rPh>
    <phoneticPr fontId="1"/>
  </si>
  <si>
    <t>Heavenly Fire</t>
    <phoneticPr fontId="1"/>
  </si>
  <si>
    <t>敵1体を神聖なる矢で攻撃し炎で追撃します</t>
    <rPh sb="0" eb="1">
      <t>テキ</t>
    </rPh>
    <rPh sb="2" eb="3">
      <t>タイ</t>
    </rPh>
    <rPh sb="4" eb="6">
      <t>シンセイ</t>
    </rPh>
    <rPh sb="8" eb="9">
      <t>ヤ</t>
    </rPh>
    <rPh sb="10" eb="12">
      <t>コウゲキ</t>
    </rPh>
    <rPh sb="13" eb="14">
      <t>ホノオ</t>
    </rPh>
    <rPh sb="15" eb="17">
      <t>ツイゲキ</t>
    </rPh>
    <phoneticPr fontId="1"/>
  </si>
  <si>
    <t>Fiery Death</t>
    <phoneticPr fontId="1"/>
  </si>
  <si>
    <t>Heavenly Strike</t>
    <phoneticPr fontId="1"/>
  </si>
  <si>
    <t>敵1体を神聖なる矢で攻撃し電撃で追撃します</t>
    <rPh sb="0" eb="1">
      <t>テキ</t>
    </rPh>
    <rPh sb="2" eb="3">
      <t>タイ</t>
    </rPh>
    <rPh sb="4" eb="6">
      <t>シンセイ</t>
    </rPh>
    <rPh sb="8" eb="9">
      <t>ヤ</t>
    </rPh>
    <rPh sb="10" eb="12">
      <t>コウゲキ</t>
    </rPh>
    <rPh sb="13" eb="15">
      <t>デンゲキ</t>
    </rPh>
    <rPh sb="16" eb="18">
      <t>ツイゲキ</t>
    </rPh>
    <phoneticPr fontId="1"/>
  </si>
  <si>
    <t>Lightning Death</t>
    <phoneticPr fontId="1"/>
  </si>
  <si>
    <t>Watery Death</t>
    <phoneticPr fontId="1"/>
  </si>
  <si>
    <t>敵1体を神聖なる矢で攻撃し溺れさせます</t>
    <rPh sb="0" eb="1">
      <t>テキ</t>
    </rPh>
    <rPh sb="2" eb="3">
      <t>タイ</t>
    </rPh>
    <rPh sb="4" eb="6">
      <t>シンセイ</t>
    </rPh>
    <rPh sb="8" eb="9">
      <t>ヤ</t>
    </rPh>
    <rPh sb="10" eb="12">
      <t>コウゲキ</t>
    </rPh>
    <rPh sb="13" eb="14">
      <t>オボ</t>
    </rPh>
    <phoneticPr fontId="1"/>
  </si>
  <si>
    <t>Drowning</t>
    <phoneticPr fontId="1"/>
  </si>
  <si>
    <t>Word of Stone</t>
    <phoneticPr fontId="1"/>
  </si>
  <si>
    <t>敵1体を神聖なる矢で攻撃し石化させようと試みます</t>
    <rPh sb="0" eb="1">
      <t>テキ</t>
    </rPh>
    <rPh sb="2" eb="3">
      <t>タイ</t>
    </rPh>
    <rPh sb="4" eb="6">
      <t>シンセイ</t>
    </rPh>
    <rPh sb="8" eb="9">
      <t>ヤ</t>
    </rPh>
    <rPh sb="10" eb="12">
      <t>コウゲキ</t>
    </rPh>
    <rPh sb="13" eb="15">
      <t>セキカ</t>
    </rPh>
    <rPh sb="20" eb="21">
      <t>ココロ</t>
    </rPh>
    <phoneticPr fontId="1"/>
  </si>
  <si>
    <t>Petrification</t>
    <phoneticPr fontId="1"/>
  </si>
  <si>
    <t>Word of Power</t>
    <phoneticPr fontId="1"/>
  </si>
  <si>
    <t>敵1体を神聖なる矢で攻撃し麻痺させようと試みます</t>
    <rPh sb="0" eb="1">
      <t>テキ</t>
    </rPh>
    <rPh sb="2" eb="3">
      <t>タイ</t>
    </rPh>
    <rPh sb="4" eb="6">
      <t>シンセイ</t>
    </rPh>
    <rPh sb="8" eb="9">
      <t>ヤ</t>
    </rPh>
    <rPh sb="10" eb="12">
      <t>コウゲキ</t>
    </rPh>
    <rPh sb="13" eb="15">
      <t>マヒ</t>
    </rPh>
    <rPh sb="20" eb="21">
      <t>ココロ</t>
    </rPh>
    <phoneticPr fontId="1"/>
  </si>
  <si>
    <t>Paralyzation</t>
    <phoneticPr fontId="1"/>
  </si>
  <si>
    <t>Syllable of Death</t>
    <phoneticPr fontId="1"/>
  </si>
  <si>
    <t>敵1体を神聖なる矢で攻撃し即死か疲労させようと試みます</t>
    <rPh sb="0" eb="1">
      <t>テキ</t>
    </rPh>
    <rPh sb="2" eb="3">
      <t>タイ</t>
    </rPh>
    <rPh sb="4" eb="6">
      <t>シンセイ</t>
    </rPh>
    <rPh sb="8" eb="9">
      <t>ヤ</t>
    </rPh>
    <rPh sb="10" eb="12">
      <t>コウゲキ</t>
    </rPh>
    <rPh sb="13" eb="15">
      <t>ソクシ</t>
    </rPh>
    <rPh sb="16" eb="18">
      <t>ヒロウ</t>
    </rPh>
    <rPh sb="23" eb="24">
      <t>ココロ</t>
    </rPh>
    <phoneticPr fontId="1"/>
  </si>
  <si>
    <t>Death</t>
    <phoneticPr fontId="1"/>
  </si>
  <si>
    <t>Word of Thorns</t>
    <phoneticPr fontId="1"/>
  </si>
  <si>
    <t>敵1体を神聖なる矢で攻撃し捕縛して出血させます</t>
    <rPh sb="0" eb="1">
      <t>テキ</t>
    </rPh>
    <rPh sb="2" eb="3">
      <t>タイ</t>
    </rPh>
    <rPh sb="4" eb="6">
      <t>シンセイ</t>
    </rPh>
    <rPh sb="8" eb="9">
      <t>ヤ</t>
    </rPh>
    <rPh sb="10" eb="12">
      <t>コウゲキ</t>
    </rPh>
    <rPh sb="13" eb="15">
      <t>ホバク</t>
    </rPh>
    <rPh sb="17" eb="19">
      <t>シュッケツ</t>
    </rPh>
    <phoneticPr fontId="1"/>
  </si>
  <si>
    <t>Tangles</t>
    <phoneticPr fontId="1"/>
  </si>
  <si>
    <t>Claim Life</t>
    <phoneticPr fontId="1"/>
  </si>
  <si>
    <t>敵1体を神聖なる矢で攻撃し胸に傷を残します</t>
    <rPh sb="0" eb="1">
      <t>テキ</t>
    </rPh>
    <rPh sb="2" eb="3">
      <t>タイ</t>
    </rPh>
    <rPh sb="4" eb="6">
      <t>シンセイ</t>
    </rPh>
    <rPh sb="8" eb="9">
      <t>ヤ</t>
    </rPh>
    <rPh sb="10" eb="12">
      <t>コウゲキ</t>
    </rPh>
    <rPh sb="13" eb="14">
      <t>ムネ</t>
    </rPh>
    <rPh sb="15" eb="16">
      <t>キズ</t>
    </rPh>
    <rPh sb="17" eb="18">
      <t>ノコ</t>
    </rPh>
    <phoneticPr fontId="1"/>
  </si>
  <si>
    <t>防御無視\n抵抗可能\nアンデッド無効\n無生物無効</t>
    <rPh sb="0" eb="2">
      <t>ボウギョ</t>
    </rPh>
    <rPh sb="2" eb="4">
      <t>ムシ</t>
    </rPh>
    <rPh sb="6" eb="8">
      <t>テイコウ</t>
    </rPh>
    <rPh sb="8" eb="10">
      <t>カノウ</t>
    </rPh>
    <rPh sb="17" eb="19">
      <t>ムコウ</t>
    </rPh>
    <rPh sb="21" eb="24">
      <t>ムセイブツ</t>
    </rPh>
    <rPh sb="24" eb="26">
      <t>ムコウ</t>
    </rPh>
    <phoneticPr fontId="1"/>
  </si>
  <si>
    <t>Chestwound</t>
    <phoneticPr fontId="1"/>
  </si>
  <si>
    <t>God</t>
    <phoneticPr fontId="1"/>
  </si>
  <si>
    <t>無</t>
    <rPh sb="0" eb="1">
      <t>ム</t>
    </rPh>
    <phoneticPr fontId="1"/>
  </si>
  <si>
    <t>火</t>
    <rPh sb="0" eb="1">
      <t>ヒ</t>
    </rPh>
    <phoneticPr fontId="1"/>
  </si>
  <si>
    <t>風</t>
    <rPh sb="0" eb="1">
      <t>カゼ</t>
    </rPh>
    <phoneticPr fontId="1"/>
  </si>
  <si>
    <t>水</t>
    <rPh sb="0" eb="1">
      <t>ミズ</t>
    </rPh>
    <phoneticPr fontId="1"/>
  </si>
  <si>
    <t>地</t>
    <rPh sb="0" eb="1">
      <t>チ</t>
    </rPh>
    <phoneticPr fontId="1"/>
  </si>
  <si>
    <t>星</t>
    <rPh sb="0" eb="1">
      <t>ホシ</t>
    </rPh>
    <phoneticPr fontId="1"/>
  </si>
  <si>
    <t>死</t>
    <rPh sb="0" eb="1">
      <t>シ</t>
    </rPh>
    <phoneticPr fontId="1"/>
  </si>
  <si>
    <t>緑</t>
    <rPh sb="0" eb="1">
      <t>ミドリ</t>
    </rPh>
    <phoneticPr fontId="1"/>
  </si>
  <si>
    <t>血</t>
    <rPh sb="0" eb="1">
      <t>ケツ</t>
    </rPh>
    <phoneticPr fontId="1"/>
  </si>
  <si>
    <t>中範囲の味方の神聖なユニットを祝福します</t>
    <rPh sb="0" eb="1">
      <t>チュウ</t>
    </rPh>
    <rPh sb="1" eb="3">
      <t>ハンイ</t>
    </rPh>
    <rPh sb="4" eb="6">
      <t>ミカタ</t>
    </rPh>
    <rPh sb="7" eb="9">
      <t>シンセイ</t>
    </rPh>
    <rPh sb="15" eb="17">
      <t>シュクフク</t>
    </rPh>
    <phoneticPr fontId="1"/>
  </si>
  <si>
    <t>敵の神聖なユニット1体の動きを短時間封じようと試みます</t>
    <rPh sb="0" eb="1">
      <t>テキ</t>
    </rPh>
    <rPh sb="2" eb="4">
      <t>シンセイ</t>
    </rPh>
    <rPh sb="10" eb="11">
      <t>タイ</t>
    </rPh>
    <rPh sb="12" eb="13">
      <t>ウゴ</t>
    </rPh>
    <rPh sb="15" eb="18">
      <t>タンジカン</t>
    </rPh>
    <rPh sb="18" eb="19">
      <t>フウ</t>
    </rPh>
    <rPh sb="23" eb="24">
      <t>ココロ</t>
    </rPh>
    <phoneticPr fontId="1"/>
  </si>
  <si>
    <t>味方の神聖なユニット全員を祝福します</t>
    <rPh sb="0" eb="2">
      <t>ミカタ</t>
    </rPh>
    <rPh sb="3" eb="5">
      <t>シンセイ</t>
    </rPh>
    <rPh sb="10" eb="12">
      <t>ゼンイン</t>
    </rPh>
    <rPh sb="13" eb="15">
      <t>シュクフク</t>
    </rPh>
    <phoneticPr fontId="1"/>
  </si>
  <si>
    <t>Name</t>
    <phoneticPr fontId="1"/>
  </si>
  <si>
    <t>Era</t>
    <phoneticPr fontId="1"/>
  </si>
  <si>
    <t>Epi</t>
    <phoneticPr fontId="1"/>
  </si>
  <si>
    <t>EA</t>
    <phoneticPr fontId="1"/>
  </si>
  <si>
    <t>Golden Era</t>
    <phoneticPr fontId="1"/>
  </si>
  <si>
    <t>Ermor</t>
    <phoneticPr fontId="1"/>
  </si>
  <si>
    <t>New Faith</t>
    <phoneticPr fontId="1"/>
  </si>
  <si>
    <t>Ulm</t>
    <phoneticPr fontId="1"/>
  </si>
  <si>
    <t>Enigma of Steel</t>
    <phoneticPr fontId="1"/>
  </si>
  <si>
    <t>Marverni</t>
    <phoneticPr fontId="1"/>
  </si>
  <si>
    <t>Time of Druids</t>
    <phoneticPr fontId="1"/>
  </si>
  <si>
    <t>Sauromatia</t>
    <phoneticPr fontId="1"/>
  </si>
  <si>
    <t>Amazon Queens</t>
    <phoneticPr fontId="1"/>
  </si>
  <si>
    <t>T'ien Ch'i</t>
    <phoneticPr fontId="1"/>
  </si>
  <si>
    <t>Spring and Autumn</t>
    <phoneticPr fontId="1"/>
  </si>
  <si>
    <t>Machaka</t>
    <phoneticPr fontId="1"/>
  </si>
  <si>
    <t>Lion King</t>
    <phoneticPr fontId="1"/>
  </si>
  <si>
    <t>Mictlan</t>
    <phoneticPr fontId="1"/>
  </si>
  <si>
    <t>Reign of Blood</t>
    <phoneticPr fontId="1"/>
  </si>
  <si>
    <t>Abysia</t>
    <phoneticPr fontId="1"/>
  </si>
  <si>
    <t>Children of Flame</t>
    <phoneticPr fontId="1"/>
  </si>
  <si>
    <t>Caelum</t>
    <phoneticPr fontId="1"/>
  </si>
  <si>
    <t>Eagle Kings</t>
    <phoneticPr fontId="1"/>
  </si>
  <si>
    <t>C'tis</t>
    <phoneticPr fontId="1"/>
  </si>
  <si>
    <t>Lizard Kings</t>
    <phoneticPr fontId="1"/>
  </si>
  <si>
    <t>Pangaea</t>
    <phoneticPr fontId="1"/>
  </si>
  <si>
    <t>Age of Revelry</t>
    <phoneticPr fontId="1"/>
  </si>
  <si>
    <t>Agartha</t>
    <phoneticPr fontId="1"/>
  </si>
  <si>
    <t>Pale Ones</t>
    <phoneticPr fontId="1"/>
  </si>
  <si>
    <t>Tir na n'Og</t>
    <phoneticPr fontId="1"/>
  </si>
  <si>
    <t>Land of the Ever Young</t>
    <phoneticPr fontId="1"/>
  </si>
  <si>
    <t>Fomoria</t>
    <phoneticPr fontId="1"/>
  </si>
  <si>
    <t>The Cursed Ones</t>
    <phoneticPr fontId="1"/>
  </si>
  <si>
    <t>Vanheim</t>
    <phoneticPr fontId="1"/>
  </si>
  <si>
    <t>Age of Vanir</t>
    <phoneticPr fontId="1"/>
  </si>
  <si>
    <t>Helheim</t>
    <phoneticPr fontId="1"/>
  </si>
  <si>
    <t>Dusk and Death</t>
    <phoneticPr fontId="1"/>
  </si>
  <si>
    <t>Niefelheim</t>
    <phoneticPr fontId="1"/>
  </si>
  <si>
    <t>Sons of Winter</t>
    <phoneticPr fontId="1"/>
  </si>
  <si>
    <t>Rus</t>
    <phoneticPr fontId="1"/>
  </si>
  <si>
    <t>Sons of Heaven</t>
    <phoneticPr fontId="1"/>
  </si>
  <si>
    <t>Kailasa</t>
    <phoneticPr fontId="1"/>
  </si>
  <si>
    <t>Rise of the Ape Kings</t>
    <phoneticPr fontId="1"/>
  </si>
  <si>
    <t>Lanka</t>
    <phoneticPr fontId="1"/>
  </si>
  <si>
    <t>Land of Demons</t>
    <phoneticPr fontId="1"/>
  </si>
  <si>
    <t>Yomi</t>
    <phoneticPr fontId="1"/>
  </si>
  <si>
    <t>Oni Kings</t>
    <phoneticPr fontId="1"/>
  </si>
  <si>
    <t>Hinnom</t>
    <phoneticPr fontId="1"/>
  </si>
  <si>
    <t>Sons of the Fallen</t>
    <phoneticPr fontId="1"/>
  </si>
  <si>
    <t>Ur</t>
    <phoneticPr fontId="1"/>
  </si>
  <si>
    <t>The First City</t>
    <phoneticPr fontId="1"/>
  </si>
  <si>
    <t>Berytos</t>
    <phoneticPr fontId="1"/>
  </si>
  <si>
    <t>The Phoenix Empire</t>
    <phoneticPr fontId="1"/>
  </si>
  <si>
    <t>Xibalba</t>
    <phoneticPr fontId="1"/>
  </si>
  <si>
    <t>Vigil of the Sun</t>
    <phoneticPr fontId="1"/>
  </si>
  <si>
    <t>Atlantis</t>
    <phoneticPr fontId="1"/>
  </si>
  <si>
    <t>Emergence of the Deep Ones</t>
    <phoneticPr fontId="1"/>
  </si>
  <si>
    <t>R'lyeh</t>
    <phoneticPr fontId="1"/>
  </si>
  <si>
    <t>Time of Aboleths</t>
    <phoneticPr fontId="1"/>
  </si>
  <si>
    <t>Pelagia</t>
    <phoneticPr fontId="1"/>
  </si>
  <si>
    <t>Pearl Kings</t>
    <phoneticPr fontId="1"/>
  </si>
  <si>
    <t>Coming of the Capricorns</t>
    <phoneticPr fontId="1"/>
  </si>
  <si>
    <t>Therodos</t>
    <phoneticPr fontId="1"/>
  </si>
  <si>
    <t>Telkhine Spectre</t>
    <phoneticPr fontId="1"/>
  </si>
  <si>
    <t>MA</t>
    <phoneticPr fontId="1"/>
  </si>
  <si>
    <t>Arcoscephale</t>
    <phoneticPr fontId="1"/>
  </si>
  <si>
    <t>The Old Kingdom</t>
    <phoneticPr fontId="1"/>
  </si>
  <si>
    <t>Ermor</t>
    <phoneticPr fontId="1"/>
  </si>
  <si>
    <t>Sceleria</t>
    <phoneticPr fontId="1"/>
  </si>
  <si>
    <t>The Reformed Empire</t>
    <phoneticPr fontId="1"/>
  </si>
  <si>
    <t>Pythium</t>
    <phoneticPr fontId="1"/>
  </si>
  <si>
    <t>Emerald Empire</t>
    <phoneticPr fontId="1"/>
  </si>
  <si>
    <t>Man</t>
    <phoneticPr fontId="1"/>
  </si>
  <si>
    <t>Tower of Avalon</t>
    <phoneticPr fontId="1"/>
  </si>
  <si>
    <t>Eriu</t>
    <phoneticPr fontId="1"/>
  </si>
  <si>
    <t>Last of the Tuatha</t>
    <phoneticPr fontId="1"/>
  </si>
  <si>
    <t>Forges of Ulm</t>
    <phoneticPr fontId="1"/>
  </si>
  <si>
    <t>Marignon</t>
    <phoneticPr fontId="1"/>
  </si>
  <si>
    <t>Fiery Justice</t>
    <phoneticPr fontId="1"/>
  </si>
  <si>
    <t>Mictlan</t>
    <phoneticPr fontId="1"/>
  </si>
  <si>
    <t>Imperial Breaucracy</t>
    <phoneticPr fontId="1"/>
  </si>
  <si>
    <t>Machaka</t>
    <phoneticPr fontId="1"/>
  </si>
  <si>
    <t>Reign of Sorcerors</t>
    <phoneticPr fontId="1"/>
  </si>
  <si>
    <t>Agartha</t>
    <phoneticPr fontId="1"/>
  </si>
  <si>
    <t>Golem Cult</t>
    <phoneticPr fontId="1"/>
  </si>
  <si>
    <t>Abysia</t>
    <phoneticPr fontId="1"/>
  </si>
  <si>
    <t>Blood and Fire</t>
    <phoneticPr fontId="1"/>
  </si>
  <si>
    <t>Reign of the Seraphim</t>
    <phoneticPr fontId="1"/>
  </si>
  <si>
    <t>Miasma</t>
    <phoneticPr fontId="1"/>
  </si>
  <si>
    <t>Age of Bronze</t>
    <phoneticPr fontId="1"/>
  </si>
  <si>
    <t>Asphodel</t>
    <phoneticPr fontId="1"/>
  </si>
  <si>
    <t>Carrion Woods</t>
    <phoneticPr fontId="1"/>
  </si>
  <si>
    <t>Vanheim</t>
    <phoneticPr fontId="1"/>
  </si>
  <si>
    <t>Arrival of Man</t>
    <phoneticPr fontId="1"/>
  </si>
  <si>
    <t>Jotunheim</t>
    <phoneticPr fontId="1"/>
  </si>
  <si>
    <t>Iron Woods</t>
    <phoneticPr fontId="1"/>
  </si>
  <si>
    <t>Vanarus</t>
    <phoneticPr fontId="1"/>
  </si>
  <si>
    <t>Land of the Chuds</t>
    <phoneticPr fontId="1"/>
  </si>
  <si>
    <t>Bandar Log</t>
    <phoneticPr fontId="1"/>
  </si>
  <si>
    <t>Land of the Apes</t>
    <phoneticPr fontId="1"/>
  </si>
  <si>
    <t>Shinuyama</t>
    <phoneticPr fontId="1"/>
  </si>
  <si>
    <t>Land of the Bakemono</t>
    <phoneticPr fontId="1"/>
  </si>
  <si>
    <t>Ashdod</t>
    <phoneticPr fontId="1"/>
  </si>
  <si>
    <t>Reign of the Anakim</t>
    <phoneticPr fontId="1"/>
  </si>
  <si>
    <t>Uruk</t>
    <phoneticPr fontId="1"/>
  </si>
  <si>
    <t>City States</t>
    <phoneticPr fontId="1"/>
  </si>
  <si>
    <t>Nazca</t>
    <phoneticPr fontId="1"/>
  </si>
  <si>
    <t>Kingdom of the Sun</t>
    <phoneticPr fontId="1"/>
  </si>
  <si>
    <t>Flooded Caves</t>
    <phoneticPr fontId="1"/>
  </si>
  <si>
    <t>Atlantis</t>
    <phoneticPr fontId="1"/>
  </si>
  <si>
    <t>Kings of the Deep</t>
    <phoneticPr fontId="1"/>
  </si>
  <si>
    <t>R'lyeh</t>
    <phoneticPr fontId="1"/>
  </si>
  <si>
    <t>Fallen Star</t>
    <phoneticPr fontId="1"/>
  </si>
  <si>
    <t>Pelagia</t>
    <phoneticPr fontId="1"/>
  </si>
  <si>
    <t>Triton Kings</t>
    <phoneticPr fontId="1"/>
  </si>
  <si>
    <t>Oceania</t>
    <phoneticPr fontId="1"/>
  </si>
  <si>
    <t>Mermidons</t>
    <phoneticPr fontId="1"/>
  </si>
  <si>
    <t>Ys</t>
    <phoneticPr fontId="1"/>
  </si>
  <si>
    <t>Morgen Queens</t>
    <phoneticPr fontId="1"/>
  </si>
  <si>
    <t>Sibylline Guidance</t>
    <phoneticPr fontId="1"/>
  </si>
  <si>
    <t>Pythium</t>
    <phoneticPr fontId="1"/>
  </si>
  <si>
    <t>Serpent Cult</t>
    <phoneticPr fontId="1"/>
  </si>
  <si>
    <t>LA</t>
    <phoneticPr fontId="1"/>
  </si>
  <si>
    <t>Lemuria</t>
    <phoneticPr fontId="1"/>
  </si>
  <si>
    <t>Soul Gates</t>
    <phoneticPr fontId="1"/>
  </si>
  <si>
    <t>Man</t>
    <phoneticPr fontId="1"/>
  </si>
  <si>
    <t>Tower of Chelms</t>
    <phoneticPr fontId="1"/>
  </si>
  <si>
    <t>Ulm</t>
    <phoneticPr fontId="1"/>
  </si>
  <si>
    <t>Black Forest</t>
    <phoneticPr fontId="1"/>
  </si>
  <si>
    <t>Marignon</t>
    <phoneticPr fontId="1"/>
  </si>
  <si>
    <t>Conquerors of the Sea</t>
    <phoneticPr fontId="1"/>
  </si>
  <si>
    <t>Blood and Rain</t>
    <phoneticPr fontId="1"/>
  </si>
  <si>
    <t>T'ien Ch'i</t>
    <phoneticPr fontId="1"/>
  </si>
  <si>
    <t>Barbarian King</t>
    <phoneticPr fontId="1"/>
  </si>
  <si>
    <t>Jomon</t>
    <phoneticPr fontId="1"/>
  </si>
  <si>
    <t>Human Daimyos</t>
    <phoneticPr fontId="1"/>
  </si>
  <si>
    <t>Ktonian Dead</t>
    <phoneticPr fontId="1"/>
  </si>
  <si>
    <t>Blood of Humans</t>
    <phoneticPr fontId="1"/>
  </si>
  <si>
    <t>Return of the Raptors</t>
    <phoneticPr fontId="1"/>
  </si>
  <si>
    <t>Desert Tombs</t>
    <phoneticPr fontId="1"/>
  </si>
  <si>
    <t>Pangaea</t>
    <phoneticPr fontId="1"/>
  </si>
  <si>
    <t>New Era</t>
    <phoneticPr fontId="1"/>
  </si>
  <si>
    <t>Age of Men</t>
    <phoneticPr fontId="1"/>
  </si>
  <si>
    <t>Well of Urd</t>
    <phoneticPr fontId="1"/>
  </si>
  <si>
    <t>Midgård</t>
    <phoneticPr fontId="1"/>
  </si>
  <si>
    <t>Utgård</t>
    <phoneticPr fontId="1"/>
  </si>
  <si>
    <t>Bogarus</t>
    <phoneticPr fontId="1"/>
  </si>
  <si>
    <t>Age of Heroes</t>
    <phoneticPr fontId="1"/>
  </si>
  <si>
    <t>Patala</t>
    <phoneticPr fontId="1"/>
  </si>
  <si>
    <t>Reign of the Nagas</t>
    <phoneticPr fontId="1"/>
  </si>
  <si>
    <t>Gath</t>
    <phoneticPr fontId="1"/>
  </si>
  <si>
    <t>Last of the Giants</t>
    <phoneticPr fontId="1"/>
  </si>
  <si>
    <t>Ragha</t>
    <phoneticPr fontId="1"/>
  </si>
  <si>
    <t>Dual Kingdom</t>
    <phoneticPr fontId="1"/>
  </si>
  <si>
    <t>Xibalba</t>
    <phoneticPr fontId="1"/>
  </si>
  <si>
    <t>Return of the Zotz</t>
    <phoneticPr fontId="1"/>
  </si>
  <si>
    <t>Atlantis</t>
    <phoneticPr fontId="1"/>
  </si>
  <si>
    <t>Frozen Sea</t>
    <phoneticPr fontId="1"/>
  </si>
  <si>
    <t>Dreamlands</t>
    <phoneticPr fontId="1"/>
  </si>
  <si>
    <t>Erytheia</t>
    <phoneticPr fontId="1"/>
  </si>
  <si>
    <t>Kingdom of Two Worlds</t>
    <phoneticPr fontId="1"/>
  </si>
  <si>
    <t>Arcoscephale</t>
    <phoneticPr fontId="1"/>
  </si>
  <si>
    <t>Dominion</t>
    <phoneticPr fontId="1"/>
  </si>
  <si>
    <t>Bless</t>
    <phoneticPr fontId="1"/>
  </si>
  <si>
    <t>火+2</t>
    <rPh sb="0" eb="1">
      <t>ヒ</t>
    </rPh>
    <phoneticPr fontId="1"/>
  </si>
  <si>
    <t>地+2</t>
    <rPh sb="0" eb="1">
      <t>チ</t>
    </rPh>
    <phoneticPr fontId="1"/>
  </si>
  <si>
    <t>Capitol</t>
    <phoneticPr fontId="1"/>
  </si>
  <si>
    <t>Temple</t>
    <phoneticPr fontId="1"/>
  </si>
  <si>
    <t>Lab</t>
    <phoneticPr fontId="1"/>
  </si>
  <si>
    <t>Castle</t>
    <phoneticPr fontId="1"/>
  </si>
  <si>
    <t>Fortress</t>
    <phoneticPr fontId="1"/>
  </si>
  <si>
    <t>Fortified City</t>
    <phoneticPr fontId="1"/>
  </si>
  <si>
    <t>FortType</t>
    <phoneticPr fontId="1"/>
  </si>
  <si>
    <t>Fortress</t>
    <phoneticPr fontId="1"/>
  </si>
  <si>
    <t>Standard</t>
    <phoneticPr fontId="1"/>
  </si>
  <si>
    <t>Standard</t>
    <phoneticPr fontId="1"/>
  </si>
  <si>
    <t>Standard</t>
    <phoneticPr fontId="1"/>
  </si>
  <si>
    <t>Walled City</t>
    <phoneticPr fontId="1"/>
  </si>
  <si>
    <t>City Palisades</t>
    <phoneticPr fontId="1"/>
  </si>
  <si>
    <t>City</t>
    <phoneticPr fontId="1"/>
  </si>
  <si>
    <t>Bramble Fort</t>
    <phoneticPr fontId="1"/>
  </si>
  <si>
    <t>500（森林のみ250）</t>
    <rPh sb="4" eb="6">
      <t>シンリン</t>
    </rPh>
    <phoneticPr fontId="1"/>
  </si>
  <si>
    <t>400（森林のみ200）</t>
    <rPh sb="4" eb="6">
      <t>シンリン</t>
    </rPh>
    <phoneticPr fontId="1"/>
  </si>
  <si>
    <t>Giant Fortress</t>
    <phoneticPr fontId="1"/>
  </si>
  <si>
    <t>Giant</t>
    <phoneticPr fontId="1"/>
  </si>
  <si>
    <t>Giant</t>
    <phoneticPr fontId="1"/>
  </si>
  <si>
    <t>L/S</t>
    <phoneticPr fontId="1"/>
  </si>
  <si>
    <t>L</t>
    <phoneticPr fontId="1"/>
  </si>
  <si>
    <t>S</t>
    <phoneticPr fontId="1"/>
  </si>
  <si>
    <t>L</t>
    <phoneticPr fontId="1"/>
  </si>
  <si>
    <t>L</t>
    <phoneticPr fontId="1"/>
  </si>
  <si>
    <t>L</t>
    <phoneticPr fontId="1"/>
  </si>
  <si>
    <t>LA</t>
    <phoneticPr fontId="1"/>
  </si>
  <si>
    <t>Oceania</t>
    <phoneticPr fontId="1"/>
  </si>
  <si>
    <t>Temp</t>
    <phoneticPr fontId="1"/>
  </si>
  <si>
    <t>Cold1</t>
    <phoneticPr fontId="1"/>
  </si>
  <si>
    <t>Heat2</t>
    <phoneticPr fontId="1"/>
  </si>
  <si>
    <t>Heat3</t>
    <phoneticPr fontId="1"/>
  </si>
  <si>
    <t>Heat1</t>
    <phoneticPr fontId="1"/>
  </si>
  <si>
    <t>Cold2</t>
    <phoneticPr fontId="1"/>
  </si>
  <si>
    <t>Heat2</t>
    <phoneticPr fontId="1"/>
  </si>
  <si>
    <t>Cold1</t>
    <phoneticPr fontId="1"/>
  </si>
  <si>
    <t>Cold1</t>
    <phoneticPr fontId="1"/>
  </si>
  <si>
    <t>Cold3</t>
    <phoneticPr fontId="1"/>
  </si>
  <si>
    <t>Heat2</t>
    <phoneticPr fontId="1"/>
  </si>
  <si>
    <t>Heat2</t>
    <phoneticPr fontId="1"/>
  </si>
  <si>
    <t>Heat1</t>
    <phoneticPr fontId="1"/>
  </si>
  <si>
    <t>Heat1</t>
    <phoneticPr fontId="1"/>
  </si>
  <si>
    <t>血の奴隷の収集効率がTurmoilで増加、Orderで減少</t>
    <rPh sb="0" eb="1">
      <t>ケツ</t>
    </rPh>
    <rPh sb="2" eb="4">
      <t>ドレイ</t>
    </rPh>
    <rPh sb="5" eb="7">
      <t>シュウシュウ</t>
    </rPh>
    <rPh sb="7" eb="9">
      <t>コウリツ</t>
    </rPh>
    <rPh sb="18" eb="20">
      <t>ゾウカ</t>
    </rPh>
    <rPh sb="27" eb="29">
      <t>ゲンショウ</t>
    </rPh>
    <phoneticPr fontId="1"/>
  </si>
  <si>
    <t>沿岸の州はTurmoil+2、それ以外はOrder+1</t>
    <rPh sb="0" eb="2">
      <t>エンガン</t>
    </rPh>
    <rPh sb="3" eb="4">
      <t>シュウ</t>
    </rPh>
    <rPh sb="17" eb="19">
      <t>イガイ</t>
    </rPh>
    <phoneticPr fontId="1"/>
  </si>
  <si>
    <t>寺院から各種のOniを自動生産</t>
    <rPh sb="0" eb="2">
      <t>ジイン</t>
    </rPh>
    <rPh sb="4" eb="6">
      <t>カクシュ</t>
    </rPh>
    <rPh sb="11" eb="13">
      <t>ジドウ</t>
    </rPh>
    <rPh sb="13" eb="15">
      <t>セイサン</t>
    </rPh>
    <phoneticPr fontId="1"/>
  </si>
  <si>
    <t>住民を殺害、要塞で幽霊の兵士を自動生産</t>
    <rPh sb="0" eb="2">
      <t>ジュウミン</t>
    </rPh>
    <rPh sb="3" eb="5">
      <t>サツガイ</t>
    </rPh>
    <rPh sb="6" eb="8">
      <t>ヨウサイ</t>
    </rPh>
    <rPh sb="9" eb="11">
      <t>ユウレイ</t>
    </rPh>
    <rPh sb="12" eb="14">
      <t>ヘイシ</t>
    </rPh>
    <rPh sb="15" eb="17">
      <t>ジドウ</t>
    </rPh>
    <rPh sb="17" eb="19">
      <t>セイサン</t>
    </rPh>
    <phoneticPr fontId="1"/>
  </si>
  <si>
    <t>Wooden Fort</t>
    <phoneticPr fontId="1"/>
  </si>
  <si>
    <t>Fortress</t>
    <phoneticPr fontId="1"/>
  </si>
  <si>
    <t>Standard</t>
    <phoneticPr fontId="1"/>
  </si>
  <si>
    <t>Giant Castle</t>
    <phoneticPr fontId="1"/>
  </si>
  <si>
    <t>Giant</t>
    <phoneticPr fontId="1"/>
  </si>
  <si>
    <t>Walled City</t>
    <phoneticPr fontId="1"/>
  </si>
  <si>
    <t>Castle</t>
    <phoneticPr fontId="1"/>
  </si>
  <si>
    <t>Castle</t>
    <phoneticPr fontId="1"/>
  </si>
  <si>
    <t>Castle</t>
    <phoneticPr fontId="1"/>
  </si>
  <si>
    <t>Kelp Fort</t>
    <phoneticPr fontId="1"/>
  </si>
  <si>
    <t>Type</t>
    <phoneticPr fontId="1"/>
  </si>
  <si>
    <t>Name</t>
    <phoneticPr fontId="1"/>
  </si>
  <si>
    <t>Gold</t>
    <phoneticPr fontId="1"/>
  </si>
  <si>
    <t>Res</t>
    <phoneticPr fontId="1"/>
  </si>
  <si>
    <t>Rec</t>
    <phoneticPr fontId="1"/>
  </si>
  <si>
    <t>Limit</t>
    <phoneticPr fontId="1"/>
  </si>
  <si>
    <t>Holy</t>
    <phoneticPr fontId="1"/>
  </si>
  <si>
    <t>Desc</t>
    <phoneticPr fontId="1"/>
  </si>
  <si>
    <t>指揮官</t>
    <rPh sb="0" eb="3">
      <t>シキカン</t>
    </rPh>
    <phoneticPr fontId="1"/>
  </si>
  <si>
    <t>Scout</t>
    <phoneticPr fontId="1"/>
  </si>
  <si>
    <t>Role</t>
    <phoneticPr fontId="1"/>
  </si>
  <si>
    <t>斥候</t>
    <rPh sb="0" eb="2">
      <t>セッコウ</t>
    </rPh>
    <phoneticPr fontId="1"/>
  </si>
  <si>
    <t>MM</t>
    <phoneticPr fontId="1"/>
  </si>
  <si>
    <t>Ldr</t>
    <phoneticPr fontId="1"/>
  </si>
  <si>
    <t>MLdr</t>
    <phoneticPr fontId="1"/>
  </si>
  <si>
    <t>ULdr</t>
    <phoneticPr fontId="1"/>
  </si>
  <si>
    <t>Myrmidon Champion</t>
    <phoneticPr fontId="1"/>
  </si>
  <si>
    <t>歩兵指揮官。指揮能力は最も優秀</t>
    <rPh sb="0" eb="2">
      <t>ホヘイ</t>
    </rPh>
    <rPh sb="2" eb="5">
      <t>シキカン</t>
    </rPh>
    <rPh sb="6" eb="8">
      <t>シキ</t>
    </rPh>
    <rPh sb="8" eb="10">
      <t>ノウリョク</t>
    </rPh>
    <rPh sb="11" eb="12">
      <t>モット</t>
    </rPh>
    <rPh sb="13" eb="15">
      <t>ユウシュウ</t>
    </rPh>
    <phoneticPr fontId="1"/>
  </si>
  <si>
    <t>Chariot Commander</t>
    <phoneticPr fontId="1"/>
  </si>
  <si>
    <t>戦車指揮官。迅速な行軍が可能</t>
    <rPh sb="0" eb="2">
      <t>センシャ</t>
    </rPh>
    <rPh sb="2" eb="5">
      <t>シキカン</t>
    </rPh>
    <rPh sb="6" eb="8">
      <t>ジンソク</t>
    </rPh>
    <rPh sb="9" eb="11">
      <t>コウグン</t>
    </rPh>
    <rPh sb="12" eb="14">
      <t>カノウ</t>
    </rPh>
    <phoneticPr fontId="1"/>
  </si>
  <si>
    <t>Icarid Champion</t>
    <phoneticPr fontId="1"/>
  </si>
  <si>
    <t>飛行指揮官。行軍時に地形の影響を受けにくい</t>
    <rPh sb="0" eb="2">
      <t>ヒコウ</t>
    </rPh>
    <rPh sb="2" eb="5">
      <t>シキカン</t>
    </rPh>
    <rPh sb="6" eb="8">
      <t>コウグン</t>
    </rPh>
    <rPh sb="8" eb="9">
      <t>ジ</t>
    </rPh>
    <rPh sb="10" eb="12">
      <t>チケイ</t>
    </rPh>
    <rPh sb="13" eb="15">
      <t>エイキョウ</t>
    </rPh>
    <rPh sb="16" eb="17">
      <t>ウ</t>
    </rPh>
    <phoneticPr fontId="1"/>
  </si>
  <si>
    <t>Sceptic</t>
    <phoneticPr fontId="1"/>
  </si>
  <si>
    <t>y</t>
    <phoneticPr fontId="1"/>
  </si>
  <si>
    <t>聖職者</t>
    <rPh sb="0" eb="3">
      <t>セイショクシャ</t>
    </rPh>
    <phoneticPr fontId="1"/>
  </si>
  <si>
    <t>Heretic能力により滞在する州の支配力を低下させる異端者</t>
    <rPh sb="7" eb="9">
      <t>ノウリョク</t>
    </rPh>
    <rPh sb="12" eb="14">
      <t>タイザイ</t>
    </rPh>
    <rPh sb="16" eb="17">
      <t>シュウ</t>
    </rPh>
    <rPh sb="18" eb="21">
      <t>シハイリョク</t>
    </rPh>
    <rPh sb="22" eb="24">
      <t>テイカ</t>
    </rPh>
    <rPh sb="27" eb="30">
      <t>イタンシャ</t>
    </rPh>
    <phoneticPr fontId="1"/>
  </si>
  <si>
    <t>Mystic</t>
    <phoneticPr fontId="1"/>
  </si>
  <si>
    <t>魔術師</t>
    <rPh sb="0" eb="3">
      <t>マジュツシ</t>
    </rPh>
    <phoneticPr fontId="1"/>
  </si>
  <si>
    <t>10+</t>
    <phoneticPr fontId="1"/>
  </si>
  <si>
    <t>Engineer</t>
    <phoneticPr fontId="1"/>
  </si>
  <si>
    <t>工学者</t>
    <rPh sb="0" eb="3">
      <t>コウガクシャ</t>
    </rPh>
    <phoneticPr fontId="1"/>
  </si>
  <si>
    <t>要塞の包囲、防衛、建設を専門とする工学者</t>
    <rPh sb="0" eb="2">
      <t>ヨウサイ</t>
    </rPh>
    <rPh sb="3" eb="5">
      <t>ホウイ</t>
    </rPh>
    <rPh sb="6" eb="8">
      <t>ボウエイ</t>
    </rPh>
    <rPh sb="9" eb="11">
      <t>ケンセツ</t>
    </rPh>
    <rPh sb="12" eb="14">
      <t>センモン</t>
    </rPh>
    <rPh sb="17" eb="20">
      <t>コウガクシャ</t>
    </rPh>
    <phoneticPr fontId="1"/>
  </si>
  <si>
    <t>Philosopher</t>
    <phoneticPr fontId="1"/>
  </si>
  <si>
    <t>研究員</t>
    <rPh sb="0" eb="3">
      <t>ケンキュウイン</t>
    </rPh>
    <phoneticPr fontId="1"/>
  </si>
  <si>
    <t>星を中心に幅広い魔法技能を持つ。研究が得意</t>
    <rPh sb="0" eb="1">
      <t>ホシ</t>
    </rPh>
    <rPh sb="2" eb="4">
      <t>チュウシン</t>
    </rPh>
    <rPh sb="5" eb="7">
      <t>ハバヒロ</t>
    </rPh>
    <rPh sb="8" eb="10">
      <t>マホウ</t>
    </rPh>
    <rPh sb="10" eb="12">
      <t>ギノウ</t>
    </rPh>
    <rPh sb="13" eb="14">
      <t>モ</t>
    </rPh>
    <rPh sb="16" eb="18">
      <t>ケンキュウ</t>
    </rPh>
    <rPh sb="19" eb="21">
      <t>トクイ</t>
    </rPh>
    <phoneticPr fontId="1"/>
  </si>
  <si>
    <t>Sloth天秤に傾いた州を好む特殊な研究者。魔法は持たない</t>
    <rPh sb="5" eb="7">
      <t>テンビン</t>
    </rPh>
    <rPh sb="8" eb="9">
      <t>カタム</t>
    </rPh>
    <rPh sb="11" eb="12">
      <t>シュウ</t>
    </rPh>
    <rPh sb="13" eb="14">
      <t>コノ</t>
    </rPh>
    <rPh sb="15" eb="17">
      <t>トクシュ</t>
    </rPh>
    <rPh sb="18" eb="21">
      <t>ケンキュウシャ</t>
    </rPh>
    <rPh sb="22" eb="24">
      <t>マホウ</t>
    </rPh>
    <rPh sb="25" eb="26">
      <t>モ</t>
    </rPh>
    <phoneticPr fontId="1"/>
  </si>
  <si>
    <t>Mage Engineer</t>
    <phoneticPr fontId="1"/>
  </si>
  <si>
    <t>風や地などの魔法技能を持つ工学者。工学の技能もやや上</t>
    <rPh sb="0" eb="1">
      <t>カゼ</t>
    </rPh>
    <rPh sb="2" eb="3">
      <t>チ</t>
    </rPh>
    <rPh sb="6" eb="8">
      <t>マホウ</t>
    </rPh>
    <rPh sb="8" eb="10">
      <t>ギノウ</t>
    </rPh>
    <rPh sb="11" eb="12">
      <t>モ</t>
    </rPh>
    <rPh sb="13" eb="16">
      <t>コウガクシャ</t>
    </rPh>
    <rPh sb="17" eb="19">
      <t>コウガク</t>
    </rPh>
    <rPh sb="20" eb="22">
      <t>ギノウ</t>
    </rPh>
    <rPh sb="25" eb="26">
      <t>ウエ</t>
    </rPh>
    <phoneticPr fontId="1"/>
  </si>
  <si>
    <t>Oreiad</t>
    <phoneticPr fontId="1"/>
  </si>
  <si>
    <t>y</t>
    <phoneticPr fontId="1"/>
  </si>
  <si>
    <t>緑、風、地などの魔法技能を持つ精霊。敵の誘惑も行える</t>
    <rPh sb="0" eb="1">
      <t>ミドリ</t>
    </rPh>
    <rPh sb="2" eb="3">
      <t>カゼ</t>
    </rPh>
    <rPh sb="4" eb="5">
      <t>チ</t>
    </rPh>
    <rPh sb="8" eb="10">
      <t>マホウ</t>
    </rPh>
    <rPh sb="10" eb="12">
      <t>ギノウ</t>
    </rPh>
    <rPh sb="13" eb="14">
      <t>モ</t>
    </rPh>
    <rPh sb="15" eb="17">
      <t>セイレイ</t>
    </rPh>
    <rPh sb="18" eb="19">
      <t>テキ</t>
    </rPh>
    <rPh sb="20" eb="22">
      <t>ユウワク</t>
    </rPh>
    <rPh sb="23" eb="24">
      <t>オコナ</t>
    </rPh>
    <phoneticPr fontId="1"/>
  </si>
  <si>
    <t>30+</t>
    <phoneticPr fontId="1"/>
  </si>
  <si>
    <t>兵士</t>
    <rPh sb="0" eb="2">
      <t>ヘイシ</t>
    </rPh>
    <phoneticPr fontId="1"/>
  </si>
  <si>
    <t>Slinger</t>
    <phoneticPr fontId="1"/>
  </si>
  <si>
    <t>射手</t>
    <rPh sb="0" eb="2">
      <t>シャシュ</t>
    </rPh>
    <phoneticPr fontId="1"/>
  </si>
  <si>
    <t>投石器を使う安価な射撃部隊。重装備な敵にはほぼ無意味</t>
    <rPh sb="0" eb="3">
      <t>トウセキキ</t>
    </rPh>
    <rPh sb="4" eb="5">
      <t>ツカ</t>
    </rPh>
    <rPh sb="6" eb="8">
      <t>アンカ</t>
    </rPh>
    <rPh sb="9" eb="11">
      <t>シャゲキ</t>
    </rPh>
    <rPh sb="11" eb="13">
      <t>ブタイ</t>
    </rPh>
    <rPh sb="14" eb="17">
      <t>ジュウソウビ</t>
    </rPh>
    <rPh sb="18" eb="19">
      <t>テキ</t>
    </rPh>
    <rPh sb="23" eb="26">
      <t>ムイミ</t>
    </rPh>
    <phoneticPr fontId="1"/>
  </si>
  <si>
    <t>Peltast</t>
    <phoneticPr fontId="1"/>
  </si>
  <si>
    <t>歩兵</t>
    <rPh sb="0" eb="2">
      <t>ホヘイ</t>
    </rPh>
    <phoneticPr fontId="1"/>
  </si>
  <si>
    <t>Cardaces</t>
    <phoneticPr fontId="1"/>
  </si>
  <si>
    <t>Myrmidon</t>
    <phoneticPr fontId="1"/>
  </si>
  <si>
    <t>Chariot Archer</t>
    <phoneticPr fontId="1"/>
  </si>
  <si>
    <t>戦車</t>
    <rPh sb="0" eb="2">
      <t>センシャ</t>
    </rPh>
    <phoneticPr fontId="1"/>
  </si>
  <si>
    <t>弓兵を同乗させた戦車。主な役目は敵に突っ込んでの蹂躙</t>
    <rPh sb="0" eb="1">
      <t>ユミ</t>
    </rPh>
    <rPh sb="1" eb="2">
      <t>ヘイ</t>
    </rPh>
    <rPh sb="3" eb="5">
      <t>ドウジョウ</t>
    </rPh>
    <rPh sb="8" eb="10">
      <t>センシャ</t>
    </rPh>
    <rPh sb="11" eb="12">
      <t>オモ</t>
    </rPh>
    <rPh sb="13" eb="15">
      <t>ヤクメ</t>
    </rPh>
    <rPh sb="16" eb="17">
      <t>テキ</t>
    </rPh>
    <rPh sb="18" eb="19">
      <t>ツ</t>
    </rPh>
    <rPh sb="20" eb="21">
      <t>コ</t>
    </rPh>
    <rPh sb="24" eb="26">
      <t>ジュウリン</t>
    </rPh>
    <phoneticPr fontId="1"/>
  </si>
  <si>
    <t>Chariot</t>
    <phoneticPr fontId="1"/>
  </si>
  <si>
    <t>一人乗りの戦車。こちらのほうが防御力は高い</t>
    <rPh sb="0" eb="2">
      <t>ヒトリ</t>
    </rPh>
    <rPh sb="2" eb="3">
      <t>ノ</t>
    </rPh>
    <rPh sb="5" eb="7">
      <t>センシャ</t>
    </rPh>
    <rPh sb="15" eb="18">
      <t>ボウギョリョク</t>
    </rPh>
    <rPh sb="19" eb="20">
      <t>タカ</t>
    </rPh>
    <phoneticPr fontId="1"/>
  </si>
  <si>
    <t>Icarid</t>
    <phoneticPr fontId="1"/>
  </si>
  <si>
    <t>飛行兵</t>
    <rPh sb="0" eb="2">
      <t>ヒコウ</t>
    </rPh>
    <rPh sb="2" eb="3">
      <t>ヘイ</t>
    </rPh>
    <phoneticPr fontId="1"/>
  </si>
  <si>
    <t>Wind Rider</t>
    <phoneticPr fontId="1"/>
  </si>
  <si>
    <t>Fly</t>
    <phoneticPr fontId="1"/>
  </si>
  <si>
    <t>Wind Lord</t>
    <phoneticPr fontId="1"/>
  </si>
  <si>
    <t>y</t>
    <phoneticPr fontId="1"/>
  </si>
  <si>
    <t>レベル1の聖職者。天馬騎兵の指揮官も兼任する</t>
    <rPh sb="5" eb="8">
      <t>セイショクシャ</t>
    </rPh>
    <rPh sb="9" eb="11">
      <t>テンマ</t>
    </rPh>
    <rPh sb="11" eb="13">
      <t>キヘイ</t>
    </rPh>
    <rPh sb="14" eb="17">
      <t>シキカン</t>
    </rPh>
    <rPh sb="18" eb="20">
      <t>ケンニン</t>
    </rPh>
    <phoneticPr fontId="1"/>
  </si>
  <si>
    <t>Squad</t>
    <phoneticPr fontId="1"/>
  </si>
  <si>
    <t>f</t>
    <phoneticPr fontId="1"/>
  </si>
  <si>
    <t>f</t>
    <phoneticPr fontId="1"/>
  </si>
  <si>
    <t>槍、投槍、盾を持つ軽歩兵。数を並べやすく牽制もできる</t>
    <rPh sb="0" eb="1">
      <t>ヤリ</t>
    </rPh>
    <rPh sb="2" eb="4">
      <t>ナゲヤリ</t>
    </rPh>
    <rPh sb="5" eb="6">
      <t>タテ</t>
    </rPh>
    <rPh sb="7" eb="8">
      <t>モ</t>
    </rPh>
    <rPh sb="9" eb="10">
      <t>ケイ</t>
    </rPh>
    <rPh sb="10" eb="12">
      <t>ホヘイ</t>
    </rPh>
    <rPh sb="13" eb="14">
      <t>カズ</t>
    </rPh>
    <rPh sb="15" eb="16">
      <t>ナラ</t>
    </rPh>
    <rPh sb="20" eb="22">
      <t>ケンセイ</t>
    </rPh>
    <phoneticPr fontId="1"/>
  </si>
  <si>
    <t>剣、盾を持つ重歩兵。鈍重だが硬い上に高密度な壁を形成する</t>
    <rPh sb="0" eb="1">
      <t>ケン</t>
    </rPh>
    <rPh sb="2" eb="3">
      <t>タテ</t>
    </rPh>
    <rPh sb="4" eb="5">
      <t>モ</t>
    </rPh>
    <rPh sb="6" eb="7">
      <t>ジュウ</t>
    </rPh>
    <rPh sb="7" eb="9">
      <t>ホヘイ</t>
    </rPh>
    <rPh sb="10" eb="12">
      <t>ドンジュウ</t>
    </rPh>
    <rPh sb="14" eb="15">
      <t>カタ</t>
    </rPh>
    <rPh sb="16" eb="17">
      <t>ウエ</t>
    </rPh>
    <rPh sb="18" eb="21">
      <t>コウミツド</t>
    </rPh>
    <rPh sb="22" eb="23">
      <t>カベ</t>
    </rPh>
    <rPh sb="24" eb="26">
      <t>ケイセイ</t>
    </rPh>
    <phoneticPr fontId="1"/>
  </si>
  <si>
    <t>剣、盾を持ち人工の翼で飛ぶ戦士。能力は控えめだが戦術的価値は大</t>
    <rPh sb="0" eb="1">
      <t>ケン</t>
    </rPh>
    <rPh sb="2" eb="3">
      <t>タテ</t>
    </rPh>
    <rPh sb="4" eb="5">
      <t>モ</t>
    </rPh>
    <rPh sb="6" eb="8">
      <t>ジンコウ</t>
    </rPh>
    <rPh sb="9" eb="10">
      <t>ツバサ</t>
    </rPh>
    <rPh sb="11" eb="12">
      <t>ト</t>
    </rPh>
    <rPh sb="13" eb="15">
      <t>センシ</t>
    </rPh>
    <rPh sb="16" eb="18">
      <t>ノウリョク</t>
    </rPh>
    <rPh sb="19" eb="20">
      <t>ヒカ</t>
    </rPh>
    <rPh sb="24" eb="27">
      <t>センジュツテキ</t>
    </rPh>
    <rPh sb="27" eb="29">
      <t>カチ</t>
    </rPh>
    <rPh sb="30" eb="31">
      <t>ダイ</t>
    </rPh>
    <phoneticPr fontId="1"/>
  </si>
  <si>
    <t>軽突撃槍、盾を持ち天馬に跨る重装騎兵。戦場でも行軍でも高速</t>
    <rPh sb="0" eb="1">
      <t>ケイ</t>
    </rPh>
    <rPh sb="1" eb="3">
      <t>トツゲキ</t>
    </rPh>
    <rPh sb="3" eb="4">
      <t>ヤリ</t>
    </rPh>
    <rPh sb="5" eb="6">
      <t>タテ</t>
    </rPh>
    <rPh sb="7" eb="8">
      <t>モ</t>
    </rPh>
    <rPh sb="9" eb="11">
      <t>テンマ</t>
    </rPh>
    <rPh sb="12" eb="13">
      <t>マタガ</t>
    </rPh>
    <rPh sb="14" eb="16">
      <t>ジュウソウ</t>
    </rPh>
    <rPh sb="16" eb="18">
      <t>キヘイ</t>
    </rPh>
    <rPh sb="19" eb="21">
      <t>センジョウ</t>
    </rPh>
    <rPh sb="23" eb="25">
      <t>コウグン</t>
    </rPh>
    <rPh sb="27" eb="29">
      <t>コウソク</t>
    </rPh>
    <phoneticPr fontId="1"/>
  </si>
  <si>
    <t>Amp</t>
    <phoneticPr fontId="1"/>
  </si>
  <si>
    <t>Ste</t>
    <phoneticPr fontId="1"/>
  </si>
  <si>
    <t>Suv</t>
    <phoneticPr fontId="1"/>
  </si>
  <si>
    <t>Swi</t>
    <phoneticPr fontId="1"/>
  </si>
  <si>
    <t>Sai</t>
    <phoneticPr fontId="1"/>
  </si>
  <si>
    <t>fm</t>
    <phoneticPr fontId="1"/>
  </si>
  <si>
    <t>m</t>
    <phoneticPr fontId="1"/>
  </si>
  <si>
    <t>Ble</t>
    <phoneticPr fontId="1"/>
  </si>
  <si>
    <t>Key</t>
    <phoneticPr fontId="1"/>
  </si>
  <si>
    <t>Era</t>
    <phoneticPr fontId="1"/>
  </si>
  <si>
    <t>Nation</t>
    <phoneticPr fontId="1"/>
  </si>
  <si>
    <t>EA</t>
    <phoneticPr fontId="1"/>
  </si>
  <si>
    <t>Arcoscephale</t>
    <phoneticPr fontId="1"/>
  </si>
  <si>
    <t>Key</t>
    <phoneticPr fontId="1"/>
  </si>
  <si>
    <t>Era</t>
    <phoneticPr fontId="1"/>
  </si>
  <si>
    <t>Nation</t>
    <phoneticPr fontId="1"/>
  </si>
  <si>
    <t>EA</t>
    <phoneticPr fontId="1"/>
  </si>
  <si>
    <t>Arcoscephale</t>
    <phoneticPr fontId="1"/>
  </si>
  <si>
    <t>Name</t>
    <phoneticPr fontId="1"/>
  </si>
  <si>
    <t>Fixed</t>
    <phoneticPr fontId="1"/>
  </si>
  <si>
    <t>Random</t>
    <phoneticPr fontId="1"/>
  </si>
  <si>
    <t>緑1聖2</t>
    <rPh sb="0" eb="1">
      <t>ミドリ</t>
    </rPh>
    <rPh sb="2" eb="3">
      <t>セイ</t>
    </rPh>
    <phoneticPr fontId="1"/>
  </si>
  <si>
    <t>Mystic</t>
    <phoneticPr fontId="1"/>
  </si>
  <si>
    <t>火水地星+1:100% 火+1:50% 水+1:50% 地+1:50%</t>
    <rPh sb="0" eb="1">
      <t>ヒ</t>
    </rPh>
    <rPh sb="1" eb="2">
      <t>ミズ</t>
    </rPh>
    <rPh sb="2" eb="3">
      <t>チ</t>
    </rPh>
    <rPh sb="3" eb="4">
      <t>ホシ</t>
    </rPh>
    <rPh sb="12" eb="13">
      <t>ヒ</t>
    </rPh>
    <rPh sb="20" eb="21">
      <t>ミズ</t>
    </rPh>
    <rPh sb="28" eb="29">
      <t>チ</t>
    </rPh>
    <phoneticPr fontId="1"/>
  </si>
  <si>
    <t>Mage Engineer</t>
    <phoneticPr fontId="1"/>
  </si>
  <si>
    <t>風1地1</t>
    <rPh sb="0" eb="1">
      <t>カゼ</t>
    </rPh>
    <rPh sb="2" eb="3">
      <t>チ</t>
    </rPh>
    <phoneticPr fontId="1"/>
  </si>
  <si>
    <t>火風水地星+1:100%</t>
    <rPh sb="0" eb="1">
      <t>ヒ</t>
    </rPh>
    <rPh sb="1" eb="2">
      <t>カゼ</t>
    </rPh>
    <rPh sb="2" eb="3">
      <t>ミズ</t>
    </rPh>
    <rPh sb="3" eb="4">
      <t>チ</t>
    </rPh>
    <rPh sb="4" eb="5">
      <t>ホシ</t>
    </rPh>
    <phoneticPr fontId="1"/>
  </si>
  <si>
    <t>風2地1緑3</t>
    <rPh sb="0" eb="1">
      <t>カゼ</t>
    </rPh>
    <rPh sb="2" eb="3">
      <t>チ</t>
    </rPh>
    <rPh sb="4" eb="5">
      <t>ミドリ</t>
    </rPh>
    <phoneticPr fontId="1"/>
  </si>
  <si>
    <t>風水地緑+1:100% 風水地緑+1:10%</t>
    <rPh sb="0" eb="1">
      <t>カゼ</t>
    </rPh>
    <rPh sb="1" eb="2">
      <t>ミズ</t>
    </rPh>
    <rPh sb="2" eb="3">
      <t>チ</t>
    </rPh>
    <rPh sb="3" eb="4">
      <t>ミドリ</t>
    </rPh>
    <rPh sb="12" eb="13">
      <t>カゼ</t>
    </rPh>
    <rPh sb="13" eb="14">
      <t>ミズ</t>
    </rPh>
    <rPh sb="14" eb="15">
      <t>チ</t>
    </rPh>
    <rPh sb="15" eb="16">
      <t>ミドリ</t>
    </rPh>
    <phoneticPr fontId="1"/>
  </si>
  <si>
    <t>Sno</t>
    <phoneticPr fontId="1"/>
  </si>
  <si>
    <t>Philosopher</t>
    <phoneticPr fontId="1"/>
  </si>
  <si>
    <t>ResBo</t>
    <phoneticPr fontId="1"/>
  </si>
  <si>
    <t>Heal</t>
    <phoneticPr fontId="1"/>
  </si>
  <si>
    <t>h3</t>
    <phoneticPr fontId="1"/>
  </si>
  <si>
    <t>Wind Lord</t>
    <phoneticPr fontId="1"/>
  </si>
  <si>
    <t>ForBo</t>
    <phoneticPr fontId="1"/>
  </si>
  <si>
    <t>BloSe</t>
    <phoneticPr fontId="1"/>
  </si>
  <si>
    <t>Pearl</t>
    <phoneticPr fontId="1"/>
  </si>
  <si>
    <t>MunRe</t>
    <phoneticPr fontId="1"/>
  </si>
  <si>
    <t>MagRe</t>
    <phoneticPr fontId="1"/>
  </si>
  <si>
    <t>Inq</t>
    <phoneticPr fontId="1"/>
  </si>
  <si>
    <t>ReaP</t>
    <phoneticPr fontId="1"/>
  </si>
  <si>
    <t>ReaBo</t>
    <phoneticPr fontId="1"/>
  </si>
  <si>
    <t>Sing</t>
    <phoneticPr fontId="1"/>
  </si>
  <si>
    <t>Phil</t>
    <phoneticPr fontId="1"/>
  </si>
  <si>
    <t>Ele</t>
    <phoneticPr fontId="1"/>
  </si>
  <si>
    <t>DivIn</t>
    <phoneticPr fontId="1"/>
  </si>
  <si>
    <t>Here</t>
    <phoneticPr fontId="1"/>
  </si>
  <si>
    <t>Sac</t>
    <phoneticPr fontId="1"/>
  </si>
  <si>
    <t>Sla</t>
    <phoneticPr fontId="1"/>
  </si>
  <si>
    <t>Res</t>
    <phoneticPr fontId="1"/>
  </si>
  <si>
    <t>IroBo</t>
    <phoneticPr fontId="1"/>
  </si>
  <si>
    <t>ComC</t>
    <phoneticPr fontId="1"/>
  </si>
  <si>
    <t>InnC</t>
    <phoneticPr fontId="1"/>
  </si>
  <si>
    <t>ForT</t>
    <phoneticPr fontId="1"/>
  </si>
  <si>
    <t>12+</t>
    <phoneticPr fontId="1"/>
  </si>
  <si>
    <t>19+</t>
    <phoneticPr fontId="1"/>
  </si>
  <si>
    <t>Monster Boar</t>
    <phoneticPr fontId="1"/>
  </si>
  <si>
    <t>Rec</t>
    <phoneticPr fontId="1"/>
  </si>
  <si>
    <t>指定した州にMonster Boarを潜伏させ不安度を増加させます</t>
    <rPh sb="0" eb="2">
      <t>シテイ</t>
    </rPh>
    <rPh sb="4" eb="5">
      <t>シュウ</t>
    </rPh>
    <rPh sb="19" eb="21">
      <t>センプク</t>
    </rPh>
    <rPh sb="23" eb="25">
      <t>フアン</t>
    </rPh>
    <rPh sb="25" eb="26">
      <t>ド</t>
    </rPh>
    <rPh sb="27" eb="29">
      <t>ゾウカ</t>
    </rPh>
    <phoneticPr fontId="1"/>
  </si>
  <si>
    <t>Awaken Hamadryad</t>
    <phoneticPr fontId="1"/>
  </si>
  <si>
    <t>緑魔法を使う固定された木の精霊Hamadryadを召喚します</t>
    <rPh sb="0" eb="1">
      <t>ミドリ</t>
    </rPh>
    <rPh sb="1" eb="3">
      <t>マホウ</t>
    </rPh>
    <rPh sb="4" eb="5">
      <t>ツカ</t>
    </rPh>
    <rPh sb="6" eb="8">
      <t>コテイ</t>
    </rPh>
    <rPh sb="11" eb="12">
      <t>キ</t>
    </rPh>
    <rPh sb="13" eb="15">
      <t>セイレイ</t>
    </rPh>
    <rPh sb="25" eb="27">
      <t>ショウカン</t>
    </rPh>
    <phoneticPr fontId="1"/>
  </si>
  <si>
    <t>Hamadryad</t>
    <phoneticPr fontId="1"/>
  </si>
  <si>
    <t>Key</t>
    <phoneticPr fontId="1"/>
  </si>
  <si>
    <t>Era</t>
    <phoneticPr fontId="1"/>
  </si>
  <si>
    <t>Nation</t>
    <phoneticPr fontId="1"/>
  </si>
  <si>
    <t>Name</t>
    <phoneticPr fontId="1"/>
  </si>
  <si>
    <t>Result</t>
    <phoneticPr fontId="1"/>
  </si>
  <si>
    <t>Monster Boar</t>
    <phoneticPr fontId="1"/>
  </si>
  <si>
    <t>Awaken Hamadryad</t>
    <phoneticPr fontId="1"/>
  </si>
  <si>
    <t>Era</t>
    <phoneticPr fontId="1"/>
  </si>
  <si>
    <t>Nation</t>
    <phoneticPr fontId="1"/>
  </si>
  <si>
    <t>EA</t>
    <phoneticPr fontId="1"/>
  </si>
  <si>
    <t>Arcoscephale</t>
    <phoneticPr fontId="1"/>
  </si>
  <si>
    <t>Myrmidon Champion</t>
    <phoneticPr fontId="1"/>
  </si>
  <si>
    <t>Engineer</t>
    <phoneticPr fontId="1"/>
  </si>
  <si>
    <t>Slinger:15</t>
    <phoneticPr fontId="1"/>
  </si>
  <si>
    <t>陸上要塞</t>
    <rPh sb="0" eb="2">
      <t>リクジョウ</t>
    </rPh>
    <rPh sb="2" eb="4">
      <t>ヨウサイ</t>
    </rPh>
    <phoneticPr fontId="1"/>
  </si>
  <si>
    <t>Group</t>
    <phoneticPr fontId="1"/>
  </si>
  <si>
    <t>Commander</t>
    <phoneticPr fontId="1"/>
  </si>
  <si>
    <t>Soldier</t>
    <phoneticPr fontId="1"/>
  </si>
  <si>
    <t>Memo</t>
    <phoneticPr fontId="1"/>
  </si>
  <si>
    <t>list</t>
    <phoneticPr fontId="1"/>
  </si>
  <si>
    <t>Peltast:10　Cardaces:10　Slinger:10</t>
    <phoneticPr fontId="1"/>
  </si>
  <si>
    <t>Myrmidon:10　Icarid:10</t>
    <phoneticPr fontId="1"/>
  </si>
  <si>
    <t>陸上下位</t>
    <rPh sb="0" eb="2">
      <t>リクジョウ</t>
    </rPh>
    <rPh sb="2" eb="4">
      <t>カイ</t>
    </rPh>
    <phoneticPr fontId="1"/>
  </si>
  <si>
    <t>陸上上位</t>
    <rPh sb="0" eb="2">
      <t>リクジョウ</t>
    </rPh>
    <rPh sb="2" eb="4">
      <t>ジョウイ</t>
    </rPh>
    <phoneticPr fontId="1"/>
  </si>
  <si>
    <t>Key</t>
    <phoneticPr fontId="1"/>
  </si>
  <si>
    <t>Rank</t>
    <phoneticPr fontId="1"/>
  </si>
  <si>
    <t>Name</t>
    <phoneticPr fontId="1"/>
  </si>
  <si>
    <t>Admin</t>
    <phoneticPr fontId="1"/>
  </si>
  <si>
    <t>ComP</t>
    <phoneticPr fontId="1"/>
  </si>
  <si>
    <t>RecP</t>
    <phoneticPr fontId="1"/>
  </si>
  <si>
    <t>Sup</t>
    <phoneticPr fontId="1"/>
  </si>
  <si>
    <t>Wall</t>
    <phoneticPr fontId="1"/>
  </si>
  <si>
    <t>Standard</t>
    <phoneticPr fontId="1"/>
  </si>
  <si>
    <t>Palisades</t>
    <phoneticPr fontId="1"/>
  </si>
  <si>
    <t>Cost</t>
    <phoneticPr fontId="1"/>
  </si>
  <si>
    <t>Time</t>
    <phoneticPr fontId="1"/>
  </si>
  <si>
    <t>Fortress</t>
    <phoneticPr fontId="1"/>
  </si>
  <si>
    <t>Castle</t>
    <phoneticPr fontId="1"/>
  </si>
  <si>
    <t>Giant</t>
    <phoneticPr fontId="1"/>
  </si>
  <si>
    <t>Giant Palisades</t>
    <phoneticPr fontId="1"/>
  </si>
  <si>
    <t>City</t>
    <phoneticPr fontId="1"/>
  </si>
  <si>
    <t>City Palisades</t>
    <phoneticPr fontId="1"/>
  </si>
  <si>
    <t>Giant Fortress</t>
    <phoneticPr fontId="1"/>
  </si>
  <si>
    <t>Walled City</t>
    <phoneticPr fontId="1"/>
  </si>
  <si>
    <t>Citadel</t>
    <phoneticPr fontId="1"/>
  </si>
  <si>
    <t>Ice</t>
    <phoneticPr fontId="1"/>
  </si>
  <si>
    <t>Ice Walls</t>
    <phoneticPr fontId="1"/>
  </si>
  <si>
    <t>Sea</t>
    <phoneticPr fontId="1"/>
  </si>
  <si>
    <t>Rock Walls</t>
    <phoneticPr fontId="1"/>
  </si>
  <si>
    <t>Giant Castle</t>
    <phoneticPr fontId="1"/>
  </si>
  <si>
    <t>Fortified City</t>
    <phoneticPr fontId="1"/>
  </si>
  <si>
    <t>Grand Citadel</t>
    <phoneticPr fontId="1"/>
  </si>
  <si>
    <t>Giant Citadel</t>
    <phoneticPr fontId="1"/>
  </si>
  <si>
    <t>Ice Fortress</t>
    <phoneticPr fontId="1"/>
  </si>
  <si>
    <t>Fortress</t>
    <phoneticPr fontId="1"/>
  </si>
  <si>
    <t>Great Walled City</t>
    <phoneticPr fontId="1"/>
  </si>
  <si>
    <t>Ice Castle</t>
    <phoneticPr fontId="1"/>
  </si>
  <si>
    <t>Ice Citadel</t>
    <phoneticPr fontId="1"/>
  </si>
  <si>
    <t>Fortified Village</t>
    <phoneticPr fontId="1"/>
  </si>
  <si>
    <t>Village</t>
    <phoneticPr fontId="1"/>
  </si>
  <si>
    <t>Wooden Fort</t>
    <phoneticPr fontId="1"/>
  </si>
  <si>
    <t>Castle of Bronze and Crystal</t>
    <phoneticPr fontId="1"/>
  </si>
  <si>
    <t>N/A</t>
    <phoneticPr fontId="1"/>
  </si>
  <si>
    <t>N/A</t>
    <phoneticPr fontId="1"/>
  </si>
  <si>
    <t>Bronze</t>
    <phoneticPr fontId="1"/>
  </si>
  <si>
    <t>Bramble</t>
    <phoneticPr fontId="1"/>
  </si>
  <si>
    <t>Kelp</t>
    <phoneticPr fontId="1"/>
  </si>
  <si>
    <t>Bramble Fort</t>
    <phoneticPr fontId="1"/>
  </si>
  <si>
    <t>Kelp Fort</t>
    <phoneticPr fontId="1"/>
  </si>
  <si>
    <t>Mason</t>
    <phoneticPr fontId="1"/>
  </si>
  <si>
    <t>Sea</t>
    <phoneticPr fontId="1"/>
  </si>
  <si>
    <t>City</t>
    <phoneticPr fontId="1"/>
  </si>
  <si>
    <t>SeaFort</t>
    <phoneticPr fontId="1"/>
  </si>
  <si>
    <t>LabS</t>
    <phoneticPr fontId="1"/>
  </si>
  <si>
    <t>TemS</t>
    <phoneticPr fontId="1"/>
  </si>
  <si>
    <t>Site</t>
    <phoneticPr fontId="1"/>
  </si>
  <si>
    <t>Gem</t>
    <phoneticPr fontId="1"/>
  </si>
  <si>
    <t>Special</t>
    <phoneticPr fontId="1"/>
  </si>
  <si>
    <t>Akademeia, Lykeion, Mount Cephalos</t>
    <phoneticPr fontId="1"/>
  </si>
  <si>
    <t>風2地2星2</t>
    <phoneticPr fontId="1"/>
  </si>
  <si>
    <t>Race</t>
    <phoneticPr fontId="1"/>
  </si>
  <si>
    <t>Prod</t>
    <phoneticPr fontId="1"/>
  </si>
  <si>
    <t>人間</t>
    <rPh sb="0" eb="2">
      <t>ニンゲン</t>
    </rPh>
    <phoneticPr fontId="1"/>
  </si>
  <si>
    <t>火+1血+2</t>
    <rPh sb="0" eb="1">
      <t>ヒ</t>
    </rPh>
    <rPh sb="3" eb="4">
      <t>ケツ</t>
    </rPh>
    <phoneticPr fontId="1"/>
  </si>
  <si>
    <t>Desc</t>
    <phoneticPr fontId="1"/>
  </si>
  <si>
    <t>Arcoscephale王国はまだ建国されておらず、その地は都市国家の緩やかな集合体となっています。
青銅は鉄よりも一般的で、Hopliteはまだ日の目を見ていません。
その代わりに、MyrmidonとChariotは軍の中核を成します。
この時代では、奴隷は一般的に用いられ、そして多くの自由人は優れた芸術と良い暮らしに費やす潤沢な時間を持ちます。
Philosopherらは都市に集まり難解なる真実について議論し、Engineerは巧妙なからくりを民間、そして軍用に製造します。
Arcoscephaleの中心には、目覚めし神の住まいであるMount Cephalosが聳えます。
その山の麓には、神聖なるPegasus Riderらが訓練される大きな神殿があります。
器械の翼を持つ人間、Icaridもまた戦争に用いられます。
Philosopherの魔法の研究は、怠惰なる支配圏においてより有力になります。</t>
    <rPh sb="12" eb="14">
      <t>オウコク</t>
    </rPh>
    <rPh sb="17" eb="19">
      <t>ケンコク</t>
    </rPh>
    <rPh sb="28" eb="29">
      <t>チ</t>
    </rPh>
    <rPh sb="30" eb="32">
      <t>トシ</t>
    </rPh>
    <rPh sb="32" eb="34">
      <t>コッカ</t>
    </rPh>
    <rPh sb="35" eb="36">
      <t>ユル</t>
    </rPh>
    <rPh sb="39" eb="42">
      <t>シュウゴウタイ</t>
    </rPh>
    <rPh sb="51" eb="53">
      <t>セイドウ</t>
    </rPh>
    <rPh sb="54" eb="55">
      <t>テツ</t>
    </rPh>
    <rPh sb="58" eb="61">
      <t>イッパンテキ</t>
    </rPh>
    <rPh sb="73" eb="74">
      <t>ヒ</t>
    </rPh>
    <rPh sb="75" eb="76">
      <t>メ</t>
    </rPh>
    <rPh sb="77" eb="78">
      <t>ミ</t>
    </rPh>
    <rPh sb="87" eb="88">
      <t>カ</t>
    </rPh>
    <rPh sb="109" eb="110">
      <t>グン</t>
    </rPh>
    <rPh sb="111" eb="113">
      <t>チュウカク</t>
    </rPh>
    <rPh sb="114" eb="115">
      <t>ナ</t>
    </rPh>
    <rPh sb="122" eb="124">
      <t>ジダイ</t>
    </rPh>
    <rPh sb="127" eb="129">
      <t>ドレイ</t>
    </rPh>
    <rPh sb="130" eb="133">
      <t>イッパンテキ</t>
    </rPh>
    <rPh sb="134" eb="135">
      <t>モチ</t>
    </rPh>
    <rPh sb="142" eb="143">
      <t>オオ</t>
    </rPh>
    <rPh sb="145" eb="147">
      <t>ジユウ</t>
    </rPh>
    <rPh sb="147" eb="148">
      <t>ニン</t>
    </rPh>
    <rPh sb="149" eb="150">
      <t>スグ</t>
    </rPh>
    <rPh sb="152" eb="154">
      <t>ゲイジュツ</t>
    </rPh>
    <rPh sb="155" eb="156">
      <t>ヨ</t>
    </rPh>
    <rPh sb="157" eb="158">
      <t>ク</t>
    </rPh>
    <rPh sb="161" eb="162">
      <t>ツイ</t>
    </rPh>
    <rPh sb="164" eb="166">
      <t>ジュンタク</t>
    </rPh>
    <rPh sb="167" eb="169">
      <t>ジカン</t>
    </rPh>
    <rPh sb="170" eb="171">
      <t>モ</t>
    </rPh>
    <rPh sb="189" eb="191">
      <t>トシ</t>
    </rPh>
    <rPh sb="192" eb="193">
      <t>アツ</t>
    </rPh>
    <rPh sb="195" eb="197">
      <t>ナンカイ</t>
    </rPh>
    <rPh sb="199" eb="201">
      <t>シンジツ</t>
    </rPh>
    <rPh sb="205" eb="207">
      <t>ギロン</t>
    </rPh>
    <rPh sb="218" eb="220">
      <t>コウミョウ</t>
    </rPh>
    <rPh sb="226" eb="228">
      <t>ミンカン</t>
    </rPh>
    <rPh sb="232" eb="234">
      <t>グンヨウ</t>
    </rPh>
    <rPh sb="235" eb="237">
      <t>セイゾウ</t>
    </rPh>
    <rPh sb="255" eb="257">
      <t>チュウシン</t>
    </rPh>
    <rPh sb="260" eb="262">
      <t>メザ</t>
    </rPh>
    <rPh sb="264" eb="265">
      <t>カミ</t>
    </rPh>
    <rPh sb="266" eb="267">
      <t>ス</t>
    </rPh>
    <rPh sb="287" eb="288">
      <t>ソビ</t>
    </rPh>
    <rPh sb="295" eb="296">
      <t>ヤマ</t>
    </rPh>
    <rPh sb="297" eb="298">
      <t>フモト</t>
    </rPh>
    <rPh sb="301" eb="303">
      <t>シンセイ</t>
    </rPh>
    <rPh sb="320" eb="322">
      <t>クンレン</t>
    </rPh>
    <rPh sb="325" eb="326">
      <t>オオ</t>
    </rPh>
    <rPh sb="328" eb="330">
      <t>シンデン</t>
    </rPh>
    <rPh sb="337" eb="339">
      <t>キカイ</t>
    </rPh>
    <rPh sb="340" eb="341">
      <t>ツバサ</t>
    </rPh>
    <rPh sb="342" eb="343">
      <t>モ</t>
    </rPh>
    <rPh sb="344" eb="346">
      <t>ニンゲン</t>
    </rPh>
    <rPh sb="356" eb="358">
      <t>センソウ</t>
    </rPh>
    <rPh sb="359" eb="360">
      <t>モチ</t>
    </rPh>
    <rPh sb="379" eb="381">
      <t>マホウ</t>
    </rPh>
    <rPh sb="382" eb="384">
      <t>ケンキュウ</t>
    </rPh>
    <rPh sb="399" eb="401">
      <t>ユウリョク</t>
    </rPh>
    <phoneticPr fontId="1"/>
  </si>
  <si>
    <t>ID</t>
    <phoneticPr fontId="1"/>
  </si>
  <si>
    <t>Lv</t>
    <phoneticPr fontId="1"/>
  </si>
  <si>
    <t>Name</t>
    <phoneticPr fontId="1"/>
  </si>
  <si>
    <t>Pname</t>
    <phoneticPr fontId="1"/>
  </si>
  <si>
    <t>片手</t>
    <rPh sb="0" eb="2">
      <t>カタテ</t>
    </rPh>
    <phoneticPr fontId="1"/>
  </si>
  <si>
    <t>Fire Sword</t>
    <phoneticPr fontId="1"/>
  </si>
  <si>
    <t>Main</t>
    <phoneticPr fontId="1"/>
  </si>
  <si>
    <t>Sub</t>
    <phoneticPr fontId="1"/>
  </si>
  <si>
    <t>Dam</t>
    <phoneticPr fontId="1"/>
  </si>
  <si>
    <t>Att</t>
    <phoneticPr fontId="1"/>
  </si>
  <si>
    <t>Def</t>
    <phoneticPr fontId="1"/>
  </si>
  <si>
    <t>Par</t>
    <phoneticPr fontId="1"/>
  </si>
  <si>
    <t>Len</t>
    <phoneticPr fontId="1"/>
  </si>
  <si>
    <t>Enc</t>
    <phoneticPr fontId="1"/>
  </si>
  <si>
    <t>Ice Sword</t>
    <phoneticPr fontId="1"/>
  </si>
  <si>
    <t>Ice Lance</t>
    <phoneticPr fontId="1"/>
  </si>
  <si>
    <t>Arm</t>
    <phoneticPr fontId="1"/>
  </si>
  <si>
    <t>Cha</t>
    <phoneticPr fontId="1"/>
  </si>
  <si>
    <t>Ran</t>
    <phoneticPr fontId="1"/>
  </si>
  <si>
    <t>Pre</t>
    <phoneticPr fontId="1"/>
  </si>
  <si>
    <t>Amm</t>
    <phoneticPr fontId="1"/>
  </si>
  <si>
    <t>Sling of Accuracy</t>
    <phoneticPr fontId="1"/>
  </si>
  <si>
    <t>Str</t>
    <phoneticPr fontId="1"/>
  </si>
  <si>
    <t>Blacksteel Sword</t>
    <phoneticPr fontId="1"/>
  </si>
  <si>
    <t>Enchanted Sword</t>
    <phoneticPr fontId="1"/>
  </si>
  <si>
    <t>Enchanted Spear</t>
    <phoneticPr fontId="1"/>
  </si>
  <si>
    <t>Hardwood Club</t>
    <phoneticPr fontId="1"/>
  </si>
  <si>
    <t>Flame</t>
    <phoneticPr fontId="1"/>
  </si>
  <si>
    <t>Mace of Eruption</t>
    <phoneticPr fontId="1"/>
  </si>
  <si>
    <t>Ice Mist Scimitar</t>
    <phoneticPr fontId="1"/>
  </si>
  <si>
    <t>Mc</t>
    <phoneticPr fontId="1"/>
  </si>
  <si>
    <t>Sc</t>
    <phoneticPr fontId="1"/>
  </si>
  <si>
    <t>Ice Mist</t>
    <phoneticPr fontId="1"/>
  </si>
  <si>
    <t>Coral Blade</t>
    <phoneticPr fontId="1"/>
  </si>
  <si>
    <t>Draw Blood</t>
    <phoneticPr fontId="1"/>
  </si>
  <si>
    <t>HP+8</t>
    <phoneticPr fontId="1"/>
  </si>
  <si>
    <t>騎乗/飛行時のみ使用可能</t>
    <rPh sb="0" eb="2">
      <t>キジョウ</t>
    </rPh>
    <rPh sb="3" eb="5">
      <t>ヒコウ</t>
    </rPh>
    <rPh sb="5" eb="6">
      <t>ジ</t>
    </rPh>
    <rPh sb="8" eb="10">
      <t>シヨウ</t>
    </rPh>
    <rPh sb="10" eb="12">
      <t>カノウ</t>
    </rPh>
    <phoneticPr fontId="1"/>
  </si>
  <si>
    <t>Stinger</t>
    <phoneticPr fontId="1"/>
  </si>
  <si>
    <t>ap</t>
    <phoneticPr fontId="1"/>
  </si>
  <si>
    <t>Sword of Sharpness</t>
    <phoneticPr fontId="1"/>
  </si>
  <si>
    <t>Axe of Sharpness</t>
    <phoneticPr fontId="1"/>
  </si>
  <si>
    <t>Main Gauche of Parrying</t>
    <phoneticPr fontId="1"/>
  </si>
  <si>
    <t>Smasher</t>
    <phoneticPr fontId="1"/>
  </si>
  <si>
    <t>Shatter</t>
    <phoneticPr fontId="1"/>
  </si>
  <si>
    <t>Star of Heroes</t>
    <phoneticPr fontId="1"/>
  </si>
  <si>
    <t>Fla</t>
    <phoneticPr fontId="1"/>
  </si>
  <si>
    <t>Break Armor</t>
    <phoneticPr fontId="1"/>
  </si>
  <si>
    <t>Dwarven Hammer</t>
    <phoneticPr fontId="1"/>
  </si>
  <si>
    <t>Eyecatcher</t>
    <phoneticPr fontId="1"/>
  </si>
  <si>
    <t>an</t>
    <phoneticPr fontId="1"/>
  </si>
  <si>
    <t>Eyeloss</t>
    <phoneticPr fontId="1"/>
  </si>
  <si>
    <t>Faithful</t>
    <phoneticPr fontId="1"/>
  </si>
  <si>
    <t>Bane Blade</t>
    <phoneticPr fontId="1"/>
  </si>
  <si>
    <t>Decay</t>
    <phoneticPr fontId="1"/>
  </si>
  <si>
    <t>Hunter's Knife</t>
    <phoneticPr fontId="1"/>
  </si>
  <si>
    <t>Thorn Spear</t>
    <phoneticPr fontId="1"/>
  </si>
  <si>
    <t>Strong Poison</t>
    <phoneticPr fontId="1"/>
  </si>
  <si>
    <t>ForB</t>
    <phoneticPr fontId="1"/>
  </si>
  <si>
    <t>Cap</t>
    <phoneticPr fontId="1"/>
  </si>
  <si>
    <t>Vine Whip</t>
    <phoneticPr fontId="1"/>
  </si>
  <si>
    <t>Entanglement</t>
    <phoneticPr fontId="1"/>
  </si>
  <si>
    <t>Knife of the Damned</t>
    <phoneticPr fontId="1"/>
  </si>
  <si>
    <t>Curse</t>
    <phoneticPr fontId="1"/>
  </si>
  <si>
    <t>装備解除不可</t>
    <rPh sb="0" eb="2">
      <t>ソウビ</t>
    </rPh>
    <rPh sb="2" eb="4">
      <t>カイジョ</t>
    </rPh>
    <rPh sb="4" eb="6">
      <t>フカ</t>
    </rPh>
    <phoneticPr fontId="1"/>
  </si>
  <si>
    <t>Sceptre of Authority</t>
    <phoneticPr fontId="1"/>
  </si>
  <si>
    <t>戦闘時使用可能：Combustion</t>
    <rPh sb="0" eb="2">
      <t>セントウ</t>
    </rPh>
    <rPh sb="2" eb="3">
      <t>ジ</t>
    </rPh>
    <rPh sb="3" eb="5">
      <t>シヨウ</t>
    </rPh>
    <rPh sb="5" eb="7">
      <t>カノウ</t>
    </rPh>
    <phoneticPr fontId="1"/>
  </si>
  <si>
    <t>Thunder Whip</t>
    <phoneticPr fontId="1"/>
  </si>
  <si>
    <t>Chain Shock</t>
    <phoneticPr fontId="1"/>
  </si>
  <si>
    <t>Rod of the Leper King</t>
    <phoneticPr fontId="1"/>
  </si>
  <si>
    <t>Duskdagger</t>
    <phoneticPr fontId="1"/>
  </si>
  <si>
    <t>Frost Brand</t>
    <phoneticPr fontId="1"/>
  </si>
  <si>
    <t>Small Area Cold</t>
    <phoneticPr fontId="1"/>
  </si>
  <si>
    <t>Sword of Swiftness</t>
    <phoneticPr fontId="1"/>
  </si>
  <si>
    <t>Elf Bane</t>
    <phoneticPr fontId="1"/>
  </si>
  <si>
    <t>Slay Magic</t>
    <phoneticPr fontId="1"/>
  </si>
  <si>
    <t>Herald Lance</t>
    <phoneticPr fontId="1"/>
  </si>
  <si>
    <t>Size</t>
    <phoneticPr fontId="1"/>
  </si>
  <si>
    <t>Co</t>
    <phoneticPr fontId="1"/>
  </si>
  <si>
    <t>Ins</t>
    <phoneticPr fontId="1"/>
  </si>
  <si>
    <t>OnD</t>
    <phoneticPr fontId="1"/>
  </si>
  <si>
    <t>OnH</t>
    <phoneticPr fontId="1"/>
  </si>
  <si>
    <t>OnA</t>
    <phoneticPr fontId="1"/>
  </si>
  <si>
    <t>戦闘時使用可能：Solar Rays</t>
    <rPh sb="0" eb="2">
      <t>セントウ</t>
    </rPh>
    <rPh sb="2" eb="3">
      <t>ジ</t>
    </rPh>
    <rPh sb="3" eb="5">
      <t>シヨウ</t>
    </rPh>
    <rPh sb="5" eb="7">
      <t>カノウ</t>
    </rPh>
    <phoneticPr fontId="1"/>
  </si>
  <si>
    <t>Serpent Kryss</t>
    <phoneticPr fontId="1"/>
  </si>
  <si>
    <t>Death Poison</t>
    <phoneticPr fontId="1"/>
  </si>
  <si>
    <t>FR</t>
    <phoneticPr fontId="1"/>
  </si>
  <si>
    <t>SR</t>
    <phoneticPr fontId="1"/>
  </si>
  <si>
    <t>CR</t>
    <phoneticPr fontId="1"/>
  </si>
  <si>
    <t>PR</t>
    <phoneticPr fontId="1"/>
  </si>
  <si>
    <t>Snake Bladder Stick</t>
    <phoneticPr fontId="1"/>
  </si>
  <si>
    <t>Lin</t>
    <phoneticPr fontId="1"/>
  </si>
  <si>
    <t>Thistle Mace</t>
    <phoneticPr fontId="1"/>
  </si>
  <si>
    <t>Strong Poison</t>
    <phoneticPr fontId="1"/>
  </si>
  <si>
    <t>Whip of Command</t>
    <phoneticPr fontId="1"/>
  </si>
  <si>
    <t>TM</t>
    <phoneticPr fontId="1"/>
  </si>
  <si>
    <t>BM</t>
    <phoneticPr fontId="1"/>
  </si>
  <si>
    <t>Rat Tail</t>
    <phoneticPr fontId="1"/>
  </si>
  <si>
    <t>Greater Fear</t>
    <phoneticPr fontId="1"/>
  </si>
  <si>
    <t>AA</t>
    <phoneticPr fontId="1"/>
  </si>
  <si>
    <t>SupB</t>
    <phoneticPr fontId="1"/>
  </si>
  <si>
    <t>Summer Sword</t>
    <phoneticPr fontId="1"/>
  </si>
  <si>
    <t>戦闘時使用可能：Tangle Vines</t>
    <rPh sb="0" eb="2">
      <t>セントウ</t>
    </rPh>
    <rPh sb="2" eb="3">
      <t>ジ</t>
    </rPh>
    <rPh sb="3" eb="5">
      <t>シヨウ</t>
    </rPh>
    <rPh sb="5" eb="7">
      <t>カノウ</t>
    </rPh>
    <phoneticPr fontId="1"/>
  </si>
  <si>
    <t>F</t>
    <phoneticPr fontId="1"/>
  </si>
  <si>
    <t>A</t>
    <phoneticPr fontId="1"/>
  </si>
  <si>
    <t>W</t>
    <phoneticPr fontId="1"/>
  </si>
  <si>
    <t>E</t>
    <phoneticPr fontId="1"/>
  </si>
  <si>
    <t>D</t>
    <phoneticPr fontId="1"/>
  </si>
  <si>
    <t>N</t>
    <phoneticPr fontId="1"/>
  </si>
  <si>
    <t>B</t>
    <phoneticPr fontId="1"/>
  </si>
  <si>
    <t>H</t>
    <phoneticPr fontId="1"/>
  </si>
  <si>
    <t>FC</t>
    <phoneticPr fontId="1"/>
  </si>
  <si>
    <t>Fire Bola</t>
    <phoneticPr fontId="1"/>
  </si>
  <si>
    <t>Fire Bonds</t>
    <phoneticPr fontId="1"/>
  </si>
  <si>
    <t>Wand of Wild Fire</t>
    <phoneticPr fontId="1"/>
  </si>
  <si>
    <t>戦闘時使用可能：Fireball</t>
    <rPh sb="0" eb="2">
      <t>セントウ</t>
    </rPh>
    <rPh sb="2" eb="3">
      <t>ジ</t>
    </rPh>
    <rPh sb="3" eb="5">
      <t>シヨウ</t>
    </rPh>
    <rPh sb="5" eb="7">
      <t>カノウ</t>
    </rPh>
    <phoneticPr fontId="1"/>
  </si>
  <si>
    <t>Lightning Spear</t>
    <phoneticPr fontId="1"/>
  </si>
  <si>
    <t>Shock</t>
    <phoneticPr fontId="1"/>
  </si>
  <si>
    <t>Rune Smasher</t>
    <phoneticPr fontId="1"/>
  </si>
  <si>
    <t>抵抗貫通修正+2</t>
    <rPh sb="0" eb="2">
      <t>テイコウ</t>
    </rPh>
    <rPh sb="2" eb="4">
      <t>カンツウ</t>
    </rPh>
    <rPh sb="4" eb="6">
      <t>シュウセイ</t>
    </rPh>
    <phoneticPr fontId="1"/>
  </si>
  <si>
    <t>Starfire Staff</t>
    <phoneticPr fontId="1"/>
  </si>
  <si>
    <t>戦闘時使用可能：Star Fires</t>
    <rPh sb="0" eb="2">
      <t>セントウ</t>
    </rPh>
    <rPh sb="2" eb="3">
      <t>ジ</t>
    </rPh>
    <rPh sb="3" eb="5">
      <t>シヨウ</t>
    </rPh>
    <rPh sb="5" eb="7">
      <t>カノウ</t>
    </rPh>
    <phoneticPr fontId="1"/>
  </si>
  <si>
    <t>Flesh Eater</t>
    <phoneticPr fontId="1"/>
  </si>
  <si>
    <t>Chest Wound</t>
    <phoneticPr fontId="1"/>
  </si>
  <si>
    <t>Ber</t>
    <phoneticPr fontId="1"/>
  </si>
  <si>
    <t>GB</t>
    <phoneticPr fontId="1"/>
  </si>
  <si>
    <t>Heart Finder Sword</t>
    <phoneticPr fontId="1"/>
  </si>
  <si>
    <t>Heart Finding</t>
    <phoneticPr fontId="1"/>
  </si>
  <si>
    <t>Fire Brand</t>
    <phoneticPr fontId="1"/>
  </si>
  <si>
    <t>Small Area Fire</t>
    <phoneticPr fontId="1"/>
  </si>
  <si>
    <t>Axe of Hate</t>
    <phoneticPr fontId="1"/>
  </si>
  <si>
    <t>Fatigue and Disease</t>
    <phoneticPr fontId="1"/>
  </si>
  <si>
    <t>DM</t>
    <phoneticPr fontId="1"/>
  </si>
  <si>
    <t>IL</t>
    <phoneticPr fontId="1"/>
  </si>
  <si>
    <t>Dragon Sceptre</t>
    <phoneticPr fontId="1"/>
  </si>
  <si>
    <t>戦闘時使用可能：Flame Bolt</t>
    <rPh sb="0" eb="2">
      <t>セントウ</t>
    </rPh>
    <rPh sb="2" eb="3">
      <t>ジ</t>
    </rPh>
    <rPh sb="3" eb="5">
      <t>シヨウ</t>
    </rPh>
    <rPh sb="5" eb="7">
      <t>カノウ</t>
    </rPh>
    <phoneticPr fontId="1"/>
  </si>
  <si>
    <t>Rod of the Phoenix</t>
    <phoneticPr fontId="1"/>
  </si>
  <si>
    <t>戦闘時使用可能：Incinerate</t>
    <rPh sb="0" eb="2">
      <t>セントウ</t>
    </rPh>
    <rPh sb="2" eb="3">
      <t>ジ</t>
    </rPh>
    <rPh sb="3" eb="5">
      <t>シヨウ</t>
    </rPh>
    <rPh sb="5" eb="7">
      <t>カノウ</t>
    </rPh>
    <phoneticPr fontId="1"/>
  </si>
  <si>
    <t>Evening Star</t>
    <phoneticPr fontId="1"/>
  </si>
  <si>
    <t>Fire and Weakness</t>
    <phoneticPr fontId="1"/>
  </si>
  <si>
    <t>Star of Thraldom</t>
    <phoneticPr fontId="1"/>
  </si>
  <si>
    <t>False Fetter</t>
    <phoneticPr fontId="1"/>
  </si>
  <si>
    <t>Shadow Brand</t>
    <phoneticPr fontId="1"/>
  </si>
  <si>
    <t>Leeching Darkness</t>
    <phoneticPr fontId="1"/>
  </si>
  <si>
    <t>Blood Thorn</t>
    <phoneticPr fontId="1"/>
  </si>
  <si>
    <t>LD</t>
    <phoneticPr fontId="1"/>
  </si>
  <si>
    <t>Demon Whip</t>
    <phoneticPr fontId="1"/>
  </si>
  <si>
    <t>O'al Kan's Sceptre</t>
    <phoneticPr fontId="1"/>
  </si>
  <si>
    <t>火2</t>
    <rPh sb="0" eb="1">
      <t>ヒ</t>
    </rPh>
    <phoneticPr fontId="1"/>
  </si>
  <si>
    <t>Small Area Fatigue</t>
    <phoneticPr fontId="1"/>
  </si>
  <si>
    <t>戦闘時使用可能：Fireball</t>
    <rPh sb="0" eb="2">
      <t>セントウ</t>
    </rPh>
    <rPh sb="2" eb="3">
      <t>ジ</t>
    </rPh>
    <rPh sb="3" eb="5">
      <t>シヨウ</t>
    </rPh>
    <rPh sb="5" eb="7">
      <t>カノウ</t>
    </rPh>
    <phoneticPr fontId="1"/>
  </si>
  <si>
    <t>Unquenched Sword</t>
    <phoneticPr fontId="1"/>
  </si>
  <si>
    <t>火5</t>
    <rPh sb="0" eb="1">
      <t>ヒ</t>
    </rPh>
    <phoneticPr fontId="1"/>
  </si>
  <si>
    <t>ap</t>
    <phoneticPr fontId="1"/>
  </si>
  <si>
    <t>Small Area Fire</t>
    <phoneticPr fontId="1"/>
  </si>
  <si>
    <t>戦闘開始時自動発動：Heat from Hell</t>
    <rPh sb="0" eb="2">
      <t>セントウ</t>
    </rPh>
    <rPh sb="2" eb="4">
      <t>カイシ</t>
    </rPh>
    <rPh sb="4" eb="5">
      <t>ジ</t>
    </rPh>
    <rPh sb="5" eb="7">
      <t>ジドウ</t>
    </rPh>
    <rPh sb="7" eb="9">
      <t>ハツドウ</t>
    </rPh>
    <phoneticPr fontId="1"/>
  </si>
  <si>
    <t>Ember</t>
    <phoneticPr fontId="1"/>
  </si>
  <si>
    <t>水2</t>
    <rPh sb="0" eb="1">
      <t>ミズ</t>
    </rPh>
    <phoneticPr fontId="1"/>
  </si>
  <si>
    <t>Small Area Frost and Fire</t>
    <phoneticPr fontId="1"/>
  </si>
  <si>
    <t>Winter Bringer</t>
    <phoneticPr fontId="1"/>
  </si>
  <si>
    <t>戦闘時使用可能：Falling Frost</t>
    <rPh sb="0" eb="2">
      <t>セントウ</t>
    </rPh>
    <rPh sb="2" eb="3">
      <t>ジ</t>
    </rPh>
    <rPh sb="3" eb="5">
      <t>シヨウ</t>
    </rPh>
    <rPh sb="5" eb="7">
      <t>カノウ</t>
    </rPh>
    <phoneticPr fontId="1"/>
  </si>
  <si>
    <t>Dawn Fang</t>
    <phoneticPr fontId="1"/>
  </si>
  <si>
    <t>地1</t>
    <rPh sb="0" eb="1">
      <t>チ</t>
    </rPh>
    <phoneticPr fontId="1"/>
  </si>
  <si>
    <t>星1</t>
    <rPh sb="0" eb="1">
      <t>ホシ</t>
    </rPh>
    <phoneticPr fontId="1"/>
  </si>
  <si>
    <t>AR</t>
    <phoneticPr fontId="1"/>
  </si>
  <si>
    <t>The Summit</t>
    <phoneticPr fontId="1"/>
  </si>
  <si>
    <t>地4</t>
    <rPh sb="0" eb="1">
      <t>チ</t>
    </rPh>
    <phoneticPr fontId="1"/>
  </si>
  <si>
    <t>Mage Bane</t>
    <phoneticPr fontId="1"/>
  </si>
  <si>
    <t>地6</t>
    <rPh sb="0" eb="1">
      <t>チ</t>
    </rPh>
    <phoneticPr fontId="1"/>
  </si>
  <si>
    <t>Unconsciousness</t>
    <phoneticPr fontId="1"/>
  </si>
  <si>
    <t>The Tartarian Chains</t>
    <phoneticPr fontId="1"/>
  </si>
  <si>
    <t>Enslavement</t>
    <phoneticPr fontId="1"/>
  </si>
  <si>
    <t>暗殺誘発：Ashen Angel</t>
    <rPh sb="0" eb="2">
      <t>アンサツ</t>
    </rPh>
    <rPh sb="2" eb="4">
      <t>ユウハツ</t>
    </rPh>
    <phoneticPr fontId="1"/>
  </si>
  <si>
    <t>Twin Spear</t>
    <phoneticPr fontId="1"/>
  </si>
  <si>
    <t>Twin Spear B</t>
    <phoneticPr fontId="1"/>
  </si>
  <si>
    <t>血1</t>
    <rPh sb="0" eb="1">
      <t>ケツ</t>
    </rPh>
    <phoneticPr fontId="1"/>
  </si>
  <si>
    <t>戦闘時使用可能：Call Lesser Horror</t>
    <rPh sb="0" eb="2">
      <t>セントウ</t>
    </rPh>
    <rPh sb="2" eb="3">
      <t>ジ</t>
    </rPh>
    <rPh sb="3" eb="5">
      <t>シヨウ</t>
    </rPh>
    <rPh sb="5" eb="7">
      <t>カノウ</t>
    </rPh>
    <phoneticPr fontId="1"/>
  </si>
  <si>
    <t>Re</t>
    <phoneticPr fontId="1"/>
  </si>
  <si>
    <t>Twin Spear D</t>
    <phoneticPr fontId="1"/>
  </si>
  <si>
    <t>死1</t>
    <rPh sb="0" eb="1">
      <t>シ</t>
    </rPh>
    <phoneticPr fontId="1"/>
  </si>
  <si>
    <t>The Sword of Aurgelmer</t>
    <phoneticPr fontId="1"/>
  </si>
  <si>
    <t>星6</t>
    <rPh sb="0" eb="1">
      <t>ホシ</t>
    </rPh>
    <phoneticPr fontId="1"/>
  </si>
  <si>
    <t>Curse</t>
    <phoneticPr fontId="1"/>
  </si>
  <si>
    <t>Rod of Death</t>
    <phoneticPr fontId="1"/>
  </si>
  <si>
    <t>an</t>
    <phoneticPr fontId="1"/>
  </si>
  <si>
    <t>戦闘時使用可能：Control the Dead</t>
    <rPh sb="0" eb="2">
      <t>セントウ</t>
    </rPh>
    <rPh sb="2" eb="3">
      <t>ジ</t>
    </rPh>
    <rPh sb="3" eb="5">
      <t>シヨウ</t>
    </rPh>
    <rPh sb="5" eb="7">
      <t>カノウ</t>
    </rPh>
    <phoneticPr fontId="1"/>
  </si>
  <si>
    <t>The Sickle whose Crop is Pain</t>
    <phoneticPr fontId="1"/>
  </si>
  <si>
    <t>死6</t>
    <rPh sb="0" eb="1">
      <t>シ</t>
    </rPh>
    <phoneticPr fontId="1"/>
  </si>
  <si>
    <t>Decay</t>
    <phoneticPr fontId="1"/>
  </si>
  <si>
    <t>近接攻撃で意志あるものを倒すと死の宝石を生成</t>
    <rPh sb="0" eb="2">
      <t>キンセツ</t>
    </rPh>
    <rPh sb="2" eb="4">
      <t>コウゲキ</t>
    </rPh>
    <rPh sb="5" eb="7">
      <t>イシ</t>
    </rPh>
    <rPh sb="12" eb="13">
      <t>タオ</t>
    </rPh>
    <rPh sb="15" eb="16">
      <t>シ</t>
    </rPh>
    <rPh sb="17" eb="19">
      <t>ホウセキ</t>
    </rPh>
    <rPh sb="20" eb="22">
      <t>セイセイ</t>
    </rPh>
    <phoneticPr fontId="1"/>
  </si>
  <si>
    <t>Sceptre of Dark Regency</t>
    <phoneticPr fontId="1"/>
  </si>
  <si>
    <t>Major Life Drain</t>
    <phoneticPr fontId="1"/>
  </si>
  <si>
    <t>老化加速：+3</t>
    <rPh sb="0" eb="2">
      <t>ロウカ</t>
    </rPh>
    <rPh sb="2" eb="4">
      <t>カソク</t>
    </rPh>
    <phoneticPr fontId="1"/>
  </si>
  <si>
    <t>Sword of Injustice</t>
    <phoneticPr fontId="1"/>
  </si>
  <si>
    <t>死4</t>
    <rPh sb="0" eb="1">
      <t>シ</t>
    </rPh>
    <phoneticPr fontId="1"/>
  </si>
  <si>
    <t>戦闘開始時自動発動：Protection of the Sepulchre</t>
    <rPh sb="0" eb="2">
      <t>セントウ</t>
    </rPh>
    <rPh sb="2" eb="4">
      <t>カイシ</t>
    </rPh>
    <rPh sb="4" eb="5">
      <t>ジ</t>
    </rPh>
    <rPh sb="5" eb="7">
      <t>ジドウ</t>
    </rPh>
    <rPh sb="7" eb="9">
      <t>ハツドウ</t>
    </rPh>
    <phoneticPr fontId="1"/>
  </si>
  <si>
    <t>Woundflame</t>
    <phoneticPr fontId="1"/>
  </si>
  <si>
    <t>Plague</t>
    <phoneticPr fontId="1"/>
  </si>
  <si>
    <t>Picus's Axe of Rulership</t>
    <phoneticPr fontId="1"/>
  </si>
  <si>
    <t>死2</t>
    <rPh sb="0" eb="1">
      <t>シ</t>
    </rPh>
    <phoneticPr fontId="1"/>
  </si>
  <si>
    <t>Armloss</t>
    <phoneticPr fontId="1"/>
  </si>
  <si>
    <t>Procas's Axe of Rulershipと同時装備で追加効果\n追加効果：筋力+5、魔法抵抗+2</t>
    <rPh sb="26" eb="28">
      <t>ドウジ</t>
    </rPh>
    <rPh sb="28" eb="30">
      <t>ソウビ</t>
    </rPh>
    <rPh sb="31" eb="33">
      <t>ツイカ</t>
    </rPh>
    <rPh sb="33" eb="35">
      <t>コウカ</t>
    </rPh>
    <rPh sb="37" eb="39">
      <t>ツイカ</t>
    </rPh>
    <rPh sb="39" eb="41">
      <t>コウカ</t>
    </rPh>
    <rPh sb="42" eb="44">
      <t>キンリョク</t>
    </rPh>
    <rPh sb="47" eb="49">
      <t>マホウ</t>
    </rPh>
    <rPh sb="49" eb="51">
      <t>テイコウ</t>
    </rPh>
    <phoneticPr fontId="1"/>
  </si>
  <si>
    <t>The Sharpest Tooth</t>
    <phoneticPr fontId="1"/>
  </si>
  <si>
    <t>緑2</t>
    <rPh sb="0" eb="1">
      <t>ミドリ</t>
    </rPh>
    <phoneticPr fontId="1"/>
  </si>
  <si>
    <t>The Deadliest Poison</t>
    <phoneticPr fontId="1"/>
  </si>
  <si>
    <t>暗殺技能修正：+2</t>
    <rPh sb="0" eb="2">
      <t>アンサツ</t>
    </rPh>
    <rPh sb="2" eb="4">
      <t>ギノウ</t>
    </rPh>
    <rPh sb="4" eb="6">
      <t>シュウセイ</t>
    </rPh>
    <phoneticPr fontId="1"/>
  </si>
  <si>
    <t>Sceptre of Corruption</t>
    <phoneticPr fontId="1"/>
  </si>
  <si>
    <t>血4</t>
    <rPh sb="0" eb="1">
      <t>ケツ</t>
    </rPh>
    <phoneticPr fontId="1"/>
  </si>
  <si>
    <t>戦闘時使用可能：Bane Fire\n装備解除不可</t>
    <rPh sb="0" eb="2">
      <t>セントウ</t>
    </rPh>
    <rPh sb="2" eb="3">
      <t>ジ</t>
    </rPh>
    <rPh sb="3" eb="5">
      <t>シヨウ</t>
    </rPh>
    <rPh sb="5" eb="7">
      <t>カノウ</t>
    </rPh>
    <rPh sb="19" eb="21">
      <t>ソウビ</t>
    </rPh>
    <rPh sb="21" eb="23">
      <t>カイジョ</t>
    </rPh>
    <rPh sb="23" eb="25">
      <t>フカ</t>
    </rPh>
    <phoneticPr fontId="1"/>
  </si>
  <si>
    <t>Procas's Axe of Rulership</t>
    <phoneticPr fontId="1"/>
  </si>
  <si>
    <t>血2</t>
    <rPh sb="0" eb="1">
      <t>ケツ</t>
    </rPh>
    <phoneticPr fontId="1"/>
  </si>
  <si>
    <t>Picus's Axe of Rulershipと同時装備で追加効果\n追加効果：Fear+10</t>
    <rPh sb="25" eb="27">
      <t>ドウジ</t>
    </rPh>
    <rPh sb="27" eb="29">
      <t>ソウビ</t>
    </rPh>
    <rPh sb="30" eb="32">
      <t>ツイカ</t>
    </rPh>
    <rPh sb="32" eb="34">
      <t>コウカ</t>
    </rPh>
    <rPh sb="36" eb="38">
      <t>ツイカ</t>
    </rPh>
    <rPh sb="38" eb="40">
      <t>コウカ</t>
    </rPh>
    <phoneticPr fontId="1"/>
  </si>
  <si>
    <t>Dimensional Rod</t>
    <phoneticPr fontId="1"/>
  </si>
  <si>
    <t>星3</t>
    <rPh sb="0" eb="1">
      <t>ホシ</t>
    </rPh>
    <phoneticPr fontId="1"/>
  </si>
  <si>
    <t>Dimensional Shift</t>
    <phoneticPr fontId="1"/>
  </si>
  <si>
    <t>Qui</t>
    <phoneticPr fontId="1"/>
  </si>
  <si>
    <t>Champion's Gladius</t>
    <phoneticPr fontId="1"/>
  </si>
  <si>
    <t>Sun Sword</t>
    <phoneticPr fontId="1"/>
  </si>
  <si>
    <t>The Admiral's Sword</t>
    <phoneticPr fontId="1"/>
  </si>
  <si>
    <t>火5</t>
    <rPh sb="0" eb="1">
      <t>ヒ</t>
    </rPh>
    <phoneticPr fontId="1"/>
  </si>
  <si>
    <t>装備解除不可\nデスマッチ強制参加</t>
    <rPh sb="0" eb="2">
      <t>ソウビ</t>
    </rPh>
    <rPh sb="2" eb="4">
      <t>カイジョ</t>
    </rPh>
    <rPh sb="4" eb="6">
      <t>フカ</t>
    </rPh>
    <rPh sb="13" eb="15">
      <t>キョウセイ</t>
    </rPh>
    <rPh sb="15" eb="17">
      <t>サンカ</t>
    </rPh>
    <phoneticPr fontId="1"/>
  </si>
  <si>
    <t>火4</t>
    <rPh sb="0" eb="1">
      <t>ヒ</t>
    </rPh>
    <phoneticPr fontId="1"/>
  </si>
  <si>
    <t>Small Area Holyfire</t>
    <phoneticPr fontId="1"/>
  </si>
  <si>
    <t>Bless</t>
    <phoneticPr fontId="1"/>
  </si>
  <si>
    <t>b</t>
    <phoneticPr fontId="1"/>
  </si>
  <si>
    <t>死3</t>
    <rPh sb="0" eb="1">
      <t>シ</t>
    </rPh>
    <phoneticPr fontId="1"/>
  </si>
  <si>
    <t>ap</t>
    <phoneticPr fontId="1"/>
  </si>
  <si>
    <t>Curse</t>
    <phoneticPr fontId="1"/>
  </si>
  <si>
    <t>Fear</t>
    <phoneticPr fontId="1"/>
  </si>
  <si>
    <t>両手</t>
    <rPh sb="0" eb="2">
      <t>リョウテ</t>
    </rPh>
    <phoneticPr fontId="1"/>
  </si>
  <si>
    <t>Enchanted Pike</t>
    <phoneticPr fontId="1"/>
  </si>
  <si>
    <t>星1</t>
    <rPh sb="0" eb="1">
      <t>ホシ</t>
    </rPh>
    <phoneticPr fontId="1"/>
  </si>
  <si>
    <t>Two</t>
    <phoneticPr fontId="1"/>
  </si>
  <si>
    <t>Holy Scourge</t>
    <phoneticPr fontId="1"/>
  </si>
  <si>
    <t>火1</t>
    <rPh sb="0" eb="1">
      <t>ヒ</t>
    </rPh>
    <phoneticPr fontId="1"/>
  </si>
  <si>
    <t>Greatsword of Sharpness</t>
    <phoneticPr fontId="1"/>
  </si>
  <si>
    <t>地1</t>
    <rPh sb="0" eb="1">
      <t>チ</t>
    </rPh>
    <phoneticPr fontId="1"/>
  </si>
  <si>
    <t>Halberd of Might</t>
    <phoneticPr fontId="1"/>
  </si>
  <si>
    <t>筋力+4</t>
    <rPh sb="0" eb="2">
      <t>キンリョク</t>
    </rPh>
    <phoneticPr fontId="1"/>
  </si>
  <si>
    <t>Hammer of the Mountains</t>
    <phoneticPr fontId="1"/>
  </si>
  <si>
    <t>Small Area Stun</t>
    <phoneticPr fontId="1"/>
  </si>
  <si>
    <t>Lightning Rod</t>
    <phoneticPr fontId="1"/>
  </si>
  <si>
    <t>Bane Blade</t>
    <phoneticPr fontId="1"/>
  </si>
  <si>
    <t>死1</t>
    <rPh sb="0" eb="1">
      <t>シ</t>
    </rPh>
    <phoneticPr fontId="1"/>
  </si>
  <si>
    <t>Decay</t>
    <phoneticPr fontId="1"/>
  </si>
  <si>
    <t>Doom Glaive</t>
    <phoneticPr fontId="1"/>
  </si>
  <si>
    <t>Small Area Curse and Decay</t>
    <phoneticPr fontId="1"/>
  </si>
  <si>
    <t>Thorn Staff</t>
    <phoneticPr fontId="1"/>
  </si>
  <si>
    <t>緑1</t>
    <rPh sb="0" eb="1">
      <t>ミドリ</t>
    </rPh>
    <phoneticPr fontId="1"/>
  </si>
  <si>
    <t>Strong Poison</t>
    <phoneticPr fontId="1"/>
  </si>
  <si>
    <t>Gloves of the Gladiator</t>
    <phoneticPr fontId="1"/>
  </si>
  <si>
    <t>緑2</t>
    <rPh sb="0" eb="1">
      <t>ミドリ</t>
    </rPh>
    <phoneticPr fontId="1"/>
  </si>
  <si>
    <t>魔法抵抗+1</t>
    <rPh sb="0" eb="2">
      <t>マホウ</t>
    </rPh>
    <rPh sb="2" eb="4">
      <t>テイコウ</t>
    </rPh>
    <phoneticPr fontId="1"/>
  </si>
  <si>
    <t>魔法抵抗+5</t>
    <rPh sb="0" eb="2">
      <t>マホウ</t>
    </rPh>
    <rPh sb="2" eb="4">
      <t>テイコウ</t>
    </rPh>
    <phoneticPr fontId="1"/>
  </si>
  <si>
    <t>筋力+3、魔法抵抗+1</t>
    <rPh sb="0" eb="2">
      <t>キンリョク</t>
    </rPh>
    <rPh sb="5" eb="7">
      <t>マホウ</t>
    </rPh>
    <rPh sb="7" eb="9">
      <t>テイコウ</t>
    </rPh>
    <phoneticPr fontId="1"/>
  </si>
  <si>
    <t>Just Man's Cross</t>
    <phoneticPr fontId="1"/>
  </si>
  <si>
    <t>Trueshot Longbow</t>
    <phoneticPr fontId="1"/>
  </si>
  <si>
    <t>風1</t>
    <rPh sb="0" eb="1">
      <t>カゼ</t>
    </rPh>
    <phoneticPr fontId="1"/>
  </si>
  <si>
    <t>Ice Pebble Staff</t>
    <phoneticPr fontId="1"/>
  </si>
  <si>
    <t>水3</t>
    <rPh sb="0" eb="1">
      <t>ミズ</t>
    </rPh>
    <phoneticPr fontId="1"/>
  </si>
  <si>
    <t>戦闘時使用可能：Numbness</t>
    <rPh sb="0" eb="2">
      <t>セントウ</t>
    </rPh>
    <rPh sb="2" eb="3">
      <t>ジ</t>
    </rPh>
    <rPh sb="3" eb="5">
      <t>シヨウ</t>
    </rPh>
    <rPh sb="5" eb="7">
      <t>カノウ</t>
    </rPh>
    <phoneticPr fontId="1"/>
  </si>
  <si>
    <t>Piercer</t>
    <phoneticPr fontId="1"/>
  </si>
  <si>
    <t>an</t>
    <phoneticPr fontId="1"/>
  </si>
  <si>
    <t>Black Bow of Botulf</t>
    <phoneticPr fontId="1"/>
  </si>
  <si>
    <t>Feeblemind</t>
    <phoneticPr fontId="1"/>
  </si>
  <si>
    <t>Staff of Flame Focus</t>
    <phoneticPr fontId="1"/>
  </si>
  <si>
    <t>Flambeau</t>
    <phoneticPr fontId="1"/>
  </si>
  <si>
    <t>火3</t>
    <rPh sb="0" eb="1">
      <t>ヒ</t>
    </rPh>
    <phoneticPr fontId="1"/>
  </si>
  <si>
    <t>ap</t>
    <phoneticPr fontId="1"/>
  </si>
  <si>
    <t>Fire</t>
    <phoneticPr fontId="1"/>
  </si>
  <si>
    <t>戦闘時使用可能：Holy Pyre</t>
    <rPh sb="0" eb="2">
      <t>セントウ</t>
    </rPh>
    <rPh sb="2" eb="3">
      <t>ジ</t>
    </rPh>
    <rPh sb="3" eb="5">
      <t>シヨウ</t>
    </rPh>
    <rPh sb="5" eb="7">
      <t>カノウ</t>
    </rPh>
    <phoneticPr fontId="1"/>
  </si>
  <si>
    <t>Midget Masher</t>
    <phoneticPr fontId="1"/>
  </si>
  <si>
    <t>地1</t>
    <rPh sb="0" eb="1">
      <t>チ</t>
    </rPh>
    <phoneticPr fontId="1"/>
  </si>
  <si>
    <t>Implementor Axe</t>
    <phoneticPr fontId="1"/>
  </si>
  <si>
    <t>死1</t>
    <rPh sb="0" eb="1">
      <t>シ</t>
    </rPh>
    <phoneticPr fontId="1"/>
  </si>
  <si>
    <t>Pill</t>
    <phoneticPr fontId="1"/>
  </si>
  <si>
    <t>Skull Standard</t>
    <phoneticPr fontId="1"/>
  </si>
  <si>
    <t>緑2</t>
    <rPh sb="0" eb="1">
      <t>ミドリ</t>
    </rPh>
    <phoneticPr fontId="1"/>
  </si>
  <si>
    <t>b</t>
    <phoneticPr fontId="1"/>
  </si>
  <si>
    <t>戦闘時使用可能：Panic</t>
    <rPh sb="0" eb="2">
      <t>セントウ</t>
    </rPh>
    <rPh sb="2" eb="3">
      <t>ジ</t>
    </rPh>
    <rPh sb="3" eb="5">
      <t>シヨウ</t>
    </rPh>
    <rPh sb="5" eb="7">
      <t>カノウ</t>
    </rPh>
    <phoneticPr fontId="1"/>
  </si>
  <si>
    <t>Thunder Bow</t>
    <phoneticPr fontId="1"/>
  </si>
  <si>
    <t>風2</t>
    <rPh sb="0" eb="1">
      <t>カゼ</t>
    </rPh>
    <phoneticPr fontId="1"/>
  </si>
  <si>
    <t>an</t>
    <phoneticPr fontId="1"/>
  </si>
  <si>
    <t>Small Area Shock</t>
    <phoneticPr fontId="1"/>
  </si>
  <si>
    <t>Golden Arbalest</t>
    <phoneticPr fontId="1"/>
  </si>
  <si>
    <t>風1</t>
    <rPh sb="0" eb="1">
      <t>カゼ</t>
    </rPh>
    <phoneticPr fontId="1"/>
  </si>
  <si>
    <t>Vision's Foe</t>
    <phoneticPr fontId="1"/>
  </si>
  <si>
    <t>Eyeloss</t>
    <phoneticPr fontId="1"/>
  </si>
  <si>
    <t>Staff of Corrosion</t>
    <phoneticPr fontId="1"/>
  </si>
  <si>
    <t>水2</t>
    <rPh sb="0" eb="1">
      <t>ミズ</t>
    </rPh>
    <phoneticPr fontId="1"/>
  </si>
  <si>
    <t>火1</t>
    <rPh sb="0" eb="1">
      <t>ヒ</t>
    </rPh>
    <phoneticPr fontId="1"/>
  </si>
  <si>
    <t>戦闘時使用可能：Acid Bolt</t>
    <rPh sb="0" eb="2">
      <t>セントウ</t>
    </rPh>
    <rPh sb="2" eb="3">
      <t>ジ</t>
    </rPh>
    <rPh sb="3" eb="5">
      <t>シヨウ</t>
    </rPh>
    <rPh sb="5" eb="7">
      <t>カノウ</t>
    </rPh>
    <phoneticPr fontId="1"/>
  </si>
  <si>
    <t>Wraith Sword</t>
    <phoneticPr fontId="1"/>
  </si>
  <si>
    <t>死2</t>
    <rPh sb="0" eb="1">
      <t>シ</t>
    </rPh>
    <phoneticPr fontId="1"/>
  </si>
  <si>
    <t>p</t>
    <phoneticPr fontId="1"/>
  </si>
  <si>
    <t>p</t>
    <phoneticPr fontId="1"/>
  </si>
  <si>
    <t>Skull Staff</t>
    <phoneticPr fontId="1"/>
  </si>
  <si>
    <t>Vine Bow</t>
    <phoneticPr fontId="1"/>
  </si>
  <si>
    <t>緑1</t>
    <rPh sb="0" eb="1">
      <t>ミドリ</t>
    </rPh>
    <phoneticPr fontId="1"/>
  </si>
  <si>
    <t>Entanglement</t>
    <phoneticPr fontId="1"/>
  </si>
  <si>
    <t>Rime Hammer</t>
    <phoneticPr fontId="1"/>
  </si>
  <si>
    <t>Freezing Mist</t>
    <phoneticPr fontId="1"/>
  </si>
  <si>
    <t>Treelord's Staff</t>
    <phoneticPr fontId="1"/>
  </si>
  <si>
    <t>緑5</t>
    <rPh sb="0" eb="1">
      <t>ミドリ</t>
    </rPh>
    <phoneticPr fontId="1"/>
  </si>
  <si>
    <t>f</t>
    <phoneticPr fontId="1"/>
  </si>
  <si>
    <t>Staff of Elemental Mastery</t>
    <phoneticPr fontId="1"/>
  </si>
  <si>
    <t>火4</t>
    <rPh sb="0" eb="1">
      <t>ヒ</t>
    </rPh>
    <phoneticPr fontId="1"/>
  </si>
  <si>
    <t>水4</t>
    <rPh sb="0" eb="1">
      <t>ミズ</t>
    </rPh>
    <phoneticPr fontId="1"/>
  </si>
  <si>
    <t>Staff of Elemental Mastery FW</t>
    <phoneticPr fontId="1"/>
  </si>
  <si>
    <t>Demon Bane</t>
    <phoneticPr fontId="1"/>
  </si>
  <si>
    <t>HP+5</t>
    <phoneticPr fontId="1"/>
  </si>
  <si>
    <t>Wave Breaker</t>
    <phoneticPr fontId="1"/>
  </si>
  <si>
    <t>水3</t>
    <rPh sb="0" eb="1">
      <t>ミズ</t>
    </rPh>
    <phoneticPr fontId="1"/>
  </si>
  <si>
    <t>WB</t>
    <phoneticPr fontId="1"/>
  </si>
  <si>
    <t>戦闘開始時自動発動：Friendly Currents</t>
    <rPh sb="0" eb="2">
      <t>セントウ</t>
    </rPh>
    <rPh sb="2" eb="4">
      <t>カイシ</t>
    </rPh>
    <rPh sb="4" eb="5">
      <t>ジ</t>
    </rPh>
    <rPh sb="5" eb="7">
      <t>ジドウ</t>
    </rPh>
    <rPh sb="7" eb="9">
      <t>ハツドウ</t>
    </rPh>
    <phoneticPr fontId="1"/>
  </si>
  <si>
    <t>Gate Cleaver</t>
    <phoneticPr fontId="1"/>
  </si>
  <si>
    <t>地3</t>
    <rPh sb="0" eb="1">
      <t>チ</t>
    </rPh>
    <phoneticPr fontId="1"/>
  </si>
  <si>
    <t>Sie</t>
    <phoneticPr fontId="1"/>
  </si>
  <si>
    <t>Moon Blade</t>
    <phoneticPr fontId="1"/>
  </si>
  <si>
    <t>星1</t>
    <rPh sb="0" eb="1">
      <t>ホシ</t>
    </rPh>
    <phoneticPr fontId="1"/>
  </si>
  <si>
    <t>AM</t>
    <phoneticPr fontId="1"/>
  </si>
  <si>
    <t>Ethereal Crossbow</t>
    <phoneticPr fontId="1"/>
  </si>
  <si>
    <t>n</t>
    <phoneticPr fontId="1"/>
  </si>
  <si>
    <t>UW</t>
    <phoneticPr fontId="1"/>
  </si>
  <si>
    <t>w</t>
    <phoneticPr fontId="1"/>
  </si>
  <si>
    <t>Banefire Crossbow</t>
    <phoneticPr fontId="1"/>
  </si>
  <si>
    <t>Area Decay</t>
    <phoneticPr fontId="1"/>
  </si>
  <si>
    <t>Ivory Bow</t>
    <phoneticPr fontId="1"/>
  </si>
  <si>
    <t>死3</t>
    <rPh sb="0" eb="1">
      <t>シ</t>
    </rPh>
    <phoneticPr fontId="1"/>
  </si>
  <si>
    <t>Decay</t>
    <phoneticPr fontId="1"/>
  </si>
  <si>
    <t>Standard of the Damned</t>
    <phoneticPr fontId="1"/>
  </si>
  <si>
    <t>死4</t>
    <rPh sb="0" eb="1">
      <t>シ</t>
    </rPh>
    <phoneticPr fontId="1"/>
  </si>
  <si>
    <t>戦闘時使用可能：Drain Life</t>
    <rPh sb="0" eb="2">
      <t>セントウ</t>
    </rPh>
    <rPh sb="2" eb="3">
      <t>ジ</t>
    </rPh>
    <rPh sb="3" eb="5">
      <t>シヨウ</t>
    </rPh>
    <rPh sb="5" eb="7">
      <t>カノウ</t>
    </rPh>
    <phoneticPr fontId="1"/>
  </si>
  <si>
    <t>Banner of the Northern Star</t>
    <phoneticPr fontId="1"/>
  </si>
  <si>
    <t>星4</t>
    <rPh sb="0" eb="1">
      <t>ホシ</t>
    </rPh>
    <phoneticPr fontId="1"/>
  </si>
  <si>
    <t>魔法抵抗-2\n戦闘開始時自動発動：Light of the Northern Star</t>
    <rPh sb="0" eb="2">
      <t>マホウ</t>
    </rPh>
    <rPh sb="2" eb="4">
      <t>テイコウ</t>
    </rPh>
    <rPh sb="8" eb="10">
      <t>セントウ</t>
    </rPh>
    <rPh sb="10" eb="12">
      <t>カイシ</t>
    </rPh>
    <rPh sb="12" eb="13">
      <t>ジ</t>
    </rPh>
    <rPh sb="13" eb="15">
      <t>ジドウ</t>
    </rPh>
    <rPh sb="15" eb="17">
      <t>ハツドウ</t>
    </rPh>
    <phoneticPr fontId="1"/>
  </si>
  <si>
    <t>Hell Sword</t>
    <phoneticPr fontId="1"/>
  </si>
  <si>
    <t>血2</t>
    <rPh sb="0" eb="1">
      <t>ケツ</t>
    </rPh>
    <phoneticPr fontId="1"/>
  </si>
  <si>
    <t>火2</t>
    <rPh sb="0" eb="1">
      <t>ヒ</t>
    </rPh>
    <phoneticPr fontId="1"/>
  </si>
  <si>
    <t>Sword of Justice</t>
    <phoneticPr fontId="1"/>
  </si>
  <si>
    <t>星3</t>
    <rPh sb="0" eb="1">
      <t>ホシ</t>
    </rPh>
    <phoneticPr fontId="1"/>
  </si>
  <si>
    <t>Small Area Fire</t>
    <phoneticPr fontId="1"/>
  </si>
  <si>
    <t>戦闘時使用可能：Prison of Fire</t>
    <rPh sb="0" eb="2">
      <t>セントウ</t>
    </rPh>
    <rPh sb="2" eb="3">
      <t>ジ</t>
    </rPh>
    <rPh sb="3" eb="5">
      <t>シヨウ</t>
    </rPh>
    <rPh sb="5" eb="7">
      <t>カノウ</t>
    </rPh>
    <phoneticPr fontId="1"/>
  </si>
  <si>
    <t>Bow of the Titans</t>
    <phoneticPr fontId="1"/>
  </si>
  <si>
    <t>風3</t>
    <rPh sb="0" eb="1">
      <t>カゼ</t>
    </rPh>
    <phoneticPr fontId="1"/>
  </si>
  <si>
    <t>星2</t>
    <rPh sb="0" eb="1">
      <t>ホシ</t>
    </rPh>
    <phoneticPr fontId="1"/>
  </si>
  <si>
    <t>非戦闘時使用可能：Seeking Arrow\n装備条件：筋力18</t>
    <rPh sb="0" eb="1">
      <t>ヒ</t>
    </rPh>
    <rPh sb="1" eb="3">
      <t>セントウ</t>
    </rPh>
    <rPh sb="3" eb="4">
      <t>ジ</t>
    </rPh>
    <rPh sb="4" eb="6">
      <t>シヨウ</t>
    </rPh>
    <rPh sb="6" eb="8">
      <t>カノウ</t>
    </rPh>
    <rPh sb="24" eb="26">
      <t>ソウビ</t>
    </rPh>
    <rPh sb="26" eb="28">
      <t>ジョウケン</t>
    </rPh>
    <rPh sb="29" eb="31">
      <t>キンリョク</t>
    </rPh>
    <phoneticPr fontId="1"/>
  </si>
  <si>
    <t>Tempest</t>
    <phoneticPr fontId="1"/>
  </si>
  <si>
    <t>風5</t>
    <rPh sb="0" eb="1">
      <t>カゼ</t>
    </rPh>
    <phoneticPr fontId="1"/>
  </si>
  <si>
    <t>Chain Lightning</t>
    <phoneticPr fontId="1"/>
  </si>
  <si>
    <t>戦闘時使用可能：Thunder Strike\n戦闘開始時自動発動：Storm</t>
    <rPh sb="0" eb="2">
      <t>セントウ</t>
    </rPh>
    <rPh sb="2" eb="3">
      <t>ジ</t>
    </rPh>
    <rPh sb="3" eb="5">
      <t>シヨウ</t>
    </rPh>
    <rPh sb="5" eb="7">
      <t>カノウ</t>
    </rPh>
    <rPh sb="24" eb="26">
      <t>セントウ</t>
    </rPh>
    <rPh sb="26" eb="28">
      <t>カイシ</t>
    </rPh>
    <rPh sb="28" eb="29">
      <t>ジ</t>
    </rPh>
    <rPh sb="29" eb="31">
      <t>ジドウ</t>
    </rPh>
    <rPh sb="31" eb="33">
      <t>ハツドウ</t>
    </rPh>
    <phoneticPr fontId="1"/>
  </si>
  <si>
    <t>Trident from Beyond</t>
    <phoneticPr fontId="1"/>
  </si>
  <si>
    <t>Carmine Cleaver</t>
    <phoneticPr fontId="1"/>
  </si>
  <si>
    <t>Burn Flesh</t>
    <phoneticPr fontId="1"/>
  </si>
  <si>
    <t>FS</t>
    <phoneticPr fontId="1"/>
  </si>
  <si>
    <t>Bow of War</t>
    <phoneticPr fontId="1"/>
  </si>
  <si>
    <t>Staff of Storms</t>
    <phoneticPr fontId="1"/>
  </si>
  <si>
    <t>Shock</t>
    <phoneticPr fontId="1"/>
  </si>
  <si>
    <t>風4</t>
    <rPh sb="0" eb="1">
      <t>カゼ</t>
    </rPh>
    <phoneticPr fontId="1"/>
  </si>
  <si>
    <t>地4</t>
    <rPh sb="0" eb="1">
      <t>チ</t>
    </rPh>
    <phoneticPr fontId="1"/>
  </si>
  <si>
    <t>Staff of Elemental Mastery AE</t>
    <phoneticPr fontId="1"/>
  </si>
  <si>
    <t>常時効果：Stoneskin</t>
    <rPh sb="0" eb="2">
      <t>ジョウジ</t>
    </rPh>
    <rPh sb="2" eb="4">
      <t>コウカ</t>
    </rPh>
    <phoneticPr fontId="1"/>
  </si>
  <si>
    <t>Soul Slay</t>
    <phoneticPr fontId="1"/>
  </si>
  <si>
    <t>The Stone Sword</t>
    <phoneticPr fontId="1"/>
  </si>
  <si>
    <t>地5</t>
    <rPh sb="0" eb="1">
      <t>チ</t>
    </rPh>
    <phoneticPr fontId="1"/>
  </si>
  <si>
    <t>Area Petrification</t>
    <phoneticPr fontId="1"/>
  </si>
  <si>
    <t>Hammer of the Forge Lord</t>
    <phoneticPr fontId="1"/>
  </si>
  <si>
    <t>MaS</t>
    <phoneticPr fontId="1"/>
  </si>
  <si>
    <t>The Sword of Many Colors</t>
    <phoneticPr fontId="1"/>
  </si>
  <si>
    <t>Killing Light</t>
    <phoneticPr fontId="1"/>
  </si>
  <si>
    <t>The Oath Rod of Kurgi</t>
    <phoneticPr fontId="1"/>
  </si>
  <si>
    <t>Feeblemind</t>
    <phoneticPr fontId="1"/>
  </si>
  <si>
    <t>戦闘時使用可能：Horror Mark\n同じ州のユニットにFeeble Mindedを拡散</t>
    <rPh sb="0" eb="2">
      <t>セントウ</t>
    </rPh>
    <rPh sb="2" eb="3">
      <t>ジ</t>
    </rPh>
    <rPh sb="3" eb="5">
      <t>シヨウ</t>
    </rPh>
    <rPh sb="5" eb="7">
      <t>カノウ</t>
    </rPh>
    <rPh sb="21" eb="22">
      <t>オナ</t>
    </rPh>
    <rPh sb="23" eb="24">
      <t>シュウ</t>
    </rPh>
    <rPh sb="44" eb="46">
      <t>カクサン</t>
    </rPh>
    <phoneticPr fontId="1"/>
  </si>
  <si>
    <t>The Flailing Hands</t>
    <phoneticPr fontId="1"/>
  </si>
  <si>
    <t>NbrA</t>
    <phoneticPr fontId="1"/>
  </si>
  <si>
    <t>Fear and Cold</t>
    <phoneticPr fontId="1"/>
  </si>
  <si>
    <t>抵抗貫通修正+1、魔法抵抗+1</t>
    <rPh sb="0" eb="2">
      <t>テイコウ</t>
    </rPh>
    <rPh sb="2" eb="4">
      <t>カンツウ</t>
    </rPh>
    <rPh sb="4" eb="6">
      <t>シュウセイ</t>
    </rPh>
    <rPh sb="9" eb="11">
      <t>マホウ</t>
    </rPh>
    <rPh sb="11" eb="13">
      <t>テイコウ</t>
    </rPh>
    <phoneticPr fontId="1"/>
  </si>
  <si>
    <t>戦闘時使用可能：Lightning Bolt\n戦闘開始時自動発動：Storm\nCorpse Construct召喚数+5</t>
    <rPh sb="0" eb="2">
      <t>セントウ</t>
    </rPh>
    <rPh sb="2" eb="3">
      <t>ジ</t>
    </rPh>
    <rPh sb="3" eb="5">
      <t>シヨウ</t>
    </rPh>
    <rPh sb="5" eb="7">
      <t>カノウ</t>
    </rPh>
    <rPh sb="24" eb="26">
      <t>セントウ</t>
    </rPh>
    <rPh sb="26" eb="28">
      <t>カイシ</t>
    </rPh>
    <rPh sb="28" eb="29">
      <t>ジ</t>
    </rPh>
    <rPh sb="29" eb="31">
      <t>ジドウ</t>
    </rPh>
    <rPh sb="31" eb="33">
      <t>ハツドウ</t>
    </rPh>
    <rPh sb="57" eb="59">
      <t>ショウカン</t>
    </rPh>
    <rPh sb="59" eb="60">
      <t>スウ</t>
    </rPh>
    <phoneticPr fontId="1"/>
  </si>
  <si>
    <t>Corpse Construct召喚数+3</t>
    <phoneticPr fontId="1"/>
  </si>
  <si>
    <t>Sun Slayer</t>
    <phoneticPr fontId="1"/>
  </si>
  <si>
    <t>死6</t>
    <rPh sb="0" eb="1">
      <t>シ</t>
    </rPh>
    <phoneticPr fontId="1"/>
  </si>
  <si>
    <t>Area Death</t>
    <phoneticPr fontId="1"/>
  </si>
  <si>
    <t>戦闘時使用可能：Drain Life\n戦闘開始時自動発動：Darkness</t>
    <rPh sb="0" eb="2">
      <t>セントウ</t>
    </rPh>
    <rPh sb="2" eb="3">
      <t>ジ</t>
    </rPh>
    <rPh sb="3" eb="5">
      <t>シヨウ</t>
    </rPh>
    <rPh sb="5" eb="7">
      <t>カノウ</t>
    </rPh>
    <rPh sb="20" eb="22">
      <t>セントウ</t>
    </rPh>
    <rPh sb="22" eb="24">
      <t>カイシ</t>
    </rPh>
    <rPh sb="24" eb="25">
      <t>ジ</t>
    </rPh>
    <rPh sb="25" eb="27">
      <t>ジドウ</t>
    </rPh>
    <rPh sb="27" eb="29">
      <t>ハツドウ</t>
    </rPh>
    <phoneticPr fontId="1"/>
  </si>
  <si>
    <t>Harvest Blade</t>
    <phoneticPr fontId="1"/>
  </si>
  <si>
    <t>血3</t>
    <rPh sb="0" eb="1">
      <t>ケツ</t>
    </rPh>
    <phoneticPr fontId="1"/>
  </si>
  <si>
    <t>Leg Chop</t>
    <phoneticPr fontId="1"/>
  </si>
  <si>
    <t>装備解除不可</t>
    <rPh sb="0" eb="2">
      <t>ソウビ</t>
    </rPh>
    <rPh sb="2" eb="4">
      <t>カイジョ</t>
    </rPh>
    <rPh sb="4" eb="6">
      <t>フカ</t>
    </rPh>
    <phoneticPr fontId="1"/>
  </si>
  <si>
    <t>Infernal Sword</t>
    <phoneticPr fontId="1"/>
  </si>
  <si>
    <t>血1</t>
    <rPh sb="0" eb="1">
      <t>ケツ</t>
    </rPh>
    <phoneticPr fontId="1"/>
  </si>
  <si>
    <t>Banish to Inferno</t>
    <phoneticPr fontId="1"/>
  </si>
  <si>
    <t>The Staff from the Sun</t>
    <phoneticPr fontId="1"/>
  </si>
  <si>
    <t>星5</t>
    <rPh sb="0" eb="1">
      <t>ホシ</t>
    </rPh>
    <phoneticPr fontId="1"/>
  </si>
  <si>
    <t>Area Fire</t>
    <phoneticPr fontId="1"/>
  </si>
  <si>
    <t>GG</t>
    <phoneticPr fontId="1"/>
  </si>
  <si>
    <t>TG</t>
    <phoneticPr fontId="1"/>
  </si>
  <si>
    <t>Shortsword</t>
    <phoneticPr fontId="1"/>
  </si>
  <si>
    <t>Hammer of the Cyclops</t>
    <phoneticPr fontId="1"/>
  </si>
  <si>
    <t>Champion's Trident</t>
    <phoneticPr fontId="1"/>
  </si>
  <si>
    <t>AS</t>
    <phoneticPr fontId="1"/>
  </si>
  <si>
    <t>地6</t>
    <rPh sb="0" eb="1">
      <t>チ</t>
    </rPh>
    <phoneticPr fontId="1"/>
  </si>
  <si>
    <t>火5</t>
    <rPh sb="0" eb="1">
      <t>ヒ</t>
    </rPh>
    <phoneticPr fontId="1"/>
  </si>
  <si>
    <t>装備解除不可\nデスマッチ強制参加</t>
    <rPh sb="0" eb="2">
      <t>ソウビ</t>
    </rPh>
    <rPh sb="2" eb="4">
      <t>カイジョ</t>
    </rPh>
    <rPh sb="4" eb="6">
      <t>フカ</t>
    </rPh>
    <rPh sb="13" eb="15">
      <t>キョウセイ</t>
    </rPh>
    <rPh sb="15" eb="17">
      <t>サンカ</t>
    </rPh>
    <phoneticPr fontId="1"/>
  </si>
  <si>
    <t>盾</t>
    <rPh sb="0" eb="1">
      <t>タテ</t>
    </rPh>
    <phoneticPr fontId="1"/>
  </si>
  <si>
    <t>Blacksteel Tower Shield</t>
    <phoneticPr fontId="1"/>
  </si>
  <si>
    <t>BP</t>
    <phoneticPr fontId="1"/>
  </si>
  <si>
    <t>HP</t>
    <phoneticPr fontId="1"/>
  </si>
  <si>
    <t>SP</t>
    <phoneticPr fontId="1"/>
  </si>
  <si>
    <t>Mag</t>
    <phoneticPr fontId="1"/>
  </si>
  <si>
    <t>m</t>
    <phoneticPr fontId="1"/>
  </si>
  <si>
    <t>騎乗中使用不可</t>
    <rPh sb="0" eb="2">
      <t>キジョウ</t>
    </rPh>
    <rPh sb="2" eb="3">
      <t>チュウ</t>
    </rPh>
    <rPh sb="3" eb="5">
      <t>シヨウ</t>
    </rPh>
    <rPh sb="5" eb="7">
      <t>フカ</t>
    </rPh>
    <phoneticPr fontId="1"/>
  </si>
  <si>
    <t>Blacksteel Kite Shield</t>
    <phoneticPr fontId="1"/>
  </si>
  <si>
    <t>Enchanted Shield</t>
    <phoneticPr fontId="1"/>
  </si>
  <si>
    <t>Raw Hide Shield</t>
    <phoneticPr fontId="1"/>
  </si>
  <si>
    <t>Weightless Tower Shield</t>
    <phoneticPr fontId="1"/>
  </si>
  <si>
    <t>Weightless Kite Shield</t>
    <phoneticPr fontId="1"/>
  </si>
  <si>
    <t>Lead Shield</t>
    <phoneticPr fontId="1"/>
  </si>
  <si>
    <t>地2</t>
    <rPh sb="0" eb="1">
      <t>チ</t>
    </rPh>
    <phoneticPr fontId="1"/>
  </si>
  <si>
    <t>魔法抵抗+4</t>
    <rPh sb="0" eb="2">
      <t>マホウ</t>
    </rPh>
    <rPh sb="2" eb="4">
      <t>テイコウ</t>
    </rPh>
    <phoneticPr fontId="1"/>
  </si>
  <si>
    <t>Shield of Valor</t>
    <phoneticPr fontId="1"/>
  </si>
  <si>
    <t>Crystal Shield</t>
    <phoneticPr fontId="1"/>
  </si>
  <si>
    <t>戦闘開始時自動発動：Power of the Spheres\n騎乗中使用不可</t>
    <rPh sb="0" eb="2">
      <t>セントウ</t>
    </rPh>
    <rPh sb="2" eb="4">
      <t>カイシ</t>
    </rPh>
    <rPh sb="4" eb="5">
      <t>ジ</t>
    </rPh>
    <rPh sb="5" eb="7">
      <t>ジドウ</t>
    </rPh>
    <rPh sb="7" eb="9">
      <t>ハツドウ</t>
    </rPh>
    <rPh sb="32" eb="34">
      <t>キジョウ</t>
    </rPh>
    <rPh sb="34" eb="35">
      <t>チュウ</t>
    </rPh>
    <rPh sb="35" eb="37">
      <t>シヨウ</t>
    </rPh>
    <rPh sb="37" eb="39">
      <t>フカ</t>
    </rPh>
    <phoneticPr fontId="1"/>
  </si>
  <si>
    <t>Eye Shield</t>
    <phoneticPr fontId="1"/>
  </si>
  <si>
    <t>近接攻撃に目潰しで自動反撃（抵抗可能）</t>
    <rPh sb="0" eb="2">
      <t>キンセツ</t>
    </rPh>
    <rPh sb="2" eb="4">
      <t>コウゲキ</t>
    </rPh>
    <rPh sb="5" eb="7">
      <t>メツブ</t>
    </rPh>
    <rPh sb="9" eb="11">
      <t>ジドウ</t>
    </rPh>
    <rPh sb="11" eb="13">
      <t>ハンゲキ</t>
    </rPh>
    <rPh sb="14" eb="16">
      <t>テイコウ</t>
    </rPh>
    <rPh sb="16" eb="18">
      <t>カノウ</t>
    </rPh>
    <phoneticPr fontId="1"/>
  </si>
  <si>
    <t>Ice Aegis</t>
    <phoneticPr fontId="1"/>
  </si>
  <si>
    <t>IP</t>
    <phoneticPr fontId="1"/>
  </si>
  <si>
    <t>Golden Hoplon</t>
    <phoneticPr fontId="1"/>
  </si>
  <si>
    <t>Charcoal Shield</t>
    <phoneticPr fontId="1"/>
  </si>
  <si>
    <t>Lucky Coin</t>
    <phoneticPr fontId="1"/>
  </si>
  <si>
    <t>Shield of the Accursed</t>
    <phoneticPr fontId="1"/>
  </si>
  <si>
    <t>防御技能+3\n近接攻撃にHorror Markで反撃（抵抗困難）</t>
    <rPh sb="0" eb="2">
      <t>ボウギョ</t>
    </rPh>
    <rPh sb="2" eb="4">
      <t>ギノウ</t>
    </rPh>
    <rPh sb="8" eb="10">
      <t>キンセツ</t>
    </rPh>
    <rPh sb="10" eb="12">
      <t>コウゲキ</t>
    </rPh>
    <rPh sb="25" eb="27">
      <t>ハンゲキ</t>
    </rPh>
    <rPh sb="28" eb="30">
      <t>テイコウ</t>
    </rPh>
    <rPh sb="30" eb="32">
      <t>コンナン</t>
    </rPh>
    <phoneticPr fontId="1"/>
  </si>
  <si>
    <t>Vine Shield</t>
    <phoneticPr fontId="1"/>
  </si>
  <si>
    <t>近接攻撃に蔓の捕縛で反撃（抵抗可能）</t>
    <rPh sb="0" eb="2">
      <t>キンセツ</t>
    </rPh>
    <rPh sb="2" eb="4">
      <t>コウゲキ</t>
    </rPh>
    <rPh sb="5" eb="6">
      <t>ツル</t>
    </rPh>
    <rPh sb="7" eb="9">
      <t>ホバク</t>
    </rPh>
    <rPh sb="10" eb="12">
      <t>ハンゲキ</t>
    </rPh>
    <rPh sb="13" eb="15">
      <t>テイコウ</t>
    </rPh>
    <rPh sb="15" eb="17">
      <t>カノウ</t>
    </rPh>
    <phoneticPr fontId="1"/>
  </si>
  <si>
    <t>Totem Shield</t>
    <phoneticPr fontId="1"/>
  </si>
  <si>
    <t>近接攻撃にCurseで反撃（抵抗困難）</t>
    <rPh sb="0" eb="2">
      <t>キンセツ</t>
    </rPh>
    <rPh sb="2" eb="4">
      <t>コウゲキ</t>
    </rPh>
    <rPh sb="11" eb="13">
      <t>ハンゲキ</t>
    </rPh>
    <rPh sb="14" eb="16">
      <t>テイコウ</t>
    </rPh>
    <rPh sb="16" eb="18">
      <t>コンナン</t>
    </rPh>
    <phoneticPr fontId="1"/>
  </si>
  <si>
    <t>Shield of Gleaming Gold</t>
    <phoneticPr fontId="1"/>
  </si>
  <si>
    <t>Scutata Volturnus</t>
    <phoneticPr fontId="1"/>
  </si>
  <si>
    <t>戦闘中自動発動：Shocking Grasp\n騎乗中使用不可</t>
    <rPh sb="0" eb="3">
      <t>セントウチュウ</t>
    </rPh>
    <rPh sb="3" eb="5">
      <t>ジドウ</t>
    </rPh>
    <rPh sb="5" eb="7">
      <t>ハツドウ</t>
    </rPh>
    <rPh sb="24" eb="26">
      <t>キジョウ</t>
    </rPh>
    <rPh sb="26" eb="27">
      <t>チュウ</t>
    </rPh>
    <rPh sb="27" eb="29">
      <t>シヨウ</t>
    </rPh>
    <rPh sb="29" eb="31">
      <t>フカ</t>
    </rPh>
    <phoneticPr fontId="1"/>
  </si>
  <si>
    <t>Lantern Shield</t>
    <phoneticPr fontId="1"/>
  </si>
  <si>
    <t>随員：Corpse Candle3体</t>
    <rPh sb="0" eb="2">
      <t>ズイイン</t>
    </rPh>
    <rPh sb="17" eb="18">
      <t>タイ</t>
    </rPh>
    <phoneticPr fontId="1"/>
  </si>
  <si>
    <t>Immaculate Shield</t>
    <phoneticPr fontId="1"/>
  </si>
  <si>
    <t>Barrier</t>
    <phoneticPr fontId="1"/>
  </si>
  <si>
    <t>筋力+4\n騎乗中使用不可</t>
    <rPh sb="0" eb="2">
      <t>キンリョク</t>
    </rPh>
    <rPh sb="6" eb="8">
      <t>キジョウ</t>
    </rPh>
    <rPh sb="8" eb="9">
      <t>チュウ</t>
    </rPh>
    <rPh sb="9" eb="11">
      <t>シヨウ</t>
    </rPh>
    <rPh sb="11" eb="13">
      <t>フカ</t>
    </rPh>
    <phoneticPr fontId="1"/>
  </si>
  <si>
    <t>The Aegis</t>
    <phoneticPr fontId="1"/>
  </si>
  <si>
    <t>Pet</t>
    <phoneticPr fontId="1"/>
  </si>
  <si>
    <t>Shield of the Dawn</t>
    <phoneticPr fontId="1"/>
  </si>
  <si>
    <t>魔法抵抗+1</t>
    <rPh sb="0" eb="2">
      <t>マホウ</t>
    </rPh>
    <rPh sb="2" eb="4">
      <t>テイコウ</t>
    </rPh>
    <phoneticPr fontId="1"/>
  </si>
  <si>
    <t>Sun Shield</t>
    <phoneticPr fontId="1"/>
  </si>
  <si>
    <t>兜</t>
    <rPh sb="0" eb="1">
      <t>カブト</t>
    </rPh>
    <phoneticPr fontId="1"/>
  </si>
  <si>
    <t>Type</t>
    <phoneticPr fontId="1"/>
  </si>
  <si>
    <t>Blacksteel Helmet</t>
    <phoneticPr fontId="1"/>
  </si>
  <si>
    <t>Enchanted Helmet</t>
    <phoneticPr fontId="1"/>
  </si>
  <si>
    <t>Dragon Helmet</t>
    <phoneticPr fontId="1"/>
  </si>
  <si>
    <t>DV</t>
    <phoneticPr fontId="1"/>
  </si>
  <si>
    <t>Crown of Lead</t>
    <phoneticPr fontId="1"/>
  </si>
  <si>
    <t>冠</t>
    <rPh sb="0" eb="1">
      <t>カンムリ</t>
    </rPh>
    <phoneticPr fontId="1"/>
  </si>
  <si>
    <t>Horror Helmet</t>
    <phoneticPr fontId="1"/>
  </si>
  <si>
    <t>Ivy Crown</t>
    <phoneticPr fontId="1"/>
  </si>
  <si>
    <t>Horned Helmet</t>
    <phoneticPr fontId="1"/>
  </si>
  <si>
    <t>Ade</t>
    <phoneticPr fontId="1"/>
  </si>
  <si>
    <t>s</t>
    <phoneticPr fontId="1"/>
  </si>
  <si>
    <t>Bon</t>
    <phoneticPr fontId="1"/>
  </si>
  <si>
    <t>Ice Helmet</t>
    <phoneticPr fontId="1"/>
  </si>
  <si>
    <t>水1</t>
    <rPh sb="0" eb="1">
      <t>ミズ</t>
    </rPh>
    <phoneticPr fontId="1"/>
  </si>
  <si>
    <t>Flame Helmet</t>
    <phoneticPr fontId="1"/>
  </si>
  <si>
    <t>Reg</t>
    <phoneticPr fontId="1"/>
  </si>
  <si>
    <t>Inv</t>
    <phoneticPr fontId="1"/>
  </si>
  <si>
    <t>Helmet of Heroes</t>
    <phoneticPr fontId="1"/>
  </si>
  <si>
    <t>Winged Helmet</t>
    <phoneticPr fontId="1"/>
  </si>
  <si>
    <t>Crown of Command</t>
    <phoneticPr fontId="1"/>
  </si>
  <si>
    <t>Spirit Mask</t>
    <phoneticPr fontId="1"/>
  </si>
  <si>
    <t>魔法抵抗+1\n戦闘中自動発動：Frighten</t>
    <rPh sb="0" eb="2">
      <t>マホウ</t>
    </rPh>
    <rPh sb="2" eb="4">
      <t>テイコウ</t>
    </rPh>
    <rPh sb="8" eb="11">
      <t>セントウチュウ</t>
    </rPh>
    <rPh sb="11" eb="13">
      <t>ジドウ</t>
    </rPh>
    <rPh sb="13" eb="15">
      <t>ハツドウ</t>
    </rPh>
    <phoneticPr fontId="1"/>
  </si>
  <si>
    <t>Mistletoe Garland</t>
    <phoneticPr fontId="1"/>
  </si>
  <si>
    <t>Crown of Bones</t>
    <phoneticPr fontId="1"/>
  </si>
  <si>
    <t>Spirit Helmet</t>
    <phoneticPr fontId="1"/>
  </si>
  <si>
    <t>戦闘中自動発動：Lightning Bolt</t>
    <rPh sb="0" eb="3">
      <t>セントウチュウ</t>
    </rPh>
    <rPh sb="3" eb="5">
      <t>ジドウ</t>
    </rPh>
    <rPh sb="5" eb="7">
      <t>ハツドウ</t>
    </rPh>
    <phoneticPr fontId="1"/>
  </si>
  <si>
    <t>Iron Face</t>
    <phoneticPr fontId="1"/>
  </si>
  <si>
    <t>常時効果：Ironskin</t>
    <rPh sb="0" eb="2">
      <t>ジョウジ</t>
    </rPh>
    <rPh sb="2" eb="4">
      <t>コウカ</t>
    </rPh>
    <phoneticPr fontId="1"/>
  </si>
  <si>
    <t>Crown of the Titans</t>
    <phoneticPr fontId="1"/>
  </si>
  <si>
    <t>Enl</t>
    <phoneticPr fontId="1"/>
  </si>
  <si>
    <t>Starshine Skullcap</t>
    <phoneticPr fontId="1"/>
  </si>
  <si>
    <t>魔法抵抗+2</t>
    <rPh sb="0" eb="2">
      <t>マホウ</t>
    </rPh>
    <rPh sb="2" eb="4">
      <t>テイコウ</t>
    </rPh>
    <phoneticPr fontId="1"/>
  </si>
  <si>
    <t>Crown of the Magi</t>
    <phoneticPr fontId="1"/>
  </si>
  <si>
    <t>高速詠唱：30</t>
    <rPh sb="0" eb="2">
      <t>コウソク</t>
    </rPh>
    <rPh sb="2" eb="4">
      <t>エイショウ</t>
    </rPh>
    <phoneticPr fontId="1"/>
  </si>
  <si>
    <t>Skullface</t>
    <phoneticPr fontId="1"/>
  </si>
  <si>
    <t>死5</t>
    <rPh sb="0" eb="1">
      <t>シ</t>
    </rPh>
    <phoneticPr fontId="1"/>
  </si>
  <si>
    <t>戦闘時使用可能：Horde of Skeletons</t>
    <rPh sb="0" eb="2">
      <t>セントウ</t>
    </rPh>
    <rPh sb="2" eb="3">
      <t>ジ</t>
    </rPh>
    <rPh sb="3" eb="5">
      <t>シヨウ</t>
    </rPh>
    <rPh sb="5" eb="7">
      <t>カノウ</t>
    </rPh>
    <phoneticPr fontId="1"/>
  </si>
  <si>
    <t>Wraith Crown</t>
    <phoneticPr fontId="1"/>
  </si>
  <si>
    <t>Eth</t>
    <phoneticPr fontId="1"/>
  </si>
  <si>
    <t>随員：Longdead5～30体</t>
    <rPh sb="0" eb="2">
      <t>ズイイン</t>
    </rPh>
    <rPh sb="15" eb="16">
      <t>タイ</t>
    </rPh>
    <phoneticPr fontId="1"/>
  </si>
  <si>
    <t>Crown of Overmight</t>
    <phoneticPr fontId="1"/>
  </si>
  <si>
    <t>PF</t>
    <phoneticPr fontId="1"/>
  </si>
  <si>
    <t>筋力+5\n戦闘中自動発動：Charm\n装備解除不可</t>
    <rPh sb="0" eb="2">
      <t>キンリョク</t>
    </rPh>
    <rPh sb="6" eb="9">
      <t>セントウチュウ</t>
    </rPh>
    <rPh sb="9" eb="11">
      <t>ジドウ</t>
    </rPh>
    <rPh sb="11" eb="13">
      <t>ハツドウ</t>
    </rPh>
    <rPh sb="21" eb="23">
      <t>ソウビ</t>
    </rPh>
    <rPh sb="23" eb="25">
      <t>カイジョ</t>
    </rPh>
    <rPh sb="25" eb="27">
      <t>フカ</t>
    </rPh>
    <phoneticPr fontId="1"/>
  </si>
  <si>
    <t>Amon Hotep</t>
    <phoneticPr fontId="1"/>
  </si>
  <si>
    <t>魔法抵抗+5\n非戦闘時使用可能：Mummification\n装備解除不可</t>
    <rPh sb="0" eb="2">
      <t>マホウ</t>
    </rPh>
    <rPh sb="2" eb="4">
      <t>テイコウ</t>
    </rPh>
    <rPh sb="8" eb="9">
      <t>ヒ</t>
    </rPh>
    <rPh sb="9" eb="11">
      <t>セントウ</t>
    </rPh>
    <rPh sb="11" eb="12">
      <t>ジ</t>
    </rPh>
    <rPh sb="12" eb="14">
      <t>シヨウ</t>
    </rPh>
    <rPh sb="14" eb="16">
      <t>カノウ</t>
    </rPh>
    <rPh sb="32" eb="34">
      <t>ソウビ</t>
    </rPh>
    <rPh sb="34" eb="36">
      <t>カイジョ</t>
    </rPh>
    <rPh sb="36" eb="38">
      <t>フカ</t>
    </rPh>
    <phoneticPr fontId="1"/>
  </si>
  <si>
    <t>Helmet of Perfection</t>
    <phoneticPr fontId="1"/>
  </si>
  <si>
    <t>近接攻撃に目潰しで自動反撃（抵抗可能）</t>
    <phoneticPr fontId="1"/>
  </si>
  <si>
    <t>Helmet of the Dawn</t>
    <phoneticPr fontId="1"/>
  </si>
  <si>
    <t>Crown of the Ivy King</t>
    <phoneticPr fontId="1"/>
  </si>
  <si>
    <t>非戦闘時使用可能：Awaken Vine Men\n常時効果：Barkskin</t>
    <rPh sb="0" eb="1">
      <t>ヒ</t>
    </rPh>
    <rPh sb="1" eb="3">
      <t>セントウ</t>
    </rPh>
    <rPh sb="3" eb="4">
      <t>ジ</t>
    </rPh>
    <rPh sb="4" eb="6">
      <t>シヨウ</t>
    </rPh>
    <rPh sb="6" eb="8">
      <t>カノウ</t>
    </rPh>
    <rPh sb="26" eb="28">
      <t>ジョウジ</t>
    </rPh>
    <rPh sb="28" eb="30">
      <t>コウカ</t>
    </rPh>
    <phoneticPr fontId="1"/>
  </si>
  <si>
    <t>The Crown of Despair</t>
    <phoneticPr fontId="1"/>
  </si>
  <si>
    <t>ReB</t>
    <phoneticPr fontId="1"/>
  </si>
  <si>
    <t>Crown of the Fire King</t>
    <phoneticPr fontId="1"/>
  </si>
  <si>
    <t>He</t>
    <phoneticPr fontId="1"/>
  </si>
  <si>
    <t>Ch</t>
    <phoneticPr fontId="1"/>
  </si>
  <si>
    <t>随員：Fire Elemental2体\n装備解除不可</t>
    <rPh sb="0" eb="2">
      <t>ズイイン</t>
    </rPh>
    <rPh sb="18" eb="19">
      <t>タイ</t>
    </rPh>
    <rPh sb="21" eb="23">
      <t>ソウビ</t>
    </rPh>
    <rPh sb="23" eb="25">
      <t>カイジョ</t>
    </rPh>
    <rPh sb="25" eb="27">
      <t>フカ</t>
    </rPh>
    <phoneticPr fontId="1"/>
  </si>
  <si>
    <t>Crown of the Frost King</t>
    <phoneticPr fontId="1"/>
  </si>
  <si>
    <t>随員：Ice Elemental2体\n装備解除不可</t>
    <rPh sb="0" eb="2">
      <t>ズイイン</t>
    </rPh>
    <rPh sb="17" eb="18">
      <t>タイ</t>
    </rPh>
    <rPh sb="20" eb="22">
      <t>ソウビ</t>
    </rPh>
    <rPh sb="22" eb="24">
      <t>カイジョ</t>
    </rPh>
    <rPh sb="24" eb="26">
      <t>フカ</t>
    </rPh>
    <phoneticPr fontId="1"/>
  </si>
  <si>
    <t>The First Crown</t>
    <phoneticPr fontId="1"/>
  </si>
  <si>
    <t>MaR</t>
    <phoneticPr fontId="1"/>
  </si>
  <si>
    <t>Crown of Katafagus</t>
    <phoneticPr fontId="1"/>
  </si>
  <si>
    <t>Crown of Ptah</t>
    <phoneticPr fontId="1"/>
  </si>
  <si>
    <t>Sun Helmet</t>
    <phoneticPr fontId="1"/>
  </si>
  <si>
    <t>Helmet of Invisibility</t>
    <phoneticPr fontId="1"/>
  </si>
  <si>
    <t>Champion's Helmet</t>
    <phoneticPr fontId="1"/>
  </si>
  <si>
    <t>毎ターン自動召喚：Mummy1体\n装備解除不可</t>
    <rPh sb="0" eb="1">
      <t>マイ</t>
    </rPh>
    <rPh sb="4" eb="6">
      <t>ジドウ</t>
    </rPh>
    <rPh sb="6" eb="8">
      <t>ショウカン</t>
    </rPh>
    <rPh sb="15" eb="16">
      <t>タイ</t>
    </rPh>
    <rPh sb="18" eb="20">
      <t>ソウビ</t>
    </rPh>
    <rPh sb="20" eb="22">
      <t>カイジョ</t>
    </rPh>
    <rPh sb="22" eb="24">
      <t>フカ</t>
    </rPh>
    <phoneticPr fontId="1"/>
  </si>
  <si>
    <t>魔法抵抗+5</t>
    <rPh sb="0" eb="2">
      <t>マホウ</t>
    </rPh>
    <rPh sb="2" eb="4">
      <t>テイコウ</t>
    </rPh>
    <phoneticPr fontId="1"/>
  </si>
  <si>
    <t>Rei</t>
    <phoneticPr fontId="1"/>
  </si>
  <si>
    <t>invis</t>
    <phoneticPr fontId="1"/>
  </si>
  <si>
    <t>鎧</t>
    <rPh sb="0" eb="1">
      <t>ヨロイ</t>
    </rPh>
    <phoneticPr fontId="1"/>
  </si>
  <si>
    <t>Blacksteel Plate</t>
    <phoneticPr fontId="1"/>
  </si>
  <si>
    <t>地1</t>
    <rPh sb="0" eb="1">
      <t>チ</t>
    </rPh>
    <phoneticPr fontId="1"/>
  </si>
  <si>
    <t>MMp</t>
    <phoneticPr fontId="1"/>
  </si>
  <si>
    <t>m</t>
    <phoneticPr fontId="1"/>
  </si>
  <si>
    <t>地2</t>
    <rPh sb="0" eb="1">
      <t>チ</t>
    </rPh>
    <phoneticPr fontId="1"/>
  </si>
  <si>
    <t>Berserker Pelt</t>
    <phoneticPr fontId="1"/>
  </si>
  <si>
    <t>緑1</t>
    <rPh sb="0" eb="1">
      <t>ミドリ</t>
    </rPh>
    <phoneticPr fontId="1"/>
  </si>
  <si>
    <t>Enchanted Ring Mail Armor</t>
    <phoneticPr fontId="1"/>
  </si>
  <si>
    <t>星1</t>
    <rPh sb="0" eb="1">
      <t>ホシ</t>
    </rPh>
    <phoneticPr fontId="1"/>
  </si>
  <si>
    <t>Fire Plate</t>
    <phoneticPr fontId="1"/>
  </si>
  <si>
    <t>火1</t>
    <rPh sb="0" eb="1">
      <t>ヒ</t>
    </rPh>
    <phoneticPr fontId="1"/>
  </si>
  <si>
    <t>士気+2</t>
    <rPh sb="0" eb="2">
      <t>シキ</t>
    </rPh>
    <phoneticPr fontId="1"/>
  </si>
  <si>
    <t>士気+4\n戦闘開始時自動発動：Will of the Fates</t>
    <rPh sb="0" eb="2">
      <t>シキ</t>
    </rPh>
    <rPh sb="6" eb="8">
      <t>セントウ</t>
    </rPh>
    <rPh sb="8" eb="10">
      <t>カイシ</t>
    </rPh>
    <rPh sb="10" eb="11">
      <t>ジ</t>
    </rPh>
    <rPh sb="11" eb="13">
      <t>ジドウ</t>
    </rPh>
    <rPh sb="13" eb="15">
      <t>ハツドウ</t>
    </rPh>
    <phoneticPr fontId="1"/>
  </si>
  <si>
    <t>士気+2\n装備解除不可</t>
    <rPh sb="0" eb="2">
      <t>シキ</t>
    </rPh>
    <rPh sb="6" eb="8">
      <t>ソウビ</t>
    </rPh>
    <rPh sb="8" eb="10">
      <t>カイジョ</t>
    </rPh>
    <rPh sb="10" eb="12">
      <t>フカ</t>
    </rPh>
    <phoneticPr fontId="1"/>
  </si>
  <si>
    <t>士気+5</t>
    <rPh sb="0" eb="2">
      <t>シキ</t>
    </rPh>
    <phoneticPr fontId="1"/>
  </si>
  <si>
    <t>魔法抵抗+3、士気+4\n戦闘時使用可能：Control the Dead\n戦闘開始時自動発動：Power of the Sepulchre\n装備解除不可</t>
    <rPh sb="0" eb="2">
      <t>マホウ</t>
    </rPh>
    <rPh sb="2" eb="4">
      <t>テイコウ</t>
    </rPh>
    <rPh sb="7" eb="9">
      <t>シキ</t>
    </rPh>
    <rPh sb="13" eb="15">
      <t>セントウ</t>
    </rPh>
    <rPh sb="15" eb="16">
      <t>ジ</t>
    </rPh>
    <rPh sb="16" eb="18">
      <t>シヨウ</t>
    </rPh>
    <rPh sb="18" eb="20">
      <t>カノウ</t>
    </rPh>
    <rPh sb="39" eb="41">
      <t>セントウ</t>
    </rPh>
    <rPh sb="41" eb="43">
      <t>カイシ</t>
    </rPh>
    <rPh sb="43" eb="44">
      <t>ジ</t>
    </rPh>
    <rPh sb="44" eb="46">
      <t>ジドウ</t>
    </rPh>
    <rPh sb="46" eb="48">
      <t>ハツドウ</t>
    </rPh>
    <rPh sb="73" eb="75">
      <t>ソウビ</t>
    </rPh>
    <rPh sb="75" eb="77">
      <t>カイジョ</t>
    </rPh>
    <rPh sb="77" eb="79">
      <t>フカ</t>
    </rPh>
    <phoneticPr fontId="1"/>
  </si>
  <si>
    <t>士気+4\n装備解除不可\nデスマッチ強制参加</t>
    <rPh sb="0" eb="2">
      <t>シキ</t>
    </rPh>
    <rPh sb="6" eb="8">
      <t>ソウビ</t>
    </rPh>
    <rPh sb="8" eb="10">
      <t>カイジョ</t>
    </rPh>
    <rPh sb="10" eb="12">
      <t>フカ</t>
    </rPh>
    <rPh sb="19" eb="21">
      <t>キョウセイ</t>
    </rPh>
    <rPh sb="21" eb="23">
      <t>サンカ</t>
    </rPh>
    <phoneticPr fontId="1"/>
  </si>
  <si>
    <t>Robe of Missile Protection</t>
    <phoneticPr fontId="1"/>
  </si>
  <si>
    <t>風1</t>
    <rPh sb="0" eb="1">
      <t>カゼ</t>
    </rPh>
    <phoneticPr fontId="1"/>
  </si>
  <si>
    <t>Lightweight Scale Mail</t>
    <phoneticPr fontId="1"/>
  </si>
  <si>
    <t>Mirror Armor</t>
    <phoneticPr fontId="1"/>
  </si>
  <si>
    <t>水1</t>
    <rPh sb="0" eb="1">
      <t>ミズ</t>
    </rPh>
    <phoneticPr fontId="1"/>
  </si>
  <si>
    <t>魔法抵抗+3</t>
    <rPh sb="0" eb="2">
      <t>マホウ</t>
    </rPh>
    <rPh sb="2" eb="4">
      <t>テイコウ</t>
    </rPh>
    <phoneticPr fontId="1"/>
  </si>
  <si>
    <t>Weightless Scale Mail</t>
    <phoneticPr fontId="1"/>
  </si>
  <si>
    <t>風2</t>
    <rPh sb="0" eb="1">
      <t>カゼ</t>
    </rPh>
    <phoneticPr fontId="1"/>
  </si>
  <si>
    <t>Copper Plate</t>
    <phoneticPr fontId="1"/>
  </si>
  <si>
    <t>戦闘開始時自動発動：Charge Body</t>
    <rPh sb="0" eb="2">
      <t>セントウ</t>
    </rPh>
    <rPh sb="2" eb="4">
      <t>カイシ</t>
    </rPh>
    <rPh sb="4" eb="5">
      <t>ジ</t>
    </rPh>
    <rPh sb="5" eb="7">
      <t>ジドウ</t>
    </rPh>
    <rPh sb="7" eb="9">
      <t>ハツドウ</t>
    </rPh>
    <phoneticPr fontId="1"/>
  </si>
  <si>
    <t>Shambler Skin Armor</t>
    <phoneticPr fontId="1"/>
  </si>
  <si>
    <t>空気呼吸付加</t>
    <rPh sb="0" eb="2">
      <t>クウキ</t>
    </rPh>
    <rPh sb="2" eb="4">
      <t>コキュウ</t>
    </rPh>
    <rPh sb="4" eb="6">
      <t>フカ</t>
    </rPh>
    <phoneticPr fontId="1"/>
  </si>
  <si>
    <t>Dire Wolf Pelt</t>
    <phoneticPr fontId="1"/>
  </si>
  <si>
    <t>攻撃技能+1、防御技能+1</t>
    <rPh sb="0" eb="2">
      <t>コウゲキ</t>
    </rPh>
    <rPh sb="2" eb="4">
      <t>ギノウ</t>
    </rPh>
    <rPh sb="7" eb="9">
      <t>ボウギョ</t>
    </rPh>
    <rPh sb="9" eb="11">
      <t>ギノウ</t>
    </rPh>
    <phoneticPr fontId="1"/>
  </si>
  <si>
    <t>Kithaironic Lion Pelt</t>
    <phoneticPr fontId="1"/>
  </si>
  <si>
    <t>Armor of Souls</t>
    <phoneticPr fontId="1"/>
  </si>
  <si>
    <t>血5</t>
    <rPh sb="0" eb="1">
      <t>ケツ</t>
    </rPh>
    <phoneticPr fontId="1"/>
  </si>
  <si>
    <t>魔法抵抗+5</t>
    <rPh sb="0" eb="2">
      <t>マホウ</t>
    </rPh>
    <rPh sb="2" eb="4">
      <t>テイコウ</t>
    </rPh>
    <phoneticPr fontId="1"/>
  </si>
  <si>
    <t>Ranger's Cloak</t>
    <phoneticPr fontId="1"/>
  </si>
  <si>
    <t>Ste</t>
    <phoneticPr fontId="1"/>
  </si>
  <si>
    <t>Ass</t>
    <phoneticPr fontId="1"/>
  </si>
  <si>
    <t>Red Dragon Scale Mail</t>
    <phoneticPr fontId="1"/>
  </si>
  <si>
    <t>火2</t>
    <rPh sb="0" eb="1">
      <t>ヒ</t>
    </rPh>
    <phoneticPr fontId="1"/>
  </si>
  <si>
    <t>士気+4</t>
    <rPh sb="0" eb="2">
      <t>シキ</t>
    </rPh>
    <phoneticPr fontId="1"/>
  </si>
  <si>
    <t>Chain Mail of Displacement</t>
    <phoneticPr fontId="1"/>
  </si>
  <si>
    <t>Silver Hauberk</t>
    <phoneticPr fontId="1"/>
  </si>
  <si>
    <t>Brightmail Haubergeon</t>
    <phoneticPr fontId="1"/>
  </si>
  <si>
    <t>Elemental Armor</t>
    <phoneticPr fontId="1"/>
  </si>
  <si>
    <t>Blue Dragon Scale Mail</t>
    <phoneticPr fontId="1"/>
  </si>
  <si>
    <t>水2</t>
    <rPh sb="0" eb="1">
      <t>ミズ</t>
    </rPh>
    <phoneticPr fontId="1"/>
  </si>
  <si>
    <t>Robe of the Sea</t>
    <phoneticPr fontId="1"/>
  </si>
  <si>
    <t>水3</t>
    <rPh sb="0" eb="1">
      <t>ミズ</t>
    </rPh>
    <phoneticPr fontId="1"/>
  </si>
  <si>
    <t>Shroud of the Battle Saint</t>
    <phoneticPr fontId="1"/>
  </si>
  <si>
    <t>b</t>
    <phoneticPr fontId="1"/>
  </si>
  <si>
    <t>装備解除不可</t>
    <rPh sb="0" eb="2">
      <t>ソウビ</t>
    </rPh>
    <rPh sb="2" eb="4">
      <t>カイジョ</t>
    </rPh>
    <rPh sb="4" eb="6">
      <t>フカ</t>
    </rPh>
    <phoneticPr fontId="1"/>
  </si>
  <si>
    <t>Robe of Shadows</t>
    <phoneticPr fontId="1"/>
  </si>
  <si>
    <t>星2</t>
    <rPh sb="0" eb="1">
      <t>ホシ</t>
    </rPh>
    <phoneticPr fontId="1"/>
  </si>
  <si>
    <t>Shadowmail Haubergeon</t>
    <phoneticPr fontId="1"/>
  </si>
  <si>
    <t>死2</t>
    <rPh sb="0" eb="1">
      <t>シ</t>
    </rPh>
    <phoneticPr fontId="1"/>
  </si>
  <si>
    <t>f20</t>
    <phoneticPr fontId="1"/>
  </si>
  <si>
    <t>Green Dragon Scale Mail</t>
    <phoneticPr fontId="1"/>
  </si>
  <si>
    <t>緑2</t>
    <rPh sb="0" eb="1">
      <t>ミドリ</t>
    </rPh>
    <phoneticPr fontId="1"/>
  </si>
  <si>
    <t>Armor of Twisting Thorns</t>
    <phoneticPr fontId="1"/>
  </si>
  <si>
    <t>血3</t>
    <rPh sb="0" eb="1">
      <t>ケツ</t>
    </rPh>
    <phoneticPr fontId="1"/>
  </si>
  <si>
    <t>Marble Armor</t>
    <phoneticPr fontId="1"/>
  </si>
  <si>
    <t>常時効果：Stoneskin</t>
    <rPh sb="0" eb="2">
      <t>ジョウジ</t>
    </rPh>
    <rPh sb="2" eb="4">
      <t>コウカ</t>
    </rPh>
    <phoneticPr fontId="1"/>
  </si>
  <si>
    <t>Stymphalian Wings</t>
    <phoneticPr fontId="1"/>
  </si>
  <si>
    <t>地4</t>
    <rPh sb="0" eb="1">
      <t>チ</t>
    </rPh>
    <phoneticPr fontId="1"/>
  </si>
  <si>
    <t>Tra</t>
    <phoneticPr fontId="1"/>
  </si>
  <si>
    <t>Fly</t>
    <phoneticPr fontId="1"/>
  </si>
  <si>
    <t>Flo</t>
    <phoneticPr fontId="1"/>
  </si>
  <si>
    <t>攻撃技能-4\n騎乗中使用不可</t>
    <rPh sb="0" eb="2">
      <t>コウゲキ</t>
    </rPh>
    <rPh sb="2" eb="4">
      <t>ギノウ</t>
    </rPh>
    <rPh sb="8" eb="10">
      <t>キジョウ</t>
    </rPh>
    <rPh sb="10" eb="11">
      <t>チュウ</t>
    </rPh>
    <rPh sb="11" eb="13">
      <t>シヨウ</t>
    </rPh>
    <rPh sb="13" eb="15">
      <t>フカ</t>
    </rPh>
    <phoneticPr fontId="1"/>
  </si>
  <si>
    <t>Rainbow Armor</t>
    <phoneticPr fontId="1"/>
  </si>
  <si>
    <t>魔法抵抗+2</t>
    <rPh sb="0" eb="2">
      <t>マホウ</t>
    </rPh>
    <rPh sb="2" eb="4">
      <t>テイコウ</t>
    </rPh>
    <phoneticPr fontId="1"/>
  </si>
  <si>
    <t>Robe of the Magi</t>
    <phoneticPr fontId="1"/>
  </si>
  <si>
    <t>風5</t>
    <rPh sb="0" eb="1">
      <t>カゼ</t>
    </rPh>
    <phoneticPr fontId="1"/>
  </si>
  <si>
    <t>Robe of Invulnerability</t>
    <phoneticPr fontId="1"/>
  </si>
  <si>
    <t>死4</t>
    <rPh sb="0" eb="1">
      <t>シ</t>
    </rPh>
    <phoneticPr fontId="1"/>
  </si>
  <si>
    <t>Rime Hauberk</t>
    <phoneticPr fontId="1"/>
  </si>
  <si>
    <t>常時効果：Breath of Winter</t>
    <rPh sb="0" eb="2">
      <t>ジョウジ</t>
    </rPh>
    <rPh sb="2" eb="4">
      <t>コウカ</t>
    </rPh>
    <phoneticPr fontId="1"/>
  </si>
  <si>
    <t>Jade Armor</t>
    <phoneticPr fontId="1"/>
  </si>
  <si>
    <t>Bone Armor</t>
    <phoneticPr fontId="1"/>
  </si>
  <si>
    <t>常時効果：Soul Vortex</t>
    <rPh sb="0" eb="2">
      <t>ジョウジ</t>
    </rPh>
    <rPh sb="2" eb="4">
      <t>コウカ</t>
    </rPh>
    <phoneticPr fontId="1"/>
  </si>
  <si>
    <t>Hydra Skin Armor</t>
    <phoneticPr fontId="1"/>
  </si>
  <si>
    <t>Aseftik's Armor</t>
    <phoneticPr fontId="1"/>
  </si>
  <si>
    <t>魔法抵抗+3、士気+8\n装備解除不可</t>
    <rPh sb="0" eb="2">
      <t>マホウ</t>
    </rPh>
    <rPh sb="2" eb="4">
      <t>テイコウ</t>
    </rPh>
    <rPh sb="7" eb="9">
      <t>シキ</t>
    </rPh>
    <rPh sb="13" eb="15">
      <t>ソウビ</t>
    </rPh>
    <rPh sb="15" eb="17">
      <t>カイジョ</t>
    </rPh>
    <rPh sb="17" eb="19">
      <t>フカ</t>
    </rPh>
    <phoneticPr fontId="1"/>
  </si>
  <si>
    <t>Monolith Armor</t>
    <phoneticPr fontId="1"/>
  </si>
  <si>
    <t>Armor of the Dawn</t>
    <phoneticPr fontId="1"/>
  </si>
  <si>
    <t>地3</t>
    <rPh sb="0" eb="1">
      <t>チ</t>
    </rPh>
    <phoneticPr fontId="1"/>
  </si>
  <si>
    <t>魔法抵抗+1</t>
    <rPh sb="0" eb="2">
      <t>マホウ</t>
    </rPh>
    <rPh sb="2" eb="4">
      <t>テイコウ</t>
    </rPh>
    <phoneticPr fontId="1"/>
  </si>
  <si>
    <t>Robe of Calius the Druid</t>
    <phoneticPr fontId="1"/>
  </si>
  <si>
    <t>緑3</t>
    <rPh sb="0" eb="1">
      <t>ミドリ</t>
    </rPh>
    <phoneticPr fontId="1"/>
  </si>
  <si>
    <t>Fenris' Pelt</t>
    <phoneticPr fontId="1"/>
  </si>
  <si>
    <t>緑4</t>
    <rPh sb="0" eb="1">
      <t>ミドリ</t>
    </rPh>
    <phoneticPr fontId="1"/>
  </si>
  <si>
    <t>Swi</t>
    <phoneticPr fontId="1"/>
  </si>
  <si>
    <t>戦闘開始時自動発動：Howl</t>
    <rPh sb="0" eb="2">
      <t>セントウ</t>
    </rPh>
    <rPh sb="2" eb="4">
      <t>カイシ</t>
    </rPh>
    <rPh sb="4" eb="5">
      <t>ジ</t>
    </rPh>
    <rPh sb="5" eb="7">
      <t>ジドウ</t>
    </rPh>
    <rPh sb="7" eb="9">
      <t>ハツドウ</t>
    </rPh>
    <phoneticPr fontId="1"/>
  </si>
  <si>
    <t>Armor of Virtue</t>
    <phoneticPr fontId="1"/>
  </si>
  <si>
    <t>星3</t>
    <rPh sb="0" eb="1">
      <t>ホシ</t>
    </rPh>
    <phoneticPr fontId="1"/>
  </si>
  <si>
    <t>ダメージを受けると首都へ帰還</t>
    <rPh sb="5" eb="6">
      <t>ウ</t>
    </rPh>
    <rPh sb="9" eb="11">
      <t>シュト</t>
    </rPh>
    <rPh sb="12" eb="14">
      <t>キカン</t>
    </rPh>
    <phoneticPr fontId="1"/>
  </si>
  <si>
    <t>Flesh Ward</t>
    <phoneticPr fontId="1"/>
  </si>
  <si>
    <t>血4</t>
    <rPh sb="0" eb="1">
      <t>ケツ</t>
    </rPh>
    <phoneticPr fontId="1"/>
  </si>
  <si>
    <t>DR</t>
    <phoneticPr fontId="1"/>
  </si>
  <si>
    <t>筋力+4\n無生物使用不可\n装備解除不可</t>
    <rPh sb="0" eb="2">
      <t>キンリョク</t>
    </rPh>
    <rPh sb="6" eb="9">
      <t>ムセイブツ</t>
    </rPh>
    <rPh sb="9" eb="11">
      <t>シヨウ</t>
    </rPh>
    <rPh sb="11" eb="13">
      <t>フカ</t>
    </rPh>
    <rPh sb="15" eb="17">
      <t>ソウビ</t>
    </rPh>
    <rPh sb="17" eb="19">
      <t>カイジョ</t>
    </rPh>
    <rPh sb="19" eb="21">
      <t>フカ</t>
    </rPh>
    <phoneticPr fontId="1"/>
  </si>
  <si>
    <t>Pebble Skin Suit</t>
    <phoneticPr fontId="1"/>
  </si>
  <si>
    <t>筋力+2\n常時効果：Stoneskin\n無生物使用不可\n装備解除不可\nターン毎に低確率でTrollに変身</t>
    <rPh sb="0" eb="2">
      <t>キンリョク</t>
    </rPh>
    <rPh sb="6" eb="8">
      <t>ジョウジ</t>
    </rPh>
    <rPh sb="8" eb="10">
      <t>コウカ</t>
    </rPh>
    <rPh sb="22" eb="25">
      <t>ムセイブツ</t>
    </rPh>
    <rPh sb="25" eb="27">
      <t>シヨウ</t>
    </rPh>
    <rPh sb="27" eb="29">
      <t>フカ</t>
    </rPh>
    <rPh sb="31" eb="33">
      <t>ソウビ</t>
    </rPh>
    <rPh sb="33" eb="35">
      <t>カイジョ</t>
    </rPh>
    <rPh sb="35" eb="37">
      <t>フカ</t>
    </rPh>
    <rPh sb="42" eb="43">
      <t>ゴト</t>
    </rPh>
    <rPh sb="44" eb="47">
      <t>テイカクリツ</t>
    </rPh>
    <rPh sb="54" eb="56">
      <t>ヘンシン</t>
    </rPh>
    <phoneticPr fontId="1"/>
  </si>
  <si>
    <t>Robe of the Sorceress</t>
    <phoneticPr fontId="1"/>
  </si>
  <si>
    <t>Sun Armor</t>
    <phoneticPr fontId="1"/>
  </si>
  <si>
    <t>Greenstone Armor</t>
    <phoneticPr fontId="1"/>
  </si>
  <si>
    <t>Champion's Cuirass</t>
    <phoneticPr fontId="1"/>
  </si>
  <si>
    <t>地5</t>
    <rPh sb="0" eb="1">
      <t>チ</t>
    </rPh>
    <phoneticPr fontId="1"/>
  </si>
  <si>
    <t>星5</t>
    <rPh sb="0" eb="1">
      <t>ホシ</t>
    </rPh>
    <phoneticPr fontId="1"/>
  </si>
  <si>
    <t>火4</t>
    <rPh sb="0" eb="1">
      <t>ヒ</t>
    </rPh>
    <phoneticPr fontId="1"/>
  </si>
  <si>
    <t>火5</t>
    <rPh sb="0" eb="1">
      <t>ヒ</t>
    </rPh>
    <phoneticPr fontId="1"/>
  </si>
  <si>
    <t>t5</t>
    <phoneticPr fontId="1"/>
  </si>
  <si>
    <t>装備解除不可\nデスマッチ強制参加</t>
    <rPh sb="0" eb="2">
      <t>ソウビ</t>
    </rPh>
    <rPh sb="2" eb="4">
      <t>カイジョ</t>
    </rPh>
    <rPh sb="4" eb="6">
      <t>フカ</t>
    </rPh>
    <rPh sb="13" eb="15">
      <t>キョウセイ</t>
    </rPh>
    <rPh sb="15" eb="17">
      <t>サンカ</t>
    </rPh>
    <phoneticPr fontId="1"/>
  </si>
  <si>
    <t>靴</t>
    <rPh sb="0" eb="1">
      <t>クツ</t>
    </rPh>
    <phoneticPr fontId="1"/>
  </si>
  <si>
    <t>Boots of Long Strides</t>
    <phoneticPr fontId="1"/>
  </si>
  <si>
    <t>行軍速度+6</t>
    <rPh sb="0" eb="2">
      <t>コウグン</t>
    </rPh>
    <rPh sb="2" eb="4">
      <t>ソクド</t>
    </rPh>
    <phoneticPr fontId="1"/>
  </si>
  <si>
    <t>Chi Shoes</t>
    <phoneticPr fontId="1"/>
  </si>
  <si>
    <t>Boots of the Behemoth</t>
    <phoneticPr fontId="1"/>
  </si>
  <si>
    <t>Boots of Giant Strength</t>
    <phoneticPr fontId="1"/>
  </si>
  <si>
    <t>筋力+5</t>
    <rPh sb="0" eb="2">
      <t>キンリョク</t>
    </rPh>
    <phoneticPr fontId="1"/>
  </si>
  <si>
    <t>Birch Boots</t>
    <phoneticPr fontId="1"/>
  </si>
  <si>
    <t>SnM</t>
    <phoneticPr fontId="1"/>
  </si>
  <si>
    <t>Ranger's Boots</t>
    <phoneticPr fontId="1"/>
  </si>
  <si>
    <t>Brimstone Boots</t>
    <phoneticPr fontId="1"/>
  </si>
  <si>
    <t>筋力+4</t>
    <rPh sb="0" eb="2">
      <t>キンリョク</t>
    </rPh>
    <phoneticPr fontId="1"/>
  </si>
  <si>
    <t>Winged Shoes</t>
    <phoneticPr fontId="1"/>
  </si>
  <si>
    <t>Earth Boots</t>
    <phoneticPr fontId="1"/>
  </si>
  <si>
    <t>Boots of the Messenger</t>
    <phoneticPr fontId="1"/>
  </si>
  <si>
    <t>行軍速度+9</t>
    <rPh sb="0" eb="2">
      <t>コウグン</t>
    </rPh>
    <rPh sb="2" eb="4">
      <t>ソクド</t>
    </rPh>
    <phoneticPr fontId="1"/>
  </si>
  <si>
    <t>Boots of Quickness</t>
    <phoneticPr fontId="1"/>
  </si>
  <si>
    <t>行軍速度+12</t>
    <rPh sb="0" eb="2">
      <t>コウグン</t>
    </rPh>
    <rPh sb="2" eb="4">
      <t>ソクド</t>
    </rPh>
    <phoneticPr fontId="1"/>
  </si>
  <si>
    <t>Boots of Stone</t>
    <phoneticPr fontId="1"/>
  </si>
  <si>
    <t>Boots of Youth</t>
    <phoneticPr fontId="1"/>
  </si>
  <si>
    <t>血2</t>
    <rPh sb="0" eb="1">
      <t>ケツ</t>
    </rPh>
    <phoneticPr fontId="1"/>
  </si>
  <si>
    <t>老化抑止：90%</t>
    <rPh sb="0" eb="2">
      <t>ロウカ</t>
    </rPh>
    <rPh sb="2" eb="4">
      <t>ヨクシ</t>
    </rPh>
    <phoneticPr fontId="1"/>
  </si>
  <si>
    <t>Boots of the Spider</t>
    <phoneticPr fontId="1"/>
  </si>
  <si>
    <t>捕縛無効</t>
    <rPh sb="0" eb="2">
      <t>ホバク</t>
    </rPh>
    <rPh sb="2" eb="4">
      <t>ムコウ</t>
    </rPh>
    <phoneticPr fontId="1"/>
  </si>
  <si>
    <t>Boots of Seven Mile Strides</t>
    <phoneticPr fontId="1"/>
  </si>
  <si>
    <t>行軍速度+18</t>
    <rPh sb="0" eb="2">
      <t>コウグン</t>
    </rPh>
    <rPh sb="2" eb="4">
      <t>ソクド</t>
    </rPh>
    <phoneticPr fontId="1"/>
  </si>
  <si>
    <t>Boots of Antaeus</t>
    <phoneticPr fontId="1"/>
  </si>
  <si>
    <t>Sandals of the Crane</t>
    <phoneticPr fontId="1"/>
  </si>
  <si>
    <t>戦闘中自動発動：Blink</t>
    <rPh sb="0" eb="3">
      <t>セントウチュウ</t>
    </rPh>
    <rPh sb="3" eb="5">
      <t>ジドウ</t>
    </rPh>
    <rPh sb="5" eb="7">
      <t>ハツドウ</t>
    </rPh>
    <phoneticPr fontId="1"/>
  </si>
  <si>
    <t>Boots of the Planes</t>
    <phoneticPr fontId="1"/>
  </si>
  <si>
    <t>The Boots of Calius the Druid</t>
    <phoneticPr fontId="1"/>
  </si>
  <si>
    <t>非戦闘時使用可能：Teleport\n稀にVoidへ追放される</t>
    <rPh sb="0" eb="1">
      <t>ヒ</t>
    </rPh>
    <rPh sb="1" eb="3">
      <t>セントウ</t>
    </rPh>
    <rPh sb="3" eb="4">
      <t>ジ</t>
    </rPh>
    <rPh sb="4" eb="6">
      <t>シヨウ</t>
    </rPh>
    <rPh sb="6" eb="8">
      <t>カノウ</t>
    </rPh>
    <rPh sb="19" eb="20">
      <t>マレ</t>
    </rPh>
    <rPh sb="26" eb="28">
      <t>ツイホウ</t>
    </rPh>
    <phoneticPr fontId="1"/>
  </si>
  <si>
    <t>Golden Sandals</t>
    <phoneticPr fontId="1"/>
  </si>
  <si>
    <t>防御技能+5、行軍速度+6</t>
    <rPh sb="0" eb="2">
      <t>ボウギョ</t>
    </rPh>
    <rPh sb="2" eb="4">
      <t>ギノウ</t>
    </rPh>
    <rPh sb="7" eb="9">
      <t>コウグン</t>
    </rPh>
    <rPh sb="9" eb="11">
      <t>ソクド</t>
    </rPh>
    <phoneticPr fontId="1"/>
  </si>
  <si>
    <t>雑貨</t>
    <rPh sb="0" eb="2">
      <t>ザッカ</t>
    </rPh>
    <phoneticPr fontId="1"/>
  </si>
  <si>
    <t>Ring of Fire</t>
    <phoneticPr fontId="1"/>
  </si>
  <si>
    <t>火1</t>
    <rPh sb="0" eb="1">
      <t>ヒ</t>
    </rPh>
    <phoneticPr fontId="1"/>
  </si>
  <si>
    <t>Ring of Tamed Lightning</t>
    <phoneticPr fontId="1"/>
  </si>
  <si>
    <t>風1</t>
    <rPh sb="0" eb="1">
      <t>カゼ</t>
    </rPh>
    <phoneticPr fontId="1"/>
  </si>
  <si>
    <t>Ring of Frost</t>
    <phoneticPr fontId="1"/>
  </si>
  <si>
    <t>水1</t>
    <rPh sb="0" eb="1">
      <t>ミズ</t>
    </rPh>
    <phoneticPr fontId="1"/>
  </si>
  <si>
    <t>Bear Claw Talisman</t>
    <phoneticPr fontId="1"/>
  </si>
  <si>
    <t>地1</t>
    <rPh sb="0" eb="1">
      <t>チ</t>
    </rPh>
    <phoneticPr fontId="1"/>
  </si>
  <si>
    <t>緑1</t>
    <rPh sb="0" eb="1">
      <t>ミドリ</t>
    </rPh>
    <phoneticPr fontId="1"/>
  </si>
  <si>
    <t>筋力+5、士気+2</t>
    <rPh sb="0" eb="2">
      <t>キンリョク</t>
    </rPh>
    <rPh sb="5" eb="7">
      <t>シキ</t>
    </rPh>
    <phoneticPr fontId="1"/>
  </si>
  <si>
    <t>Rabbit Foot Charm</t>
    <phoneticPr fontId="1"/>
  </si>
  <si>
    <t>星1</t>
    <rPh sb="0" eb="1">
      <t>ホシ</t>
    </rPh>
    <phoneticPr fontId="1"/>
  </si>
  <si>
    <t>TF</t>
    <phoneticPr fontId="1"/>
  </si>
  <si>
    <t>FL</t>
    <phoneticPr fontId="1"/>
  </si>
  <si>
    <t>Skull Talisman</t>
    <phoneticPr fontId="1"/>
  </si>
  <si>
    <t>死1</t>
    <rPh sb="0" eb="1">
      <t>シ</t>
    </rPh>
    <phoneticPr fontId="1"/>
  </si>
  <si>
    <t>随員：Longdead1体</t>
    <rPh sb="0" eb="2">
      <t>ズイイン</t>
    </rPh>
    <rPh sb="12" eb="13">
      <t>タイ</t>
    </rPh>
    <phoneticPr fontId="1"/>
  </si>
  <si>
    <t>Snake Ring</t>
    <phoneticPr fontId="1"/>
  </si>
  <si>
    <t>戦闘時使用可能：Poison Touch</t>
    <rPh sb="0" eb="2">
      <t>セントウ</t>
    </rPh>
    <rPh sb="2" eb="3">
      <t>ジ</t>
    </rPh>
    <rPh sb="3" eb="5">
      <t>シヨウ</t>
    </rPh>
    <rPh sb="5" eb="7">
      <t>カノウ</t>
    </rPh>
    <phoneticPr fontId="1"/>
  </si>
  <si>
    <t>Slave Collar</t>
    <phoneticPr fontId="1"/>
  </si>
  <si>
    <t>血1</t>
    <rPh sb="0" eb="1">
      <t>ケツ</t>
    </rPh>
    <phoneticPr fontId="1"/>
  </si>
  <si>
    <t>Sed</t>
    <phoneticPr fontId="1"/>
  </si>
  <si>
    <t>Burning Pearl</t>
    <phoneticPr fontId="1"/>
  </si>
  <si>
    <t>Fire in a Jar</t>
    <phoneticPr fontId="1"/>
  </si>
  <si>
    <t>Ring of Warning</t>
    <phoneticPr fontId="1"/>
  </si>
  <si>
    <t>PB</t>
    <phoneticPr fontId="1"/>
  </si>
  <si>
    <t>護衛最大数+5</t>
    <rPh sb="0" eb="2">
      <t>ゴエイ</t>
    </rPh>
    <rPh sb="2" eb="4">
      <t>サイダイ</t>
    </rPh>
    <rPh sb="4" eb="5">
      <t>スウ</t>
    </rPh>
    <phoneticPr fontId="1"/>
  </si>
  <si>
    <t>Ring of Levitation</t>
    <phoneticPr fontId="1"/>
  </si>
  <si>
    <t>Owl Quill</t>
    <phoneticPr fontId="1"/>
  </si>
  <si>
    <t>Res</t>
    <phoneticPr fontId="1"/>
  </si>
  <si>
    <t>Eye of Aiming</t>
    <phoneticPr fontId="1"/>
  </si>
  <si>
    <t>射撃精度+8\n装備解除不可</t>
    <rPh sb="0" eb="2">
      <t>シャゲキ</t>
    </rPh>
    <rPh sb="2" eb="4">
      <t>セイド</t>
    </rPh>
    <rPh sb="8" eb="10">
      <t>ソウビ</t>
    </rPh>
    <rPh sb="10" eb="12">
      <t>カイジョ</t>
    </rPh>
    <rPh sb="12" eb="14">
      <t>フカ</t>
    </rPh>
    <phoneticPr fontId="1"/>
  </si>
  <si>
    <t>Amulet of Missile Protection</t>
    <phoneticPr fontId="1"/>
  </si>
  <si>
    <t>風2</t>
    <rPh sb="0" eb="1">
      <t>カゼ</t>
    </rPh>
    <phoneticPr fontId="1"/>
  </si>
  <si>
    <t>Amulet of Breathing</t>
    <phoneticPr fontId="1"/>
  </si>
  <si>
    <t>Gossamer Cloth</t>
    <phoneticPr fontId="1"/>
  </si>
  <si>
    <t>軍勢規模欺瞞：-25</t>
    <rPh sb="0" eb="2">
      <t>グンゼイ</t>
    </rPh>
    <rPh sb="2" eb="4">
      <t>キボ</t>
    </rPh>
    <rPh sb="4" eb="6">
      <t>ギマン</t>
    </rPh>
    <phoneticPr fontId="1"/>
  </si>
  <si>
    <t>Ring of Water Breathing</t>
    <phoneticPr fontId="1"/>
  </si>
  <si>
    <t>Flask of Holy Water</t>
    <phoneticPr fontId="1"/>
  </si>
  <si>
    <t>s</t>
    <phoneticPr fontId="1"/>
  </si>
  <si>
    <t>Clam of Pearls</t>
    <phoneticPr fontId="1"/>
  </si>
  <si>
    <t>Bracers of Protection</t>
    <phoneticPr fontId="1"/>
  </si>
  <si>
    <t>Lodestone Amulet</t>
    <phoneticPr fontId="1"/>
  </si>
  <si>
    <t>魔法抵抗+2</t>
    <rPh sb="0" eb="2">
      <t>マホウ</t>
    </rPh>
    <rPh sb="2" eb="4">
      <t>テイコウ</t>
    </rPh>
    <phoneticPr fontId="1"/>
  </si>
  <si>
    <t>Wound Fend Amulet</t>
    <phoneticPr fontId="1"/>
  </si>
  <si>
    <t>The Pebble Pouch</t>
    <phoneticPr fontId="1"/>
  </si>
  <si>
    <t>装備条件：サイズ4、筋力20、腕2本</t>
    <rPh sb="0" eb="2">
      <t>ソウビ</t>
    </rPh>
    <rPh sb="2" eb="4">
      <t>ジョウケン</t>
    </rPh>
    <rPh sb="10" eb="12">
      <t>キンリョク</t>
    </rPh>
    <rPh sb="15" eb="16">
      <t>ウデ</t>
    </rPh>
    <rPh sb="17" eb="18">
      <t>ホン</t>
    </rPh>
    <phoneticPr fontId="1"/>
  </si>
  <si>
    <t>Stone Bird</t>
    <phoneticPr fontId="1"/>
  </si>
  <si>
    <t>Head</t>
    <phoneticPr fontId="1"/>
  </si>
  <si>
    <t>Cat's Eye Amulet</t>
    <phoneticPr fontId="1"/>
  </si>
  <si>
    <t>Pendant of Luck</t>
    <phoneticPr fontId="1"/>
  </si>
  <si>
    <t>Champion's Skull</t>
    <phoneticPr fontId="1"/>
  </si>
  <si>
    <t>経験値自然増加：+3</t>
    <rPh sb="0" eb="3">
      <t>ケイケンチ</t>
    </rPh>
    <rPh sb="3" eb="5">
      <t>シゼン</t>
    </rPh>
    <rPh sb="5" eb="7">
      <t>ゾウカ</t>
    </rPh>
    <phoneticPr fontId="1"/>
  </si>
  <si>
    <t>Effigy of War</t>
    <phoneticPr fontId="1"/>
  </si>
  <si>
    <t>軍勢規模欺瞞：+50</t>
    <rPh sb="0" eb="2">
      <t>グンゼイ</t>
    </rPh>
    <rPh sb="2" eb="4">
      <t>キボ</t>
    </rPh>
    <rPh sb="4" eb="6">
      <t>ギマン</t>
    </rPh>
    <phoneticPr fontId="1"/>
  </si>
  <si>
    <t>Handful of Acorns</t>
    <phoneticPr fontId="1"/>
  </si>
  <si>
    <t>随員：Vineman3体</t>
    <rPh sb="0" eb="2">
      <t>ズイイン</t>
    </rPh>
    <rPh sb="11" eb="12">
      <t>タイ</t>
    </rPh>
    <phoneticPr fontId="1"/>
  </si>
  <si>
    <t>Barkskin Amulet</t>
    <phoneticPr fontId="1"/>
  </si>
  <si>
    <t>常時効果：Barkskin</t>
    <rPh sb="0" eb="2">
      <t>ジョウジ</t>
    </rPh>
    <rPh sb="2" eb="4">
      <t>コウカ</t>
    </rPh>
    <phoneticPr fontId="1"/>
  </si>
  <si>
    <t>Cat Charm</t>
    <phoneticPr fontId="1"/>
  </si>
  <si>
    <t>緑2</t>
    <rPh sb="0" eb="1">
      <t>ミドリ</t>
    </rPh>
    <phoneticPr fontId="1"/>
  </si>
  <si>
    <t>防御技能+4</t>
    <rPh sb="0" eb="2">
      <t>ボウギョ</t>
    </rPh>
    <rPh sb="2" eb="4">
      <t>ギノウ</t>
    </rPh>
    <phoneticPr fontId="1"/>
  </si>
  <si>
    <t>Enormous Cauldron of Broth</t>
    <phoneticPr fontId="1"/>
  </si>
  <si>
    <t>緑3</t>
    <rPh sb="0" eb="1">
      <t>ミドリ</t>
    </rPh>
    <phoneticPr fontId="1"/>
  </si>
  <si>
    <t>Ring of the Warrior</t>
    <phoneticPr fontId="1"/>
  </si>
  <si>
    <t>攻撃技能+5、士気+2</t>
    <rPh sb="0" eb="2">
      <t>コウゲキ</t>
    </rPh>
    <rPh sb="2" eb="4">
      <t>ギノウ</t>
    </rPh>
    <rPh sb="7" eb="9">
      <t>シキ</t>
    </rPh>
    <phoneticPr fontId="1"/>
  </si>
  <si>
    <t>Imp Familiar</t>
    <phoneticPr fontId="1"/>
  </si>
  <si>
    <t>Soul Contract</t>
    <phoneticPr fontId="1"/>
  </si>
  <si>
    <t>血3</t>
    <rPh sb="0" eb="1">
      <t>ケツ</t>
    </rPh>
    <phoneticPr fontId="1"/>
  </si>
  <si>
    <t>毎ターン自動召喚：Devil1体\n製造費軽減対象外\n装備解除不可</t>
    <rPh sb="0" eb="1">
      <t>マイ</t>
    </rPh>
    <rPh sb="4" eb="6">
      <t>ジドウ</t>
    </rPh>
    <rPh sb="6" eb="8">
      <t>ショウカン</t>
    </rPh>
    <rPh sb="15" eb="16">
      <t>タイ</t>
    </rPh>
    <rPh sb="18" eb="20">
      <t>セイゾウ</t>
    </rPh>
    <rPh sb="20" eb="21">
      <t>ヒ</t>
    </rPh>
    <rPh sb="21" eb="23">
      <t>ケイゲン</t>
    </rPh>
    <rPh sb="23" eb="26">
      <t>タイショウガイ</t>
    </rPh>
    <rPh sb="28" eb="30">
      <t>ソウビ</t>
    </rPh>
    <rPh sb="30" eb="32">
      <t>カイジョ</t>
    </rPh>
    <rPh sb="32" eb="34">
      <t>フカ</t>
    </rPh>
    <phoneticPr fontId="1"/>
  </si>
  <si>
    <t>製造費軽減対象外\n装備解除不可</t>
    <rPh sb="0" eb="2">
      <t>セイゾウ</t>
    </rPh>
    <rPh sb="2" eb="3">
      <t>ヒ</t>
    </rPh>
    <rPh sb="3" eb="5">
      <t>ケイゲン</t>
    </rPh>
    <rPh sb="5" eb="8">
      <t>タイショウガイ</t>
    </rPh>
    <rPh sb="10" eb="12">
      <t>ソウビ</t>
    </rPh>
    <rPh sb="12" eb="14">
      <t>カイジョ</t>
    </rPh>
    <rPh sb="14" eb="16">
      <t>フカ</t>
    </rPh>
    <phoneticPr fontId="1"/>
  </si>
  <si>
    <t>Medallion of Vengeance</t>
    <phoneticPr fontId="1"/>
  </si>
  <si>
    <t>火1</t>
    <rPh sb="0" eb="1">
      <t>ヒ</t>
    </rPh>
    <phoneticPr fontId="1"/>
  </si>
  <si>
    <t>死亡時に消費して自爆（威力20、防御貫通、範囲10）</t>
    <rPh sb="0" eb="3">
      <t>シボウジ</t>
    </rPh>
    <rPh sb="4" eb="6">
      <t>ショウヒ</t>
    </rPh>
    <rPh sb="8" eb="10">
      <t>ジバク</t>
    </rPh>
    <rPh sb="11" eb="13">
      <t>イリョク</t>
    </rPh>
    <rPh sb="16" eb="18">
      <t>ボウギョ</t>
    </rPh>
    <rPh sb="18" eb="20">
      <t>カンツウ</t>
    </rPh>
    <rPh sb="21" eb="23">
      <t>ハンイ</t>
    </rPh>
    <phoneticPr fontId="1"/>
  </si>
  <si>
    <t>Pills of Water Breathing</t>
    <phoneticPr fontId="1"/>
  </si>
  <si>
    <t>風2</t>
    <rPh sb="0" eb="1">
      <t>カゼ</t>
    </rPh>
    <phoneticPr fontId="1"/>
  </si>
  <si>
    <t>Dancing Trident</t>
    <phoneticPr fontId="1"/>
  </si>
  <si>
    <t>風1</t>
    <rPh sb="0" eb="1">
      <t>カゼ</t>
    </rPh>
    <phoneticPr fontId="1"/>
  </si>
  <si>
    <t>Storm Spool</t>
    <phoneticPr fontId="1"/>
  </si>
  <si>
    <t>OC</t>
    <phoneticPr fontId="1"/>
  </si>
  <si>
    <t>Corpse Construct召喚数+2</t>
    <rPh sb="16" eb="18">
      <t>ショウカン</t>
    </rPh>
    <rPh sb="18" eb="19">
      <t>スウ</t>
    </rPh>
    <phoneticPr fontId="1"/>
  </si>
  <si>
    <t>Wall Shaker</t>
    <phoneticPr fontId="1"/>
  </si>
  <si>
    <t>風3</t>
    <rPh sb="0" eb="1">
      <t>カゼ</t>
    </rPh>
    <phoneticPr fontId="1"/>
  </si>
  <si>
    <t>戦闘時使用可能：Panic</t>
    <rPh sb="0" eb="2">
      <t>セントウ</t>
    </rPh>
    <rPh sb="2" eb="3">
      <t>ジ</t>
    </rPh>
    <rPh sb="3" eb="5">
      <t>シヨウ</t>
    </rPh>
    <rPh sb="5" eb="7">
      <t>カノウ</t>
    </rPh>
    <phoneticPr fontId="1"/>
  </si>
  <si>
    <t>Bag of Winds</t>
    <phoneticPr fontId="1"/>
  </si>
  <si>
    <t>風5</t>
    <rPh sb="0" eb="1">
      <t>カゼ</t>
    </rPh>
    <phoneticPr fontId="1"/>
  </si>
  <si>
    <t>戦闘開始時自動発動：Summon Lesser Air Elemental</t>
    <rPh sb="0" eb="2">
      <t>セントウ</t>
    </rPh>
    <rPh sb="2" eb="4">
      <t>カイシ</t>
    </rPh>
    <rPh sb="4" eb="5">
      <t>ジ</t>
    </rPh>
    <rPh sb="5" eb="7">
      <t>ジドウ</t>
    </rPh>
    <rPh sb="7" eb="9">
      <t>ハツドウ</t>
    </rPh>
    <phoneticPr fontId="1"/>
  </si>
  <si>
    <t>Flying Carpet</t>
    <phoneticPr fontId="1"/>
  </si>
  <si>
    <t>空輸：容量14、速度20</t>
    <rPh sb="0" eb="2">
      <t>クウユ</t>
    </rPh>
    <rPh sb="3" eb="5">
      <t>ヨウリョウ</t>
    </rPh>
    <rPh sb="8" eb="10">
      <t>ソクド</t>
    </rPh>
    <phoneticPr fontId="1"/>
  </si>
  <si>
    <t>Dancing Shield</t>
    <phoneticPr fontId="1"/>
  </si>
  <si>
    <t>地1</t>
    <rPh sb="0" eb="1">
      <t>チ</t>
    </rPh>
    <phoneticPr fontId="1"/>
  </si>
  <si>
    <t>Enchanted Mirror</t>
    <phoneticPr fontId="1"/>
  </si>
  <si>
    <t>軍勢規模欺瞞：+75</t>
    <rPh sb="0" eb="2">
      <t>グンゼイ</t>
    </rPh>
    <rPh sb="2" eb="4">
      <t>キボ</t>
    </rPh>
    <rPh sb="4" eb="6">
      <t>ギマン</t>
    </rPh>
    <phoneticPr fontId="1"/>
  </si>
  <si>
    <t>Cauldron of the Elven Halls</t>
    <phoneticPr fontId="1"/>
  </si>
  <si>
    <t>軍勢規模欺瞞：-75</t>
    <rPh sb="0" eb="2">
      <t>グンゼイ</t>
    </rPh>
    <rPh sb="2" eb="4">
      <t>キボ</t>
    </rPh>
    <rPh sb="4" eb="6">
      <t>ギマン</t>
    </rPh>
    <phoneticPr fontId="1"/>
  </si>
  <si>
    <t>Amulet of the Fish</t>
    <phoneticPr fontId="1"/>
  </si>
  <si>
    <t>水1</t>
    <rPh sb="0" eb="1">
      <t>ミズ</t>
    </rPh>
    <phoneticPr fontId="1"/>
  </si>
  <si>
    <t>空気呼吸付加</t>
    <rPh sb="0" eb="2">
      <t>クウキ</t>
    </rPh>
    <rPh sb="2" eb="4">
      <t>コキュウ</t>
    </rPh>
    <rPh sb="4" eb="6">
      <t>フカ</t>
    </rPh>
    <phoneticPr fontId="1"/>
  </si>
  <si>
    <t>Manual of Water Breathing</t>
    <phoneticPr fontId="1"/>
  </si>
  <si>
    <t>緑3</t>
    <rPh sb="0" eb="1">
      <t>ミドリ</t>
    </rPh>
    <phoneticPr fontId="1"/>
  </si>
  <si>
    <t>Girdle of Might</t>
    <phoneticPr fontId="1"/>
  </si>
  <si>
    <t>筋力+3</t>
    <rPh sb="0" eb="2">
      <t>キンリョク</t>
    </rPh>
    <phoneticPr fontId="1"/>
  </si>
  <si>
    <t>Crystal Matrix</t>
    <phoneticPr fontId="1"/>
  </si>
  <si>
    <t>星1</t>
    <rPh sb="0" eb="1">
      <t>ホシ</t>
    </rPh>
    <phoneticPr fontId="1"/>
  </si>
  <si>
    <t>CoM</t>
    <phoneticPr fontId="1"/>
  </si>
  <si>
    <t>CoS</t>
    <phoneticPr fontId="1"/>
  </si>
  <si>
    <t>Slave Matrix</t>
    <phoneticPr fontId="1"/>
  </si>
  <si>
    <t>Amulet of Antimagic</t>
    <phoneticPr fontId="1"/>
  </si>
  <si>
    <t>魔法抵抗+4</t>
    <rPh sb="0" eb="2">
      <t>マホウ</t>
    </rPh>
    <rPh sb="2" eb="4">
      <t>テイコウ</t>
    </rPh>
    <phoneticPr fontId="1"/>
  </si>
  <si>
    <t>Spell Focus</t>
    <phoneticPr fontId="1"/>
  </si>
  <si>
    <t>Eye of the Void</t>
    <phoneticPr fontId="1"/>
  </si>
  <si>
    <t>s</t>
    <phoneticPr fontId="1"/>
  </si>
  <si>
    <t>魔法抵抗-2、抵抗貫通修正+2\n装備解除不可</t>
    <rPh sb="0" eb="2">
      <t>マホウ</t>
    </rPh>
    <rPh sb="2" eb="4">
      <t>テイコウ</t>
    </rPh>
    <rPh sb="7" eb="9">
      <t>テイコウ</t>
    </rPh>
    <rPh sb="9" eb="11">
      <t>カンツウ</t>
    </rPh>
    <rPh sb="11" eb="13">
      <t>シュウセイ</t>
    </rPh>
    <rPh sb="17" eb="19">
      <t>ソウビ</t>
    </rPh>
    <rPh sb="19" eb="21">
      <t>カイジョ</t>
    </rPh>
    <rPh sb="21" eb="23">
      <t>フカ</t>
    </rPh>
    <phoneticPr fontId="1"/>
  </si>
  <si>
    <t>Stone Sphere</t>
    <phoneticPr fontId="1"/>
  </si>
  <si>
    <t>星2</t>
    <rPh sb="0" eb="1">
      <t>ホシ</t>
    </rPh>
    <phoneticPr fontId="1"/>
  </si>
  <si>
    <t>非戦闘時使用可能：Astral Window</t>
    <rPh sb="0" eb="1">
      <t>ヒ</t>
    </rPh>
    <rPh sb="1" eb="3">
      <t>セントウ</t>
    </rPh>
    <rPh sb="3" eb="4">
      <t>ジ</t>
    </rPh>
    <rPh sb="4" eb="6">
      <t>シヨウ</t>
    </rPh>
    <rPh sb="6" eb="8">
      <t>カノウ</t>
    </rPh>
    <phoneticPr fontId="1"/>
  </si>
  <si>
    <t>Crystal Coin</t>
    <phoneticPr fontId="1"/>
  </si>
  <si>
    <t>地2</t>
    <rPh sb="0" eb="1">
      <t>チ</t>
    </rPh>
    <phoneticPr fontId="1"/>
  </si>
  <si>
    <t>Amulet of the Dead</t>
    <phoneticPr fontId="1"/>
  </si>
  <si>
    <t>死1</t>
    <rPh sb="0" eb="1">
      <t>シ</t>
    </rPh>
    <phoneticPr fontId="1"/>
  </si>
  <si>
    <t>2/2</t>
    <phoneticPr fontId="1"/>
  </si>
  <si>
    <t>戦闘時使用可能：Animate Skeleton</t>
    <rPh sb="0" eb="2">
      <t>セントウ</t>
    </rPh>
    <rPh sb="2" eb="3">
      <t>ジ</t>
    </rPh>
    <rPh sb="3" eb="5">
      <t>シヨウ</t>
    </rPh>
    <rPh sb="5" eb="7">
      <t>カノウ</t>
    </rPh>
    <phoneticPr fontId="1"/>
  </si>
  <si>
    <t>Skull Mentor</t>
    <phoneticPr fontId="1"/>
  </si>
  <si>
    <t>死2</t>
    <rPh sb="0" eb="1">
      <t>シ</t>
    </rPh>
    <phoneticPr fontId="1"/>
  </si>
  <si>
    <t>Bane Venom Charm</t>
    <phoneticPr fontId="1"/>
  </si>
  <si>
    <t>Rea</t>
    <phoneticPr fontId="1"/>
  </si>
  <si>
    <t>Horn of Valor</t>
    <phoneticPr fontId="1"/>
  </si>
  <si>
    <t>緑1</t>
    <rPh sb="0" eb="1">
      <t>ミドリ</t>
    </rPh>
    <phoneticPr fontId="1"/>
  </si>
  <si>
    <t>Acorn Necklace</t>
    <phoneticPr fontId="1"/>
  </si>
  <si>
    <t>l</t>
    <phoneticPr fontId="1"/>
  </si>
  <si>
    <t>Endless Bag of Wine</t>
    <phoneticPr fontId="1"/>
  </si>
  <si>
    <t>Amulet of Giants</t>
    <phoneticPr fontId="1"/>
  </si>
  <si>
    <t>Lychantropos' Amulet</t>
    <phoneticPr fontId="1"/>
  </si>
  <si>
    <t>緑2</t>
    <rPh sb="0" eb="1">
      <t>ミドリ</t>
    </rPh>
    <phoneticPr fontId="1"/>
  </si>
  <si>
    <t>Ring of Regeneration</t>
    <phoneticPr fontId="1"/>
  </si>
  <si>
    <t>Amulet of Resilience</t>
    <phoneticPr fontId="1"/>
  </si>
  <si>
    <t>Cornucopia</t>
    <phoneticPr fontId="1"/>
  </si>
  <si>
    <t>Miraculous Cure All Elixir</t>
    <phoneticPr fontId="1"/>
  </si>
  <si>
    <t>緑5</t>
    <rPh sb="0" eb="1">
      <t>ミドリ</t>
    </rPh>
    <phoneticPr fontId="1"/>
  </si>
  <si>
    <t>Heal</t>
    <phoneticPr fontId="1"/>
  </si>
  <si>
    <t>d1</t>
    <phoneticPr fontId="1"/>
  </si>
  <si>
    <t>Astral Serpent</t>
    <phoneticPr fontId="1"/>
  </si>
  <si>
    <t>an</t>
    <phoneticPr fontId="1"/>
  </si>
  <si>
    <t>Death Poison</t>
    <phoneticPr fontId="1"/>
  </si>
  <si>
    <t>Sanguine Dowsing Rod</t>
    <phoneticPr fontId="1"/>
  </si>
  <si>
    <t>血1</t>
    <rPh sb="0" eb="1">
      <t>ケツ</t>
    </rPh>
    <phoneticPr fontId="1"/>
  </si>
  <si>
    <t>BS</t>
    <phoneticPr fontId="1"/>
  </si>
  <si>
    <t>Brazen Vessel</t>
    <phoneticPr fontId="1"/>
  </si>
  <si>
    <t>血5</t>
    <rPh sb="0" eb="1">
      <t>ケツ</t>
    </rPh>
    <phoneticPr fontId="1"/>
  </si>
  <si>
    <t>The Heart of Life</t>
    <phoneticPr fontId="1"/>
  </si>
  <si>
    <t>血3</t>
    <rPh sb="0" eb="1">
      <t>ケツ</t>
    </rPh>
    <phoneticPr fontId="1"/>
  </si>
  <si>
    <t>老化抑止：50%\n製造費軽減対象外\n無生物使用不可\n装備解除不可</t>
    <rPh sb="0" eb="2">
      <t>ロウカ</t>
    </rPh>
    <rPh sb="2" eb="4">
      <t>ヨクシ</t>
    </rPh>
    <rPh sb="10" eb="12">
      <t>セイゾウ</t>
    </rPh>
    <rPh sb="12" eb="13">
      <t>ヒ</t>
    </rPh>
    <rPh sb="13" eb="15">
      <t>ケイゲン</t>
    </rPh>
    <rPh sb="15" eb="18">
      <t>タイショウガイ</t>
    </rPh>
    <rPh sb="20" eb="23">
      <t>ムセイブツ</t>
    </rPh>
    <rPh sb="23" eb="25">
      <t>シヨウ</t>
    </rPh>
    <rPh sb="25" eb="27">
      <t>フカ</t>
    </rPh>
    <rPh sb="29" eb="31">
      <t>ソウビ</t>
    </rPh>
    <rPh sb="31" eb="33">
      <t>カイジョ</t>
    </rPh>
    <rPh sb="33" eb="35">
      <t>フカ</t>
    </rPh>
    <phoneticPr fontId="1"/>
  </si>
  <si>
    <t>Lifelong Protection</t>
    <phoneticPr fontId="1"/>
  </si>
  <si>
    <t>血2</t>
    <rPh sb="0" eb="1">
      <t>ケツ</t>
    </rPh>
    <phoneticPr fontId="1"/>
  </si>
  <si>
    <t>戦闘中自動発動：Summon 2 Imps\n製造費軽減対象外\n装備解除不可</t>
    <rPh sb="0" eb="3">
      <t>セントウチュウ</t>
    </rPh>
    <rPh sb="3" eb="5">
      <t>ジドウ</t>
    </rPh>
    <rPh sb="5" eb="7">
      <t>ハツドウ</t>
    </rPh>
    <rPh sb="23" eb="25">
      <t>セイゾウ</t>
    </rPh>
    <rPh sb="25" eb="26">
      <t>ヒ</t>
    </rPh>
    <rPh sb="26" eb="28">
      <t>ケイゲン</t>
    </rPh>
    <rPh sb="28" eb="31">
      <t>タイショウガイ</t>
    </rPh>
    <rPh sb="33" eb="35">
      <t>ソウビ</t>
    </rPh>
    <rPh sb="35" eb="37">
      <t>カイジョ</t>
    </rPh>
    <rPh sb="37" eb="39">
      <t>フカ</t>
    </rPh>
    <phoneticPr fontId="1"/>
  </si>
  <si>
    <t>Blood Stone</t>
    <phoneticPr fontId="1"/>
  </si>
  <si>
    <t>Water Lens</t>
    <phoneticPr fontId="1"/>
  </si>
  <si>
    <t>Lightless Lantern</t>
    <phoneticPr fontId="1"/>
  </si>
  <si>
    <t>Skull of Fire</t>
    <phoneticPr fontId="1"/>
  </si>
  <si>
    <t>Barrel of Air</t>
    <phoneticPr fontId="1"/>
  </si>
  <si>
    <t>風4</t>
    <rPh sb="0" eb="1">
      <t>カゼ</t>
    </rPh>
    <phoneticPr fontId="1"/>
  </si>
  <si>
    <t>Mirror of False Impressions</t>
    <phoneticPr fontId="1"/>
  </si>
  <si>
    <t>軍勢の容姿を1種に統一</t>
    <rPh sb="0" eb="2">
      <t>グンゼイ</t>
    </rPh>
    <rPh sb="3" eb="5">
      <t>ヨウシ</t>
    </rPh>
    <rPh sb="7" eb="8">
      <t>シュ</t>
    </rPh>
    <rPh sb="9" eb="11">
      <t>トウイツ</t>
    </rPh>
    <phoneticPr fontId="1"/>
  </si>
  <si>
    <t>Water Bracelet</t>
    <phoneticPr fontId="1"/>
  </si>
  <si>
    <t>Bottle of Living Water</t>
    <phoneticPr fontId="1"/>
  </si>
  <si>
    <t>水2</t>
    <rPh sb="0" eb="1">
      <t>ミズ</t>
    </rPh>
    <phoneticPr fontId="1"/>
  </si>
  <si>
    <t>随員：Water Elemental1体</t>
    <rPh sb="0" eb="2">
      <t>ズイイン</t>
    </rPh>
    <rPh sb="19" eb="20">
      <t>タイ</t>
    </rPh>
    <phoneticPr fontId="1"/>
  </si>
  <si>
    <t>Sea King's Goblet</t>
    <phoneticPr fontId="1"/>
  </si>
  <si>
    <t>水3</t>
    <rPh sb="0" eb="1">
      <t>ミズ</t>
    </rPh>
    <phoneticPr fontId="1"/>
  </si>
  <si>
    <t>The Copper Arm</t>
    <phoneticPr fontId="1"/>
  </si>
  <si>
    <t>地3</t>
    <rPh sb="0" eb="1">
      <t>チ</t>
    </rPh>
    <phoneticPr fontId="1"/>
  </si>
  <si>
    <t>腕の装備欄を1つ追加\n装備解除不可</t>
    <rPh sb="0" eb="1">
      <t>ウデ</t>
    </rPh>
    <rPh sb="2" eb="4">
      <t>ソウビ</t>
    </rPh>
    <rPh sb="4" eb="5">
      <t>ラン</t>
    </rPh>
    <rPh sb="8" eb="10">
      <t>ツイカ</t>
    </rPh>
    <rPh sb="12" eb="14">
      <t>ソウビ</t>
    </rPh>
    <rPh sb="14" eb="16">
      <t>カイジョ</t>
    </rPh>
    <rPh sb="16" eb="18">
      <t>フカ</t>
    </rPh>
    <phoneticPr fontId="1"/>
  </si>
  <si>
    <t>Crystal Heart</t>
    <phoneticPr fontId="1"/>
  </si>
  <si>
    <t>死亡時に消費して全回復\n無生物使用不可\n装備解除不可</t>
    <rPh sb="0" eb="3">
      <t>シボウジ</t>
    </rPh>
    <rPh sb="4" eb="6">
      <t>ショウヒ</t>
    </rPh>
    <rPh sb="8" eb="9">
      <t>ゼン</t>
    </rPh>
    <rPh sb="9" eb="11">
      <t>カイフク</t>
    </rPh>
    <rPh sb="13" eb="16">
      <t>ムセイブツ</t>
    </rPh>
    <rPh sb="16" eb="18">
      <t>シヨウ</t>
    </rPh>
    <rPh sb="18" eb="20">
      <t>フカ</t>
    </rPh>
    <rPh sb="22" eb="24">
      <t>ソウビ</t>
    </rPh>
    <rPh sb="24" eb="26">
      <t>カイジョ</t>
    </rPh>
    <rPh sb="26" eb="28">
      <t>フカ</t>
    </rPh>
    <phoneticPr fontId="1"/>
  </si>
  <si>
    <t>Stone Idol</t>
    <phoneticPr fontId="1"/>
  </si>
  <si>
    <t>Her</t>
    <phoneticPr fontId="1"/>
  </si>
  <si>
    <t>Inq</t>
    <phoneticPr fontId="1"/>
  </si>
  <si>
    <t>Eye Pendant</t>
    <phoneticPr fontId="1"/>
  </si>
  <si>
    <t>死3</t>
    <rPh sb="0" eb="1">
      <t>シ</t>
    </rPh>
    <phoneticPr fontId="1"/>
  </si>
  <si>
    <t>護衛最大数+5</t>
    <rPh sb="0" eb="2">
      <t>ゴエイ</t>
    </rPh>
    <rPh sb="2" eb="4">
      <t>サイダイ</t>
    </rPh>
    <rPh sb="4" eb="5">
      <t>スウ</t>
    </rPh>
    <phoneticPr fontId="1"/>
  </si>
  <si>
    <t>Arcane Lens</t>
    <phoneticPr fontId="1"/>
  </si>
  <si>
    <t>星3</t>
    <rPh sb="0" eb="1">
      <t>ホシ</t>
    </rPh>
    <phoneticPr fontId="1"/>
  </si>
  <si>
    <t>Eye of Innocence</t>
    <phoneticPr fontId="1"/>
  </si>
  <si>
    <t>装備解除不可</t>
    <rPh sb="0" eb="2">
      <t>ソウビ</t>
    </rPh>
    <rPh sb="2" eb="4">
      <t>カイジョ</t>
    </rPh>
    <rPh sb="4" eb="6">
      <t>フカ</t>
    </rPh>
    <phoneticPr fontId="1"/>
  </si>
  <si>
    <t>Ring of Wizardry</t>
    <phoneticPr fontId="1"/>
  </si>
  <si>
    <t>星7</t>
    <rPh sb="0" eb="1">
      <t>ホシ</t>
    </rPh>
    <phoneticPr fontId="1"/>
  </si>
  <si>
    <t>抵抗貫通修正+1</t>
    <rPh sb="0" eb="2">
      <t>テイコウ</t>
    </rPh>
    <rPh sb="2" eb="4">
      <t>カンツウ</t>
    </rPh>
    <rPh sb="4" eb="6">
      <t>シュウセイ</t>
    </rPh>
    <phoneticPr fontId="1"/>
  </si>
  <si>
    <t>Ring of Sorcery</t>
    <phoneticPr fontId="1"/>
  </si>
  <si>
    <t>星6</t>
    <rPh sb="0" eb="1">
      <t>ホシ</t>
    </rPh>
    <phoneticPr fontId="1"/>
  </si>
  <si>
    <t>Elixir of Life</t>
    <phoneticPr fontId="1"/>
  </si>
  <si>
    <t>火2</t>
    <rPh sb="0" eb="1">
      <t>ヒ</t>
    </rPh>
    <phoneticPr fontId="1"/>
  </si>
  <si>
    <t>老化抑止：80%\n死亡時に消費して全回復</t>
    <rPh sb="0" eb="2">
      <t>ロウカ</t>
    </rPh>
    <rPh sb="2" eb="4">
      <t>ヨクシ</t>
    </rPh>
    <rPh sb="10" eb="13">
      <t>シボウジ</t>
    </rPh>
    <rPh sb="14" eb="16">
      <t>ショウヒ</t>
    </rPh>
    <rPh sb="18" eb="19">
      <t>ゼン</t>
    </rPh>
    <rPh sb="19" eb="21">
      <t>カイフク</t>
    </rPh>
    <phoneticPr fontId="1"/>
  </si>
  <si>
    <t>Pocket Ship</t>
    <phoneticPr fontId="1"/>
  </si>
  <si>
    <t>Sail</t>
    <phoneticPr fontId="1"/>
  </si>
  <si>
    <t>Moonvine Bracelet</t>
    <phoneticPr fontId="1"/>
  </si>
  <si>
    <t>The Black Heart</t>
    <phoneticPr fontId="1"/>
  </si>
  <si>
    <t>士気+2\n製造費軽減対象外\n無生物使用不可\n装備解除不可</t>
    <rPh sb="0" eb="2">
      <t>シキ</t>
    </rPh>
    <rPh sb="6" eb="8">
      <t>セイゾウ</t>
    </rPh>
    <rPh sb="8" eb="9">
      <t>ヒ</t>
    </rPh>
    <rPh sb="9" eb="11">
      <t>ケイゲン</t>
    </rPh>
    <rPh sb="11" eb="14">
      <t>タイショウガイ</t>
    </rPh>
    <rPh sb="16" eb="19">
      <t>ムセイブツ</t>
    </rPh>
    <rPh sb="19" eb="21">
      <t>シヨウ</t>
    </rPh>
    <rPh sb="21" eb="23">
      <t>フカ</t>
    </rPh>
    <rPh sb="25" eb="27">
      <t>ソウビ</t>
    </rPh>
    <rPh sb="27" eb="29">
      <t>カイジョ</t>
    </rPh>
    <rPh sb="29" eb="31">
      <t>フカ</t>
    </rPh>
    <phoneticPr fontId="1"/>
  </si>
  <si>
    <t>Blood Pendant</t>
    <phoneticPr fontId="1"/>
  </si>
  <si>
    <t>筋力+2</t>
    <rPh sb="0" eb="2">
      <t>キンリョク</t>
    </rPh>
    <phoneticPr fontId="1"/>
  </si>
  <si>
    <t>Ring of Returning</t>
    <phoneticPr fontId="1"/>
  </si>
  <si>
    <t>ダメージを受けると首都へ帰還</t>
    <rPh sb="5" eb="6">
      <t>ウ</t>
    </rPh>
    <rPh sb="9" eb="11">
      <t>シュト</t>
    </rPh>
    <rPh sb="12" eb="14">
      <t>キカン</t>
    </rPh>
    <phoneticPr fontId="1"/>
  </si>
  <si>
    <t>The Heart of Quickness</t>
    <phoneticPr fontId="1"/>
  </si>
  <si>
    <t>行軍速度+12\n老化加速：+2\n無生物使用不可\n装備解除不可</t>
    <rPh sb="0" eb="2">
      <t>コウグン</t>
    </rPh>
    <rPh sb="2" eb="4">
      <t>ソクド</t>
    </rPh>
    <rPh sb="9" eb="11">
      <t>ロウカ</t>
    </rPh>
    <rPh sb="11" eb="13">
      <t>カソク</t>
    </rPh>
    <rPh sb="18" eb="21">
      <t>ムセイブツ</t>
    </rPh>
    <rPh sb="21" eb="23">
      <t>シヨウ</t>
    </rPh>
    <rPh sb="23" eb="25">
      <t>フカ</t>
    </rPh>
    <rPh sb="27" eb="29">
      <t>ソウビ</t>
    </rPh>
    <rPh sb="29" eb="31">
      <t>カイジョ</t>
    </rPh>
    <rPh sb="31" eb="33">
      <t>フカ</t>
    </rPh>
    <phoneticPr fontId="1"/>
  </si>
  <si>
    <t>The Ruby Eye</t>
    <phoneticPr fontId="1"/>
  </si>
  <si>
    <t>火3</t>
    <rPh sb="0" eb="1">
      <t>ヒ</t>
    </rPh>
    <phoneticPr fontId="1"/>
  </si>
  <si>
    <t>装備解除不可</t>
    <rPh sb="0" eb="2">
      <t>ソウビ</t>
    </rPh>
    <rPh sb="2" eb="4">
      <t>カイジョ</t>
    </rPh>
    <rPh sb="4" eb="6">
      <t>フカ</t>
    </rPh>
    <phoneticPr fontId="1"/>
  </si>
  <si>
    <t>火1</t>
    <rPh sb="0" eb="1">
      <t>ヒ</t>
    </rPh>
    <phoneticPr fontId="1"/>
  </si>
  <si>
    <t>緑1</t>
    <rPh sb="0" eb="1">
      <t>ミドリ</t>
    </rPh>
    <phoneticPr fontId="1"/>
  </si>
  <si>
    <t>The Ark</t>
    <phoneticPr fontId="1"/>
  </si>
  <si>
    <t>火5</t>
    <rPh sb="0" eb="1">
      <t>ヒ</t>
    </rPh>
    <phoneticPr fontId="1"/>
  </si>
  <si>
    <t>星5</t>
    <rPh sb="0" eb="1">
      <t>ホシ</t>
    </rPh>
    <phoneticPr fontId="1"/>
  </si>
  <si>
    <t>戦闘開始時自動発動：Ark</t>
    <rPh sb="0" eb="2">
      <t>セントウ</t>
    </rPh>
    <rPh sb="2" eb="4">
      <t>カイシ</t>
    </rPh>
    <rPh sb="4" eb="5">
      <t>ジ</t>
    </rPh>
    <rPh sb="5" eb="7">
      <t>ジドウ</t>
    </rPh>
    <rPh sb="7" eb="9">
      <t>ハツドウ</t>
    </rPh>
    <phoneticPr fontId="1"/>
  </si>
  <si>
    <t>DoS</t>
    <phoneticPr fontId="1"/>
  </si>
  <si>
    <t>風2</t>
    <rPh sb="0" eb="1">
      <t>カゼ</t>
    </rPh>
    <phoneticPr fontId="1"/>
  </si>
  <si>
    <t>f50</t>
    <phoneticPr fontId="1"/>
  </si>
  <si>
    <t>The Flying Ship</t>
    <phoneticPr fontId="1"/>
  </si>
  <si>
    <t>風5</t>
    <rPh sb="0" eb="1">
      <t>カゼ</t>
    </rPh>
    <phoneticPr fontId="1"/>
  </si>
  <si>
    <t>空輸：容量500、速度26</t>
    <rPh sb="0" eb="2">
      <t>クウユ</t>
    </rPh>
    <rPh sb="3" eb="5">
      <t>ヨウリョウ</t>
    </rPh>
    <rPh sb="9" eb="11">
      <t>ソクド</t>
    </rPh>
    <phoneticPr fontId="1"/>
  </si>
  <si>
    <t>死2</t>
    <rPh sb="0" eb="1">
      <t>シ</t>
    </rPh>
    <phoneticPr fontId="1"/>
  </si>
  <si>
    <t>Corpse Construct召喚数+10</t>
    <rPh sb="16" eb="18">
      <t>ショウカン</t>
    </rPh>
    <rPh sb="18" eb="19">
      <t>スウ</t>
    </rPh>
    <phoneticPr fontId="1"/>
  </si>
  <si>
    <t>StP</t>
    <phoneticPr fontId="1"/>
  </si>
  <si>
    <t>Tome of High Power</t>
    <phoneticPr fontId="1"/>
  </si>
  <si>
    <t>星2</t>
    <rPh sb="0" eb="1">
      <t>ホシ</t>
    </rPh>
    <phoneticPr fontId="1"/>
  </si>
  <si>
    <t>The Magic Lamp</t>
    <phoneticPr fontId="1"/>
  </si>
  <si>
    <t>火4</t>
    <rPh sb="0" eb="1">
      <t>ヒ</t>
    </rPh>
    <phoneticPr fontId="1"/>
  </si>
  <si>
    <t>非戦闘時使用可能：Summon Jinn</t>
    <rPh sb="0" eb="1">
      <t>ヒ</t>
    </rPh>
    <rPh sb="1" eb="3">
      <t>セントウ</t>
    </rPh>
    <rPh sb="3" eb="4">
      <t>ジ</t>
    </rPh>
    <rPh sb="4" eb="6">
      <t>シヨウ</t>
    </rPh>
    <rPh sb="6" eb="8">
      <t>カノウ</t>
    </rPh>
    <phoneticPr fontId="1"/>
  </si>
  <si>
    <t>Krupp's Bracers</t>
    <phoneticPr fontId="1"/>
  </si>
  <si>
    <t>地2</t>
    <rPh sb="0" eb="1">
      <t>チ</t>
    </rPh>
    <phoneticPr fontId="1"/>
  </si>
  <si>
    <t>Draupnir</t>
    <phoneticPr fontId="1"/>
  </si>
  <si>
    <t>地5</t>
    <rPh sb="0" eb="1">
      <t>チ</t>
    </rPh>
    <phoneticPr fontId="1"/>
  </si>
  <si>
    <t>GoM</t>
    <phoneticPr fontId="1"/>
  </si>
  <si>
    <t>The First Anvil</t>
    <phoneticPr fontId="1"/>
  </si>
  <si>
    <t>地6</t>
    <rPh sb="0" eb="1">
      <t>チ</t>
    </rPh>
    <phoneticPr fontId="1"/>
  </si>
  <si>
    <t>Holger the Head</t>
    <phoneticPr fontId="1"/>
  </si>
  <si>
    <t>地1</t>
    <rPh sb="0" eb="1">
      <t>チ</t>
    </rPh>
    <phoneticPr fontId="1"/>
  </si>
  <si>
    <t>死1</t>
    <rPh sb="0" eb="1">
      <t>シ</t>
    </rPh>
    <phoneticPr fontId="1"/>
  </si>
  <si>
    <t>Percival the Pocket Knight</t>
    <phoneticPr fontId="1"/>
  </si>
  <si>
    <t>随員：Pocket Knight（指揮官）</t>
    <rPh sb="0" eb="2">
      <t>ズイイン</t>
    </rPh>
    <rPh sb="17" eb="20">
      <t>シキカン</t>
    </rPh>
    <phoneticPr fontId="1"/>
  </si>
  <si>
    <t>Alchemist's Stone</t>
    <phoneticPr fontId="1"/>
  </si>
  <si>
    <t>Alc</t>
    <phoneticPr fontId="1"/>
  </si>
  <si>
    <t>Gate Stone</t>
    <phoneticPr fontId="1"/>
  </si>
  <si>
    <t>地7</t>
    <rPh sb="0" eb="1">
      <t>チ</t>
    </rPh>
    <phoneticPr fontId="1"/>
  </si>
  <si>
    <t>星7</t>
    <rPh sb="0" eb="1">
      <t>ホシ</t>
    </rPh>
    <phoneticPr fontId="1"/>
  </si>
  <si>
    <t>非戦闘時使用可能：Astral Travel</t>
    <rPh sb="0" eb="1">
      <t>ヒ</t>
    </rPh>
    <rPh sb="1" eb="3">
      <t>セントウ</t>
    </rPh>
    <rPh sb="3" eb="4">
      <t>ジ</t>
    </rPh>
    <rPh sb="4" eb="6">
      <t>シヨウ</t>
    </rPh>
    <rPh sb="6" eb="8">
      <t>カノウ</t>
    </rPh>
    <phoneticPr fontId="1"/>
  </si>
  <si>
    <t>Atlas of Creation</t>
    <phoneticPr fontId="1"/>
  </si>
  <si>
    <t>非戦闘時使用可能：Record of Creation</t>
    <rPh sb="0" eb="1">
      <t>ヒ</t>
    </rPh>
    <rPh sb="1" eb="3">
      <t>セントウ</t>
    </rPh>
    <rPh sb="3" eb="4">
      <t>ジ</t>
    </rPh>
    <rPh sb="4" eb="6">
      <t>シヨウ</t>
    </rPh>
    <rPh sb="6" eb="8">
      <t>カノウ</t>
    </rPh>
    <phoneticPr fontId="1"/>
  </si>
  <si>
    <t>Bell of Cleansing</t>
    <phoneticPr fontId="1"/>
  </si>
  <si>
    <t>水2</t>
    <rPh sb="0" eb="1">
      <t>ミズ</t>
    </rPh>
    <phoneticPr fontId="1"/>
  </si>
  <si>
    <t>戦闘中自動発動：Cleansing Chime</t>
    <rPh sb="0" eb="3">
      <t>セントウチュウ</t>
    </rPh>
    <rPh sb="3" eb="5">
      <t>ジドウ</t>
    </rPh>
    <rPh sb="5" eb="7">
      <t>ハツドウ</t>
    </rPh>
    <phoneticPr fontId="1"/>
  </si>
  <si>
    <t>Orb of Atlantis</t>
    <phoneticPr fontId="1"/>
  </si>
  <si>
    <t>水4</t>
    <rPh sb="0" eb="1">
      <t>ミズ</t>
    </rPh>
    <phoneticPr fontId="1"/>
  </si>
  <si>
    <t>戦闘開始時自動発動：Friendly Currents\n戦闘時使用可能：Summon Lesser Water Elemental</t>
    <rPh sb="0" eb="2">
      <t>セントウ</t>
    </rPh>
    <rPh sb="2" eb="4">
      <t>カイシ</t>
    </rPh>
    <rPh sb="4" eb="5">
      <t>ジ</t>
    </rPh>
    <rPh sb="5" eb="7">
      <t>ジドウ</t>
    </rPh>
    <rPh sb="7" eb="9">
      <t>ハツドウ</t>
    </rPh>
    <rPh sb="29" eb="31">
      <t>セントウ</t>
    </rPh>
    <rPh sb="31" eb="32">
      <t>ジ</t>
    </rPh>
    <rPh sb="32" eb="34">
      <t>シヨウ</t>
    </rPh>
    <rPh sb="34" eb="36">
      <t>カノウ</t>
    </rPh>
    <phoneticPr fontId="1"/>
  </si>
  <si>
    <t>The Astral Harpoon</t>
    <phoneticPr fontId="1"/>
  </si>
  <si>
    <t>血1</t>
    <rPh sb="0" eb="1">
      <t>ケツ</t>
    </rPh>
    <phoneticPr fontId="1"/>
  </si>
  <si>
    <t>非戦闘時使用可能：Astral Harpoon</t>
    <rPh sb="0" eb="1">
      <t>ヒ</t>
    </rPh>
    <rPh sb="1" eb="3">
      <t>セントウ</t>
    </rPh>
    <rPh sb="3" eb="4">
      <t>ジ</t>
    </rPh>
    <rPh sb="4" eb="6">
      <t>シヨウ</t>
    </rPh>
    <rPh sb="6" eb="8">
      <t>カノウ</t>
    </rPh>
    <phoneticPr fontId="1"/>
  </si>
  <si>
    <t>The Forbidden Light</t>
    <phoneticPr fontId="1"/>
  </si>
  <si>
    <t>戦闘開始時自動発動：Solar Brilliance\n老化加速：+1\n装備解除不可\n暗殺誘発：Horror各種</t>
    <rPh sb="0" eb="2">
      <t>セントウ</t>
    </rPh>
    <rPh sb="2" eb="4">
      <t>カイシ</t>
    </rPh>
    <rPh sb="4" eb="5">
      <t>ジ</t>
    </rPh>
    <rPh sb="5" eb="7">
      <t>ジドウ</t>
    </rPh>
    <rPh sb="7" eb="9">
      <t>ハツドウ</t>
    </rPh>
    <rPh sb="28" eb="30">
      <t>ロウカ</t>
    </rPh>
    <rPh sb="30" eb="32">
      <t>カソク</t>
    </rPh>
    <rPh sb="37" eb="39">
      <t>ソウビ</t>
    </rPh>
    <rPh sb="39" eb="41">
      <t>カイジョ</t>
    </rPh>
    <rPh sb="41" eb="43">
      <t>フカ</t>
    </rPh>
    <rPh sb="45" eb="47">
      <t>アンサツ</t>
    </rPh>
    <rPh sb="47" eb="49">
      <t>ユウハツ</t>
    </rPh>
    <rPh sb="56" eb="58">
      <t>カクシュ</t>
    </rPh>
    <phoneticPr fontId="1"/>
  </si>
  <si>
    <t>Nethgul</t>
    <phoneticPr fontId="1"/>
  </si>
  <si>
    <t>星3</t>
    <rPh sb="0" eb="1">
      <t>ホシ</t>
    </rPh>
    <phoneticPr fontId="1"/>
  </si>
  <si>
    <t>戦闘中自動発動：各種星魔法、2連射</t>
    <rPh sb="0" eb="3">
      <t>セントウチュウ</t>
    </rPh>
    <rPh sb="3" eb="5">
      <t>ジドウ</t>
    </rPh>
    <rPh sb="5" eb="7">
      <t>ハツドウ</t>
    </rPh>
    <rPh sb="8" eb="10">
      <t>カクシュ</t>
    </rPh>
    <rPh sb="10" eb="11">
      <t>ホシ</t>
    </rPh>
    <rPh sb="11" eb="13">
      <t>マホウ</t>
    </rPh>
    <rPh sb="15" eb="17">
      <t>レンシャ</t>
    </rPh>
    <phoneticPr fontId="1"/>
  </si>
  <si>
    <t>The Black Mirror</t>
    <phoneticPr fontId="1"/>
  </si>
  <si>
    <t>星4</t>
    <rPh sb="0" eb="1">
      <t>ホシ</t>
    </rPh>
    <phoneticPr fontId="1"/>
  </si>
  <si>
    <t>血2</t>
    <rPh sb="0" eb="1">
      <t>ケツ</t>
    </rPh>
    <phoneticPr fontId="1"/>
  </si>
  <si>
    <t>魔法抵抗-4\n非戦闘時使用可能：Mind Hunt\n戦闘中自動発動：Disbelieve</t>
    <rPh sb="0" eb="2">
      <t>マホウ</t>
    </rPh>
    <rPh sb="2" eb="4">
      <t>テイコウ</t>
    </rPh>
    <rPh sb="8" eb="9">
      <t>ヒ</t>
    </rPh>
    <rPh sb="9" eb="11">
      <t>セントウ</t>
    </rPh>
    <rPh sb="11" eb="12">
      <t>ジ</t>
    </rPh>
    <rPh sb="12" eb="14">
      <t>シヨウ</t>
    </rPh>
    <rPh sb="14" eb="16">
      <t>カノウ</t>
    </rPh>
    <rPh sb="28" eb="31">
      <t>セントウチュウ</t>
    </rPh>
    <rPh sb="31" eb="33">
      <t>ジドウ</t>
    </rPh>
    <rPh sb="33" eb="35">
      <t>ハツドウ</t>
    </rPh>
    <phoneticPr fontId="1"/>
  </si>
  <si>
    <t>The Horror Harmonica</t>
    <phoneticPr fontId="1"/>
  </si>
  <si>
    <t>死4</t>
    <rPh sb="0" eb="1">
      <t>シ</t>
    </rPh>
    <phoneticPr fontId="1"/>
  </si>
  <si>
    <t>士気-2\n戦闘時使用可能：Call Horror\n戦闘開始時自動発動：Wailing Winds</t>
    <rPh sb="0" eb="2">
      <t>シキ</t>
    </rPh>
    <rPh sb="6" eb="8">
      <t>セントウ</t>
    </rPh>
    <rPh sb="8" eb="9">
      <t>ジ</t>
    </rPh>
    <rPh sb="9" eb="11">
      <t>シヨウ</t>
    </rPh>
    <rPh sb="11" eb="13">
      <t>カノウ</t>
    </rPh>
    <rPh sb="27" eb="29">
      <t>セントウ</t>
    </rPh>
    <rPh sb="29" eb="31">
      <t>カイシ</t>
    </rPh>
    <rPh sb="31" eb="32">
      <t>ジ</t>
    </rPh>
    <rPh sb="32" eb="34">
      <t>ジドウ</t>
    </rPh>
    <rPh sb="34" eb="36">
      <t>ハツドウ</t>
    </rPh>
    <phoneticPr fontId="1"/>
  </si>
  <si>
    <t>Tome of the Lower Planes</t>
    <phoneticPr fontId="1"/>
  </si>
  <si>
    <t>Inferno、Kokytos脱出率向上</t>
    <rPh sb="15" eb="17">
      <t>ダッシュツ</t>
    </rPh>
    <rPh sb="17" eb="18">
      <t>リツ</t>
    </rPh>
    <rPh sb="18" eb="20">
      <t>コウジョウ</t>
    </rPh>
    <phoneticPr fontId="1"/>
  </si>
  <si>
    <t>Carcator the Pocket Lich</t>
    <phoneticPr fontId="1"/>
  </si>
  <si>
    <t>随員：Pocket Lich（指揮官）\n同じ州のユニットにCurseを拡散</t>
    <rPh sb="0" eb="2">
      <t>ズイイン</t>
    </rPh>
    <rPh sb="15" eb="18">
      <t>シキカン</t>
    </rPh>
    <rPh sb="21" eb="22">
      <t>オナ</t>
    </rPh>
    <rPh sb="23" eb="24">
      <t>シュウ</t>
    </rPh>
    <rPh sb="36" eb="38">
      <t>カクサン</t>
    </rPh>
    <phoneticPr fontId="1"/>
  </si>
  <si>
    <t>The Ankh</t>
    <phoneticPr fontId="1"/>
  </si>
  <si>
    <t>死5</t>
    <rPh sb="0" eb="1">
      <t>シ</t>
    </rPh>
    <phoneticPr fontId="1"/>
  </si>
  <si>
    <t>戦闘開始時自動発動：Life after Death</t>
    <rPh sb="0" eb="2">
      <t>セントウ</t>
    </rPh>
    <rPh sb="2" eb="4">
      <t>カイシ</t>
    </rPh>
    <rPh sb="4" eb="5">
      <t>ジ</t>
    </rPh>
    <rPh sb="5" eb="7">
      <t>ジドウ</t>
    </rPh>
    <rPh sb="7" eb="9">
      <t>ハツドウ</t>
    </rPh>
    <phoneticPr fontId="1"/>
  </si>
  <si>
    <t>Disease Grinder</t>
    <phoneticPr fontId="1"/>
  </si>
  <si>
    <t>死3</t>
    <rPh sb="0" eb="1">
      <t>シ</t>
    </rPh>
    <phoneticPr fontId="1"/>
  </si>
  <si>
    <t>g1</t>
    <phoneticPr fontId="1"/>
  </si>
  <si>
    <t>The Green Eye</t>
    <phoneticPr fontId="1"/>
  </si>
  <si>
    <t>緑2</t>
    <rPh sb="0" eb="1">
      <t>ミドリ</t>
    </rPh>
    <phoneticPr fontId="1"/>
  </si>
  <si>
    <t>抵抗貫通修正+2\n戦闘中自動発動：Sleep\n装備解除不可</t>
    <rPh sb="0" eb="2">
      <t>テイコウ</t>
    </rPh>
    <rPh sb="2" eb="4">
      <t>カンツウ</t>
    </rPh>
    <rPh sb="4" eb="6">
      <t>シュウセイ</t>
    </rPh>
    <rPh sb="10" eb="13">
      <t>セントウチュウ</t>
    </rPh>
    <rPh sb="13" eb="15">
      <t>ジドウ</t>
    </rPh>
    <rPh sb="15" eb="17">
      <t>ハツドウ</t>
    </rPh>
    <rPh sb="25" eb="27">
      <t>ソウビ</t>
    </rPh>
    <rPh sb="27" eb="29">
      <t>カイジョ</t>
    </rPh>
    <rPh sb="29" eb="31">
      <t>フカ</t>
    </rPh>
    <phoneticPr fontId="1"/>
  </si>
  <si>
    <t>Wondrous Box of Monsters</t>
    <phoneticPr fontId="1"/>
  </si>
  <si>
    <t>緑4</t>
    <rPh sb="0" eb="1">
      <t>ミドリ</t>
    </rPh>
    <phoneticPr fontId="1"/>
  </si>
  <si>
    <t>戦闘中自動発動：Grow Monster</t>
    <rPh sb="0" eb="3">
      <t>セントウチュウ</t>
    </rPh>
    <rPh sb="3" eb="5">
      <t>ジドウ</t>
    </rPh>
    <rPh sb="5" eb="7">
      <t>ハツドウ</t>
    </rPh>
    <phoneticPr fontId="1"/>
  </si>
  <si>
    <t>Fountain of Youth</t>
    <phoneticPr fontId="1"/>
  </si>
  <si>
    <t>緑3</t>
    <rPh sb="0" eb="1">
      <t>ミドリ</t>
    </rPh>
    <phoneticPr fontId="1"/>
  </si>
  <si>
    <t>同じ州のユニット全員の老化抑止：75%</t>
    <rPh sb="0" eb="1">
      <t>オナ</t>
    </rPh>
    <rPh sb="2" eb="3">
      <t>シュウ</t>
    </rPh>
    <rPh sb="8" eb="10">
      <t>ゼンイン</t>
    </rPh>
    <rPh sb="11" eb="13">
      <t>ロウカ</t>
    </rPh>
    <rPh sb="13" eb="15">
      <t>ヨクシ</t>
    </rPh>
    <phoneticPr fontId="1"/>
  </si>
  <si>
    <t>Midget's Revenge</t>
    <phoneticPr fontId="1"/>
  </si>
  <si>
    <t>水1</t>
    <rPh sb="0" eb="1">
      <t>ミズ</t>
    </rPh>
    <phoneticPr fontId="1"/>
  </si>
  <si>
    <t>f</t>
    <phoneticPr fontId="1"/>
  </si>
  <si>
    <t>装備条件：サイズ1以下\n攻撃技能+3、防御技能+3、筋力+2、HP+10</t>
    <rPh sb="0" eb="2">
      <t>ソウビ</t>
    </rPh>
    <rPh sb="2" eb="4">
      <t>ジョウケン</t>
    </rPh>
    <rPh sb="9" eb="11">
      <t>イカ</t>
    </rPh>
    <rPh sb="13" eb="15">
      <t>コウゲキ</t>
    </rPh>
    <rPh sb="15" eb="17">
      <t>ギノウ</t>
    </rPh>
    <rPh sb="20" eb="22">
      <t>ボウギョ</t>
    </rPh>
    <rPh sb="22" eb="24">
      <t>ギノウ</t>
    </rPh>
    <rPh sb="27" eb="29">
      <t>キンリョク</t>
    </rPh>
    <phoneticPr fontId="1"/>
  </si>
  <si>
    <t>Soulstone of the Wolves</t>
    <phoneticPr fontId="1"/>
  </si>
  <si>
    <t>緑6</t>
    <rPh sb="0" eb="1">
      <t>ミドリ</t>
    </rPh>
    <phoneticPr fontId="1"/>
  </si>
  <si>
    <t>非戦闘時使用可能：Call of the Wild\n戦闘開始時自動発動：Howl</t>
    <rPh sb="0" eb="1">
      <t>ヒ</t>
    </rPh>
    <rPh sb="1" eb="3">
      <t>セントウ</t>
    </rPh>
    <rPh sb="3" eb="4">
      <t>ジ</t>
    </rPh>
    <rPh sb="4" eb="6">
      <t>シヨウ</t>
    </rPh>
    <rPh sb="6" eb="8">
      <t>カノウ</t>
    </rPh>
    <rPh sb="27" eb="29">
      <t>セントウ</t>
    </rPh>
    <rPh sb="29" eb="31">
      <t>カイシ</t>
    </rPh>
    <rPh sb="31" eb="32">
      <t>ジ</t>
    </rPh>
    <rPh sb="32" eb="34">
      <t>ジドウ</t>
    </rPh>
    <rPh sb="34" eb="36">
      <t>ハツドウ</t>
    </rPh>
    <phoneticPr fontId="1"/>
  </si>
  <si>
    <t>The Chalice</t>
    <phoneticPr fontId="1"/>
  </si>
  <si>
    <t>緑5</t>
    <rPh sb="0" eb="1">
      <t>ミドリ</t>
    </rPh>
    <phoneticPr fontId="1"/>
  </si>
  <si>
    <t>The Tome of Gaia</t>
    <phoneticPr fontId="1"/>
  </si>
  <si>
    <t>The Protection of Geryon</t>
    <phoneticPr fontId="1"/>
  </si>
  <si>
    <t>血3</t>
    <rPh sb="0" eb="1">
      <t>ケツ</t>
    </rPh>
    <phoneticPr fontId="1"/>
  </si>
  <si>
    <t>死亡時に消費して攻撃者をInfernoへ追放\n製造費軽減対象外\n装備解除不可</t>
    <rPh sb="0" eb="3">
      <t>シボウジ</t>
    </rPh>
    <rPh sb="4" eb="6">
      <t>ショウヒ</t>
    </rPh>
    <rPh sb="8" eb="11">
      <t>コウゲキシャ</t>
    </rPh>
    <rPh sb="20" eb="22">
      <t>ツイホウ</t>
    </rPh>
    <rPh sb="24" eb="26">
      <t>セイゾウ</t>
    </rPh>
    <rPh sb="26" eb="27">
      <t>ヒ</t>
    </rPh>
    <rPh sb="27" eb="29">
      <t>ケイゲン</t>
    </rPh>
    <rPh sb="29" eb="32">
      <t>タイショウガイ</t>
    </rPh>
    <rPh sb="34" eb="36">
      <t>ソウビ</t>
    </rPh>
    <rPh sb="36" eb="38">
      <t>カイジョ</t>
    </rPh>
    <rPh sb="38" eb="40">
      <t>フカ</t>
    </rPh>
    <phoneticPr fontId="1"/>
  </si>
  <si>
    <t>The Manual of Cross Breeding</t>
    <phoneticPr fontId="1"/>
  </si>
  <si>
    <t>ACB</t>
    <phoneticPr fontId="1"/>
  </si>
  <si>
    <t>The Gift of Kurgi</t>
    <phoneticPr fontId="1"/>
  </si>
  <si>
    <t>血5</t>
    <rPh sb="0" eb="1">
      <t>ケツ</t>
    </rPh>
    <phoneticPr fontId="1"/>
  </si>
  <si>
    <t>SI</t>
    <phoneticPr fontId="1"/>
  </si>
  <si>
    <t>Insa</t>
    <phoneticPr fontId="1"/>
  </si>
  <si>
    <t>非戦闘時使用可能：Send Lesser Horror\n戦闘開始時自動発動：Call Lesser Horror\n所有者を徐々に発狂</t>
    <rPh sb="0" eb="1">
      <t>ヒ</t>
    </rPh>
    <rPh sb="1" eb="3">
      <t>セントウ</t>
    </rPh>
    <rPh sb="3" eb="4">
      <t>ジ</t>
    </rPh>
    <rPh sb="4" eb="6">
      <t>シヨウ</t>
    </rPh>
    <rPh sb="6" eb="8">
      <t>カノウ</t>
    </rPh>
    <rPh sb="29" eb="31">
      <t>セントウ</t>
    </rPh>
    <rPh sb="31" eb="33">
      <t>カイシ</t>
    </rPh>
    <rPh sb="33" eb="34">
      <t>ジ</t>
    </rPh>
    <rPh sb="34" eb="36">
      <t>ジドウ</t>
    </rPh>
    <rPh sb="36" eb="38">
      <t>ハツドウ</t>
    </rPh>
    <rPh sb="59" eb="62">
      <t>ショユウシャ</t>
    </rPh>
    <rPh sb="63" eb="65">
      <t>ジョジョ</t>
    </rPh>
    <rPh sb="66" eb="68">
      <t>ハッキョウ</t>
    </rPh>
    <phoneticPr fontId="1"/>
  </si>
  <si>
    <t>装備解除不可\n所有者を徐々に発狂\n所有者を稀にVoidへ追放</t>
    <rPh sb="0" eb="2">
      <t>ソウビ</t>
    </rPh>
    <rPh sb="2" eb="4">
      <t>カイジョ</t>
    </rPh>
    <rPh sb="4" eb="6">
      <t>フカ</t>
    </rPh>
    <rPh sb="19" eb="22">
      <t>ショユウシャ</t>
    </rPh>
    <rPh sb="23" eb="24">
      <t>マレ</t>
    </rPh>
    <rPh sb="30" eb="32">
      <t>ツイホウ</t>
    </rPh>
    <phoneticPr fontId="1"/>
  </si>
  <si>
    <t>Ardmon's Soul Trap</t>
    <phoneticPr fontId="1"/>
  </si>
  <si>
    <t>星1</t>
    <rPh sb="0" eb="1">
      <t>ホシ</t>
    </rPh>
    <phoneticPr fontId="1"/>
  </si>
  <si>
    <t>筋力-2\n随員：Ghost Champion/Ghost Mage4体（指揮官）</t>
    <rPh sb="0" eb="2">
      <t>キンリョク</t>
    </rPh>
    <rPh sb="6" eb="8">
      <t>ズイイン</t>
    </rPh>
    <rPh sb="35" eb="36">
      <t>タイ</t>
    </rPh>
    <rPh sb="37" eb="40">
      <t>シキカン</t>
    </rPh>
    <phoneticPr fontId="1"/>
  </si>
  <si>
    <t>Tome of the Forgotten Masons</t>
    <phoneticPr fontId="1"/>
  </si>
  <si>
    <t>Mas</t>
    <phoneticPr fontId="1"/>
  </si>
  <si>
    <t>Precious</t>
    <phoneticPr fontId="1"/>
  </si>
  <si>
    <t>Vial of Frozen Tears</t>
    <phoneticPr fontId="1"/>
  </si>
  <si>
    <t>Dragon Pearl</t>
    <phoneticPr fontId="1"/>
  </si>
  <si>
    <t>Pearl of Light</t>
    <phoneticPr fontId="1"/>
  </si>
  <si>
    <t>Ring of Dwarven Gold</t>
    <phoneticPr fontId="1"/>
  </si>
  <si>
    <t>火2</t>
    <rPh sb="0" eb="1">
      <t>ヒ</t>
    </rPh>
    <phoneticPr fontId="1"/>
  </si>
  <si>
    <t>攻撃技能+4、筋力+4</t>
    <rPh sb="0" eb="2">
      <t>コウゲキ</t>
    </rPh>
    <rPh sb="2" eb="4">
      <t>ギノウ</t>
    </rPh>
    <rPh sb="7" eb="9">
      <t>キンリョク</t>
    </rPh>
    <phoneticPr fontId="1"/>
  </si>
  <si>
    <t>水5</t>
    <rPh sb="0" eb="1">
      <t>ミズ</t>
    </rPh>
    <phoneticPr fontId="1"/>
  </si>
  <si>
    <t>抵抗貫通修正+1\n装備解除不可</t>
    <rPh sb="0" eb="2">
      <t>テイコウ</t>
    </rPh>
    <rPh sb="2" eb="4">
      <t>カンツウ</t>
    </rPh>
    <rPh sb="4" eb="6">
      <t>シュウセイ</t>
    </rPh>
    <rPh sb="10" eb="12">
      <t>ソウビ</t>
    </rPh>
    <rPh sb="12" eb="14">
      <t>カイジョ</t>
    </rPh>
    <rPh sb="14" eb="16">
      <t>フカ</t>
    </rPh>
    <phoneticPr fontId="1"/>
  </si>
  <si>
    <t>突</t>
  </si>
  <si>
    <t>打</t>
  </si>
  <si>
    <t>切魔</t>
  </si>
  <si>
    <t>突魔</t>
  </si>
  <si>
    <t>打魔</t>
  </si>
  <si>
    <t>切突魔</t>
  </si>
  <si>
    <t>毒魔</t>
  </si>
  <si>
    <t>魔</t>
  </si>
  <si>
    <t>雷魔</t>
  </si>
  <si>
    <t>攻撃技能+4\n暗殺技能修正：-1</t>
    <rPh sb="0" eb="2">
      <t>コウゲキ</t>
    </rPh>
    <rPh sb="2" eb="4">
      <t>ギノウ</t>
    </rPh>
    <rPh sb="8" eb="10">
      <t>アンサツ</t>
    </rPh>
    <rPh sb="10" eb="12">
      <t>ギノウ</t>
    </rPh>
    <rPh sb="12" eb="14">
      <t>シュウセイ</t>
    </rPh>
    <phoneticPr fontId="1"/>
  </si>
  <si>
    <t>士気+20\n暗殺技能修正：+1\n装備解除不可</t>
    <rPh sb="0" eb="2">
      <t>シキ</t>
    </rPh>
    <rPh sb="7" eb="9">
      <t>アンサツ</t>
    </rPh>
    <rPh sb="9" eb="11">
      <t>ギノウ</t>
    </rPh>
    <rPh sb="11" eb="13">
      <t>シュウセイ</t>
    </rPh>
    <rPh sb="18" eb="20">
      <t>ソウビ</t>
    </rPh>
    <rPh sb="20" eb="22">
      <t>カイジョ</t>
    </rPh>
    <rPh sb="22" eb="24">
      <t>フカ</t>
    </rPh>
    <phoneticPr fontId="1"/>
  </si>
  <si>
    <t>城</t>
    <rPh sb="0" eb="1">
      <t>シロ</t>
    </rPh>
    <phoneticPr fontId="1"/>
  </si>
  <si>
    <t>都</t>
    <rPh sb="0" eb="1">
      <t>ミヤコ</t>
    </rPh>
    <phoneticPr fontId="1"/>
  </si>
  <si>
    <t>Curse</t>
    <phoneticPr fontId="1"/>
  </si>
  <si>
    <t>Dise</t>
    <phoneticPr fontId="1"/>
  </si>
  <si>
    <t>Taint</t>
    <phoneticPr fontId="1"/>
  </si>
  <si>
    <t>Eye</t>
    <phoneticPr fontId="1"/>
  </si>
  <si>
    <t>Che</t>
    <phoneticPr fontId="1"/>
  </si>
  <si>
    <t>Fee</t>
    <phoneticPr fontId="1"/>
  </si>
  <si>
    <t>FSu</t>
    <phoneticPr fontId="1"/>
  </si>
  <si>
    <t>MSu</t>
    <phoneticPr fontId="1"/>
  </si>
  <si>
    <t>SSu</t>
    <phoneticPr fontId="1"/>
  </si>
  <si>
    <t>WSu</t>
    <phoneticPr fontId="1"/>
  </si>
  <si>
    <t>翼持つ大蛇Amphiptereを1体召喚します</t>
    <rPh sb="0" eb="1">
      <t>ツバサ</t>
    </rPh>
    <rPh sb="1" eb="2">
      <t>モ</t>
    </rPh>
    <rPh sb="3" eb="5">
      <t>ダイジャ</t>
    </rPh>
    <rPh sb="17" eb="18">
      <t>タイ</t>
    </rPh>
    <rPh sb="18" eb="20">
      <t>ショウカン</t>
    </rPh>
    <phoneticPr fontId="1"/>
  </si>
  <si>
    <t>霊1</t>
    <rPh sb="0" eb="1">
      <t>レイ</t>
    </rPh>
    <phoneticPr fontId="1"/>
  </si>
  <si>
    <t>霊1</t>
    <rPh sb="0" eb="1">
      <t>レイ</t>
    </rPh>
    <phoneticPr fontId="1"/>
  </si>
  <si>
    <t>全1</t>
    <rPh sb="0" eb="1">
      <t>ゼン</t>
    </rPh>
    <phoneticPr fontId="1"/>
  </si>
  <si>
    <t>全2</t>
    <rPh sb="0" eb="1">
      <t>ゼン</t>
    </rPh>
    <phoneticPr fontId="1"/>
  </si>
  <si>
    <t>火2</t>
    <rPh sb="0" eb="1">
      <t>ヒ</t>
    </rPh>
    <phoneticPr fontId="1"/>
  </si>
  <si>
    <t>Desc</t>
    <phoneticPr fontId="1"/>
  </si>
  <si>
    <t>攻撃力重視。癖がない</t>
    <rPh sb="0" eb="3">
      <t>コウゲキリョク</t>
    </rPh>
    <rPh sb="3" eb="5">
      <t>ジュウシ</t>
    </rPh>
    <rPh sb="6" eb="7">
      <t>クセ</t>
    </rPh>
    <phoneticPr fontId="1"/>
  </si>
  <si>
    <t>防御修正重視。一騎討ちに向く</t>
    <rPh sb="0" eb="2">
      <t>ボウギョ</t>
    </rPh>
    <rPh sb="2" eb="4">
      <t>シュウセイ</t>
    </rPh>
    <rPh sb="4" eb="6">
      <t>ジュウシ</t>
    </rPh>
    <rPh sb="7" eb="9">
      <t>イッキ</t>
    </rPh>
    <rPh sb="9" eb="10">
      <t>ウ</t>
    </rPh>
    <rPh sb="12" eb="13">
      <t>ム</t>
    </rPh>
    <phoneticPr fontId="1"/>
  </si>
  <si>
    <t>騎乗か飛行して使う突撃槍。最初の一撃が重い</t>
    <rPh sb="0" eb="2">
      <t>キジョウ</t>
    </rPh>
    <rPh sb="3" eb="5">
      <t>ヒコウ</t>
    </rPh>
    <rPh sb="7" eb="8">
      <t>ツカ</t>
    </rPh>
    <rPh sb="9" eb="11">
      <t>トツゲキ</t>
    </rPh>
    <rPh sb="11" eb="12">
      <t>ヤリ</t>
    </rPh>
    <rPh sb="13" eb="15">
      <t>サイショ</t>
    </rPh>
    <rPh sb="16" eb="18">
      <t>イチゲキ</t>
    </rPh>
    <rPh sb="19" eb="20">
      <t>オモ</t>
    </rPh>
    <phoneticPr fontId="1"/>
  </si>
  <si>
    <t>片手で使える射撃武器。性能はそれなり</t>
    <rPh sb="0" eb="2">
      <t>カタテ</t>
    </rPh>
    <rPh sb="3" eb="4">
      <t>ツカ</t>
    </rPh>
    <rPh sb="6" eb="8">
      <t>シャゲキ</t>
    </rPh>
    <rPh sb="8" eb="10">
      <t>ブキ</t>
    </rPh>
    <rPh sb="11" eb="13">
      <t>セイノウ</t>
    </rPh>
    <phoneticPr fontId="1"/>
  </si>
  <si>
    <t>最初から作れる剣では最も高水準</t>
    <rPh sb="0" eb="2">
      <t>サイショ</t>
    </rPh>
    <rPh sb="4" eb="5">
      <t>ツク</t>
    </rPh>
    <rPh sb="7" eb="8">
      <t>ケン</t>
    </rPh>
    <rPh sb="10" eb="11">
      <t>モット</t>
    </rPh>
    <rPh sb="12" eb="15">
      <t>コウスイジュン</t>
    </rPh>
    <phoneticPr fontId="1"/>
  </si>
  <si>
    <t>バランスの良い性能。やや控えめではある</t>
    <rPh sb="5" eb="6">
      <t>ヨ</t>
    </rPh>
    <rPh sb="7" eb="9">
      <t>セイノウ</t>
    </rPh>
    <rPh sb="12" eb="13">
      <t>ヒカ</t>
    </rPh>
    <phoneticPr fontId="1"/>
  </si>
  <si>
    <t>長さ重視。他の性能も意外に良好</t>
    <rPh sb="0" eb="1">
      <t>ナガ</t>
    </rPh>
    <rPh sb="2" eb="4">
      <t>ジュウシ</t>
    </rPh>
    <rPh sb="5" eb="6">
      <t>ホカ</t>
    </rPh>
    <rPh sb="7" eb="9">
      <t>セイノウ</t>
    </rPh>
    <rPh sb="10" eb="12">
      <t>イガイ</t>
    </rPh>
    <rPh sb="13" eb="15">
      <t>リョウコウ</t>
    </rPh>
    <phoneticPr fontId="1"/>
  </si>
  <si>
    <t>打撃武器。性能的に秀でた点はない</t>
    <rPh sb="0" eb="2">
      <t>ダゲキ</t>
    </rPh>
    <rPh sb="2" eb="4">
      <t>ブキ</t>
    </rPh>
    <rPh sb="5" eb="8">
      <t>セイノウテキ</t>
    </rPh>
    <rPh sb="9" eb="10">
      <t>ヒイ</t>
    </rPh>
    <rPh sb="12" eb="13">
      <t>テン</t>
    </rPh>
    <phoneticPr fontId="1"/>
  </si>
  <si>
    <t>当てるだけで炎の追撃。軽装の敵に有効</t>
    <rPh sb="0" eb="1">
      <t>ア</t>
    </rPh>
    <rPh sb="6" eb="7">
      <t>ホノオ</t>
    </rPh>
    <rPh sb="8" eb="10">
      <t>ツイゲキ</t>
    </rPh>
    <rPh sb="11" eb="13">
      <t>ケイソウ</t>
    </rPh>
    <rPh sb="14" eb="15">
      <t>テキ</t>
    </rPh>
    <rPh sb="16" eb="18">
      <t>ユウコウ</t>
    </rPh>
    <phoneticPr fontId="1"/>
  </si>
  <si>
    <t>当てると小範囲攻撃に。雑魚の群れを効果的に削る</t>
    <rPh sb="0" eb="1">
      <t>ア</t>
    </rPh>
    <rPh sb="4" eb="7">
      <t>ショウハンイ</t>
    </rPh>
    <rPh sb="7" eb="9">
      <t>コウゲキ</t>
    </rPh>
    <rPh sb="11" eb="13">
      <t>ザコ</t>
    </rPh>
    <rPh sb="14" eb="15">
      <t>ム</t>
    </rPh>
    <rPh sb="17" eb="20">
      <t>コウカテキ</t>
    </rPh>
    <rPh sb="21" eb="22">
      <t>ケズ</t>
    </rPh>
    <phoneticPr fontId="1"/>
  </si>
  <si>
    <t>冷気で疲労させる剣。凍傷も狙える</t>
    <rPh sb="0" eb="2">
      <t>レイキ</t>
    </rPh>
    <rPh sb="3" eb="5">
      <t>ヒロウ</t>
    </rPh>
    <rPh sb="8" eb="9">
      <t>ケン</t>
    </rPh>
    <rPh sb="10" eb="12">
      <t>トウショウ</t>
    </rPh>
    <rPh sb="13" eb="14">
      <t>ネラ</t>
    </rPh>
    <phoneticPr fontId="1"/>
  </si>
  <si>
    <t>大量出血を引き起こす。自身はやや丈夫に</t>
    <rPh sb="0" eb="2">
      <t>タイリョウ</t>
    </rPh>
    <rPh sb="2" eb="4">
      <t>シュッケツ</t>
    </rPh>
    <rPh sb="5" eb="6">
      <t>ヒ</t>
    </rPh>
    <rPh sb="7" eb="8">
      <t>オ</t>
    </rPh>
    <rPh sb="11" eb="13">
      <t>ジシン</t>
    </rPh>
    <rPh sb="16" eb="18">
      <t>ジョウブ</t>
    </rPh>
    <phoneticPr fontId="1"/>
  </si>
  <si>
    <t>防御貫通の槍。長さが売り</t>
    <rPh sb="0" eb="2">
      <t>ボウギョ</t>
    </rPh>
    <rPh sb="2" eb="4">
      <t>カンツウ</t>
    </rPh>
    <rPh sb="5" eb="6">
      <t>ヤリ</t>
    </rPh>
    <rPh sb="7" eb="8">
      <t>ナガ</t>
    </rPh>
    <rPh sb="10" eb="11">
      <t>ウ</t>
    </rPh>
    <phoneticPr fontId="1"/>
  </si>
  <si>
    <t>防御貫通の剣。安定した性能</t>
    <rPh sb="0" eb="2">
      <t>ボウギョ</t>
    </rPh>
    <rPh sb="2" eb="4">
      <t>カンツウ</t>
    </rPh>
    <rPh sb="5" eb="6">
      <t>ケン</t>
    </rPh>
    <rPh sb="7" eb="9">
      <t>アンテイ</t>
    </rPh>
    <rPh sb="11" eb="13">
      <t>セイノウ</t>
    </rPh>
    <phoneticPr fontId="1"/>
  </si>
  <si>
    <t>防御貫通の斧。威力最重視</t>
    <rPh sb="0" eb="2">
      <t>ボウギョ</t>
    </rPh>
    <rPh sb="2" eb="4">
      <t>カンツウ</t>
    </rPh>
    <rPh sb="5" eb="6">
      <t>オノ</t>
    </rPh>
    <rPh sb="7" eb="9">
      <t>イリョク</t>
    </rPh>
    <rPh sb="9" eb="12">
      <t>サイジュウシ</t>
    </rPh>
    <phoneticPr fontId="1"/>
  </si>
  <si>
    <t>防御修正が非常に高い。二刀流の補助などに</t>
    <rPh sb="0" eb="2">
      <t>ボウギョ</t>
    </rPh>
    <rPh sb="2" eb="4">
      <t>シュウセイ</t>
    </rPh>
    <rPh sb="5" eb="7">
      <t>ヒジョウ</t>
    </rPh>
    <rPh sb="8" eb="9">
      <t>タカ</t>
    </rPh>
    <rPh sb="11" eb="14">
      <t>ニトウリュウ</t>
    </rPh>
    <rPh sb="15" eb="17">
      <t>ホジョ</t>
    </rPh>
    <phoneticPr fontId="1"/>
  </si>
  <si>
    <t>無生物を砕く槌。それ以外にも威力は高い</t>
    <rPh sb="0" eb="3">
      <t>ムセイブツ</t>
    </rPh>
    <rPh sb="4" eb="5">
      <t>クダ</t>
    </rPh>
    <rPh sb="6" eb="7">
      <t>ツチ</t>
    </rPh>
    <rPh sb="10" eb="12">
      <t>イガイ</t>
    </rPh>
    <rPh sb="14" eb="16">
      <t>イリョク</t>
    </rPh>
    <rPh sb="17" eb="18">
      <t>タカ</t>
    </rPh>
    <phoneticPr fontId="1"/>
  </si>
  <si>
    <t>防具ごと叩き割る。アイテムでさえ免れられない</t>
    <rPh sb="0" eb="2">
      <t>ボウグ</t>
    </rPh>
    <rPh sb="4" eb="5">
      <t>タタ</t>
    </rPh>
    <rPh sb="6" eb="7">
      <t>ワ</t>
    </rPh>
    <rPh sb="16" eb="17">
      <t>マヌガ</t>
    </rPh>
    <phoneticPr fontId="1"/>
  </si>
  <si>
    <t>アイテムの費用を下げる。戦闘には向かない</t>
    <rPh sb="5" eb="7">
      <t>ヒヨウ</t>
    </rPh>
    <rPh sb="8" eb="9">
      <t>サ</t>
    </rPh>
    <rPh sb="12" eb="14">
      <t>セントウ</t>
    </rPh>
    <rPh sb="16" eb="17">
      <t>ム</t>
    </rPh>
    <phoneticPr fontId="1"/>
  </si>
  <si>
    <t>目を抉る道具。性能は悪いが防御無視</t>
    <rPh sb="0" eb="1">
      <t>メ</t>
    </rPh>
    <rPh sb="2" eb="3">
      <t>エグ</t>
    </rPh>
    <rPh sb="4" eb="6">
      <t>ドウグ</t>
    </rPh>
    <rPh sb="7" eb="9">
      <t>セイノウ</t>
    </rPh>
    <rPh sb="10" eb="11">
      <t>ワル</t>
    </rPh>
    <rPh sb="13" eb="15">
      <t>ボウギョ</t>
    </rPh>
    <rPh sb="15" eb="17">
      <t>ムシ</t>
    </rPh>
    <phoneticPr fontId="1"/>
  </si>
  <si>
    <t>戦傷や死から守る小剣。防御寄りな性能</t>
    <rPh sb="0" eb="2">
      <t>センショウ</t>
    </rPh>
    <rPh sb="3" eb="4">
      <t>シ</t>
    </rPh>
    <rPh sb="6" eb="7">
      <t>マモ</t>
    </rPh>
    <rPh sb="8" eb="10">
      <t>ショウケン</t>
    </rPh>
    <rPh sb="11" eb="13">
      <t>ボウギョ</t>
    </rPh>
    <rPh sb="13" eb="14">
      <t>ヨ</t>
    </rPh>
    <rPh sb="16" eb="18">
      <t>セイノウ</t>
    </rPh>
    <phoneticPr fontId="1"/>
  </si>
  <si>
    <t>敵を腐敗させる冥界の剣</t>
    <rPh sb="0" eb="1">
      <t>テキ</t>
    </rPh>
    <rPh sb="2" eb="4">
      <t>フハイ</t>
    </rPh>
    <rPh sb="7" eb="9">
      <t>メイカイ</t>
    </rPh>
    <rPh sb="10" eb="11">
      <t>ツルギ</t>
    </rPh>
    <phoneticPr fontId="1"/>
  </si>
  <si>
    <t>防御貫通の短剣。短いので補助武器に向く</t>
    <rPh sb="0" eb="2">
      <t>ボウギョ</t>
    </rPh>
    <rPh sb="2" eb="4">
      <t>カンツウ</t>
    </rPh>
    <rPh sb="5" eb="7">
      <t>タンケン</t>
    </rPh>
    <rPh sb="8" eb="9">
      <t>ミジカ</t>
    </rPh>
    <rPh sb="12" eb="14">
      <t>ホジョ</t>
    </rPh>
    <rPh sb="14" eb="16">
      <t>ブキ</t>
    </rPh>
    <rPh sb="17" eb="18">
      <t>ム</t>
    </rPh>
    <phoneticPr fontId="1"/>
  </si>
  <si>
    <t>猛毒を持つ槍。傷さえ付けられれば侮れない威力に</t>
    <rPh sb="0" eb="2">
      <t>モウドク</t>
    </rPh>
    <rPh sb="3" eb="4">
      <t>モ</t>
    </rPh>
    <rPh sb="5" eb="6">
      <t>ヤリ</t>
    </rPh>
    <rPh sb="7" eb="8">
      <t>キズ</t>
    </rPh>
    <rPh sb="10" eb="11">
      <t>ツ</t>
    </rPh>
    <rPh sb="16" eb="17">
      <t>アナド</t>
    </rPh>
    <rPh sb="20" eb="22">
      <t>イリョク</t>
    </rPh>
    <phoneticPr fontId="1"/>
  </si>
  <si>
    <t>敵を捕縛する。主武器にはなり得ない</t>
    <rPh sb="0" eb="1">
      <t>テキ</t>
    </rPh>
    <rPh sb="2" eb="4">
      <t>ホバク</t>
    </rPh>
    <rPh sb="7" eb="8">
      <t>シュ</t>
    </rPh>
    <rPh sb="8" eb="10">
      <t>ブキ</t>
    </rPh>
    <rPh sb="14" eb="15">
      <t>エ</t>
    </rPh>
    <phoneticPr fontId="1"/>
  </si>
  <si>
    <t>呪いを撒く短剣。自身も呪われる</t>
    <rPh sb="0" eb="1">
      <t>ノロ</t>
    </rPh>
    <rPh sb="3" eb="4">
      <t>マ</t>
    </rPh>
    <rPh sb="5" eb="7">
      <t>タンケン</t>
    </rPh>
    <rPh sb="8" eb="10">
      <t>ジシン</t>
    </rPh>
    <rPh sb="11" eb="12">
      <t>ノロ</t>
    </rPh>
    <phoneticPr fontId="1"/>
  </si>
  <si>
    <t>指揮能力を高める笏。発火の呪文も使える</t>
    <rPh sb="0" eb="2">
      <t>シキ</t>
    </rPh>
    <rPh sb="2" eb="4">
      <t>ノウリョク</t>
    </rPh>
    <rPh sb="5" eb="6">
      <t>タカ</t>
    </rPh>
    <rPh sb="8" eb="9">
      <t>シャク</t>
    </rPh>
    <rPh sb="10" eb="12">
      <t>ハッカ</t>
    </rPh>
    <rPh sb="13" eb="15">
      <t>ジュモン</t>
    </rPh>
    <rPh sb="16" eb="17">
      <t>ツカ</t>
    </rPh>
    <phoneticPr fontId="1"/>
  </si>
  <si>
    <t>連鎖する電撃を放つ鞭。耐性のない敵の群れに有効</t>
    <rPh sb="0" eb="2">
      <t>レンサ</t>
    </rPh>
    <rPh sb="4" eb="6">
      <t>デンゲキ</t>
    </rPh>
    <rPh sb="7" eb="8">
      <t>ハナ</t>
    </rPh>
    <rPh sb="9" eb="10">
      <t>ムチ</t>
    </rPh>
    <rPh sb="11" eb="13">
      <t>タイセイ</t>
    </rPh>
    <rPh sb="16" eb="17">
      <t>テキ</t>
    </rPh>
    <rPh sb="18" eb="19">
      <t>ム</t>
    </rPh>
    <rPh sb="21" eb="23">
      <t>ユウコウ</t>
    </rPh>
    <phoneticPr fontId="1"/>
  </si>
  <si>
    <t>アンデッドを指揮するための笏。ただし病気になる</t>
    <rPh sb="6" eb="8">
      <t>シキ</t>
    </rPh>
    <rPh sb="13" eb="14">
      <t>シャク</t>
    </rPh>
    <rPh sb="18" eb="20">
      <t>ビョウキ</t>
    </rPh>
    <phoneticPr fontId="1"/>
  </si>
  <si>
    <t>防御無視の短剣。さらに大量出血まで引き起こす</t>
    <rPh sb="0" eb="2">
      <t>ボウギョ</t>
    </rPh>
    <rPh sb="2" eb="4">
      <t>ムシ</t>
    </rPh>
    <rPh sb="5" eb="7">
      <t>タンケン</t>
    </rPh>
    <rPh sb="11" eb="13">
      <t>タイリョウ</t>
    </rPh>
    <rPh sb="13" eb="15">
      <t>シュッケツ</t>
    </rPh>
    <rPh sb="17" eb="18">
      <t>ヒ</t>
    </rPh>
    <rPh sb="19" eb="20">
      <t>オ</t>
    </rPh>
    <phoneticPr fontId="1"/>
  </si>
  <si>
    <t>小範囲を冷気で攻撃。雑兵の群れを容易に捌く</t>
    <rPh sb="0" eb="3">
      <t>ショウハンイ</t>
    </rPh>
    <rPh sb="4" eb="6">
      <t>レイキ</t>
    </rPh>
    <rPh sb="7" eb="9">
      <t>コウゲキ</t>
    </rPh>
    <rPh sb="10" eb="12">
      <t>ゾウヒョウ</t>
    </rPh>
    <rPh sb="13" eb="14">
      <t>ム</t>
    </rPh>
    <rPh sb="16" eb="18">
      <t>ヨウイ</t>
    </rPh>
    <rPh sb="19" eb="20">
      <t>サバ</t>
    </rPh>
    <phoneticPr fontId="1"/>
  </si>
  <si>
    <t>二連攻撃が可能。筋力次第で恐るべき威力に</t>
    <rPh sb="0" eb="1">
      <t>ニ</t>
    </rPh>
    <rPh sb="1" eb="2">
      <t>レン</t>
    </rPh>
    <rPh sb="2" eb="4">
      <t>コウゲキ</t>
    </rPh>
    <rPh sb="5" eb="7">
      <t>カノウ</t>
    </rPh>
    <rPh sb="8" eb="10">
      <t>キンリョク</t>
    </rPh>
    <rPh sb="10" eb="12">
      <t>シダイ</t>
    </rPh>
    <rPh sb="13" eb="14">
      <t>オソ</t>
    </rPh>
    <rPh sb="17" eb="19">
      <t>イリョク</t>
    </rPh>
    <phoneticPr fontId="1"/>
  </si>
  <si>
    <t>魔法生物殺しの斧。攻撃力自体も優秀</t>
    <rPh sb="0" eb="2">
      <t>マホウ</t>
    </rPh>
    <rPh sb="2" eb="4">
      <t>セイブツ</t>
    </rPh>
    <rPh sb="4" eb="5">
      <t>ゴロ</t>
    </rPh>
    <rPh sb="7" eb="8">
      <t>オノ</t>
    </rPh>
    <rPh sb="9" eb="12">
      <t>コウゲキリョク</t>
    </rPh>
    <rPh sb="12" eb="14">
      <t>ジタイ</t>
    </rPh>
    <rPh sb="15" eb="17">
      <t>ユウシュウ</t>
    </rPh>
    <phoneticPr fontId="1"/>
  </si>
  <si>
    <t>不浄殺しの槍。一般的な指揮官にも有用</t>
    <rPh sb="0" eb="2">
      <t>フジョウ</t>
    </rPh>
    <rPh sb="2" eb="3">
      <t>ゴロ</t>
    </rPh>
    <rPh sb="5" eb="6">
      <t>ヤリ</t>
    </rPh>
    <rPh sb="7" eb="10">
      <t>イッパンテキ</t>
    </rPh>
    <rPh sb="11" eb="14">
      <t>シキカン</t>
    </rPh>
    <rPh sb="16" eb="18">
      <t>ユウヨウ</t>
    </rPh>
    <phoneticPr fontId="1"/>
  </si>
  <si>
    <t>致死毒を持つ短剣。強敵さえ倒し得る</t>
    <rPh sb="0" eb="2">
      <t>チシ</t>
    </rPh>
    <rPh sb="2" eb="3">
      <t>ドク</t>
    </rPh>
    <rPh sb="4" eb="5">
      <t>モ</t>
    </rPh>
    <rPh sb="6" eb="8">
      <t>タンケン</t>
    </rPh>
    <rPh sb="9" eb="11">
      <t>キョウテキ</t>
    </rPh>
    <rPh sb="13" eb="14">
      <t>タオ</t>
    </rPh>
    <rPh sb="15" eb="16">
      <t>ウ</t>
    </rPh>
    <phoneticPr fontId="1"/>
  </si>
  <si>
    <t>毒を撒き散らす。自身も耐性が必要</t>
    <rPh sb="0" eb="1">
      <t>ドク</t>
    </rPh>
    <rPh sb="2" eb="3">
      <t>マ</t>
    </rPh>
    <rPh sb="4" eb="5">
      <t>チ</t>
    </rPh>
    <rPh sb="8" eb="10">
      <t>ジシン</t>
    </rPh>
    <rPh sb="11" eb="13">
      <t>タイセイ</t>
    </rPh>
    <rPh sb="14" eb="16">
      <t>ヒツヨウ</t>
    </rPh>
    <phoneticPr fontId="1"/>
  </si>
  <si>
    <t>緑魔法増強。武器には向かない</t>
    <rPh sb="0" eb="1">
      <t>ミドリ</t>
    </rPh>
    <rPh sb="1" eb="3">
      <t>マホウ</t>
    </rPh>
    <rPh sb="3" eb="5">
      <t>ゾウキョウ</t>
    </rPh>
    <rPh sb="6" eb="8">
      <t>ブキ</t>
    </rPh>
    <rPh sb="10" eb="11">
      <t>ム</t>
    </rPh>
    <phoneticPr fontId="1"/>
  </si>
  <si>
    <t>数だけの軍を作れる。奴隷の監督には有効</t>
    <rPh sb="0" eb="1">
      <t>カズ</t>
    </rPh>
    <rPh sb="4" eb="5">
      <t>グン</t>
    </rPh>
    <rPh sb="6" eb="7">
      <t>ツク</t>
    </rPh>
    <rPh sb="10" eb="12">
      <t>ドレイ</t>
    </rPh>
    <rPh sb="13" eb="15">
      <t>カントク</t>
    </rPh>
    <rPh sb="17" eb="19">
      <t>ユウコウ</t>
    </rPh>
    <phoneticPr fontId="1"/>
  </si>
  <si>
    <t>敵を怯えさせる鞭。動物の対処にも使える</t>
    <rPh sb="0" eb="1">
      <t>テキ</t>
    </rPh>
    <rPh sb="2" eb="3">
      <t>オビ</t>
    </rPh>
    <rPh sb="7" eb="8">
      <t>ムチ</t>
    </rPh>
    <rPh sb="9" eb="11">
      <t>ドウブツ</t>
    </rPh>
    <rPh sb="12" eb="14">
      <t>タイショ</t>
    </rPh>
    <rPh sb="16" eb="17">
      <t>ツカ</t>
    </rPh>
    <phoneticPr fontId="1"/>
  </si>
  <si>
    <t>食糧を大量に供給。武器としては平凡</t>
    <rPh sb="0" eb="2">
      <t>ショクリョウ</t>
    </rPh>
    <rPh sb="3" eb="5">
      <t>タイリョウ</t>
    </rPh>
    <rPh sb="6" eb="8">
      <t>キョウキュウ</t>
    </rPh>
    <rPh sb="9" eb="11">
      <t>ブキ</t>
    </rPh>
    <rPh sb="15" eb="17">
      <t>ヘイボン</t>
    </rPh>
    <phoneticPr fontId="1"/>
  </si>
  <si>
    <t>敵を炎で縛る投擲武器。弾数が非常に多い</t>
    <rPh sb="0" eb="1">
      <t>テキ</t>
    </rPh>
    <rPh sb="2" eb="3">
      <t>ホノオ</t>
    </rPh>
    <rPh sb="4" eb="5">
      <t>シバ</t>
    </rPh>
    <rPh sb="6" eb="8">
      <t>トウテキ</t>
    </rPh>
    <rPh sb="8" eb="10">
      <t>ブキ</t>
    </rPh>
    <rPh sb="11" eb="13">
      <t>ダンスウ</t>
    </rPh>
    <rPh sb="14" eb="16">
      <t>ヒジョウ</t>
    </rPh>
    <rPh sb="17" eb="18">
      <t>オオ</t>
    </rPh>
    <phoneticPr fontId="1"/>
  </si>
  <si>
    <t>火球を放てる。殴るものではない</t>
    <rPh sb="0" eb="2">
      <t>カキュウ</t>
    </rPh>
    <rPh sb="3" eb="4">
      <t>ハナ</t>
    </rPh>
    <rPh sb="7" eb="8">
      <t>ナグ</t>
    </rPh>
    <phoneticPr fontId="1"/>
  </si>
  <si>
    <t>電撃を浴びせる槍。防御力の高い相手にも効く</t>
    <rPh sb="0" eb="2">
      <t>デンゲキ</t>
    </rPh>
    <rPh sb="3" eb="4">
      <t>ア</t>
    </rPh>
    <rPh sb="7" eb="8">
      <t>ヤリ</t>
    </rPh>
    <rPh sb="9" eb="12">
      <t>ボウギョリョク</t>
    </rPh>
    <rPh sb="13" eb="14">
      <t>タカ</t>
    </rPh>
    <rPh sb="15" eb="17">
      <t>アイテ</t>
    </rPh>
    <rPh sb="19" eb="20">
      <t>キ</t>
    </rPh>
    <phoneticPr fontId="1"/>
  </si>
  <si>
    <t>抵抗される呪文の補助に。一部の攻撃や儀式にも有効</t>
    <rPh sb="0" eb="2">
      <t>テイコウ</t>
    </rPh>
    <rPh sb="5" eb="7">
      <t>ジュモン</t>
    </rPh>
    <rPh sb="8" eb="10">
      <t>ホジョ</t>
    </rPh>
    <rPh sb="12" eb="14">
      <t>イチブ</t>
    </rPh>
    <rPh sb="15" eb="17">
      <t>コウゲキ</t>
    </rPh>
    <rPh sb="18" eb="20">
      <t>ギシキ</t>
    </rPh>
    <rPh sb="22" eb="24">
      <t>ユウコウ</t>
    </rPh>
    <phoneticPr fontId="1"/>
  </si>
  <si>
    <t>星魔法の補助器具。攻撃呪文も放てる</t>
    <rPh sb="0" eb="1">
      <t>ホシ</t>
    </rPh>
    <rPh sb="1" eb="3">
      <t>マホウ</t>
    </rPh>
    <rPh sb="4" eb="6">
      <t>ホジョ</t>
    </rPh>
    <rPh sb="6" eb="8">
      <t>キグ</t>
    </rPh>
    <rPh sb="9" eb="11">
      <t>コウゲキ</t>
    </rPh>
    <rPh sb="11" eb="13">
      <t>ジュモン</t>
    </rPh>
    <rPh sb="14" eb="15">
      <t>ハナ</t>
    </rPh>
    <phoneticPr fontId="1"/>
  </si>
  <si>
    <t>高威力で後遺症も残す斧。使用者は狂戦士に</t>
    <rPh sb="0" eb="1">
      <t>コウ</t>
    </rPh>
    <rPh sb="1" eb="3">
      <t>イリョク</t>
    </rPh>
    <rPh sb="4" eb="7">
      <t>コウイショウ</t>
    </rPh>
    <rPh sb="8" eb="9">
      <t>ノコ</t>
    </rPh>
    <rPh sb="10" eb="11">
      <t>オノ</t>
    </rPh>
    <rPh sb="12" eb="15">
      <t>シヨウシャ</t>
    </rPh>
    <rPh sb="16" eb="17">
      <t>キョウ</t>
    </rPh>
    <rPh sb="17" eb="19">
      <t>センシ</t>
    </rPh>
    <phoneticPr fontId="1"/>
  </si>
  <si>
    <t>即死を狙える剣。生物にのみ効果あり</t>
    <rPh sb="0" eb="2">
      <t>ソクシ</t>
    </rPh>
    <rPh sb="3" eb="4">
      <t>ネラ</t>
    </rPh>
    <rPh sb="6" eb="7">
      <t>ツルギ</t>
    </rPh>
    <rPh sb="8" eb="10">
      <t>セイブツ</t>
    </rPh>
    <rPh sb="13" eb="15">
      <t>コウカ</t>
    </rPh>
    <phoneticPr fontId="1"/>
  </si>
  <si>
    <t>小範囲に炎を浴びせる。雑魚の掃除に</t>
    <rPh sb="0" eb="3">
      <t>ショウハンイ</t>
    </rPh>
    <rPh sb="4" eb="5">
      <t>ホノオ</t>
    </rPh>
    <rPh sb="6" eb="7">
      <t>ア</t>
    </rPh>
    <rPh sb="11" eb="13">
      <t>ザコ</t>
    </rPh>
    <rPh sb="14" eb="16">
      <t>ソウジ</t>
    </rPh>
    <phoneticPr fontId="1"/>
  </si>
  <si>
    <t>疲労と病気を与える斧。毒物には要注意</t>
    <rPh sb="0" eb="2">
      <t>ヒロウ</t>
    </rPh>
    <rPh sb="3" eb="5">
      <t>ビョウキ</t>
    </rPh>
    <rPh sb="6" eb="7">
      <t>アタ</t>
    </rPh>
    <rPh sb="9" eb="10">
      <t>オノ</t>
    </rPh>
    <rPh sb="11" eb="13">
      <t>ドクブツ</t>
    </rPh>
    <rPh sb="15" eb="18">
      <t>ヨウチュウイ</t>
    </rPh>
    <phoneticPr fontId="1"/>
  </si>
  <si>
    <t>下等な竜の召喚に。戦闘でも一応使える</t>
    <rPh sb="0" eb="2">
      <t>カトウ</t>
    </rPh>
    <rPh sb="3" eb="4">
      <t>リュウ</t>
    </rPh>
    <rPh sb="5" eb="7">
      <t>ショウカン</t>
    </rPh>
    <rPh sb="9" eb="11">
      <t>セントウ</t>
    </rPh>
    <rPh sb="13" eb="15">
      <t>イチオウ</t>
    </rPh>
    <rPh sb="15" eb="16">
      <t>ツカ</t>
    </rPh>
    <phoneticPr fontId="1"/>
  </si>
  <si>
    <t>有力な攻撃呪文を使える。接近戦は論外</t>
    <rPh sb="0" eb="2">
      <t>ユウリョク</t>
    </rPh>
    <rPh sb="3" eb="5">
      <t>コウゲキ</t>
    </rPh>
    <rPh sb="5" eb="7">
      <t>ジュモン</t>
    </rPh>
    <rPh sb="8" eb="9">
      <t>ツカ</t>
    </rPh>
    <rPh sb="12" eb="15">
      <t>セッキンセン</t>
    </rPh>
    <rPh sb="16" eb="18">
      <t>ロンガイ</t>
    </rPh>
    <phoneticPr fontId="1"/>
  </si>
  <si>
    <t>弱体化の炎を小範囲に放つ。丈夫なものも油断できない</t>
    <rPh sb="0" eb="3">
      <t>ジャクタイカ</t>
    </rPh>
    <rPh sb="4" eb="5">
      <t>ホノオ</t>
    </rPh>
    <rPh sb="6" eb="9">
      <t>ショウハンイ</t>
    </rPh>
    <rPh sb="10" eb="11">
      <t>ハナ</t>
    </rPh>
    <rPh sb="13" eb="15">
      <t>ジョウブ</t>
    </rPh>
    <rPh sb="19" eb="21">
      <t>ユダン</t>
    </rPh>
    <phoneticPr fontId="1"/>
  </si>
  <si>
    <t>幻の枷で敵を捕縛。弱い敵の足止めに</t>
    <rPh sb="0" eb="1">
      <t>マボロシ</t>
    </rPh>
    <rPh sb="2" eb="3">
      <t>カセ</t>
    </rPh>
    <rPh sb="4" eb="5">
      <t>テキ</t>
    </rPh>
    <rPh sb="6" eb="8">
      <t>ホバク</t>
    </rPh>
    <rPh sb="9" eb="10">
      <t>ヨワ</t>
    </rPh>
    <rPh sb="11" eb="12">
      <t>テキ</t>
    </rPh>
    <rPh sb="13" eb="14">
      <t>アシ</t>
    </rPh>
    <rPh sb="14" eb="15">
      <t>ド</t>
    </rPh>
    <phoneticPr fontId="1"/>
  </si>
  <si>
    <t>広範囲を薙ぎ倒す。自身も危険に晒される</t>
    <rPh sb="0" eb="3">
      <t>コウハンイ</t>
    </rPh>
    <rPh sb="4" eb="5">
      <t>ナ</t>
    </rPh>
    <rPh sb="6" eb="7">
      <t>タオ</t>
    </rPh>
    <rPh sb="9" eb="11">
      <t>ジシン</t>
    </rPh>
    <rPh sb="12" eb="14">
      <t>キケン</t>
    </rPh>
    <rPh sb="15" eb="16">
      <t>サラ</t>
    </rPh>
    <phoneticPr fontId="1"/>
  </si>
  <si>
    <t>血魔法増強。補助武器にもなり得る</t>
    <rPh sb="0" eb="1">
      <t>ケツ</t>
    </rPh>
    <rPh sb="1" eb="3">
      <t>マホウ</t>
    </rPh>
    <rPh sb="3" eb="5">
      <t>ゾウキョウ</t>
    </rPh>
    <rPh sb="6" eb="8">
      <t>ホジョ</t>
    </rPh>
    <rPh sb="8" eb="10">
      <t>ブキ</t>
    </rPh>
    <rPh sb="14" eb="15">
      <t>ウ</t>
    </rPh>
    <phoneticPr fontId="1"/>
  </si>
  <si>
    <t>小範囲を炎で攻撃する鞭。鞭自体はほぼ迎撃用</t>
    <rPh sb="0" eb="3">
      <t>ショウハンイ</t>
    </rPh>
    <rPh sb="4" eb="5">
      <t>ホノオ</t>
    </rPh>
    <rPh sb="6" eb="8">
      <t>コウゲキ</t>
    </rPh>
    <rPh sb="10" eb="11">
      <t>ムチ</t>
    </rPh>
    <rPh sb="12" eb="13">
      <t>ムチ</t>
    </rPh>
    <rPh sb="13" eb="15">
      <t>ジタイ</t>
    </rPh>
    <rPh sb="18" eb="20">
      <t>ゲイゲキ</t>
    </rPh>
    <rPh sb="20" eb="21">
      <t>ヨウ</t>
    </rPh>
    <phoneticPr fontId="1"/>
  </si>
  <si>
    <t>指揮官向けの笏。補助武器にもなる</t>
    <rPh sb="0" eb="3">
      <t>シキカン</t>
    </rPh>
    <rPh sb="3" eb="4">
      <t>ム</t>
    </rPh>
    <rPh sb="6" eb="7">
      <t>シャク</t>
    </rPh>
    <rPh sb="8" eb="10">
      <t>ホジョ</t>
    </rPh>
    <rPh sb="10" eb="12">
      <t>ブキ</t>
    </rPh>
    <phoneticPr fontId="1"/>
  </si>
  <si>
    <t>炎と冷気による攻撃。全く効かない相手は少ない</t>
    <rPh sb="0" eb="1">
      <t>ホノオ</t>
    </rPh>
    <rPh sb="2" eb="4">
      <t>レイキ</t>
    </rPh>
    <rPh sb="7" eb="9">
      <t>コウゲキ</t>
    </rPh>
    <rPh sb="10" eb="11">
      <t>マッタ</t>
    </rPh>
    <rPh sb="12" eb="13">
      <t>キ</t>
    </rPh>
    <rPh sb="16" eb="18">
      <t>アイテ</t>
    </rPh>
    <rPh sb="19" eb="20">
      <t>スク</t>
    </rPh>
    <phoneticPr fontId="1"/>
  </si>
  <si>
    <t>範囲攻撃呪文を使える杖。それ以外に売りはない</t>
    <rPh sb="0" eb="2">
      <t>ハンイ</t>
    </rPh>
    <rPh sb="2" eb="4">
      <t>コウゲキ</t>
    </rPh>
    <rPh sb="4" eb="6">
      <t>ジュモン</t>
    </rPh>
    <rPh sb="7" eb="8">
      <t>ツカ</t>
    </rPh>
    <rPh sb="10" eb="11">
      <t>ツエ</t>
    </rPh>
    <rPh sb="14" eb="16">
      <t>イガイ</t>
    </rPh>
    <rPh sb="17" eb="18">
      <t>ウ</t>
    </rPh>
    <phoneticPr fontId="1"/>
  </si>
  <si>
    <t>防御的な性能の剣。不浄なものにはとくに強い</t>
    <rPh sb="0" eb="3">
      <t>ボウギョテキ</t>
    </rPh>
    <rPh sb="4" eb="6">
      <t>セイノウ</t>
    </rPh>
    <rPh sb="7" eb="8">
      <t>ケン</t>
    </rPh>
    <rPh sb="9" eb="11">
      <t>フジョウ</t>
    </rPh>
    <rPh sb="19" eb="20">
      <t>ツヨ</t>
    </rPh>
    <phoneticPr fontId="1"/>
  </si>
  <si>
    <t>純粋な性能は驚異的。対策のしようがない</t>
    <rPh sb="0" eb="2">
      <t>ジュンスイ</t>
    </rPh>
    <rPh sb="3" eb="5">
      <t>セイノウ</t>
    </rPh>
    <rPh sb="6" eb="9">
      <t>キョウイテキ</t>
    </rPh>
    <rPh sb="10" eb="12">
      <t>タイサク</t>
    </rPh>
    <phoneticPr fontId="1"/>
  </si>
  <si>
    <t>敵を瞬時に昏睡させる。どんな強敵でも止めてのける</t>
    <rPh sb="0" eb="1">
      <t>テキ</t>
    </rPh>
    <rPh sb="2" eb="4">
      <t>シュンジ</t>
    </rPh>
    <rPh sb="5" eb="7">
      <t>コンスイ</t>
    </rPh>
    <rPh sb="14" eb="16">
      <t>キョウテキ</t>
    </rPh>
    <rPh sb="18" eb="19">
      <t>ト</t>
    </rPh>
    <phoneticPr fontId="1"/>
  </si>
  <si>
    <t>敵を隷属させる鎖。招かれざる客に注意</t>
    <rPh sb="0" eb="1">
      <t>テキ</t>
    </rPh>
    <rPh sb="2" eb="4">
      <t>レイゾク</t>
    </rPh>
    <rPh sb="7" eb="8">
      <t>クサリ</t>
    </rPh>
    <rPh sb="9" eb="10">
      <t>マネ</t>
    </rPh>
    <rPh sb="14" eb="15">
      <t>キャク</t>
    </rPh>
    <rPh sb="16" eb="18">
      <t>チュウイ</t>
    </rPh>
    <phoneticPr fontId="1"/>
  </si>
  <si>
    <t>双子槍の血担当。扱いが難しい</t>
    <rPh sb="0" eb="2">
      <t>フタゴ</t>
    </rPh>
    <rPh sb="2" eb="3">
      <t>ヤリ</t>
    </rPh>
    <rPh sb="4" eb="5">
      <t>ケツ</t>
    </rPh>
    <rPh sb="5" eb="7">
      <t>タントウ</t>
    </rPh>
    <rPh sb="8" eb="9">
      <t>アツカ</t>
    </rPh>
    <rPh sb="11" eb="12">
      <t>ムズカ</t>
    </rPh>
    <phoneticPr fontId="1"/>
  </si>
  <si>
    <t>双子槍の死担当。肉壁を作りながら戦える</t>
    <rPh sb="0" eb="2">
      <t>フタゴ</t>
    </rPh>
    <rPh sb="2" eb="3">
      <t>ヤリ</t>
    </rPh>
    <rPh sb="4" eb="5">
      <t>シ</t>
    </rPh>
    <rPh sb="5" eb="7">
      <t>タントウ</t>
    </rPh>
    <rPh sb="8" eb="9">
      <t>ニク</t>
    </rPh>
    <rPh sb="9" eb="10">
      <t>カベ</t>
    </rPh>
    <rPh sb="11" eb="12">
      <t>ツク</t>
    </rPh>
    <rPh sb="16" eb="17">
      <t>タタカ</t>
    </rPh>
    <phoneticPr fontId="1"/>
  </si>
  <si>
    <t>味方に幸運を、敵と自身には呪いを与える。あるだけで有用</t>
    <rPh sb="0" eb="2">
      <t>ミカタ</t>
    </rPh>
    <rPh sb="3" eb="5">
      <t>コウウン</t>
    </rPh>
    <rPh sb="7" eb="8">
      <t>テキ</t>
    </rPh>
    <rPh sb="9" eb="11">
      <t>ジシン</t>
    </rPh>
    <rPh sb="13" eb="14">
      <t>ノロ</t>
    </rPh>
    <rPh sb="16" eb="17">
      <t>アタ</t>
    </rPh>
    <rPh sb="25" eb="27">
      <t>ユウヨウ</t>
    </rPh>
    <phoneticPr fontId="1"/>
  </si>
  <si>
    <t>アンデッド支配の呪文を使える。武器としても特徴的</t>
    <rPh sb="5" eb="7">
      <t>シハイ</t>
    </rPh>
    <rPh sb="8" eb="10">
      <t>ジュモン</t>
    </rPh>
    <rPh sb="11" eb="12">
      <t>ツカ</t>
    </rPh>
    <rPh sb="15" eb="17">
      <t>ブキ</t>
    </rPh>
    <rPh sb="21" eb="24">
      <t>トクチョウテキ</t>
    </rPh>
    <phoneticPr fontId="1"/>
  </si>
  <si>
    <t>死の宝石を収穫する鎌。雑魚狩りのお供に</t>
    <rPh sb="0" eb="1">
      <t>シ</t>
    </rPh>
    <rPh sb="2" eb="4">
      <t>ホウセキ</t>
    </rPh>
    <rPh sb="5" eb="7">
      <t>シュウカク</t>
    </rPh>
    <rPh sb="9" eb="10">
      <t>カマ</t>
    </rPh>
    <rPh sb="11" eb="13">
      <t>ザコ</t>
    </rPh>
    <rPh sb="13" eb="14">
      <t>ガ</t>
    </rPh>
    <rPh sb="17" eb="18">
      <t>トモ</t>
    </rPh>
    <phoneticPr fontId="1"/>
  </si>
  <si>
    <t>死魔法増強。非常に強力だが老化も招く</t>
    <rPh sb="0" eb="1">
      <t>シ</t>
    </rPh>
    <rPh sb="1" eb="3">
      <t>マホウ</t>
    </rPh>
    <rPh sb="3" eb="5">
      <t>ゾウキョウ</t>
    </rPh>
    <rPh sb="6" eb="8">
      <t>ヒジョウ</t>
    </rPh>
    <rPh sb="9" eb="11">
      <t>キョウリョク</t>
    </rPh>
    <rPh sb="13" eb="15">
      <t>ロウカ</t>
    </rPh>
    <rPh sb="16" eb="17">
      <t>マネ</t>
    </rPh>
    <phoneticPr fontId="1"/>
  </si>
  <si>
    <t>聖魔法増強。アンデッド軍団の補助にもなる</t>
    <rPh sb="0" eb="1">
      <t>セイ</t>
    </rPh>
    <rPh sb="1" eb="3">
      <t>マホウ</t>
    </rPh>
    <rPh sb="3" eb="5">
      <t>ゾウキョウ</t>
    </rPh>
    <rPh sb="11" eb="13">
      <t>グンダン</t>
    </rPh>
    <rPh sb="14" eb="16">
      <t>ホジョ</t>
    </rPh>
    <phoneticPr fontId="1"/>
  </si>
  <si>
    <t>疫病を撒く剣。使い方に注意が必要</t>
    <rPh sb="0" eb="2">
      <t>エキビョウ</t>
    </rPh>
    <rPh sb="3" eb="4">
      <t>マ</t>
    </rPh>
    <rPh sb="5" eb="6">
      <t>ツルギ</t>
    </rPh>
    <rPh sb="7" eb="8">
      <t>ツカ</t>
    </rPh>
    <rPh sb="9" eb="10">
      <t>カタ</t>
    </rPh>
    <rPh sb="11" eb="13">
      <t>チュウイ</t>
    </rPh>
    <rPh sb="14" eb="16">
      <t>ヒツヨウ</t>
    </rPh>
    <phoneticPr fontId="1"/>
  </si>
  <si>
    <t>腕を落とす斧の片割れ。こちらは命中率重視</t>
    <rPh sb="0" eb="1">
      <t>ウデ</t>
    </rPh>
    <rPh sb="2" eb="3">
      <t>オ</t>
    </rPh>
    <rPh sb="5" eb="6">
      <t>オノ</t>
    </rPh>
    <rPh sb="7" eb="9">
      <t>カタワ</t>
    </rPh>
    <rPh sb="15" eb="17">
      <t>メイチュウ</t>
    </rPh>
    <rPh sb="17" eb="18">
      <t>リツ</t>
    </rPh>
    <rPh sb="18" eb="20">
      <t>ジュウシ</t>
    </rPh>
    <phoneticPr fontId="1"/>
  </si>
  <si>
    <t>驚異的な毒を持つ。暗殺者に有用な機能も</t>
    <rPh sb="0" eb="3">
      <t>キョウイテキ</t>
    </rPh>
    <rPh sb="4" eb="5">
      <t>ドク</t>
    </rPh>
    <rPh sb="6" eb="7">
      <t>モ</t>
    </rPh>
    <rPh sb="9" eb="12">
      <t>アンサツシャ</t>
    </rPh>
    <rPh sb="13" eb="15">
      <t>ユウヨウ</t>
    </rPh>
    <rPh sb="16" eb="18">
      <t>キノウ</t>
    </rPh>
    <phoneticPr fontId="1"/>
  </si>
  <si>
    <t>破滅の炎を放つ笏。指揮能力も増す</t>
    <rPh sb="0" eb="2">
      <t>ハメツ</t>
    </rPh>
    <rPh sb="3" eb="4">
      <t>ホノオ</t>
    </rPh>
    <rPh sb="5" eb="6">
      <t>ハナ</t>
    </rPh>
    <rPh sb="7" eb="8">
      <t>シャク</t>
    </rPh>
    <rPh sb="9" eb="11">
      <t>シキ</t>
    </rPh>
    <rPh sb="11" eb="13">
      <t>ノウリョク</t>
    </rPh>
    <rPh sb="14" eb="15">
      <t>マ</t>
    </rPh>
    <phoneticPr fontId="1"/>
  </si>
  <si>
    <t>腕を落とす斧の片割れ。こちらは攻撃力重視</t>
    <rPh sb="0" eb="1">
      <t>ウデ</t>
    </rPh>
    <rPh sb="2" eb="3">
      <t>オ</t>
    </rPh>
    <rPh sb="5" eb="6">
      <t>オノ</t>
    </rPh>
    <rPh sb="7" eb="9">
      <t>カタワ</t>
    </rPh>
    <rPh sb="15" eb="18">
      <t>コウゲキリョク</t>
    </rPh>
    <rPh sb="18" eb="20">
      <t>ジュウシ</t>
    </rPh>
    <phoneticPr fontId="1"/>
  </si>
  <si>
    <t>星魔法増強。良くも悪くも癖が強い性能</t>
    <rPh sb="0" eb="1">
      <t>ホシ</t>
    </rPh>
    <rPh sb="1" eb="3">
      <t>マホウ</t>
    </rPh>
    <rPh sb="3" eb="5">
      <t>ゾウキョウ</t>
    </rPh>
    <rPh sb="6" eb="7">
      <t>ヨ</t>
    </rPh>
    <rPh sb="9" eb="10">
      <t>ワル</t>
    </rPh>
    <rPh sb="12" eb="13">
      <t>クセ</t>
    </rPh>
    <rPh sb="14" eb="15">
      <t>ツヨ</t>
    </rPh>
    <rPh sb="16" eb="18">
      <t>セイノウ</t>
    </rPh>
    <phoneticPr fontId="1"/>
  </si>
  <si>
    <t>デスマッチ景品の一つ。やや防御的な能力を持つ</t>
    <rPh sb="5" eb="7">
      <t>ケイヒン</t>
    </rPh>
    <rPh sb="8" eb="9">
      <t>ヒト</t>
    </rPh>
    <rPh sb="13" eb="16">
      <t>ボウギョテキ</t>
    </rPh>
    <rPh sb="17" eb="19">
      <t>ノウリョク</t>
    </rPh>
    <rPh sb="20" eb="21">
      <t>モ</t>
    </rPh>
    <phoneticPr fontId="1"/>
  </si>
  <si>
    <t>亡霊海賊の愛用品。手に入れる機会は多くない</t>
    <rPh sb="0" eb="2">
      <t>ボウレイ</t>
    </rPh>
    <rPh sb="2" eb="4">
      <t>カイゾク</t>
    </rPh>
    <rPh sb="5" eb="8">
      <t>アイヨウヒン</t>
    </rPh>
    <rPh sb="9" eb="10">
      <t>テ</t>
    </rPh>
    <rPh sb="11" eb="12">
      <t>イ</t>
    </rPh>
    <rPh sb="14" eb="16">
      <t>キカイ</t>
    </rPh>
    <rPh sb="17" eb="18">
      <t>オオ</t>
    </rPh>
    <phoneticPr fontId="1"/>
  </si>
  <si>
    <t>野良聖騎士の剣。聖火を放ち祝福と狂信を授ける</t>
    <rPh sb="0" eb="2">
      <t>ノラ</t>
    </rPh>
    <rPh sb="2" eb="5">
      <t>セイキシ</t>
    </rPh>
    <rPh sb="6" eb="7">
      <t>ケン</t>
    </rPh>
    <rPh sb="8" eb="10">
      <t>セイカ</t>
    </rPh>
    <rPh sb="11" eb="12">
      <t>ハナ</t>
    </rPh>
    <rPh sb="13" eb="15">
      <t>シュクフク</t>
    </rPh>
    <rPh sb="16" eb="18">
      <t>キョウシン</t>
    </rPh>
    <rPh sb="19" eb="20">
      <t>サズ</t>
    </rPh>
    <phoneticPr fontId="1"/>
  </si>
  <si>
    <t>攻撃修正の高い長槍。魔法武器全体で見ても随一の長さ</t>
    <rPh sb="0" eb="2">
      <t>コウゲキ</t>
    </rPh>
    <rPh sb="2" eb="4">
      <t>シュウセイ</t>
    </rPh>
    <rPh sb="5" eb="6">
      <t>タカ</t>
    </rPh>
    <rPh sb="7" eb="8">
      <t>ナガ</t>
    </rPh>
    <rPh sb="8" eb="9">
      <t>ヤリ</t>
    </rPh>
    <rPh sb="10" eb="12">
      <t>マホウ</t>
    </rPh>
    <rPh sb="12" eb="14">
      <t>ブキ</t>
    </rPh>
    <rPh sb="14" eb="16">
      <t>ゼンタイ</t>
    </rPh>
    <rPh sb="17" eb="18">
      <t>ミ</t>
    </rPh>
    <rPh sb="20" eb="22">
      <t>ズイイチ</t>
    </rPh>
    <rPh sb="23" eb="24">
      <t>ナガ</t>
    </rPh>
    <phoneticPr fontId="1"/>
  </si>
  <si>
    <t>不浄を砕く連接棍。連打の威力は強烈</t>
    <rPh sb="0" eb="2">
      <t>フジョウ</t>
    </rPh>
    <rPh sb="3" eb="4">
      <t>クダ</t>
    </rPh>
    <rPh sb="9" eb="11">
      <t>レンダ</t>
    </rPh>
    <rPh sb="12" eb="14">
      <t>イリョク</t>
    </rPh>
    <rPh sb="15" eb="17">
      <t>キョウレツ</t>
    </rPh>
    <phoneticPr fontId="1"/>
  </si>
  <si>
    <t>防御貫通の大剣。基本性能も高め</t>
    <rPh sb="0" eb="2">
      <t>ボウギョ</t>
    </rPh>
    <rPh sb="2" eb="4">
      <t>カンツウ</t>
    </rPh>
    <rPh sb="5" eb="7">
      <t>ダイケン</t>
    </rPh>
    <rPh sb="8" eb="10">
      <t>キホン</t>
    </rPh>
    <rPh sb="10" eb="12">
      <t>セイノウ</t>
    </rPh>
    <rPh sb="13" eb="14">
      <t>タカ</t>
    </rPh>
    <phoneticPr fontId="1"/>
  </si>
  <si>
    <t>筋力を高める。他の筋力依存攻撃も増幅</t>
    <rPh sb="0" eb="2">
      <t>キンリョク</t>
    </rPh>
    <rPh sb="3" eb="4">
      <t>タカ</t>
    </rPh>
    <rPh sb="7" eb="8">
      <t>ホカ</t>
    </rPh>
    <rPh sb="9" eb="11">
      <t>キンリョク</t>
    </rPh>
    <rPh sb="11" eb="13">
      <t>イゾン</t>
    </rPh>
    <rPh sb="13" eb="15">
      <t>コウゲキ</t>
    </rPh>
    <rPh sb="16" eb="18">
      <t>ゾウフク</t>
    </rPh>
    <phoneticPr fontId="1"/>
  </si>
  <si>
    <t>驚異の威力と悲惨な技量修正。小さな敵を怯ませる</t>
    <rPh sb="0" eb="2">
      <t>キョウイ</t>
    </rPh>
    <rPh sb="3" eb="5">
      <t>イリョク</t>
    </rPh>
    <rPh sb="6" eb="8">
      <t>ヒサン</t>
    </rPh>
    <rPh sb="9" eb="11">
      <t>ギリョウ</t>
    </rPh>
    <rPh sb="11" eb="13">
      <t>シュウセイ</t>
    </rPh>
    <rPh sb="14" eb="15">
      <t>チイ</t>
    </rPh>
    <rPh sb="17" eb="18">
      <t>テキ</t>
    </rPh>
    <rPh sb="19" eb="20">
      <t>ヒル</t>
    </rPh>
    <phoneticPr fontId="1"/>
  </si>
  <si>
    <t>電撃避け。死体工作の友でもある</t>
    <rPh sb="0" eb="2">
      <t>デンゲキ</t>
    </rPh>
    <rPh sb="2" eb="3">
      <t>ヨ</t>
    </rPh>
    <rPh sb="5" eb="7">
      <t>シタイ</t>
    </rPh>
    <rPh sb="7" eb="9">
      <t>コウサク</t>
    </rPh>
    <rPh sb="10" eb="11">
      <t>トモ</t>
    </rPh>
    <phoneticPr fontId="1"/>
  </si>
  <si>
    <t>敵を腐敗させる冥界の大剣</t>
    <rPh sb="0" eb="1">
      <t>テキ</t>
    </rPh>
    <rPh sb="2" eb="4">
      <t>フハイ</t>
    </rPh>
    <rPh sb="7" eb="9">
      <t>メイカイ</t>
    </rPh>
    <rPh sb="10" eb="12">
      <t>ダイケン</t>
    </rPh>
    <phoneticPr fontId="1"/>
  </si>
  <si>
    <t>腐敗と呪いを撒く。攻撃力も十分</t>
    <rPh sb="0" eb="2">
      <t>フハイ</t>
    </rPh>
    <rPh sb="3" eb="4">
      <t>ノロ</t>
    </rPh>
    <rPh sb="6" eb="7">
      <t>マ</t>
    </rPh>
    <rPh sb="9" eb="12">
      <t>コウゲキリョク</t>
    </rPh>
    <rPh sb="13" eb="15">
      <t>ジュウブン</t>
    </rPh>
    <phoneticPr fontId="1"/>
  </si>
  <si>
    <t>猛毒を持つ六尺棒。攻撃力はお寒いが毒は侮れない</t>
    <rPh sb="0" eb="2">
      <t>モウドク</t>
    </rPh>
    <rPh sb="3" eb="4">
      <t>モ</t>
    </rPh>
    <rPh sb="5" eb="6">
      <t>ロッ</t>
    </rPh>
    <rPh sb="6" eb="7">
      <t>シャク</t>
    </rPh>
    <rPh sb="7" eb="8">
      <t>ボウ</t>
    </rPh>
    <rPh sb="9" eb="12">
      <t>コウゲキリョク</t>
    </rPh>
    <rPh sb="14" eb="15">
      <t>サム</t>
    </rPh>
    <rPh sb="17" eb="18">
      <t>ドク</t>
    </rPh>
    <rPh sb="19" eb="20">
      <t>アナド</t>
    </rPh>
    <phoneticPr fontId="1"/>
  </si>
  <si>
    <t>連打を叩き込める。筋力次第では驚異的威力に</t>
    <rPh sb="0" eb="2">
      <t>レンダ</t>
    </rPh>
    <rPh sb="3" eb="4">
      <t>タタ</t>
    </rPh>
    <rPh sb="5" eb="6">
      <t>コ</t>
    </rPh>
    <rPh sb="9" eb="11">
      <t>キンリョク</t>
    </rPh>
    <rPh sb="11" eb="13">
      <t>シダイ</t>
    </rPh>
    <rPh sb="15" eb="18">
      <t>キョウイテキ</t>
    </rPh>
    <rPh sb="18" eb="20">
      <t>イリョク</t>
    </rPh>
    <phoneticPr fontId="1"/>
  </si>
  <si>
    <t>不浄を射抜く弩。それ以外にはやや平凡</t>
    <rPh sb="0" eb="2">
      <t>フジョウ</t>
    </rPh>
    <rPh sb="3" eb="5">
      <t>イヌ</t>
    </rPh>
    <rPh sb="6" eb="7">
      <t>ド</t>
    </rPh>
    <rPh sb="10" eb="12">
      <t>イガイ</t>
    </rPh>
    <rPh sb="16" eb="18">
      <t>ヘイボン</t>
    </rPh>
    <phoneticPr fontId="1"/>
  </si>
  <si>
    <t>高精度な長弓。狙い通りに飛ばしやすい</t>
    <rPh sb="0" eb="3">
      <t>コウセイド</t>
    </rPh>
    <rPh sb="4" eb="6">
      <t>ナガユミ</t>
    </rPh>
    <rPh sb="7" eb="8">
      <t>ネラ</t>
    </rPh>
    <rPh sb="9" eb="10">
      <t>ドオ</t>
    </rPh>
    <rPh sb="12" eb="13">
      <t>ト</t>
    </rPh>
    <phoneticPr fontId="1"/>
  </si>
  <si>
    <t>補助的な呪文を使える。武器には向かない</t>
    <rPh sb="0" eb="3">
      <t>ホジョテキ</t>
    </rPh>
    <rPh sb="4" eb="6">
      <t>ジュモン</t>
    </rPh>
    <rPh sb="7" eb="8">
      <t>ツカ</t>
    </rPh>
    <rPh sb="11" eb="13">
      <t>ブキ</t>
    </rPh>
    <rPh sb="15" eb="16">
      <t>ム</t>
    </rPh>
    <phoneticPr fontId="1"/>
  </si>
  <si>
    <t>防御無視の弩。嵐や海でさえ貫き通す</t>
    <rPh sb="0" eb="2">
      <t>ボウギョ</t>
    </rPh>
    <rPh sb="2" eb="4">
      <t>ムシ</t>
    </rPh>
    <rPh sb="5" eb="6">
      <t>ド</t>
    </rPh>
    <rPh sb="7" eb="8">
      <t>アラシ</t>
    </rPh>
    <rPh sb="9" eb="10">
      <t>ウミ</t>
    </rPh>
    <rPh sb="13" eb="14">
      <t>ツラヌ</t>
    </rPh>
    <rPh sb="15" eb="16">
      <t>トオ</t>
    </rPh>
    <phoneticPr fontId="1"/>
  </si>
  <si>
    <t>精神薄弱を招く弓。大物に刺さると痛快</t>
    <rPh sb="0" eb="2">
      <t>セイシン</t>
    </rPh>
    <rPh sb="2" eb="4">
      <t>ハクジャク</t>
    </rPh>
    <rPh sb="5" eb="6">
      <t>マネ</t>
    </rPh>
    <rPh sb="7" eb="8">
      <t>ユミ</t>
    </rPh>
    <rPh sb="9" eb="11">
      <t>オオモノ</t>
    </rPh>
    <rPh sb="12" eb="13">
      <t>サ</t>
    </rPh>
    <rPh sb="16" eb="18">
      <t>ツウカイ</t>
    </rPh>
    <phoneticPr fontId="1"/>
  </si>
  <si>
    <t>火魔法の補助器具。それ以外の用途はない</t>
    <rPh sb="0" eb="1">
      <t>ヒ</t>
    </rPh>
    <rPh sb="1" eb="3">
      <t>マホウ</t>
    </rPh>
    <rPh sb="4" eb="6">
      <t>ホジョ</t>
    </rPh>
    <rPh sb="6" eb="8">
      <t>キグ</t>
    </rPh>
    <rPh sb="11" eb="13">
      <t>イガイ</t>
    </rPh>
    <rPh sb="14" eb="16">
      <t>ヨウト</t>
    </rPh>
    <phoneticPr fontId="1"/>
  </si>
  <si>
    <t>聖火の大剣。殴り合いでも呪文でも不浄を焼き尽くす</t>
    <rPh sb="0" eb="2">
      <t>セイカ</t>
    </rPh>
    <rPh sb="3" eb="5">
      <t>ダイケン</t>
    </rPh>
    <rPh sb="6" eb="7">
      <t>ナグ</t>
    </rPh>
    <rPh sb="8" eb="9">
      <t>ア</t>
    </rPh>
    <rPh sb="12" eb="14">
      <t>ジュモン</t>
    </rPh>
    <rPh sb="16" eb="18">
      <t>フジョウ</t>
    </rPh>
    <rPh sb="19" eb="20">
      <t>ヤ</t>
    </rPh>
    <rPh sb="21" eb="22">
      <t>ツ</t>
    </rPh>
    <phoneticPr fontId="1"/>
  </si>
  <si>
    <t>自身より小さな敵を叩き潰す。数は捌けない</t>
    <rPh sb="0" eb="2">
      <t>ジシン</t>
    </rPh>
    <rPh sb="4" eb="5">
      <t>チイ</t>
    </rPh>
    <rPh sb="7" eb="8">
      <t>テキ</t>
    </rPh>
    <rPh sb="9" eb="10">
      <t>タタ</t>
    </rPh>
    <rPh sb="11" eb="12">
      <t>ツブ</t>
    </rPh>
    <rPh sb="14" eb="15">
      <t>カズ</t>
    </rPh>
    <rPh sb="16" eb="17">
      <t>サバ</t>
    </rPh>
    <phoneticPr fontId="1"/>
  </si>
  <si>
    <t>強い恐怖を纏う。略奪にも有用</t>
    <rPh sb="0" eb="1">
      <t>ツヨ</t>
    </rPh>
    <rPh sb="2" eb="4">
      <t>キョウフ</t>
    </rPh>
    <rPh sb="5" eb="6">
      <t>マト</t>
    </rPh>
    <rPh sb="8" eb="10">
      <t>リャクダツ</t>
    </rPh>
    <rPh sb="12" eb="14">
      <t>ユウヨウ</t>
    </rPh>
    <phoneticPr fontId="1"/>
  </si>
  <si>
    <t>敵を怯えさせる呪文を放つ旗。武器としては産廃</t>
    <rPh sb="0" eb="1">
      <t>テキ</t>
    </rPh>
    <rPh sb="2" eb="3">
      <t>オビ</t>
    </rPh>
    <rPh sb="7" eb="9">
      <t>ジュモン</t>
    </rPh>
    <rPh sb="10" eb="11">
      <t>ハナ</t>
    </rPh>
    <rPh sb="12" eb="13">
      <t>ハタ</t>
    </rPh>
    <rPh sb="14" eb="16">
      <t>ブキ</t>
    </rPh>
    <rPh sb="20" eb="22">
      <t>サンパイ</t>
    </rPh>
    <phoneticPr fontId="1"/>
  </si>
  <si>
    <t>筋力依存の電撃を発射。防がれにくい</t>
    <rPh sb="0" eb="2">
      <t>キンリョク</t>
    </rPh>
    <rPh sb="2" eb="4">
      <t>イゾン</t>
    </rPh>
    <rPh sb="5" eb="7">
      <t>デンゲキ</t>
    </rPh>
    <rPh sb="8" eb="10">
      <t>ハッシャ</t>
    </rPh>
    <rPh sb="11" eb="12">
      <t>フセ</t>
    </rPh>
    <phoneticPr fontId="1"/>
  </si>
  <si>
    <t>二発同時発射の弩。他の性能も優秀</t>
    <rPh sb="0" eb="2">
      <t>ニハツ</t>
    </rPh>
    <rPh sb="2" eb="4">
      <t>ドウジ</t>
    </rPh>
    <rPh sb="4" eb="6">
      <t>ハッシャ</t>
    </rPh>
    <rPh sb="7" eb="8">
      <t>ド</t>
    </rPh>
    <rPh sb="9" eb="10">
      <t>ホカ</t>
    </rPh>
    <rPh sb="11" eb="13">
      <t>セイノウ</t>
    </rPh>
    <rPh sb="14" eb="16">
      <t>ユウシュウ</t>
    </rPh>
    <phoneticPr fontId="1"/>
  </si>
  <si>
    <t>目を射抜く弩。防御無視だが再装填が遅い</t>
    <rPh sb="0" eb="1">
      <t>メ</t>
    </rPh>
    <rPh sb="2" eb="4">
      <t>イヌ</t>
    </rPh>
    <rPh sb="5" eb="6">
      <t>ド</t>
    </rPh>
    <rPh sb="7" eb="9">
      <t>ボウギョ</t>
    </rPh>
    <rPh sb="9" eb="11">
      <t>ムシ</t>
    </rPh>
    <rPh sb="13" eb="16">
      <t>サイソウテン</t>
    </rPh>
    <rPh sb="17" eb="18">
      <t>オソ</t>
    </rPh>
    <phoneticPr fontId="1"/>
  </si>
  <si>
    <t>酸を放つ杖。大半の敵に有効</t>
    <rPh sb="0" eb="1">
      <t>サン</t>
    </rPh>
    <rPh sb="2" eb="3">
      <t>ハナ</t>
    </rPh>
    <rPh sb="4" eb="5">
      <t>ツエ</t>
    </rPh>
    <rPh sb="6" eb="8">
      <t>タイハン</t>
    </rPh>
    <rPh sb="9" eb="10">
      <t>テキ</t>
    </rPh>
    <rPh sb="11" eb="13">
      <t>ユウコウ</t>
    </rPh>
    <phoneticPr fontId="1"/>
  </si>
  <si>
    <t>生命力を啜る大剣。疲労管理が楽になる</t>
    <rPh sb="0" eb="3">
      <t>セイメイリョク</t>
    </rPh>
    <rPh sb="4" eb="5">
      <t>スス</t>
    </rPh>
    <rPh sb="6" eb="8">
      <t>ダイケン</t>
    </rPh>
    <rPh sb="9" eb="11">
      <t>ヒロウ</t>
    </rPh>
    <rPh sb="11" eb="13">
      <t>カンリ</t>
    </rPh>
    <rPh sb="14" eb="15">
      <t>ラク</t>
    </rPh>
    <phoneticPr fontId="1"/>
  </si>
  <si>
    <t>死魔法増強。作り易さが利点</t>
    <rPh sb="0" eb="1">
      <t>シ</t>
    </rPh>
    <rPh sb="1" eb="3">
      <t>マホウ</t>
    </rPh>
    <rPh sb="3" eb="5">
      <t>ゾウキョウ</t>
    </rPh>
    <rPh sb="6" eb="7">
      <t>ツク</t>
    </rPh>
    <rPh sb="8" eb="9">
      <t>ヤス</t>
    </rPh>
    <rPh sb="11" eb="13">
      <t>リテン</t>
    </rPh>
    <phoneticPr fontId="1"/>
  </si>
  <si>
    <t>敵を縛る弓。援護射撃に向く</t>
    <rPh sb="0" eb="1">
      <t>テキ</t>
    </rPh>
    <rPh sb="2" eb="3">
      <t>シバ</t>
    </rPh>
    <rPh sb="4" eb="5">
      <t>ユミ</t>
    </rPh>
    <rPh sb="6" eb="8">
      <t>エンゴ</t>
    </rPh>
    <rPh sb="8" eb="10">
      <t>シャゲキ</t>
    </rPh>
    <rPh sb="11" eb="12">
      <t>ム</t>
    </rPh>
    <phoneticPr fontId="1"/>
  </si>
  <si>
    <t>短時間残る冷気を放出。多数の敵を削れる</t>
    <rPh sb="0" eb="3">
      <t>タンジカン</t>
    </rPh>
    <rPh sb="3" eb="4">
      <t>ノコ</t>
    </rPh>
    <rPh sb="5" eb="7">
      <t>レイキ</t>
    </rPh>
    <rPh sb="8" eb="10">
      <t>ホウシュツ</t>
    </rPh>
    <rPh sb="11" eb="13">
      <t>タスウ</t>
    </rPh>
    <rPh sb="14" eb="15">
      <t>テキ</t>
    </rPh>
    <rPh sb="16" eb="17">
      <t>ケズ</t>
    </rPh>
    <phoneticPr fontId="1"/>
  </si>
  <si>
    <t>緑魔法増強。効果は高いが値も張る</t>
    <rPh sb="0" eb="1">
      <t>ミドリ</t>
    </rPh>
    <rPh sb="1" eb="3">
      <t>マホウ</t>
    </rPh>
    <rPh sb="3" eb="5">
      <t>ゾウキョウ</t>
    </rPh>
    <rPh sb="6" eb="8">
      <t>コウカ</t>
    </rPh>
    <rPh sb="9" eb="10">
      <t>タカ</t>
    </rPh>
    <rPh sb="12" eb="13">
      <t>ネ</t>
    </rPh>
    <rPh sb="14" eb="15">
      <t>ハ</t>
    </rPh>
    <phoneticPr fontId="1"/>
  </si>
  <si>
    <t>元素魔法増強。対応範囲が広い</t>
    <rPh sb="0" eb="2">
      <t>ゲンソ</t>
    </rPh>
    <rPh sb="2" eb="4">
      <t>マホウ</t>
    </rPh>
    <rPh sb="4" eb="6">
      <t>ゾウキョウ</t>
    </rPh>
    <rPh sb="7" eb="9">
      <t>タイオウ</t>
    </rPh>
    <rPh sb="9" eb="11">
      <t>ハンイ</t>
    </rPh>
    <rPh sb="12" eb="13">
      <t>ヒロ</t>
    </rPh>
    <phoneticPr fontId="1"/>
  </si>
  <si>
    <t>炎の追撃と反撃。効く相手には強力</t>
    <rPh sb="0" eb="1">
      <t>ホノオ</t>
    </rPh>
    <rPh sb="2" eb="4">
      <t>ツイゲキ</t>
    </rPh>
    <rPh sb="5" eb="7">
      <t>ハンゲキ</t>
    </rPh>
    <rPh sb="8" eb="9">
      <t>キ</t>
    </rPh>
    <rPh sb="10" eb="12">
      <t>アイテ</t>
    </rPh>
    <rPh sb="14" eb="16">
      <t>キョウリョク</t>
    </rPh>
    <phoneticPr fontId="1"/>
  </si>
  <si>
    <t>大量の矢を撒き散らす。魔法属性を持たない</t>
    <rPh sb="0" eb="2">
      <t>タイリョウ</t>
    </rPh>
    <rPh sb="3" eb="4">
      <t>ヤ</t>
    </rPh>
    <rPh sb="5" eb="6">
      <t>マ</t>
    </rPh>
    <rPh sb="7" eb="8">
      <t>チ</t>
    </rPh>
    <rPh sb="11" eb="13">
      <t>マホウ</t>
    </rPh>
    <rPh sb="13" eb="15">
      <t>ゾクセイ</t>
    </rPh>
    <rPh sb="16" eb="17">
      <t>モ</t>
    </rPh>
    <phoneticPr fontId="1"/>
  </si>
  <si>
    <t>嵐を招く杖。射撃や飛行への強烈な対抗策に</t>
    <rPh sb="0" eb="1">
      <t>アラシ</t>
    </rPh>
    <rPh sb="2" eb="3">
      <t>マネ</t>
    </rPh>
    <rPh sb="4" eb="5">
      <t>ツエ</t>
    </rPh>
    <rPh sb="6" eb="8">
      <t>シャゲキ</t>
    </rPh>
    <rPh sb="9" eb="11">
      <t>ヒコウ</t>
    </rPh>
    <rPh sb="13" eb="15">
      <t>キョウレツ</t>
    </rPh>
    <rPh sb="16" eb="18">
      <t>タイコウ</t>
    </rPh>
    <rPh sb="18" eb="19">
      <t>サク</t>
    </rPh>
    <phoneticPr fontId="1"/>
  </si>
  <si>
    <t>元素魔法増強。簡易的な防具にもなる</t>
    <rPh sb="0" eb="2">
      <t>ゲンソ</t>
    </rPh>
    <rPh sb="2" eb="4">
      <t>マホウ</t>
    </rPh>
    <rPh sb="4" eb="6">
      <t>ゾウキョウ</t>
    </rPh>
    <rPh sb="7" eb="9">
      <t>カンイ</t>
    </rPh>
    <rPh sb="9" eb="10">
      <t>テキ</t>
    </rPh>
    <rPh sb="11" eb="13">
      <t>ボウグ</t>
    </rPh>
    <phoneticPr fontId="1"/>
  </si>
  <si>
    <t>悪魔殺しの大剣。多少の防御的な機能も備える</t>
    <rPh sb="0" eb="2">
      <t>アクマ</t>
    </rPh>
    <rPh sb="2" eb="3">
      <t>ゴロ</t>
    </rPh>
    <rPh sb="5" eb="7">
      <t>ダイケン</t>
    </rPh>
    <rPh sb="8" eb="10">
      <t>タショウ</t>
    </rPh>
    <rPh sb="11" eb="14">
      <t>ボウギョテキ</t>
    </rPh>
    <rPh sb="15" eb="17">
      <t>キノウ</t>
    </rPh>
    <rPh sb="18" eb="19">
      <t>ソナ</t>
    </rPh>
    <phoneticPr fontId="1"/>
  </si>
  <si>
    <t>連続攻撃が可能な三叉矛。海戦向けの機能も</t>
    <rPh sb="0" eb="2">
      <t>レンゾク</t>
    </rPh>
    <rPh sb="2" eb="4">
      <t>コウゲキ</t>
    </rPh>
    <rPh sb="5" eb="7">
      <t>カノウ</t>
    </rPh>
    <rPh sb="8" eb="10">
      <t>サンサ</t>
    </rPh>
    <rPh sb="10" eb="11">
      <t>ホコ</t>
    </rPh>
    <rPh sb="12" eb="14">
      <t>カイセン</t>
    </rPh>
    <rPh sb="14" eb="15">
      <t>ム</t>
    </rPh>
    <rPh sb="17" eb="19">
      <t>キノウ</t>
    </rPh>
    <phoneticPr fontId="1"/>
  </si>
  <si>
    <t>驚異的な威力で防御無視。要塞包囲にも効果的</t>
    <rPh sb="0" eb="3">
      <t>キョウイテキ</t>
    </rPh>
    <rPh sb="4" eb="6">
      <t>イリョク</t>
    </rPh>
    <rPh sb="7" eb="9">
      <t>ボウギョ</t>
    </rPh>
    <rPh sb="9" eb="11">
      <t>ムシ</t>
    </rPh>
    <rPh sb="12" eb="14">
      <t>ヨウサイ</t>
    </rPh>
    <rPh sb="14" eb="16">
      <t>ホウイ</t>
    </rPh>
    <rPh sb="18" eb="21">
      <t>コウカテキ</t>
    </rPh>
    <phoneticPr fontId="1"/>
  </si>
  <si>
    <t>魔法生物殺し。効く相手には強烈</t>
    <rPh sb="0" eb="2">
      <t>マホウ</t>
    </rPh>
    <rPh sb="2" eb="4">
      <t>セイブツ</t>
    </rPh>
    <rPh sb="4" eb="5">
      <t>ゴロ</t>
    </rPh>
    <rPh sb="7" eb="8">
      <t>キ</t>
    </rPh>
    <rPh sb="9" eb="11">
      <t>アイテ</t>
    </rPh>
    <rPh sb="13" eb="15">
      <t>キョウレツ</t>
    </rPh>
    <phoneticPr fontId="1"/>
  </si>
  <si>
    <t>即死の弩。扱いはやや難しい</t>
    <rPh sb="0" eb="2">
      <t>ソクシ</t>
    </rPh>
    <rPh sb="3" eb="4">
      <t>ド</t>
    </rPh>
    <rPh sb="5" eb="6">
      <t>アツカ</t>
    </rPh>
    <rPh sb="10" eb="11">
      <t>ムズカ</t>
    </rPh>
    <phoneticPr fontId="1"/>
  </si>
  <si>
    <t>腐敗を撒き散らす弩。雑兵の群れにもある程度効く</t>
    <rPh sb="0" eb="2">
      <t>フハイ</t>
    </rPh>
    <rPh sb="3" eb="4">
      <t>マ</t>
    </rPh>
    <rPh sb="5" eb="6">
      <t>チ</t>
    </rPh>
    <rPh sb="8" eb="9">
      <t>ド</t>
    </rPh>
    <rPh sb="10" eb="12">
      <t>ゾウヒョウ</t>
    </rPh>
    <rPh sb="13" eb="14">
      <t>ム</t>
    </rPh>
    <rPh sb="19" eb="21">
      <t>テイド</t>
    </rPh>
    <rPh sb="21" eb="22">
      <t>キ</t>
    </rPh>
    <phoneticPr fontId="1"/>
  </si>
  <si>
    <t>敵を素材に肉壁を作る弓。性能自体も侮れない</t>
    <rPh sb="0" eb="1">
      <t>テキ</t>
    </rPh>
    <rPh sb="2" eb="4">
      <t>ソザイ</t>
    </rPh>
    <rPh sb="5" eb="6">
      <t>ニク</t>
    </rPh>
    <rPh sb="6" eb="7">
      <t>カベ</t>
    </rPh>
    <rPh sb="8" eb="9">
      <t>ツク</t>
    </rPh>
    <rPh sb="10" eb="11">
      <t>ユミ</t>
    </rPh>
    <rPh sb="12" eb="14">
      <t>セイノウ</t>
    </rPh>
    <rPh sb="14" eb="16">
      <t>ジタイ</t>
    </rPh>
    <rPh sb="17" eb="18">
      <t>アナド</t>
    </rPh>
    <phoneticPr fontId="1"/>
  </si>
  <si>
    <t>生命力吸収の呪文を使える。殴り合いには使えない</t>
    <rPh sb="0" eb="3">
      <t>セイメイリョク</t>
    </rPh>
    <rPh sb="3" eb="5">
      <t>キュウシュウ</t>
    </rPh>
    <rPh sb="6" eb="8">
      <t>ジュモン</t>
    </rPh>
    <rPh sb="9" eb="10">
      <t>ツカ</t>
    </rPh>
    <rPh sb="13" eb="14">
      <t>ナグ</t>
    </rPh>
    <rPh sb="15" eb="16">
      <t>ア</t>
    </rPh>
    <rPh sb="19" eb="20">
      <t>ツカ</t>
    </rPh>
    <phoneticPr fontId="1"/>
  </si>
  <si>
    <t>あるだけで敵味方全員の星魔法を強化。正しく使えば強力</t>
    <rPh sb="5" eb="8">
      <t>テキミカタ</t>
    </rPh>
    <rPh sb="8" eb="10">
      <t>ゼンイン</t>
    </rPh>
    <rPh sb="11" eb="12">
      <t>ホシ</t>
    </rPh>
    <rPh sb="12" eb="14">
      <t>マホウ</t>
    </rPh>
    <rPh sb="15" eb="17">
      <t>キョウカ</t>
    </rPh>
    <rPh sb="18" eb="19">
      <t>タダ</t>
    </rPh>
    <rPh sb="21" eb="22">
      <t>ツカ</t>
    </rPh>
    <rPh sb="24" eb="26">
      <t>キョウリョク</t>
    </rPh>
    <phoneticPr fontId="1"/>
  </si>
  <si>
    <t>生命力を啜る地獄の大剣。狂戦士化との相性も良い</t>
    <rPh sb="0" eb="3">
      <t>セイメイリョク</t>
    </rPh>
    <rPh sb="4" eb="5">
      <t>スス</t>
    </rPh>
    <rPh sb="6" eb="8">
      <t>ジゴク</t>
    </rPh>
    <rPh sb="9" eb="11">
      <t>ダイケン</t>
    </rPh>
    <rPh sb="12" eb="13">
      <t>キョウ</t>
    </rPh>
    <rPh sb="13" eb="15">
      <t>センシ</t>
    </rPh>
    <rPh sb="15" eb="16">
      <t>カ</t>
    </rPh>
    <rPh sb="18" eb="20">
      <t>アイショウ</t>
    </rPh>
    <rPh sb="21" eb="22">
      <t>ヨ</t>
    </rPh>
    <phoneticPr fontId="1"/>
  </si>
  <si>
    <t>聖魔法増強。炎による攻撃や補助も可能</t>
    <rPh sb="0" eb="1">
      <t>セイ</t>
    </rPh>
    <rPh sb="1" eb="3">
      <t>マホウ</t>
    </rPh>
    <rPh sb="3" eb="5">
      <t>ゾウキョウ</t>
    </rPh>
    <rPh sb="6" eb="7">
      <t>ホノオ</t>
    </rPh>
    <rPh sb="10" eb="12">
      <t>コウゲキ</t>
    </rPh>
    <rPh sb="13" eb="15">
      <t>ホジョ</t>
    </rPh>
    <rPh sb="16" eb="18">
      <t>カノウ</t>
    </rPh>
    <phoneticPr fontId="1"/>
  </si>
  <si>
    <t>高い筋力を要求する特別な弓。戦闘外でも役立つ</t>
    <rPh sb="0" eb="1">
      <t>タカ</t>
    </rPh>
    <rPh sb="2" eb="4">
      <t>キンリョク</t>
    </rPh>
    <rPh sb="5" eb="7">
      <t>ヨウキュウ</t>
    </rPh>
    <rPh sb="9" eb="11">
      <t>トクベツ</t>
    </rPh>
    <rPh sb="12" eb="13">
      <t>ユミ</t>
    </rPh>
    <rPh sb="14" eb="16">
      <t>セントウ</t>
    </rPh>
    <rPh sb="16" eb="17">
      <t>ガイ</t>
    </rPh>
    <rPh sb="19" eb="21">
      <t>ヤクダ</t>
    </rPh>
    <phoneticPr fontId="1"/>
  </si>
  <si>
    <t>嵐と雷を操る大剣。多くの敵に対応できる</t>
    <rPh sb="0" eb="1">
      <t>アラシ</t>
    </rPh>
    <rPh sb="2" eb="3">
      <t>イカズチ</t>
    </rPh>
    <rPh sb="4" eb="5">
      <t>アヤツ</t>
    </rPh>
    <rPh sb="6" eb="8">
      <t>ダイケン</t>
    </rPh>
    <rPh sb="9" eb="10">
      <t>オオ</t>
    </rPh>
    <rPh sb="12" eb="13">
      <t>テキ</t>
    </rPh>
    <rPh sb="14" eb="16">
      <t>タイオウ</t>
    </rPh>
    <phoneticPr fontId="1"/>
  </si>
  <si>
    <t>水魔法増強。即死の矛としても使える</t>
    <rPh sb="0" eb="1">
      <t>ミズ</t>
    </rPh>
    <rPh sb="1" eb="3">
      <t>マホウ</t>
    </rPh>
    <rPh sb="3" eb="5">
      <t>ゾウキョウ</t>
    </rPh>
    <rPh sb="6" eb="8">
      <t>ソクシ</t>
    </rPh>
    <rPh sb="9" eb="10">
      <t>ホコ</t>
    </rPh>
    <rPh sb="14" eb="15">
      <t>ツカ</t>
    </rPh>
    <phoneticPr fontId="1"/>
  </si>
  <si>
    <t>周囲を石化させる。使用者さえ例外ではない</t>
    <rPh sb="0" eb="2">
      <t>シュウイ</t>
    </rPh>
    <rPh sb="3" eb="5">
      <t>セキカ</t>
    </rPh>
    <rPh sb="9" eb="12">
      <t>シヨウシャ</t>
    </rPh>
    <rPh sb="14" eb="16">
      <t>レイガイ</t>
    </rPh>
    <phoneticPr fontId="1"/>
  </si>
  <si>
    <t>アイテム製造費の大きな軽減。武器にもならなくはない</t>
    <rPh sb="4" eb="6">
      <t>セイゾウ</t>
    </rPh>
    <rPh sb="6" eb="7">
      <t>ヒ</t>
    </rPh>
    <rPh sb="8" eb="9">
      <t>オオ</t>
    </rPh>
    <rPh sb="11" eb="13">
      <t>ケイゲン</t>
    </rPh>
    <rPh sb="14" eb="16">
      <t>ブキ</t>
    </rPh>
    <phoneticPr fontId="1"/>
  </si>
  <si>
    <t>元素魔法増強。広範囲を薙ぎ倒す武器でもある</t>
    <rPh sb="0" eb="2">
      <t>ゲンソ</t>
    </rPh>
    <rPh sb="2" eb="4">
      <t>マホウ</t>
    </rPh>
    <rPh sb="4" eb="6">
      <t>ゾウキョウ</t>
    </rPh>
    <rPh sb="7" eb="10">
      <t>コウハンイ</t>
    </rPh>
    <rPh sb="11" eb="12">
      <t>ナ</t>
    </rPh>
    <rPh sb="13" eb="14">
      <t>タオ</t>
    </rPh>
    <rPh sb="15" eb="17">
      <t>ブキ</t>
    </rPh>
    <phoneticPr fontId="1"/>
  </si>
  <si>
    <t>精神を砕く杖。無用な機能も持つ</t>
    <rPh sb="0" eb="2">
      <t>セイシン</t>
    </rPh>
    <rPh sb="3" eb="4">
      <t>クダ</t>
    </rPh>
    <rPh sb="5" eb="6">
      <t>ツエ</t>
    </rPh>
    <rPh sb="7" eb="9">
      <t>ムヨウ</t>
    </rPh>
    <rPh sb="10" eb="12">
      <t>キノウ</t>
    </rPh>
    <rPh sb="13" eb="14">
      <t>モ</t>
    </rPh>
    <phoneticPr fontId="1"/>
  </si>
  <si>
    <t>死魔法増強。武器としても魔法の補助としても有効</t>
    <rPh sb="0" eb="1">
      <t>シ</t>
    </rPh>
    <rPh sb="1" eb="3">
      <t>マホウ</t>
    </rPh>
    <rPh sb="3" eb="5">
      <t>ゾウキョウ</t>
    </rPh>
    <rPh sb="6" eb="8">
      <t>ブキ</t>
    </rPh>
    <rPh sb="12" eb="14">
      <t>マホウ</t>
    </rPh>
    <rPh sb="15" eb="17">
      <t>ホジョ</t>
    </rPh>
    <rPh sb="21" eb="23">
      <t>ユウコウ</t>
    </rPh>
    <phoneticPr fontId="1"/>
  </si>
  <si>
    <t>死魔法増強。振れば生物全ての脅威となる</t>
    <rPh sb="0" eb="1">
      <t>シ</t>
    </rPh>
    <rPh sb="1" eb="3">
      <t>マホウ</t>
    </rPh>
    <rPh sb="3" eb="5">
      <t>ゾウキョウ</t>
    </rPh>
    <rPh sb="6" eb="7">
      <t>フ</t>
    </rPh>
    <rPh sb="9" eb="11">
      <t>セイブツ</t>
    </rPh>
    <rPh sb="11" eb="12">
      <t>スベ</t>
    </rPh>
    <rPh sb="14" eb="16">
      <t>キョウイ</t>
    </rPh>
    <phoneticPr fontId="1"/>
  </si>
  <si>
    <t>小範囲を薙ぎ払う狂気の大鎌。扱いは難しいが強力</t>
    <rPh sb="0" eb="3">
      <t>ショウハンイ</t>
    </rPh>
    <rPh sb="4" eb="5">
      <t>ナ</t>
    </rPh>
    <rPh sb="6" eb="7">
      <t>ハラ</t>
    </rPh>
    <rPh sb="8" eb="10">
      <t>キョウキ</t>
    </rPh>
    <rPh sb="11" eb="13">
      <t>オオカマ</t>
    </rPh>
    <rPh sb="14" eb="15">
      <t>アツカ</t>
    </rPh>
    <rPh sb="17" eb="18">
      <t>ムズカ</t>
    </rPh>
    <rPh sb="21" eb="23">
      <t>キョウリョク</t>
    </rPh>
    <phoneticPr fontId="1"/>
  </si>
  <si>
    <t>敵を地獄に叩き落す。運は絡むが凶悪</t>
    <rPh sb="0" eb="1">
      <t>テキ</t>
    </rPh>
    <rPh sb="2" eb="4">
      <t>ジゴク</t>
    </rPh>
    <rPh sb="5" eb="6">
      <t>タタ</t>
    </rPh>
    <rPh sb="7" eb="8">
      <t>オト</t>
    </rPh>
    <rPh sb="10" eb="11">
      <t>ウン</t>
    </rPh>
    <rPh sb="12" eb="13">
      <t>カラ</t>
    </rPh>
    <rPh sb="15" eb="17">
      <t>キョウアク</t>
    </rPh>
    <phoneticPr fontId="1"/>
  </si>
  <si>
    <t>火魔法増強。多数の強力な恩恵を与える</t>
    <rPh sb="0" eb="1">
      <t>ヒ</t>
    </rPh>
    <rPh sb="1" eb="3">
      <t>マホウ</t>
    </rPh>
    <rPh sb="3" eb="5">
      <t>ゾウキョウ</t>
    </rPh>
    <rPh sb="6" eb="8">
      <t>タスウ</t>
    </rPh>
    <rPh sb="9" eb="11">
      <t>キョウリョク</t>
    </rPh>
    <rPh sb="12" eb="14">
      <t>オンケイ</t>
    </rPh>
    <rPh sb="15" eb="16">
      <t>アタ</t>
    </rPh>
    <phoneticPr fontId="1"/>
  </si>
  <si>
    <t>小人の英雄の剣。自身より大きなものに非常に強い</t>
    <rPh sb="0" eb="2">
      <t>コビト</t>
    </rPh>
    <rPh sb="3" eb="5">
      <t>エイユウ</t>
    </rPh>
    <rPh sb="6" eb="7">
      <t>ツルギ</t>
    </rPh>
    <rPh sb="8" eb="10">
      <t>ジシン</t>
    </rPh>
    <rPh sb="12" eb="13">
      <t>オオ</t>
    </rPh>
    <rPh sb="18" eb="20">
      <t>ヒジョウ</t>
    </rPh>
    <rPh sb="21" eb="22">
      <t>ツヨ</t>
    </rPh>
    <phoneticPr fontId="1"/>
  </si>
  <si>
    <t>アイテム製造の友。武器としても独特な性能</t>
    <rPh sb="4" eb="6">
      <t>セイゾウ</t>
    </rPh>
    <rPh sb="7" eb="8">
      <t>トモ</t>
    </rPh>
    <rPh sb="9" eb="11">
      <t>ブキ</t>
    </rPh>
    <rPh sb="15" eb="17">
      <t>ドクトク</t>
    </rPh>
    <rPh sb="18" eb="20">
      <t>セイノウ</t>
    </rPh>
    <phoneticPr fontId="1"/>
  </si>
  <si>
    <t>デスマッチ景品の一つ。加速しながらの二連攻撃は強烈</t>
    <rPh sb="5" eb="7">
      <t>ケイヒン</t>
    </rPh>
    <rPh sb="8" eb="9">
      <t>ヒト</t>
    </rPh>
    <rPh sb="11" eb="13">
      <t>カソク</t>
    </rPh>
    <rPh sb="18" eb="19">
      <t>ニ</t>
    </rPh>
    <rPh sb="19" eb="20">
      <t>レン</t>
    </rPh>
    <rPh sb="20" eb="22">
      <t>コウゲキ</t>
    </rPh>
    <rPh sb="23" eb="25">
      <t>キョウレツ</t>
    </rPh>
    <phoneticPr fontId="1"/>
  </si>
  <si>
    <t>硬い大盾。重いが多くの攻撃を受けてくれる</t>
    <rPh sb="0" eb="1">
      <t>カタ</t>
    </rPh>
    <rPh sb="2" eb="3">
      <t>オオ</t>
    </rPh>
    <rPh sb="3" eb="4">
      <t>タテ</t>
    </rPh>
    <rPh sb="5" eb="6">
      <t>オモ</t>
    </rPh>
    <rPh sb="8" eb="9">
      <t>オオ</t>
    </rPh>
    <rPh sb="11" eb="13">
      <t>コウゲキ</t>
    </rPh>
    <rPh sb="14" eb="15">
      <t>ウ</t>
    </rPh>
    <phoneticPr fontId="1"/>
  </si>
  <si>
    <t>硬い騎盾。並の威力では貫けない</t>
    <rPh sb="0" eb="1">
      <t>カタ</t>
    </rPh>
    <rPh sb="2" eb="3">
      <t>キ</t>
    </rPh>
    <rPh sb="3" eb="4">
      <t>タテ</t>
    </rPh>
    <rPh sb="5" eb="6">
      <t>ナミ</t>
    </rPh>
    <rPh sb="7" eb="9">
      <t>イリョク</t>
    </rPh>
    <rPh sb="11" eb="12">
      <t>ツラヌ</t>
    </rPh>
    <phoneticPr fontId="1"/>
  </si>
  <si>
    <t>バランスの良い盾。重さも控えめ</t>
    <rPh sb="5" eb="6">
      <t>ヨ</t>
    </rPh>
    <rPh sb="7" eb="8">
      <t>タテ</t>
    </rPh>
    <rPh sb="9" eb="10">
      <t>オモ</t>
    </rPh>
    <rPh sb="12" eb="13">
      <t>ヒカ</t>
    </rPh>
    <phoneticPr fontId="1"/>
  </si>
  <si>
    <t>軽いが脆い盾。頼りないが邪魔にもならない</t>
    <rPh sb="0" eb="1">
      <t>カル</t>
    </rPh>
    <rPh sb="3" eb="4">
      <t>モロ</t>
    </rPh>
    <rPh sb="5" eb="6">
      <t>タテ</t>
    </rPh>
    <rPh sb="7" eb="8">
      <t>タヨ</t>
    </rPh>
    <rPh sb="12" eb="14">
      <t>ジャマ</t>
    </rPh>
    <phoneticPr fontId="1"/>
  </si>
  <si>
    <t>軽い大盾。邪魔にならないが少々脆い</t>
    <rPh sb="0" eb="1">
      <t>カル</t>
    </rPh>
    <rPh sb="2" eb="3">
      <t>オオ</t>
    </rPh>
    <rPh sb="3" eb="4">
      <t>タテ</t>
    </rPh>
    <rPh sb="5" eb="7">
      <t>ジャマ</t>
    </rPh>
    <rPh sb="13" eb="15">
      <t>ショウショウ</t>
    </rPh>
    <rPh sb="15" eb="16">
      <t>モロ</t>
    </rPh>
    <phoneticPr fontId="1"/>
  </si>
  <si>
    <t>軽い騎盾。軽減力も十分</t>
    <rPh sb="0" eb="1">
      <t>カル</t>
    </rPh>
    <rPh sb="2" eb="3">
      <t>キ</t>
    </rPh>
    <rPh sb="3" eb="4">
      <t>タテ</t>
    </rPh>
    <rPh sb="5" eb="7">
      <t>ケイゲン</t>
    </rPh>
    <rPh sb="7" eb="8">
      <t>リョク</t>
    </rPh>
    <rPh sb="9" eb="11">
      <t>ジュウブン</t>
    </rPh>
    <phoneticPr fontId="1"/>
  </si>
  <si>
    <t>抵抗力を高める鉛の盾。かなり重いのが難点</t>
    <rPh sb="0" eb="3">
      <t>テイコウリョク</t>
    </rPh>
    <rPh sb="4" eb="5">
      <t>タカ</t>
    </rPh>
    <rPh sb="7" eb="8">
      <t>ナマリ</t>
    </rPh>
    <rPh sb="9" eb="10">
      <t>タテ</t>
    </rPh>
    <rPh sb="14" eb="15">
      <t>オモ</t>
    </rPh>
    <rPh sb="18" eb="20">
      <t>ナンテン</t>
    </rPh>
    <phoneticPr fontId="1"/>
  </si>
  <si>
    <t>射撃への徹底的な対策。効果は高い</t>
    <rPh sb="0" eb="2">
      <t>シャゲキ</t>
    </rPh>
    <rPh sb="4" eb="7">
      <t>テッテイテキ</t>
    </rPh>
    <rPh sb="8" eb="10">
      <t>タイサク</t>
    </rPh>
    <rPh sb="11" eb="13">
      <t>コウカ</t>
    </rPh>
    <rPh sb="14" eb="15">
      <t>タカ</t>
    </rPh>
    <phoneticPr fontId="1"/>
  </si>
  <si>
    <t>戦闘中の魔力を高める。あまりにも重い</t>
    <rPh sb="0" eb="3">
      <t>セントウチュウ</t>
    </rPh>
    <rPh sb="4" eb="6">
      <t>マリョク</t>
    </rPh>
    <rPh sb="7" eb="8">
      <t>タカ</t>
    </rPh>
    <rPh sb="16" eb="17">
      <t>オモ</t>
    </rPh>
    <phoneticPr fontId="1"/>
  </si>
  <si>
    <t>敵の目を潰す盾。やや脆いが嫌らしい性能</t>
    <rPh sb="0" eb="1">
      <t>テキ</t>
    </rPh>
    <rPh sb="2" eb="3">
      <t>メ</t>
    </rPh>
    <rPh sb="4" eb="5">
      <t>ツブ</t>
    </rPh>
    <rPh sb="6" eb="7">
      <t>タテ</t>
    </rPh>
    <rPh sb="10" eb="11">
      <t>モロ</t>
    </rPh>
    <rPh sb="13" eb="14">
      <t>イヤ</t>
    </rPh>
    <rPh sb="17" eb="19">
      <t>セイノウ</t>
    </rPh>
    <phoneticPr fontId="1"/>
  </si>
  <si>
    <t>寒いと防御力を高めてくれる盾。暑さは苦手</t>
    <rPh sb="0" eb="1">
      <t>サム</t>
    </rPh>
    <rPh sb="3" eb="6">
      <t>ボウギョリョク</t>
    </rPh>
    <rPh sb="7" eb="8">
      <t>タカ</t>
    </rPh>
    <rPh sb="13" eb="14">
      <t>タテ</t>
    </rPh>
    <rPh sb="15" eb="16">
      <t>アツ</t>
    </rPh>
    <rPh sb="18" eb="20">
      <t>ニガテ</t>
    </rPh>
    <phoneticPr fontId="1"/>
  </si>
  <si>
    <t>熱に強い盾。基本性能も上々</t>
    <rPh sb="0" eb="1">
      <t>ネツ</t>
    </rPh>
    <rPh sb="2" eb="3">
      <t>ツヨ</t>
    </rPh>
    <rPh sb="4" eb="5">
      <t>タテ</t>
    </rPh>
    <rPh sb="6" eb="8">
      <t>キホン</t>
    </rPh>
    <rPh sb="8" eb="10">
      <t>セイノウ</t>
    </rPh>
    <rPh sb="11" eb="13">
      <t>ジョウジョウ</t>
    </rPh>
    <phoneticPr fontId="1"/>
  </si>
  <si>
    <t>攻撃者を焼く盾。受け止めにくいが軽減力は優秀</t>
    <rPh sb="0" eb="3">
      <t>コウゲキシャ</t>
    </rPh>
    <rPh sb="4" eb="5">
      <t>ヤ</t>
    </rPh>
    <rPh sb="6" eb="7">
      <t>タテ</t>
    </rPh>
    <rPh sb="8" eb="9">
      <t>ウ</t>
    </rPh>
    <rPh sb="10" eb="11">
      <t>ト</t>
    </rPh>
    <rPh sb="16" eb="18">
      <t>ケイゲン</t>
    </rPh>
    <rPh sb="18" eb="19">
      <t>リョク</t>
    </rPh>
    <rPh sb="20" eb="22">
      <t>ユウシュウ</t>
    </rPh>
    <phoneticPr fontId="1"/>
  </si>
  <si>
    <t>お守り代わりの盾。脆い指揮官に</t>
    <rPh sb="1" eb="2">
      <t>マモ</t>
    </rPh>
    <rPh sb="3" eb="4">
      <t>ガ</t>
    </rPh>
    <rPh sb="7" eb="8">
      <t>タテ</t>
    </rPh>
    <rPh sb="9" eb="10">
      <t>モロ</t>
    </rPh>
    <rPh sb="11" eb="14">
      <t>シキカン</t>
    </rPh>
    <phoneticPr fontId="1"/>
  </si>
  <si>
    <t>非常に嫌な自動反撃を備え、回避力まで高める</t>
    <rPh sb="0" eb="2">
      <t>ヒジョウ</t>
    </rPh>
    <rPh sb="3" eb="4">
      <t>イヤ</t>
    </rPh>
    <rPh sb="5" eb="7">
      <t>ジドウ</t>
    </rPh>
    <rPh sb="7" eb="9">
      <t>ハンゲキ</t>
    </rPh>
    <rPh sb="10" eb="11">
      <t>ソナ</t>
    </rPh>
    <rPh sb="13" eb="15">
      <t>カイヒ</t>
    </rPh>
    <rPh sb="15" eb="16">
      <t>リョク</t>
    </rPh>
    <rPh sb="18" eb="19">
      <t>タカ</t>
    </rPh>
    <phoneticPr fontId="1"/>
  </si>
  <si>
    <t>敵を捕縛して攻撃を阻害。盾自体は脆い</t>
    <rPh sb="0" eb="1">
      <t>テキ</t>
    </rPh>
    <rPh sb="2" eb="4">
      <t>ホバク</t>
    </rPh>
    <rPh sb="6" eb="8">
      <t>コウゲキ</t>
    </rPh>
    <rPh sb="9" eb="11">
      <t>ソガイ</t>
    </rPh>
    <rPh sb="12" eb="13">
      <t>タテ</t>
    </rPh>
    <rPh sb="13" eb="15">
      <t>ジタイ</t>
    </rPh>
    <rPh sb="16" eb="17">
      <t>モロ</t>
    </rPh>
    <phoneticPr fontId="1"/>
  </si>
  <si>
    <t>敵を呪う盾。盾自体の性能は低い</t>
    <rPh sb="0" eb="1">
      <t>テキ</t>
    </rPh>
    <rPh sb="2" eb="3">
      <t>ノロ</t>
    </rPh>
    <rPh sb="4" eb="5">
      <t>タテ</t>
    </rPh>
    <rPh sb="6" eb="7">
      <t>タテ</t>
    </rPh>
    <rPh sb="7" eb="9">
      <t>ジタイ</t>
    </rPh>
    <rPh sb="10" eb="12">
      <t>セイノウ</t>
    </rPh>
    <rPh sb="13" eb="14">
      <t>ヒク</t>
    </rPh>
    <phoneticPr fontId="1"/>
  </si>
  <si>
    <t>攻撃を妨害する盾。士気の低い雑兵に有効</t>
    <rPh sb="0" eb="2">
      <t>コウゲキ</t>
    </rPh>
    <rPh sb="3" eb="5">
      <t>ボウガイ</t>
    </rPh>
    <rPh sb="7" eb="8">
      <t>タテ</t>
    </rPh>
    <rPh sb="9" eb="11">
      <t>シキ</t>
    </rPh>
    <rPh sb="12" eb="13">
      <t>ヒク</t>
    </rPh>
    <rPh sb="14" eb="16">
      <t>ゾウヒョウ</t>
    </rPh>
    <rPh sb="17" eb="19">
      <t>ユウコウ</t>
    </rPh>
    <phoneticPr fontId="1"/>
  </si>
  <si>
    <t>自動攻撃を行う大盾。多くの敵に効く</t>
    <rPh sb="0" eb="2">
      <t>ジドウ</t>
    </rPh>
    <rPh sb="2" eb="4">
      <t>コウゲキ</t>
    </rPh>
    <rPh sb="5" eb="6">
      <t>オコナ</t>
    </rPh>
    <rPh sb="7" eb="8">
      <t>オオ</t>
    </rPh>
    <rPh sb="8" eb="9">
      <t>タテ</t>
    </rPh>
    <rPh sb="10" eb="11">
      <t>オオ</t>
    </rPh>
    <rPh sb="13" eb="14">
      <t>テキ</t>
    </rPh>
    <rPh sb="15" eb="16">
      <t>キ</t>
    </rPh>
    <phoneticPr fontId="1"/>
  </si>
  <si>
    <t>お供付きの盾。恐怖も撒き散らす</t>
    <rPh sb="1" eb="2">
      <t>トモ</t>
    </rPh>
    <rPh sb="2" eb="3">
      <t>ツ</t>
    </rPh>
    <rPh sb="5" eb="6">
      <t>タテ</t>
    </rPh>
    <rPh sb="7" eb="9">
      <t>キョウフ</t>
    </rPh>
    <rPh sb="10" eb="11">
      <t>マ</t>
    </rPh>
    <rPh sb="12" eb="13">
      <t>チ</t>
    </rPh>
    <phoneticPr fontId="1"/>
  </si>
  <si>
    <t>聖魔法増強。祝福も授けてくれる</t>
    <rPh sb="0" eb="1">
      <t>セイ</t>
    </rPh>
    <rPh sb="1" eb="3">
      <t>マホウ</t>
    </rPh>
    <rPh sb="3" eb="5">
      <t>ゾウキョウ</t>
    </rPh>
    <rPh sb="6" eb="8">
      <t>シュクフク</t>
    </rPh>
    <rPh sb="9" eb="10">
      <t>サズ</t>
    </rPh>
    <phoneticPr fontId="1"/>
  </si>
  <si>
    <t>驚異的な軽減力を持つ。おまけも有益</t>
    <rPh sb="0" eb="3">
      <t>キョウイテキ</t>
    </rPh>
    <rPh sb="4" eb="6">
      <t>ケイゲン</t>
    </rPh>
    <rPh sb="6" eb="7">
      <t>リョク</t>
    </rPh>
    <rPh sb="8" eb="9">
      <t>モ</t>
    </rPh>
    <rPh sb="15" eb="17">
      <t>ユウエキ</t>
    </rPh>
    <phoneticPr fontId="1"/>
  </si>
  <si>
    <t>石化の盾。魔法抵抗の低い敵には非常に強い</t>
    <rPh sb="0" eb="2">
      <t>セキカ</t>
    </rPh>
    <rPh sb="3" eb="4">
      <t>タテ</t>
    </rPh>
    <rPh sb="5" eb="7">
      <t>マホウ</t>
    </rPh>
    <rPh sb="7" eb="9">
      <t>テイコウ</t>
    </rPh>
    <rPh sb="10" eb="11">
      <t>ヒク</t>
    </rPh>
    <rPh sb="12" eb="13">
      <t>テキ</t>
    </rPh>
    <rPh sb="15" eb="17">
      <t>ヒジョウ</t>
    </rPh>
    <rPh sb="18" eb="19">
      <t>ツヨ</t>
    </rPh>
    <phoneticPr fontId="1"/>
  </si>
  <si>
    <t>様々な面で守ってくれる。基本性能も優秀</t>
    <rPh sb="0" eb="2">
      <t>サマザマ</t>
    </rPh>
    <rPh sb="3" eb="4">
      <t>メン</t>
    </rPh>
    <rPh sb="5" eb="6">
      <t>マモ</t>
    </rPh>
    <rPh sb="12" eb="14">
      <t>キホン</t>
    </rPh>
    <rPh sb="14" eb="16">
      <t>セイノウ</t>
    </rPh>
    <rPh sb="17" eb="19">
      <t>ユウシュウ</t>
    </rPh>
    <phoneticPr fontId="1"/>
  </si>
  <si>
    <t>野良聖騎士の盾。高い属性耐性も備える</t>
    <rPh sb="0" eb="2">
      <t>ノラ</t>
    </rPh>
    <rPh sb="2" eb="5">
      <t>セイキシ</t>
    </rPh>
    <rPh sb="6" eb="7">
      <t>タテ</t>
    </rPh>
    <rPh sb="8" eb="9">
      <t>タカ</t>
    </rPh>
    <rPh sb="10" eb="12">
      <t>ゾクセイ</t>
    </rPh>
    <rPh sb="12" eb="14">
      <t>タイセイ</t>
    </rPh>
    <rPh sb="15" eb="16">
      <t>ソナ</t>
    </rPh>
    <phoneticPr fontId="1"/>
  </si>
  <si>
    <t>安価で硬い。序盤の安全確保には十分</t>
    <rPh sb="0" eb="2">
      <t>アンカ</t>
    </rPh>
    <rPh sb="3" eb="4">
      <t>カタ</t>
    </rPh>
    <rPh sb="6" eb="8">
      <t>ジョバン</t>
    </rPh>
    <rPh sb="9" eb="11">
      <t>アンゼン</t>
    </rPh>
    <rPh sb="11" eb="13">
      <t>カクホ</t>
    </rPh>
    <rPh sb="15" eb="17">
      <t>ジュウブン</t>
    </rPh>
    <phoneticPr fontId="1"/>
  </si>
  <si>
    <t>やや控えめな性能。それでも無いよりは遥かに良い</t>
    <rPh sb="2" eb="3">
      <t>ヒカ</t>
    </rPh>
    <rPh sb="6" eb="8">
      <t>セイノウ</t>
    </rPh>
    <rPh sb="13" eb="14">
      <t>ナ</t>
    </rPh>
    <rPh sb="18" eb="19">
      <t>ハル</t>
    </rPh>
    <rPh sb="21" eb="22">
      <t>ヨ</t>
    </rPh>
    <phoneticPr fontId="1"/>
  </si>
  <si>
    <t>火に強い。士気も大きく高まる</t>
    <rPh sb="0" eb="1">
      <t>ヒ</t>
    </rPh>
    <rPh sb="2" eb="3">
      <t>ツヨ</t>
    </rPh>
    <rPh sb="5" eb="7">
      <t>シキ</t>
    </rPh>
    <rPh sb="8" eb="9">
      <t>オオ</t>
    </rPh>
    <rPh sb="11" eb="12">
      <t>タカ</t>
    </rPh>
    <phoneticPr fontId="1"/>
  </si>
  <si>
    <t>抵抗力強化。効果は控えめだが貴重</t>
    <rPh sb="0" eb="3">
      <t>テイコウリョク</t>
    </rPh>
    <rPh sb="3" eb="5">
      <t>キョウカ</t>
    </rPh>
    <rPh sb="6" eb="8">
      <t>コウカ</t>
    </rPh>
    <rPh sb="9" eb="10">
      <t>ヒカ</t>
    </rPh>
    <rPh sb="14" eb="16">
      <t>キチョウ</t>
    </rPh>
    <phoneticPr fontId="1"/>
  </si>
  <si>
    <t>恐怖を振りまく兜。雑兵の追い散らしに</t>
    <rPh sb="0" eb="2">
      <t>キョウフ</t>
    </rPh>
    <rPh sb="3" eb="4">
      <t>フ</t>
    </rPh>
    <rPh sb="7" eb="8">
      <t>カブト</t>
    </rPh>
    <rPh sb="9" eb="11">
      <t>ゾウヒョウ</t>
    </rPh>
    <rPh sb="12" eb="13">
      <t>オ</t>
    </rPh>
    <rPh sb="14" eb="15">
      <t>チ</t>
    </rPh>
    <phoneticPr fontId="1"/>
  </si>
  <si>
    <t>植物人の王を騙るための品。戦闘ではほぼ無意味</t>
    <rPh sb="0" eb="2">
      <t>ショクブツ</t>
    </rPh>
    <rPh sb="2" eb="3">
      <t>ジン</t>
    </rPh>
    <rPh sb="4" eb="5">
      <t>オウ</t>
    </rPh>
    <rPh sb="6" eb="7">
      <t>カタ</t>
    </rPh>
    <rPh sb="11" eb="12">
      <t>シナ</t>
    </rPh>
    <rPh sb="13" eb="15">
      <t>セントウ</t>
    </rPh>
    <rPh sb="19" eb="22">
      <t>ムイミ</t>
    </rPh>
    <phoneticPr fontId="1"/>
  </si>
  <si>
    <t>武器でもある兜。有用性は筋力次第</t>
    <rPh sb="0" eb="2">
      <t>ブキ</t>
    </rPh>
    <rPh sb="6" eb="7">
      <t>カブト</t>
    </rPh>
    <rPh sb="8" eb="11">
      <t>ユウヨウセイ</t>
    </rPh>
    <rPh sb="12" eb="14">
      <t>キンリョク</t>
    </rPh>
    <rPh sb="14" eb="16">
      <t>シダイ</t>
    </rPh>
    <phoneticPr fontId="1"/>
  </si>
  <si>
    <t>冷気にやや強い。防御力も悪くはない</t>
    <rPh sb="0" eb="2">
      <t>レイキ</t>
    </rPh>
    <rPh sb="5" eb="6">
      <t>ツヨ</t>
    </rPh>
    <rPh sb="8" eb="11">
      <t>ボウギョリョク</t>
    </rPh>
    <rPh sb="12" eb="13">
      <t>ワル</t>
    </rPh>
    <phoneticPr fontId="1"/>
  </si>
  <si>
    <t>火魔法増強。消耗も招くが防御力は優秀</t>
    <rPh sb="0" eb="1">
      <t>ヒ</t>
    </rPh>
    <rPh sb="1" eb="3">
      <t>マホウ</t>
    </rPh>
    <rPh sb="3" eb="5">
      <t>ゾウキョウ</t>
    </rPh>
    <rPh sb="6" eb="8">
      <t>ショウモウ</t>
    </rPh>
    <rPh sb="9" eb="10">
      <t>マネ</t>
    </rPh>
    <rPh sb="12" eb="15">
      <t>ボウギョリョク</t>
    </rPh>
    <rPh sb="16" eb="18">
      <t>ユウシュウ</t>
    </rPh>
    <phoneticPr fontId="1"/>
  </si>
  <si>
    <t>指揮官用。効果はかなり高い</t>
    <rPh sb="0" eb="3">
      <t>シキカン</t>
    </rPh>
    <rPh sb="3" eb="4">
      <t>ヨウ</t>
    </rPh>
    <rPh sb="5" eb="7">
      <t>コウカ</t>
    </rPh>
    <rPh sb="11" eb="12">
      <t>タカ</t>
    </rPh>
    <phoneticPr fontId="1"/>
  </si>
  <si>
    <t>風魔法増強。やや作りにくい</t>
    <rPh sb="0" eb="1">
      <t>カゼ</t>
    </rPh>
    <rPh sb="1" eb="3">
      <t>マホウ</t>
    </rPh>
    <rPh sb="3" eb="5">
      <t>ゾウキョウ</t>
    </rPh>
    <rPh sb="8" eb="9">
      <t>ツク</t>
    </rPh>
    <phoneticPr fontId="1"/>
  </si>
  <si>
    <t>指揮官向け。魔法生物の指揮にも役立つ</t>
    <rPh sb="0" eb="3">
      <t>シキカン</t>
    </rPh>
    <rPh sb="3" eb="4">
      <t>ム</t>
    </rPh>
    <rPh sb="6" eb="8">
      <t>マホウ</t>
    </rPh>
    <rPh sb="8" eb="10">
      <t>セイブツ</t>
    </rPh>
    <rPh sb="11" eb="13">
      <t>シキ</t>
    </rPh>
    <rPh sb="15" eb="17">
      <t>ヤクダ</t>
    </rPh>
    <phoneticPr fontId="1"/>
  </si>
  <si>
    <t>敵を脅す仮面。誰が持っていても役立つ</t>
    <rPh sb="0" eb="1">
      <t>テキ</t>
    </rPh>
    <rPh sb="2" eb="3">
      <t>オド</t>
    </rPh>
    <rPh sb="4" eb="6">
      <t>カメン</t>
    </rPh>
    <rPh sb="7" eb="8">
      <t>ダレ</t>
    </rPh>
    <rPh sb="9" eb="10">
      <t>モ</t>
    </rPh>
    <rPh sb="15" eb="17">
      <t>ヤクダ</t>
    </rPh>
    <phoneticPr fontId="1"/>
  </si>
  <si>
    <t>お守り代わりの花冠。事故死の抑止になる</t>
    <rPh sb="1" eb="2">
      <t>マモ</t>
    </rPh>
    <rPh sb="3" eb="4">
      <t>ガ</t>
    </rPh>
    <rPh sb="7" eb="9">
      <t>カカン</t>
    </rPh>
    <rPh sb="10" eb="13">
      <t>ジコシ</t>
    </rPh>
    <rPh sb="14" eb="16">
      <t>ヨクシ</t>
    </rPh>
    <phoneticPr fontId="1"/>
  </si>
  <si>
    <t>アンデッドの指揮に役立つ。ただし士気は低下</t>
    <rPh sb="6" eb="8">
      <t>シキ</t>
    </rPh>
    <rPh sb="9" eb="11">
      <t>ヤクダ</t>
    </rPh>
    <rPh sb="16" eb="18">
      <t>シキ</t>
    </rPh>
    <rPh sb="19" eb="21">
      <t>テイカ</t>
    </rPh>
    <phoneticPr fontId="1"/>
  </si>
  <si>
    <t>自動砲台。射程も長く誰でも使える</t>
    <rPh sb="0" eb="2">
      <t>ジドウ</t>
    </rPh>
    <rPh sb="2" eb="4">
      <t>ホウダイ</t>
    </rPh>
    <rPh sb="5" eb="7">
      <t>シャテイ</t>
    </rPh>
    <rPh sb="8" eb="9">
      <t>ナガ</t>
    </rPh>
    <rPh sb="10" eb="11">
      <t>ダレ</t>
    </rPh>
    <rPh sb="13" eb="14">
      <t>ツカ</t>
    </rPh>
    <phoneticPr fontId="1"/>
  </si>
  <si>
    <t>着用者自体も硬くなる。電撃に注意</t>
    <rPh sb="0" eb="3">
      <t>チャクヨウシャ</t>
    </rPh>
    <rPh sb="3" eb="5">
      <t>ジタイ</t>
    </rPh>
    <rPh sb="6" eb="7">
      <t>カタ</t>
    </rPh>
    <rPh sb="11" eb="13">
      <t>デンゲキ</t>
    </rPh>
    <rPh sb="14" eb="16">
      <t>チュウイ</t>
    </rPh>
    <phoneticPr fontId="1"/>
  </si>
  <si>
    <t>巨大化により色々な恩恵を得る。指揮官向けの機能も</t>
    <rPh sb="0" eb="3">
      <t>キョダイカ</t>
    </rPh>
    <rPh sb="6" eb="8">
      <t>イロイロ</t>
    </rPh>
    <rPh sb="9" eb="11">
      <t>オンケイ</t>
    </rPh>
    <rPh sb="12" eb="13">
      <t>エ</t>
    </rPh>
    <rPh sb="15" eb="18">
      <t>シキカン</t>
    </rPh>
    <rPh sb="18" eb="19">
      <t>ム</t>
    </rPh>
    <rPh sb="21" eb="23">
      <t>キノウ</t>
    </rPh>
    <phoneticPr fontId="1"/>
  </si>
  <si>
    <t>星魔法増強。抵抗力の強化にも使える</t>
    <rPh sb="0" eb="1">
      <t>ホシ</t>
    </rPh>
    <rPh sb="1" eb="3">
      <t>マホウ</t>
    </rPh>
    <rPh sb="3" eb="5">
      <t>ゾウキョウ</t>
    </rPh>
    <rPh sb="6" eb="9">
      <t>テイコウリョク</t>
    </rPh>
    <rPh sb="10" eb="12">
      <t>キョウカ</t>
    </rPh>
    <rPh sb="14" eb="15">
      <t>ツカ</t>
    </rPh>
    <phoneticPr fontId="1"/>
  </si>
  <si>
    <t>貴重な詠唱短縮。価格に見合う価値はある</t>
    <rPh sb="0" eb="2">
      <t>キチョウ</t>
    </rPh>
    <rPh sb="3" eb="5">
      <t>エイショウ</t>
    </rPh>
    <rPh sb="5" eb="7">
      <t>タンシュク</t>
    </rPh>
    <rPh sb="8" eb="10">
      <t>カカク</t>
    </rPh>
    <rPh sb="11" eb="13">
      <t>ミア</t>
    </rPh>
    <rPh sb="14" eb="16">
      <t>カチ</t>
    </rPh>
    <phoneticPr fontId="1"/>
  </si>
  <si>
    <t>死魔法増強。捨て駒製造機の機能も備える</t>
    <rPh sb="0" eb="1">
      <t>シ</t>
    </rPh>
    <rPh sb="1" eb="3">
      <t>マホウ</t>
    </rPh>
    <rPh sb="3" eb="5">
      <t>ゾウキョウ</t>
    </rPh>
    <rPh sb="6" eb="7">
      <t>ス</t>
    </rPh>
    <rPh sb="8" eb="9">
      <t>ゴマ</t>
    </rPh>
    <rPh sb="9" eb="12">
      <t>セイゾウキ</t>
    </rPh>
    <rPh sb="13" eb="15">
      <t>キノウ</t>
    </rPh>
    <rPh sb="16" eb="17">
      <t>ソナ</t>
    </rPh>
    <phoneticPr fontId="1"/>
  </si>
  <si>
    <t>多様な機能を備える。生存力の確保に</t>
    <rPh sb="0" eb="2">
      <t>タヨウ</t>
    </rPh>
    <rPh sb="3" eb="5">
      <t>キノウ</t>
    </rPh>
    <rPh sb="6" eb="7">
      <t>ソナ</t>
    </rPh>
    <rPh sb="10" eb="13">
      <t>セイゾンリョク</t>
    </rPh>
    <rPh sb="14" eb="16">
      <t>カクホ</t>
    </rPh>
    <phoneticPr fontId="1"/>
  </si>
  <si>
    <t>重すぎる冠。性能自体は戦闘に適する</t>
    <rPh sb="0" eb="1">
      <t>オモ</t>
    </rPh>
    <rPh sb="4" eb="5">
      <t>カンムリ</t>
    </rPh>
    <rPh sb="6" eb="8">
      <t>セイノウ</t>
    </rPh>
    <rPh sb="8" eb="10">
      <t>ジタイ</t>
    </rPh>
    <rPh sb="11" eb="13">
      <t>セントウ</t>
    </rPh>
    <rPh sb="14" eb="15">
      <t>テキ</t>
    </rPh>
    <phoneticPr fontId="1"/>
  </si>
  <si>
    <t>ミイラ製造機。戦闘向けの機能も持つ</t>
    <rPh sb="3" eb="6">
      <t>セイゾウキ</t>
    </rPh>
    <rPh sb="7" eb="9">
      <t>セントウ</t>
    </rPh>
    <rPh sb="9" eb="10">
      <t>ム</t>
    </rPh>
    <rPh sb="12" eb="14">
      <t>キノウ</t>
    </rPh>
    <rPh sb="15" eb="16">
      <t>モ</t>
    </rPh>
    <phoneticPr fontId="1"/>
  </si>
  <si>
    <t>指揮と戦闘の双方に使える</t>
    <rPh sb="0" eb="2">
      <t>シキ</t>
    </rPh>
    <rPh sb="3" eb="5">
      <t>セントウ</t>
    </rPh>
    <rPh sb="6" eb="8">
      <t>ソウホウ</t>
    </rPh>
    <rPh sb="9" eb="10">
      <t>ツカ</t>
    </rPh>
    <phoneticPr fontId="1"/>
  </si>
  <si>
    <t>多様な防御的機能を備える兜</t>
    <rPh sb="0" eb="2">
      <t>タヨウ</t>
    </rPh>
    <rPh sb="3" eb="5">
      <t>ボウギョ</t>
    </rPh>
    <rPh sb="5" eb="6">
      <t>テキ</t>
    </rPh>
    <rPh sb="6" eb="8">
      <t>キノウ</t>
    </rPh>
    <rPh sb="9" eb="10">
      <t>ソナ</t>
    </rPh>
    <rPh sb="12" eb="13">
      <t>カブト</t>
    </rPh>
    <phoneticPr fontId="1"/>
  </si>
  <si>
    <t>植物人と動物の敬意を得る。防具にはならない</t>
    <rPh sb="0" eb="2">
      <t>ショクブツ</t>
    </rPh>
    <rPh sb="2" eb="3">
      <t>ジン</t>
    </rPh>
    <rPh sb="4" eb="6">
      <t>ドウブツ</t>
    </rPh>
    <rPh sb="7" eb="9">
      <t>ケイイ</t>
    </rPh>
    <rPh sb="10" eb="11">
      <t>エ</t>
    </rPh>
    <rPh sb="13" eb="15">
      <t>ボウグ</t>
    </rPh>
    <phoneticPr fontId="1"/>
  </si>
  <si>
    <t>死魔法絡みの機能が豊富。作り易さも利点</t>
    <rPh sb="0" eb="1">
      <t>シ</t>
    </rPh>
    <rPh sb="1" eb="3">
      <t>マホウ</t>
    </rPh>
    <rPh sb="3" eb="4">
      <t>ガラ</t>
    </rPh>
    <rPh sb="6" eb="8">
      <t>キノウ</t>
    </rPh>
    <rPh sb="9" eb="11">
      <t>ホウフ</t>
    </rPh>
    <rPh sb="12" eb="13">
      <t>ツク</t>
    </rPh>
    <rPh sb="14" eb="15">
      <t>ヤス</t>
    </rPh>
    <rPh sb="17" eb="19">
      <t>リテン</t>
    </rPh>
    <phoneticPr fontId="1"/>
  </si>
  <si>
    <t>炎の王の冠。持久力がやや落ちる</t>
    <rPh sb="0" eb="1">
      <t>ホノオ</t>
    </rPh>
    <rPh sb="2" eb="3">
      <t>オウ</t>
    </rPh>
    <rPh sb="4" eb="5">
      <t>カンムリ</t>
    </rPh>
    <rPh sb="6" eb="9">
      <t>ジキュウリョク</t>
    </rPh>
    <rPh sb="12" eb="13">
      <t>オ</t>
    </rPh>
    <phoneticPr fontId="1"/>
  </si>
  <si>
    <t>氷の王の冠。非常に広い範囲に冷気を撒き散らす</t>
    <rPh sb="0" eb="1">
      <t>コオリ</t>
    </rPh>
    <rPh sb="2" eb="3">
      <t>オウ</t>
    </rPh>
    <rPh sb="4" eb="5">
      <t>カンムリ</t>
    </rPh>
    <rPh sb="6" eb="8">
      <t>ヒジョウ</t>
    </rPh>
    <rPh sb="9" eb="10">
      <t>ヒロ</t>
    </rPh>
    <rPh sb="11" eb="13">
      <t>ハンイ</t>
    </rPh>
    <rPh sb="14" eb="16">
      <t>レイキ</t>
    </rPh>
    <rPh sb="17" eb="18">
      <t>マ</t>
    </rPh>
    <rPh sb="19" eb="20">
      <t>チ</t>
    </rPh>
    <phoneticPr fontId="1"/>
  </si>
  <si>
    <t>儀式に役立つ。強力ながら危険性も</t>
    <rPh sb="0" eb="2">
      <t>ギシキ</t>
    </rPh>
    <rPh sb="3" eb="5">
      <t>ヤクダ</t>
    </rPh>
    <rPh sb="7" eb="9">
      <t>キョウリョク</t>
    </rPh>
    <rPh sb="12" eb="15">
      <t>キケンセイ</t>
    </rPh>
    <phoneticPr fontId="1"/>
  </si>
  <si>
    <t>野良リッチの冠。幅広い恩恵を与える</t>
    <rPh sb="0" eb="2">
      <t>ノラ</t>
    </rPh>
    <rPh sb="6" eb="7">
      <t>カンムリ</t>
    </rPh>
    <rPh sb="8" eb="10">
      <t>ハバヒロ</t>
    </rPh>
    <rPh sb="11" eb="13">
      <t>オンケイ</t>
    </rPh>
    <rPh sb="14" eb="15">
      <t>アタ</t>
    </rPh>
    <phoneticPr fontId="1"/>
  </si>
  <si>
    <t>野良ミイラ神の冠。同行するアンデッドを支援する</t>
    <rPh sb="0" eb="2">
      <t>ノラ</t>
    </rPh>
    <rPh sb="5" eb="6">
      <t>カミ</t>
    </rPh>
    <rPh sb="7" eb="8">
      <t>カンムリ</t>
    </rPh>
    <rPh sb="9" eb="11">
      <t>ドウコウ</t>
    </rPh>
    <rPh sb="19" eb="21">
      <t>シエン</t>
    </rPh>
    <phoneticPr fontId="1"/>
  </si>
  <si>
    <t>野良聖騎士の兜。魔法抵抗の増加が大きい</t>
    <rPh sb="0" eb="2">
      <t>ノラ</t>
    </rPh>
    <rPh sb="2" eb="5">
      <t>セイキシ</t>
    </rPh>
    <rPh sb="6" eb="7">
      <t>カブト</t>
    </rPh>
    <rPh sb="8" eb="10">
      <t>マホウ</t>
    </rPh>
    <rPh sb="10" eb="12">
      <t>テイコウ</t>
    </rPh>
    <rPh sb="13" eb="15">
      <t>ゾウカ</t>
    </rPh>
    <rPh sb="16" eb="17">
      <t>オオ</t>
    </rPh>
    <phoneticPr fontId="1"/>
  </si>
  <si>
    <t>冥王の愛用品。数少ない透明化の手段</t>
    <rPh sb="0" eb="2">
      <t>メイオウ</t>
    </rPh>
    <rPh sb="3" eb="6">
      <t>アイヨウヒン</t>
    </rPh>
    <rPh sb="7" eb="8">
      <t>カズ</t>
    </rPh>
    <rPh sb="8" eb="9">
      <t>スク</t>
    </rPh>
    <rPh sb="11" eb="14">
      <t>トウメイカ</t>
    </rPh>
    <rPh sb="15" eb="17">
      <t>シュダン</t>
    </rPh>
    <phoneticPr fontId="1"/>
  </si>
  <si>
    <t>デスマッチ景品の一つ。着用者とその配下の士気を高める</t>
    <rPh sb="5" eb="7">
      <t>ケイヒン</t>
    </rPh>
    <rPh sb="8" eb="9">
      <t>ヒト</t>
    </rPh>
    <rPh sb="11" eb="14">
      <t>チャクヨウシャ</t>
    </rPh>
    <rPh sb="17" eb="19">
      <t>ハイカ</t>
    </rPh>
    <rPh sb="20" eb="22">
      <t>シキ</t>
    </rPh>
    <rPh sb="23" eb="24">
      <t>タカ</t>
    </rPh>
    <phoneticPr fontId="1"/>
  </si>
  <si>
    <t>優秀な防御力。やや重い</t>
    <rPh sb="0" eb="2">
      <t>ユウシュウ</t>
    </rPh>
    <rPh sb="3" eb="6">
      <t>ボウギョリョク</t>
    </rPh>
    <rPh sb="9" eb="10">
      <t>オモ</t>
    </rPh>
    <phoneticPr fontId="1"/>
  </si>
  <si>
    <t>過大な重量と相応の防御力。疲労対策は欠かせない</t>
    <rPh sb="0" eb="2">
      <t>カダイ</t>
    </rPh>
    <rPh sb="3" eb="5">
      <t>ジュウリョウ</t>
    </rPh>
    <rPh sb="6" eb="8">
      <t>ソウオウ</t>
    </rPh>
    <rPh sb="9" eb="12">
      <t>ボウギョリョク</t>
    </rPh>
    <rPh sb="13" eb="15">
      <t>ヒロウ</t>
    </rPh>
    <rPh sb="15" eb="17">
      <t>タイサク</t>
    </rPh>
    <rPh sb="18" eb="19">
      <t>カ</t>
    </rPh>
    <phoneticPr fontId="1"/>
  </si>
  <si>
    <t>常時狂戦士に。気軽に使える類ではない</t>
    <rPh sb="0" eb="2">
      <t>ジョウジ</t>
    </rPh>
    <rPh sb="2" eb="3">
      <t>キョウ</t>
    </rPh>
    <rPh sb="3" eb="5">
      <t>センシ</t>
    </rPh>
    <rPh sb="7" eb="9">
      <t>キガル</t>
    </rPh>
    <rPh sb="10" eb="11">
      <t>ツカ</t>
    </rPh>
    <rPh sb="13" eb="14">
      <t>タグイ</t>
    </rPh>
    <phoneticPr fontId="1"/>
  </si>
  <si>
    <t>平凡な防御力ながら軽量。扱いやすい</t>
    <rPh sb="0" eb="2">
      <t>ヘイボン</t>
    </rPh>
    <rPh sb="3" eb="6">
      <t>ボウギョリョク</t>
    </rPh>
    <rPh sb="9" eb="11">
      <t>ケイリョウ</t>
    </rPh>
    <rPh sb="12" eb="13">
      <t>アツカ</t>
    </rPh>
    <phoneticPr fontId="1"/>
  </si>
  <si>
    <t>手頃な性能に多少の火炎耐性</t>
    <rPh sb="0" eb="2">
      <t>テゴロ</t>
    </rPh>
    <rPh sb="3" eb="5">
      <t>セイノウ</t>
    </rPh>
    <rPh sb="6" eb="8">
      <t>タショウ</t>
    </rPh>
    <rPh sb="9" eb="11">
      <t>カエン</t>
    </rPh>
    <rPh sb="11" eb="13">
      <t>タイセイ</t>
    </rPh>
    <phoneticPr fontId="1"/>
  </si>
  <si>
    <t>射撃対策。それ以外への備えは薄い</t>
    <rPh sb="0" eb="2">
      <t>シャゲキ</t>
    </rPh>
    <rPh sb="2" eb="4">
      <t>タイサク</t>
    </rPh>
    <rPh sb="7" eb="9">
      <t>イガイ</t>
    </rPh>
    <rPh sb="11" eb="12">
      <t>ソナ</t>
    </rPh>
    <rPh sb="14" eb="15">
      <t>ウス</t>
    </rPh>
    <phoneticPr fontId="1"/>
  </si>
  <si>
    <t>軽いが薄っぺらい鎧。長期戦向け</t>
    <rPh sb="0" eb="1">
      <t>カル</t>
    </rPh>
    <rPh sb="3" eb="4">
      <t>ウス</t>
    </rPh>
    <rPh sb="8" eb="9">
      <t>ヨロイ</t>
    </rPh>
    <rPh sb="10" eb="13">
      <t>チョウキセン</t>
    </rPh>
    <rPh sb="13" eb="14">
      <t>ム</t>
    </rPh>
    <phoneticPr fontId="1"/>
  </si>
  <si>
    <t>魔法抵抗が高まる。状況次第では最良の鎧にも</t>
    <rPh sb="0" eb="2">
      <t>マホウ</t>
    </rPh>
    <rPh sb="2" eb="4">
      <t>テイコウ</t>
    </rPh>
    <rPh sb="5" eb="6">
      <t>タカ</t>
    </rPh>
    <rPh sb="9" eb="11">
      <t>ジョウキョウ</t>
    </rPh>
    <rPh sb="11" eb="13">
      <t>シダイ</t>
    </rPh>
    <rPh sb="15" eb="17">
      <t>サイリョウ</t>
    </rPh>
    <rPh sb="18" eb="19">
      <t>ヨロイ</t>
    </rPh>
    <phoneticPr fontId="1"/>
  </si>
  <si>
    <t>重量なし。魔術師でも気軽に身に着けられる</t>
    <rPh sb="0" eb="2">
      <t>ジュウリョウ</t>
    </rPh>
    <rPh sb="5" eb="8">
      <t>マジュツシ</t>
    </rPh>
    <rPh sb="10" eb="12">
      <t>キガル</t>
    </rPh>
    <rPh sb="13" eb="14">
      <t>ミ</t>
    </rPh>
    <rPh sb="15" eb="16">
      <t>ツ</t>
    </rPh>
    <phoneticPr fontId="1"/>
  </si>
  <si>
    <t>電撃に非常に強い。一度限りの自動反撃付き</t>
    <rPh sb="0" eb="2">
      <t>デンゲキ</t>
    </rPh>
    <rPh sb="3" eb="5">
      <t>ヒジョウ</t>
    </rPh>
    <rPh sb="6" eb="7">
      <t>ツヨ</t>
    </rPh>
    <rPh sb="9" eb="11">
      <t>イチド</t>
    </rPh>
    <rPh sb="11" eb="12">
      <t>カギ</t>
    </rPh>
    <rPh sb="14" eb="16">
      <t>ジドウ</t>
    </rPh>
    <rPh sb="16" eb="18">
      <t>ハンゲキ</t>
    </rPh>
    <rPh sb="18" eb="19">
      <t>ツ</t>
    </rPh>
    <phoneticPr fontId="1"/>
  </si>
  <si>
    <t>陸でも海でも活動可能な服。防具としては軽く脆い</t>
    <rPh sb="0" eb="1">
      <t>リク</t>
    </rPh>
    <rPh sb="3" eb="4">
      <t>ウミ</t>
    </rPh>
    <rPh sb="6" eb="8">
      <t>カツドウ</t>
    </rPh>
    <rPh sb="8" eb="10">
      <t>カノウ</t>
    </rPh>
    <rPh sb="11" eb="12">
      <t>フク</t>
    </rPh>
    <rPh sb="13" eb="15">
      <t>ボウグ</t>
    </rPh>
    <rPh sb="19" eb="20">
      <t>カル</t>
    </rPh>
    <rPh sb="21" eb="22">
      <t>モロ</t>
    </rPh>
    <phoneticPr fontId="1"/>
  </si>
  <si>
    <t>戦闘技能が高まる。素で十分な防御力があるなら</t>
    <rPh sb="0" eb="2">
      <t>セントウ</t>
    </rPh>
    <rPh sb="2" eb="4">
      <t>ギノウ</t>
    </rPh>
    <rPh sb="5" eb="6">
      <t>タカ</t>
    </rPh>
    <rPh sb="9" eb="10">
      <t>ス</t>
    </rPh>
    <rPh sb="11" eb="13">
      <t>ジュウブン</t>
    </rPh>
    <rPh sb="14" eb="17">
      <t>ボウギョリョク</t>
    </rPh>
    <phoneticPr fontId="1"/>
  </si>
  <si>
    <t>全身を保護してくれる。安価なのも利点</t>
    <rPh sb="0" eb="2">
      <t>ゼンシン</t>
    </rPh>
    <rPh sb="3" eb="5">
      <t>ホゴ</t>
    </rPh>
    <rPh sb="11" eb="13">
      <t>アンカ</t>
    </rPh>
    <rPh sb="16" eb="18">
      <t>リテン</t>
    </rPh>
    <phoneticPr fontId="1"/>
  </si>
  <si>
    <t>血魔法増強。それを抜いてさえ優れた鎧でもある</t>
    <rPh sb="0" eb="1">
      <t>ケツ</t>
    </rPh>
    <rPh sb="1" eb="3">
      <t>マホウ</t>
    </rPh>
    <rPh sb="3" eb="5">
      <t>ゾウキョウ</t>
    </rPh>
    <rPh sb="9" eb="10">
      <t>ヌ</t>
    </rPh>
    <rPh sb="14" eb="15">
      <t>スグ</t>
    </rPh>
    <rPh sb="17" eb="18">
      <t>ヨロイ</t>
    </rPh>
    <phoneticPr fontId="1"/>
  </si>
  <si>
    <t>斥候向け。防具としては頼りない</t>
    <rPh sb="0" eb="2">
      <t>セッコウ</t>
    </rPh>
    <rPh sb="2" eb="3">
      <t>ム</t>
    </rPh>
    <rPh sb="5" eb="7">
      <t>ボウグ</t>
    </rPh>
    <rPh sb="11" eb="12">
      <t>タヨ</t>
    </rPh>
    <phoneticPr fontId="1"/>
  </si>
  <si>
    <t>火炎に強い竜鱗の鎧。士気も上がる</t>
    <rPh sb="0" eb="2">
      <t>カエン</t>
    </rPh>
    <rPh sb="3" eb="4">
      <t>ツヨ</t>
    </rPh>
    <rPh sb="5" eb="6">
      <t>リュウ</t>
    </rPh>
    <rPh sb="6" eb="7">
      <t>リン</t>
    </rPh>
    <rPh sb="8" eb="9">
      <t>ヨロイ</t>
    </rPh>
    <rPh sb="10" eb="12">
      <t>シキ</t>
    </rPh>
    <rPh sb="13" eb="14">
      <t>ア</t>
    </rPh>
    <phoneticPr fontId="1"/>
  </si>
  <si>
    <t>回避率も上げてくれる。重いが硬さも十分</t>
    <rPh sb="0" eb="2">
      <t>カイヒ</t>
    </rPh>
    <rPh sb="2" eb="3">
      <t>リツ</t>
    </rPh>
    <rPh sb="4" eb="5">
      <t>ア</t>
    </rPh>
    <rPh sb="11" eb="12">
      <t>オモ</t>
    </rPh>
    <rPh sb="14" eb="15">
      <t>カタ</t>
    </rPh>
    <rPh sb="17" eb="19">
      <t>ジュウブン</t>
    </rPh>
    <phoneticPr fontId="1"/>
  </si>
  <si>
    <t>射撃対策を兼任。基本性能も良好</t>
    <rPh sb="0" eb="2">
      <t>シャゲキ</t>
    </rPh>
    <rPh sb="2" eb="4">
      <t>タイサク</t>
    </rPh>
    <rPh sb="5" eb="7">
      <t>ケンニン</t>
    </rPh>
    <rPh sb="8" eb="10">
      <t>キホン</t>
    </rPh>
    <rPh sb="10" eb="12">
      <t>セイノウ</t>
    </rPh>
    <rPh sb="13" eb="15">
      <t>リョウコウ</t>
    </rPh>
    <phoneticPr fontId="1"/>
  </si>
  <si>
    <t>平凡な防御力だが重量なし。邪魔にならない</t>
    <rPh sb="0" eb="2">
      <t>ヘイボン</t>
    </rPh>
    <rPh sb="3" eb="6">
      <t>ボウギョリョク</t>
    </rPh>
    <rPh sb="8" eb="10">
      <t>ジュウリョウ</t>
    </rPh>
    <rPh sb="13" eb="15">
      <t>ジャマ</t>
    </rPh>
    <phoneticPr fontId="1"/>
  </si>
  <si>
    <t>多様な耐性を与える。丈夫でもあるが重い</t>
    <rPh sb="0" eb="2">
      <t>タヨウ</t>
    </rPh>
    <rPh sb="3" eb="5">
      <t>タイセイ</t>
    </rPh>
    <rPh sb="6" eb="7">
      <t>アタ</t>
    </rPh>
    <rPh sb="10" eb="12">
      <t>ジョウブ</t>
    </rPh>
    <rPh sb="17" eb="18">
      <t>オモ</t>
    </rPh>
    <phoneticPr fontId="1"/>
  </si>
  <si>
    <t>冷気に強い竜鱗の鎧。軽量で扱いも容易</t>
    <rPh sb="0" eb="2">
      <t>レイキ</t>
    </rPh>
    <rPh sb="3" eb="4">
      <t>ツヨ</t>
    </rPh>
    <rPh sb="5" eb="6">
      <t>リュウ</t>
    </rPh>
    <rPh sb="6" eb="7">
      <t>リン</t>
    </rPh>
    <rPh sb="8" eb="9">
      <t>ヨロイ</t>
    </rPh>
    <rPh sb="10" eb="12">
      <t>ケイリョウ</t>
    </rPh>
    <rPh sb="13" eb="14">
      <t>アツカ</t>
    </rPh>
    <rPh sb="16" eb="18">
      <t>ヨウイ</t>
    </rPh>
    <phoneticPr fontId="1"/>
  </si>
  <si>
    <t>水魔法増強。呼吸能力の拡張もしてくれる</t>
    <rPh sb="0" eb="1">
      <t>ミズ</t>
    </rPh>
    <rPh sb="1" eb="3">
      <t>マホウ</t>
    </rPh>
    <rPh sb="3" eb="5">
      <t>ゾウキョウ</t>
    </rPh>
    <rPh sb="6" eb="8">
      <t>コキュウ</t>
    </rPh>
    <rPh sb="8" eb="10">
      <t>ノウリョク</t>
    </rPh>
    <rPh sb="11" eb="13">
      <t>カクチョウ</t>
    </rPh>
    <phoneticPr fontId="1"/>
  </si>
  <si>
    <t>誰でも常時祝福を得られる。有用性は神次第</t>
    <rPh sb="0" eb="1">
      <t>ダレ</t>
    </rPh>
    <rPh sb="3" eb="5">
      <t>ジョウジ</t>
    </rPh>
    <rPh sb="5" eb="7">
      <t>シュクフク</t>
    </rPh>
    <rPh sb="8" eb="9">
      <t>エ</t>
    </rPh>
    <rPh sb="13" eb="16">
      <t>ユウヨウセイ</t>
    </rPh>
    <rPh sb="17" eb="18">
      <t>カミ</t>
    </rPh>
    <rPh sb="18" eb="20">
      <t>シダイ</t>
    </rPh>
    <phoneticPr fontId="1"/>
  </si>
  <si>
    <t>霊体化で身を守る。隠密行動の助けにもなる</t>
    <rPh sb="0" eb="2">
      <t>レイタイ</t>
    </rPh>
    <rPh sb="2" eb="3">
      <t>カ</t>
    </rPh>
    <rPh sb="4" eb="5">
      <t>ミ</t>
    </rPh>
    <rPh sb="6" eb="7">
      <t>マモ</t>
    </rPh>
    <rPh sb="9" eb="11">
      <t>オンミツ</t>
    </rPh>
    <rPh sb="11" eb="13">
      <t>コウドウ</t>
    </rPh>
    <rPh sb="14" eb="15">
      <t>タス</t>
    </rPh>
    <phoneticPr fontId="1"/>
  </si>
  <si>
    <t>誰でも隠密行動が可能に。重量もない</t>
    <rPh sb="0" eb="1">
      <t>ダレ</t>
    </rPh>
    <rPh sb="3" eb="5">
      <t>オンミツ</t>
    </rPh>
    <rPh sb="5" eb="7">
      <t>コウドウ</t>
    </rPh>
    <rPh sb="8" eb="10">
      <t>カノウ</t>
    </rPh>
    <rPh sb="12" eb="14">
      <t>ジュウリョウ</t>
    </rPh>
    <phoneticPr fontId="1"/>
  </si>
  <si>
    <t>毒物に強い竜鱗の鎧。希少そうなわりには安価</t>
    <rPh sb="0" eb="2">
      <t>ドクブツ</t>
    </rPh>
    <rPh sb="3" eb="4">
      <t>ツヨ</t>
    </rPh>
    <rPh sb="5" eb="6">
      <t>リュウ</t>
    </rPh>
    <rPh sb="6" eb="7">
      <t>リン</t>
    </rPh>
    <rPh sb="8" eb="9">
      <t>ヨロイ</t>
    </rPh>
    <rPh sb="10" eb="12">
      <t>キショウ</t>
    </rPh>
    <rPh sb="19" eb="21">
      <t>アンカ</t>
    </rPh>
    <phoneticPr fontId="1"/>
  </si>
  <si>
    <t>緑、血魔法増強。戦闘では扱いが難しい重量</t>
    <rPh sb="0" eb="1">
      <t>ミドリ</t>
    </rPh>
    <rPh sb="2" eb="3">
      <t>ケツ</t>
    </rPh>
    <rPh sb="3" eb="5">
      <t>マホウ</t>
    </rPh>
    <rPh sb="5" eb="7">
      <t>ゾウキョウ</t>
    </rPh>
    <rPh sb="8" eb="10">
      <t>セントウ</t>
    </rPh>
    <rPh sb="12" eb="13">
      <t>アツカ</t>
    </rPh>
    <rPh sb="15" eb="16">
      <t>ムズカ</t>
    </rPh>
    <rPh sb="18" eb="20">
      <t>ジュウリョウ</t>
    </rPh>
    <phoneticPr fontId="1"/>
  </si>
  <si>
    <t>重量や費用の割に丈夫。特殊能力は持たない</t>
    <rPh sb="0" eb="2">
      <t>ジュウリョウ</t>
    </rPh>
    <rPh sb="3" eb="5">
      <t>ヒヨウ</t>
    </rPh>
    <rPh sb="6" eb="7">
      <t>ワリ</t>
    </rPh>
    <rPh sb="8" eb="10">
      <t>ジョウブ</t>
    </rPh>
    <rPh sb="11" eb="13">
      <t>トクシュ</t>
    </rPh>
    <rPh sb="13" eb="15">
      <t>ノウリョク</t>
    </rPh>
    <rPh sb="16" eb="17">
      <t>モ</t>
    </rPh>
    <phoneticPr fontId="1"/>
  </si>
  <si>
    <t>着用者も硬くなる。冷気に注意</t>
    <rPh sb="0" eb="3">
      <t>チャクヨウシャ</t>
    </rPh>
    <rPh sb="4" eb="5">
      <t>カタ</t>
    </rPh>
    <rPh sb="9" eb="11">
      <t>レイキ</t>
    </rPh>
    <rPh sb="12" eb="14">
      <t>チュウイ</t>
    </rPh>
    <phoneticPr fontId="1"/>
  </si>
  <si>
    <t>着る飛行型蹂躙装置。大型の指揮官が使うと強力</t>
    <rPh sb="0" eb="1">
      <t>キ</t>
    </rPh>
    <rPh sb="2" eb="4">
      <t>ヒコウ</t>
    </rPh>
    <rPh sb="4" eb="5">
      <t>ガタ</t>
    </rPh>
    <rPh sb="5" eb="7">
      <t>ジュウリン</t>
    </rPh>
    <rPh sb="7" eb="9">
      <t>ソウチ</t>
    </rPh>
    <rPh sb="10" eb="12">
      <t>オオガタ</t>
    </rPh>
    <rPh sb="13" eb="16">
      <t>シキカン</t>
    </rPh>
    <rPh sb="17" eb="18">
      <t>ツカ</t>
    </rPh>
    <rPh sb="20" eb="22">
      <t>キョウリョク</t>
    </rPh>
    <phoneticPr fontId="1"/>
  </si>
  <si>
    <t>軽く、疲労回復も備える。魔法抵抗も補強</t>
    <rPh sb="0" eb="1">
      <t>カル</t>
    </rPh>
    <rPh sb="3" eb="5">
      <t>ヒロウ</t>
    </rPh>
    <rPh sb="5" eb="7">
      <t>カイフク</t>
    </rPh>
    <rPh sb="8" eb="9">
      <t>ソナ</t>
    </rPh>
    <rPh sb="12" eb="14">
      <t>マホウ</t>
    </rPh>
    <rPh sb="14" eb="16">
      <t>テイコウ</t>
    </rPh>
    <rPh sb="17" eb="19">
      <t>ホキョウ</t>
    </rPh>
    <phoneticPr fontId="1"/>
  </si>
  <si>
    <t>全魔法増強。疲労も高速で回復させる</t>
    <rPh sb="0" eb="1">
      <t>ゼン</t>
    </rPh>
    <rPh sb="1" eb="3">
      <t>マホウ</t>
    </rPh>
    <rPh sb="3" eb="5">
      <t>ゾウキョウ</t>
    </rPh>
    <rPh sb="6" eb="8">
      <t>ヒロウ</t>
    </rPh>
    <rPh sb="9" eb="11">
      <t>コウソク</t>
    </rPh>
    <rPh sb="12" eb="14">
      <t>カイフク</t>
    </rPh>
    <phoneticPr fontId="1"/>
  </si>
  <si>
    <t>魔法属性がない攻撃に強い。それ以外にはお粗末</t>
    <rPh sb="0" eb="2">
      <t>マホウ</t>
    </rPh>
    <rPh sb="2" eb="4">
      <t>ゾクセイ</t>
    </rPh>
    <rPh sb="7" eb="9">
      <t>コウゲキ</t>
    </rPh>
    <rPh sb="10" eb="11">
      <t>ツヨ</t>
    </rPh>
    <rPh sb="15" eb="17">
      <t>イガイ</t>
    </rPh>
    <rPh sb="20" eb="22">
      <t>ソマツ</t>
    </rPh>
    <phoneticPr fontId="1"/>
  </si>
  <si>
    <t>冷気を放つ鎧。寒い州でこそ真価を発揮</t>
    <rPh sb="0" eb="2">
      <t>レイキ</t>
    </rPh>
    <rPh sb="3" eb="4">
      <t>ハナ</t>
    </rPh>
    <rPh sb="5" eb="6">
      <t>ヨロイ</t>
    </rPh>
    <rPh sb="7" eb="8">
      <t>サム</t>
    </rPh>
    <rPh sb="9" eb="10">
      <t>シュウ</t>
    </rPh>
    <rPh sb="13" eb="15">
      <t>シンカ</t>
    </rPh>
    <rPh sb="16" eb="18">
      <t>ハッキ</t>
    </rPh>
    <phoneticPr fontId="1"/>
  </si>
  <si>
    <t>加速機能付き。重量と加速から来る疲労が問題</t>
    <rPh sb="0" eb="2">
      <t>カソク</t>
    </rPh>
    <rPh sb="2" eb="4">
      <t>キノウ</t>
    </rPh>
    <rPh sb="4" eb="5">
      <t>ツ</t>
    </rPh>
    <rPh sb="7" eb="9">
      <t>ジュウリョウ</t>
    </rPh>
    <rPh sb="10" eb="12">
      <t>カソク</t>
    </rPh>
    <rPh sb="14" eb="15">
      <t>ク</t>
    </rPh>
    <rPh sb="16" eb="18">
      <t>ヒロウ</t>
    </rPh>
    <rPh sb="19" eb="21">
      <t>モンダイ</t>
    </rPh>
    <phoneticPr fontId="1"/>
  </si>
  <si>
    <t>周囲から生命量を吸い取る鎧。防具としては弱い</t>
    <rPh sb="0" eb="2">
      <t>シュウイ</t>
    </rPh>
    <rPh sb="4" eb="6">
      <t>セイメイ</t>
    </rPh>
    <rPh sb="6" eb="7">
      <t>リョウ</t>
    </rPh>
    <rPh sb="8" eb="9">
      <t>ス</t>
    </rPh>
    <rPh sb="10" eb="11">
      <t>ト</t>
    </rPh>
    <rPh sb="12" eb="13">
      <t>ヨロイ</t>
    </rPh>
    <rPh sb="14" eb="16">
      <t>ボウグ</t>
    </rPh>
    <rPh sb="20" eb="21">
      <t>ヨワ</t>
    </rPh>
    <phoneticPr fontId="1"/>
  </si>
  <si>
    <t>再生能力を付加。高HPの指揮官に</t>
    <rPh sb="0" eb="2">
      <t>サイセイ</t>
    </rPh>
    <rPh sb="2" eb="4">
      <t>ノウリョク</t>
    </rPh>
    <rPh sb="5" eb="7">
      <t>フカ</t>
    </rPh>
    <rPh sb="8" eb="9">
      <t>コウ</t>
    </rPh>
    <rPh sb="12" eb="15">
      <t>シキカン</t>
    </rPh>
    <phoneticPr fontId="1"/>
  </si>
  <si>
    <t>重いが相応に丈夫。魔法にも強い</t>
    <rPh sb="0" eb="1">
      <t>オモ</t>
    </rPh>
    <rPh sb="3" eb="5">
      <t>ソウオウ</t>
    </rPh>
    <rPh sb="6" eb="8">
      <t>ジョウブ</t>
    </rPh>
    <rPh sb="9" eb="11">
      <t>マホウ</t>
    </rPh>
    <rPh sb="13" eb="14">
      <t>ツヨ</t>
    </rPh>
    <phoneticPr fontId="1"/>
  </si>
  <si>
    <t>驚異的な重量。使い手を選ぶ</t>
    <rPh sb="0" eb="3">
      <t>キョウイテキ</t>
    </rPh>
    <rPh sb="4" eb="6">
      <t>ジュウリョウ</t>
    </rPh>
    <rPh sb="7" eb="8">
      <t>ツカ</t>
    </rPh>
    <rPh sb="9" eb="10">
      <t>テ</t>
    </rPh>
    <rPh sb="11" eb="12">
      <t>エラ</t>
    </rPh>
    <phoneticPr fontId="1"/>
  </si>
  <si>
    <t>士気+10\n騎乗中使用不可</t>
    <rPh sb="0" eb="2">
      <t>シキ</t>
    </rPh>
    <rPh sb="7" eb="9">
      <t>キジョウ</t>
    </rPh>
    <rPh sb="9" eb="10">
      <t>チュウ</t>
    </rPh>
    <rPh sb="10" eb="12">
      <t>シヨウ</t>
    </rPh>
    <rPh sb="12" eb="14">
      <t>フカ</t>
    </rPh>
    <phoneticPr fontId="1"/>
  </si>
  <si>
    <t>優秀な性能に多様な恩恵を併せ持つ</t>
    <rPh sb="0" eb="2">
      <t>ユウシュウ</t>
    </rPh>
    <rPh sb="3" eb="5">
      <t>セイノウ</t>
    </rPh>
    <rPh sb="6" eb="8">
      <t>タヨウ</t>
    </rPh>
    <rPh sb="9" eb="11">
      <t>オンケイ</t>
    </rPh>
    <rPh sb="12" eb="13">
      <t>アワ</t>
    </rPh>
    <rPh sb="14" eb="15">
      <t>モ</t>
    </rPh>
    <phoneticPr fontId="1"/>
  </si>
  <si>
    <t>様々な属性耐性を付加。潜水にも役立つ</t>
    <rPh sb="0" eb="2">
      <t>サマザマ</t>
    </rPh>
    <rPh sb="3" eb="5">
      <t>ゾクセイ</t>
    </rPh>
    <rPh sb="5" eb="7">
      <t>タイセイ</t>
    </rPh>
    <rPh sb="8" eb="10">
      <t>フカ</t>
    </rPh>
    <rPh sb="11" eb="13">
      <t>センスイ</t>
    </rPh>
    <rPh sb="15" eb="17">
      <t>ヤクダ</t>
    </rPh>
    <phoneticPr fontId="1"/>
  </si>
  <si>
    <t>多数の狼と共に突撃するための品。使い方次第では強力</t>
    <rPh sb="0" eb="2">
      <t>タスウ</t>
    </rPh>
    <rPh sb="3" eb="4">
      <t>オオカミ</t>
    </rPh>
    <rPh sb="5" eb="6">
      <t>トモ</t>
    </rPh>
    <rPh sb="7" eb="9">
      <t>トツゲキ</t>
    </rPh>
    <rPh sb="14" eb="15">
      <t>シナ</t>
    </rPh>
    <rPh sb="16" eb="17">
      <t>ツカ</t>
    </rPh>
    <rPh sb="18" eb="19">
      <t>カタ</t>
    </rPh>
    <rPh sb="19" eb="21">
      <t>シダイ</t>
    </rPh>
    <rPh sb="23" eb="25">
      <t>キョウリョク</t>
    </rPh>
    <phoneticPr fontId="1"/>
  </si>
  <si>
    <t>過保護な鎧。強力だが扱い辛い</t>
    <rPh sb="0" eb="3">
      <t>カホゴ</t>
    </rPh>
    <rPh sb="4" eb="5">
      <t>ヨロイ</t>
    </rPh>
    <rPh sb="6" eb="8">
      <t>キョウリョク</t>
    </rPh>
    <rPh sb="10" eb="11">
      <t>アツカ</t>
    </rPh>
    <rPh sb="12" eb="13">
      <t>ヅラ</t>
    </rPh>
    <phoneticPr fontId="1"/>
  </si>
  <si>
    <t>独特な性能。抵抗力の低い相手には強い</t>
    <rPh sb="0" eb="2">
      <t>ドクトク</t>
    </rPh>
    <rPh sb="3" eb="5">
      <t>セイノウ</t>
    </rPh>
    <rPh sb="6" eb="9">
      <t>テイコウリョク</t>
    </rPh>
    <rPh sb="10" eb="11">
      <t>ヒク</t>
    </rPh>
    <rPh sb="12" eb="14">
      <t>アイテ</t>
    </rPh>
    <rPh sb="16" eb="17">
      <t>ツヨ</t>
    </rPh>
    <phoneticPr fontId="1"/>
  </si>
  <si>
    <t>地魔法増強。非常に特徴的な効果を備える</t>
    <rPh sb="0" eb="1">
      <t>チ</t>
    </rPh>
    <rPh sb="1" eb="3">
      <t>マホウ</t>
    </rPh>
    <rPh sb="3" eb="5">
      <t>ゾウキョウ</t>
    </rPh>
    <rPh sb="6" eb="8">
      <t>ヒジョウ</t>
    </rPh>
    <rPh sb="9" eb="12">
      <t>トクチョウテキ</t>
    </rPh>
    <rPh sb="13" eb="15">
      <t>コウカ</t>
    </rPh>
    <rPh sb="16" eb="17">
      <t>ソナ</t>
    </rPh>
    <phoneticPr fontId="1"/>
  </si>
  <si>
    <t>野良女魔術師の外套。癖のない魔術師に理想的な防具</t>
    <rPh sb="0" eb="2">
      <t>ノラ</t>
    </rPh>
    <rPh sb="2" eb="3">
      <t>オンナ</t>
    </rPh>
    <rPh sb="3" eb="6">
      <t>マジュツシ</t>
    </rPh>
    <rPh sb="7" eb="9">
      <t>ガイトウ</t>
    </rPh>
    <rPh sb="10" eb="11">
      <t>クセ</t>
    </rPh>
    <rPh sb="14" eb="17">
      <t>マジュツシ</t>
    </rPh>
    <rPh sb="18" eb="20">
      <t>リソウ</t>
    </rPh>
    <rPh sb="20" eb="21">
      <t>テキ</t>
    </rPh>
    <rPh sb="22" eb="24">
      <t>ボウグ</t>
    </rPh>
    <phoneticPr fontId="1"/>
  </si>
  <si>
    <t>野良聖騎士の鎧。攻撃妨害が強力</t>
    <rPh sb="0" eb="2">
      <t>ノラ</t>
    </rPh>
    <rPh sb="2" eb="5">
      <t>セイキシ</t>
    </rPh>
    <rPh sb="6" eb="7">
      <t>ヨロイ</t>
    </rPh>
    <rPh sb="8" eb="10">
      <t>コウゲキ</t>
    </rPh>
    <rPh sb="10" eb="12">
      <t>ボウガイ</t>
    </rPh>
    <rPh sb="13" eb="15">
      <t>キョウリョク</t>
    </rPh>
    <phoneticPr fontId="1"/>
  </si>
  <si>
    <t>自称英雄の鎧。無駄に重い</t>
    <rPh sb="0" eb="2">
      <t>ジショウ</t>
    </rPh>
    <rPh sb="2" eb="4">
      <t>エイユウ</t>
    </rPh>
    <rPh sb="5" eb="6">
      <t>ヨロイ</t>
    </rPh>
    <rPh sb="7" eb="9">
      <t>ムダ</t>
    </rPh>
    <rPh sb="10" eb="11">
      <t>オモ</t>
    </rPh>
    <phoneticPr fontId="1"/>
  </si>
  <si>
    <t>デスマッチ景品の一つ。多様な恩恵を与えるがやや重い</t>
    <rPh sb="5" eb="7">
      <t>ケイヒン</t>
    </rPh>
    <rPh sb="8" eb="9">
      <t>ヒト</t>
    </rPh>
    <rPh sb="11" eb="13">
      <t>タヨウ</t>
    </rPh>
    <rPh sb="14" eb="16">
      <t>オンケイ</t>
    </rPh>
    <rPh sb="17" eb="18">
      <t>アタ</t>
    </rPh>
    <rPh sb="23" eb="24">
      <t>オモ</t>
    </rPh>
    <phoneticPr fontId="1"/>
  </si>
  <si>
    <t>移動速度の強化。先手を取れることも増える</t>
    <rPh sb="0" eb="2">
      <t>イドウ</t>
    </rPh>
    <rPh sb="2" eb="4">
      <t>ソクド</t>
    </rPh>
    <rPh sb="5" eb="7">
      <t>キョウカ</t>
    </rPh>
    <rPh sb="8" eb="10">
      <t>センテ</t>
    </rPh>
    <rPh sb="11" eb="12">
      <t>ト</t>
    </rPh>
    <rPh sb="17" eb="18">
      <t>フ</t>
    </rPh>
    <phoneticPr fontId="1"/>
  </si>
  <si>
    <t>蹴りの一撃が可能に。筋力が高ければ強烈</t>
    <rPh sb="0" eb="1">
      <t>ケ</t>
    </rPh>
    <rPh sb="3" eb="5">
      <t>イチゲキ</t>
    </rPh>
    <rPh sb="6" eb="8">
      <t>カノウ</t>
    </rPh>
    <rPh sb="10" eb="12">
      <t>キンリョク</t>
    </rPh>
    <rPh sb="13" eb="14">
      <t>タカ</t>
    </rPh>
    <rPh sb="17" eb="19">
      <t>キョウレツ</t>
    </rPh>
    <phoneticPr fontId="1"/>
  </si>
  <si>
    <t>小さな敵を薙ぎ倒せる。ほぼ巨人用</t>
    <rPh sb="0" eb="1">
      <t>チイ</t>
    </rPh>
    <rPh sb="3" eb="4">
      <t>テキ</t>
    </rPh>
    <rPh sb="5" eb="6">
      <t>ナ</t>
    </rPh>
    <rPh sb="7" eb="8">
      <t>タオ</t>
    </rPh>
    <rPh sb="13" eb="15">
      <t>キョジン</t>
    </rPh>
    <rPh sb="15" eb="16">
      <t>ヨウ</t>
    </rPh>
    <phoneticPr fontId="1"/>
  </si>
  <si>
    <t>筋力の大きな強化。手数が多いと恩恵も増える</t>
    <rPh sb="0" eb="2">
      <t>キンリョク</t>
    </rPh>
    <rPh sb="3" eb="4">
      <t>オオ</t>
    </rPh>
    <rPh sb="6" eb="8">
      <t>キョウカ</t>
    </rPh>
    <rPh sb="9" eb="11">
      <t>テカズ</t>
    </rPh>
    <rPh sb="12" eb="13">
      <t>オオ</t>
    </rPh>
    <rPh sb="15" eb="17">
      <t>オンケイ</t>
    </rPh>
    <rPh sb="18" eb="19">
      <t>フ</t>
    </rPh>
    <phoneticPr fontId="1"/>
  </si>
  <si>
    <t>山と冬の旅に。冷気にも少し耐えられる</t>
    <rPh sb="0" eb="1">
      <t>ヤマ</t>
    </rPh>
    <rPh sb="2" eb="3">
      <t>フユ</t>
    </rPh>
    <rPh sb="4" eb="5">
      <t>タビ</t>
    </rPh>
    <rPh sb="7" eb="9">
      <t>レイキ</t>
    </rPh>
    <rPh sb="11" eb="12">
      <t>スコ</t>
    </rPh>
    <rPh sb="13" eb="14">
      <t>タ</t>
    </rPh>
    <phoneticPr fontId="1"/>
  </si>
  <si>
    <t>斥候向け。疲労回復も備える</t>
    <rPh sb="0" eb="2">
      <t>セッコウ</t>
    </rPh>
    <rPh sb="2" eb="3">
      <t>ム</t>
    </rPh>
    <rPh sb="5" eb="7">
      <t>ヒロウ</t>
    </rPh>
    <rPh sb="7" eb="9">
      <t>カイフク</t>
    </rPh>
    <rPh sb="10" eb="11">
      <t>ソナ</t>
    </rPh>
    <phoneticPr fontId="1"/>
  </si>
  <si>
    <t>筋力と火炎耐性。両方必要なときにはありがたい</t>
    <rPh sb="0" eb="2">
      <t>キンリョク</t>
    </rPh>
    <rPh sb="3" eb="5">
      <t>カエン</t>
    </rPh>
    <rPh sb="5" eb="7">
      <t>タイセイ</t>
    </rPh>
    <rPh sb="8" eb="10">
      <t>リョウホウ</t>
    </rPh>
    <rPh sb="10" eb="12">
      <t>ヒツヨウ</t>
    </rPh>
    <phoneticPr fontId="1"/>
  </si>
  <si>
    <t>飛行能力を獲得。誰でも一定の速度に</t>
    <rPh sb="0" eb="2">
      <t>ヒコウ</t>
    </rPh>
    <rPh sb="2" eb="4">
      <t>ノウリョク</t>
    </rPh>
    <rPh sb="5" eb="7">
      <t>カクトク</t>
    </rPh>
    <rPh sb="8" eb="9">
      <t>ダレ</t>
    </rPh>
    <rPh sb="11" eb="13">
      <t>イッテイ</t>
    </rPh>
    <rPh sb="14" eb="16">
      <t>ソクド</t>
    </rPh>
    <phoneticPr fontId="1"/>
  </si>
  <si>
    <t>地魔法増強。安価で癖もない</t>
    <rPh sb="0" eb="1">
      <t>チ</t>
    </rPh>
    <rPh sb="1" eb="3">
      <t>マホウ</t>
    </rPh>
    <rPh sb="3" eb="5">
      <t>ゾウキョウ</t>
    </rPh>
    <rPh sb="6" eb="8">
      <t>アンカ</t>
    </rPh>
    <rPh sb="9" eb="10">
      <t>クセ</t>
    </rPh>
    <phoneticPr fontId="1"/>
  </si>
  <si>
    <t>疲労回復の定番。行軍の助けにもなる</t>
    <rPh sb="0" eb="2">
      <t>ヒロウ</t>
    </rPh>
    <rPh sb="2" eb="4">
      <t>カイフク</t>
    </rPh>
    <rPh sb="5" eb="7">
      <t>テイバン</t>
    </rPh>
    <rPh sb="8" eb="10">
      <t>コウグン</t>
    </rPh>
    <rPh sb="11" eb="12">
      <t>タス</t>
    </rPh>
    <phoneticPr fontId="1"/>
  </si>
  <si>
    <t>常時加速状態。強力だが疲労に注意</t>
    <rPh sb="0" eb="2">
      <t>ジョウジ</t>
    </rPh>
    <rPh sb="2" eb="4">
      <t>カソク</t>
    </rPh>
    <rPh sb="4" eb="6">
      <t>ジョウタイ</t>
    </rPh>
    <rPh sb="7" eb="9">
      <t>キョウリョク</t>
    </rPh>
    <rPh sb="11" eb="13">
      <t>ヒロウ</t>
    </rPh>
    <rPh sb="14" eb="16">
      <t>チュウイ</t>
    </rPh>
    <phoneticPr fontId="1"/>
  </si>
  <si>
    <t>防御力を大きく高める。冷気には弱い</t>
    <rPh sb="0" eb="3">
      <t>ボウギョリョク</t>
    </rPh>
    <rPh sb="4" eb="5">
      <t>オオ</t>
    </rPh>
    <rPh sb="7" eb="8">
      <t>タカ</t>
    </rPh>
    <rPh sb="11" eb="13">
      <t>レイキ</t>
    </rPh>
    <rPh sb="15" eb="16">
      <t>ヨワ</t>
    </rPh>
    <phoneticPr fontId="1"/>
  </si>
  <si>
    <t>老化をほぼ停止。疲労回復付き</t>
    <rPh sb="0" eb="2">
      <t>ロウカ</t>
    </rPh>
    <rPh sb="5" eb="7">
      <t>テイシ</t>
    </rPh>
    <rPh sb="8" eb="10">
      <t>ヒロウ</t>
    </rPh>
    <rPh sb="10" eb="12">
      <t>カイフク</t>
    </rPh>
    <rPh sb="12" eb="13">
      <t>ツ</t>
    </rPh>
    <phoneticPr fontId="1"/>
  </si>
  <si>
    <t>どんな地形も抜けられる。捕縛すら受け付けない</t>
    <rPh sb="3" eb="5">
      <t>チケイ</t>
    </rPh>
    <rPh sb="6" eb="7">
      <t>ヌ</t>
    </rPh>
    <rPh sb="12" eb="14">
      <t>ホバク</t>
    </rPh>
    <rPh sb="16" eb="17">
      <t>ウ</t>
    </rPh>
    <rPh sb="18" eb="19">
      <t>ツ</t>
    </rPh>
    <phoneticPr fontId="1"/>
  </si>
  <si>
    <t>単純な行軍加速では最高峰</t>
    <rPh sb="0" eb="2">
      <t>タンジュン</t>
    </rPh>
    <rPh sb="3" eb="5">
      <t>コウグン</t>
    </rPh>
    <rPh sb="5" eb="7">
      <t>カソク</t>
    </rPh>
    <rPh sb="9" eb="12">
      <t>サイコウホウ</t>
    </rPh>
    <phoneticPr fontId="1"/>
  </si>
  <si>
    <t>地魔法増強。様々な形で持久力も高める</t>
    <rPh sb="0" eb="1">
      <t>チ</t>
    </rPh>
    <rPh sb="1" eb="3">
      <t>マホウ</t>
    </rPh>
    <rPh sb="3" eb="5">
      <t>ゾウキョウ</t>
    </rPh>
    <rPh sb="6" eb="8">
      <t>サマザマ</t>
    </rPh>
    <rPh sb="9" eb="10">
      <t>カタチ</t>
    </rPh>
    <rPh sb="11" eb="14">
      <t>ジキュウリョク</t>
    </rPh>
    <rPh sb="15" eb="16">
      <t>タカ</t>
    </rPh>
    <phoneticPr fontId="1"/>
  </si>
  <si>
    <t>戦場を勝手に飛び回る。扱いが非常に難しい</t>
    <rPh sb="0" eb="2">
      <t>センジョウ</t>
    </rPh>
    <rPh sb="3" eb="5">
      <t>カッテ</t>
    </rPh>
    <rPh sb="6" eb="7">
      <t>ト</t>
    </rPh>
    <rPh sb="8" eb="9">
      <t>マワ</t>
    </rPh>
    <rPh sb="11" eb="12">
      <t>アツカ</t>
    </rPh>
    <rPh sb="14" eb="16">
      <t>ヒジョウ</t>
    </rPh>
    <rPh sb="17" eb="18">
      <t>ムズカ</t>
    </rPh>
    <phoneticPr fontId="1"/>
  </si>
  <si>
    <t>気ままな一人旅が可能に。危険も伴う</t>
    <rPh sb="0" eb="1">
      <t>キ</t>
    </rPh>
    <rPh sb="4" eb="7">
      <t>ヒトリタビ</t>
    </rPh>
    <rPh sb="8" eb="10">
      <t>カノウ</t>
    </rPh>
    <rPh sb="12" eb="14">
      <t>キケン</t>
    </rPh>
    <rPh sb="15" eb="16">
      <t>トモナ</t>
    </rPh>
    <phoneticPr fontId="1"/>
  </si>
  <si>
    <t>強力な疲労回復。並のことでは疲れ切らない</t>
    <rPh sb="0" eb="2">
      <t>キョウリョク</t>
    </rPh>
    <rPh sb="3" eb="5">
      <t>ヒロウ</t>
    </rPh>
    <rPh sb="5" eb="7">
      <t>カイフク</t>
    </rPh>
    <rPh sb="8" eb="9">
      <t>ナミ</t>
    </rPh>
    <rPh sb="14" eb="15">
      <t>ツカ</t>
    </rPh>
    <rPh sb="16" eb="17">
      <t>キ</t>
    </rPh>
    <phoneticPr fontId="1"/>
  </si>
  <si>
    <t>デスマッチ景品の一つ。加速と併せて防御技能が大きく増加</t>
    <rPh sb="5" eb="7">
      <t>ケイヒン</t>
    </rPh>
    <rPh sb="8" eb="9">
      <t>ヒト</t>
    </rPh>
    <rPh sb="11" eb="13">
      <t>カソク</t>
    </rPh>
    <rPh sb="14" eb="15">
      <t>アワ</t>
    </rPh>
    <rPh sb="17" eb="19">
      <t>ボウギョ</t>
    </rPh>
    <rPh sb="19" eb="21">
      <t>ギノウ</t>
    </rPh>
    <rPh sb="22" eb="23">
      <t>オオ</t>
    </rPh>
    <rPh sb="25" eb="27">
      <t>ゾウカ</t>
    </rPh>
    <phoneticPr fontId="1"/>
  </si>
  <si>
    <t>手頃な火炎対策。序盤には十分</t>
    <rPh sb="0" eb="2">
      <t>テゴロ</t>
    </rPh>
    <rPh sb="3" eb="5">
      <t>カエン</t>
    </rPh>
    <rPh sb="5" eb="7">
      <t>タイサク</t>
    </rPh>
    <rPh sb="8" eb="10">
      <t>ジョバン</t>
    </rPh>
    <rPh sb="12" eb="14">
      <t>ジュウブン</t>
    </rPh>
    <phoneticPr fontId="1"/>
  </si>
  <si>
    <t>手頃な電撃対策。多用してくる敵には必須</t>
    <rPh sb="0" eb="2">
      <t>テゴロ</t>
    </rPh>
    <rPh sb="3" eb="5">
      <t>デンゲキ</t>
    </rPh>
    <rPh sb="5" eb="7">
      <t>タイサク</t>
    </rPh>
    <rPh sb="8" eb="10">
      <t>タヨウ</t>
    </rPh>
    <rPh sb="14" eb="15">
      <t>テキ</t>
    </rPh>
    <rPh sb="17" eb="19">
      <t>ヒッス</t>
    </rPh>
    <phoneticPr fontId="1"/>
  </si>
  <si>
    <t>手頃な冷気対策。アンデッドの寒波への対処にも</t>
    <rPh sb="0" eb="2">
      <t>テゴロ</t>
    </rPh>
    <rPh sb="3" eb="5">
      <t>レイキ</t>
    </rPh>
    <rPh sb="5" eb="7">
      <t>タイサク</t>
    </rPh>
    <rPh sb="14" eb="16">
      <t>カンパ</t>
    </rPh>
    <rPh sb="18" eb="20">
      <t>タイショ</t>
    </rPh>
    <phoneticPr fontId="1"/>
  </si>
  <si>
    <t>筋力の大きな向上。硬い敵の処理に</t>
    <rPh sb="0" eb="2">
      <t>キンリョク</t>
    </rPh>
    <rPh sb="3" eb="4">
      <t>オオ</t>
    </rPh>
    <rPh sb="6" eb="8">
      <t>コウジョウ</t>
    </rPh>
    <rPh sb="9" eb="10">
      <t>カタ</t>
    </rPh>
    <rPh sb="11" eb="12">
      <t>テキ</t>
    </rPh>
    <rPh sb="13" eb="15">
      <t>ショリ</t>
    </rPh>
    <phoneticPr fontId="1"/>
  </si>
  <si>
    <t>確実に一撃を防ぐ。戦闘外でも有効</t>
    <rPh sb="0" eb="2">
      <t>カクジツ</t>
    </rPh>
    <rPh sb="3" eb="5">
      <t>イチゲキ</t>
    </rPh>
    <rPh sb="6" eb="7">
      <t>フセ</t>
    </rPh>
    <rPh sb="9" eb="11">
      <t>セントウ</t>
    </rPh>
    <rPh sb="11" eb="12">
      <t>ガイ</t>
    </rPh>
    <rPh sb="14" eb="16">
      <t>ユウコウ</t>
    </rPh>
    <phoneticPr fontId="1"/>
  </si>
  <si>
    <t>弱いが信頼できる護衛。主に暗殺対策に</t>
    <rPh sb="0" eb="1">
      <t>ヨワ</t>
    </rPh>
    <rPh sb="3" eb="5">
      <t>シンライ</t>
    </rPh>
    <rPh sb="8" eb="10">
      <t>ゴエイ</t>
    </rPh>
    <rPh sb="11" eb="12">
      <t>オモ</t>
    </rPh>
    <rPh sb="13" eb="15">
      <t>アンサツ</t>
    </rPh>
    <rPh sb="15" eb="17">
      <t>タイサク</t>
    </rPh>
    <phoneticPr fontId="1"/>
  </si>
  <si>
    <t>手頃な毒物対策。おまけもついている</t>
    <rPh sb="0" eb="2">
      <t>テゴロ</t>
    </rPh>
    <rPh sb="3" eb="5">
      <t>ドクブツ</t>
    </rPh>
    <rPh sb="5" eb="7">
      <t>タイサク</t>
    </rPh>
    <phoneticPr fontId="1"/>
  </si>
  <si>
    <t>並の事では逃げなくなる。副作用が大きい</t>
    <rPh sb="0" eb="1">
      <t>ナミ</t>
    </rPh>
    <rPh sb="2" eb="3">
      <t>コト</t>
    </rPh>
    <rPh sb="5" eb="6">
      <t>ニ</t>
    </rPh>
    <rPh sb="12" eb="15">
      <t>フクサヨウ</t>
    </rPh>
    <rPh sb="16" eb="17">
      <t>オオ</t>
    </rPh>
    <phoneticPr fontId="1"/>
  </si>
  <si>
    <t>接近戦での命中率を大いに向上</t>
    <rPh sb="0" eb="3">
      <t>セッキンセン</t>
    </rPh>
    <rPh sb="5" eb="7">
      <t>メイチュウ</t>
    </rPh>
    <rPh sb="7" eb="8">
      <t>リツ</t>
    </rPh>
    <rPh sb="9" eb="10">
      <t>オオ</t>
    </rPh>
    <rPh sb="12" eb="14">
      <t>コウジョウ</t>
    </rPh>
    <phoneticPr fontId="1"/>
  </si>
  <si>
    <t>手軽に作れる火の宝石の代役。用途は幅広い</t>
    <rPh sb="0" eb="2">
      <t>テガル</t>
    </rPh>
    <rPh sb="3" eb="4">
      <t>ツク</t>
    </rPh>
    <rPh sb="6" eb="7">
      <t>ヒ</t>
    </rPh>
    <rPh sb="8" eb="10">
      <t>ホウセキ</t>
    </rPh>
    <rPh sb="11" eb="13">
      <t>ダイヤク</t>
    </rPh>
    <rPh sb="14" eb="16">
      <t>ヨウト</t>
    </rPh>
    <rPh sb="17" eb="19">
      <t>ハバヒロ</t>
    </rPh>
    <phoneticPr fontId="1"/>
  </si>
  <si>
    <t>暗殺対策。有能な護衛の用意も重要</t>
    <rPh sb="0" eb="2">
      <t>アンサツ</t>
    </rPh>
    <rPh sb="2" eb="4">
      <t>タイサク</t>
    </rPh>
    <rPh sb="5" eb="7">
      <t>ユウノウ</t>
    </rPh>
    <rPh sb="8" eb="10">
      <t>ゴエイ</t>
    </rPh>
    <rPh sb="11" eb="13">
      <t>ヨウイ</t>
    </rPh>
    <rPh sb="14" eb="16">
      <t>ジュウヨウ</t>
    </rPh>
    <phoneticPr fontId="1"/>
  </si>
  <si>
    <t>地震などへの対策に。行軍でも役立つ</t>
    <rPh sb="0" eb="2">
      <t>ジシン</t>
    </rPh>
    <rPh sb="6" eb="8">
      <t>タイサク</t>
    </rPh>
    <rPh sb="10" eb="12">
      <t>コウグン</t>
    </rPh>
    <rPh sb="14" eb="16">
      <t>ヤクダ</t>
    </rPh>
    <phoneticPr fontId="1"/>
  </si>
  <si>
    <t>安価な研究道具。序盤から中盤に大活躍</t>
    <rPh sb="0" eb="2">
      <t>アンカ</t>
    </rPh>
    <rPh sb="3" eb="5">
      <t>ケンキュウ</t>
    </rPh>
    <rPh sb="5" eb="7">
      <t>ドウグ</t>
    </rPh>
    <rPh sb="8" eb="10">
      <t>ジョバン</t>
    </rPh>
    <rPh sb="12" eb="14">
      <t>チュウバン</t>
    </rPh>
    <rPh sb="15" eb="18">
      <t>ダイカツヤク</t>
    </rPh>
    <phoneticPr fontId="1"/>
  </si>
  <si>
    <t>貴重な射撃精度向上。白兵戦には弱くなる</t>
    <rPh sb="0" eb="2">
      <t>キチョウ</t>
    </rPh>
    <rPh sb="3" eb="5">
      <t>シャゲキ</t>
    </rPh>
    <rPh sb="5" eb="7">
      <t>セイド</t>
    </rPh>
    <rPh sb="7" eb="9">
      <t>コウジョウ</t>
    </rPh>
    <rPh sb="10" eb="13">
      <t>ハクヘイセン</t>
    </rPh>
    <rPh sb="15" eb="16">
      <t>ヨワ</t>
    </rPh>
    <phoneticPr fontId="1"/>
  </si>
  <si>
    <t>手軽な射撃対策。魔物でも使えるのが利点</t>
    <rPh sb="0" eb="2">
      <t>テガル</t>
    </rPh>
    <rPh sb="3" eb="5">
      <t>シャゲキ</t>
    </rPh>
    <rPh sb="5" eb="7">
      <t>タイサク</t>
    </rPh>
    <rPh sb="8" eb="10">
      <t>マモノ</t>
    </rPh>
    <rPh sb="12" eb="13">
      <t>ツカ</t>
    </rPh>
    <rPh sb="17" eb="19">
      <t>リテン</t>
    </rPh>
    <phoneticPr fontId="1"/>
  </si>
  <si>
    <t>ややお高い水中呼吸。海中での能力低下は回避不能</t>
    <rPh sb="3" eb="4">
      <t>タカ</t>
    </rPh>
    <rPh sb="5" eb="7">
      <t>スイチュウ</t>
    </rPh>
    <rPh sb="7" eb="9">
      <t>コキュウ</t>
    </rPh>
    <rPh sb="10" eb="12">
      <t>カイチュウ</t>
    </rPh>
    <rPh sb="14" eb="16">
      <t>ノウリョク</t>
    </rPh>
    <rPh sb="16" eb="18">
      <t>テイカ</t>
    </rPh>
    <rPh sb="19" eb="21">
      <t>カイヒ</t>
    </rPh>
    <rPh sb="21" eb="23">
      <t>フノウ</t>
    </rPh>
    <phoneticPr fontId="1"/>
  </si>
  <si>
    <t>軍を小さく見せかける。小規模なら完全な隠蔽も</t>
    <rPh sb="0" eb="1">
      <t>グン</t>
    </rPh>
    <rPh sb="2" eb="3">
      <t>チイ</t>
    </rPh>
    <rPh sb="5" eb="6">
      <t>ミ</t>
    </rPh>
    <rPh sb="11" eb="14">
      <t>ショウキボ</t>
    </rPh>
    <rPh sb="16" eb="18">
      <t>カンゼン</t>
    </rPh>
    <rPh sb="19" eb="21">
      <t>インペイ</t>
    </rPh>
    <phoneticPr fontId="1"/>
  </si>
  <si>
    <t>安価な水中呼吸。兵を率いないならこれで十分</t>
    <rPh sb="0" eb="2">
      <t>アンカ</t>
    </rPh>
    <rPh sb="3" eb="5">
      <t>スイチュウ</t>
    </rPh>
    <rPh sb="5" eb="7">
      <t>コキュウ</t>
    </rPh>
    <rPh sb="8" eb="9">
      <t>ヘイ</t>
    </rPh>
    <rPh sb="10" eb="11">
      <t>ヒキ</t>
    </rPh>
    <rPh sb="19" eb="21">
      <t>ジュウブン</t>
    </rPh>
    <phoneticPr fontId="1"/>
  </si>
  <si>
    <t>元々神聖なものだけが使える自動祝福装置</t>
    <rPh sb="0" eb="2">
      <t>モトモト</t>
    </rPh>
    <rPh sb="2" eb="4">
      <t>シンセイ</t>
    </rPh>
    <rPh sb="10" eb="11">
      <t>ツカ</t>
    </rPh>
    <rPh sb="13" eb="15">
      <t>ジドウ</t>
    </rPh>
    <rPh sb="15" eb="17">
      <t>シュクフク</t>
    </rPh>
    <rPh sb="17" eb="19">
      <t>ソウチ</t>
    </rPh>
    <phoneticPr fontId="1"/>
  </si>
  <si>
    <t>二個もの真珠を戦闘毎に使える。製造条件が曲者</t>
    <rPh sb="0" eb="2">
      <t>ニコ</t>
    </rPh>
    <rPh sb="4" eb="6">
      <t>シンジュ</t>
    </rPh>
    <rPh sb="7" eb="9">
      <t>セントウ</t>
    </rPh>
    <rPh sb="9" eb="10">
      <t>ゴト</t>
    </rPh>
    <rPh sb="11" eb="12">
      <t>ツカ</t>
    </rPh>
    <rPh sb="15" eb="17">
      <t>セイゾウ</t>
    </rPh>
    <rPh sb="17" eb="19">
      <t>ジョウケン</t>
    </rPh>
    <rPh sb="20" eb="22">
      <t>クセモノ</t>
    </rPh>
    <phoneticPr fontId="1"/>
  </si>
  <si>
    <t>追加装甲。分厚い防具と合わせるのが良い</t>
    <rPh sb="0" eb="2">
      <t>ツイカ</t>
    </rPh>
    <rPh sb="2" eb="4">
      <t>ソウコウ</t>
    </rPh>
    <rPh sb="5" eb="7">
      <t>ブアツ</t>
    </rPh>
    <rPh sb="8" eb="10">
      <t>ボウグ</t>
    </rPh>
    <rPh sb="11" eb="12">
      <t>ア</t>
    </rPh>
    <rPh sb="17" eb="18">
      <t>ヨ</t>
    </rPh>
    <phoneticPr fontId="1"/>
  </si>
  <si>
    <t>魔法抵抗の補強。効果は控えめだが安価</t>
    <rPh sb="0" eb="2">
      <t>マホウ</t>
    </rPh>
    <rPh sb="2" eb="4">
      <t>テイコウ</t>
    </rPh>
    <rPh sb="5" eb="7">
      <t>ホキョウ</t>
    </rPh>
    <rPh sb="8" eb="10">
      <t>コウカ</t>
    </rPh>
    <rPh sb="11" eb="12">
      <t>ヒカ</t>
    </rPh>
    <rPh sb="16" eb="18">
      <t>アンカ</t>
    </rPh>
    <phoneticPr fontId="1"/>
  </si>
  <si>
    <t>傷からの後遺症を抑える。事故防止に</t>
    <rPh sb="0" eb="1">
      <t>キズ</t>
    </rPh>
    <rPh sb="4" eb="7">
      <t>コウイショウ</t>
    </rPh>
    <rPh sb="8" eb="9">
      <t>オサ</t>
    </rPh>
    <rPh sb="12" eb="14">
      <t>ジコ</t>
    </rPh>
    <rPh sb="14" eb="16">
      <t>ボウシ</t>
    </rPh>
    <phoneticPr fontId="1"/>
  </si>
  <si>
    <t>巨人用の投擲武器。手を塞がれないのが特徴</t>
    <rPh sb="0" eb="2">
      <t>キョジン</t>
    </rPh>
    <rPh sb="2" eb="3">
      <t>ヨウ</t>
    </rPh>
    <rPh sb="4" eb="6">
      <t>トウテキ</t>
    </rPh>
    <rPh sb="6" eb="8">
      <t>ブキ</t>
    </rPh>
    <rPh sb="9" eb="10">
      <t>テ</t>
    </rPh>
    <rPh sb="11" eb="12">
      <t>フサ</t>
    </rPh>
    <rPh sb="18" eb="20">
      <t>トクチョウ</t>
    </rPh>
    <phoneticPr fontId="1"/>
  </si>
  <si>
    <t>頭を連打する石の鳥。兜のない敵には強烈</t>
    <rPh sb="0" eb="1">
      <t>アタマ</t>
    </rPh>
    <rPh sb="2" eb="4">
      <t>レンダ</t>
    </rPh>
    <rPh sb="6" eb="7">
      <t>イシ</t>
    </rPh>
    <rPh sb="8" eb="9">
      <t>トリ</t>
    </rPh>
    <rPh sb="10" eb="11">
      <t>カブト</t>
    </rPh>
    <rPh sb="14" eb="15">
      <t>テキ</t>
    </rPh>
    <rPh sb="17" eb="19">
      <t>キョウレツ</t>
    </rPh>
    <phoneticPr fontId="1"/>
  </si>
  <si>
    <t>暗視と隠密行動の助けに。暗殺者に好都合</t>
    <rPh sb="0" eb="2">
      <t>アンシ</t>
    </rPh>
    <rPh sb="3" eb="5">
      <t>オンミツ</t>
    </rPh>
    <rPh sb="5" eb="7">
      <t>コウドウ</t>
    </rPh>
    <rPh sb="8" eb="9">
      <t>タス</t>
    </rPh>
    <rPh sb="12" eb="15">
      <t>アンサツシャ</t>
    </rPh>
    <rPh sb="16" eb="19">
      <t>コウツゴウ</t>
    </rPh>
    <phoneticPr fontId="1"/>
  </si>
  <si>
    <t>高確率で死を回避。脆い魔術師などに</t>
    <rPh sb="0" eb="3">
      <t>コウカクリツ</t>
    </rPh>
    <rPh sb="4" eb="5">
      <t>シ</t>
    </rPh>
    <rPh sb="6" eb="8">
      <t>カイヒ</t>
    </rPh>
    <rPh sb="9" eb="10">
      <t>モロ</t>
    </rPh>
    <rPh sb="11" eb="14">
      <t>マジュツシ</t>
    </rPh>
    <phoneticPr fontId="1"/>
  </si>
  <si>
    <t>全自動訓練装置。地味だが色々使える</t>
    <rPh sb="0" eb="3">
      <t>ゼンジドウ</t>
    </rPh>
    <rPh sb="3" eb="5">
      <t>クンレン</t>
    </rPh>
    <rPh sb="5" eb="7">
      <t>ソウチ</t>
    </rPh>
    <rPh sb="8" eb="10">
      <t>ジミ</t>
    </rPh>
    <rPh sb="12" eb="14">
      <t>イロイロ</t>
    </rPh>
    <rPh sb="14" eb="15">
      <t>ツカ</t>
    </rPh>
    <phoneticPr fontId="1"/>
  </si>
  <si>
    <t>軍を大きく見せかける。敵への牽制に</t>
    <rPh sb="0" eb="1">
      <t>グン</t>
    </rPh>
    <rPh sb="2" eb="3">
      <t>オオ</t>
    </rPh>
    <rPh sb="5" eb="6">
      <t>ミ</t>
    </rPh>
    <rPh sb="11" eb="12">
      <t>テキ</t>
    </rPh>
    <rPh sb="14" eb="16">
      <t>ケンセイ</t>
    </rPh>
    <phoneticPr fontId="1"/>
  </si>
  <si>
    <t>丈夫な護衛を得られる。数の多さが利点</t>
    <rPh sb="0" eb="2">
      <t>ジョウブ</t>
    </rPh>
    <rPh sb="3" eb="5">
      <t>ゴエイ</t>
    </rPh>
    <rPh sb="6" eb="7">
      <t>エ</t>
    </rPh>
    <rPh sb="11" eb="12">
      <t>カズ</t>
    </rPh>
    <rPh sb="13" eb="14">
      <t>オオ</t>
    </rPh>
    <rPh sb="16" eb="18">
      <t>リテン</t>
    </rPh>
    <phoneticPr fontId="1"/>
  </si>
  <si>
    <t>簡易的な防具代わり。火には弱くなる</t>
    <rPh sb="0" eb="2">
      <t>カンイ</t>
    </rPh>
    <rPh sb="2" eb="3">
      <t>テキ</t>
    </rPh>
    <rPh sb="4" eb="6">
      <t>ボウグ</t>
    </rPh>
    <rPh sb="6" eb="7">
      <t>ガ</t>
    </rPh>
    <rPh sb="10" eb="11">
      <t>ヒ</t>
    </rPh>
    <rPh sb="13" eb="14">
      <t>ヨワ</t>
    </rPh>
    <phoneticPr fontId="1"/>
  </si>
  <si>
    <t>接近戦での回避率向上。少数相手に向く</t>
    <rPh sb="0" eb="3">
      <t>セッキンセン</t>
    </rPh>
    <rPh sb="5" eb="7">
      <t>カイヒ</t>
    </rPh>
    <rPh sb="7" eb="8">
      <t>リツ</t>
    </rPh>
    <rPh sb="8" eb="10">
      <t>コウジョウ</t>
    </rPh>
    <rPh sb="11" eb="13">
      <t>ショウスウ</t>
    </rPh>
    <rPh sb="13" eb="15">
      <t>アイテ</t>
    </rPh>
    <rPh sb="16" eb="17">
      <t>ム</t>
    </rPh>
    <phoneticPr fontId="1"/>
  </si>
  <si>
    <t>大容量の食糧鍋。痩せ地への行軍に</t>
    <rPh sb="0" eb="3">
      <t>ダイヨウリョウ</t>
    </rPh>
    <rPh sb="4" eb="6">
      <t>ショクリョウ</t>
    </rPh>
    <rPh sb="6" eb="7">
      <t>ナベ</t>
    </rPh>
    <rPh sb="8" eb="9">
      <t>ヤ</t>
    </rPh>
    <rPh sb="10" eb="11">
      <t>チ</t>
    </rPh>
    <rPh sb="13" eb="15">
      <t>コウグン</t>
    </rPh>
    <phoneticPr fontId="1"/>
  </si>
  <si>
    <t>大きな命中率向上。安さも強み</t>
    <rPh sb="0" eb="1">
      <t>オオ</t>
    </rPh>
    <rPh sb="3" eb="5">
      <t>メイチュウ</t>
    </rPh>
    <rPh sb="5" eb="6">
      <t>リツ</t>
    </rPh>
    <rPh sb="6" eb="8">
      <t>コウジョウ</t>
    </rPh>
    <rPh sb="9" eb="10">
      <t>ヤス</t>
    </rPh>
    <rPh sb="12" eb="13">
      <t>ツヨ</t>
    </rPh>
    <phoneticPr fontId="1"/>
  </si>
  <si>
    <t>多機能な使い魔。多少の危険も秘める</t>
    <rPh sb="0" eb="3">
      <t>タキノウ</t>
    </rPh>
    <rPh sb="4" eb="5">
      <t>ツカ</t>
    </rPh>
    <rPh sb="6" eb="7">
      <t>マ</t>
    </rPh>
    <rPh sb="8" eb="10">
      <t>タショウ</t>
    </rPh>
    <rPh sb="11" eb="13">
      <t>キケン</t>
    </rPh>
    <rPh sb="14" eb="15">
      <t>ヒ</t>
    </rPh>
    <phoneticPr fontId="1"/>
  </si>
  <si>
    <t>悪魔を自動生産。代償は避け得ぬ死</t>
    <rPh sb="0" eb="2">
      <t>アクマ</t>
    </rPh>
    <rPh sb="3" eb="5">
      <t>ジドウ</t>
    </rPh>
    <rPh sb="5" eb="7">
      <t>セイサン</t>
    </rPh>
    <rPh sb="8" eb="10">
      <t>ダイショウ</t>
    </rPh>
    <rPh sb="11" eb="12">
      <t>サ</t>
    </rPh>
    <rPh sb="13" eb="14">
      <t>エ</t>
    </rPh>
    <rPh sb="15" eb="16">
      <t>シ</t>
    </rPh>
    <phoneticPr fontId="1"/>
  </si>
  <si>
    <t>Boots of Water Walking</t>
    <phoneticPr fontId="1"/>
  </si>
  <si>
    <t>水1</t>
    <rPh sb="0" eb="1">
      <t>ミズ</t>
    </rPh>
    <phoneticPr fontId="1"/>
  </si>
  <si>
    <t>Swim</t>
    <phoneticPr fontId="1"/>
  </si>
  <si>
    <t>誰でも川を通れるようになる。暑い領域で優秀</t>
    <rPh sb="0" eb="1">
      <t>ダレ</t>
    </rPh>
    <rPh sb="3" eb="4">
      <t>カワ</t>
    </rPh>
    <rPh sb="5" eb="6">
      <t>トオ</t>
    </rPh>
    <rPh sb="14" eb="15">
      <t>アツ</t>
    </rPh>
    <rPh sb="16" eb="18">
      <t>リョウイキ</t>
    </rPh>
    <rPh sb="19" eb="21">
      <t>ユウシュウ</t>
    </rPh>
    <phoneticPr fontId="1"/>
  </si>
  <si>
    <t>Flame Eruption</t>
    <phoneticPr fontId="1"/>
  </si>
  <si>
    <t>生体爆弾の種。指揮官や魔術師に直撃させると爽快</t>
    <rPh sb="0" eb="2">
      <t>セイタイ</t>
    </rPh>
    <rPh sb="2" eb="4">
      <t>バクダン</t>
    </rPh>
    <rPh sb="5" eb="6">
      <t>タネ</t>
    </rPh>
    <rPh sb="7" eb="10">
      <t>シキカン</t>
    </rPh>
    <rPh sb="11" eb="14">
      <t>マジュツシ</t>
    </rPh>
    <rPh sb="15" eb="17">
      <t>チョクゲキ</t>
    </rPh>
    <rPh sb="21" eb="23">
      <t>ソウカイ</t>
    </rPh>
    <phoneticPr fontId="1"/>
  </si>
  <si>
    <t>安価だが弱い水中呼吸付加。護衛程度は問題なく連れられる</t>
    <rPh sb="0" eb="2">
      <t>アンカ</t>
    </rPh>
    <rPh sb="4" eb="5">
      <t>ヨワ</t>
    </rPh>
    <rPh sb="6" eb="8">
      <t>スイチュウ</t>
    </rPh>
    <rPh sb="8" eb="10">
      <t>コキュウ</t>
    </rPh>
    <rPh sb="10" eb="12">
      <t>フカ</t>
    </rPh>
    <rPh sb="13" eb="15">
      <t>ゴエイ</t>
    </rPh>
    <rPh sb="15" eb="17">
      <t>テイド</t>
    </rPh>
    <rPh sb="18" eb="20">
      <t>モンダイ</t>
    </rPh>
    <rPh sb="22" eb="23">
      <t>ツ</t>
    </rPh>
    <phoneticPr fontId="1"/>
  </si>
  <si>
    <t>一撃の重い追撃。水中でもよく機能する</t>
    <rPh sb="0" eb="2">
      <t>イチゲキ</t>
    </rPh>
    <rPh sb="3" eb="4">
      <t>オモ</t>
    </rPh>
    <rPh sb="5" eb="7">
      <t>ツイゲキ</t>
    </rPh>
    <rPh sb="8" eb="10">
      <t>スイチュウ</t>
    </rPh>
    <rPh sb="14" eb="16">
      <t>キノウ</t>
    </rPh>
    <phoneticPr fontId="1"/>
  </si>
  <si>
    <t>電撃での弱い自動反撃。死体工作にも役立つ</t>
    <rPh sb="0" eb="2">
      <t>デンゲキ</t>
    </rPh>
    <rPh sb="4" eb="5">
      <t>ヨワ</t>
    </rPh>
    <rPh sb="6" eb="8">
      <t>ジドウ</t>
    </rPh>
    <rPh sb="8" eb="10">
      <t>ハンゲキ</t>
    </rPh>
    <rPh sb="11" eb="13">
      <t>シタイ</t>
    </rPh>
    <rPh sb="13" eb="15">
      <t>コウサク</t>
    </rPh>
    <rPh sb="17" eb="19">
      <t>ヤクダ</t>
    </rPh>
    <phoneticPr fontId="1"/>
  </si>
  <si>
    <t>包囲戦のお供。戦闘でも役立ってくれる</t>
    <rPh sb="0" eb="2">
      <t>ホウイ</t>
    </rPh>
    <rPh sb="2" eb="3">
      <t>セン</t>
    </rPh>
    <rPh sb="5" eb="6">
      <t>トモ</t>
    </rPh>
    <rPh sb="7" eb="9">
      <t>セントウ</t>
    </rPh>
    <rPh sb="11" eb="13">
      <t>ヤクダ</t>
    </rPh>
    <phoneticPr fontId="1"/>
  </si>
  <si>
    <t>小型輸送機。鈍重な兵も素早く輸送する</t>
    <rPh sb="0" eb="2">
      <t>コガタ</t>
    </rPh>
    <rPh sb="2" eb="5">
      <t>ユソウキ</t>
    </rPh>
    <rPh sb="6" eb="8">
      <t>ドンジュウ</t>
    </rPh>
    <rPh sb="9" eb="10">
      <t>ヘイ</t>
    </rPh>
    <rPh sb="11" eb="13">
      <t>スバヤ</t>
    </rPh>
    <rPh sb="14" eb="16">
      <t>ユソウ</t>
    </rPh>
    <phoneticPr fontId="1"/>
  </si>
  <si>
    <t>不確実だが強力な追加防御</t>
    <rPh sb="0" eb="3">
      <t>フカクジツ</t>
    </rPh>
    <rPh sb="5" eb="7">
      <t>キョウリョク</t>
    </rPh>
    <rPh sb="8" eb="10">
      <t>ツイカ</t>
    </rPh>
    <rPh sb="10" eb="12">
      <t>ボウギョ</t>
    </rPh>
    <phoneticPr fontId="1"/>
  </si>
  <si>
    <t>大軍が居るかのように思わせる。要塞と組み合わせるのが良い</t>
    <rPh sb="0" eb="2">
      <t>タイグン</t>
    </rPh>
    <rPh sb="3" eb="4">
      <t>イ</t>
    </rPh>
    <rPh sb="10" eb="11">
      <t>オモ</t>
    </rPh>
    <rPh sb="15" eb="17">
      <t>ヨウサイ</t>
    </rPh>
    <rPh sb="18" eb="19">
      <t>ク</t>
    </rPh>
    <rPh sb="20" eb="21">
      <t>ア</t>
    </rPh>
    <rPh sb="26" eb="27">
      <t>ヨ</t>
    </rPh>
    <phoneticPr fontId="1"/>
  </si>
  <si>
    <t>多数の兵を隠蔽。完全な隠蔽も十分可能</t>
    <rPh sb="0" eb="2">
      <t>タスウ</t>
    </rPh>
    <rPh sb="3" eb="4">
      <t>ヘイ</t>
    </rPh>
    <rPh sb="5" eb="7">
      <t>インペイ</t>
    </rPh>
    <rPh sb="8" eb="10">
      <t>カンゼン</t>
    </rPh>
    <rPh sb="11" eb="13">
      <t>インペイ</t>
    </rPh>
    <rPh sb="14" eb="16">
      <t>ジュウブン</t>
    </rPh>
    <rPh sb="16" eb="18">
      <t>カノウ</t>
    </rPh>
    <phoneticPr fontId="1"/>
  </si>
  <si>
    <t>魚が陸に上がるための品。誰でも使えるのが売り</t>
    <rPh sb="0" eb="1">
      <t>サカナ</t>
    </rPh>
    <rPh sb="2" eb="3">
      <t>オカ</t>
    </rPh>
    <rPh sb="4" eb="5">
      <t>ア</t>
    </rPh>
    <rPh sb="10" eb="11">
      <t>シナ</t>
    </rPh>
    <rPh sb="12" eb="13">
      <t>ダレ</t>
    </rPh>
    <rPh sb="15" eb="16">
      <t>ツカ</t>
    </rPh>
    <rPh sb="20" eb="21">
      <t>ウ</t>
    </rPh>
    <phoneticPr fontId="1"/>
  </si>
  <si>
    <t>風魔法増強。風の精霊のお供も付く</t>
    <rPh sb="0" eb="1">
      <t>カゼ</t>
    </rPh>
    <rPh sb="1" eb="3">
      <t>マホウ</t>
    </rPh>
    <rPh sb="3" eb="5">
      <t>ゾウキョウ</t>
    </rPh>
    <rPh sb="6" eb="7">
      <t>カゼ</t>
    </rPh>
    <rPh sb="8" eb="10">
      <t>セイレイ</t>
    </rPh>
    <rPh sb="12" eb="13">
      <t>トモ</t>
    </rPh>
    <rPh sb="14" eb="15">
      <t>ツ</t>
    </rPh>
    <phoneticPr fontId="1"/>
  </si>
  <si>
    <t>やや値の張る水中呼吸の書。容量はそれなり</t>
    <rPh sb="2" eb="3">
      <t>ネ</t>
    </rPh>
    <rPh sb="4" eb="5">
      <t>ハ</t>
    </rPh>
    <rPh sb="6" eb="8">
      <t>スイチュウ</t>
    </rPh>
    <rPh sb="8" eb="10">
      <t>コキュウ</t>
    </rPh>
    <rPh sb="11" eb="12">
      <t>ショ</t>
    </rPh>
    <rPh sb="13" eb="15">
      <t>ヨウリョウ</t>
    </rPh>
    <phoneticPr fontId="1"/>
  </si>
  <si>
    <t>筋力と持久力を提供。魔術師にでも役立つ</t>
    <rPh sb="0" eb="2">
      <t>キンリョク</t>
    </rPh>
    <rPh sb="3" eb="6">
      <t>ジキュウリョク</t>
    </rPh>
    <rPh sb="7" eb="9">
      <t>テイキョウ</t>
    </rPh>
    <rPh sb="10" eb="13">
      <t>マジュツシ</t>
    </rPh>
    <rPh sb="16" eb="18">
      <t>ヤクダ</t>
    </rPh>
    <phoneticPr fontId="1"/>
  </si>
  <si>
    <t>時間短縮に。聖以外の魔法技能さえあれば機能する</t>
    <rPh sb="0" eb="2">
      <t>ジカン</t>
    </rPh>
    <rPh sb="2" eb="4">
      <t>タンシュク</t>
    </rPh>
    <rPh sb="6" eb="7">
      <t>セイ</t>
    </rPh>
    <rPh sb="7" eb="9">
      <t>イガイ</t>
    </rPh>
    <rPh sb="10" eb="12">
      <t>マホウ</t>
    </rPh>
    <rPh sb="12" eb="14">
      <t>ギノウ</t>
    </rPh>
    <rPh sb="19" eb="21">
      <t>キノウ</t>
    </rPh>
    <phoneticPr fontId="1"/>
  </si>
  <si>
    <t>準備の手間を省ける。聖以外の魔法技能が必要</t>
    <rPh sb="0" eb="2">
      <t>ジュンビ</t>
    </rPh>
    <rPh sb="3" eb="5">
      <t>テマ</t>
    </rPh>
    <rPh sb="6" eb="7">
      <t>ハブ</t>
    </rPh>
    <rPh sb="10" eb="11">
      <t>セイ</t>
    </rPh>
    <rPh sb="11" eb="13">
      <t>イガイ</t>
    </rPh>
    <rPh sb="14" eb="16">
      <t>マホウ</t>
    </rPh>
    <rPh sb="16" eb="18">
      <t>ギノウ</t>
    </rPh>
    <rPh sb="19" eb="21">
      <t>ヒツヨウ</t>
    </rPh>
    <phoneticPr fontId="1"/>
  </si>
  <si>
    <t>特定の攻撃への優れた対策。大型の指揮官には重要</t>
    <rPh sb="0" eb="2">
      <t>トクテイ</t>
    </rPh>
    <rPh sb="3" eb="5">
      <t>コウゲキ</t>
    </rPh>
    <rPh sb="7" eb="8">
      <t>スグ</t>
    </rPh>
    <rPh sb="10" eb="12">
      <t>タイサク</t>
    </rPh>
    <rPh sb="13" eb="15">
      <t>オオガタ</t>
    </rPh>
    <rPh sb="16" eb="19">
      <t>シキカン</t>
    </rPh>
    <rPh sb="21" eb="23">
      <t>ジュウヨウ</t>
    </rPh>
    <phoneticPr fontId="1"/>
  </si>
  <si>
    <t>対応する呪文を使うには非常に優秀。妙なおまけも</t>
    <rPh sb="0" eb="2">
      <t>タイオウ</t>
    </rPh>
    <rPh sb="4" eb="6">
      <t>ジュモン</t>
    </rPh>
    <rPh sb="7" eb="8">
      <t>ツカ</t>
    </rPh>
    <rPh sb="11" eb="13">
      <t>ヒジョウ</t>
    </rPh>
    <rPh sb="14" eb="16">
      <t>ユウシュウ</t>
    </rPh>
    <rPh sb="17" eb="18">
      <t>ミョウ</t>
    </rPh>
    <phoneticPr fontId="1"/>
  </si>
  <si>
    <t>自分も相手も抵抗が困難に。危険も秘める</t>
    <rPh sb="0" eb="2">
      <t>ジブン</t>
    </rPh>
    <rPh sb="3" eb="5">
      <t>アイテ</t>
    </rPh>
    <rPh sb="6" eb="8">
      <t>テイコウ</t>
    </rPh>
    <rPh sb="9" eb="11">
      <t>コンナン</t>
    </rPh>
    <rPh sb="13" eb="15">
      <t>キケン</t>
    </rPh>
    <rPh sb="16" eb="17">
      <t>ヒ</t>
    </rPh>
    <phoneticPr fontId="1"/>
  </si>
  <si>
    <t>初期費用だけで好きなだけ覗き見ができる</t>
    <rPh sb="0" eb="2">
      <t>ショキ</t>
    </rPh>
    <rPh sb="2" eb="4">
      <t>ヒヨウ</t>
    </rPh>
    <rPh sb="7" eb="8">
      <t>ス</t>
    </rPh>
    <rPh sb="12" eb="13">
      <t>ノゾ</t>
    </rPh>
    <rPh sb="14" eb="15">
      <t>ミ</t>
    </rPh>
    <phoneticPr fontId="1"/>
  </si>
  <si>
    <t>星魔法増強。やや作りにくい</t>
    <rPh sb="0" eb="1">
      <t>ホシ</t>
    </rPh>
    <rPh sb="1" eb="3">
      <t>マホウ</t>
    </rPh>
    <rPh sb="3" eb="5">
      <t>ゾウキョウ</t>
    </rPh>
    <rPh sb="8" eb="9">
      <t>ツク</t>
    </rPh>
    <phoneticPr fontId="1"/>
  </si>
  <si>
    <t>下等なアンデッドの製造に。戦闘での用途も持つ</t>
    <rPh sb="0" eb="2">
      <t>カトウ</t>
    </rPh>
    <rPh sb="9" eb="11">
      <t>セイゾウ</t>
    </rPh>
    <rPh sb="13" eb="15">
      <t>セントウ</t>
    </rPh>
    <rPh sb="17" eb="19">
      <t>ヨウト</t>
    </rPh>
    <rPh sb="20" eb="21">
      <t>モ</t>
    </rPh>
    <phoneticPr fontId="1"/>
  </si>
  <si>
    <t>研究力の大幅な増強。価格も相応に高い</t>
    <rPh sb="0" eb="2">
      <t>ケンキュウ</t>
    </rPh>
    <rPh sb="2" eb="3">
      <t>リョク</t>
    </rPh>
    <rPh sb="4" eb="6">
      <t>オオハバ</t>
    </rPh>
    <rPh sb="7" eb="9">
      <t>ゾウキョウ</t>
    </rPh>
    <rPh sb="10" eb="12">
      <t>カカク</t>
    </rPh>
    <rPh sb="13" eb="15">
      <t>ソウオウ</t>
    </rPh>
    <rPh sb="16" eb="17">
      <t>タカ</t>
    </rPh>
    <phoneticPr fontId="1"/>
  </si>
  <si>
    <t>破壊工作用。取扱注意</t>
    <rPh sb="0" eb="2">
      <t>ハカイ</t>
    </rPh>
    <rPh sb="2" eb="5">
      <t>コウサクヨウ</t>
    </rPh>
    <rPh sb="6" eb="8">
      <t>トリアツカイ</t>
    </rPh>
    <rPh sb="8" eb="10">
      <t>チュウイ</t>
    </rPh>
    <phoneticPr fontId="1"/>
  </si>
  <si>
    <t>指揮官が持つだけで有効。量産も容易</t>
    <rPh sb="0" eb="3">
      <t>シキカン</t>
    </rPh>
    <rPh sb="4" eb="5">
      <t>モ</t>
    </rPh>
    <rPh sb="9" eb="11">
      <t>ユウコウ</t>
    </rPh>
    <rPh sb="12" eb="14">
      <t>リョウサン</t>
    </rPh>
    <rPh sb="15" eb="17">
      <t>ヨウイ</t>
    </rPh>
    <phoneticPr fontId="1"/>
  </si>
  <si>
    <t>電撃に強いお守り。星に頼らず幸運を得る</t>
    <rPh sb="0" eb="2">
      <t>デンゲキ</t>
    </rPh>
    <rPh sb="3" eb="4">
      <t>ツヨ</t>
    </rPh>
    <rPh sb="6" eb="7">
      <t>マモ</t>
    </rPh>
    <rPh sb="9" eb="10">
      <t>ホシ</t>
    </rPh>
    <rPh sb="11" eb="12">
      <t>タヨ</t>
    </rPh>
    <rPh sb="14" eb="16">
      <t>コウウン</t>
    </rPh>
    <rPh sb="17" eb="18">
      <t>エ</t>
    </rPh>
    <phoneticPr fontId="1"/>
  </si>
  <si>
    <t>食事代わりの酒。容量は小さいが安価</t>
    <rPh sb="0" eb="2">
      <t>ショクジ</t>
    </rPh>
    <rPh sb="2" eb="3">
      <t>ガ</t>
    </rPh>
    <rPh sb="6" eb="7">
      <t>サケ</t>
    </rPh>
    <rPh sb="8" eb="10">
      <t>ヨウリョウ</t>
    </rPh>
    <rPh sb="11" eb="12">
      <t>チイ</t>
    </rPh>
    <rPh sb="15" eb="17">
      <t>アンカ</t>
    </rPh>
    <phoneticPr fontId="1"/>
  </si>
  <si>
    <t>サイズ4までの制限で巨大化。利点と欠点を併せ持つ</t>
    <rPh sb="7" eb="9">
      <t>セイゲン</t>
    </rPh>
    <rPh sb="10" eb="13">
      <t>キョダイカ</t>
    </rPh>
    <rPh sb="14" eb="16">
      <t>リテン</t>
    </rPh>
    <rPh sb="17" eb="19">
      <t>ケッテン</t>
    </rPh>
    <rPh sb="20" eb="21">
      <t>アワ</t>
    </rPh>
    <rPh sb="22" eb="23">
      <t>モ</t>
    </rPh>
    <phoneticPr fontId="1"/>
  </si>
  <si>
    <t>効果は豊富だが扱いが難しい</t>
    <rPh sb="0" eb="2">
      <t>コウカ</t>
    </rPh>
    <rPh sb="3" eb="5">
      <t>ホウフ</t>
    </rPh>
    <rPh sb="7" eb="8">
      <t>アツカ</t>
    </rPh>
    <rPh sb="10" eb="11">
      <t>ムズカ</t>
    </rPh>
    <phoneticPr fontId="1"/>
  </si>
  <si>
    <t>筋力+4\n装備解除不可\nターン毎に低確率でSkinshifterへ変身</t>
    <rPh sb="0" eb="2">
      <t>キンリョク</t>
    </rPh>
    <rPh sb="6" eb="8">
      <t>ソウビ</t>
    </rPh>
    <rPh sb="8" eb="10">
      <t>カイジョ</t>
    </rPh>
    <rPh sb="10" eb="12">
      <t>フカ</t>
    </rPh>
    <rPh sb="17" eb="18">
      <t>ゴト</t>
    </rPh>
    <rPh sb="19" eb="22">
      <t>テイカクリツ</t>
    </rPh>
    <rPh sb="35" eb="37">
      <t>ヘンシン</t>
    </rPh>
    <phoneticPr fontId="1"/>
  </si>
  <si>
    <t>HPが高いものの生存力を大きく高める</t>
    <rPh sb="3" eb="4">
      <t>タカ</t>
    </rPh>
    <rPh sb="8" eb="11">
      <t>セイゾンリョク</t>
    </rPh>
    <rPh sb="12" eb="13">
      <t>オオ</t>
    </rPh>
    <rPh sb="15" eb="16">
      <t>タカ</t>
    </rPh>
    <phoneticPr fontId="1"/>
  </si>
  <si>
    <t>持久力を大幅に向上。魔術師にも役立つ</t>
    <rPh sb="0" eb="3">
      <t>ジキュウリョク</t>
    </rPh>
    <rPh sb="4" eb="6">
      <t>オオハバ</t>
    </rPh>
    <rPh sb="7" eb="9">
      <t>コウジョウ</t>
    </rPh>
    <rPh sb="10" eb="13">
      <t>マジュツシ</t>
    </rPh>
    <rPh sb="15" eb="17">
      <t>ヤクダ</t>
    </rPh>
    <phoneticPr fontId="1"/>
  </si>
  <si>
    <t>食糧と緑の宝石を提供。活用できる魔術師が持ちたい</t>
    <rPh sb="0" eb="2">
      <t>ショクリョウ</t>
    </rPh>
    <rPh sb="3" eb="4">
      <t>ミドリ</t>
    </rPh>
    <rPh sb="5" eb="7">
      <t>ホウセキ</t>
    </rPh>
    <rPh sb="8" eb="10">
      <t>テイキョウ</t>
    </rPh>
    <rPh sb="11" eb="13">
      <t>カツヨウ</t>
    </rPh>
    <rPh sb="16" eb="19">
      <t>マジュツシ</t>
    </rPh>
    <rPh sb="20" eb="21">
      <t>モ</t>
    </rPh>
    <phoneticPr fontId="1"/>
  </si>
  <si>
    <t>猛毒の追撃。効く相手は多い</t>
    <rPh sb="0" eb="2">
      <t>モウドク</t>
    </rPh>
    <rPh sb="3" eb="5">
      <t>ツイゲキ</t>
    </rPh>
    <rPh sb="6" eb="7">
      <t>キ</t>
    </rPh>
    <rPh sb="8" eb="10">
      <t>アイテ</t>
    </rPh>
    <rPh sb="11" eb="12">
      <t>オオ</t>
    </rPh>
    <phoneticPr fontId="1"/>
  </si>
  <si>
    <t>奴隷探しの友。使わない手はない</t>
    <rPh sb="0" eb="2">
      <t>ドレイ</t>
    </rPh>
    <rPh sb="2" eb="3">
      <t>サガ</t>
    </rPh>
    <rPh sb="5" eb="6">
      <t>トモ</t>
    </rPh>
    <rPh sb="7" eb="8">
      <t>ツカ</t>
    </rPh>
    <rPh sb="11" eb="12">
      <t>テ</t>
    </rPh>
    <phoneticPr fontId="1"/>
  </si>
  <si>
    <t>血魔法増強。条件は厳しいが癖はない</t>
    <rPh sb="0" eb="1">
      <t>ケツ</t>
    </rPh>
    <rPh sb="1" eb="3">
      <t>マホウ</t>
    </rPh>
    <rPh sb="3" eb="5">
      <t>ゾウキョウ</t>
    </rPh>
    <rPh sb="6" eb="8">
      <t>ジョウケン</t>
    </rPh>
    <rPh sb="9" eb="10">
      <t>キビ</t>
    </rPh>
    <rPh sb="13" eb="14">
      <t>クセ</t>
    </rPh>
    <phoneticPr fontId="1"/>
  </si>
  <si>
    <t>強力な疲労回復。ただし疲れやすくもなる</t>
    <rPh sb="0" eb="2">
      <t>キョウリョク</t>
    </rPh>
    <rPh sb="3" eb="5">
      <t>ヒロウ</t>
    </rPh>
    <rPh sb="5" eb="7">
      <t>カイフク</t>
    </rPh>
    <rPh sb="11" eb="12">
      <t>ツカ</t>
    </rPh>
    <phoneticPr fontId="1"/>
  </si>
  <si>
    <t>Impの群れが押し寄せる。多数持ち込むと凶悪</t>
    <rPh sb="4" eb="5">
      <t>ム</t>
    </rPh>
    <rPh sb="7" eb="8">
      <t>オ</t>
    </rPh>
    <rPh sb="9" eb="10">
      <t>ヨ</t>
    </rPh>
    <rPh sb="13" eb="15">
      <t>タスウ</t>
    </rPh>
    <rPh sb="15" eb="16">
      <t>モ</t>
    </rPh>
    <rPh sb="17" eb="18">
      <t>コ</t>
    </rPh>
    <rPh sb="20" eb="22">
      <t>キョウアク</t>
    </rPh>
    <phoneticPr fontId="1"/>
  </si>
  <si>
    <t>地魔法増強。厄介な製造条件の代わりに優秀な機能</t>
    <rPh sb="0" eb="1">
      <t>チ</t>
    </rPh>
    <rPh sb="1" eb="3">
      <t>マホウ</t>
    </rPh>
    <rPh sb="3" eb="5">
      <t>ゾウキョウ</t>
    </rPh>
    <rPh sb="6" eb="8">
      <t>ヤッカイ</t>
    </rPh>
    <rPh sb="9" eb="11">
      <t>セイゾウ</t>
    </rPh>
    <rPh sb="11" eb="13">
      <t>ジョウケン</t>
    </rPh>
    <rPh sb="14" eb="15">
      <t>カ</t>
    </rPh>
    <rPh sb="18" eb="20">
      <t>ユウシュウ</t>
    </rPh>
    <rPh sb="21" eb="23">
      <t>キノウ</t>
    </rPh>
    <phoneticPr fontId="1"/>
  </si>
  <si>
    <t>水魔法を支援する品。安価で扱いやすい</t>
    <rPh sb="0" eb="1">
      <t>ミズ</t>
    </rPh>
    <rPh sb="1" eb="3">
      <t>マホウ</t>
    </rPh>
    <rPh sb="4" eb="6">
      <t>シエン</t>
    </rPh>
    <rPh sb="8" eb="9">
      <t>シナ</t>
    </rPh>
    <rPh sb="10" eb="12">
      <t>アンカ</t>
    </rPh>
    <rPh sb="13" eb="14">
      <t>アツカ</t>
    </rPh>
    <phoneticPr fontId="1"/>
  </si>
  <si>
    <t>小さな危険で安価な研究加速。闇も見通せる</t>
    <rPh sb="0" eb="1">
      <t>チイ</t>
    </rPh>
    <rPh sb="3" eb="5">
      <t>キケン</t>
    </rPh>
    <rPh sb="6" eb="8">
      <t>アンカ</t>
    </rPh>
    <rPh sb="9" eb="11">
      <t>ケンキュウ</t>
    </rPh>
    <rPh sb="11" eb="13">
      <t>カソク</t>
    </rPh>
    <rPh sb="14" eb="15">
      <t>ヤミ</t>
    </rPh>
    <rPh sb="16" eb="18">
      <t>ミトオ</t>
    </rPh>
    <phoneticPr fontId="1"/>
  </si>
  <si>
    <t>火魔法増強。小さな欠点も持つ</t>
    <rPh sb="0" eb="1">
      <t>ヒ</t>
    </rPh>
    <rPh sb="1" eb="3">
      <t>マホウ</t>
    </rPh>
    <rPh sb="3" eb="5">
      <t>ゾウキョウ</t>
    </rPh>
    <rPh sb="6" eb="7">
      <t>チイ</t>
    </rPh>
    <rPh sb="9" eb="11">
      <t>ケッテン</t>
    </rPh>
    <rPh sb="12" eb="13">
      <t>モ</t>
    </rPh>
    <phoneticPr fontId="1"/>
  </si>
  <si>
    <t>量産できる水中呼吸では最大容量。値も張る</t>
    <rPh sb="0" eb="2">
      <t>リョウサン</t>
    </rPh>
    <rPh sb="5" eb="7">
      <t>スイチュウ</t>
    </rPh>
    <rPh sb="7" eb="9">
      <t>コキュウ</t>
    </rPh>
    <rPh sb="11" eb="13">
      <t>サイダイ</t>
    </rPh>
    <rPh sb="13" eb="15">
      <t>ヨウリョウ</t>
    </rPh>
    <rPh sb="16" eb="17">
      <t>ネ</t>
    </rPh>
    <rPh sb="18" eb="19">
      <t>ハ</t>
    </rPh>
    <phoneticPr fontId="1"/>
  </si>
  <si>
    <t>偵察を酷く攪乱する。強力な何かを隠すのに好都合</t>
    <rPh sb="0" eb="2">
      <t>テイサツ</t>
    </rPh>
    <rPh sb="3" eb="4">
      <t>ヒド</t>
    </rPh>
    <rPh sb="5" eb="7">
      <t>カクラン</t>
    </rPh>
    <rPh sb="10" eb="12">
      <t>キョウリョク</t>
    </rPh>
    <rPh sb="13" eb="14">
      <t>ナニ</t>
    </rPh>
    <rPh sb="16" eb="17">
      <t>カク</t>
    </rPh>
    <rPh sb="20" eb="23">
      <t>コウツゴウ</t>
    </rPh>
    <phoneticPr fontId="1"/>
  </si>
  <si>
    <t>水魔法増強。この類の品では最も安価</t>
    <rPh sb="0" eb="1">
      <t>ミズ</t>
    </rPh>
    <rPh sb="1" eb="3">
      <t>マホウ</t>
    </rPh>
    <rPh sb="3" eb="5">
      <t>ゾウキョウ</t>
    </rPh>
    <rPh sb="8" eb="9">
      <t>タグイ</t>
    </rPh>
    <rPh sb="10" eb="11">
      <t>シナ</t>
    </rPh>
    <rPh sb="13" eb="14">
      <t>モット</t>
    </rPh>
    <rPh sb="15" eb="17">
      <t>アンカ</t>
    </rPh>
    <phoneticPr fontId="1"/>
  </si>
  <si>
    <t>強力なお供を得られる。戦争でも暗殺でも優秀</t>
    <rPh sb="0" eb="2">
      <t>キョウリョク</t>
    </rPh>
    <rPh sb="4" eb="5">
      <t>トモ</t>
    </rPh>
    <rPh sb="6" eb="7">
      <t>エ</t>
    </rPh>
    <rPh sb="11" eb="13">
      <t>センソウ</t>
    </rPh>
    <rPh sb="15" eb="17">
      <t>アンサツ</t>
    </rPh>
    <rPh sb="19" eb="21">
      <t>ユウシュウ</t>
    </rPh>
    <phoneticPr fontId="1"/>
  </si>
  <si>
    <t>大容量の水中呼吸。価格も程々</t>
    <rPh sb="0" eb="3">
      <t>ダイヨウリョウ</t>
    </rPh>
    <rPh sb="4" eb="6">
      <t>スイチュウ</t>
    </rPh>
    <rPh sb="6" eb="8">
      <t>コキュウ</t>
    </rPh>
    <rPh sb="9" eb="11">
      <t>カカク</t>
    </rPh>
    <rPh sb="12" eb="14">
      <t>ホドホド</t>
    </rPh>
    <phoneticPr fontId="1"/>
  </si>
  <si>
    <t>非常に特殊な品。一風変わった装備構成を実現</t>
    <rPh sb="0" eb="2">
      <t>ヒジョウ</t>
    </rPh>
    <rPh sb="3" eb="5">
      <t>トクシュ</t>
    </rPh>
    <rPh sb="6" eb="7">
      <t>シナ</t>
    </rPh>
    <rPh sb="8" eb="10">
      <t>イップウ</t>
    </rPh>
    <rPh sb="10" eb="11">
      <t>カ</t>
    </rPh>
    <rPh sb="14" eb="16">
      <t>ソウビ</t>
    </rPh>
    <rPh sb="16" eb="18">
      <t>コウセイ</t>
    </rPh>
    <rPh sb="19" eb="21">
      <t>ジツゲン</t>
    </rPh>
    <phoneticPr fontId="1"/>
  </si>
  <si>
    <t>予備の命を提供。疲労が早まる点に注意</t>
    <rPh sb="0" eb="2">
      <t>ヨビ</t>
    </rPh>
    <rPh sb="3" eb="4">
      <t>イノチ</t>
    </rPh>
    <rPh sb="5" eb="7">
      <t>テイキョウ</t>
    </rPh>
    <rPh sb="8" eb="10">
      <t>ヒロウ</t>
    </rPh>
    <rPh sb="11" eb="12">
      <t>ハヤ</t>
    </rPh>
    <rPh sb="14" eb="15">
      <t>テン</t>
    </rPh>
    <rPh sb="16" eb="18">
      <t>チュウイ</t>
    </rPh>
    <phoneticPr fontId="1"/>
  </si>
  <si>
    <t>支配力を下げ続ける。自分の支配圏で持たないように</t>
    <rPh sb="0" eb="3">
      <t>シハイリョク</t>
    </rPh>
    <rPh sb="4" eb="5">
      <t>サ</t>
    </rPh>
    <rPh sb="6" eb="7">
      <t>ツヅ</t>
    </rPh>
    <rPh sb="10" eb="12">
      <t>ジブン</t>
    </rPh>
    <rPh sb="13" eb="16">
      <t>シハイケン</t>
    </rPh>
    <rPh sb="17" eb="18">
      <t>モ</t>
    </rPh>
    <phoneticPr fontId="1"/>
  </si>
  <si>
    <t>暗殺対策と病気対策の融合。効果だが価値は高い</t>
    <rPh sb="0" eb="2">
      <t>アンサツ</t>
    </rPh>
    <rPh sb="2" eb="4">
      <t>タイサク</t>
    </rPh>
    <rPh sb="5" eb="7">
      <t>ビョウキ</t>
    </rPh>
    <rPh sb="7" eb="9">
      <t>タイサク</t>
    </rPh>
    <rPh sb="10" eb="12">
      <t>ユウゴウ</t>
    </rPh>
    <rPh sb="13" eb="15">
      <t>コウカ</t>
    </rPh>
    <rPh sb="17" eb="19">
      <t>カチ</t>
    </rPh>
    <rPh sb="20" eb="21">
      <t>タカ</t>
    </rPh>
    <phoneticPr fontId="1"/>
  </si>
  <si>
    <t>全系統に効果がある射程延長。魔術師なら皆喜ぶ</t>
    <rPh sb="0" eb="1">
      <t>ゼン</t>
    </rPh>
    <rPh sb="1" eb="3">
      <t>ケイトウ</t>
    </rPh>
    <rPh sb="4" eb="6">
      <t>コウカ</t>
    </rPh>
    <rPh sb="9" eb="11">
      <t>シャテイ</t>
    </rPh>
    <rPh sb="11" eb="13">
      <t>エンチョウ</t>
    </rPh>
    <rPh sb="14" eb="17">
      <t>マジュツシ</t>
    </rPh>
    <rPh sb="19" eb="20">
      <t>ミナ</t>
    </rPh>
    <rPh sb="20" eb="21">
      <t>ヨロコ</t>
    </rPh>
    <phoneticPr fontId="1"/>
  </si>
  <si>
    <t>斥候用の品。値段の割に効果は高め</t>
    <rPh sb="0" eb="2">
      <t>セッコウ</t>
    </rPh>
    <rPh sb="2" eb="3">
      <t>ヨウ</t>
    </rPh>
    <rPh sb="4" eb="5">
      <t>シナ</t>
    </rPh>
    <rPh sb="6" eb="8">
      <t>ネダン</t>
    </rPh>
    <rPh sb="9" eb="10">
      <t>ワリ</t>
    </rPh>
    <rPh sb="11" eb="13">
      <t>コウカ</t>
    </rPh>
    <rPh sb="14" eb="15">
      <t>タカ</t>
    </rPh>
    <phoneticPr fontId="1"/>
  </si>
  <si>
    <t>全魔法増強。驚異的価格と優れた性能</t>
    <rPh sb="0" eb="1">
      <t>ゼン</t>
    </rPh>
    <rPh sb="1" eb="3">
      <t>マホウ</t>
    </rPh>
    <rPh sb="3" eb="5">
      <t>ゾウキョウ</t>
    </rPh>
    <rPh sb="6" eb="9">
      <t>キョウイテキ</t>
    </rPh>
    <rPh sb="9" eb="11">
      <t>カカク</t>
    </rPh>
    <rPh sb="12" eb="13">
      <t>スグ</t>
    </rPh>
    <rPh sb="15" eb="17">
      <t>セイノウ</t>
    </rPh>
    <phoneticPr fontId="1"/>
  </si>
  <si>
    <t>魔術増強。高価なだけに恩恵も多大</t>
    <rPh sb="0" eb="2">
      <t>マジュツ</t>
    </rPh>
    <rPh sb="2" eb="4">
      <t>ゾウキョウ</t>
    </rPh>
    <rPh sb="5" eb="7">
      <t>コウカ</t>
    </rPh>
    <rPh sb="11" eb="13">
      <t>オンケイ</t>
    </rPh>
    <rPh sb="14" eb="16">
      <t>タダイ</t>
    </rPh>
    <phoneticPr fontId="1"/>
  </si>
  <si>
    <t>限定的な不老不死を提供。不利益も持たない</t>
    <rPh sb="0" eb="3">
      <t>ゲンテイテキ</t>
    </rPh>
    <rPh sb="4" eb="8">
      <t>フロウフシ</t>
    </rPh>
    <rPh sb="9" eb="11">
      <t>テイキョウ</t>
    </rPh>
    <rPh sb="12" eb="15">
      <t>フリエキ</t>
    </rPh>
    <rPh sb="16" eb="17">
      <t>モ</t>
    </rPh>
    <phoneticPr fontId="1"/>
  </si>
  <si>
    <t>誰でも海を越えられる。沿岸での移動にも便利</t>
    <rPh sb="0" eb="1">
      <t>ダレ</t>
    </rPh>
    <rPh sb="3" eb="4">
      <t>ウミ</t>
    </rPh>
    <rPh sb="5" eb="6">
      <t>コ</t>
    </rPh>
    <rPh sb="11" eb="13">
      <t>エンガン</t>
    </rPh>
    <rPh sb="15" eb="17">
      <t>イドウ</t>
    </rPh>
    <rPh sb="19" eb="21">
      <t>ベンリ</t>
    </rPh>
    <phoneticPr fontId="1"/>
  </si>
  <si>
    <t>緑魔法増強。製造条件が厄介</t>
    <rPh sb="0" eb="1">
      <t>ミドリ</t>
    </rPh>
    <rPh sb="1" eb="3">
      <t>マホウ</t>
    </rPh>
    <rPh sb="3" eb="5">
      <t>ゾウキョウ</t>
    </rPh>
    <rPh sb="6" eb="8">
      <t>セイゾウ</t>
    </rPh>
    <rPh sb="8" eb="10">
      <t>ジョウケン</t>
    </rPh>
    <rPh sb="11" eb="13">
      <t>ヤッカイ</t>
    </rPh>
    <phoneticPr fontId="1"/>
  </si>
  <si>
    <t>誰でも暗殺者に。隠密技能は別途必要</t>
    <rPh sb="0" eb="1">
      <t>ダレ</t>
    </rPh>
    <rPh sb="3" eb="6">
      <t>アンサツシャ</t>
    </rPh>
    <rPh sb="8" eb="10">
      <t>オンミツ</t>
    </rPh>
    <rPh sb="10" eb="12">
      <t>ギノウ</t>
    </rPh>
    <rPh sb="13" eb="15">
      <t>ベット</t>
    </rPh>
    <rPh sb="15" eb="17">
      <t>ヒツヨウ</t>
    </rPh>
    <phoneticPr fontId="1"/>
  </si>
  <si>
    <t>血魔法の支援器具。格闘向けの機能も備える</t>
    <rPh sb="0" eb="1">
      <t>ケツ</t>
    </rPh>
    <rPh sb="1" eb="3">
      <t>マホウ</t>
    </rPh>
    <rPh sb="4" eb="6">
      <t>シエン</t>
    </rPh>
    <rPh sb="6" eb="8">
      <t>キグ</t>
    </rPh>
    <rPh sb="9" eb="11">
      <t>カクトウ</t>
    </rPh>
    <rPh sb="11" eb="12">
      <t>ム</t>
    </rPh>
    <rPh sb="14" eb="16">
      <t>キノウ</t>
    </rPh>
    <rPh sb="17" eb="18">
      <t>ソナ</t>
    </rPh>
    <phoneticPr fontId="1"/>
  </si>
  <si>
    <t>傷付くなり即退却。少々扱いが難しい品</t>
    <rPh sb="0" eb="2">
      <t>キズツ</t>
    </rPh>
    <rPh sb="5" eb="6">
      <t>ソク</t>
    </rPh>
    <rPh sb="6" eb="8">
      <t>タイキャク</t>
    </rPh>
    <rPh sb="9" eb="11">
      <t>ショウショウ</t>
    </rPh>
    <rPh sb="11" eb="12">
      <t>アツカ</t>
    </rPh>
    <rPh sb="14" eb="15">
      <t>ムズカ</t>
    </rPh>
    <rPh sb="17" eb="18">
      <t>シナ</t>
    </rPh>
    <phoneticPr fontId="1"/>
  </si>
  <si>
    <t>色々なものが加速する。欠点を補えるかが重要</t>
    <rPh sb="0" eb="2">
      <t>イロイロ</t>
    </rPh>
    <rPh sb="6" eb="8">
      <t>カソク</t>
    </rPh>
    <rPh sb="11" eb="13">
      <t>ケッテン</t>
    </rPh>
    <rPh sb="14" eb="15">
      <t>オギナ</t>
    </rPh>
    <rPh sb="19" eb="21">
      <t>ジュウヨウ</t>
    </rPh>
    <phoneticPr fontId="1"/>
  </si>
  <si>
    <t>火魔法増強。水の宝石も生成する</t>
    <rPh sb="0" eb="1">
      <t>ヒ</t>
    </rPh>
    <rPh sb="1" eb="3">
      <t>マホウ</t>
    </rPh>
    <rPh sb="3" eb="5">
      <t>ゾウキョウ</t>
    </rPh>
    <rPh sb="6" eb="7">
      <t>ミズ</t>
    </rPh>
    <rPh sb="8" eb="10">
      <t>ホウセキ</t>
    </rPh>
    <rPh sb="11" eb="13">
      <t>セイセイ</t>
    </rPh>
    <phoneticPr fontId="1"/>
  </si>
  <si>
    <t>火の宝石を生成。病に影響されないものが使うと良い</t>
    <rPh sb="0" eb="1">
      <t>ヒ</t>
    </rPh>
    <rPh sb="2" eb="4">
      <t>ホウセキ</t>
    </rPh>
    <rPh sb="5" eb="7">
      <t>セイセイ</t>
    </rPh>
    <rPh sb="8" eb="9">
      <t>ヤマイ</t>
    </rPh>
    <rPh sb="10" eb="12">
      <t>エイキョウ</t>
    </rPh>
    <rPh sb="19" eb="20">
      <t>ツカ</t>
    </rPh>
    <rPh sb="22" eb="23">
      <t>ヨ</t>
    </rPh>
    <phoneticPr fontId="1"/>
  </si>
  <si>
    <t>敬虔なる信徒以外を虐殺。支配力も広げる</t>
    <rPh sb="0" eb="2">
      <t>ケイケン</t>
    </rPh>
    <rPh sb="4" eb="6">
      <t>シント</t>
    </rPh>
    <rPh sb="6" eb="8">
      <t>イガイ</t>
    </rPh>
    <rPh sb="9" eb="11">
      <t>ギャクサツ</t>
    </rPh>
    <rPh sb="12" eb="15">
      <t>シハイリョク</t>
    </rPh>
    <rPh sb="16" eb="17">
      <t>ヒロ</t>
    </rPh>
    <phoneticPr fontId="1"/>
  </si>
  <si>
    <t>誰にでも隠密技能を付加。誘惑も行える</t>
    <rPh sb="0" eb="1">
      <t>ダレ</t>
    </rPh>
    <rPh sb="4" eb="6">
      <t>オンミツ</t>
    </rPh>
    <rPh sb="6" eb="8">
      <t>ギノウ</t>
    </rPh>
    <rPh sb="9" eb="11">
      <t>フカ</t>
    </rPh>
    <rPh sb="12" eb="14">
      <t>ユウワク</t>
    </rPh>
    <rPh sb="15" eb="16">
      <t>オコナ</t>
    </rPh>
    <phoneticPr fontId="1"/>
  </si>
  <si>
    <t>大型輸送機。少々大規模な軍でも軽々と運ぶ</t>
    <rPh sb="0" eb="2">
      <t>オオガタ</t>
    </rPh>
    <rPh sb="2" eb="5">
      <t>ユソウキ</t>
    </rPh>
    <rPh sb="6" eb="8">
      <t>ショウショウ</t>
    </rPh>
    <rPh sb="8" eb="11">
      <t>ダイキボ</t>
    </rPh>
    <rPh sb="12" eb="13">
      <t>グン</t>
    </rPh>
    <rPh sb="15" eb="17">
      <t>カルガル</t>
    </rPh>
    <rPh sb="18" eb="19">
      <t>ハコ</t>
    </rPh>
    <phoneticPr fontId="1"/>
  </si>
  <si>
    <t>嵐の力を借りる品。死体工作にも使える</t>
    <rPh sb="0" eb="1">
      <t>アラシ</t>
    </rPh>
    <rPh sb="2" eb="3">
      <t>チカラ</t>
    </rPh>
    <rPh sb="4" eb="5">
      <t>カ</t>
    </rPh>
    <rPh sb="7" eb="8">
      <t>シナ</t>
    </rPh>
    <rPh sb="9" eb="11">
      <t>シタイ</t>
    </rPh>
    <rPh sb="11" eb="13">
      <t>コウサク</t>
    </rPh>
    <rPh sb="15" eb="16">
      <t>ツカ</t>
    </rPh>
    <phoneticPr fontId="1"/>
  </si>
  <si>
    <t>空の力を借る書。強大ながら危険性も</t>
    <rPh sb="0" eb="1">
      <t>ソラ</t>
    </rPh>
    <rPh sb="2" eb="3">
      <t>チカラ</t>
    </rPh>
    <rPh sb="4" eb="5">
      <t>カ</t>
    </rPh>
    <rPh sb="6" eb="7">
      <t>ショ</t>
    </rPh>
    <rPh sb="8" eb="10">
      <t>キョウダイ</t>
    </rPh>
    <rPh sb="13" eb="16">
      <t>キケンセイ</t>
    </rPh>
    <phoneticPr fontId="1"/>
  </si>
  <si>
    <t>魔人の檻。開放するか幽閉するか</t>
    <rPh sb="0" eb="2">
      <t>マジン</t>
    </rPh>
    <rPh sb="3" eb="4">
      <t>オリ</t>
    </rPh>
    <rPh sb="5" eb="7">
      <t>カイホウ</t>
    </rPh>
    <rPh sb="10" eb="12">
      <t>ユウヘイ</t>
    </rPh>
    <phoneticPr fontId="1"/>
  </si>
  <si>
    <t>やや強力な追加装甲。持久力も与える</t>
    <rPh sb="2" eb="4">
      <t>キョウリョク</t>
    </rPh>
    <rPh sb="5" eb="7">
      <t>ツイカ</t>
    </rPh>
    <rPh sb="7" eb="9">
      <t>ソウコウ</t>
    </rPh>
    <rPh sb="10" eb="13">
      <t>ジキュウリョク</t>
    </rPh>
    <rPh sb="14" eb="15">
      <t>アタ</t>
    </rPh>
    <phoneticPr fontId="1"/>
  </si>
  <si>
    <t>持つだけで金を産む。安全なところで利用したい</t>
    <rPh sb="0" eb="1">
      <t>モ</t>
    </rPh>
    <rPh sb="5" eb="6">
      <t>カネ</t>
    </rPh>
    <rPh sb="7" eb="8">
      <t>ウ</t>
    </rPh>
    <rPh sb="10" eb="12">
      <t>アンゼン</t>
    </rPh>
    <rPh sb="17" eb="19">
      <t>リヨウ</t>
    </rPh>
    <phoneticPr fontId="1"/>
  </si>
  <si>
    <t>高度な製造を可能に。全系統に対応</t>
    <rPh sb="0" eb="2">
      <t>コウド</t>
    </rPh>
    <rPh sb="3" eb="5">
      <t>セイゾウ</t>
    </rPh>
    <rPh sb="6" eb="8">
      <t>カノウ</t>
    </rPh>
    <rPh sb="10" eb="11">
      <t>ゼン</t>
    </rPh>
    <rPh sb="11" eb="13">
      <t>ケイトウ</t>
    </rPh>
    <rPh sb="14" eb="16">
      <t>タイオウ</t>
    </rPh>
    <phoneticPr fontId="1"/>
  </si>
  <si>
    <t>随員：Headless Hoburg Hero（指揮官）</t>
    <rPh sb="0" eb="2">
      <t>ズイイン</t>
    </rPh>
    <rPh sb="24" eb="27">
      <t>シキカン</t>
    </rPh>
    <phoneticPr fontId="1"/>
  </si>
  <si>
    <t>珍妙なる英雄を使役。護衛にはなる</t>
    <rPh sb="0" eb="2">
      <t>チンミョウ</t>
    </rPh>
    <rPh sb="4" eb="6">
      <t>エイユウ</t>
    </rPh>
    <rPh sb="7" eb="9">
      <t>シエキ</t>
    </rPh>
    <rPh sb="10" eb="12">
      <t>ゴエイ</t>
    </rPh>
    <phoneticPr fontId="1"/>
  </si>
  <si>
    <t>ポケットに住む錫の騎士。侮れない能力ではある</t>
    <rPh sb="5" eb="6">
      <t>ス</t>
    </rPh>
    <rPh sb="7" eb="8">
      <t>スズ</t>
    </rPh>
    <rPh sb="9" eb="11">
      <t>キシ</t>
    </rPh>
    <rPh sb="12" eb="13">
      <t>アナド</t>
    </rPh>
    <rPh sb="16" eb="18">
      <t>ノウリョク</t>
    </rPh>
    <phoneticPr fontId="1"/>
  </si>
  <si>
    <t>錬金術師必携。魔力次第では非常に大きな恩恵に</t>
    <rPh sb="0" eb="4">
      <t>レンキンジュツシ</t>
    </rPh>
    <rPh sb="4" eb="6">
      <t>ヒッケイ</t>
    </rPh>
    <rPh sb="7" eb="9">
      <t>マリョク</t>
    </rPh>
    <rPh sb="9" eb="11">
      <t>シダイ</t>
    </rPh>
    <rPh sb="13" eb="15">
      <t>ヒジョウ</t>
    </rPh>
    <rPh sb="16" eb="17">
      <t>オオ</t>
    </rPh>
    <rPh sb="19" eb="21">
      <t>オンケイ</t>
    </rPh>
    <phoneticPr fontId="1"/>
  </si>
  <si>
    <t>軍と共に好きに飛び回れる。ただしあまりにも高価</t>
    <rPh sb="0" eb="1">
      <t>グン</t>
    </rPh>
    <rPh sb="2" eb="3">
      <t>トモ</t>
    </rPh>
    <rPh sb="4" eb="5">
      <t>ス</t>
    </rPh>
    <rPh sb="7" eb="8">
      <t>ト</t>
    </rPh>
    <rPh sb="9" eb="10">
      <t>マワ</t>
    </rPh>
    <rPh sb="21" eb="23">
      <t>コウカ</t>
    </rPh>
    <phoneticPr fontId="1"/>
  </si>
  <si>
    <t>地、星、緑魔法増強。現地に出向けば魔法の地も明かせる</t>
    <rPh sb="0" eb="1">
      <t>チ</t>
    </rPh>
    <rPh sb="2" eb="3">
      <t>ホシ</t>
    </rPh>
    <rPh sb="4" eb="5">
      <t>ミドリ</t>
    </rPh>
    <rPh sb="5" eb="7">
      <t>マホウ</t>
    </rPh>
    <rPh sb="7" eb="9">
      <t>ゾウキョウ</t>
    </rPh>
    <rPh sb="10" eb="12">
      <t>ゲンチ</t>
    </rPh>
    <rPh sb="13" eb="15">
      <t>デム</t>
    </rPh>
    <rPh sb="17" eb="19">
      <t>マホウ</t>
    </rPh>
    <rPh sb="20" eb="21">
      <t>チ</t>
    </rPh>
    <rPh sb="22" eb="23">
      <t>ア</t>
    </rPh>
    <phoneticPr fontId="1"/>
  </si>
  <si>
    <t>悪魔を浄化する鐘。短射程だが威力は高い</t>
    <rPh sb="0" eb="2">
      <t>アクマ</t>
    </rPh>
    <rPh sb="3" eb="5">
      <t>ジョウカ</t>
    </rPh>
    <rPh sb="7" eb="8">
      <t>カネ</t>
    </rPh>
    <rPh sb="9" eb="12">
      <t>タンシャテイ</t>
    </rPh>
    <rPh sb="14" eb="16">
      <t>イリョク</t>
    </rPh>
    <rPh sb="17" eb="18">
      <t>タカ</t>
    </rPh>
    <phoneticPr fontId="1"/>
  </si>
  <si>
    <t>水魔法増強。多彩な機能を保有する</t>
    <rPh sb="0" eb="1">
      <t>ミズ</t>
    </rPh>
    <rPh sb="1" eb="3">
      <t>マホウ</t>
    </rPh>
    <rPh sb="3" eb="5">
      <t>ゾウキョウ</t>
    </rPh>
    <rPh sb="6" eb="8">
      <t>タサイ</t>
    </rPh>
    <rPh sb="9" eb="11">
      <t>キノウ</t>
    </rPh>
    <rPh sb="12" eb="14">
      <t>ホユウ</t>
    </rPh>
    <phoneticPr fontId="1"/>
  </si>
  <si>
    <t>遠方の敵を一本釣り。相手が悪いと自分が釣られる</t>
    <rPh sb="0" eb="2">
      <t>エンポウ</t>
    </rPh>
    <rPh sb="3" eb="4">
      <t>テキ</t>
    </rPh>
    <rPh sb="5" eb="7">
      <t>イッポン</t>
    </rPh>
    <rPh sb="7" eb="8">
      <t>ヅ</t>
    </rPh>
    <rPh sb="10" eb="12">
      <t>アイテ</t>
    </rPh>
    <rPh sb="13" eb="14">
      <t>ワル</t>
    </rPh>
    <rPh sb="16" eb="18">
      <t>ジブン</t>
    </rPh>
    <rPh sb="19" eb="20">
      <t>ツ</t>
    </rPh>
    <phoneticPr fontId="1"/>
  </si>
  <si>
    <t>火、星魔法増強。驚異的な力と途方もない危険性を秘める</t>
    <rPh sb="0" eb="1">
      <t>ヒ</t>
    </rPh>
    <rPh sb="2" eb="3">
      <t>ホシ</t>
    </rPh>
    <rPh sb="3" eb="5">
      <t>マホウ</t>
    </rPh>
    <rPh sb="5" eb="7">
      <t>ゾウキョウ</t>
    </rPh>
    <rPh sb="8" eb="11">
      <t>キョウイテキ</t>
    </rPh>
    <rPh sb="12" eb="13">
      <t>チカラ</t>
    </rPh>
    <rPh sb="14" eb="16">
      <t>トホウ</t>
    </rPh>
    <rPh sb="19" eb="22">
      <t>キケンセイ</t>
    </rPh>
    <rPh sb="23" eb="24">
      <t>ヒ</t>
    </rPh>
    <phoneticPr fontId="1"/>
  </si>
  <si>
    <t>自動的に呪文を乱射。気紛れだが優秀</t>
    <rPh sb="0" eb="3">
      <t>ジドウテキ</t>
    </rPh>
    <rPh sb="4" eb="6">
      <t>ジュモン</t>
    </rPh>
    <rPh sb="7" eb="9">
      <t>ランシャ</t>
    </rPh>
    <rPh sb="10" eb="12">
      <t>キマグ</t>
    </rPh>
    <rPh sb="15" eb="17">
      <t>ユウシュウ</t>
    </rPh>
    <phoneticPr fontId="1"/>
  </si>
  <si>
    <t>幻を砕く鏡。真の力は星の魔術師のみが使える</t>
    <rPh sb="0" eb="1">
      <t>マボロシ</t>
    </rPh>
    <rPh sb="2" eb="3">
      <t>クダ</t>
    </rPh>
    <rPh sb="4" eb="5">
      <t>カガミ</t>
    </rPh>
    <rPh sb="6" eb="7">
      <t>シン</t>
    </rPh>
    <rPh sb="8" eb="9">
      <t>チカラ</t>
    </rPh>
    <rPh sb="10" eb="11">
      <t>ホシ</t>
    </rPh>
    <rPh sb="12" eb="15">
      <t>マジュツシ</t>
    </rPh>
    <rPh sb="18" eb="19">
      <t>ツカ</t>
    </rPh>
    <phoneticPr fontId="1"/>
  </si>
  <si>
    <t>様々な恐怖の源。非常に扱い辛い</t>
    <rPh sb="0" eb="2">
      <t>サマザマ</t>
    </rPh>
    <rPh sb="3" eb="5">
      <t>キョウフ</t>
    </rPh>
    <rPh sb="6" eb="7">
      <t>ミナモト</t>
    </rPh>
    <rPh sb="8" eb="10">
      <t>ヒジョウ</t>
    </rPh>
    <rPh sb="11" eb="12">
      <t>アツカ</t>
    </rPh>
    <rPh sb="13" eb="14">
      <t>ヅラ</t>
    </rPh>
    <phoneticPr fontId="1"/>
  </si>
  <si>
    <t>血魔法増強。地獄の観光案内も兼ねる</t>
    <rPh sb="0" eb="1">
      <t>ケツ</t>
    </rPh>
    <rPh sb="1" eb="3">
      <t>マホウ</t>
    </rPh>
    <rPh sb="3" eb="5">
      <t>ゾウキョウ</t>
    </rPh>
    <rPh sb="6" eb="8">
      <t>ジゴク</t>
    </rPh>
    <rPh sb="9" eb="11">
      <t>カンコウ</t>
    </rPh>
    <rPh sb="11" eb="13">
      <t>アンナイ</t>
    </rPh>
    <rPh sb="14" eb="15">
      <t>カ</t>
    </rPh>
    <phoneticPr fontId="1"/>
  </si>
  <si>
    <t>優秀な死魔法の使い手を従える。偏屈ぶりはご愛敬</t>
    <rPh sb="0" eb="2">
      <t>ユウシュウ</t>
    </rPh>
    <rPh sb="3" eb="4">
      <t>シ</t>
    </rPh>
    <rPh sb="4" eb="6">
      <t>マホウ</t>
    </rPh>
    <rPh sb="7" eb="8">
      <t>ツカ</t>
    </rPh>
    <rPh sb="9" eb="10">
      <t>テ</t>
    </rPh>
    <rPh sb="11" eb="12">
      <t>シタガ</t>
    </rPh>
    <rPh sb="15" eb="17">
      <t>ヘンクツ</t>
    </rPh>
    <rPh sb="21" eb="23">
      <t>アイキョウ</t>
    </rPh>
    <phoneticPr fontId="1"/>
  </si>
  <si>
    <t>偽りの来世を与える命の護符。消耗戦に強くなる</t>
    <rPh sb="0" eb="1">
      <t>イツワ</t>
    </rPh>
    <rPh sb="3" eb="5">
      <t>ライセ</t>
    </rPh>
    <rPh sb="6" eb="7">
      <t>アタ</t>
    </rPh>
    <rPh sb="9" eb="10">
      <t>イノチ</t>
    </rPh>
    <rPh sb="11" eb="13">
      <t>ゴフ</t>
    </rPh>
    <rPh sb="14" eb="17">
      <t>ショウモウセン</t>
    </rPh>
    <rPh sb="18" eb="19">
      <t>ツヨ</t>
    </rPh>
    <phoneticPr fontId="1"/>
  </si>
  <si>
    <t>病を利用してしまう一石二鳥の道具</t>
    <rPh sb="0" eb="1">
      <t>ヤマイ</t>
    </rPh>
    <rPh sb="2" eb="4">
      <t>リヨウ</t>
    </rPh>
    <rPh sb="9" eb="13">
      <t>イッセキニチョウ</t>
    </rPh>
    <rPh sb="14" eb="16">
      <t>ドウグ</t>
    </rPh>
    <phoneticPr fontId="1"/>
  </si>
  <si>
    <t>死、血魔法増強。忌まわしげだが危険はない</t>
    <rPh sb="0" eb="1">
      <t>シ</t>
    </rPh>
    <rPh sb="2" eb="3">
      <t>ケツ</t>
    </rPh>
    <rPh sb="3" eb="5">
      <t>マホウ</t>
    </rPh>
    <rPh sb="5" eb="7">
      <t>ゾウキョウ</t>
    </rPh>
    <rPh sb="8" eb="9">
      <t>イ</t>
    </rPh>
    <rPh sb="15" eb="17">
      <t>キケン</t>
    </rPh>
    <phoneticPr fontId="1"/>
  </si>
  <si>
    <t>敵を自動で眠らせる目。貫通力も大きく増す</t>
    <rPh sb="0" eb="1">
      <t>テキ</t>
    </rPh>
    <rPh sb="2" eb="4">
      <t>ジドウ</t>
    </rPh>
    <rPh sb="5" eb="6">
      <t>ネム</t>
    </rPh>
    <rPh sb="9" eb="10">
      <t>メ</t>
    </rPh>
    <rPh sb="11" eb="13">
      <t>カンツウ</t>
    </rPh>
    <rPh sb="13" eb="14">
      <t>リョク</t>
    </rPh>
    <rPh sb="15" eb="16">
      <t>オオ</t>
    </rPh>
    <rPh sb="18" eb="19">
      <t>マ</t>
    </rPh>
    <phoneticPr fontId="1"/>
  </si>
  <si>
    <t>動物全般が飛び出す謎の箱。暴走の危険も持つ</t>
    <rPh sb="0" eb="2">
      <t>ドウブツ</t>
    </rPh>
    <rPh sb="2" eb="4">
      <t>ゼンパン</t>
    </rPh>
    <rPh sb="5" eb="6">
      <t>ト</t>
    </rPh>
    <rPh sb="7" eb="8">
      <t>ダ</t>
    </rPh>
    <rPh sb="9" eb="10">
      <t>ナゾ</t>
    </rPh>
    <rPh sb="11" eb="12">
      <t>ハコ</t>
    </rPh>
    <rPh sb="13" eb="15">
      <t>ボウソウ</t>
    </rPh>
    <rPh sb="16" eb="18">
      <t>キケン</t>
    </rPh>
    <rPh sb="19" eb="20">
      <t>モ</t>
    </rPh>
    <phoneticPr fontId="1"/>
  </si>
  <si>
    <t>州全体の老化を抑える持ち運び式の泉</t>
    <rPh sb="0" eb="1">
      <t>シュウ</t>
    </rPh>
    <rPh sb="1" eb="3">
      <t>ゼンタイ</t>
    </rPh>
    <rPh sb="4" eb="6">
      <t>ロウカ</t>
    </rPh>
    <rPh sb="7" eb="8">
      <t>オサ</t>
    </rPh>
    <rPh sb="10" eb="11">
      <t>モ</t>
    </rPh>
    <rPh sb="12" eb="13">
      <t>ハコ</t>
    </rPh>
    <rPh sb="14" eb="15">
      <t>シキ</t>
    </rPh>
    <rPh sb="16" eb="17">
      <t>イズミ</t>
    </rPh>
    <phoneticPr fontId="1"/>
  </si>
  <si>
    <t>使い手は限られるが効果は多彩</t>
    <rPh sb="0" eb="1">
      <t>ツカ</t>
    </rPh>
    <rPh sb="2" eb="3">
      <t>テ</t>
    </rPh>
    <rPh sb="4" eb="5">
      <t>カギ</t>
    </rPh>
    <rPh sb="9" eb="11">
      <t>コウカ</t>
    </rPh>
    <rPh sb="12" eb="14">
      <t>タサイ</t>
    </rPh>
    <phoneticPr fontId="1"/>
  </si>
  <si>
    <t>狼の友となる。戦闘でもそれ以外でも有益</t>
    <rPh sb="0" eb="1">
      <t>オオカミ</t>
    </rPh>
    <rPh sb="2" eb="3">
      <t>トモ</t>
    </rPh>
    <rPh sb="7" eb="9">
      <t>セントウ</t>
    </rPh>
    <rPh sb="13" eb="15">
      <t>イガイ</t>
    </rPh>
    <rPh sb="17" eb="19">
      <t>ユウエキ</t>
    </rPh>
    <phoneticPr fontId="1"/>
  </si>
  <si>
    <t>深い傷さえ癒す聖杯。無用な客も押し寄せる</t>
    <rPh sb="0" eb="1">
      <t>フカ</t>
    </rPh>
    <rPh sb="2" eb="3">
      <t>キズ</t>
    </rPh>
    <rPh sb="5" eb="6">
      <t>イヤ</t>
    </rPh>
    <rPh sb="7" eb="9">
      <t>セイハイ</t>
    </rPh>
    <rPh sb="10" eb="12">
      <t>ムヨウ</t>
    </rPh>
    <rPh sb="13" eb="14">
      <t>キャク</t>
    </rPh>
    <rPh sb="15" eb="16">
      <t>オ</t>
    </rPh>
    <rPh sb="17" eb="18">
      <t>ヨ</t>
    </rPh>
    <phoneticPr fontId="1"/>
  </si>
  <si>
    <t>戦闘時使用可能：Banishment\n老化抑止：100%\n暗殺誘発：Knight of the Chalice</t>
    <rPh sb="0" eb="2">
      <t>セントウ</t>
    </rPh>
    <rPh sb="2" eb="3">
      <t>ジ</t>
    </rPh>
    <rPh sb="3" eb="5">
      <t>シヨウ</t>
    </rPh>
    <rPh sb="5" eb="7">
      <t>カノウ</t>
    </rPh>
    <rPh sb="20" eb="22">
      <t>ロウカ</t>
    </rPh>
    <rPh sb="22" eb="24">
      <t>ヨクシ</t>
    </rPh>
    <rPh sb="31" eb="33">
      <t>アンサツ</t>
    </rPh>
    <rPh sb="33" eb="35">
      <t>ユウハツ</t>
    </rPh>
    <phoneticPr fontId="1"/>
  </si>
  <si>
    <t>地、緑魔法増強。癖もなく気軽に使える</t>
    <rPh sb="0" eb="1">
      <t>チ</t>
    </rPh>
    <rPh sb="2" eb="3">
      <t>ミドリ</t>
    </rPh>
    <rPh sb="3" eb="5">
      <t>マホウ</t>
    </rPh>
    <rPh sb="5" eb="7">
      <t>ゾウキョウ</t>
    </rPh>
    <rPh sb="8" eb="9">
      <t>クセ</t>
    </rPh>
    <rPh sb="12" eb="14">
      <t>キガル</t>
    </rPh>
    <rPh sb="15" eb="16">
      <t>ツカ</t>
    </rPh>
    <phoneticPr fontId="1"/>
  </si>
  <si>
    <t>復讐のための契約。上手く働けば強烈</t>
    <rPh sb="0" eb="2">
      <t>フクシュウ</t>
    </rPh>
    <rPh sb="6" eb="8">
      <t>ケイヤク</t>
    </rPh>
    <rPh sb="9" eb="11">
      <t>ウマ</t>
    </rPh>
    <rPh sb="12" eb="13">
      <t>ハタラ</t>
    </rPh>
    <rPh sb="15" eb="17">
      <t>キョウレツ</t>
    </rPh>
    <phoneticPr fontId="1"/>
  </si>
  <si>
    <t>交雑実験の効率と成果を高める</t>
    <rPh sb="0" eb="2">
      <t>コウザツ</t>
    </rPh>
    <rPh sb="2" eb="4">
      <t>ジッケン</t>
    </rPh>
    <rPh sb="5" eb="7">
      <t>コウリツ</t>
    </rPh>
    <rPh sb="8" eb="10">
      <t>セイカ</t>
    </rPh>
    <rPh sb="11" eb="12">
      <t>タカ</t>
    </rPh>
    <phoneticPr fontId="1"/>
  </si>
  <si>
    <t>理解し難いほどの利点と欠点を備える。作ること自体が一つの狂気</t>
    <rPh sb="0" eb="2">
      <t>リカイ</t>
    </rPh>
    <rPh sb="3" eb="4">
      <t>ガタ</t>
    </rPh>
    <rPh sb="8" eb="10">
      <t>リテン</t>
    </rPh>
    <rPh sb="11" eb="13">
      <t>ケッテン</t>
    </rPh>
    <rPh sb="14" eb="15">
      <t>ソナ</t>
    </rPh>
    <rPh sb="18" eb="19">
      <t>ツク</t>
    </rPh>
    <rPh sb="22" eb="24">
      <t>ジタイ</t>
    </rPh>
    <rPh sb="25" eb="26">
      <t>ヒト</t>
    </rPh>
    <rPh sb="28" eb="30">
      <t>キョウキ</t>
    </rPh>
    <phoneticPr fontId="1"/>
  </si>
  <si>
    <t>幽霊の戦士と魔術師を率いる。消耗に注意</t>
    <rPh sb="0" eb="2">
      <t>ユウレイ</t>
    </rPh>
    <rPh sb="3" eb="5">
      <t>センシ</t>
    </rPh>
    <rPh sb="6" eb="9">
      <t>マジュツシ</t>
    </rPh>
    <rPh sb="10" eb="11">
      <t>ヒキ</t>
    </rPh>
    <rPh sb="14" eb="16">
      <t>ショウモウ</t>
    </rPh>
    <rPh sb="17" eb="19">
      <t>チュウイ</t>
    </rPh>
    <phoneticPr fontId="1"/>
  </si>
  <si>
    <t>誰でも優れた建築家に。経済や軍事基盤の補強になる</t>
    <rPh sb="0" eb="1">
      <t>ダレ</t>
    </rPh>
    <rPh sb="3" eb="4">
      <t>スグ</t>
    </rPh>
    <rPh sb="6" eb="9">
      <t>ケンチクカ</t>
    </rPh>
    <rPh sb="11" eb="13">
      <t>ケイザイ</t>
    </rPh>
    <rPh sb="14" eb="16">
      <t>グンジ</t>
    </rPh>
    <rPh sb="16" eb="18">
      <t>キバン</t>
    </rPh>
    <rPh sb="19" eb="21">
      <t>ホキョウ</t>
    </rPh>
    <phoneticPr fontId="1"/>
  </si>
  <si>
    <t>自称英雄の指輪。より強くより正確な攻撃を行える</t>
    <rPh sb="0" eb="2">
      <t>ジショウ</t>
    </rPh>
    <rPh sb="2" eb="4">
      <t>エイユウ</t>
    </rPh>
    <rPh sb="5" eb="7">
      <t>ユビワ</t>
    </rPh>
    <rPh sb="10" eb="11">
      <t>ツヨ</t>
    </rPh>
    <rPh sb="14" eb="16">
      <t>セイカク</t>
    </rPh>
    <rPh sb="17" eb="19">
      <t>コウゲキ</t>
    </rPh>
    <rPh sb="20" eb="21">
      <t>オコナ</t>
    </rPh>
    <phoneticPr fontId="1"/>
  </si>
  <si>
    <t>野良ドルイドの小瓶。水と死の魔力を高める</t>
    <rPh sb="0" eb="2">
      <t>ノラ</t>
    </rPh>
    <rPh sb="7" eb="9">
      <t>コビン</t>
    </rPh>
    <rPh sb="10" eb="11">
      <t>ミズ</t>
    </rPh>
    <rPh sb="12" eb="13">
      <t>シ</t>
    </rPh>
    <rPh sb="14" eb="16">
      <t>マリョク</t>
    </rPh>
    <rPh sb="17" eb="18">
      <t>タカ</t>
    </rPh>
    <phoneticPr fontId="1"/>
  </si>
  <si>
    <t>海龍の真珠。彼らの魔力の下支えとなる</t>
    <rPh sb="0" eb="2">
      <t>カイリュウ</t>
    </rPh>
    <rPh sb="3" eb="5">
      <t>シンジュ</t>
    </rPh>
    <rPh sb="6" eb="7">
      <t>カレ</t>
    </rPh>
    <rPh sb="9" eb="11">
      <t>マリョク</t>
    </rPh>
    <rPh sb="12" eb="14">
      <t>シタザサ</t>
    </rPh>
    <phoneticPr fontId="1"/>
  </si>
  <si>
    <t>天龍の真珠。こちらは比較的珍しい</t>
    <rPh sb="0" eb="2">
      <t>テンリュウ</t>
    </rPh>
    <rPh sb="3" eb="5">
      <t>シンジュ</t>
    </rPh>
    <rPh sb="10" eb="13">
      <t>ヒカクテキ</t>
    </rPh>
    <rPh sb="13" eb="14">
      <t>メズラ</t>
    </rPh>
    <phoneticPr fontId="1"/>
  </si>
  <si>
    <t>龍王の秘蔵品。イベントでのみお目にかかる</t>
    <rPh sb="0" eb="1">
      <t>リュウ</t>
    </rPh>
    <rPh sb="1" eb="2">
      <t>オウ</t>
    </rPh>
    <rPh sb="3" eb="5">
      <t>ヒゾウ</t>
    </rPh>
    <rPh sb="5" eb="6">
      <t>ヒン</t>
    </rPh>
    <rPh sb="15" eb="16">
      <t>メ</t>
    </rPh>
    <phoneticPr fontId="1"/>
  </si>
  <si>
    <t>美しき至高の産業廃棄物。存在自体が罪</t>
    <rPh sb="0" eb="1">
      <t>ウツク</t>
    </rPh>
    <rPh sb="3" eb="5">
      <t>シコウ</t>
    </rPh>
    <rPh sb="6" eb="8">
      <t>サンギョウ</t>
    </rPh>
    <rPh sb="8" eb="11">
      <t>ハイキブツ</t>
    </rPh>
    <rPh sb="12" eb="14">
      <t>ソンザイ</t>
    </rPh>
    <rPh sb="14" eb="16">
      <t>ジタイ</t>
    </rPh>
    <rPh sb="17" eb="18">
      <t>ツミ</t>
    </rPh>
    <phoneticPr fontId="1"/>
  </si>
  <si>
    <t>s</t>
    <phoneticPr fontId="1"/>
  </si>
  <si>
    <t>t</t>
    <phoneticPr fontId="1"/>
  </si>
  <si>
    <t>Tag</t>
    <phoneticPr fontId="1"/>
  </si>
  <si>
    <t>EA</t>
    <phoneticPr fontId="1"/>
  </si>
  <si>
    <t>Mekone</t>
    <phoneticPr fontId="1"/>
  </si>
  <si>
    <t>Brazen Giants</t>
    <phoneticPr fontId="1"/>
  </si>
  <si>
    <t>L</t>
    <phoneticPr fontId="1"/>
  </si>
  <si>
    <t>Fortified City</t>
    <phoneticPr fontId="1"/>
  </si>
  <si>
    <t>City</t>
    <phoneticPr fontId="1"/>
  </si>
  <si>
    <t>戦場を熱波で包む。高性能だが味方含め耐性が必要</t>
    <rPh sb="0" eb="2">
      <t>センジョウ</t>
    </rPh>
    <rPh sb="3" eb="5">
      <t>ネッパ</t>
    </rPh>
    <rPh sb="6" eb="7">
      <t>ツツ</t>
    </rPh>
    <rPh sb="9" eb="12">
      <t>コウセイノウ</t>
    </rPh>
    <rPh sb="14" eb="16">
      <t>ミカタ</t>
    </rPh>
    <rPh sb="16" eb="17">
      <t>フク</t>
    </rPh>
    <rPh sb="18" eb="20">
      <t>タイセイ</t>
    </rPh>
    <rPh sb="21" eb="23">
      <t>ヒツヨウ</t>
    </rPh>
    <phoneticPr fontId="1"/>
  </si>
  <si>
    <t>Burning Blade</t>
    <phoneticPr fontId="1"/>
  </si>
  <si>
    <t>2/4</t>
    <phoneticPr fontId="1"/>
  </si>
  <si>
    <t>Blacksteel Full Plate</t>
    <phoneticPr fontId="1"/>
  </si>
  <si>
    <t>Armor of Knights</t>
    <phoneticPr fontId="1"/>
  </si>
  <si>
    <t>病気を誰でも治療できる。高価だが繰り返し利用可</t>
    <rPh sb="0" eb="2">
      <t>ビョウキ</t>
    </rPh>
    <rPh sb="3" eb="4">
      <t>ダレ</t>
    </rPh>
    <rPh sb="6" eb="8">
      <t>チリョウ</t>
    </rPh>
    <rPh sb="12" eb="14">
      <t>コウカ</t>
    </rPh>
    <rPh sb="16" eb="17">
      <t>ク</t>
    </rPh>
    <rPh sb="18" eb="19">
      <t>カエ</t>
    </rPh>
    <rPh sb="20" eb="23">
      <t>リヨウカ</t>
    </rPh>
    <phoneticPr fontId="1"/>
  </si>
  <si>
    <r>
      <t>Igor K</t>
    </r>
    <r>
      <rPr>
        <sz val="11"/>
        <color theme="1"/>
        <rFont val="ＭＳ Ｐゴシック"/>
        <family val="3"/>
        <charset val="128"/>
      </rPr>
      <t>ö</t>
    </r>
    <r>
      <rPr>
        <sz val="11"/>
        <color theme="1"/>
        <rFont val="ＭＳ Ｐゴシック"/>
        <family val="2"/>
        <charset val="128"/>
      </rPr>
      <t>nhelm's Tome</t>
    </r>
    <phoneticPr fontId="1"/>
  </si>
  <si>
    <t>Dragon Pearl W</t>
    <phoneticPr fontId="1"/>
  </si>
  <si>
    <t>Dragon Pearl S</t>
    <phoneticPr fontId="1"/>
  </si>
  <si>
    <t>Amulet of the Doppelganger</t>
    <phoneticPr fontId="1"/>
  </si>
  <si>
    <t>The Black Book of Secrets</t>
    <phoneticPr fontId="1"/>
  </si>
  <si>
    <t>Fever Fetish</t>
    <phoneticPr fontId="1"/>
  </si>
  <si>
    <t>Enchantment</t>
    <phoneticPr fontId="1"/>
  </si>
  <si>
    <t>Sow Dragon Teeth</t>
    <phoneticPr fontId="1"/>
  </si>
  <si>
    <t>地2</t>
    <rPh sb="0" eb="1">
      <t>チ</t>
    </rPh>
    <phoneticPr fontId="1"/>
  </si>
  <si>
    <t>戦闘</t>
    <rPh sb="0" eb="2">
      <t>セントウ</t>
    </rPh>
    <phoneticPr fontId="1"/>
  </si>
  <si>
    <t>陸上専用</t>
    <rPh sb="0" eb="2">
      <t>リクジョウ</t>
    </rPh>
    <rPh sb="2" eb="4">
      <t>センヨウ</t>
    </rPh>
    <phoneticPr fontId="1"/>
  </si>
  <si>
    <t>一時的召喚</t>
    <rPh sb="0" eb="3">
      <t>イチジテキ</t>
    </rPh>
    <rPh sb="3" eb="5">
      <t>ショウカン</t>
    </rPh>
    <phoneticPr fontId="1"/>
  </si>
  <si>
    <t>Spartae</t>
    <phoneticPr fontId="1"/>
  </si>
  <si>
    <t>Sow Dragon Teeth</t>
    <phoneticPr fontId="1"/>
  </si>
  <si>
    <t>人間</t>
    <rPh sb="0" eb="2">
      <t>ニンゲン</t>
    </rPh>
    <phoneticPr fontId="1"/>
  </si>
  <si>
    <t>Temple of the Shroud</t>
    <phoneticPr fontId="1"/>
  </si>
  <si>
    <t>火3星3</t>
    <rPh sb="0" eb="1">
      <t>ヒ</t>
    </rPh>
    <rPh sb="2" eb="3">
      <t>ホシ</t>
    </rPh>
    <phoneticPr fontId="1"/>
  </si>
  <si>
    <t>EA</t>
    <phoneticPr fontId="1"/>
  </si>
  <si>
    <t>Ermor</t>
    <phoneticPr fontId="1"/>
  </si>
  <si>
    <t>指揮官</t>
    <rPh sb="0" eb="3">
      <t>シキカン</t>
    </rPh>
    <phoneticPr fontId="1"/>
  </si>
  <si>
    <t>Scout</t>
    <phoneticPr fontId="1"/>
  </si>
  <si>
    <t>城</t>
    <rPh sb="0" eb="1">
      <t>シロ</t>
    </rPh>
    <phoneticPr fontId="1"/>
  </si>
  <si>
    <t>斥候</t>
    <rPh sb="0" eb="2">
      <t>セッコウ</t>
    </rPh>
    <phoneticPr fontId="1"/>
  </si>
  <si>
    <t>標準的な斥候。敵地の偵察を担う。山地、森林適応</t>
    <phoneticPr fontId="1"/>
  </si>
  <si>
    <t>fm</t>
    <phoneticPr fontId="1"/>
  </si>
  <si>
    <t>Assassin</t>
    <phoneticPr fontId="1"/>
  </si>
  <si>
    <t>暗殺者</t>
    <rPh sb="0" eb="3">
      <t>アンサツシャ</t>
    </rPh>
    <phoneticPr fontId="1"/>
  </si>
  <si>
    <t>敵指揮官を直接始末する。潜伏も上手い</t>
    <rPh sb="0" eb="1">
      <t>テキ</t>
    </rPh>
    <rPh sb="1" eb="4">
      <t>シキカン</t>
    </rPh>
    <rPh sb="5" eb="7">
      <t>チョクセツ</t>
    </rPh>
    <rPh sb="7" eb="9">
      <t>シマツ</t>
    </rPh>
    <rPh sb="12" eb="14">
      <t>センプク</t>
    </rPh>
    <rPh sb="15" eb="17">
      <t>ウマ</t>
    </rPh>
    <phoneticPr fontId="1"/>
  </si>
  <si>
    <t>Centurion</t>
    <phoneticPr fontId="1"/>
  </si>
  <si>
    <t>基本的な指揮官。装備は良質だが盾を持たない</t>
    <rPh sb="0" eb="3">
      <t>キホンテキ</t>
    </rPh>
    <rPh sb="4" eb="7">
      <t>シキカン</t>
    </rPh>
    <rPh sb="8" eb="10">
      <t>ソウビ</t>
    </rPh>
    <rPh sb="11" eb="13">
      <t>リョウシツ</t>
    </rPh>
    <rPh sb="15" eb="16">
      <t>タテ</t>
    </rPh>
    <rPh sb="17" eb="18">
      <t>モ</t>
    </rPh>
    <phoneticPr fontId="1"/>
  </si>
  <si>
    <t>Legatus Legionis</t>
    <phoneticPr fontId="1"/>
  </si>
  <si>
    <t>上位指揮官。やはり盾は持っていない</t>
    <rPh sb="0" eb="2">
      <t>ジョウイ</t>
    </rPh>
    <rPh sb="2" eb="5">
      <t>シキカン</t>
    </rPh>
    <rPh sb="9" eb="10">
      <t>タテ</t>
    </rPh>
    <rPh sb="11" eb="12">
      <t>モ</t>
    </rPh>
    <phoneticPr fontId="1"/>
  </si>
  <si>
    <t>Acolyte</t>
    <phoneticPr fontId="1"/>
  </si>
  <si>
    <t>y</t>
    <phoneticPr fontId="1"/>
  </si>
  <si>
    <t>聖職者</t>
    <rPh sb="0" eb="3">
      <t>セイショクシャ</t>
    </rPh>
    <phoneticPr fontId="1"/>
  </si>
  <si>
    <t>レベル1の聖職者。特徴はないが安価</t>
    <rPh sb="5" eb="8">
      <t>セイショクシャ</t>
    </rPh>
    <rPh sb="9" eb="11">
      <t>トクチョウ</t>
    </rPh>
    <rPh sb="15" eb="17">
      <t>アンカ</t>
    </rPh>
    <phoneticPr fontId="1"/>
  </si>
  <si>
    <t>Augur</t>
    <phoneticPr fontId="1"/>
  </si>
  <si>
    <t>魔術師</t>
    <rPh sb="0" eb="3">
      <t>マジュツシ</t>
    </rPh>
    <phoneticPr fontId="1"/>
  </si>
  <si>
    <t>火と星の魔法技能を持つ占師。悪くない確率で不幸を防ぐ</t>
    <rPh sb="0" eb="1">
      <t>ヒ</t>
    </rPh>
    <rPh sb="2" eb="3">
      <t>ホシ</t>
    </rPh>
    <rPh sb="4" eb="6">
      <t>マホウ</t>
    </rPh>
    <rPh sb="6" eb="8">
      <t>ギノウ</t>
    </rPh>
    <rPh sb="9" eb="10">
      <t>モ</t>
    </rPh>
    <rPh sb="11" eb="13">
      <t>ウラナイシ</t>
    </rPh>
    <rPh sb="14" eb="15">
      <t>ワル</t>
    </rPh>
    <rPh sb="18" eb="20">
      <t>カクリツ</t>
    </rPh>
    <rPh sb="21" eb="23">
      <t>フコウ</t>
    </rPh>
    <rPh sb="24" eb="25">
      <t>フセ</t>
    </rPh>
    <phoneticPr fontId="1"/>
  </si>
  <si>
    <t>Augur Elder</t>
    <phoneticPr fontId="1"/>
  </si>
  <si>
    <t>火、死、星などの魔法技能を持つ占師。実力のわりに雇用条件が緩い</t>
    <rPh sb="0" eb="1">
      <t>ヒ</t>
    </rPh>
    <rPh sb="2" eb="3">
      <t>シ</t>
    </rPh>
    <rPh sb="4" eb="5">
      <t>ホシ</t>
    </rPh>
    <rPh sb="8" eb="10">
      <t>マホウ</t>
    </rPh>
    <rPh sb="10" eb="12">
      <t>ギノウ</t>
    </rPh>
    <rPh sb="13" eb="14">
      <t>モ</t>
    </rPh>
    <rPh sb="15" eb="17">
      <t>ウラナイシ</t>
    </rPh>
    <rPh sb="18" eb="20">
      <t>ジツリョク</t>
    </rPh>
    <rPh sb="24" eb="26">
      <t>コヨウ</t>
    </rPh>
    <rPh sb="26" eb="28">
      <t>ジョウケン</t>
    </rPh>
    <rPh sb="29" eb="30">
      <t>ユル</t>
    </rPh>
    <phoneticPr fontId="1"/>
  </si>
  <si>
    <t>20+</t>
    <phoneticPr fontId="1"/>
  </si>
  <si>
    <t>60+</t>
    <phoneticPr fontId="1"/>
  </si>
  <si>
    <t>Bishop of the Sacred Shroud</t>
    <phoneticPr fontId="1"/>
  </si>
  <si>
    <t>都</t>
    <rPh sb="0" eb="1">
      <t>ミヤコ</t>
    </rPh>
    <phoneticPr fontId="1"/>
  </si>
  <si>
    <t>レベル2の聖職者。貴重なHealer技能も備える</t>
    <rPh sb="5" eb="8">
      <t>セイショクシャ</t>
    </rPh>
    <rPh sb="9" eb="11">
      <t>キチョウ</t>
    </rPh>
    <rPh sb="18" eb="20">
      <t>ギノウ</t>
    </rPh>
    <rPh sb="21" eb="22">
      <t>ソナ</t>
    </rPh>
    <phoneticPr fontId="1"/>
  </si>
  <si>
    <t>Arch Bishop of the Sacred Shroud</t>
    <phoneticPr fontId="1"/>
  </si>
  <si>
    <t>レベル3の聖職者。Healer技能持ち</t>
    <rPh sb="5" eb="8">
      <t>セイショクシャ</t>
    </rPh>
    <rPh sb="15" eb="17">
      <t>ギノウ</t>
    </rPh>
    <rPh sb="17" eb="18">
      <t>モ</t>
    </rPh>
    <phoneticPr fontId="1"/>
  </si>
  <si>
    <t>兵士</t>
    <rPh sb="0" eb="2">
      <t>ヘイシ</t>
    </rPh>
    <phoneticPr fontId="1"/>
  </si>
  <si>
    <t>Slinger</t>
    <phoneticPr fontId="1"/>
  </si>
  <si>
    <t>射手</t>
    <rPh sb="0" eb="2">
      <t>シャシュ</t>
    </rPh>
    <phoneticPr fontId="1"/>
  </si>
  <si>
    <t>投石器を使う安価な射撃部隊。重装備な敵にはほぼ無意味</t>
    <phoneticPr fontId="1"/>
  </si>
  <si>
    <t>Leve</t>
    <phoneticPr fontId="1"/>
  </si>
  <si>
    <t>歩兵</t>
    <rPh sb="0" eb="2">
      <t>ホヘイ</t>
    </rPh>
    <phoneticPr fontId="1"/>
  </si>
  <si>
    <t>Accensus</t>
    <phoneticPr fontId="1"/>
  </si>
  <si>
    <t>Rorarus</t>
    <phoneticPr fontId="1"/>
  </si>
  <si>
    <t>Hastatus</t>
    <phoneticPr fontId="1"/>
  </si>
  <si>
    <t>Principe</t>
    <phoneticPr fontId="1"/>
  </si>
  <si>
    <t>Triarius</t>
    <phoneticPr fontId="1"/>
  </si>
  <si>
    <t>Standard</t>
    <phoneticPr fontId="1"/>
  </si>
  <si>
    <t>旗手</t>
    <rPh sb="0" eb="2">
      <t>キシュ</t>
    </rPh>
    <phoneticPr fontId="1"/>
  </si>
  <si>
    <t>所属部隊の士気を高める。自身も多少は戦える</t>
    <rPh sb="0" eb="2">
      <t>ショゾク</t>
    </rPh>
    <rPh sb="2" eb="4">
      <t>ブタイ</t>
    </rPh>
    <rPh sb="5" eb="7">
      <t>シキ</t>
    </rPh>
    <rPh sb="8" eb="9">
      <t>タカ</t>
    </rPh>
    <rPh sb="12" eb="14">
      <t>ジシン</t>
    </rPh>
    <rPh sb="15" eb="17">
      <t>タショウ</t>
    </rPh>
    <rPh sb="18" eb="19">
      <t>タタカ</t>
    </rPh>
    <phoneticPr fontId="1"/>
  </si>
  <si>
    <t>Lizard Auxiliare</t>
    <phoneticPr fontId="1"/>
  </si>
  <si>
    <t>s</t>
    <phoneticPr fontId="1"/>
  </si>
  <si>
    <t>Equite</t>
    <phoneticPr fontId="1"/>
  </si>
  <si>
    <t>騎兵</t>
    <rPh sb="0" eb="2">
      <t>キヘイ</t>
    </rPh>
    <phoneticPr fontId="1"/>
  </si>
  <si>
    <t>Retiarius</t>
    <phoneticPr fontId="1"/>
  </si>
  <si>
    <t>網と三叉矛を持つ歩兵。高速雇用できるが少しでも戦うと戦闘後には去る</t>
    <rPh sb="0" eb="1">
      <t>アミ</t>
    </rPh>
    <rPh sb="2" eb="4">
      <t>サンサ</t>
    </rPh>
    <rPh sb="4" eb="5">
      <t>ホコ</t>
    </rPh>
    <rPh sb="6" eb="7">
      <t>モ</t>
    </rPh>
    <rPh sb="8" eb="10">
      <t>ホヘイ</t>
    </rPh>
    <rPh sb="11" eb="13">
      <t>コウソク</t>
    </rPh>
    <rPh sb="13" eb="15">
      <t>コヨウ</t>
    </rPh>
    <rPh sb="19" eb="20">
      <t>スコ</t>
    </rPh>
    <rPh sb="23" eb="24">
      <t>タタカ</t>
    </rPh>
    <rPh sb="26" eb="28">
      <t>セントウ</t>
    </rPh>
    <rPh sb="28" eb="29">
      <t>ゴ</t>
    </rPh>
    <rPh sb="31" eb="32">
      <t>サ</t>
    </rPh>
    <phoneticPr fontId="1"/>
  </si>
  <si>
    <t>Gladiator</t>
    <phoneticPr fontId="1"/>
  </si>
  <si>
    <t>連接棍を持つ歩兵。やはり少しでも戦いに貢献すれば戦闘後に消滅</t>
    <rPh sb="0" eb="2">
      <t>レンセツ</t>
    </rPh>
    <rPh sb="2" eb="3">
      <t>コン</t>
    </rPh>
    <rPh sb="4" eb="5">
      <t>モ</t>
    </rPh>
    <rPh sb="6" eb="8">
      <t>ホヘイ</t>
    </rPh>
    <rPh sb="12" eb="13">
      <t>スコ</t>
    </rPh>
    <rPh sb="16" eb="17">
      <t>タタカ</t>
    </rPh>
    <rPh sb="19" eb="21">
      <t>コウケン</t>
    </rPh>
    <rPh sb="24" eb="26">
      <t>セントウ</t>
    </rPh>
    <rPh sb="26" eb="27">
      <t>ゴ</t>
    </rPh>
    <rPh sb="28" eb="30">
      <t>ショウメツ</t>
    </rPh>
    <phoneticPr fontId="1"/>
  </si>
  <si>
    <t>Equite of the Sacred Shroud</t>
    <phoneticPr fontId="1"/>
  </si>
  <si>
    <t>Flamen</t>
    <phoneticPr fontId="1"/>
  </si>
  <si>
    <t>外</t>
    <rPh sb="0" eb="1">
      <t>ソト</t>
    </rPh>
    <phoneticPr fontId="1"/>
  </si>
  <si>
    <t>y</t>
    <phoneticPr fontId="1"/>
  </si>
  <si>
    <t>y</t>
    <phoneticPr fontId="1"/>
  </si>
  <si>
    <t>レベル1の聖職者。火などの幅広い魔法技能も持つ</t>
    <rPh sb="5" eb="8">
      <t>セイショクシャ</t>
    </rPh>
    <rPh sb="9" eb="10">
      <t>ヒ</t>
    </rPh>
    <rPh sb="13" eb="15">
      <t>ハバヒロ</t>
    </rPh>
    <rPh sb="16" eb="18">
      <t>マホウ</t>
    </rPh>
    <rPh sb="18" eb="20">
      <t>ギノウ</t>
    </rPh>
    <rPh sb="21" eb="22">
      <t>モ</t>
    </rPh>
    <phoneticPr fontId="1"/>
  </si>
  <si>
    <t>5+</t>
    <phoneticPr fontId="1"/>
  </si>
  <si>
    <t>Pontifex</t>
    <phoneticPr fontId="1"/>
  </si>
  <si>
    <t>y</t>
    <phoneticPr fontId="1"/>
  </si>
  <si>
    <t>レベル2の聖職者。火の魔法技能も持つ</t>
    <rPh sb="5" eb="8">
      <t>セイショクシャ</t>
    </rPh>
    <rPh sb="9" eb="10">
      <t>ヒ</t>
    </rPh>
    <rPh sb="11" eb="13">
      <t>マホウ</t>
    </rPh>
    <rPh sb="13" eb="15">
      <t>ギノウ</t>
    </rPh>
    <rPh sb="16" eb="17">
      <t>モ</t>
    </rPh>
    <phoneticPr fontId="1"/>
  </si>
  <si>
    <t>EA</t>
    <phoneticPr fontId="1"/>
  </si>
  <si>
    <t>Ermor</t>
    <phoneticPr fontId="1"/>
  </si>
  <si>
    <t>Acolyte</t>
    <phoneticPr fontId="1"/>
  </si>
  <si>
    <t>聖1</t>
    <rPh sb="0" eb="1">
      <t>セイ</t>
    </rPh>
    <phoneticPr fontId="1"/>
  </si>
  <si>
    <t>Augur</t>
    <phoneticPr fontId="1"/>
  </si>
  <si>
    <t>火1星1</t>
    <rPh sb="0" eb="1">
      <t>ヒ</t>
    </rPh>
    <rPh sb="2" eb="3">
      <t>ホシ</t>
    </rPh>
    <phoneticPr fontId="1"/>
  </si>
  <si>
    <t>Augur Elder</t>
    <phoneticPr fontId="1"/>
  </si>
  <si>
    <t>火2星1死2</t>
    <rPh sb="0" eb="1">
      <t>ヒ</t>
    </rPh>
    <rPh sb="2" eb="3">
      <t>ホシ</t>
    </rPh>
    <rPh sb="4" eb="5">
      <t>シ</t>
    </rPh>
    <phoneticPr fontId="1"/>
  </si>
  <si>
    <t>火風星死+1:100% 火風星死+1:10%</t>
    <rPh sb="0" eb="1">
      <t>ヒ</t>
    </rPh>
    <rPh sb="1" eb="2">
      <t>カゼ</t>
    </rPh>
    <rPh sb="2" eb="3">
      <t>ホシ</t>
    </rPh>
    <rPh sb="3" eb="4">
      <t>シ</t>
    </rPh>
    <rPh sb="12" eb="13">
      <t>ヒ</t>
    </rPh>
    <rPh sb="13" eb="14">
      <t>カゼ</t>
    </rPh>
    <rPh sb="14" eb="15">
      <t>ホシ</t>
    </rPh>
    <rPh sb="15" eb="16">
      <t>シ</t>
    </rPh>
    <phoneticPr fontId="1"/>
  </si>
  <si>
    <t>17+</t>
    <phoneticPr fontId="1"/>
  </si>
  <si>
    <t>Bishop of the Sacred Shroud</t>
    <phoneticPr fontId="1"/>
  </si>
  <si>
    <t>聖2</t>
    <rPh sb="0" eb="1">
      <t>セイ</t>
    </rPh>
    <phoneticPr fontId="1"/>
  </si>
  <si>
    <t>h1</t>
    <phoneticPr fontId="1"/>
  </si>
  <si>
    <t>Arch Bishop of the Sacred Shroud</t>
    <phoneticPr fontId="1"/>
  </si>
  <si>
    <t>聖3</t>
    <rPh sb="0" eb="1">
      <t>セイ</t>
    </rPh>
    <phoneticPr fontId="1"/>
  </si>
  <si>
    <t>Flamen</t>
    <phoneticPr fontId="1"/>
  </si>
  <si>
    <t>火1聖1</t>
    <rPh sb="0" eb="1">
      <t>ヒ</t>
    </rPh>
    <rPh sb="2" eb="3">
      <t>セイ</t>
    </rPh>
    <phoneticPr fontId="1"/>
  </si>
  <si>
    <t>火風水地緑+1:100%</t>
    <rPh sb="0" eb="1">
      <t>ヒ</t>
    </rPh>
    <rPh sb="1" eb="2">
      <t>カゼ</t>
    </rPh>
    <rPh sb="2" eb="3">
      <t>ミズ</t>
    </rPh>
    <rPh sb="3" eb="4">
      <t>チ</t>
    </rPh>
    <rPh sb="4" eb="5">
      <t>ミドリ</t>
    </rPh>
    <phoneticPr fontId="1"/>
  </si>
  <si>
    <t>火1聖2</t>
    <rPh sb="0" eb="1">
      <t>ヒ</t>
    </rPh>
    <rPh sb="2" eb="3">
      <t>セイ</t>
    </rPh>
    <phoneticPr fontId="1"/>
  </si>
  <si>
    <t>EA</t>
    <phoneticPr fontId="1"/>
  </si>
  <si>
    <t>Ermor</t>
    <phoneticPr fontId="1"/>
  </si>
  <si>
    <t>陸上下位</t>
    <rPh sb="0" eb="2">
      <t>リクジョウ</t>
    </rPh>
    <rPh sb="2" eb="4">
      <t>カイ</t>
    </rPh>
    <phoneticPr fontId="1"/>
  </si>
  <si>
    <t>Centurion</t>
    <phoneticPr fontId="1"/>
  </si>
  <si>
    <t>Leve:10　Accensus:10　Rorarus:10</t>
    <phoneticPr fontId="1"/>
  </si>
  <si>
    <t>陸上上位</t>
    <rPh sb="0" eb="2">
      <t>リクジョウ</t>
    </rPh>
    <rPh sb="2" eb="4">
      <t>ジョウイ</t>
    </rPh>
    <phoneticPr fontId="1"/>
  </si>
  <si>
    <t>Pontifex</t>
    <phoneticPr fontId="1"/>
  </si>
  <si>
    <t>Hastatus:10</t>
    <phoneticPr fontId="1"/>
  </si>
  <si>
    <t>陸上要塞</t>
    <rPh sb="0" eb="2">
      <t>リクジョウ</t>
    </rPh>
    <rPh sb="2" eb="4">
      <t>ヨウサイ</t>
    </rPh>
    <phoneticPr fontId="1"/>
  </si>
  <si>
    <t>Centurion</t>
    <phoneticPr fontId="1"/>
  </si>
  <si>
    <t>Slinger:15</t>
    <phoneticPr fontId="1"/>
  </si>
  <si>
    <t>Conjuration</t>
    <phoneticPr fontId="1"/>
  </si>
  <si>
    <t>Contact Lar</t>
    <phoneticPr fontId="1"/>
  </si>
  <si>
    <t>緑1</t>
    <rPh sb="0" eb="1">
      <t>ミドリ</t>
    </rPh>
    <phoneticPr fontId="1"/>
  </si>
  <si>
    <t>儀式</t>
    <rPh sb="0" eb="2">
      <t>ギシキ</t>
    </rPh>
    <phoneticPr fontId="1"/>
  </si>
  <si>
    <t>陸上専用</t>
    <rPh sb="0" eb="2">
      <t>リクジョウ</t>
    </rPh>
    <rPh sb="2" eb="4">
      <t>センヨウ</t>
    </rPh>
    <phoneticPr fontId="1"/>
  </si>
  <si>
    <t>指揮官召喚</t>
    <rPh sb="0" eb="3">
      <t>シキカン</t>
    </rPh>
    <rPh sb="3" eb="5">
      <t>ショウカン</t>
    </rPh>
    <phoneticPr fontId="1"/>
  </si>
  <si>
    <t>緑などの魔法を使う田舎の精霊Larを召喚します</t>
    <rPh sb="0" eb="1">
      <t>ミドリ</t>
    </rPh>
    <rPh sb="4" eb="6">
      <t>マホウ</t>
    </rPh>
    <rPh sb="7" eb="8">
      <t>ツカ</t>
    </rPh>
    <rPh sb="9" eb="11">
      <t>イナカ</t>
    </rPh>
    <rPh sb="12" eb="14">
      <t>セイレイ</t>
    </rPh>
    <rPh sb="18" eb="20">
      <t>ショウカン</t>
    </rPh>
    <phoneticPr fontId="1"/>
  </si>
  <si>
    <t>Lar</t>
    <phoneticPr fontId="1"/>
  </si>
  <si>
    <t>Ermor</t>
    <phoneticPr fontId="1"/>
  </si>
  <si>
    <t>Contact Lar</t>
    <phoneticPr fontId="1"/>
  </si>
  <si>
    <t>冠</t>
    <rPh sb="0" eb="1">
      <t>カンムリ</t>
    </rPh>
    <phoneticPr fontId="1"/>
  </si>
  <si>
    <t>EA</t>
    <phoneticPr fontId="1"/>
  </si>
  <si>
    <t>Ulm</t>
    <phoneticPr fontId="1"/>
  </si>
  <si>
    <t>指揮官</t>
    <rPh sb="0" eb="3">
      <t>シキカン</t>
    </rPh>
    <phoneticPr fontId="1"/>
  </si>
  <si>
    <t>Warrior Scout</t>
    <phoneticPr fontId="1"/>
  </si>
  <si>
    <t>城森山</t>
    <rPh sb="0" eb="1">
      <t>シロ</t>
    </rPh>
    <rPh sb="1" eb="2">
      <t>モリ</t>
    </rPh>
    <rPh sb="2" eb="3">
      <t>ヤマ</t>
    </rPh>
    <phoneticPr fontId="1"/>
  </si>
  <si>
    <t>斥候</t>
    <rPh sb="0" eb="2">
      <t>セッコウ</t>
    </rPh>
    <phoneticPr fontId="1"/>
  </si>
  <si>
    <t>雪道にも強い蛮族の斥候。装備も無駄に良い</t>
    <rPh sb="0" eb="2">
      <t>ユキミチ</t>
    </rPh>
    <rPh sb="4" eb="5">
      <t>ツヨ</t>
    </rPh>
    <rPh sb="6" eb="8">
      <t>バンゾク</t>
    </rPh>
    <rPh sb="9" eb="11">
      <t>セッコウ</t>
    </rPh>
    <rPh sb="12" eb="14">
      <t>ソウビ</t>
    </rPh>
    <rPh sb="15" eb="17">
      <t>ムダ</t>
    </rPh>
    <rPh sb="18" eb="19">
      <t>ヨ</t>
    </rPh>
    <phoneticPr fontId="1"/>
  </si>
  <si>
    <t>fm</t>
    <phoneticPr fontId="1"/>
  </si>
  <si>
    <t>s</t>
    <phoneticPr fontId="1"/>
  </si>
  <si>
    <t>Warrior Chief</t>
    <phoneticPr fontId="1"/>
  </si>
  <si>
    <t>標準的な指揮官。兵士共々森、山、雪に強い</t>
    <rPh sb="0" eb="3">
      <t>ヒョウジュンテキ</t>
    </rPh>
    <rPh sb="4" eb="7">
      <t>シキカン</t>
    </rPh>
    <rPh sb="8" eb="10">
      <t>ヘイシ</t>
    </rPh>
    <rPh sb="10" eb="12">
      <t>トモドモ</t>
    </rPh>
    <rPh sb="12" eb="13">
      <t>モリ</t>
    </rPh>
    <rPh sb="14" eb="15">
      <t>ヤマ</t>
    </rPh>
    <rPh sb="16" eb="17">
      <t>ユキ</t>
    </rPh>
    <rPh sb="18" eb="19">
      <t>ツヨ</t>
    </rPh>
    <phoneticPr fontId="1"/>
  </si>
  <si>
    <t>Warrior Smith</t>
    <phoneticPr fontId="1"/>
  </si>
  <si>
    <t>城</t>
    <rPh sb="0" eb="1">
      <t>シロ</t>
    </rPh>
    <phoneticPr fontId="1"/>
  </si>
  <si>
    <t>魔術師</t>
    <rPh sb="0" eb="3">
      <t>マジュツシ</t>
    </rPh>
    <phoneticPr fontId="1"/>
  </si>
  <si>
    <t>地などの魔法技能を持つ鍛冶屋。要塞へ追加資源を提供する</t>
    <rPh sb="0" eb="1">
      <t>チ</t>
    </rPh>
    <rPh sb="4" eb="6">
      <t>マホウ</t>
    </rPh>
    <rPh sb="6" eb="8">
      <t>ギノウ</t>
    </rPh>
    <rPh sb="9" eb="10">
      <t>モ</t>
    </rPh>
    <rPh sb="11" eb="14">
      <t>カジヤ</t>
    </rPh>
    <rPh sb="15" eb="17">
      <t>ヨウサイ</t>
    </rPh>
    <rPh sb="18" eb="20">
      <t>ツイカ</t>
    </rPh>
    <rPh sb="20" eb="22">
      <t>シゲン</t>
    </rPh>
    <rPh sb="23" eb="25">
      <t>テイキョウ</t>
    </rPh>
    <phoneticPr fontId="1"/>
  </si>
  <si>
    <t>5+</t>
    <phoneticPr fontId="1"/>
  </si>
  <si>
    <t>40+</t>
    <phoneticPr fontId="1"/>
  </si>
  <si>
    <t>Shaman</t>
    <phoneticPr fontId="1"/>
  </si>
  <si>
    <t>聖職者</t>
    <rPh sb="0" eb="3">
      <t>セイショクシャ</t>
    </rPh>
    <phoneticPr fontId="1"/>
  </si>
  <si>
    <t>レベル1の聖職者。地などの魔法技能も持つ。研究は苦手</t>
    <rPh sb="5" eb="8">
      <t>セイショクシャ</t>
    </rPh>
    <rPh sb="9" eb="10">
      <t>チ</t>
    </rPh>
    <rPh sb="13" eb="15">
      <t>マホウ</t>
    </rPh>
    <rPh sb="15" eb="17">
      <t>ギノウ</t>
    </rPh>
    <rPh sb="18" eb="19">
      <t>モ</t>
    </rPh>
    <rPh sb="21" eb="23">
      <t>ケンキュウ</t>
    </rPh>
    <rPh sb="24" eb="26">
      <t>ニガテ</t>
    </rPh>
    <phoneticPr fontId="1"/>
  </si>
  <si>
    <t>10+</t>
    <phoneticPr fontId="1"/>
  </si>
  <si>
    <t>0+</t>
    <phoneticPr fontId="1"/>
  </si>
  <si>
    <t>s</t>
    <phoneticPr fontId="1"/>
  </si>
  <si>
    <t>Antlered Shaman</t>
    <phoneticPr fontId="1"/>
  </si>
  <si>
    <t>都</t>
    <rPh sb="0" eb="1">
      <t>ミヤコ</t>
    </rPh>
    <phoneticPr fontId="1"/>
  </si>
  <si>
    <t>レベル1の聖職者。地や緑などの魔法技能も持つ</t>
    <rPh sb="5" eb="8">
      <t>セイショクシャ</t>
    </rPh>
    <rPh sb="9" eb="10">
      <t>チ</t>
    </rPh>
    <rPh sb="11" eb="12">
      <t>ミドリ</t>
    </rPh>
    <rPh sb="15" eb="17">
      <t>マホウ</t>
    </rPh>
    <rPh sb="17" eb="19">
      <t>ギノウ</t>
    </rPh>
    <rPh sb="20" eb="21">
      <t>モ</t>
    </rPh>
    <phoneticPr fontId="1"/>
  </si>
  <si>
    <t>20+</t>
    <phoneticPr fontId="1"/>
  </si>
  <si>
    <t>兵士</t>
    <rPh sb="0" eb="2">
      <t>ヘイシ</t>
    </rPh>
    <phoneticPr fontId="1"/>
  </si>
  <si>
    <t>Archer</t>
    <phoneticPr fontId="1"/>
  </si>
  <si>
    <t>射手</t>
    <rPh sb="0" eb="2">
      <t>シャシュ</t>
    </rPh>
    <phoneticPr fontId="1"/>
  </si>
  <si>
    <t>高精度の弓兵。士気やHPなども優秀</t>
    <rPh sb="0" eb="3">
      <t>コウセイド</t>
    </rPh>
    <rPh sb="4" eb="5">
      <t>ユミ</t>
    </rPh>
    <rPh sb="5" eb="6">
      <t>ヘイ</t>
    </rPh>
    <rPh sb="7" eb="9">
      <t>シキ</t>
    </rPh>
    <rPh sb="15" eb="17">
      <t>ユウシュウ</t>
    </rPh>
    <phoneticPr fontId="1"/>
  </si>
  <si>
    <t>fm</t>
    <phoneticPr fontId="1"/>
  </si>
  <si>
    <t>Warrior Maiden</t>
    <phoneticPr fontId="1"/>
  </si>
  <si>
    <t>さらに有能な弓兵。装備も良く潜伏も行える</t>
    <rPh sb="3" eb="5">
      <t>ユウノウ</t>
    </rPh>
    <rPh sb="6" eb="7">
      <t>ユミ</t>
    </rPh>
    <rPh sb="7" eb="8">
      <t>ヘイ</t>
    </rPh>
    <rPh sb="9" eb="11">
      <t>ソウビ</t>
    </rPh>
    <rPh sb="12" eb="13">
      <t>ヨ</t>
    </rPh>
    <rPh sb="14" eb="16">
      <t>センプク</t>
    </rPh>
    <rPh sb="17" eb="18">
      <t>オコナ</t>
    </rPh>
    <phoneticPr fontId="1"/>
  </si>
  <si>
    <t>Axe Warrior</t>
    <phoneticPr fontId="1"/>
  </si>
  <si>
    <t>歩兵</t>
    <rPh sb="0" eb="2">
      <t>ホヘイ</t>
    </rPh>
    <phoneticPr fontId="1"/>
  </si>
  <si>
    <t>斧二つと投斧を持つ歩兵。命中率の低さを威力と手数で補う</t>
    <rPh sb="0" eb="1">
      <t>オノ</t>
    </rPh>
    <rPh sb="1" eb="2">
      <t>フタ</t>
    </rPh>
    <rPh sb="4" eb="5">
      <t>ナ</t>
    </rPh>
    <rPh sb="5" eb="6">
      <t>オノ</t>
    </rPh>
    <rPh sb="7" eb="8">
      <t>モ</t>
    </rPh>
    <rPh sb="9" eb="11">
      <t>ホヘイ</t>
    </rPh>
    <rPh sb="12" eb="14">
      <t>メイチュウ</t>
    </rPh>
    <rPh sb="14" eb="15">
      <t>リツ</t>
    </rPh>
    <rPh sb="16" eb="17">
      <t>ヒク</t>
    </rPh>
    <rPh sb="19" eb="21">
      <t>イリョク</t>
    </rPh>
    <rPh sb="22" eb="24">
      <t>テカズ</t>
    </rPh>
    <rPh sb="25" eb="26">
      <t>オギナ</t>
    </rPh>
    <phoneticPr fontId="1"/>
  </si>
  <si>
    <t>Warrior</t>
    <phoneticPr fontId="1"/>
  </si>
  <si>
    <t>長剣と斧を持つ歩兵。投擲はないが接近戦にはより強い</t>
    <rPh sb="0" eb="2">
      <t>チョウケン</t>
    </rPh>
    <rPh sb="3" eb="4">
      <t>オノ</t>
    </rPh>
    <rPh sb="5" eb="6">
      <t>モ</t>
    </rPh>
    <rPh sb="7" eb="9">
      <t>ホヘイ</t>
    </rPh>
    <rPh sb="10" eb="12">
      <t>トウテキ</t>
    </rPh>
    <rPh sb="16" eb="19">
      <t>セッキンセン</t>
    </rPh>
    <rPh sb="23" eb="24">
      <t>ツヨ</t>
    </rPh>
    <phoneticPr fontId="1"/>
  </si>
  <si>
    <t>Forest Warrior</t>
    <phoneticPr fontId="1"/>
  </si>
  <si>
    <t>城森</t>
    <rPh sb="0" eb="1">
      <t>シロ</t>
    </rPh>
    <rPh sb="1" eb="2">
      <t>モリ</t>
    </rPh>
    <phoneticPr fontId="1"/>
  </si>
  <si>
    <t>fm</t>
    <phoneticPr fontId="1"/>
  </si>
  <si>
    <t>Mountain Warrior</t>
    <phoneticPr fontId="1"/>
  </si>
  <si>
    <t>城山</t>
    <rPh sb="0" eb="2">
      <t>シロヤマ</t>
    </rPh>
    <phoneticPr fontId="1"/>
  </si>
  <si>
    <t>fm</t>
    <phoneticPr fontId="1"/>
  </si>
  <si>
    <t>斧二つと投斧を持つ歩兵。潜伏能力を代償に能力が総じて向上</t>
    <rPh sb="0" eb="1">
      <t>オノ</t>
    </rPh>
    <rPh sb="1" eb="2">
      <t>フタ</t>
    </rPh>
    <rPh sb="4" eb="5">
      <t>ナ</t>
    </rPh>
    <rPh sb="5" eb="6">
      <t>オノ</t>
    </rPh>
    <rPh sb="7" eb="8">
      <t>モ</t>
    </rPh>
    <rPh sb="9" eb="11">
      <t>ホヘイ</t>
    </rPh>
    <rPh sb="12" eb="14">
      <t>センプク</t>
    </rPh>
    <rPh sb="14" eb="16">
      <t>ノウリョク</t>
    </rPh>
    <rPh sb="17" eb="19">
      <t>ダイショウ</t>
    </rPh>
    <rPh sb="20" eb="22">
      <t>ノウリョク</t>
    </rPh>
    <rPh sb="23" eb="24">
      <t>ソウ</t>
    </rPh>
    <rPh sb="26" eb="28">
      <t>コウジョウ</t>
    </rPh>
    <phoneticPr fontId="1"/>
  </si>
  <si>
    <t>長剣と斧を持つ歩兵。やはり潜伏はできないが能力は高め</t>
    <rPh sb="0" eb="2">
      <t>チョウケン</t>
    </rPh>
    <rPh sb="3" eb="4">
      <t>オノ</t>
    </rPh>
    <rPh sb="5" eb="6">
      <t>モ</t>
    </rPh>
    <rPh sb="7" eb="9">
      <t>ホヘイ</t>
    </rPh>
    <rPh sb="13" eb="15">
      <t>センプク</t>
    </rPh>
    <rPh sb="21" eb="23">
      <t>ノウリョク</t>
    </rPh>
    <rPh sb="24" eb="25">
      <t>タカ</t>
    </rPh>
    <phoneticPr fontId="1"/>
  </si>
  <si>
    <t>Shield Maiden</t>
    <phoneticPr fontId="1"/>
  </si>
  <si>
    <t>小剣と盾を持つ歩兵。射撃への備えとして重要な存在</t>
    <rPh sb="0" eb="2">
      <t>ショウケン</t>
    </rPh>
    <rPh sb="3" eb="4">
      <t>タテ</t>
    </rPh>
    <rPh sb="5" eb="6">
      <t>モ</t>
    </rPh>
    <rPh sb="7" eb="9">
      <t>ホヘイ</t>
    </rPh>
    <rPh sb="10" eb="12">
      <t>シャゲキ</t>
    </rPh>
    <rPh sb="14" eb="15">
      <t>ソナ</t>
    </rPh>
    <rPh sb="19" eb="21">
      <t>ジュウヨウ</t>
    </rPh>
    <rPh sb="22" eb="24">
      <t>ソンザイ</t>
    </rPh>
    <phoneticPr fontId="1"/>
  </si>
  <si>
    <t>Steel Maiden</t>
    <phoneticPr fontId="1"/>
  </si>
  <si>
    <t>小剣二つを持つ歩兵。攻撃力は低めだが命中率が高い</t>
    <rPh sb="0" eb="2">
      <t>ショウケン</t>
    </rPh>
    <rPh sb="2" eb="3">
      <t>フタ</t>
    </rPh>
    <rPh sb="5" eb="6">
      <t>モ</t>
    </rPh>
    <rPh sb="7" eb="9">
      <t>ホヘイ</t>
    </rPh>
    <rPh sb="10" eb="13">
      <t>コウゲキリョク</t>
    </rPh>
    <rPh sb="14" eb="15">
      <t>ヒク</t>
    </rPh>
    <rPh sb="18" eb="20">
      <t>メイチュウ</t>
    </rPh>
    <rPh sb="20" eb="21">
      <t>リツ</t>
    </rPh>
    <rPh sb="22" eb="23">
      <t>タカ</t>
    </rPh>
    <phoneticPr fontId="1"/>
  </si>
  <si>
    <t>Iron Warrior</t>
    <phoneticPr fontId="1"/>
  </si>
  <si>
    <t>大槌を持つ歩兵。一撃が非常に重い</t>
    <rPh sb="0" eb="2">
      <t>オオツチ</t>
    </rPh>
    <rPh sb="3" eb="4">
      <t>モ</t>
    </rPh>
    <rPh sb="5" eb="7">
      <t>ホヘイ</t>
    </rPh>
    <rPh sb="8" eb="10">
      <t>イチゲキ</t>
    </rPh>
    <rPh sb="11" eb="13">
      <t>ヒジョウ</t>
    </rPh>
    <rPh sb="14" eb="15">
      <t>オモ</t>
    </rPh>
    <phoneticPr fontId="1"/>
  </si>
  <si>
    <t>Steel Warrior</t>
    <phoneticPr fontId="1"/>
  </si>
  <si>
    <t>y</t>
    <phoneticPr fontId="1"/>
  </si>
  <si>
    <t>y</t>
    <phoneticPr fontId="1"/>
  </si>
  <si>
    <t>y</t>
    <phoneticPr fontId="1"/>
  </si>
  <si>
    <t>大剣を持つ歩兵。他よりも若干冷気耐性が高い</t>
    <rPh sb="0" eb="2">
      <t>ダイケン</t>
    </rPh>
    <rPh sb="3" eb="4">
      <t>モ</t>
    </rPh>
    <rPh sb="5" eb="7">
      <t>ホヘイ</t>
    </rPh>
    <rPh sb="8" eb="9">
      <t>ホカ</t>
    </rPh>
    <rPh sb="12" eb="14">
      <t>ジャッカン</t>
    </rPh>
    <rPh sb="14" eb="16">
      <t>レイキ</t>
    </rPh>
    <rPh sb="16" eb="18">
      <t>タイセイ</t>
    </rPh>
    <rPh sb="19" eb="20">
      <t>タカ</t>
    </rPh>
    <phoneticPr fontId="1"/>
  </si>
  <si>
    <t>s</t>
    <phoneticPr fontId="1"/>
  </si>
  <si>
    <t>EA</t>
    <phoneticPr fontId="1"/>
  </si>
  <si>
    <t>Ulm</t>
    <phoneticPr fontId="1"/>
  </si>
  <si>
    <t>Warrior Smith</t>
    <phoneticPr fontId="1"/>
  </si>
  <si>
    <t>地1</t>
    <rPh sb="0" eb="1">
      <t>チ</t>
    </rPh>
    <phoneticPr fontId="1"/>
  </si>
  <si>
    <t>9+</t>
    <phoneticPr fontId="1"/>
  </si>
  <si>
    <t>Shaman</t>
    <phoneticPr fontId="1"/>
  </si>
  <si>
    <t>地1聖1</t>
    <rPh sb="0" eb="1">
      <t>チ</t>
    </rPh>
    <rPh sb="2" eb="3">
      <t>セイ</t>
    </rPh>
    <phoneticPr fontId="1"/>
  </si>
  <si>
    <t>7+</t>
    <phoneticPr fontId="1"/>
  </si>
  <si>
    <t>Antlered Shaman</t>
    <phoneticPr fontId="1"/>
  </si>
  <si>
    <t>地2緑2聖1</t>
    <rPh sb="0" eb="1">
      <t>チ</t>
    </rPh>
    <rPh sb="2" eb="3">
      <t>ミドリ</t>
    </rPh>
    <rPh sb="4" eb="5">
      <t>セイ</t>
    </rPh>
    <phoneticPr fontId="1"/>
  </si>
  <si>
    <t>火地死緑+1:10%</t>
    <rPh sb="0" eb="1">
      <t>ヒ</t>
    </rPh>
    <rPh sb="1" eb="2">
      <t>チ</t>
    </rPh>
    <rPh sb="2" eb="3">
      <t>シ</t>
    </rPh>
    <rPh sb="3" eb="4">
      <t>ミドリ</t>
    </rPh>
    <phoneticPr fontId="1"/>
  </si>
  <si>
    <t>13+</t>
    <phoneticPr fontId="1"/>
  </si>
  <si>
    <t>Conjuration</t>
    <phoneticPr fontId="1"/>
  </si>
  <si>
    <t>Sloth of Bears</t>
    <phoneticPr fontId="1"/>
  </si>
  <si>
    <t>緑2</t>
    <rPh sb="0" eb="1">
      <t>ミドリ</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</si>
  <si>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</si>
  <si>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</si>
  <si>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</si>
  <si>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強靭なGreat Bearを10+体召喚します</t>
    <rPh sb="0" eb="2">
      <t>キョウジン</t>
    </rPh>
    <rPh sb="17" eb="18">
      <t>タイ</t>
    </rPh>
    <rPh sb="18" eb="20">
      <t>ショウカン</t>
    </rPh>
    <phoneticPr fontId="1"/>
  </si>
  <si>
    <t>Great Bear</t>
    <phoneticPr fontId="1"/>
  </si>
  <si>
    <t>10+2</t>
    <phoneticPr fontId="1"/>
  </si>
  <si>
    <t>陸上下位</t>
    <rPh sb="0" eb="2">
      <t>リクジョウ</t>
    </rPh>
    <rPh sb="2" eb="4">
      <t>カイ</t>
    </rPh>
    <phoneticPr fontId="1"/>
  </si>
  <si>
    <t>Warrior Chief</t>
    <phoneticPr fontId="1"/>
  </si>
  <si>
    <t>Archer:10　Warrior:10</t>
    <phoneticPr fontId="1"/>
  </si>
  <si>
    <t>陸上上位</t>
    <rPh sb="0" eb="2">
      <t>リクジョウ</t>
    </rPh>
    <rPh sb="2" eb="4">
      <t>ジョウイ</t>
    </rPh>
    <phoneticPr fontId="1"/>
  </si>
  <si>
    <t>Shaman</t>
    <phoneticPr fontId="1"/>
  </si>
  <si>
    <t>Axe Warrior</t>
    <phoneticPr fontId="1"/>
  </si>
  <si>
    <t>陸上要塞</t>
    <rPh sb="0" eb="2">
      <t>リクジョウ</t>
    </rPh>
    <rPh sb="2" eb="4">
      <t>ヨウサイ</t>
    </rPh>
    <phoneticPr fontId="1"/>
  </si>
  <si>
    <t>Archer:10</t>
    <phoneticPr fontId="1"/>
  </si>
  <si>
    <t>人間</t>
    <rPh sb="0" eb="2">
      <t>ニンゲン</t>
    </rPh>
    <phoneticPr fontId="1"/>
  </si>
  <si>
    <t>The Wheel of Pain, Irminsul</t>
    <phoneticPr fontId="1"/>
  </si>
  <si>
    <t>地3死1緑2</t>
    <rPh sb="0" eb="1">
      <t>チ</t>
    </rPh>
    <rPh sb="2" eb="3">
      <t>シ</t>
    </rPh>
    <rPh sb="4" eb="5">
      <t>ミドリ</t>
    </rPh>
    <phoneticPr fontId="1"/>
  </si>
  <si>
    <t>Ulmは寒冷な山々と深い森林の地です。
この荒涼たる地には、何年も前に気高く獰猛な蛮族らが定住しました。
彼らの血脈は、森の民を標準的な人間よりも強靭に、そして寒冷な気候に強くしました。
成人すると、若者たちは直ちに一本の短剣を与えられ、最初の降雪と共に森に置き去りにされます。
その冬を生き残った者だけが、家族の許に戻ることを許されます。
Ulmの蛮族は、族長と、鋼鉄の謎を追い求める戦闘鍛冶によって支配されます。
鋼は神聖なる金属であり、それを造り出す者もまた神聖視されます。
鍛冶は神に生贄を捧げることと同義となり、他の如何なる文明もそれほどの魔法の品の製造技術を発達させませんでした。
馬は珍しく、戦争にそれを用いる者は軽蔑されます。
一方で奇襲は一般的で、多くの戦士は敵に白兵戦を仕掛けるために隠密行動を用います。</t>
    <rPh sb="4" eb="6">
      <t>カンレイ</t>
    </rPh>
    <rPh sb="7" eb="9">
      <t>ヤマヤマ</t>
    </rPh>
    <rPh sb="10" eb="11">
      <t>フカ</t>
    </rPh>
    <rPh sb="12" eb="14">
      <t>シンリン</t>
    </rPh>
    <rPh sb="15" eb="16">
      <t>チ</t>
    </rPh>
    <rPh sb="22" eb="24">
      <t>コウリョウ</t>
    </rPh>
    <rPh sb="26" eb="27">
      <t>チ</t>
    </rPh>
    <rPh sb="30" eb="32">
      <t>ナンネン</t>
    </rPh>
    <rPh sb="33" eb="34">
      <t>マエ</t>
    </rPh>
    <rPh sb="35" eb="37">
      <t>ケダカ</t>
    </rPh>
    <rPh sb="38" eb="40">
      <t>ドウモウ</t>
    </rPh>
    <rPh sb="41" eb="43">
      <t>バンゾク</t>
    </rPh>
    <rPh sb="45" eb="47">
      <t>テイジュウ</t>
    </rPh>
    <rPh sb="53" eb="54">
      <t>カレ</t>
    </rPh>
    <rPh sb="56" eb="58">
      <t>ケツミャク</t>
    </rPh>
    <rPh sb="60" eb="61">
      <t>モリ</t>
    </rPh>
    <rPh sb="62" eb="63">
      <t>タミ</t>
    </rPh>
    <rPh sb="64" eb="67">
      <t>ヒョウジュンテキ</t>
    </rPh>
    <rPh sb="68" eb="70">
      <t>ニンゲン</t>
    </rPh>
    <rPh sb="73" eb="75">
      <t>キョウジン</t>
    </rPh>
    <rPh sb="80" eb="82">
      <t>カンレイ</t>
    </rPh>
    <rPh sb="83" eb="85">
      <t>キコウ</t>
    </rPh>
    <rPh sb="86" eb="87">
      <t>ツヨ</t>
    </rPh>
    <rPh sb="94" eb="96">
      <t>セイジン</t>
    </rPh>
    <rPh sb="100" eb="102">
      <t>ワカモノ</t>
    </rPh>
    <rPh sb="105" eb="106">
      <t>タダ</t>
    </rPh>
    <rPh sb="108" eb="110">
      <t>イッポン</t>
    </rPh>
    <rPh sb="111" eb="113">
      <t>タンケン</t>
    </rPh>
    <rPh sb="114" eb="115">
      <t>アタ</t>
    </rPh>
    <rPh sb="119" eb="121">
      <t>サイショ</t>
    </rPh>
    <rPh sb="122" eb="124">
      <t>コウセツ</t>
    </rPh>
    <rPh sb="125" eb="126">
      <t>トモ</t>
    </rPh>
    <rPh sb="127" eb="128">
      <t>モリ</t>
    </rPh>
    <rPh sb="129" eb="130">
      <t>オ</t>
    </rPh>
    <rPh sb="131" eb="132">
      <t>ザ</t>
    </rPh>
    <rPh sb="142" eb="143">
      <t>フユ</t>
    </rPh>
    <rPh sb="144" eb="145">
      <t>イ</t>
    </rPh>
    <rPh sb="146" eb="147">
      <t>ノコ</t>
    </rPh>
    <rPh sb="149" eb="150">
      <t>モノ</t>
    </rPh>
    <rPh sb="154" eb="156">
      <t>カゾク</t>
    </rPh>
    <rPh sb="157" eb="158">
      <t>モト</t>
    </rPh>
    <rPh sb="159" eb="160">
      <t>モド</t>
    </rPh>
    <rPh sb="164" eb="165">
      <t>ユル</t>
    </rPh>
    <rPh sb="175" eb="177">
      <t>バンゾク</t>
    </rPh>
    <rPh sb="179" eb="181">
      <t>ゾクチョウ</t>
    </rPh>
    <rPh sb="183" eb="185">
      <t>コウテツ</t>
    </rPh>
    <rPh sb="186" eb="187">
      <t>ナゾ</t>
    </rPh>
    <rPh sb="188" eb="189">
      <t>オ</t>
    </rPh>
    <rPh sb="190" eb="191">
      <t>モト</t>
    </rPh>
    <rPh sb="193" eb="195">
      <t>セントウ</t>
    </rPh>
    <rPh sb="195" eb="197">
      <t>カジ</t>
    </rPh>
    <rPh sb="201" eb="203">
      <t>シハイ</t>
    </rPh>
    <rPh sb="209" eb="210">
      <t>ハガネ</t>
    </rPh>
    <rPh sb="211" eb="213">
      <t>シンセイ</t>
    </rPh>
    <rPh sb="215" eb="217">
      <t>キンゾク</t>
    </rPh>
    <rPh sb="224" eb="225">
      <t>ツク</t>
    </rPh>
    <rPh sb="226" eb="227">
      <t>ダ</t>
    </rPh>
    <rPh sb="228" eb="229">
      <t>モノ</t>
    </rPh>
    <rPh sb="232" eb="235">
      <t>シンセイシ</t>
    </rPh>
    <rPh sb="241" eb="243">
      <t>カジ</t>
    </rPh>
    <rPh sb="244" eb="245">
      <t>カミ</t>
    </rPh>
    <rPh sb="246" eb="248">
      <t>イケニエ</t>
    </rPh>
    <rPh sb="249" eb="250">
      <t>ササ</t>
    </rPh>
    <rPh sb="255" eb="257">
      <t>ドウギ</t>
    </rPh>
    <rPh sb="261" eb="262">
      <t>ホカ</t>
    </rPh>
    <rPh sb="263" eb="265">
      <t>イカ</t>
    </rPh>
    <rPh sb="267" eb="269">
      <t>ブンメイ</t>
    </rPh>
    <rPh sb="275" eb="277">
      <t>マホウ</t>
    </rPh>
    <rPh sb="278" eb="279">
      <t>シナ</t>
    </rPh>
    <rPh sb="280" eb="282">
      <t>セイゾウ</t>
    </rPh>
    <rPh sb="282" eb="284">
      <t>ギジュツ</t>
    </rPh>
    <rPh sb="285" eb="287">
      <t>ハッタツ</t>
    </rPh>
    <rPh sb="297" eb="298">
      <t>ウマ</t>
    </rPh>
    <rPh sb="299" eb="300">
      <t>メズラ</t>
    </rPh>
    <rPh sb="303" eb="305">
      <t>センソウ</t>
    </rPh>
    <rPh sb="309" eb="310">
      <t>モチ</t>
    </rPh>
    <rPh sb="312" eb="313">
      <t>モノ</t>
    </rPh>
    <rPh sb="314" eb="316">
      <t>ケイベツ</t>
    </rPh>
    <rPh sb="322" eb="324">
      <t>イッポウ</t>
    </rPh>
    <rPh sb="325" eb="327">
      <t>キシュウ</t>
    </rPh>
    <rPh sb="328" eb="331">
      <t>イッパンテキ</t>
    </rPh>
    <rPh sb="333" eb="334">
      <t>オオ</t>
    </rPh>
    <rPh sb="336" eb="338">
      <t>センシ</t>
    </rPh>
    <rPh sb="339" eb="340">
      <t>テキ</t>
    </rPh>
    <rPh sb="341" eb="344">
      <t>ハクヘイセン</t>
    </rPh>
    <rPh sb="345" eb="347">
      <t>シカ</t>
    </rPh>
    <rPh sb="352" eb="354">
      <t>オンミツ</t>
    </rPh>
    <rPh sb="354" eb="356">
      <t>コウドウ</t>
    </rPh>
    <rPh sb="357" eb="358">
      <t>モチ</t>
    </rPh>
    <phoneticPr fontId="1"/>
  </si>
  <si>
    <t>Sloth of Bears</t>
    <phoneticPr fontId="1"/>
  </si>
  <si>
    <t>火風水地+1:100% 火風水地+1:50%</t>
    <rPh sb="0" eb="1">
      <t>ヒ</t>
    </rPh>
    <rPh sb="1" eb="2">
      <t>カゼ</t>
    </rPh>
    <rPh sb="2" eb="3">
      <t>ミズ</t>
    </rPh>
    <rPh sb="3" eb="4">
      <t>チ</t>
    </rPh>
    <rPh sb="12" eb="13">
      <t>ヒ</t>
    </rPh>
    <rPh sb="13" eb="14">
      <t>カゼ</t>
    </rPh>
    <rPh sb="14" eb="15">
      <t>ミズ</t>
    </rPh>
    <rPh sb="15" eb="16">
      <t>チ</t>
    </rPh>
    <phoneticPr fontId="1"/>
  </si>
  <si>
    <t>火地死緑+1:100% 火地死緑+1:50%</t>
    <rPh sb="0" eb="1">
      <t>ヒ</t>
    </rPh>
    <rPh sb="1" eb="2">
      <t>チ</t>
    </rPh>
    <rPh sb="2" eb="3">
      <t>シ</t>
    </rPh>
    <rPh sb="3" eb="4">
      <t>ミドリ</t>
    </rPh>
    <rPh sb="12" eb="13">
      <t>ヒ</t>
    </rPh>
    <rPh sb="13" eb="14">
      <t>チ</t>
    </rPh>
    <rPh sb="14" eb="15">
      <t>シ</t>
    </rPh>
    <rPh sb="15" eb="16">
      <t>ミドリ</t>
    </rPh>
    <phoneticPr fontId="1"/>
  </si>
  <si>
    <t>Carnutes</t>
    <phoneticPr fontId="1"/>
  </si>
  <si>
    <t>地2星3緑1</t>
    <rPh sb="0" eb="1">
      <t>チ</t>
    </rPh>
    <rPh sb="2" eb="3">
      <t>ホシ</t>
    </rPh>
    <rPh sb="4" eb="5">
      <t>ミドリ</t>
    </rPh>
    <phoneticPr fontId="1"/>
  </si>
  <si>
    <t>EA</t>
    <phoneticPr fontId="1"/>
  </si>
  <si>
    <t>Marverni</t>
    <phoneticPr fontId="1"/>
  </si>
  <si>
    <t>Marverni Scout</t>
    <phoneticPr fontId="1"/>
  </si>
  <si>
    <t>身軽な斥候。普通の斥候より僅かながら安い</t>
    <rPh sb="0" eb="2">
      <t>ミガル</t>
    </rPh>
    <rPh sb="3" eb="5">
      <t>セッコウ</t>
    </rPh>
    <rPh sb="6" eb="8">
      <t>フツウ</t>
    </rPh>
    <rPh sb="9" eb="11">
      <t>セッコウ</t>
    </rPh>
    <rPh sb="13" eb="14">
      <t>ワズ</t>
    </rPh>
    <rPh sb="18" eb="19">
      <t>ヤス</t>
    </rPh>
    <phoneticPr fontId="1"/>
  </si>
  <si>
    <t>fm</t>
    <phoneticPr fontId="1"/>
  </si>
  <si>
    <t>Marverni Chieftain</t>
    <phoneticPr fontId="1"/>
  </si>
  <si>
    <t>標準的な指揮官。上限は低めだが士気は高めに維持できる</t>
    <rPh sb="0" eb="3">
      <t>ヒョウジュンテキ</t>
    </rPh>
    <rPh sb="4" eb="7">
      <t>シキカン</t>
    </rPh>
    <rPh sb="8" eb="10">
      <t>ジョウゲン</t>
    </rPh>
    <rPh sb="11" eb="12">
      <t>ヒク</t>
    </rPh>
    <rPh sb="15" eb="17">
      <t>シキ</t>
    </rPh>
    <rPh sb="18" eb="19">
      <t>タカ</t>
    </rPh>
    <rPh sb="21" eb="23">
      <t>イジ</t>
    </rPh>
    <phoneticPr fontId="1"/>
  </si>
  <si>
    <t>Ambibate Chieftain</t>
    <phoneticPr fontId="1"/>
  </si>
  <si>
    <t>標準的な指揮官二号。戦闘技能が高い程度</t>
    <rPh sb="0" eb="3">
      <t>ヒョウジュンテキ</t>
    </rPh>
    <rPh sb="4" eb="7">
      <t>シキカン</t>
    </rPh>
    <rPh sb="7" eb="9">
      <t>ニゴウ</t>
    </rPh>
    <rPh sb="10" eb="12">
      <t>セントウ</t>
    </rPh>
    <rPh sb="12" eb="14">
      <t>ギノウ</t>
    </rPh>
    <rPh sb="15" eb="16">
      <t>タカ</t>
    </rPh>
    <rPh sb="17" eb="19">
      <t>テイド</t>
    </rPh>
    <phoneticPr fontId="1"/>
  </si>
  <si>
    <t>Carnute Chieftain</t>
    <phoneticPr fontId="1"/>
  </si>
  <si>
    <t>Eponi Chieftain</t>
    <phoneticPr fontId="1"/>
  </si>
  <si>
    <t>上位指揮官。騎乗しており行軍も早い</t>
    <rPh sb="0" eb="2">
      <t>ジョウイ</t>
    </rPh>
    <rPh sb="2" eb="5">
      <t>シキカン</t>
    </rPh>
    <rPh sb="6" eb="8">
      <t>キジョウ</t>
    </rPh>
    <rPh sb="12" eb="14">
      <t>コウグン</t>
    </rPh>
    <rPh sb="15" eb="16">
      <t>ハヤ</t>
    </rPh>
    <phoneticPr fontId="1"/>
  </si>
  <si>
    <t>Vergobret</t>
    <phoneticPr fontId="1"/>
  </si>
  <si>
    <t>y</t>
    <phoneticPr fontId="1"/>
  </si>
  <si>
    <t>Sequani Stargazer</t>
    <phoneticPr fontId="1"/>
  </si>
  <si>
    <t>星の魔法技能を持つ占師。不幸の発生を幾らか防ぐ</t>
    <rPh sb="0" eb="1">
      <t>ホシ</t>
    </rPh>
    <rPh sb="2" eb="4">
      <t>マホウ</t>
    </rPh>
    <rPh sb="4" eb="6">
      <t>ギノウ</t>
    </rPh>
    <rPh sb="7" eb="8">
      <t>モ</t>
    </rPh>
    <rPh sb="9" eb="11">
      <t>ウラナイシ</t>
    </rPh>
    <rPh sb="12" eb="14">
      <t>フコウ</t>
    </rPh>
    <rPh sb="15" eb="17">
      <t>ハッセイ</t>
    </rPh>
    <rPh sb="18" eb="19">
      <t>イク</t>
    </rPh>
    <rPh sb="21" eb="22">
      <t>フセ</t>
    </rPh>
    <phoneticPr fontId="1"/>
  </si>
  <si>
    <t>Gutuater</t>
    <phoneticPr fontId="1"/>
  </si>
  <si>
    <t>レベル1の聖職者。緑などの魔法技能も持つ</t>
    <rPh sb="5" eb="8">
      <t>セイショクシャ</t>
    </rPh>
    <rPh sb="9" eb="10">
      <t>ミドリ</t>
    </rPh>
    <rPh sb="13" eb="15">
      <t>マホウ</t>
    </rPh>
    <rPh sb="15" eb="17">
      <t>ギノウ</t>
    </rPh>
    <rPh sb="18" eb="19">
      <t>モ</t>
    </rPh>
    <phoneticPr fontId="1"/>
  </si>
  <si>
    <t>5+</t>
    <phoneticPr fontId="1"/>
  </si>
  <si>
    <t>Druid</t>
    <phoneticPr fontId="1"/>
  </si>
  <si>
    <t>レベル1の聖職者。地や星などの魔法技能も持つ</t>
    <rPh sb="5" eb="8">
      <t>セイショクシャ</t>
    </rPh>
    <rPh sb="9" eb="10">
      <t>チ</t>
    </rPh>
    <rPh sb="11" eb="12">
      <t>ホシ</t>
    </rPh>
    <rPh sb="15" eb="17">
      <t>マホウ</t>
    </rPh>
    <rPh sb="17" eb="19">
      <t>ギノウ</t>
    </rPh>
    <rPh sb="20" eb="21">
      <t>モ</t>
    </rPh>
    <phoneticPr fontId="1"/>
  </si>
  <si>
    <t>15+</t>
    <phoneticPr fontId="1"/>
  </si>
  <si>
    <t>Boar Lord</t>
    <phoneticPr fontId="1"/>
  </si>
  <si>
    <t>神聖な指揮官。指揮能力は平凡だが戦闘力が高め</t>
    <rPh sb="0" eb="2">
      <t>シンセイ</t>
    </rPh>
    <rPh sb="3" eb="6">
      <t>シキカン</t>
    </rPh>
    <rPh sb="7" eb="9">
      <t>シキ</t>
    </rPh>
    <rPh sb="9" eb="11">
      <t>ノウリョク</t>
    </rPh>
    <rPh sb="12" eb="14">
      <t>ヘイボン</t>
    </rPh>
    <rPh sb="16" eb="19">
      <t>セントウリョク</t>
    </rPh>
    <rPh sb="20" eb="21">
      <t>タカ</t>
    </rPh>
    <phoneticPr fontId="1"/>
  </si>
  <si>
    <t>Elder Druid</t>
    <phoneticPr fontId="1"/>
  </si>
  <si>
    <t>レベル2の聖職者。地や星などの魔法技能も持つ</t>
    <rPh sb="5" eb="8">
      <t>セイショクシャ</t>
    </rPh>
    <rPh sb="9" eb="10">
      <t>チ</t>
    </rPh>
    <rPh sb="11" eb="12">
      <t>ホシ</t>
    </rPh>
    <rPh sb="15" eb="17">
      <t>マホウ</t>
    </rPh>
    <rPh sb="17" eb="19">
      <t>ギノウ</t>
    </rPh>
    <rPh sb="20" eb="21">
      <t>モ</t>
    </rPh>
    <phoneticPr fontId="1"/>
  </si>
  <si>
    <t>30+</t>
    <phoneticPr fontId="1"/>
  </si>
  <si>
    <t>Marverni Horn Blower</t>
    <phoneticPr fontId="1"/>
  </si>
  <si>
    <t>所属部隊の士気を高める角笛吹き。戦闘力は無きに等しい</t>
    <rPh sb="0" eb="2">
      <t>ショゾク</t>
    </rPh>
    <rPh sb="2" eb="4">
      <t>ブタイ</t>
    </rPh>
    <rPh sb="5" eb="7">
      <t>シキ</t>
    </rPh>
    <rPh sb="8" eb="9">
      <t>タカ</t>
    </rPh>
    <rPh sb="11" eb="13">
      <t>ツノブエ</t>
    </rPh>
    <rPh sb="13" eb="14">
      <t>フ</t>
    </rPh>
    <rPh sb="16" eb="19">
      <t>セントウリョク</t>
    </rPh>
    <rPh sb="20" eb="21">
      <t>ナ</t>
    </rPh>
    <rPh sb="23" eb="24">
      <t>ヒト</t>
    </rPh>
    <phoneticPr fontId="1"/>
  </si>
  <si>
    <t>旗手</t>
    <rPh sb="0" eb="2">
      <t>キシュ</t>
    </rPh>
    <phoneticPr fontId="1"/>
  </si>
  <si>
    <t>Marverni Slinger</t>
    <phoneticPr fontId="1"/>
  </si>
  <si>
    <t>安価な射撃部隊。他国の同種の兵に比べ盾の分は優秀</t>
    <rPh sb="0" eb="2">
      <t>アンカ</t>
    </rPh>
    <rPh sb="3" eb="5">
      <t>シャゲキ</t>
    </rPh>
    <rPh sb="5" eb="7">
      <t>ブタイ</t>
    </rPh>
    <rPh sb="8" eb="10">
      <t>タコク</t>
    </rPh>
    <rPh sb="11" eb="13">
      <t>ドウシュ</t>
    </rPh>
    <rPh sb="14" eb="15">
      <t>ヘイ</t>
    </rPh>
    <rPh sb="16" eb="17">
      <t>クラ</t>
    </rPh>
    <rPh sb="18" eb="19">
      <t>タテ</t>
    </rPh>
    <rPh sb="20" eb="21">
      <t>ブン</t>
    </rPh>
    <rPh sb="22" eb="24">
      <t>ユウシュウ</t>
    </rPh>
    <phoneticPr fontId="1"/>
  </si>
  <si>
    <t>Marverni Javelineer</t>
    <phoneticPr fontId="1"/>
  </si>
  <si>
    <t>Marverni Bare Chested Warrior</t>
    <phoneticPr fontId="1"/>
  </si>
  <si>
    <t>Marverni Noble Warrior</t>
    <phoneticPr fontId="1"/>
  </si>
  <si>
    <t>長剣、投槍、盾を持つ軽歩兵。熊の入れ墨は筋力を与える</t>
    <rPh sb="0" eb="2">
      <t>チョウケン</t>
    </rPh>
    <rPh sb="3" eb="5">
      <t>ナゲヤリ</t>
    </rPh>
    <rPh sb="6" eb="7">
      <t>タテ</t>
    </rPh>
    <rPh sb="8" eb="9">
      <t>モ</t>
    </rPh>
    <rPh sb="10" eb="11">
      <t>ケイ</t>
    </rPh>
    <rPh sb="11" eb="13">
      <t>ホヘイ</t>
    </rPh>
    <rPh sb="14" eb="15">
      <t>クマ</t>
    </rPh>
    <rPh sb="16" eb="17">
      <t>イ</t>
    </rPh>
    <rPh sb="18" eb="19">
      <t>ズミ</t>
    </rPh>
    <rPh sb="20" eb="22">
      <t>キンリョク</t>
    </rPh>
    <rPh sb="23" eb="24">
      <t>アタ</t>
    </rPh>
    <phoneticPr fontId="1"/>
  </si>
  <si>
    <t>長剣と盾を持つ歩兵。鎧を得てより無難な性能に</t>
    <rPh sb="0" eb="2">
      <t>チョウケン</t>
    </rPh>
    <rPh sb="3" eb="4">
      <t>タテ</t>
    </rPh>
    <rPh sb="5" eb="6">
      <t>モ</t>
    </rPh>
    <rPh sb="7" eb="9">
      <t>ホヘイ</t>
    </rPh>
    <rPh sb="10" eb="11">
      <t>ヨロイ</t>
    </rPh>
    <rPh sb="12" eb="13">
      <t>エ</t>
    </rPh>
    <rPh sb="16" eb="18">
      <t>ブナン</t>
    </rPh>
    <rPh sb="19" eb="21">
      <t>セイノウ</t>
    </rPh>
    <phoneticPr fontId="1"/>
  </si>
  <si>
    <t>Ambibate Bare Chested Warrior</t>
    <phoneticPr fontId="1"/>
  </si>
  <si>
    <t>槍、投槍、盾を持つ軽歩兵。入れ墨なしには非常に脆い</t>
    <rPh sb="0" eb="1">
      <t>ヤリ</t>
    </rPh>
    <rPh sb="2" eb="4">
      <t>ナゲヤリ</t>
    </rPh>
    <rPh sb="5" eb="6">
      <t>タテ</t>
    </rPh>
    <rPh sb="7" eb="8">
      <t>モ</t>
    </rPh>
    <rPh sb="9" eb="10">
      <t>ケイ</t>
    </rPh>
    <rPh sb="10" eb="12">
      <t>ホヘイ</t>
    </rPh>
    <rPh sb="13" eb="14">
      <t>イ</t>
    </rPh>
    <rPh sb="15" eb="16">
      <t>ズミ</t>
    </rPh>
    <rPh sb="20" eb="22">
      <t>ヒジョウ</t>
    </rPh>
    <rPh sb="23" eb="24">
      <t>モロ</t>
    </rPh>
    <phoneticPr fontId="1"/>
  </si>
  <si>
    <t>Ambibate Noble Warrior</t>
    <phoneticPr fontId="1"/>
  </si>
  <si>
    <t>長剣と盾を持つ歩兵。最も癖がない性能</t>
    <rPh sb="0" eb="2">
      <t>チョウケン</t>
    </rPh>
    <rPh sb="3" eb="4">
      <t>タテ</t>
    </rPh>
    <rPh sb="5" eb="6">
      <t>モ</t>
    </rPh>
    <rPh sb="7" eb="9">
      <t>ホヘイ</t>
    </rPh>
    <rPh sb="10" eb="11">
      <t>モット</t>
    </rPh>
    <rPh sb="12" eb="13">
      <t>クセ</t>
    </rPh>
    <rPh sb="16" eb="18">
      <t>セイノウ</t>
    </rPh>
    <phoneticPr fontId="1"/>
  </si>
  <si>
    <t>長剣と盾を持つ軽歩兵。狼の入れ墨は攻撃技能を与える</t>
    <rPh sb="0" eb="2">
      <t>チョウケン</t>
    </rPh>
    <rPh sb="3" eb="4">
      <t>タテ</t>
    </rPh>
    <rPh sb="5" eb="6">
      <t>モ</t>
    </rPh>
    <rPh sb="7" eb="8">
      <t>ケイ</t>
    </rPh>
    <rPh sb="8" eb="10">
      <t>ホヘイ</t>
    </rPh>
    <rPh sb="11" eb="12">
      <t>オオカミ</t>
    </rPh>
    <rPh sb="13" eb="14">
      <t>イ</t>
    </rPh>
    <rPh sb="15" eb="16">
      <t>ズミ</t>
    </rPh>
    <rPh sb="17" eb="19">
      <t>コウゲキ</t>
    </rPh>
    <rPh sb="19" eb="21">
      <t>ギノウ</t>
    </rPh>
    <rPh sb="22" eb="23">
      <t>アタ</t>
    </rPh>
    <phoneticPr fontId="1"/>
  </si>
  <si>
    <t>Carnute Bare Chested Warrior</t>
    <phoneticPr fontId="1"/>
  </si>
  <si>
    <t>Carnute Noble Warrior</t>
    <phoneticPr fontId="1"/>
  </si>
  <si>
    <t>斧と盾を持つ軽歩兵。狂戦士。猪の入れ墨は強力な保護を与える</t>
    <rPh sb="0" eb="1">
      <t>オノ</t>
    </rPh>
    <rPh sb="2" eb="3">
      <t>タテ</t>
    </rPh>
    <rPh sb="4" eb="5">
      <t>モ</t>
    </rPh>
    <rPh sb="6" eb="7">
      <t>ケイ</t>
    </rPh>
    <rPh sb="7" eb="9">
      <t>ホヘイ</t>
    </rPh>
    <rPh sb="10" eb="11">
      <t>キョウ</t>
    </rPh>
    <rPh sb="11" eb="13">
      <t>センシ</t>
    </rPh>
    <rPh sb="14" eb="15">
      <t>イノシシ</t>
    </rPh>
    <rPh sb="16" eb="17">
      <t>イ</t>
    </rPh>
    <rPh sb="18" eb="19">
      <t>ズミ</t>
    </rPh>
    <rPh sb="20" eb="22">
      <t>キョウリョク</t>
    </rPh>
    <rPh sb="23" eb="25">
      <t>ホゴ</t>
    </rPh>
    <rPh sb="26" eb="27">
      <t>アタ</t>
    </rPh>
    <phoneticPr fontId="1"/>
  </si>
  <si>
    <t>斧と盾を持つ歩兵。防具の分は即死しにくく狂戦士も活かされる</t>
    <rPh sb="0" eb="1">
      <t>オノ</t>
    </rPh>
    <rPh sb="2" eb="3">
      <t>タテ</t>
    </rPh>
    <rPh sb="4" eb="5">
      <t>モ</t>
    </rPh>
    <rPh sb="6" eb="8">
      <t>ホヘイ</t>
    </rPh>
    <rPh sb="9" eb="11">
      <t>ボウグ</t>
    </rPh>
    <rPh sb="12" eb="13">
      <t>ブン</t>
    </rPh>
    <rPh sb="14" eb="16">
      <t>ソクシ</t>
    </rPh>
    <rPh sb="20" eb="21">
      <t>キョウ</t>
    </rPh>
    <rPh sb="21" eb="23">
      <t>センシ</t>
    </rPh>
    <rPh sb="24" eb="25">
      <t>イ</t>
    </rPh>
    <phoneticPr fontId="1"/>
  </si>
  <si>
    <t>Eponi Knight</t>
    <phoneticPr fontId="1"/>
  </si>
  <si>
    <t>騎兵</t>
    <rPh sb="0" eb="2">
      <t>キヘイ</t>
    </rPh>
    <phoneticPr fontId="1"/>
  </si>
  <si>
    <t>Boar Warrior</t>
    <phoneticPr fontId="1"/>
  </si>
  <si>
    <t>斧と盾を持つ歩兵。強力な狂戦士技能と護衛技能を持つ</t>
    <rPh sb="0" eb="1">
      <t>オノ</t>
    </rPh>
    <rPh sb="2" eb="3">
      <t>タテ</t>
    </rPh>
    <rPh sb="4" eb="5">
      <t>モ</t>
    </rPh>
    <rPh sb="6" eb="8">
      <t>ホヘイ</t>
    </rPh>
    <rPh sb="9" eb="11">
      <t>キョウリョク</t>
    </rPh>
    <rPh sb="12" eb="13">
      <t>キョウ</t>
    </rPh>
    <rPh sb="13" eb="15">
      <t>センシ</t>
    </rPh>
    <rPh sb="15" eb="17">
      <t>ギノウ</t>
    </rPh>
    <rPh sb="18" eb="20">
      <t>ゴエイ</t>
    </rPh>
    <rPh sb="20" eb="22">
      <t>ギノウ</t>
    </rPh>
    <rPh sb="23" eb="24">
      <t>モ</t>
    </rPh>
    <phoneticPr fontId="1"/>
  </si>
  <si>
    <t>f</t>
    <phoneticPr fontId="1"/>
  </si>
  <si>
    <t>狂戦士な指揮官。森を抜けるのも得意</t>
    <rPh sb="0" eb="1">
      <t>キョウ</t>
    </rPh>
    <rPh sb="1" eb="3">
      <t>センシ</t>
    </rPh>
    <rPh sb="4" eb="7">
      <t>シキカン</t>
    </rPh>
    <rPh sb="8" eb="9">
      <t>モリ</t>
    </rPh>
    <rPh sb="10" eb="11">
      <t>ヌ</t>
    </rPh>
    <rPh sb="15" eb="17">
      <t>トクイ</t>
    </rPh>
    <phoneticPr fontId="1"/>
  </si>
  <si>
    <t>f</t>
    <phoneticPr fontId="1"/>
  </si>
  <si>
    <t>Marverni</t>
    <phoneticPr fontId="1"/>
  </si>
  <si>
    <t>Vergobret</t>
    <phoneticPr fontId="1"/>
  </si>
  <si>
    <t>聖1</t>
    <rPh sb="0" eb="1">
      <t>セイ</t>
    </rPh>
    <phoneticPr fontId="1"/>
  </si>
  <si>
    <t>Sequani Stargazer</t>
    <phoneticPr fontId="1"/>
  </si>
  <si>
    <t>星1</t>
    <rPh sb="0" eb="1">
      <t>ホシ</t>
    </rPh>
    <phoneticPr fontId="1"/>
  </si>
  <si>
    <t>Gutuater</t>
    <phoneticPr fontId="1"/>
  </si>
  <si>
    <t>緑1聖1</t>
    <rPh sb="0" eb="1">
      <t>ミドリ</t>
    </rPh>
    <rPh sb="2" eb="3">
      <t>セイ</t>
    </rPh>
    <phoneticPr fontId="1"/>
  </si>
  <si>
    <t>水地星緑+1:100%</t>
    <rPh sb="0" eb="1">
      <t>ミズ</t>
    </rPh>
    <rPh sb="1" eb="2">
      <t>チ</t>
    </rPh>
    <rPh sb="2" eb="3">
      <t>ホシ</t>
    </rPh>
    <rPh sb="3" eb="4">
      <t>ミドリ</t>
    </rPh>
    <phoneticPr fontId="1"/>
  </si>
  <si>
    <t>Druid</t>
    <phoneticPr fontId="1"/>
  </si>
  <si>
    <t>地1星1聖1</t>
    <rPh sb="0" eb="1">
      <t>チ</t>
    </rPh>
    <rPh sb="2" eb="3">
      <t>ホシ</t>
    </rPh>
    <rPh sb="4" eb="5">
      <t>セイ</t>
    </rPh>
    <phoneticPr fontId="1"/>
  </si>
  <si>
    <t>Elder Druid</t>
    <phoneticPr fontId="1"/>
  </si>
  <si>
    <t>地2星2聖2</t>
    <rPh sb="0" eb="1">
      <t>チ</t>
    </rPh>
    <rPh sb="2" eb="3">
      <t>ホシ</t>
    </rPh>
    <rPh sb="4" eb="5">
      <t>セイ</t>
    </rPh>
    <phoneticPr fontId="1"/>
  </si>
  <si>
    <t>水地星緑+1:100% 水地星緑+1:100% 水地星緑+1:10%</t>
    <rPh sb="0" eb="1">
      <t>ミズ</t>
    </rPh>
    <rPh sb="1" eb="2">
      <t>チ</t>
    </rPh>
    <rPh sb="2" eb="3">
      <t>ホシ</t>
    </rPh>
    <rPh sb="3" eb="4">
      <t>ミドリ</t>
    </rPh>
    <rPh sb="12" eb="13">
      <t>ミズ</t>
    </rPh>
    <rPh sb="13" eb="14">
      <t>チ</t>
    </rPh>
    <rPh sb="14" eb="15">
      <t>ホシ</t>
    </rPh>
    <rPh sb="15" eb="16">
      <t>ミドリ</t>
    </rPh>
    <rPh sb="24" eb="25">
      <t>ミズ</t>
    </rPh>
    <rPh sb="25" eb="26">
      <t>チ</t>
    </rPh>
    <rPh sb="26" eb="27">
      <t>ホシ</t>
    </rPh>
    <rPh sb="27" eb="28">
      <t>ミドリ</t>
    </rPh>
    <phoneticPr fontId="1"/>
  </si>
  <si>
    <t>17+</t>
    <phoneticPr fontId="1"/>
  </si>
  <si>
    <t>Marverni</t>
    <phoneticPr fontId="1"/>
  </si>
  <si>
    <t>Marverni Chieftain</t>
    <phoneticPr fontId="1"/>
  </si>
  <si>
    <t>Marverni Slinger:10　Marverni Javelineer:10　Marverni Bare Chested Warrior:10</t>
    <phoneticPr fontId="1"/>
  </si>
  <si>
    <t>Vergobret</t>
    <phoneticPr fontId="1"/>
  </si>
  <si>
    <t>Marverni Noble Warrior:10</t>
    <phoneticPr fontId="1"/>
  </si>
  <si>
    <t>Marverni Slinger:15</t>
    <phoneticPr fontId="1"/>
  </si>
  <si>
    <t>Conjuration</t>
    <phoneticPr fontId="1"/>
  </si>
  <si>
    <t>Sounder of Boars</t>
    <phoneticPr fontId="1"/>
  </si>
  <si>
    <t>緑1</t>
    <rPh sb="0" eb="1">
      <t>ミドリ</t>
    </rPh>
    <phoneticPr fontId="1"/>
  </si>
  <si>
    <t>敵を蹂躙する神聖なる猪Great Boarを20体召喚します</t>
    <rPh sb="0" eb="1">
      <t>テキ</t>
    </rPh>
    <rPh sb="2" eb="4">
      <t>ジュウリン</t>
    </rPh>
    <rPh sb="6" eb="8">
      <t>シンセイ</t>
    </rPh>
    <rPh sb="10" eb="11">
      <t>イノシシ</t>
    </rPh>
    <rPh sb="24" eb="25">
      <t>タイ</t>
    </rPh>
    <rPh sb="25" eb="27">
      <t>ショウカン</t>
    </rPh>
    <phoneticPr fontId="1"/>
  </si>
  <si>
    <t>Conuration</t>
    <phoneticPr fontId="1"/>
  </si>
  <si>
    <t>Contact Boar of Carnutes</t>
    <phoneticPr fontId="1"/>
  </si>
  <si>
    <t>指揮官召喚</t>
    <rPh sb="0" eb="3">
      <t>シキカン</t>
    </rPh>
    <rPh sb="3" eb="5">
      <t>ショウカン</t>
    </rPh>
    <phoneticPr fontId="1"/>
  </si>
  <si>
    <t>巨大で神聖な猪Great Boar of Carnutesを召喚します</t>
    <rPh sb="0" eb="2">
      <t>キョダイ</t>
    </rPh>
    <rPh sb="3" eb="5">
      <t>シンセイ</t>
    </rPh>
    <rPh sb="6" eb="7">
      <t>イノシシ</t>
    </rPh>
    <rPh sb="30" eb="32">
      <t>ショウカン</t>
    </rPh>
    <phoneticPr fontId="1"/>
  </si>
  <si>
    <t>Great Boar</t>
    <phoneticPr fontId="1"/>
  </si>
  <si>
    <t>Great Boar of Carnutes</t>
    <phoneticPr fontId="1"/>
  </si>
  <si>
    <t>Enchantment</t>
    <phoneticPr fontId="1"/>
  </si>
  <si>
    <t>Awaken Tattoos</t>
    <phoneticPr fontId="1"/>
  </si>
  <si>
    <t>戦闘</t>
    <rPh sb="0" eb="2">
      <t>セントウ</t>
    </rPh>
    <phoneticPr fontId="1"/>
  </si>
  <si>
    <t>水陸両用</t>
    <rPh sb="0" eb="2">
      <t>スイリク</t>
    </rPh>
    <rPh sb="2" eb="4">
      <t>リョウヨウ</t>
    </rPh>
    <phoneticPr fontId="1"/>
  </si>
  <si>
    <t>強化</t>
    <rPh sb="0" eb="2">
      <t>キョウカ</t>
    </rPh>
    <phoneticPr fontId="1"/>
  </si>
  <si>
    <t>20+2</t>
    <phoneticPr fontId="1"/>
  </si>
  <si>
    <t>中範囲の味方の魔法の入れ墨を活性化させます</t>
    <rPh sb="0" eb="1">
      <t>チュウ</t>
    </rPh>
    <rPh sb="1" eb="3">
      <t>ハンイ</t>
    </rPh>
    <rPh sb="4" eb="6">
      <t>ミカタ</t>
    </rPh>
    <rPh sb="7" eb="9">
      <t>マホウ</t>
    </rPh>
    <rPh sb="10" eb="11">
      <t>イ</t>
    </rPh>
    <rPh sb="12" eb="13">
      <t>ズミ</t>
    </rPh>
    <rPh sb="14" eb="17">
      <t>カッセイカ</t>
    </rPh>
    <phoneticPr fontId="1"/>
  </si>
  <si>
    <t>味方にのみ作用</t>
    <rPh sb="0" eb="2">
      <t>ミカタ</t>
    </rPh>
    <rPh sb="5" eb="7">
      <t>サヨウ</t>
    </rPh>
    <phoneticPr fontId="1"/>
  </si>
  <si>
    <t>Awakened Tattoos</t>
    <phoneticPr fontId="1"/>
  </si>
  <si>
    <t>Sloth of Bears</t>
    <phoneticPr fontId="1"/>
  </si>
  <si>
    <t>Monster Boar</t>
    <phoneticPr fontId="1"/>
  </si>
  <si>
    <t>Marverniは、ドルイドと宗教的な行政長官によって率いられる部族的な首長国です。
部族間には長い戦争と内紛の歴史がありますが、最近の情勢は部族を一つの目的の追求へと纏め上げました。
最も著名な部族は、Marverni、Ambibates、Eponi、そしてCarnutesです。
Sequaniは小さな部族ではありますが、彼らが多数のドルイドを擁するために影響力を持ちます。
Marverni部族の鍛冶師は鎖鎧の発明者と言われており、部族の貴族の多くがそれを用います。
卑しい生まれの戦士たちは、胸を露わにして戦います。
そのどちらもが、眠れる魔力を持つ入れ墨を持ちます。
Ambibatesは、その戦争の技能において知られています。
Eponiの貴族は馬に乗って戦い、彼らはこの国が持つ唯一の騎兵です。
Carnute部族は、ドルイドが毎年集うCarnutesの神聖なる森を護ります。
傷付けられると、Carnuteの戦士は狂戦士の怒りに落ちます。
Marverniの国において、イノシシは神聖なる象徴です。</t>
    <phoneticPr fontId="1"/>
  </si>
  <si>
    <t>レベル1の聖職者。指揮官も兼ねるが高齢</t>
    <rPh sb="5" eb="8">
      <t>セイショクシャ</t>
    </rPh>
    <rPh sb="9" eb="12">
      <t>シキカン</t>
    </rPh>
    <rPh sb="13" eb="14">
      <t>カ</t>
    </rPh>
    <rPh sb="17" eb="19">
      <t>コウレイ</t>
    </rPh>
    <phoneticPr fontId="1"/>
  </si>
  <si>
    <t>人間</t>
    <rPh sb="0" eb="2">
      <t>ニンゲン</t>
    </rPh>
    <phoneticPr fontId="1"/>
  </si>
  <si>
    <t>The Great Cauldron, The Bitter Stream, The Enchanted Isle, Swamps of Pythia</t>
    <phoneticPr fontId="1"/>
  </si>
  <si>
    <t>水1死3緑1血2</t>
    <rPh sb="0" eb="1">
      <t>ミズ</t>
    </rPh>
    <rPh sb="2" eb="3">
      <t>シ</t>
    </rPh>
    <rPh sb="4" eb="5">
      <t>ミドリ</t>
    </rPh>
    <rPh sb="6" eb="7">
      <t>ケツ</t>
    </rPh>
    <phoneticPr fontId="1"/>
  </si>
  <si>
    <t>Scout</t>
    <phoneticPr fontId="1"/>
  </si>
  <si>
    <t>城</t>
    <rPh sb="0" eb="1">
      <t>シロ</t>
    </rPh>
    <phoneticPr fontId="1"/>
  </si>
  <si>
    <t>指揮官</t>
    <rPh sb="0" eb="3">
      <t>シキカン</t>
    </rPh>
    <phoneticPr fontId="1"/>
  </si>
  <si>
    <t>Sauromatia</t>
    <phoneticPr fontId="1"/>
  </si>
  <si>
    <t>EA</t>
    <phoneticPr fontId="1"/>
  </si>
  <si>
    <t>斥候</t>
    <rPh sb="0" eb="2">
      <t>セッコウ</t>
    </rPh>
    <phoneticPr fontId="1"/>
  </si>
  <si>
    <t>標準的な斥候。敵地の偵察を担う。山地、森林適応</t>
    <phoneticPr fontId="1"/>
  </si>
  <si>
    <t>fm</t>
    <phoneticPr fontId="1"/>
  </si>
  <si>
    <t>Chieftain</t>
    <phoneticPr fontId="1"/>
  </si>
  <si>
    <t>Sauromatian Manflayer</t>
    <phoneticPr fontId="1"/>
  </si>
  <si>
    <t>上位指揮官。優秀な指揮上限に士気向上能力も保有</t>
    <rPh sb="0" eb="2">
      <t>ジョウイ</t>
    </rPh>
    <rPh sb="2" eb="5">
      <t>シキカン</t>
    </rPh>
    <rPh sb="6" eb="8">
      <t>ユウシュウ</t>
    </rPh>
    <rPh sb="9" eb="11">
      <t>シキ</t>
    </rPh>
    <rPh sb="11" eb="13">
      <t>ジョウゲン</t>
    </rPh>
    <rPh sb="14" eb="16">
      <t>シキ</t>
    </rPh>
    <rPh sb="16" eb="18">
      <t>コウジョウ</t>
    </rPh>
    <rPh sb="18" eb="20">
      <t>ノウリョク</t>
    </rPh>
    <rPh sb="21" eb="23">
      <t>ホユウ</t>
    </rPh>
    <phoneticPr fontId="1"/>
  </si>
  <si>
    <t>基本的な指揮官。上限は劣るが行軍は最も早い</t>
    <rPh sb="0" eb="3">
      <t>キホンテキ</t>
    </rPh>
    <rPh sb="4" eb="7">
      <t>シキカン</t>
    </rPh>
    <rPh sb="8" eb="10">
      <t>ジョウゲン</t>
    </rPh>
    <rPh sb="11" eb="12">
      <t>オト</t>
    </rPh>
    <rPh sb="14" eb="16">
      <t>コウグン</t>
    </rPh>
    <rPh sb="17" eb="18">
      <t>モット</t>
    </rPh>
    <rPh sb="19" eb="20">
      <t>ハヤ</t>
    </rPh>
    <phoneticPr fontId="1"/>
  </si>
  <si>
    <t>Warrior Priestess</t>
    <phoneticPr fontId="1"/>
  </si>
  <si>
    <t>聖職者</t>
    <rPh sb="0" eb="3">
      <t>セイショクシャ</t>
    </rPh>
    <phoneticPr fontId="1"/>
  </si>
  <si>
    <t>レベル1の聖職者。上位指揮官も兼任する</t>
    <rPh sb="5" eb="8">
      <t>セイショクシャ</t>
    </rPh>
    <rPh sb="9" eb="11">
      <t>ジョウイ</t>
    </rPh>
    <rPh sb="11" eb="14">
      <t>シキカン</t>
    </rPh>
    <rPh sb="15" eb="17">
      <t>ケンニン</t>
    </rPh>
    <phoneticPr fontId="1"/>
  </si>
  <si>
    <t>Warrior Queen</t>
    <phoneticPr fontId="1"/>
  </si>
  <si>
    <t>y</t>
    <phoneticPr fontId="1"/>
  </si>
  <si>
    <t>y</t>
    <phoneticPr fontId="1"/>
  </si>
  <si>
    <t>最上位指揮官。下位共々略奪も得意とする</t>
    <rPh sb="0" eb="3">
      <t>サイジョウイ</t>
    </rPh>
    <rPh sb="3" eb="6">
      <t>シキカン</t>
    </rPh>
    <rPh sb="7" eb="9">
      <t>カイ</t>
    </rPh>
    <rPh sb="9" eb="11">
      <t>トモドモ</t>
    </rPh>
    <rPh sb="11" eb="13">
      <t>リャクダツ</t>
    </rPh>
    <rPh sb="14" eb="16">
      <t>トクイ</t>
    </rPh>
    <phoneticPr fontId="1"/>
  </si>
  <si>
    <t>Soothsayer</t>
    <phoneticPr fontId="1"/>
  </si>
  <si>
    <t>魔術師</t>
    <rPh sb="0" eb="3">
      <t>マジュツシ</t>
    </rPh>
    <phoneticPr fontId="1"/>
  </si>
  <si>
    <t>高確率で星魔法を持つ占師。雇用に研究所が必要ない</t>
    <rPh sb="0" eb="3">
      <t>コウカクリツ</t>
    </rPh>
    <rPh sb="4" eb="5">
      <t>ホシ</t>
    </rPh>
    <rPh sb="5" eb="7">
      <t>マホウ</t>
    </rPh>
    <rPh sb="8" eb="9">
      <t>モ</t>
    </rPh>
    <rPh sb="10" eb="12">
      <t>ウラナイシ</t>
    </rPh>
    <rPh sb="13" eb="15">
      <t>コヨウ</t>
    </rPh>
    <rPh sb="16" eb="19">
      <t>ケンキュウショ</t>
    </rPh>
    <rPh sb="20" eb="22">
      <t>ヒツヨウ</t>
    </rPh>
    <phoneticPr fontId="1"/>
  </si>
  <si>
    <t>0+</t>
    <phoneticPr fontId="1"/>
  </si>
  <si>
    <t>Spirit Guide</t>
    <phoneticPr fontId="1"/>
  </si>
  <si>
    <t>死の魔法技能を持つ。安価で研究にも向く</t>
    <rPh sb="0" eb="1">
      <t>シ</t>
    </rPh>
    <rPh sb="2" eb="4">
      <t>マホウ</t>
    </rPh>
    <rPh sb="4" eb="6">
      <t>ギノウ</t>
    </rPh>
    <rPh sb="7" eb="8">
      <t>モ</t>
    </rPh>
    <rPh sb="10" eb="12">
      <t>アンカ</t>
    </rPh>
    <rPh sb="13" eb="15">
      <t>ケンキュウ</t>
    </rPh>
    <rPh sb="17" eb="18">
      <t>ム</t>
    </rPh>
    <phoneticPr fontId="1"/>
  </si>
  <si>
    <t>Enarie</t>
    <phoneticPr fontId="1"/>
  </si>
  <si>
    <t>死、緑、星の魔法技能を持つ。不幸への対処も可能</t>
    <rPh sb="0" eb="1">
      <t>シ</t>
    </rPh>
    <rPh sb="2" eb="3">
      <t>ミドリ</t>
    </rPh>
    <rPh sb="4" eb="5">
      <t>ホシ</t>
    </rPh>
    <rPh sb="6" eb="8">
      <t>マホウ</t>
    </rPh>
    <rPh sb="8" eb="10">
      <t>ギノウ</t>
    </rPh>
    <rPh sb="11" eb="12">
      <t>モ</t>
    </rPh>
    <rPh sb="14" eb="16">
      <t>フコウ</t>
    </rPh>
    <rPh sb="18" eb="20">
      <t>タイショ</t>
    </rPh>
    <rPh sb="21" eb="23">
      <t>カノウ</t>
    </rPh>
    <phoneticPr fontId="1"/>
  </si>
  <si>
    <t>Warrior Sorceress</t>
    <phoneticPr fontId="1"/>
  </si>
  <si>
    <t>レベル1の聖職者。緑などの魔法技能を持つ戦闘魔術師でもある</t>
    <rPh sb="5" eb="8">
      <t>セイショクシャ</t>
    </rPh>
    <rPh sb="9" eb="10">
      <t>ミドリ</t>
    </rPh>
    <rPh sb="13" eb="15">
      <t>マホウ</t>
    </rPh>
    <rPh sb="15" eb="17">
      <t>ギノウ</t>
    </rPh>
    <rPh sb="18" eb="19">
      <t>モ</t>
    </rPh>
    <rPh sb="20" eb="22">
      <t>セントウ</t>
    </rPh>
    <rPh sb="22" eb="25">
      <t>マジュツシ</t>
    </rPh>
    <phoneticPr fontId="1"/>
  </si>
  <si>
    <t>5+</t>
    <phoneticPr fontId="1"/>
  </si>
  <si>
    <t>Manflayer</t>
    <phoneticPr fontId="1"/>
  </si>
  <si>
    <t>上位指揮官二号。川を自由に渡れる</t>
    <rPh sb="0" eb="2">
      <t>ジョウイ</t>
    </rPh>
    <rPh sb="2" eb="5">
      <t>シキカン</t>
    </rPh>
    <rPh sb="5" eb="7">
      <t>ニゴウ</t>
    </rPh>
    <rPh sb="8" eb="9">
      <t>カワ</t>
    </rPh>
    <rPh sb="10" eb="12">
      <t>ジユウ</t>
    </rPh>
    <rPh sb="13" eb="14">
      <t>ワタ</t>
    </rPh>
    <phoneticPr fontId="1"/>
  </si>
  <si>
    <t>s</t>
    <phoneticPr fontId="1"/>
  </si>
  <si>
    <t>Witch King</t>
    <phoneticPr fontId="1"/>
  </si>
  <si>
    <t>都</t>
    <rPh sb="0" eb="1">
      <t>ミヤコ</t>
    </rPh>
    <phoneticPr fontId="1"/>
  </si>
  <si>
    <t>死、緑、血などの魔法技能を持つ。優れた指揮官でもある</t>
    <rPh sb="0" eb="1">
      <t>シ</t>
    </rPh>
    <rPh sb="2" eb="3">
      <t>ミドリ</t>
    </rPh>
    <rPh sb="4" eb="5">
      <t>ケツ</t>
    </rPh>
    <rPh sb="8" eb="10">
      <t>マホウ</t>
    </rPh>
    <rPh sb="10" eb="12">
      <t>ギノウ</t>
    </rPh>
    <rPh sb="13" eb="14">
      <t>モ</t>
    </rPh>
    <rPh sb="16" eb="17">
      <t>スグ</t>
    </rPh>
    <rPh sb="19" eb="22">
      <t>シキカン</t>
    </rPh>
    <phoneticPr fontId="1"/>
  </si>
  <si>
    <t>10+</t>
    <phoneticPr fontId="1"/>
  </si>
  <si>
    <t>95+</t>
    <phoneticPr fontId="1"/>
  </si>
  <si>
    <t>Hydra Tamer</t>
    <phoneticPr fontId="1"/>
  </si>
  <si>
    <t>動物向けの指揮官。毒物に強くHydraの指揮に向く</t>
    <rPh sb="0" eb="2">
      <t>ドウブツ</t>
    </rPh>
    <rPh sb="2" eb="3">
      <t>ム</t>
    </rPh>
    <rPh sb="5" eb="8">
      <t>シキカン</t>
    </rPh>
    <rPh sb="9" eb="11">
      <t>ドクブツ</t>
    </rPh>
    <rPh sb="12" eb="13">
      <t>ツヨ</t>
    </rPh>
    <rPh sb="20" eb="22">
      <t>シキ</t>
    </rPh>
    <rPh sb="23" eb="24">
      <t>ム</t>
    </rPh>
    <phoneticPr fontId="1"/>
  </si>
  <si>
    <t>兵士</t>
    <rPh sb="0" eb="2">
      <t>ヘイシ</t>
    </rPh>
    <phoneticPr fontId="1"/>
  </si>
  <si>
    <t>Sauromatian Archer</t>
    <phoneticPr fontId="1"/>
  </si>
  <si>
    <t>射手</t>
    <rPh sb="0" eb="2">
      <t>シャシュ</t>
    </rPh>
    <phoneticPr fontId="1"/>
  </si>
  <si>
    <t>高い技量と士気を持つ弓兵。武器も複合弓で強力</t>
    <rPh sb="0" eb="1">
      <t>タカ</t>
    </rPh>
    <rPh sb="2" eb="4">
      <t>ギリョウ</t>
    </rPh>
    <rPh sb="5" eb="7">
      <t>シキ</t>
    </rPh>
    <rPh sb="8" eb="9">
      <t>モ</t>
    </rPh>
    <rPh sb="10" eb="11">
      <t>ユミ</t>
    </rPh>
    <rPh sb="11" eb="12">
      <t>ヘイ</t>
    </rPh>
    <rPh sb="13" eb="15">
      <t>ブキ</t>
    </rPh>
    <rPh sb="16" eb="18">
      <t>フクゴウ</t>
    </rPh>
    <rPh sb="18" eb="19">
      <t>キュウ</t>
    </rPh>
    <rPh sb="20" eb="22">
      <t>キョウリョク</t>
    </rPh>
    <phoneticPr fontId="1"/>
  </si>
  <si>
    <t>Sauromatian Amazon</t>
    <phoneticPr fontId="1"/>
  </si>
  <si>
    <t>歩兵</t>
    <rPh sb="0" eb="2">
      <t>ホヘイ</t>
    </rPh>
    <phoneticPr fontId="1"/>
  </si>
  <si>
    <t>槍と盾を持つ歩兵。蛇の入れ墨は魔法抵抗を与える</t>
    <rPh sb="0" eb="1">
      <t>ヤリ</t>
    </rPh>
    <rPh sb="2" eb="3">
      <t>タテ</t>
    </rPh>
    <rPh sb="4" eb="5">
      <t>モ</t>
    </rPh>
    <rPh sb="6" eb="8">
      <t>ホヘイ</t>
    </rPh>
    <rPh sb="9" eb="10">
      <t>ヘビ</t>
    </rPh>
    <rPh sb="11" eb="12">
      <t>イ</t>
    </rPh>
    <rPh sb="13" eb="14">
      <t>ズミ</t>
    </rPh>
    <rPh sb="15" eb="17">
      <t>マホウ</t>
    </rPh>
    <rPh sb="17" eb="19">
      <t>テイコウ</t>
    </rPh>
    <rPh sb="20" eb="21">
      <t>アタ</t>
    </rPh>
    <phoneticPr fontId="1"/>
  </si>
  <si>
    <t>Raider</t>
    <phoneticPr fontId="1"/>
  </si>
  <si>
    <t>騎兵</t>
    <rPh sb="0" eb="2">
      <t>キヘイ</t>
    </rPh>
    <phoneticPr fontId="1"/>
  </si>
  <si>
    <t>Lancer</t>
    <phoneticPr fontId="1"/>
  </si>
  <si>
    <t>Sauromatian Raider</t>
    <phoneticPr fontId="1"/>
  </si>
  <si>
    <t>槍、複合弓、小盾を持つ騎兵。牽制と白兵戦の両方をこなす</t>
    <rPh sb="0" eb="1">
      <t>ヤリ</t>
    </rPh>
    <rPh sb="2" eb="4">
      <t>フクゴウ</t>
    </rPh>
    <rPh sb="4" eb="5">
      <t>キュウ</t>
    </rPh>
    <rPh sb="6" eb="7">
      <t>コ</t>
    </rPh>
    <rPh sb="7" eb="8">
      <t>タテ</t>
    </rPh>
    <rPh sb="9" eb="10">
      <t>モ</t>
    </rPh>
    <rPh sb="11" eb="13">
      <t>キヘイ</t>
    </rPh>
    <rPh sb="14" eb="16">
      <t>ケンセイ</t>
    </rPh>
    <rPh sb="17" eb="20">
      <t>ハクヘイセン</t>
    </rPh>
    <rPh sb="21" eb="23">
      <t>リョウホウ</t>
    </rPh>
    <phoneticPr fontId="1"/>
  </si>
  <si>
    <t>槍、複合弓、小盾を持つ騎兵。防具が強化され技量も向上</t>
    <rPh sb="0" eb="1">
      <t>ヤリ</t>
    </rPh>
    <rPh sb="2" eb="4">
      <t>フクゴウ</t>
    </rPh>
    <rPh sb="4" eb="5">
      <t>キュウ</t>
    </rPh>
    <rPh sb="6" eb="7">
      <t>コ</t>
    </rPh>
    <rPh sb="7" eb="8">
      <t>タテ</t>
    </rPh>
    <rPh sb="9" eb="10">
      <t>モ</t>
    </rPh>
    <rPh sb="11" eb="13">
      <t>キヘイ</t>
    </rPh>
    <rPh sb="14" eb="16">
      <t>ボウグ</t>
    </rPh>
    <rPh sb="17" eb="19">
      <t>キョウカ</t>
    </rPh>
    <rPh sb="21" eb="23">
      <t>ギリョウ</t>
    </rPh>
    <rPh sb="24" eb="26">
      <t>コウジョウ</t>
    </rPh>
    <phoneticPr fontId="1"/>
  </si>
  <si>
    <t>Sauromatian Lancer</t>
    <phoneticPr fontId="1"/>
  </si>
  <si>
    <t>軽突撃槍、複合弓、小盾を持つ騎兵。多芸で様々な役割に当てられる</t>
    <rPh sb="0" eb="1">
      <t>ケイ</t>
    </rPh>
    <rPh sb="1" eb="3">
      <t>トツゲキ</t>
    </rPh>
    <rPh sb="3" eb="4">
      <t>ヤリ</t>
    </rPh>
    <rPh sb="5" eb="7">
      <t>フクゴウ</t>
    </rPh>
    <rPh sb="7" eb="8">
      <t>キュウ</t>
    </rPh>
    <rPh sb="9" eb="10">
      <t>コ</t>
    </rPh>
    <rPh sb="10" eb="11">
      <t>タテ</t>
    </rPh>
    <rPh sb="12" eb="13">
      <t>モ</t>
    </rPh>
    <rPh sb="14" eb="16">
      <t>キヘイ</t>
    </rPh>
    <rPh sb="17" eb="19">
      <t>タゲイ</t>
    </rPh>
    <rPh sb="20" eb="22">
      <t>サマザマ</t>
    </rPh>
    <rPh sb="23" eb="25">
      <t>ヤクワリ</t>
    </rPh>
    <rPh sb="26" eb="27">
      <t>ア</t>
    </rPh>
    <phoneticPr fontId="1"/>
  </si>
  <si>
    <t>Sauromatian Cataphract</t>
    <phoneticPr fontId="1"/>
  </si>
  <si>
    <t>突撃槍、長剣、盾を持つ騎兵。技量にも優れ白兵戦に強い</t>
    <rPh sb="0" eb="2">
      <t>トツゲキ</t>
    </rPh>
    <rPh sb="2" eb="3">
      <t>ヤリ</t>
    </rPh>
    <rPh sb="4" eb="6">
      <t>チョウケン</t>
    </rPh>
    <rPh sb="7" eb="8">
      <t>タテ</t>
    </rPh>
    <rPh sb="9" eb="10">
      <t>モ</t>
    </rPh>
    <rPh sb="11" eb="13">
      <t>キヘイ</t>
    </rPh>
    <rPh sb="14" eb="16">
      <t>ギリョウ</t>
    </rPh>
    <rPh sb="18" eb="19">
      <t>スグ</t>
    </rPh>
    <rPh sb="20" eb="23">
      <t>ハクヘイセン</t>
    </rPh>
    <rPh sb="24" eb="25">
      <t>ツヨ</t>
    </rPh>
    <phoneticPr fontId="1"/>
  </si>
  <si>
    <t>Androphag Archer</t>
    <phoneticPr fontId="1"/>
  </si>
  <si>
    <t>毒矢を放つ弓兵。技量などの優秀さは普通の弓兵同様</t>
    <rPh sb="0" eb="2">
      <t>ドクヤ</t>
    </rPh>
    <rPh sb="3" eb="4">
      <t>ハナ</t>
    </rPh>
    <rPh sb="5" eb="6">
      <t>ユミ</t>
    </rPh>
    <rPh sb="6" eb="7">
      <t>ヘイ</t>
    </rPh>
    <rPh sb="8" eb="10">
      <t>ギリョウ</t>
    </rPh>
    <rPh sb="13" eb="15">
      <t>ユウシュウ</t>
    </rPh>
    <rPh sb="17" eb="19">
      <t>フツウ</t>
    </rPh>
    <rPh sb="20" eb="21">
      <t>ユミ</t>
    </rPh>
    <rPh sb="21" eb="22">
      <t>ヘイ</t>
    </rPh>
    <rPh sb="22" eb="24">
      <t>ドウヨウ</t>
    </rPh>
    <phoneticPr fontId="1"/>
  </si>
  <si>
    <t>長剣、投槍、盾を持つ騎兵。馬の入れ墨は防御技能と素早さを与える</t>
    <rPh sb="0" eb="2">
      <t>チョウケン</t>
    </rPh>
    <rPh sb="3" eb="5">
      <t>ナゲヤリ</t>
    </rPh>
    <rPh sb="6" eb="7">
      <t>タテ</t>
    </rPh>
    <rPh sb="8" eb="9">
      <t>モ</t>
    </rPh>
    <rPh sb="10" eb="12">
      <t>キヘイ</t>
    </rPh>
    <rPh sb="13" eb="14">
      <t>ウマ</t>
    </rPh>
    <rPh sb="15" eb="16">
      <t>イ</t>
    </rPh>
    <rPh sb="17" eb="18">
      <t>ズミ</t>
    </rPh>
    <rPh sb="19" eb="21">
      <t>ボウギョ</t>
    </rPh>
    <rPh sb="21" eb="23">
      <t>ギノウ</t>
    </rPh>
    <rPh sb="24" eb="26">
      <t>スバヤ</t>
    </rPh>
    <rPh sb="28" eb="29">
      <t>アタ</t>
    </rPh>
    <phoneticPr fontId="1"/>
  </si>
  <si>
    <t>軽突撃槍と小盾を持つ騎兵。馬の入れ墨は攻撃技能と素早さを与える</t>
    <rPh sb="0" eb="1">
      <t>ケイ</t>
    </rPh>
    <rPh sb="1" eb="3">
      <t>トツゲキ</t>
    </rPh>
    <rPh sb="3" eb="4">
      <t>ヤリ</t>
    </rPh>
    <rPh sb="5" eb="6">
      <t>コ</t>
    </rPh>
    <rPh sb="6" eb="7">
      <t>タテ</t>
    </rPh>
    <rPh sb="8" eb="9">
      <t>モ</t>
    </rPh>
    <rPh sb="10" eb="12">
      <t>キヘイ</t>
    </rPh>
    <rPh sb="13" eb="14">
      <t>ウマ</t>
    </rPh>
    <rPh sb="15" eb="16">
      <t>イ</t>
    </rPh>
    <rPh sb="17" eb="18">
      <t>ズミ</t>
    </rPh>
    <rPh sb="19" eb="21">
      <t>コウゲキ</t>
    </rPh>
    <rPh sb="21" eb="23">
      <t>ギノウ</t>
    </rPh>
    <rPh sb="24" eb="26">
      <t>スバヤ</t>
    </rPh>
    <rPh sb="28" eb="29">
      <t>アタ</t>
    </rPh>
    <phoneticPr fontId="1"/>
  </si>
  <si>
    <t>Androphag</t>
    <phoneticPr fontId="1"/>
  </si>
  <si>
    <t>軽突撃槍と盾を持つ騎兵。やや鈍重だが乗騎の噛み付きは強烈</t>
    <rPh sb="0" eb="1">
      <t>ケイ</t>
    </rPh>
    <rPh sb="1" eb="3">
      <t>トツゲキ</t>
    </rPh>
    <rPh sb="3" eb="4">
      <t>ヤリ</t>
    </rPh>
    <rPh sb="5" eb="6">
      <t>タテ</t>
    </rPh>
    <rPh sb="7" eb="8">
      <t>モ</t>
    </rPh>
    <rPh sb="9" eb="11">
      <t>キヘイ</t>
    </rPh>
    <rPh sb="14" eb="16">
      <t>ドンジュウ</t>
    </rPh>
    <rPh sb="18" eb="20">
      <t>ジョウキ</t>
    </rPh>
    <rPh sb="21" eb="22">
      <t>カ</t>
    </rPh>
    <rPh sb="23" eb="24">
      <t>ツ</t>
    </rPh>
    <rPh sb="26" eb="28">
      <t>キョウレツ</t>
    </rPh>
    <phoneticPr fontId="1"/>
  </si>
  <si>
    <t>Oiorpata</t>
    <phoneticPr fontId="1"/>
  </si>
  <si>
    <t>軽突撃槍と盾を持つ騎兵。蛇と馬の両方の入れ墨を持つ</t>
    <rPh sb="0" eb="1">
      <t>ケイ</t>
    </rPh>
    <rPh sb="1" eb="3">
      <t>トツゲキ</t>
    </rPh>
    <rPh sb="3" eb="4">
      <t>ヤリ</t>
    </rPh>
    <rPh sb="5" eb="6">
      <t>タテ</t>
    </rPh>
    <rPh sb="7" eb="8">
      <t>モ</t>
    </rPh>
    <rPh sb="9" eb="11">
      <t>キヘイ</t>
    </rPh>
    <rPh sb="12" eb="13">
      <t>ヘビ</t>
    </rPh>
    <rPh sb="14" eb="15">
      <t>ウマ</t>
    </rPh>
    <rPh sb="16" eb="18">
      <t>リョウホウ</t>
    </rPh>
    <rPh sb="19" eb="20">
      <t>イ</t>
    </rPh>
    <rPh sb="21" eb="22">
      <t>ズミ</t>
    </rPh>
    <rPh sb="23" eb="24">
      <t>モ</t>
    </rPh>
    <phoneticPr fontId="1"/>
  </si>
  <si>
    <t>Hydra Hatchling</t>
    <phoneticPr fontId="1"/>
  </si>
  <si>
    <t>魔獣</t>
    <rPh sb="0" eb="2">
      <t>マジュウ</t>
    </rPh>
    <phoneticPr fontId="1"/>
  </si>
  <si>
    <t>三つ首のHydraの幼生。毒霧を撒くため扱いに注意</t>
    <rPh sb="0" eb="1">
      <t>ミ</t>
    </rPh>
    <rPh sb="2" eb="3">
      <t>クビ</t>
    </rPh>
    <rPh sb="10" eb="12">
      <t>ヨウセイ</t>
    </rPh>
    <rPh sb="13" eb="14">
      <t>ドク</t>
    </rPh>
    <rPh sb="14" eb="15">
      <t>キリ</t>
    </rPh>
    <rPh sb="16" eb="17">
      <t>マ</t>
    </rPh>
    <rPh sb="20" eb="21">
      <t>アツカ</t>
    </rPh>
    <rPh sb="23" eb="25">
      <t>チュウイ</t>
    </rPh>
    <phoneticPr fontId="1"/>
  </si>
  <si>
    <t>s</t>
    <phoneticPr fontId="1"/>
  </si>
  <si>
    <t>Hydra</t>
    <phoneticPr fontId="1"/>
  </si>
  <si>
    <t>1/都</t>
    <rPh sb="2" eb="3">
      <t>ミヤコ</t>
    </rPh>
    <phoneticPr fontId="1"/>
  </si>
  <si>
    <t>五つ首の大蛇。猛烈な連打を放つが扱いが難しい</t>
    <rPh sb="0" eb="1">
      <t>イツ</t>
    </rPh>
    <rPh sb="2" eb="3">
      <t>クビ</t>
    </rPh>
    <rPh sb="4" eb="6">
      <t>ダイジャ</t>
    </rPh>
    <rPh sb="7" eb="9">
      <t>モウレツ</t>
    </rPh>
    <rPh sb="10" eb="12">
      <t>レンダ</t>
    </rPh>
    <rPh sb="13" eb="14">
      <t>ハナ</t>
    </rPh>
    <rPh sb="16" eb="17">
      <t>アツカ</t>
    </rPh>
    <rPh sb="19" eb="20">
      <t>ムズカ</t>
    </rPh>
    <phoneticPr fontId="1"/>
  </si>
  <si>
    <t>Warrior Priestess</t>
    <phoneticPr fontId="1"/>
  </si>
  <si>
    <t>聖1</t>
    <rPh sb="0" eb="1">
      <t>セイ</t>
    </rPh>
    <phoneticPr fontId="1"/>
  </si>
  <si>
    <t>Soothsayer</t>
    <phoneticPr fontId="1"/>
  </si>
  <si>
    <t>星+1:90%</t>
    <rPh sb="0" eb="1">
      <t>ホシ</t>
    </rPh>
    <phoneticPr fontId="1"/>
  </si>
  <si>
    <t>Spirit Guide</t>
    <phoneticPr fontId="1"/>
  </si>
  <si>
    <t>死1</t>
    <rPh sb="0" eb="1">
      <t>シ</t>
    </rPh>
    <phoneticPr fontId="1"/>
  </si>
  <si>
    <t>0+</t>
    <phoneticPr fontId="1"/>
  </si>
  <si>
    <t>Enarie</t>
    <phoneticPr fontId="1"/>
  </si>
  <si>
    <t>星1死2緑1</t>
    <rPh sb="0" eb="1">
      <t>ホシ</t>
    </rPh>
    <rPh sb="2" eb="3">
      <t>シ</t>
    </rPh>
    <rPh sb="4" eb="5">
      <t>ミドリ</t>
    </rPh>
    <phoneticPr fontId="1"/>
  </si>
  <si>
    <t>Warrior Sorceress</t>
    <phoneticPr fontId="1"/>
  </si>
  <si>
    <t>緑1聖1</t>
    <rPh sb="0" eb="1">
      <t>ミドリ</t>
    </rPh>
    <rPh sb="2" eb="3">
      <t>セイ</t>
    </rPh>
    <phoneticPr fontId="1"/>
  </si>
  <si>
    <t>水死緑血+1:100%</t>
    <rPh sb="0" eb="1">
      <t>ミズ</t>
    </rPh>
    <rPh sb="1" eb="2">
      <t>シ</t>
    </rPh>
    <rPh sb="2" eb="3">
      <t>ミドリ</t>
    </rPh>
    <rPh sb="3" eb="4">
      <t>ケツ</t>
    </rPh>
    <phoneticPr fontId="1"/>
  </si>
  <si>
    <t>Witch King</t>
    <phoneticPr fontId="1"/>
  </si>
  <si>
    <t>死3緑1血1</t>
    <rPh sb="0" eb="1">
      <t>シ</t>
    </rPh>
    <rPh sb="2" eb="3">
      <t>ミドリ</t>
    </rPh>
    <rPh sb="4" eb="5">
      <t>ケツ</t>
    </rPh>
    <phoneticPr fontId="1"/>
  </si>
  <si>
    <t>水死緑血+1:100% 水死緑血+1:10%</t>
    <rPh sb="0" eb="1">
      <t>ミズ</t>
    </rPh>
    <rPh sb="1" eb="2">
      <t>シ</t>
    </rPh>
    <rPh sb="2" eb="3">
      <t>ミドリ</t>
    </rPh>
    <rPh sb="3" eb="4">
      <t>ケツ</t>
    </rPh>
    <rPh sb="12" eb="13">
      <t>ミズ</t>
    </rPh>
    <rPh sb="13" eb="14">
      <t>シ</t>
    </rPh>
    <rPh sb="14" eb="15">
      <t>ミドリ</t>
    </rPh>
    <rPh sb="15" eb="16">
      <t>ケツ</t>
    </rPh>
    <phoneticPr fontId="1"/>
  </si>
  <si>
    <t>17+</t>
    <phoneticPr fontId="1"/>
  </si>
  <si>
    <t>Sauromatia</t>
    <phoneticPr fontId="1"/>
  </si>
  <si>
    <t>陸上下位</t>
    <rPh sb="0" eb="2">
      <t>リクジョウ</t>
    </rPh>
    <rPh sb="2" eb="4">
      <t>カイ</t>
    </rPh>
    <phoneticPr fontId="1"/>
  </si>
  <si>
    <t>Chieftain</t>
    <phoneticPr fontId="1"/>
  </si>
  <si>
    <t>Sauromatian Archer:10　Raider:10</t>
    <phoneticPr fontId="1"/>
  </si>
  <si>
    <t>陸上上位</t>
    <rPh sb="0" eb="2">
      <t>リクジョウ</t>
    </rPh>
    <rPh sb="2" eb="4">
      <t>ジョウイ</t>
    </rPh>
    <phoneticPr fontId="1"/>
  </si>
  <si>
    <t>Lancer:10</t>
    <phoneticPr fontId="1"/>
  </si>
  <si>
    <t>陸上要塞</t>
    <rPh sb="0" eb="2">
      <t>リクジョウ</t>
    </rPh>
    <rPh sb="2" eb="4">
      <t>ヨウサイ</t>
    </rPh>
    <phoneticPr fontId="1"/>
  </si>
  <si>
    <t>Sauromatian Archer:10</t>
    <phoneticPr fontId="1"/>
  </si>
  <si>
    <t>Conjuration</t>
    <phoneticPr fontId="1"/>
  </si>
  <si>
    <t>Call Ancestor</t>
    <phoneticPr fontId="1"/>
  </si>
  <si>
    <t>死1</t>
    <rPh sb="0" eb="1">
      <t>シ</t>
    </rPh>
    <phoneticPr fontId="1"/>
  </si>
  <si>
    <t>戦闘</t>
    <rPh sb="0" eb="2">
      <t>セントウ</t>
    </rPh>
    <phoneticPr fontId="1"/>
  </si>
  <si>
    <t>水陸両用</t>
    <rPh sb="0" eb="2">
      <t>スイリク</t>
    </rPh>
    <rPh sb="2" eb="4">
      <t>リョウヨウ</t>
    </rPh>
    <phoneticPr fontId="1"/>
  </si>
  <si>
    <t>一時的召喚</t>
    <rPh sb="0" eb="3">
      <t>イチジテキ</t>
    </rPh>
    <rPh sb="3" eb="5">
      <t>ショウカン</t>
    </rPh>
    <phoneticPr fontId="1"/>
  </si>
  <si>
    <t>神聖だが弱い祖霊Ancestral Spiritを1体召喚します</t>
    <rPh sb="0" eb="2">
      <t>シンセイ</t>
    </rPh>
    <rPh sb="4" eb="5">
      <t>ヨワ</t>
    </rPh>
    <rPh sb="6" eb="8">
      <t>ソレイ</t>
    </rPh>
    <rPh sb="26" eb="27">
      <t>タイ</t>
    </rPh>
    <rPh sb="27" eb="29">
      <t>ショウカン</t>
    </rPh>
    <phoneticPr fontId="1"/>
  </si>
  <si>
    <t>Ancestral Spirit</t>
    <phoneticPr fontId="1"/>
  </si>
  <si>
    <t>Conjuration</t>
    <phoneticPr fontId="1"/>
  </si>
  <si>
    <t>Wrath of the Ancestors</t>
    <phoneticPr fontId="1"/>
  </si>
  <si>
    <t>神聖だが弱い祖霊Ancestral Spiritを20+体召喚します</t>
    <rPh sb="0" eb="2">
      <t>シンセイ</t>
    </rPh>
    <rPh sb="4" eb="5">
      <t>ヨワ</t>
    </rPh>
    <rPh sb="6" eb="8">
      <t>ソレイ</t>
    </rPh>
    <rPh sb="28" eb="29">
      <t>タイ</t>
    </rPh>
    <rPh sb="29" eb="31">
      <t>ショウカン</t>
    </rPh>
    <phoneticPr fontId="1"/>
  </si>
  <si>
    <t>Ancestral Spirit</t>
    <phoneticPr fontId="1"/>
  </si>
  <si>
    <t>20+2</t>
    <phoneticPr fontId="1"/>
  </si>
  <si>
    <t>Daughter of Typhon</t>
    <phoneticPr fontId="1"/>
  </si>
  <si>
    <t>緑5</t>
    <rPh sb="0" eb="1">
      <t>ミドリ</t>
    </rPh>
    <phoneticPr fontId="1"/>
  </si>
  <si>
    <t>死2</t>
    <rPh sb="0" eb="1">
      <t>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</si>
  <si>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</si>
  <si>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</si>
  <si>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</si>
  <si>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1体のみ存在する強大な不死の大蛇Daughter of Typhonを召喚します</t>
    <rPh sb="8" eb="10">
      <t>キョウダイ</t>
    </rPh>
    <rPh sb="11" eb="13">
      <t>フシ</t>
    </rPh>
    <rPh sb="14" eb="16">
      <t>ダイジャ</t>
    </rPh>
    <rPh sb="35" eb="37">
      <t>ショウカン</t>
    </rPh>
    <phoneticPr fontId="1"/>
  </si>
  <si>
    <t>Daughter of Typhon</t>
    <phoneticPr fontId="1"/>
  </si>
  <si>
    <t>ユニーク召喚（候補1種）</t>
    <rPh sb="4" eb="6">
      <t>ショウカン</t>
    </rPh>
    <rPh sb="7" eb="9">
      <t>コウホ</t>
    </rPh>
    <rPh sb="10" eb="11">
      <t>シュ</t>
    </rPh>
    <phoneticPr fontId="1"/>
  </si>
  <si>
    <t>Sauromatia</t>
    <phoneticPr fontId="1"/>
  </si>
  <si>
    <t>Call Ancestor</t>
    <phoneticPr fontId="1"/>
  </si>
  <si>
    <t>Daughter of Typhon</t>
    <phoneticPr fontId="1"/>
  </si>
  <si>
    <t>Awaken Tattoos</t>
    <phoneticPr fontId="1"/>
  </si>
  <si>
    <t>Wrath of the Ancestors</t>
    <phoneticPr fontId="1"/>
  </si>
  <si>
    <t>Sauromatiaは、女性によって支配される遊牧的な戦闘部族の国です。
男性と女性は肩を並べて戦い、そして全ての著名な部族が戦士の女王によって支配されています。
これは、かつてのSauromatianとアマゾン部族の融合の遺産です。
彼女らが戦士ではなかったために、アマゾンの指導者らは受け入れられませんでしたが、Sauromatianに影響は与え、女戦士は権力と名声を得ました。
Androphags部族のみは、女性による支配という概念を完全に拒絶しました。
Androphags部族は、人肉食と人の皮剥ぎをSauromatianに広めた古代のWitch Kingらによって支配されます。
Androphagsらはまた、Pythiaの沼地から連れ出されたHydraを戦争に用います。</t>
    <phoneticPr fontId="1"/>
  </si>
  <si>
    <t>随員：Vine Man1体</t>
    <rPh sb="0" eb="2">
      <t>ズイイン</t>
    </rPh>
    <rPh sb="12" eb="13">
      <t>タイ</t>
    </rPh>
    <phoneticPr fontId="1"/>
  </si>
  <si>
    <t>片手</t>
    <rPh sb="0" eb="2">
      <t>カタテ</t>
    </rPh>
    <phoneticPr fontId="1"/>
  </si>
  <si>
    <t>火1</t>
    <rPh sb="0" eb="1">
      <t>ヒ</t>
    </rPh>
    <phoneticPr fontId="1"/>
  </si>
  <si>
    <t>水1</t>
    <rPh sb="0" eb="1">
      <t>ミズ</t>
    </rPh>
    <phoneticPr fontId="1"/>
  </si>
  <si>
    <t>切魔</t>
    <rPh sb="0" eb="1">
      <t>セツ</t>
    </rPh>
    <rPh sb="1" eb="2">
      <t>マ</t>
    </rPh>
    <phoneticPr fontId="1"/>
  </si>
  <si>
    <t>安価で無難な性能。持久力も高めてくれる</t>
    <rPh sb="0" eb="2">
      <t>アンカ</t>
    </rPh>
    <rPh sb="3" eb="5">
      <t>ブナン</t>
    </rPh>
    <rPh sb="6" eb="8">
      <t>セイノウ</t>
    </rPh>
    <rPh sb="9" eb="12">
      <t>ジキュウリョク</t>
    </rPh>
    <rPh sb="13" eb="14">
      <t>タカ</t>
    </rPh>
    <phoneticPr fontId="1"/>
  </si>
  <si>
    <t>鎧</t>
    <rPh sb="0" eb="1">
      <t>ヨロイ</t>
    </rPh>
    <phoneticPr fontId="1"/>
  </si>
  <si>
    <t>Armor of the Five Elements</t>
    <phoneticPr fontId="1"/>
  </si>
  <si>
    <t>地1</t>
    <rPh sb="0" eb="1">
      <t>チ</t>
    </rPh>
    <phoneticPr fontId="1"/>
  </si>
  <si>
    <t>風1</t>
    <rPh sb="0" eb="1">
      <t>カゼ</t>
    </rPh>
    <phoneticPr fontId="1"/>
  </si>
  <si>
    <t>m</t>
    <phoneticPr fontId="1"/>
  </si>
  <si>
    <t>魔法抵抗+1</t>
    <rPh sb="0" eb="2">
      <t>マホウ</t>
    </rPh>
    <rPh sb="2" eb="4">
      <t>テイコウ</t>
    </rPh>
    <phoneticPr fontId="1"/>
  </si>
  <si>
    <t>優秀な防御力に多様な耐性。さらに安価</t>
    <rPh sb="0" eb="2">
      <t>ユウシュウ</t>
    </rPh>
    <rPh sb="3" eb="6">
      <t>ボウギョリョク</t>
    </rPh>
    <rPh sb="7" eb="9">
      <t>タヨウ</t>
    </rPh>
    <rPh sb="10" eb="12">
      <t>タイセイ</t>
    </rPh>
    <rPh sb="16" eb="18">
      <t>アンカ</t>
    </rPh>
    <phoneticPr fontId="1"/>
  </si>
  <si>
    <t>T'ien Ch'i</t>
    <phoneticPr fontId="1"/>
  </si>
  <si>
    <t>Sword of the Five Elements</t>
    <phoneticPr fontId="1"/>
  </si>
  <si>
    <t>Sword of the Five Elements</t>
    <phoneticPr fontId="1"/>
  </si>
  <si>
    <t>Armor of the Five Elements</t>
    <phoneticPr fontId="1"/>
  </si>
  <si>
    <t>指揮官</t>
    <rPh sb="0" eb="3">
      <t>シキカン</t>
    </rPh>
    <phoneticPr fontId="1"/>
  </si>
  <si>
    <t>Scout</t>
    <phoneticPr fontId="1"/>
  </si>
  <si>
    <t>T'ien Ch'i</t>
    <phoneticPr fontId="1"/>
  </si>
  <si>
    <t>EA</t>
    <phoneticPr fontId="1"/>
  </si>
  <si>
    <t>城</t>
    <rPh sb="0" eb="1">
      <t>シロ</t>
    </rPh>
    <phoneticPr fontId="1"/>
  </si>
  <si>
    <t>斥候</t>
    <rPh sb="0" eb="2">
      <t>セッコウ</t>
    </rPh>
    <phoneticPr fontId="1"/>
  </si>
  <si>
    <t>標準的な斥候。敵地の偵察を担う。山地、森林適応</t>
    <phoneticPr fontId="1"/>
  </si>
  <si>
    <t>fm</t>
    <phoneticPr fontId="1"/>
  </si>
  <si>
    <t>Noble Commander</t>
    <phoneticPr fontId="1"/>
  </si>
  <si>
    <t>標準的な指揮官。戦車に乗っており行軍が早い</t>
    <rPh sb="0" eb="3">
      <t>ヒョウジュンテキ</t>
    </rPh>
    <rPh sb="4" eb="7">
      <t>シキカン</t>
    </rPh>
    <rPh sb="8" eb="10">
      <t>センシャ</t>
    </rPh>
    <rPh sb="11" eb="12">
      <t>ノ</t>
    </rPh>
    <rPh sb="16" eb="18">
      <t>コウグン</t>
    </rPh>
    <rPh sb="19" eb="20">
      <t>ハヤ</t>
    </rPh>
    <phoneticPr fontId="1"/>
  </si>
  <si>
    <t>Master of the Dead</t>
    <phoneticPr fontId="1"/>
  </si>
  <si>
    <t>y</t>
    <phoneticPr fontId="1"/>
  </si>
  <si>
    <t>聖職者</t>
    <rPh sb="0" eb="3">
      <t>セイショクシャ</t>
    </rPh>
    <phoneticPr fontId="1"/>
  </si>
  <si>
    <t>Master of the Way</t>
    <phoneticPr fontId="1"/>
  </si>
  <si>
    <t>レベル1の聖職者。死魔法と経典投げという特徴的な武器を持つ</t>
    <rPh sb="5" eb="8">
      <t>セイショクシャ</t>
    </rPh>
    <rPh sb="9" eb="10">
      <t>シ</t>
    </rPh>
    <rPh sb="10" eb="12">
      <t>マホウ</t>
    </rPh>
    <rPh sb="13" eb="15">
      <t>ケイテン</t>
    </rPh>
    <rPh sb="15" eb="16">
      <t>ナ</t>
    </rPh>
    <rPh sb="20" eb="23">
      <t>トクチョウテキ</t>
    </rPh>
    <rPh sb="24" eb="26">
      <t>ブキ</t>
    </rPh>
    <rPh sb="27" eb="28">
      <t>モ</t>
    </rPh>
    <phoneticPr fontId="1"/>
  </si>
  <si>
    <t>レベル1の聖職者。水などの魔法技能も持つ</t>
    <rPh sb="5" eb="8">
      <t>セイショクシャ</t>
    </rPh>
    <rPh sb="9" eb="10">
      <t>ミズ</t>
    </rPh>
    <rPh sb="13" eb="15">
      <t>マホウ</t>
    </rPh>
    <rPh sb="15" eb="17">
      <t>ギノウ</t>
    </rPh>
    <rPh sb="18" eb="19">
      <t>モ</t>
    </rPh>
    <phoneticPr fontId="1"/>
  </si>
  <si>
    <t>5+</t>
    <phoneticPr fontId="1"/>
  </si>
  <si>
    <t>Master of the Five Elements</t>
    <phoneticPr fontId="1"/>
  </si>
  <si>
    <t>都</t>
    <rPh sb="0" eb="1">
      <t>ミヤコ</t>
    </rPh>
    <phoneticPr fontId="1"/>
  </si>
  <si>
    <t>レベル1の聖職者。非常に幅広い魔法技能を備える</t>
    <rPh sb="5" eb="8">
      <t>セイショクシャ</t>
    </rPh>
    <rPh sb="9" eb="11">
      <t>ヒジョウ</t>
    </rPh>
    <rPh sb="12" eb="14">
      <t>ハバヒロ</t>
    </rPh>
    <rPh sb="15" eb="17">
      <t>マホウ</t>
    </rPh>
    <rPh sb="17" eb="19">
      <t>ギノウ</t>
    </rPh>
    <rPh sb="20" eb="21">
      <t>ソナ</t>
    </rPh>
    <phoneticPr fontId="1"/>
  </si>
  <si>
    <t>15+</t>
    <phoneticPr fontId="1"/>
  </si>
  <si>
    <t>25+</t>
    <phoneticPr fontId="1"/>
  </si>
  <si>
    <t>Celestial Master</t>
    <phoneticPr fontId="1"/>
  </si>
  <si>
    <t>y</t>
    <phoneticPr fontId="1"/>
  </si>
  <si>
    <t>レベル2の聖職者。強大な魔力を備え空さえ飛んでのける</t>
    <rPh sb="5" eb="8">
      <t>セイショクシャ</t>
    </rPh>
    <rPh sb="9" eb="11">
      <t>キョウダイ</t>
    </rPh>
    <rPh sb="12" eb="14">
      <t>マリョク</t>
    </rPh>
    <rPh sb="15" eb="16">
      <t>ソナ</t>
    </rPh>
    <rPh sb="17" eb="18">
      <t>ソラ</t>
    </rPh>
    <rPh sb="20" eb="21">
      <t>ト</t>
    </rPh>
    <phoneticPr fontId="1"/>
  </si>
  <si>
    <t>30+</t>
    <phoneticPr fontId="1"/>
  </si>
  <si>
    <t>f</t>
    <phoneticPr fontId="1"/>
  </si>
  <si>
    <t>兵士</t>
    <rPh sb="0" eb="2">
      <t>ヘイシ</t>
    </rPh>
    <phoneticPr fontId="1"/>
  </si>
  <si>
    <t>Footman</t>
    <phoneticPr fontId="1"/>
  </si>
  <si>
    <t>歩兵</t>
    <rPh sb="0" eb="2">
      <t>ホヘイ</t>
    </rPh>
    <phoneticPr fontId="1"/>
  </si>
  <si>
    <t>長槍を持つ歩兵。迎撃による攻撃の妨害を得意とする</t>
    <rPh sb="0" eb="1">
      <t>ナガ</t>
    </rPh>
    <rPh sb="1" eb="2">
      <t>ヤリ</t>
    </rPh>
    <rPh sb="3" eb="4">
      <t>モ</t>
    </rPh>
    <rPh sb="5" eb="7">
      <t>ホヘイ</t>
    </rPh>
    <rPh sb="8" eb="10">
      <t>ゲイゲキ</t>
    </rPh>
    <rPh sb="13" eb="15">
      <t>コウゲキ</t>
    </rPh>
    <rPh sb="16" eb="18">
      <t>ボウガイ</t>
    </rPh>
    <rPh sb="19" eb="21">
      <t>トクイ</t>
    </rPh>
    <phoneticPr fontId="1"/>
  </si>
  <si>
    <t>薙刀を持つ歩兵。攻撃力が高いが命中率は低め</t>
    <rPh sb="0" eb="2">
      <t>ナギナタ</t>
    </rPh>
    <rPh sb="3" eb="4">
      <t>モ</t>
    </rPh>
    <rPh sb="5" eb="7">
      <t>ホヘイ</t>
    </rPh>
    <rPh sb="8" eb="11">
      <t>コウゲキリョク</t>
    </rPh>
    <rPh sb="12" eb="13">
      <t>タカ</t>
    </rPh>
    <rPh sb="15" eb="17">
      <t>メイチュウ</t>
    </rPh>
    <rPh sb="17" eb="18">
      <t>リツ</t>
    </rPh>
    <rPh sb="19" eb="20">
      <t>ヒク</t>
    </rPh>
    <phoneticPr fontId="1"/>
  </si>
  <si>
    <t>槍と大盾を持つ歩兵。盾のおかげで射撃に強い</t>
    <rPh sb="0" eb="1">
      <t>ヤリ</t>
    </rPh>
    <rPh sb="2" eb="3">
      <t>オオ</t>
    </rPh>
    <rPh sb="3" eb="4">
      <t>タテ</t>
    </rPh>
    <rPh sb="5" eb="6">
      <t>モ</t>
    </rPh>
    <rPh sb="7" eb="9">
      <t>ホヘイ</t>
    </rPh>
    <rPh sb="10" eb="11">
      <t>タテ</t>
    </rPh>
    <rPh sb="16" eb="18">
      <t>シャゲキ</t>
    </rPh>
    <rPh sb="19" eb="20">
      <t>ツヨ</t>
    </rPh>
    <phoneticPr fontId="1"/>
  </si>
  <si>
    <t>Archer</t>
    <phoneticPr fontId="1"/>
  </si>
  <si>
    <t>射手</t>
    <rPh sb="0" eb="2">
      <t>シャシュ</t>
    </rPh>
    <phoneticPr fontId="1"/>
  </si>
  <si>
    <t>複合弓を用いる弓兵。技量は平凡でも高精度</t>
    <rPh sb="0" eb="2">
      <t>フクゴウ</t>
    </rPh>
    <rPh sb="2" eb="3">
      <t>キュウ</t>
    </rPh>
    <rPh sb="4" eb="5">
      <t>モチ</t>
    </rPh>
    <rPh sb="7" eb="8">
      <t>ユミ</t>
    </rPh>
    <rPh sb="8" eb="9">
      <t>ヘイ</t>
    </rPh>
    <rPh sb="10" eb="12">
      <t>ギリョウ</t>
    </rPh>
    <rPh sb="13" eb="15">
      <t>ヘイボン</t>
    </rPh>
    <rPh sb="17" eb="20">
      <t>コウセイド</t>
    </rPh>
    <phoneticPr fontId="1"/>
  </si>
  <si>
    <t>Medium Footman</t>
    <phoneticPr fontId="1"/>
  </si>
  <si>
    <t>薙刀を持つ歩兵。僅かに防具が強化されている</t>
    <rPh sb="0" eb="2">
      <t>ナギナタ</t>
    </rPh>
    <rPh sb="3" eb="4">
      <t>モ</t>
    </rPh>
    <rPh sb="5" eb="7">
      <t>ホヘイ</t>
    </rPh>
    <rPh sb="8" eb="9">
      <t>ワズ</t>
    </rPh>
    <rPh sb="11" eb="13">
      <t>ボウグ</t>
    </rPh>
    <rPh sb="14" eb="16">
      <t>キョウカ</t>
    </rPh>
    <phoneticPr fontId="1"/>
  </si>
  <si>
    <t>槍と大盾を持つ歩兵。防具以外は下位と変わりない</t>
    <rPh sb="0" eb="1">
      <t>ヤリ</t>
    </rPh>
    <rPh sb="2" eb="3">
      <t>オオ</t>
    </rPh>
    <rPh sb="3" eb="4">
      <t>タテ</t>
    </rPh>
    <rPh sb="5" eb="6">
      <t>モ</t>
    </rPh>
    <rPh sb="7" eb="9">
      <t>ホヘイ</t>
    </rPh>
    <rPh sb="10" eb="12">
      <t>ボウグ</t>
    </rPh>
    <rPh sb="12" eb="14">
      <t>イガイ</t>
    </rPh>
    <rPh sb="15" eb="17">
      <t>カイ</t>
    </rPh>
    <rPh sb="18" eb="19">
      <t>カ</t>
    </rPh>
    <phoneticPr fontId="1"/>
  </si>
  <si>
    <t>Heavy Footman</t>
    <phoneticPr fontId="1"/>
  </si>
  <si>
    <t>薙刀を持つ重歩兵。かなり硬くはなったが鈍重</t>
    <rPh sb="0" eb="2">
      <t>ナギナタ</t>
    </rPh>
    <rPh sb="3" eb="4">
      <t>モ</t>
    </rPh>
    <rPh sb="5" eb="6">
      <t>ジュウ</t>
    </rPh>
    <rPh sb="6" eb="8">
      <t>ホヘイ</t>
    </rPh>
    <rPh sb="12" eb="13">
      <t>カタ</t>
    </rPh>
    <rPh sb="19" eb="21">
      <t>ドンジュウ</t>
    </rPh>
    <phoneticPr fontId="1"/>
  </si>
  <si>
    <t>槍と大盾を持つ重歩兵。盾と防具により信頼できる丈夫さに</t>
    <rPh sb="0" eb="1">
      <t>ヤリ</t>
    </rPh>
    <rPh sb="2" eb="3">
      <t>オオ</t>
    </rPh>
    <rPh sb="3" eb="4">
      <t>タテ</t>
    </rPh>
    <rPh sb="5" eb="6">
      <t>モ</t>
    </rPh>
    <rPh sb="7" eb="8">
      <t>ジュウ</t>
    </rPh>
    <rPh sb="8" eb="10">
      <t>ホヘイ</t>
    </rPh>
    <rPh sb="11" eb="12">
      <t>タテ</t>
    </rPh>
    <rPh sb="13" eb="15">
      <t>ボウグ</t>
    </rPh>
    <rPh sb="18" eb="20">
      <t>シンライ</t>
    </rPh>
    <rPh sb="23" eb="25">
      <t>ジョウブ</t>
    </rPh>
    <phoneticPr fontId="1"/>
  </si>
  <si>
    <t>Horseman</t>
    <phoneticPr fontId="1"/>
  </si>
  <si>
    <t>騎兵</t>
    <rPh sb="0" eb="2">
      <t>キヘイ</t>
    </rPh>
    <phoneticPr fontId="1"/>
  </si>
  <si>
    <t>軽突撃槍と複合弓を持つ騎兵。弓での牽制後に突撃できる</t>
    <rPh sb="0" eb="1">
      <t>ケイ</t>
    </rPh>
    <rPh sb="1" eb="3">
      <t>トツゲキ</t>
    </rPh>
    <rPh sb="3" eb="4">
      <t>ヤリ</t>
    </rPh>
    <rPh sb="5" eb="7">
      <t>フクゴウ</t>
    </rPh>
    <rPh sb="7" eb="8">
      <t>キュウ</t>
    </rPh>
    <rPh sb="9" eb="10">
      <t>モ</t>
    </rPh>
    <rPh sb="11" eb="13">
      <t>キヘイ</t>
    </rPh>
    <rPh sb="14" eb="15">
      <t>ユミ</t>
    </rPh>
    <rPh sb="17" eb="19">
      <t>ケンセイ</t>
    </rPh>
    <rPh sb="19" eb="20">
      <t>ゴ</t>
    </rPh>
    <rPh sb="21" eb="23">
      <t>トツゲキ</t>
    </rPh>
    <phoneticPr fontId="1"/>
  </si>
  <si>
    <t>Noble</t>
    <phoneticPr fontId="1"/>
  </si>
  <si>
    <t>戦車</t>
    <rPh sb="0" eb="2">
      <t>センシャ</t>
    </rPh>
    <phoneticPr fontId="1"/>
  </si>
  <si>
    <t>小さな敵を踏み潰す。防具も良質だが囲まれやすい</t>
    <rPh sb="0" eb="1">
      <t>チイ</t>
    </rPh>
    <rPh sb="3" eb="4">
      <t>テキ</t>
    </rPh>
    <rPh sb="5" eb="6">
      <t>フ</t>
    </rPh>
    <rPh sb="7" eb="8">
      <t>ツブ</t>
    </rPh>
    <rPh sb="10" eb="12">
      <t>ボウグ</t>
    </rPh>
    <rPh sb="13" eb="15">
      <t>リョウシツ</t>
    </rPh>
    <rPh sb="17" eb="18">
      <t>カコ</t>
    </rPh>
    <phoneticPr fontId="1"/>
  </si>
  <si>
    <t>Warrior of the Five Elements</t>
    <phoneticPr fontId="1"/>
  </si>
  <si>
    <t>小剣二つを持つ軽歩兵。多様な耐性を持ち春に強くなる</t>
    <rPh sb="0" eb="2">
      <t>ショウケン</t>
    </rPh>
    <rPh sb="2" eb="3">
      <t>フタ</t>
    </rPh>
    <rPh sb="5" eb="6">
      <t>モ</t>
    </rPh>
    <rPh sb="7" eb="8">
      <t>ケイ</t>
    </rPh>
    <rPh sb="8" eb="10">
      <t>ホヘイ</t>
    </rPh>
    <rPh sb="11" eb="13">
      <t>タヨウ</t>
    </rPh>
    <rPh sb="14" eb="16">
      <t>タイセイ</t>
    </rPh>
    <rPh sb="17" eb="18">
      <t>モ</t>
    </rPh>
    <rPh sb="19" eb="20">
      <t>ハル</t>
    </rPh>
    <rPh sb="21" eb="22">
      <t>ツヨ</t>
    </rPh>
    <phoneticPr fontId="1"/>
  </si>
  <si>
    <t>死1聖1</t>
    <rPh sb="0" eb="1">
      <t>シ</t>
    </rPh>
    <rPh sb="2" eb="3">
      <t>セイ</t>
    </rPh>
    <phoneticPr fontId="1"/>
  </si>
  <si>
    <t>水1聖1</t>
    <rPh sb="0" eb="1">
      <t>ミズ</t>
    </rPh>
    <rPh sb="2" eb="3">
      <t>セイ</t>
    </rPh>
    <phoneticPr fontId="1"/>
  </si>
  <si>
    <t>風水星緑+1:100%</t>
    <rPh sb="0" eb="1">
      <t>カゼ</t>
    </rPh>
    <rPh sb="1" eb="2">
      <t>ミズ</t>
    </rPh>
    <rPh sb="2" eb="3">
      <t>ホシ</t>
    </rPh>
    <rPh sb="3" eb="4">
      <t>ミドリ</t>
    </rPh>
    <phoneticPr fontId="1"/>
  </si>
  <si>
    <t>火1風1水1地1緑1聖1</t>
    <rPh sb="0" eb="1">
      <t>ヒ</t>
    </rPh>
    <rPh sb="2" eb="3">
      <t>カゼ</t>
    </rPh>
    <rPh sb="4" eb="5">
      <t>ミズ</t>
    </rPh>
    <rPh sb="6" eb="7">
      <t>チ</t>
    </rPh>
    <rPh sb="8" eb="9">
      <t>ミドリ</t>
    </rPh>
    <rPh sb="10" eb="11">
      <t>セイ</t>
    </rPh>
    <phoneticPr fontId="1"/>
  </si>
  <si>
    <t>火風水地緑+1:100%</t>
    <rPh sb="0" eb="1">
      <t>ヒ</t>
    </rPh>
    <rPh sb="1" eb="2">
      <t>カゼ</t>
    </rPh>
    <rPh sb="2" eb="3">
      <t>ミズ</t>
    </rPh>
    <rPh sb="3" eb="4">
      <t>チ</t>
    </rPh>
    <rPh sb="4" eb="5">
      <t>ミドリ</t>
    </rPh>
    <phoneticPr fontId="1"/>
  </si>
  <si>
    <t>火1風1水2星1聖2</t>
    <rPh sb="0" eb="1">
      <t>ヒ</t>
    </rPh>
    <rPh sb="2" eb="3">
      <t>カゼ</t>
    </rPh>
    <rPh sb="4" eb="5">
      <t>ミズ</t>
    </rPh>
    <rPh sb="6" eb="7">
      <t>ホシ</t>
    </rPh>
    <rPh sb="8" eb="9">
      <t>セイ</t>
    </rPh>
    <phoneticPr fontId="1"/>
  </si>
  <si>
    <t>風水星+1:100% 風水星+1:10% 火地死緑+1:100%</t>
    <rPh sb="0" eb="1">
      <t>カゼ</t>
    </rPh>
    <rPh sb="1" eb="2">
      <t>ミズ</t>
    </rPh>
    <rPh sb="2" eb="3">
      <t>ホシ</t>
    </rPh>
    <rPh sb="11" eb="12">
      <t>カゼ</t>
    </rPh>
    <rPh sb="12" eb="13">
      <t>ミズ</t>
    </rPh>
    <rPh sb="13" eb="14">
      <t>ホシ</t>
    </rPh>
    <rPh sb="21" eb="22">
      <t>ヒ</t>
    </rPh>
    <rPh sb="22" eb="23">
      <t>チ</t>
    </rPh>
    <rPh sb="23" eb="24">
      <t>シ</t>
    </rPh>
    <rPh sb="24" eb="25">
      <t>ミドリ</t>
    </rPh>
    <phoneticPr fontId="1"/>
  </si>
  <si>
    <t>19+</t>
    <phoneticPr fontId="1"/>
  </si>
  <si>
    <t>陸上下位</t>
    <rPh sb="0" eb="2">
      <t>リクジョウ</t>
    </rPh>
    <rPh sb="2" eb="4">
      <t>カイ</t>
    </rPh>
    <phoneticPr fontId="1"/>
  </si>
  <si>
    <t>Footman:10　Footman:10　Archer:10</t>
    <phoneticPr fontId="1"/>
  </si>
  <si>
    <t>陸上上位</t>
    <rPh sb="0" eb="2">
      <t>リクジョウ</t>
    </rPh>
    <rPh sb="2" eb="4">
      <t>ジョウイ</t>
    </rPh>
    <phoneticPr fontId="1"/>
  </si>
  <si>
    <t>Footman:10</t>
    <phoneticPr fontId="1"/>
  </si>
  <si>
    <t>Footmanはそれぞれ長槍と大盾装備</t>
    <rPh sb="12" eb="13">
      <t>ナガ</t>
    </rPh>
    <rPh sb="13" eb="14">
      <t>ヤリ</t>
    </rPh>
    <rPh sb="15" eb="16">
      <t>オオ</t>
    </rPh>
    <rPh sb="16" eb="17">
      <t>タテ</t>
    </rPh>
    <rPh sb="17" eb="19">
      <t>ソウビ</t>
    </rPh>
    <phoneticPr fontId="1"/>
  </si>
  <si>
    <t>Footmanは薙刀装備</t>
    <rPh sb="8" eb="10">
      <t>ナギナタ</t>
    </rPh>
    <rPh sb="10" eb="12">
      <t>ソウビ</t>
    </rPh>
    <phoneticPr fontId="1"/>
  </si>
  <si>
    <t>陸上要塞</t>
    <rPh sb="0" eb="2">
      <t>リクジョウ</t>
    </rPh>
    <rPh sb="2" eb="4">
      <t>ヨウサイ</t>
    </rPh>
    <phoneticPr fontId="1"/>
  </si>
  <si>
    <t>Archer:10</t>
    <phoneticPr fontId="1"/>
  </si>
  <si>
    <t>人間</t>
    <rPh sb="0" eb="2">
      <t>ニンゲン</t>
    </rPh>
    <phoneticPr fontId="1"/>
  </si>
  <si>
    <t>The Bamboo Grove, The Gate of Spring and Autumn</t>
    <phoneticPr fontId="1"/>
  </si>
  <si>
    <t>火1水2星2死1</t>
    <rPh sb="0" eb="1">
      <t>ヒ</t>
    </rPh>
    <rPh sb="2" eb="3">
      <t>ミズ</t>
    </rPh>
    <rPh sb="4" eb="5">
      <t>ホシ</t>
    </rPh>
    <rPh sb="6" eb="7">
      <t>シ</t>
    </rPh>
    <phoneticPr fontId="1"/>
  </si>
  <si>
    <t>星魔法儀式射程+1</t>
    <rPh sb="0" eb="1">
      <t>ホシ</t>
    </rPh>
    <rPh sb="1" eb="3">
      <t>マホウ</t>
    </rPh>
    <rPh sb="3" eb="5">
      <t>ギシキ</t>
    </rPh>
    <rPh sb="5" eb="7">
      <t>シャテイ</t>
    </rPh>
    <phoneticPr fontId="1"/>
  </si>
  <si>
    <t>天朝はまだ興っていません。
Wayの魔術は国中に行き渡り、隠遁した魔術師たちは自身の指揮下へと天上の存在を呼び出します。
貴族たちは、名誉と栄光を求めて互いに争います。
少数の選ばれし戦士や魔術師は、その生涯をWay of the Five Elementsの訓練に捧げます。
死者は崇拝され、村の聖職者は死者を呼び出して導きや助けを求めます。
これは伝説の時代です。</t>
    <phoneticPr fontId="1"/>
  </si>
  <si>
    <t>Conjuration</t>
    <phoneticPr fontId="1"/>
  </si>
  <si>
    <t>Celestial Servant</t>
    <phoneticPr fontId="1"/>
  </si>
  <si>
    <t>星1</t>
    <rPh sb="0" eb="1">
      <t>ホシ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</si>
  <si>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</si>
  <si>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</si>
  <si>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</si>
  <si>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強靭だが不器用な天の存在Celestial Servantを1体召喚します</t>
    <rPh sb="0" eb="2">
      <t>キョウジン</t>
    </rPh>
    <rPh sb="4" eb="7">
      <t>ブキヨウ</t>
    </rPh>
    <rPh sb="8" eb="9">
      <t>テン</t>
    </rPh>
    <rPh sb="10" eb="12">
      <t>ソンザイ</t>
    </rPh>
    <rPh sb="31" eb="32">
      <t>タイ</t>
    </rPh>
    <rPh sb="32" eb="34">
      <t>ショウカン</t>
    </rPh>
    <phoneticPr fontId="1"/>
  </si>
  <si>
    <t>Conjuration</t>
    <phoneticPr fontId="1"/>
  </si>
  <si>
    <t>Heavenly Rivers</t>
    <phoneticPr fontId="1"/>
  </si>
  <si>
    <t>水陸両棲の強力な天の存在Demon of Heavenly Riversを召喚します</t>
    <rPh sb="0" eb="2">
      <t>スイリク</t>
    </rPh>
    <rPh sb="2" eb="4">
      <t>リョウセイ</t>
    </rPh>
    <rPh sb="5" eb="7">
      <t>キョウリョク</t>
    </rPh>
    <rPh sb="8" eb="9">
      <t>テン</t>
    </rPh>
    <rPh sb="10" eb="12">
      <t>ソンザイ</t>
    </rPh>
    <rPh sb="37" eb="39">
      <t>ショウカン</t>
    </rPh>
    <phoneticPr fontId="1"/>
  </si>
  <si>
    <t>Demon of Heavenly Rivers</t>
    <phoneticPr fontId="1"/>
  </si>
  <si>
    <t>Ambush of Tigers</t>
    <phoneticPr fontId="1"/>
  </si>
  <si>
    <t>緑2</t>
    <rPh sb="0" eb="1">
      <t>ミドリ</t>
    </rPh>
    <phoneticPr fontId="1"/>
  </si>
  <si>
    <t>敏捷なTigerを10+体召喚します</t>
    <rPh sb="0" eb="2">
      <t>ビンショウ</t>
    </rPh>
    <rPh sb="12" eb="13">
      <t>タイ</t>
    </rPh>
    <rPh sb="13" eb="15">
      <t>ショウカン</t>
    </rPh>
    <phoneticPr fontId="1"/>
  </si>
  <si>
    <t>Tiger</t>
    <phoneticPr fontId="1"/>
  </si>
  <si>
    <t>10+2</t>
    <phoneticPr fontId="1"/>
  </si>
  <si>
    <t>Herd of Buffaloes</t>
    <phoneticPr fontId="1"/>
  </si>
  <si>
    <t>敵を蹂躙するBuffaloを5+体召喚します</t>
    <rPh sb="0" eb="1">
      <t>テキ</t>
    </rPh>
    <rPh sb="2" eb="4">
      <t>ジュウリン</t>
    </rPh>
    <rPh sb="16" eb="17">
      <t>タイ</t>
    </rPh>
    <rPh sb="17" eb="19">
      <t>ショウカン</t>
    </rPh>
    <phoneticPr fontId="1"/>
  </si>
  <si>
    <t>Buffalo</t>
    <phoneticPr fontId="1"/>
  </si>
  <si>
    <t>5+1</t>
    <phoneticPr fontId="1"/>
  </si>
  <si>
    <t>Celestial Hounds</t>
    <phoneticPr fontId="1"/>
  </si>
  <si>
    <t>飛行する天の猟犬Celestial Houndを2体召喚します</t>
    <rPh sb="0" eb="2">
      <t>ヒコウ</t>
    </rPh>
    <rPh sb="4" eb="5">
      <t>テン</t>
    </rPh>
    <rPh sb="6" eb="8">
      <t>リョウケン</t>
    </rPh>
    <rPh sb="25" eb="26">
      <t>タイ</t>
    </rPh>
    <rPh sb="26" eb="28">
      <t>ショウカン</t>
    </rPh>
    <phoneticPr fontId="1"/>
  </si>
  <si>
    <t>Celestial Hound</t>
    <phoneticPr fontId="1"/>
  </si>
  <si>
    <t>Heavenly Fires</t>
    <phoneticPr fontId="1"/>
  </si>
  <si>
    <t>炎の車輪を放つ天の存在Demon of Heavenly Firesを3体召喚します</t>
    <rPh sb="0" eb="1">
      <t>ホノオ</t>
    </rPh>
    <rPh sb="2" eb="4">
      <t>シャリン</t>
    </rPh>
    <rPh sb="5" eb="6">
      <t>ハナ</t>
    </rPh>
    <rPh sb="7" eb="8">
      <t>テン</t>
    </rPh>
    <rPh sb="9" eb="11">
      <t>ソンザイ</t>
    </rPh>
    <rPh sb="36" eb="37">
      <t>タイ</t>
    </rPh>
    <rPh sb="37" eb="39">
      <t>ショウカン</t>
    </rPh>
    <phoneticPr fontId="1"/>
  </si>
  <si>
    <t>Demon of Heavenly Fires</t>
    <phoneticPr fontId="1"/>
  </si>
  <si>
    <t>Call Celestial Soldiers</t>
    <phoneticPr fontId="1"/>
  </si>
  <si>
    <t>風2</t>
    <rPh sb="0" eb="1">
      <t>カゼ</t>
    </rPh>
    <phoneticPr fontId="1"/>
  </si>
  <si>
    <t>強力な天の兵士Celestial Soldierを5体召喚します</t>
    <rPh sb="0" eb="2">
      <t>キョウリョク</t>
    </rPh>
    <rPh sb="3" eb="4">
      <t>テン</t>
    </rPh>
    <rPh sb="5" eb="7">
      <t>ヘイシ</t>
    </rPh>
    <rPh sb="26" eb="27">
      <t>タイ</t>
    </rPh>
    <rPh sb="27" eb="29">
      <t>ショウカン</t>
    </rPh>
    <phoneticPr fontId="1"/>
  </si>
  <si>
    <t>Celestial Soldier</t>
    <phoneticPr fontId="1"/>
  </si>
  <si>
    <t>Contact Huli Jing</t>
    <phoneticPr fontId="1"/>
  </si>
  <si>
    <t>指揮官召喚</t>
    <rPh sb="0" eb="3">
      <t>シキカン</t>
    </rPh>
    <rPh sb="3" eb="5">
      <t>ショウカン</t>
    </rPh>
    <phoneticPr fontId="1"/>
  </si>
  <si>
    <t>多彩な魔力を持つ妖狐Huli Jingを召喚します</t>
    <rPh sb="0" eb="2">
      <t>タサイ</t>
    </rPh>
    <rPh sb="3" eb="5">
      <t>マリョク</t>
    </rPh>
    <rPh sb="6" eb="7">
      <t>モ</t>
    </rPh>
    <rPh sb="8" eb="10">
      <t>ヨウコ</t>
    </rPh>
    <rPh sb="20" eb="22">
      <t>ショウカン</t>
    </rPh>
    <phoneticPr fontId="1"/>
  </si>
  <si>
    <t>Huli Jing</t>
    <phoneticPr fontId="1"/>
  </si>
  <si>
    <t>Alteration</t>
    <phoneticPr fontId="1"/>
  </si>
  <si>
    <t>Internal Alchemy</t>
    <phoneticPr fontId="1"/>
  </si>
  <si>
    <t>水2</t>
    <rPh sb="0" eb="1">
      <t>ミズ</t>
    </rPh>
    <phoneticPr fontId="1"/>
  </si>
  <si>
    <t>水陸両用</t>
    <rPh sb="0" eb="2">
      <t>スイリク</t>
    </rPh>
    <rPh sb="2" eb="4">
      <t>リョウヨウ</t>
    </rPh>
    <phoneticPr fontId="1"/>
  </si>
  <si>
    <t>若年化</t>
    <rPh sb="0" eb="3">
      <t>ジャクネンカ</t>
    </rPh>
    <phoneticPr fontId="1"/>
  </si>
  <si>
    <t>自身を狂気と引き換えに15年若返らせます</t>
    <rPh sb="0" eb="2">
      <t>ジシン</t>
    </rPh>
    <rPh sb="3" eb="5">
      <t>キョウキ</t>
    </rPh>
    <rPh sb="6" eb="7">
      <t>ヒ</t>
    </rPh>
    <rPh sb="8" eb="9">
      <t>カ</t>
    </rPh>
    <rPh sb="13" eb="14">
      <t>ネン</t>
    </rPh>
    <rPh sb="14" eb="16">
      <t>ワカガエ</t>
    </rPh>
    <phoneticPr fontId="1"/>
  </si>
  <si>
    <t>Evocation</t>
    <phoneticPr fontId="1"/>
  </si>
  <si>
    <t>Celestial Chastisement</t>
    <phoneticPr fontId="1"/>
  </si>
  <si>
    <t>星3</t>
    <rPh sb="0" eb="1">
      <t>ホシ</t>
    </rPh>
    <phoneticPr fontId="1"/>
  </si>
  <si>
    <t>戦闘</t>
    <rPh sb="0" eb="2">
      <t>セントウ</t>
    </rPh>
    <phoneticPr fontId="1"/>
  </si>
  <si>
    <t>攻撃</t>
    <rPh sb="0" eb="2">
      <t>コウゲキ</t>
    </rPh>
    <phoneticPr fontId="1"/>
  </si>
  <si>
    <t>敵の魔法生物を攻撃し寝返らせようと試みます</t>
    <rPh sb="0" eb="1">
      <t>テキ</t>
    </rPh>
    <rPh sb="2" eb="4">
      <t>マホウ</t>
    </rPh>
    <rPh sb="4" eb="6">
      <t>セイブツ</t>
    </rPh>
    <rPh sb="7" eb="9">
      <t>コウゲキ</t>
    </rPh>
    <rPh sb="10" eb="12">
      <t>ネガエ</t>
    </rPh>
    <rPh sb="17" eb="18">
      <t>ココロ</t>
    </rPh>
    <phoneticPr fontId="1"/>
  </si>
  <si>
    <t>8+1</t>
    <phoneticPr fontId="1"/>
  </si>
  <si>
    <t>防御無視\n魔法生物にのみ作用</t>
    <rPh sb="0" eb="2">
      <t>ボウギョ</t>
    </rPh>
    <rPh sb="2" eb="4">
      <t>ムシ</t>
    </rPh>
    <rPh sb="6" eb="8">
      <t>マホウ</t>
    </rPh>
    <rPh sb="8" eb="10">
      <t>セイブツ</t>
    </rPh>
    <rPh sb="13" eb="15">
      <t>サヨウ</t>
    </rPh>
    <phoneticPr fontId="1"/>
  </si>
  <si>
    <t>Chastisement</t>
    <phoneticPr fontId="1"/>
  </si>
  <si>
    <t>Celestial Servant</t>
    <phoneticPr fontId="1"/>
  </si>
  <si>
    <t>Call Ancestor</t>
    <phoneticPr fontId="1"/>
  </si>
  <si>
    <t>Heavenly Rivers</t>
    <phoneticPr fontId="1"/>
  </si>
  <si>
    <t>Ambush of Tigers</t>
    <phoneticPr fontId="1"/>
  </si>
  <si>
    <t>Herd of Buffaloes</t>
    <phoneticPr fontId="1"/>
  </si>
  <si>
    <t>Celestial Hounds</t>
    <phoneticPr fontId="1"/>
  </si>
  <si>
    <t>Heavenly Fires</t>
    <phoneticPr fontId="1"/>
  </si>
  <si>
    <t>Call Celestial Soldiers</t>
    <phoneticPr fontId="1"/>
  </si>
  <si>
    <t>Contact Huli Jing</t>
    <phoneticPr fontId="1"/>
  </si>
  <si>
    <t>Wrath of the Ancestors</t>
    <phoneticPr fontId="1"/>
  </si>
  <si>
    <t>Internal Alchemy</t>
    <phoneticPr fontId="1"/>
  </si>
  <si>
    <t>Celestial Chastisement</t>
    <phoneticPr fontId="1"/>
  </si>
  <si>
    <t>Machaka</t>
    <phoneticPr fontId="1"/>
  </si>
  <si>
    <t>指揮官</t>
    <rPh sb="0" eb="3">
      <t>シキカン</t>
    </rPh>
    <phoneticPr fontId="1"/>
  </si>
  <si>
    <t>Machaka Scout</t>
    <phoneticPr fontId="1"/>
  </si>
  <si>
    <t>城</t>
    <rPh sb="0" eb="1">
      <t>シロ</t>
    </rPh>
    <phoneticPr fontId="1"/>
  </si>
  <si>
    <t>斥候</t>
    <rPh sb="0" eb="2">
      <t>セッコウ</t>
    </rPh>
    <phoneticPr fontId="1"/>
  </si>
  <si>
    <t>やや軽装な斥候。足が速い一方で隠れるのが下手</t>
    <rPh sb="2" eb="4">
      <t>ケイソウ</t>
    </rPh>
    <rPh sb="5" eb="7">
      <t>セッコウ</t>
    </rPh>
    <rPh sb="8" eb="9">
      <t>アシ</t>
    </rPh>
    <rPh sb="10" eb="11">
      <t>ハヤ</t>
    </rPh>
    <rPh sb="12" eb="14">
      <t>イッポウ</t>
    </rPh>
    <rPh sb="15" eb="16">
      <t>カク</t>
    </rPh>
    <rPh sb="20" eb="22">
      <t>ヘタ</t>
    </rPh>
    <phoneticPr fontId="1"/>
  </si>
  <si>
    <t>fm</t>
    <phoneticPr fontId="1"/>
  </si>
  <si>
    <t>Rhino Clan Commander</t>
    <phoneticPr fontId="1"/>
  </si>
  <si>
    <t>標準的な指揮官。防具は若干ながら上位より優秀</t>
    <rPh sb="0" eb="3">
      <t>ヒョウジュンテキ</t>
    </rPh>
    <rPh sb="4" eb="7">
      <t>シキカン</t>
    </rPh>
    <rPh sb="8" eb="10">
      <t>ボウグ</t>
    </rPh>
    <rPh sb="11" eb="13">
      <t>ジャッカン</t>
    </rPh>
    <rPh sb="16" eb="18">
      <t>ジョウイ</t>
    </rPh>
    <rPh sb="20" eb="22">
      <t>ユウシュウ</t>
    </rPh>
    <phoneticPr fontId="1"/>
  </si>
  <si>
    <t>Lion Clan Commander</t>
    <phoneticPr fontId="1"/>
  </si>
  <si>
    <t>上位指揮官。やや軽装だが問題ない範囲</t>
    <rPh sb="0" eb="2">
      <t>ジョウイ</t>
    </rPh>
    <rPh sb="2" eb="5">
      <t>シキカン</t>
    </rPh>
    <rPh sb="8" eb="10">
      <t>ケイソウ</t>
    </rPh>
    <rPh sb="12" eb="14">
      <t>モンダイ</t>
    </rPh>
    <rPh sb="16" eb="18">
      <t>ハンイ</t>
    </rPh>
    <phoneticPr fontId="1"/>
  </si>
  <si>
    <t>Voice of Lion</t>
    <phoneticPr fontId="1"/>
  </si>
  <si>
    <t>聖職者</t>
    <rPh sb="0" eb="3">
      <t>セイショクシャ</t>
    </rPh>
    <phoneticPr fontId="1"/>
  </si>
  <si>
    <t>レベル1の聖職者。緑魔法を持ち動物の指揮も得意</t>
    <rPh sb="5" eb="8">
      <t>セイショクシャ</t>
    </rPh>
    <rPh sb="9" eb="10">
      <t>ミドリ</t>
    </rPh>
    <rPh sb="10" eb="12">
      <t>マホウ</t>
    </rPh>
    <rPh sb="13" eb="14">
      <t>モ</t>
    </rPh>
    <rPh sb="15" eb="17">
      <t>ドウブツ</t>
    </rPh>
    <rPh sb="18" eb="20">
      <t>シキ</t>
    </rPh>
    <rPh sb="21" eb="23">
      <t>トクイ</t>
    </rPh>
    <phoneticPr fontId="1"/>
  </si>
  <si>
    <t>Hyena Clan Witch Doctor</t>
    <phoneticPr fontId="1"/>
  </si>
  <si>
    <t>魔術師</t>
    <rPh sb="0" eb="3">
      <t>マジュツシ</t>
    </rPh>
    <phoneticPr fontId="1"/>
  </si>
  <si>
    <t>y</t>
    <phoneticPr fontId="1"/>
  </si>
  <si>
    <t>死、地、火の魔法技能を持つ呪医。病気を治せるが異端者でもある</t>
    <rPh sb="0" eb="1">
      <t>シ</t>
    </rPh>
    <rPh sb="2" eb="3">
      <t>チ</t>
    </rPh>
    <rPh sb="4" eb="5">
      <t>ヒ</t>
    </rPh>
    <rPh sb="6" eb="8">
      <t>マホウ</t>
    </rPh>
    <rPh sb="8" eb="10">
      <t>ギノウ</t>
    </rPh>
    <rPh sb="11" eb="12">
      <t>モ</t>
    </rPh>
    <rPh sb="13" eb="15">
      <t>ジュイ</t>
    </rPh>
    <rPh sb="16" eb="18">
      <t>ビョウキ</t>
    </rPh>
    <rPh sb="19" eb="20">
      <t>ナオ</t>
    </rPh>
    <rPh sb="23" eb="26">
      <t>イタンシャ</t>
    </rPh>
    <phoneticPr fontId="1"/>
  </si>
  <si>
    <t>Bouda</t>
    <phoneticPr fontId="1"/>
  </si>
  <si>
    <t>15+</t>
    <phoneticPr fontId="1"/>
  </si>
  <si>
    <t>60+</t>
    <phoneticPr fontId="1"/>
  </si>
  <si>
    <t>地、死、火などの魔法技能を持つ半獣の鍛冶。異端者な上に不安も撒く</t>
    <rPh sb="0" eb="1">
      <t>チ</t>
    </rPh>
    <rPh sb="2" eb="3">
      <t>シ</t>
    </rPh>
    <rPh sb="4" eb="5">
      <t>ヒ</t>
    </rPh>
    <rPh sb="8" eb="10">
      <t>マホウ</t>
    </rPh>
    <rPh sb="10" eb="12">
      <t>ギノウ</t>
    </rPh>
    <rPh sb="13" eb="14">
      <t>モ</t>
    </rPh>
    <rPh sb="15" eb="17">
      <t>ハンジュウ</t>
    </rPh>
    <rPh sb="18" eb="20">
      <t>カジ</t>
    </rPh>
    <rPh sb="21" eb="24">
      <t>イタンシャ</t>
    </rPh>
    <rPh sb="25" eb="26">
      <t>ウエ</t>
    </rPh>
    <rPh sb="27" eb="29">
      <t>フアン</t>
    </rPh>
    <rPh sb="30" eb="31">
      <t>マ</t>
    </rPh>
    <phoneticPr fontId="1"/>
  </si>
  <si>
    <t>Voice of Spider</t>
    <phoneticPr fontId="1"/>
  </si>
  <si>
    <t>密偵。やや高価だが隠れるのが上手く反乱扇動なども可能</t>
    <rPh sb="0" eb="2">
      <t>ミッテイ</t>
    </rPh>
    <rPh sb="5" eb="7">
      <t>コウカ</t>
    </rPh>
    <rPh sb="9" eb="10">
      <t>カク</t>
    </rPh>
    <rPh sb="14" eb="16">
      <t>ウマ</t>
    </rPh>
    <rPh sb="17" eb="19">
      <t>ハンラン</t>
    </rPh>
    <rPh sb="19" eb="21">
      <t>センドウ</t>
    </rPh>
    <rPh sb="24" eb="26">
      <t>カノウ</t>
    </rPh>
    <phoneticPr fontId="1"/>
  </si>
  <si>
    <t>Spider Clan Witch Doctor</t>
    <phoneticPr fontId="1"/>
  </si>
  <si>
    <t>f</t>
    <phoneticPr fontId="1"/>
  </si>
  <si>
    <t>都</t>
    <rPh sb="0" eb="1">
      <t>ミヤコ</t>
    </rPh>
    <phoneticPr fontId="1"/>
  </si>
  <si>
    <t>火、死、緑の魔法技能を持つ。呪医だが治療術は持たない</t>
    <rPh sb="0" eb="1">
      <t>ヒ</t>
    </rPh>
    <rPh sb="2" eb="3">
      <t>シ</t>
    </rPh>
    <rPh sb="4" eb="5">
      <t>ミドリ</t>
    </rPh>
    <rPh sb="6" eb="8">
      <t>マホウ</t>
    </rPh>
    <rPh sb="8" eb="10">
      <t>ギノウ</t>
    </rPh>
    <rPh sb="11" eb="12">
      <t>モ</t>
    </rPh>
    <rPh sb="14" eb="16">
      <t>ジュイ</t>
    </rPh>
    <rPh sb="18" eb="20">
      <t>チリョウ</t>
    </rPh>
    <rPh sb="20" eb="21">
      <t>ジュツ</t>
    </rPh>
    <rPh sb="22" eb="23">
      <t>モ</t>
    </rPh>
    <phoneticPr fontId="1"/>
  </si>
  <si>
    <t>w</t>
    <phoneticPr fontId="1"/>
  </si>
  <si>
    <t>Spider Clan Sorcerer</t>
    <phoneticPr fontId="1"/>
  </si>
  <si>
    <t>火、死、緑などの魔法技能を持つ。個々の技能の差が激しい</t>
    <rPh sb="0" eb="1">
      <t>ヒ</t>
    </rPh>
    <rPh sb="2" eb="3">
      <t>シ</t>
    </rPh>
    <rPh sb="4" eb="5">
      <t>ミドリ</t>
    </rPh>
    <rPh sb="8" eb="10">
      <t>マホウ</t>
    </rPh>
    <rPh sb="10" eb="12">
      <t>ギノウ</t>
    </rPh>
    <rPh sb="13" eb="14">
      <t>モ</t>
    </rPh>
    <rPh sb="16" eb="18">
      <t>ココ</t>
    </rPh>
    <rPh sb="19" eb="21">
      <t>ギノウ</t>
    </rPh>
    <rPh sb="22" eb="23">
      <t>サ</t>
    </rPh>
    <rPh sb="24" eb="25">
      <t>ハゲ</t>
    </rPh>
    <phoneticPr fontId="1"/>
  </si>
  <si>
    <t>10+</t>
    <phoneticPr fontId="1"/>
  </si>
  <si>
    <t>30+</t>
    <phoneticPr fontId="1"/>
  </si>
  <si>
    <t>Lion Queen</t>
    <phoneticPr fontId="1"/>
  </si>
  <si>
    <t>y</t>
    <phoneticPr fontId="1"/>
  </si>
  <si>
    <t>レベル1の聖職者。火、緑、地などの魔法技能も持つ</t>
    <rPh sb="5" eb="8">
      <t>セイショクシャ</t>
    </rPh>
    <rPh sb="9" eb="10">
      <t>ヒ</t>
    </rPh>
    <rPh sb="11" eb="12">
      <t>ミドリ</t>
    </rPh>
    <rPh sb="13" eb="14">
      <t>チ</t>
    </rPh>
    <rPh sb="17" eb="19">
      <t>マホウ</t>
    </rPh>
    <rPh sb="19" eb="21">
      <t>ギノウ</t>
    </rPh>
    <rPh sb="22" eb="23">
      <t>モ</t>
    </rPh>
    <phoneticPr fontId="1"/>
  </si>
  <si>
    <t>55+</t>
    <phoneticPr fontId="1"/>
  </si>
  <si>
    <t>Lion King</t>
    <phoneticPr fontId="1"/>
  </si>
  <si>
    <t>y</t>
    <phoneticPr fontId="1"/>
  </si>
  <si>
    <t>レベル2の聖職者。緑、火、地などの魔法技能も持ち指揮もこなす</t>
    <rPh sb="5" eb="8">
      <t>セイショクシャ</t>
    </rPh>
    <rPh sb="9" eb="10">
      <t>ミドリ</t>
    </rPh>
    <rPh sb="11" eb="12">
      <t>ヒ</t>
    </rPh>
    <rPh sb="13" eb="14">
      <t>チ</t>
    </rPh>
    <rPh sb="17" eb="19">
      <t>マホウ</t>
    </rPh>
    <rPh sb="19" eb="21">
      <t>ギノウ</t>
    </rPh>
    <rPh sb="22" eb="23">
      <t>モ</t>
    </rPh>
    <rPh sb="24" eb="26">
      <t>シキ</t>
    </rPh>
    <phoneticPr fontId="1"/>
  </si>
  <si>
    <t>90+</t>
    <phoneticPr fontId="1"/>
  </si>
  <si>
    <t>Pygmy</t>
    <phoneticPr fontId="1"/>
  </si>
  <si>
    <t>兵士</t>
    <rPh sb="0" eb="2">
      <t>ヘイシ</t>
    </rPh>
    <phoneticPr fontId="1"/>
  </si>
  <si>
    <t>射手</t>
    <rPh sb="0" eb="2">
      <t>シャシュ</t>
    </rPh>
    <phoneticPr fontId="1"/>
  </si>
  <si>
    <t>小人の射手。小さいだけに弱いが数は出せる</t>
    <rPh sb="0" eb="2">
      <t>コビト</t>
    </rPh>
    <rPh sb="3" eb="5">
      <t>シャシュ</t>
    </rPh>
    <rPh sb="6" eb="7">
      <t>チイ</t>
    </rPh>
    <rPh sb="12" eb="13">
      <t>ヨワ</t>
    </rPh>
    <rPh sb="15" eb="16">
      <t>カズ</t>
    </rPh>
    <rPh sb="17" eb="18">
      <t>ダ</t>
    </rPh>
    <phoneticPr fontId="1"/>
  </si>
  <si>
    <t>f</t>
    <phoneticPr fontId="1"/>
  </si>
  <si>
    <t>Machaka Militia</t>
    <phoneticPr fontId="1"/>
  </si>
  <si>
    <t>歩兵</t>
    <rPh sb="0" eb="2">
      <t>ホヘイ</t>
    </rPh>
    <phoneticPr fontId="1"/>
  </si>
  <si>
    <t>槍を持つ民兵。丸裸のため民兵としても格別の安さと弱さ</t>
    <rPh sb="0" eb="1">
      <t>ヤリ</t>
    </rPh>
    <rPh sb="2" eb="3">
      <t>モ</t>
    </rPh>
    <rPh sb="4" eb="6">
      <t>ミンペイ</t>
    </rPh>
    <rPh sb="7" eb="9">
      <t>マルハダカ</t>
    </rPh>
    <rPh sb="12" eb="14">
      <t>ミンペイ</t>
    </rPh>
    <rPh sb="18" eb="20">
      <t>カクベツ</t>
    </rPh>
    <rPh sb="21" eb="22">
      <t>ヤス</t>
    </rPh>
    <rPh sb="24" eb="25">
      <t>ヨワ</t>
    </rPh>
    <phoneticPr fontId="1"/>
  </si>
  <si>
    <t>Bird Clan Archer</t>
    <phoneticPr fontId="1"/>
  </si>
  <si>
    <t>高精度な弓兵。最低限の装備のため量産が楽</t>
    <rPh sb="0" eb="3">
      <t>コウセイド</t>
    </rPh>
    <rPh sb="4" eb="5">
      <t>ユミ</t>
    </rPh>
    <rPh sb="5" eb="6">
      <t>ヘイ</t>
    </rPh>
    <rPh sb="7" eb="10">
      <t>サイテイゲン</t>
    </rPh>
    <rPh sb="11" eb="13">
      <t>ソウビ</t>
    </rPh>
    <rPh sb="16" eb="18">
      <t>リョウサン</t>
    </rPh>
    <rPh sb="19" eb="20">
      <t>ラク</t>
    </rPh>
    <phoneticPr fontId="1"/>
  </si>
  <si>
    <t>Machaka Warrior</t>
    <phoneticPr fontId="1"/>
  </si>
  <si>
    <t>槍と皮盾を持つ軽歩兵。防具が盾のみのため非常に脆い</t>
    <rPh sb="0" eb="1">
      <t>ヤリ</t>
    </rPh>
    <rPh sb="2" eb="3">
      <t>カワ</t>
    </rPh>
    <rPh sb="3" eb="4">
      <t>タテ</t>
    </rPh>
    <rPh sb="5" eb="6">
      <t>モ</t>
    </rPh>
    <rPh sb="7" eb="8">
      <t>ケイ</t>
    </rPh>
    <rPh sb="8" eb="10">
      <t>ホヘイ</t>
    </rPh>
    <rPh sb="11" eb="13">
      <t>ボウグ</t>
    </rPh>
    <rPh sb="14" eb="15">
      <t>タテ</t>
    </rPh>
    <rPh sb="20" eb="22">
      <t>ヒジョウ</t>
    </rPh>
    <rPh sb="23" eb="24">
      <t>モロ</t>
    </rPh>
    <phoneticPr fontId="1"/>
  </si>
  <si>
    <t>Hyena Clan Warrior</t>
    <phoneticPr fontId="1"/>
  </si>
  <si>
    <t>槍、投槍、大皮盾を持つ軽歩兵。脆いが接敵前に多少の牽制ができる</t>
    <rPh sb="0" eb="1">
      <t>ヤリ</t>
    </rPh>
    <rPh sb="2" eb="4">
      <t>ナゲヤリ</t>
    </rPh>
    <rPh sb="5" eb="6">
      <t>オオ</t>
    </rPh>
    <rPh sb="6" eb="7">
      <t>カワ</t>
    </rPh>
    <rPh sb="7" eb="8">
      <t>タテ</t>
    </rPh>
    <rPh sb="9" eb="10">
      <t>モ</t>
    </rPh>
    <rPh sb="11" eb="12">
      <t>ケイ</t>
    </rPh>
    <rPh sb="12" eb="14">
      <t>ホヘイ</t>
    </rPh>
    <rPh sb="15" eb="16">
      <t>モロ</t>
    </rPh>
    <rPh sb="18" eb="20">
      <t>セッテキ</t>
    </rPh>
    <rPh sb="20" eb="21">
      <t>マエ</t>
    </rPh>
    <rPh sb="22" eb="24">
      <t>タショウ</t>
    </rPh>
    <rPh sb="25" eb="27">
      <t>ケンセイ</t>
    </rPh>
    <phoneticPr fontId="1"/>
  </si>
  <si>
    <t>Rhino Clan Warrior</t>
    <phoneticPr fontId="1"/>
  </si>
  <si>
    <t>長槍と大皮盾を持つ歩兵。技量は平凡だが高密度の隊列を組む</t>
    <rPh sb="0" eb="1">
      <t>ナガ</t>
    </rPh>
    <rPh sb="1" eb="2">
      <t>ヤリ</t>
    </rPh>
    <rPh sb="3" eb="4">
      <t>オオ</t>
    </rPh>
    <rPh sb="4" eb="5">
      <t>カワ</t>
    </rPh>
    <rPh sb="5" eb="6">
      <t>タテ</t>
    </rPh>
    <rPh sb="7" eb="8">
      <t>モ</t>
    </rPh>
    <rPh sb="9" eb="11">
      <t>ホヘイ</t>
    </rPh>
    <rPh sb="12" eb="14">
      <t>ギリョウ</t>
    </rPh>
    <rPh sb="15" eb="17">
      <t>ヘイボン</t>
    </rPh>
    <rPh sb="19" eb="22">
      <t>コウミツド</t>
    </rPh>
    <rPh sb="23" eb="25">
      <t>タイレツ</t>
    </rPh>
    <rPh sb="26" eb="27">
      <t>ク</t>
    </rPh>
    <phoneticPr fontId="1"/>
  </si>
  <si>
    <t>Lion Clan Warrior</t>
    <phoneticPr fontId="1"/>
  </si>
  <si>
    <t>長槍と大皮盾を持つ軽歩兵。士気や技量に優れるが防具は控えめ</t>
    <rPh sb="0" eb="1">
      <t>ナガ</t>
    </rPh>
    <rPh sb="1" eb="2">
      <t>ヤリ</t>
    </rPh>
    <rPh sb="3" eb="4">
      <t>オオ</t>
    </rPh>
    <rPh sb="4" eb="5">
      <t>カワ</t>
    </rPh>
    <rPh sb="5" eb="6">
      <t>タテ</t>
    </rPh>
    <rPh sb="7" eb="8">
      <t>モ</t>
    </rPh>
    <rPh sb="9" eb="10">
      <t>ケイ</t>
    </rPh>
    <rPh sb="10" eb="12">
      <t>ホヘイ</t>
    </rPh>
    <rPh sb="13" eb="15">
      <t>シキ</t>
    </rPh>
    <rPh sb="16" eb="18">
      <t>ギリョウ</t>
    </rPh>
    <rPh sb="19" eb="20">
      <t>スグ</t>
    </rPh>
    <rPh sb="23" eb="25">
      <t>ボウグ</t>
    </rPh>
    <rPh sb="26" eb="27">
      <t>ヒカ</t>
    </rPh>
    <phoneticPr fontId="1"/>
  </si>
  <si>
    <t>War Lion</t>
    <phoneticPr fontId="1"/>
  </si>
  <si>
    <t>動物</t>
    <rPh sb="0" eb="2">
      <t>ドウブツ</t>
    </rPh>
    <phoneticPr fontId="1"/>
  </si>
  <si>
    <t>軍用に飼い慣らされた獅子。資源は殆ど必要としない</t>
    <rPh sb="0" eb="2">
      <t>グンヨウ</t>
    </rPh>
    <rPh sb="3" eb="4">
      <t>カ</t>
    </rPh>
    <rPh sb="5" eb="6">
      <t>ナ</t>
    </rPh>
    <rPh sb="10" eb="12">
      <t>シシ</t>
    </rPh>
    <rPh sb="13" eb="15">
      <t>シゲン</t>
    </rPh>
    <rPh sb="16" eb="17">
      <t>ホトン</t>
    </rPh>
    <rPh sb="18" eb="20">
      <t>ヒツヨウ</t>
    </rPh>
    <phoneticPr fontId="1"/>
  </si>
  <si>
    <t>War Elephant</t>
    <phoneticPr fontId="1"/>
  </si>
  <si>
    <t>軍用象</t>
    <rPh sb="0" eb="2">
      <t>グンヨウ</t>
    </rPh>
    <rPh sb="2" eb="3">
      <t>ゾウ</t>
    </rPh>
    <phoneticPr fontId="1"/>
  </si>
  <si>
    <t>敵を蹂躙する巨大生物。他国の象よりも士気が高い</t>
    <rPh sb="0" eb="1">
      <t>テキ</t>
    </rPh>
    <rPh sb="2" eb="4">
      <t>ジュウリン</t>
    </rPh>
    <rPh sb="6" eb="8">
      <t>キョダイ</t>
    </rPh>
    <rPh sb="8" eb="10">
      <t>セイブツ</t>
    </rPh>
    <rPh sb="11" eb="13">
      <t>タコク</t>
    </rPh>
    <rPh sb="14" eb="15">
      <t>ゾウ</t>
    </rPh>
    <rPh sb="18" eb="20">
      <t>シキ</t>
    </rPh>
    <rPh sb="21" eb="22">
      <t>タカ</t>
    </rPh>
    <phoneticPr fontId="1"/>
  </si>
  <si>
    <t>Spider Clan Archer</t>
    <phoneticPr fontId="1"/>
  </si>
  <si>
    <t>毒矢を放つ弓兵。矢が刺さりさえすれば毒で弱らせられる</t>
    <rPh sb="0" eb="2">
      <t>ドクヤ</t>
    </rPh>
    <rPh sb="3" eb="4">
      <t>ハナ</t>
    </rPh>
    <rPh sb="5" eb="6">
      <t>ユミ</t>
    </rPh>
    <rPh sb="6" eb="7">
      <t>ヘイ</t>
    </rPh>
    <rPh sb="8" eb="9">
      <t>ヤ</t>
    </rPh>
    <rPh sb="10" eb="11">
      <t>サ</t>
    </rPh>
    <rPh sb="18" eb="19">
      <t>ドク</t>
    </rPh>
    <rPh sb="20" eb="21">
      <t>ヨワ</t>
    </rPh>
    <phoneticPr fontId="1"/>
  </si>
  <si>
    <t>Spider Clan Warrior</t>
    <phoneticPr fontId="1"/>
  </si>
  <si>
    <t>毒槍と皮盾を持つ歩兵。槍の毒はかなり強力</t>
    <rPh sb="0" eb="1">
      <t>ドク</t>
    </rPh>
    <rPh sb="1" eb="2">
      <t>ヤリ</t>
    </rPh>
    <rPh sb="3" eb="4">
      <t>カワ</t>
    </rPh>
    <rPh sb="4" eb="5">
      <t>タテ</t>
    </rPh>
    <rPh sb="6" eb="7">
      <t>モ</t>
    </rPh>
    <rPh sb="8" eb="10">
      <t>ホヘイ</t>
    </rPh>
    <rPh sb="11" eb="12">
      <t>ヤリ</t>
    </rPh>
    <rPh sb="13" eb="14">
      <t>ドク</t>
    </rPh>
    <rPh sb="18" eb="20">
      <t>キョウリョク</t>
    </rPh>
    <phoneticPr fontId="1"/>
  </si>
  <si>
    <t>Spider Rider</t>
    <phoneticPr fontId="1"/>
  </si>
  <si>
    <t>騎兵</t>
    <rPh sb="0" eb="2">
      <t>キヘイ</t>
    </rPh>
    <phoneticPr fontId="1"/>
  </si>
  <si>
    <t>槍と毒矢を持つ大蜘蛛騎兵。蜘蛛は猛毒を持つ</t>
    <rPh sb="0" eb="1">
      <t>ヤリ</t>
    </rPh>
    <rPh sb="2" eb="4">
      <t>ドクヤ</t>
    </rPh>
    <rPh sb="5" eb="6">
      <t>モ</t>
    </rPh>
    <rPh sb="7" eb="8">
      <t>オオ</t>
    </rPh>
    <rPh sb="8" eb="10">
      <t>グモ</t>
    </rPh>
    <rPh sb="10" eb="12">
      <t>キヘイ</t>
    </rPh>
    <rPh sb="13" eb="15">
      <t>クモ</t>
    </rPh>
    <rPh sb="16" eb="18">
      <t>モウドク</t>
    </rPh>
    <rPh sb="19" eb="20">
      <t>モ</t>
    </rPh>
    <phoneticPr fontId="1"/>
  </si>
  <si>
    <t>Lion Warrior</t>
    <phoneticPr fontId="1"/>
  </si>
  <si>
    <t>魔法の棍棒を持つ歩兵。堅実な性能を持つ</t>
    <rPh sb="0" eb="2">
      <t>マホウ</t>
    </rPh>
    <rPh sb="3" eb="5">
      <t>コンボウ</t>
    </rPh>
    <rPh sb="6" eb="7">
      <t>モ</t>
    </rPh>
    <rPh sb="8" eb="10">
      <t>ホヘイ</t>
    </rPh>
    <rPh sb="11" eb="13">
      <t>ケンジツ</t>
    </rPh>
    <rPh sb="14" eb="16">
      <t>セイノウ</t>
    </rPh>
    <rPh sb="17" eb="18">
      <t>モ</t>
    </rPh>
    <phoneticPr fontId="1"/>
  </si>
  <si>
    <t>Machaka</t>
    <phoneticPr fontId="1"/>
  </si>
  <si>
    <t>Voice of Lion</t>
    <phoneticPr fontId="1"/>
  </si>
  <si>
    <t>緑1聖1</t>
    <rPh sb="0" eb="1">
      <t>ミドリ</t>
    </rPh>
    <rPh sb="2" eb="3">
      <t>セイ</t>
    </rPh>
    <phoneticPr fontId="1"/>
  </si>
  <si>
    <t>Hyena Clan Witch Doctor</t>
    <phoneticPr fontId="1"/>
  </si>
  <si>
    <t>火1地1死2</t>
    <rPh sb="0" eb="1">
      <t>ヒ</t>
    </rPh>
    <rPh sb="2" eb="3">
      <t>チ</t>
    </rPh>
    <rPh sb="4" eb="5">
      <t>シ</t>
    </rPh>
    <phoneticPr fontId="1"/>
  </si>
  <si>
    <t>Bouda</t>
    <phoneticPr fontId="1"/>
  </si>
  <si>
    <t>火1地2死2</t>
    <rPh sb="0" eb="1">
      <t>ヒ</t>
    </rPh>
    <rPh sb="2" eb="3">
      <t>チ</t>
    </rPh>
    <rPh sb="4" eb="5">
      <t>シ</t>
    </rPh>
    <phoneticPr fontId="1"/>
  </si>
  <si>
    <t>火地死+1:100%</t>
    <rPh sb="0" eb="1">
      <t>ヒ</t>
    </rPh>
    <rPh sb="1" eb="2">
      <t>チ</t>
    </rPh>
    <rPh sb="2" eb="3">
      <t>シ</t>
    </rPh>
    <phoneticPr fontId="1"/>
  </si>
  <si>
    <t>Spider Clan Witch Doctor</t>
    <phoneticPr fontId="1"/>
  </si>
  <si>
    <t>火1死1緑1</t>
    <rPh sb="0" eb="1">
      <t>ヒ</t>
    </rPh>
    <rPh sb="2" eb="3">
      <t>シ</t>
    </rPh>
    <rPh sb="4" eb="5">
      <t>ミドリ</t>
    </rPh>
    <phoneticPr fontId="1"/>
  </si>
  <si>
    <t>Spider Clan Sorcerer</t>
    <phoneticPr fontId="1"/>
  </si>
  <si>
    <t>火地死緑+1:100% 火地死緑+1:100% 火地死緑+1:10%</t>
    <rPh sb="0" eb="1">
      <t>ヒ</t>
    </rPh>
    <rPh sb="1" eb="2">
      <t>チ</t>
    </rPh>
    <rPh sb="2" eb="3">
      <t>シ</t>
    </rPh>
    <rPh sb="3" eb="4">
      <t>ミドリ</t>
    </rPh>
    <rPh sb="12" eb="13">
      <t>ヒ</t>
    </rPh>
    <rPh sb="13" eb="14">
      <t>チ</t>
    </rPh>
    <rPh sb="14" eb="15">
      <t>シ</t>
    </rPh>
    <rPh sb="15" eb="16">
      <t>ミドリ</t>
    </rPh>
    <rPh sb="24" eb="25">
      <t>ヒ</t>
    </rPh>
    <rPh sb="25" eb="26">
      <t>チ</t>
    </rPh>
    <rPh sb="26" eb="27">
      <t>シ</t>
    </rPh>
    <rPh sb="27" eb="28">
      <t>ミドリ</t>
    </rPh>
    <phoneticPr fontId="1"/>
  </si>
  <si>
    <t>15+</t>
    <phoneticPr fontId="1"/>
  </si>
  <si>
    <t>Lion Queen</t>
    <phoneticPr fontId="1"/>
  </si>
  <si>
    <t>火3地1緑2聖1</t>
    <rPh sb="0" eb="1">
      <t>ヒ</t>
    </rPh>
    <rPh sb="2" eb="3">
      <t>チ</t>
    </rPh>
    <rPh sb="4" eb="5">
      <t>ミドリ</t>
    </rPh>
    <rPh sb="6" eb="7">
      <t>セイ</t>
    </rPh>
    <phoneticPr fontId="1"/>
  </si>
  <si>
    <t>火地緑+1:10%</t>
    <rPh sb="0" eb="1">
      <t>ヒ</t>
    </rPh>
    <rPh sb="1" eb="2">
      <t>チ</t>
    </rPh>
    <rPh sb="2" eb="3">
      <t>ミドリ</t>
    </rPh>
    <phoneticPr fontId="1"/>
  </si>
  <si>
    <t>Lion King</t>
    <phoneticPr fontId="1"/>
  </si>
  <si>
    <t>火2地1緑3聖2</t>
    <rPh sb="0" eb="1">
      <t>ヒ</t>
    </rPh>
    <rPh sb="2" eb="3">
      <t>チ</t>
    </rPh>
    <rPh sb="4" eb="5">
      <t>ミドリ</t>
    </rPh>
    <rPh sb="6" eb="7">
      <t>セイ</t>
    </rPh>
    <phoneticPr fontId="1"/>
  </si>
  <si>
    <t>EA</t>
    <phoneticPr fontId="1"/>
  </si>
  <si>
    <t>陸上下位</t>
    <rPh sb="0" eb="2">
      <t>リクジョウ</t>
    </rPh>
    <rPh sb="2" eb="4">
      <t>カイ</t>
    </rPh>
    <phoneticPr fontId="1"/>
  </si>
  <si>
    <t>Lion Clan Commander</t>
    <phoneticPr fontId="1"/>
  </si>
  <si>
    <t>Bird Clan Archer:10　Machaka Militia:20　Machaka Warrior:10</t>
    <phoneticPr fontId="1"/>
  </si>
  <si>
    <t>陸上上位</t>
    <rPh sb="0" eb="2">
      <t>リクジョウ</t>
    </rPh>
    <rPh sb="2" eb="4">
      <t>ジョウイ</t>
    </rPh>
    <phoneticPr fontId="1"/>
  </si>
  <si>
    <t>Voice of Lion</t>
    <phoneticPr fontId="1"/>
  </si>
  <si>
    <t>Rhino Clan Warrior:10</t>
    <phoneticPr fontId="1"/>
  </si>
  <si>
    <t>陸上要塞</t>
    <rPh sb="0" eb="2">
      <t>リクジョウ</t>
    </rPh>
    <rPh sb="2" eb="4">
      <t>ヨウサイ</t>
    </rPh>
    <phoneticPr fontId="1"/>
  </si>
  <si>
    <t>Bird Clan Archer:15</t>
    <phoneticPr fontId="1"/>
  </si>
  <si>
    <t>Conjuration</t>
    <phoneticPr fontId="1"/>
  </si>
  <si>
    <t>Herd of Elephants</t>
    <phoneticPr fontId="1"/>
  </si>
  <si>
    <t>緑2</t>
    <rPh sb="0" eb="1">
      <t>ミドリ</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</si>
  <si>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</si>
  <si>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</si>
  <si>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</si>
  <si>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敵を蹂躙する臆病な巨大生物Elephantを5+体召喚します</t>
    <rPh sb="0" eb="1">
      <t>テキ</t>
    </rPh>
    <rPh sb="2" eb="4">
      <t>ジュウリン</t>
    </rPh>
    <rPh sb="6" eb="8">
      <t>オクビョウ</t>
    </rPh>
    <rPh sb="9" eb="11">
      <t>キョダイ</t>
    </rPh>
    <rPh sb="11" eb="13">
      <t>セイブツ</t>
    </rPh>
    <rPh sb="24" eb="25">
      <t>タイ</t>
    </rPh>
    <rPh sb="25" eb="27">
      <t>ショウカン</t>
    </rPh>
    <phoneticPr fontId="1"/>
  </si>
  <si>
    <t>5+1</t>
    <phoneticPr fontId="1"/>
  </si>
  <si>
    <t>Pride of Lions</t>
    <phoneticPr fontId="1"/>
  </si>
  <si>
    <t>敏捷なLionを10+体召喚します</t>
    <rPh sb="0" eb="2">
      <t>ビンショウ</t>
    </rPh>
    <rPh sb="11" eb="12">
      <t>タイ</t>
    </rPh>
    <rPh sb="12" eb="14">
      <t>ショウカン</t>
    </rPh>
    <phoneticPr fontId="1"/>
  </si>
  <si>
    <t>10+2</t>
    <phoneticPr fontId="1"/>
  </si>
  <si>
    <t>Herd of Elephants</t>
    <phoneticPr fontId="1"/>
  </si>
  <si>
    <t>Pride of Lions</t>
    <phoneticPr fontId="1"/>
  </si>
  <si>
    <t>人間とコロッサス</t>
    <rPh sb="0" eb="2">
      <t>ニンゲン</t>
    </rPh>
    <phoneticPr fontId="1"/>
  </si>
  <si>
    <t>Forest of Spiders, Great Mababwe</t>
    <phoneticPr fontId="1"/>
  </si>
  <si>
    <t>火1地2死1緑2</t>
    <rPh sb="0" eb="1">
      <t>ヒ</t>
    </rPh>
    <rPh sb="2" eb="3">
      <t>チ</t>
    </rPh>
    <rPh sb="4" eb="5">
      <t>シ</t>
    </rPh>
    <rPh sb="6" eb="7">
      <t>ミドリ</t>
    </rPh>
    <phoneticPr fontId="1"/>
  </si>
  <si>
    <t>17+</t>
    <phoneticPr fontId="1"/>
  </si>
  <si>
    <t>17+</t>
    <phoneticPr fontId="1"/>
  </si>
  <si>
    <t>Machakaは、トーテム崇拝の氏族に分かれた古き宗教的王国です。
各氏族はそのトーテムの精霊に従い、文明を齎すものとして彼らを崇拝し、彼らと人々との関わりについての神話を語ります。
何世紀にも渡り、獅子氏族は他を支配し、その賢明なる統治の下に統一された王国を築きました。
獅子氏族は獅子の祝福を受けており、彼らは他の人間よりも優れています。
Mababweの偉大なる人々、Arcoscephaleの歴史家に「コロッサス」と呼ばれる者たちは、鬣犬が人間に金工技術を教えるように強要され、犀が彼のものよりも長い槍によって破られて以来、平原を支配しています。
Great Mababweから、半ば神のような獅子氏族のコロッサスは、神聖なる王や女王として彼らの下等な親類を支配しています。
多くのトーテム崇拝の氏族が存在しますが、その幾つかは他よりも影響力を持ちます。
鬣犬、犀、象、そして蜘蛛の全ては、そのトーテムの主の技術と導きと共に獅子に仕えます。
Berytosやその他の国々との最近の接触は、コロッサス王族の間で野心を高まらせ、Lion Kingは獅子の目覚めに備えています。
Machakaの人々は、温暖な地を好みます。</t>
    <phoneticPr fontId="1"/>
  </si>
  <si>
    <t>Ins</t>
    <phoneticPr fontId="1"/>
  </si>
  <si>
    <t>BM</t>
    <phoneticPr fontId="1"/>
  </si>
  <si>
    <t>TM</t>
    <phoneticPr fontId="1"/>
  </si>
  <si>
    <t>Hamadryad</t>
    <phoneticPr fontId="1"/>
  </si>
  <si>
    <t>呼</t>
    <rPh sb="0" eb="1">
      <t>コ</t>
    </rPh>
    <phoneticPr fontId="1"/>
  </si>
  <si>
    <t>緑3</t>
    <rPh sb="0" eb="1">
      <t>ミドリ</t>
    </rPh>
    <phoneticPr fontId="1"/>
  </si>
  <si>
    <t>Lar</t>
    <phoneticPr fontId="1"/>
  </si>
  <si>
    <t>水1地1緑2</t>
    <rPh sb="0" eb="1">
      <t>ミズ</t>
    </rPh>
    <rPh sb="2" eb="3">
      <t>チ</t>
    </rPh>
    <rPh sb="4" eb="5">
      <t>ミドリ</t>
    </rPh>
    <phoneticPr fontId="1"/>
  </si>
  <si>
    <t>Huli Jing</t>
    <phoneticPr fontId="1"/>
  </si>
  <si>
    <t>13+</t>
    <phoneticPr fontId="1"/>
  </si>
  <si>
    <t>風水地星+1:50% 風水地星+1:50% 風水地星+1:50% 風水地緑+1:25%</t>
    <rPh sb="0" eb="1">
      <t>カゼ</t>
    </rPh>
    <rPh sb="1" eb="2">
      <t>ミズ</t>
    </rPh>
    <rPh sb="2" eb="3">
      <t>チ</t>
    </rPh>
    <rPh sb="3" eb="4">
      <t>ホシ</t>
    </rPh>
    <rPh sb="11" eb="12">
      <t>カゼ</t>
    </rPh>
    <rPh sb="12" eb="13">
      <t>ミズ</t>
    </rPh>
    <rPh sb="13" eb="14">
      <t>チ</t>
    </rPh>
    <rPh sb="14" eb="15">
      <t>ホシ</t>
    </rPh>
    <rPh sb="22" eb="23">
      <t>カゼ</t>
    </rPh>
    <rPh sb="23" eb="24">
      <t>ミズ</t>
    </rPh>
    <rPh sb="24" eb="25">
      <t>チ</t>
    </rPh>
    <rPh sb="25" eb="26">
      <t>ホシ</t>
    </rPh>
    <rPh sb="33" eb="34">
      <t>カゼ</t>
    </rPh>
    <rPh sb="34" eb="35">
      <t>ミズ</t>
    </rPh>
    <rPh sb="35" eb="36">
      <t>チ</t>
    </rPh>
    <rPh sb="36" eb="37">
      <t>ミドリ</t>
    </rPh>
    <phoneticPr fontId="1"/>
  </si>
  <si>
    <t>AdS</t>
    <phoneticPr fontId="1"/>
  </si>
  <si>
    <t>片手</t>
    <rPh sb="0" eb="2">
      <t>カタテ</t>
    </rPh>
    <phoneticPr fontId="1"/>
  </si>
  <si>
    <t>Jade Knife</t>
    <phoneticPr fontId="1"/>
  </si>
  <si>
    <t>緑1</t>
    <rPh sb="0" eb="1">
      <t>ミドリ</t>
    </rPh>
    <phoneticPr fontId="1"/>
  </si>
  <si>
    <t>血1</t>
    <rPh sb="0" eb="1">
      <t>ケツ</t>
    </rPh>
    <phoneticPr fontId="1"/>
  </si>
  <si>
    <t>突魔</t>
    <rPh sb="0" eb="1">
      <t>トツ</t>
    </rPh>
    <rPh sb="1" eb="2">
      <t>マ</t>
    </rPh>
    <phoneticPr fontId="1"/>
  </si>
  <si>
    <t>Mictlan</t>
    <phoneticPr fontId="1"/>
  </si>
  <si>
    <t>指揮官</t>
    <rPh sb="0" eb="3">
      <t>シキカン</t>
    </rPh>
    <phoneticPr fontId="1"/>
  </si>
  <si>
    <t>Scout</t>
    <phoneticPr fontId="1"/>
  </si>
  <si>
    <t>城</t>
    <rPh sb="0" eb="1">
      <t>シロ</t>
    </rPh>
    <phoneticPr fontId="1"/>
  </si>
  <si>
    <t>斥候</t>
    <rPh sb="0" eb="2">
      <t>セッコウ</t>
    </rPh>
    <phoneticPr fontId="1"/>
  </si>
  <si>
    <t>原始的装備の斥候。最小限の資源で雇用可能</t>
    <rPh sb="0" eb="3">
      <t>ゲンシテキ</t>
    </rPh>
    <rPh sb="3" eb="5">
      <t>ソウビ</t>
    </rPh>
    <rPh sb="6" eb="8">
      <t>セッコウ</t>
    </rPh>
    <rPh sb="9" eb="12">
      <t>サイショウゲン</t>
    </rPh>
    <rPh sb="13" eb="15">
      <t>シゲン</t>
    </rPh>
    <rPh sb="16" eb="18">
      <t>コヨウ</t>
    </rPh>
    <rPh sb="18" eb="20">
      <t>カノウ</t>
    </rPh>
    <phoneticPr fontId="1"/>
  </si>
  <si>
    <t>fm</t>
    <phoneticPr fontId="1"/>
  </si>
  <si>
    <t>Tribal King</t>
    <phoneticPr fontId="1"/>
  </si>
  <si>
    <t>標準的な指揮官。奴隷兵士の確保が可能。投槍を持つため暴走に注意</t>
    <rPh sb="0" eb="3">
      <t>ヒョウジュンテキ</t>
    </rPh>
    <rPh sb="4" eb="7">
      <t>シキカン</t>
    </rPh>
    <rPh sb="8" eb="10">
      <t>ドレイ</t>
    </rPh>
    <rPh sb="10" eb="12">
      <t>ヘイシ</t>
    </rPh>
    <rPh sb="13" eb="15">
      <t>カクホ</t>
    </rPh>
    <rPh sb="16" eb="18">
      <t>カノウ</t>
    </rPh>
    <rPh sb="19" eb="21">
      <t>ナゲヤリ</t>
    </rPh>
    <rPh sb="22" eb="23">
      <t>モ</t>
    </rPh>
    <rPh sb="26" eb="28">
      <t>ボウソウ</t>
    </rPh>
    <rPh sb="29" eb="31">
      <t>チュウイ</t>
    </rPh>
    <phoneticPr fontId="1"/>
  </si>
  <si>
    <t>f</t>
    <phoneticPr fontId="1"/>
  </si>
  <si>
    <t>y</t>
    <phoneticPr fontId="1"/>
  </si>
  <si>
    <t>Mictlan Priest</t>
    <phoneticPr fontId="1"/>
  </si>
  <si>
    <t>聖職者</t>
    <rPh sb="0" eb="3">
      <t>セイショクシャ</t>
    </rPh>
    <phoneticPr fontId="1"/>
  </si>
  <si>
    <t>レベル1の聖職者。血などの魔法技能も持つ</t>
    <rPh sb="5" eb="8">
      <t>セイショクシャ</t>
    </rPh>
    <rPh sb="9" eb="10">
      <t>ケツ</t>
    </rPh>
    <rPh sb="13" eb="15">
      <t>マホウ</t>
    </rPh>
    <rPh sb="15" eb="17">
      <t>ギノウ</t>
    </rPh>
    <rPh sb="18" eb="19">
      <t>モ</t>
    </rPh>
    <phoneticPr fontId="1"/>
  </si>
  <si>
    <t>5+</t>
    <phoneticPr fontId="1"/>
  </si>
  <si>
    <t>10+</t>
    <phoneticPr fontId="1"/>
  </si>
  <si>
    <t>Nahualli</t>
    <phoneticPr fontId="1"/>
  </si>
  <si>
    <t>魔術師</t>
    <rPh sb="0" eb="3">
      <t>マジュツシ</t>
    </rPh>
    <phoneticPr fontId="1"/>
  </si>
  <si>
    <t>緑、星などの魔法技能を持つ。七面鳥の姿で飛ぶこともできる</t>
    <rPh sb="0" eb="1">
      <t>ミドリ</t>
    </rPh>
    <rPh sb="2" eb="3">
      <t>ホシ</t>
    </rPh>
    <rPh sb="6" eb="8">
      <t>マホウ</t>
    </rPh>
    <rPh sb="8" eb="10">
      <t>ギノウ</t>
    </rPh>
    <rPh sb="11" eb="12">
      <t>モ</t>
    </rPh>
    <rPh sb="14" eb="17">
      <t>シチメンチョウ</t>
    </rPh>
    <rPh sb="18" eb="19">
      <t>スガタ</t>
    </rPh>
    <rPh sb="20" eb="21">
      <t>ト</t>
    </rPh>
    <phoneticPr fontId="1"/>
  </si>
  <si>
    <t>20+</t>
    <phoneticPr fontId="1"/>
  </si>
  <si>
    <t>0+</t>
    <phoneticPr fontId="1"/>
  </si>
  <si>
    <t>Priest King</t>
    <phoneticPr fontId="1"/>
  </si>
  <si>
    <t>都</t>
    <rPh sb="0" eb="1">
      <t>ミヤコ</t>
    </rPh>
    <phoneticPr fontId="1"/>
  </si>
  <si>
    <t>レベル2の聖職者。緑、血の魔法技能を持ち上位指揮官を兼ねる</t>
    <rPh sb="5" eb="8">
      <t>セイショクシャ</t>
    </rPh>
    <rPh sb="9" eb="10">
      <t>ミドリ</t>
    </rPh>
    <rPh sb="11" eb="12">
      <t>ケツ</t>
    </rPh>
    <rPh sb="13" eb="15">
      <t>マホウ</t>
    </rPh>
    <rPh sb="15" eb="17">
      <t>ギノウ</t>
    </rPh>
    <rPh sb="18" eb="19">
      <t>モ</t>
    </rPh>
    <rPh sb="20" eb="22">
      <t>ジョウイ</t>
    </rPh>
    <rPh sb="22" eb="25">
      <t>シキカン</t>
    </rPh>
    <rPh sb="26" eb="27">
      <t>カ</t>
    </rPh>
    <phoneticPr fontId="1"/>
  </si>
  <si>
    <t>Rain Priest</t>
    <phoneticPr fontId="1"/>
  </si>
  <si>
    <t>y</t>
    <phoneticPr fontId="1"/>
  </si>
  <si>
    <t>レベル2の聖職者。水、血の魔法技能を持つ</t>
    <rPh sb="5" eb="8">
      <t>セイショクシャ</t>
    </rPh>
    <rPh sb="9" eb="10">
      <t>ミズ</t>
    </rPh>
    <rPh sb="11" eb="12">
      <t>ケツ</t>
    </rPh>
    <rPh sb="13" eb="15">
      <t>マホウ</t>
    </rPh>
    <rPh sb="15" eb="17">
      <t>ギノウ</t>
    </rPh>
    <rPh sb="18" eb="19">
      <t>モ</t>
    </rPh>
    <phoneticPr fontId="1"/>
  </si>
  <si>
    <t>Moon Priest</t>
    <phoneticPr fontId="1"/>
  </si>
  <si>
    <t>レベル2の聖職者。星、血の魔法技能を持つ</t>
    <rPh sb="5" eb="8">
      <t>セイショクシャ</t>
    </rPh>
    <rPh sb="9" eb="10">
      <t>ホシ</t>
    </rPh>
    <rPh sb="11" eb="12">
      <t>ケツ</t>
    </rPh>
    <rPh sb="13" eb="15">
      <t>マホウ</t>
    </rPh>
    <rPh sb="15" eb="17">
      <t>ギノウ</t>
    </rPh>
    <rPh sb="18" eb="19">
      <t>モ</t>
    </rPh>
    <phoneticPr fontId="1"/>
  </si>
  <si>
    <t>High Priest of the Sun</t>
    <phoneticPr fontId="1"/>
  </si>
  <si>
    <t>レベル3の聖職者。血、火の魔法技能を持つ</t>
    <rPh sb="5" eb="8">
      <t>セイショクシャ</t>
    </rPh>
    <rPh sb="9" eb="10">
      <t>ケツ</t>
    </rPh>
    <rPh sb="11" eb="12">
      <t>ヒ</t>
    </rPh>
    <rPh sb="13" eb="15">
      <t>マホウ</t>
    </rPh>
    <rPh sb="15" eb="17">
      <t>ギノウ</t>
    </rPh>
    <rPh sb="18" eb="19">
      <t>モ</t>
    </rPh>
    <phoneticPr fontId="1"/>
  </si>
  <si>
    <t>f</t>
    <phoneticPr fontId="1"/>
  </si>
  <si>
    <t>Warrior</t>
    <phoneticPr fontId="1"/>
  </si>
  <si>
    <t>兵士</t>
    <rPh sb="0" eb="2">
      <t>ヘイシ</t>
    </rPh>
    <phoneticPr fontId="1"/>
  </si>
  <si>
    <t>射手</t>
    <rPh sb="0" eb="2">
      <t>シャシュ</t>
    </rPh>
    <phoneticPr fontId="1"/>
  </si>
  <si>
    <t>槍、投石器、皮盾を持つ射撃部隊。盾を持つ点は優秀</t>
    <rPh sb="0" eb="1">
      <t>ヤリ</t>
    </rPh>
    <rPh sb="2" eb="5">
      <t>トウセキキ</t>
    </rPh>
    <rPh sb="6" eb="7">
      <t>カワ</t>
    </rPh>
    <rPh sb="7" eb="8">
      <t>タテ</t>
    </rPh>
    <rPh sb="9" eb="10">
      <t>モ</t>
    </rPh>
    <rPh sb="11" eb="13">
      <t>シャゲキ</t>
    </rPh>
    <rPh sb="13" eb="15">
      <t>ブタイ</t>
    </rPh>
    <rPh sb="16" eb="17">
      <t>タテ</t>
    </rPh>
    <rPh sb="18" eb="19">
      <t>モ</t>
    </rPh>
    <rPh sb="20" eb="21">
      <t>テン</t>
    </rPh>
    <rPh sb="22" eb="24">
      <t>ユウシュウ</t>
    </rPh>
    <phoneticPr fontId="1"/>
  </si>
  <si>
    <t>槍、投石器、皮盾を持つ射撃部隊。こちらは最低限の防具を着用</t>
    <rPh sb="0" eb="1">
      <t>ヤリ</t>
    </rPh>
    <rPh sb="2" eb="5">
      <t>トウセキキ</t>
    </rPh>
    <rPh sb="6" eb="7">
      <t>カワ</t>
    </rPh>
    <rPh sb="7" eb="8">
      <t>タテ</t>
    </rPh>
    <rPh sb="9" eb="10">
      <t>モ</t>
    </rPh>
    <rPh sb="11" eb="13">
      <t>シャゲキ</t>
    </rPh>
    <rPh sb="13" eb="15">
      <t>ブタイ</t>
    </rPh>
    <rPh sb="20" eb="23">
      <t>サイテイゲン</t>
    </rPh>
    <rPh sb="24" eb="26">
      <t>ボウグ</t>
    </rPh>
    <rPh sb="27" eb="29">
      <t>チャクヨウ</t>
    </rPh>
    <phoneticPr fontId="1"/>
  </si>
  <si>
    <t>歩兵</t>
    <rPh sb="0" eb="2">
      <t>ホヘイ</t>
    </rPh>
    <phoneticPr fontId="1"/>
  </si>
  <si>
    <t>槍、投槍、皮盾を持つ歩兵。安価なわりに士気や技能は標準的</t>
    <rPh sb="0" eb="1">
      <t>ヤリ</t>
    </rPh>
    <rPh sb="2" eb="4">
      <t>ナゲヤリ</t>
    </rPh>
    <rPh sb="5" eb="6">
      <t>カワ</t>
    </rPh>
    <rPh sb="6" eb="7">
      <t>タテ</t>
    </rPh>
    <rPh sb="8" eb="9">
      <t>モ</t>
    </rPh>
    <rPh sb="10" eb="12">
      <t>ホヘイ</t>
    </rPh>
    <rPh sb="13" eb="15">
      <t>アンカ</t>
    </rPh>
    <rPh sb="19" eb="21">
      <t>シキ</t>
    </rPh>
    <rPh sb="22" eb="24">
      <t>ギノウ</t>
    </rPh>
    <rPh sb="25" eb="28">
      <t>ヒョウジュンテキ</t>
    </rPh>
    <phoneticPr fontId="1"/>
  </si>
  <si>
    <t>鈍器、投槍、皮盾を持つ歩兵。下位に比べ防具も強化</t>
    <rPh sb="0" eb="2">
      <t>ドンキ</t>
    </rPh>
    <rPh sb="3" eb="5">
      <t>ナゲヤリ</t>
    </rPh>
    <rPh sb="6" eb="7">
      <t>カワ</t>
    </rPh>
    <rPh sb="7" eb="8">
      <t>タテ</t>
    </rPh>
    <rPh sb="9" eb="10">
      <t>モ</t>
    </rPh>
    <rPh sb="11" eb="13">
      <t>ホヘイ</t>
    </rPh>
    <rPh sb="14" eb="16">
      <t>カイ</t>
    </rPh>
    <rPh sb="17" eb="18">
      <t>クラ</t>
    </rPh>
    <rPh sb="19" eb="21">
      <t>ボウグ</t>
    </rPh>
    <rPh sb="22" eb="24">
      <t>キョウカ</t>
    </rPh>
    <phoneticPr fontId="1"/>
  </si>
  <si>
    <t>Feathered Warrior</t>
    <phoneticPr fontId="1"/>
  </si>
  <si>
    <t>旗手</t>
    <rPh sb="0" eb="2">
      <t>キシュ</t>
    </rPh>
    <phoneticPr fontId="1"/>
  </si>
  <si>
    <t>所属部隊の士気を高める。割高だが戦力にもなる</t>
    <rPh sb="0" eb="2">
      <t>ショゾク</t>
    </rPh>
    <rPh sb="2" eb="4">
      <t>ブタイ</t>
    </rPh>
    <rPh sb="5" eb="7">
      <t>シキ</t>
    </rPh>
    <rPh sb="8" eb="9">
      <t>タカ</t>
    </rPh>
    <rPh sb="12" eb="14">
      <t>ワリダカ</t>
    </rPh>
    <rPh sb="16" eb="18">
      <t>センリョク</t>
    </rPh>
    <phoneticPr fontId="1"/>
  </si>
  <si>
    <t>Moon Warrior</t>
    <phoneticPr fontId="1"/>
  </si>
  <si>
    <t>Jaguar Warrior</t>
    <phoneticPr fontId="1"/>
  </si>
  <si>
    <t>刃付き鈍器を持つ軽歩兵。倒されると半獣と化し戦い続ける</t>
    <rPh sb="0" eb="1">
      <t>ヤイバ</t>
    </rPh>
    <rPh sb="1" eb="2">
      <t>ツ</t>
    </rPh>
    <rPh sb="3" eb="5">
      <t>ドンキ</t>
    </rPh>
    <rPh sb="6" eb="7">
      <t>モ</t>
    </rPh>
    <rPh sb="8" eb="9">
      <t>ケイ</t>
    </rPh>
    <rPh sb="9" eb="11">
      <t>ホヘイ</t>
    </rPh>
    <rPh sb="12" eb="13">
      <t>タオ</t>
    </rPh>
    <rPh sb="17" eb="19">
      <t>ハンジュウ</t>
    </rPh>
    <rPh sb="20" eb="21">
      <t>カ</t>
    </rPh>
    <rPh sb="22" eb="23">
      <t>タタカ</t>
    </rPh>
    <rPh sb="24" eb="25">
      <t>ツヅ</t>
    </rPh>
    <phoneticPr fontId="1"/>
  </si>
  <si>
    <t>刃付き鈍器を持つ歩兵。両手武器のため一撃が重い。暗視持ち</t>
    <rPh sb="0" eb="1">
      <t>ヤイバ</t>
    </rPh>
    <rPh sb="1" eb="2">
      <t>ツ</t>
    </rPh>
    <rPh sb="3" eb="5">
      <t>ドンキ</t>
    </rPh>
    <rPh sb="6" eb="7">
      <t>モ</t>
    </rPh>
    <rPh sb="8" eb="10">
      <t>ホヘイ</t>
    </rPh>
    <rPh sb="11" eb="13">
      <t>リョウテ</t>
    </rPh>
    <rPh sb="13" eb="15">
      <t>ブキ</t>
    </rPh>
    <rPh sb="18" eb="20">
      <t>イチゲキ</t>
    </rPh>
    <rPh sb="21" eb="22">
      <t>オモ</t>
    </rPh>
    <rPh sb="24" eb="26">
      <t>アンシ</t>
    </rPh>
    <rPh sb="26" eb="27">
      <t>モ</t>
    </rPh>
    <phoneticPr fontId="1"/>
  </si>
  <si>
    <t>Eagle Warrior</t>
    <phoneticPr fontId="1"/>
  </si>
  <si>
    <t>軽突撃槍と短剣を持つ軽歩兵。祝福を受けると飛行能力を得る</t>
    <rPh sb="0" eb="1">
      <t>ケイ</t>
    </rPh>
    <rPh sb="1" eb="3">
      <t>トツゲキ</t>
    </rPh>
    <rPh sb="3" eb="4">
      <t>ヤリ</t>
    </rPh>
    <rPh sb="5" eb="7">
      <t>タンケン</t>
    </rPh>
    <rPh sb="8" eb="9">
      <t>モ</t>
    </rPh>
    <rPh sb="10" eb="11">
      <t>ケイ</t>
    </rPh>
    <rPh sb="11" eb="13">
      <t>ホヘイ</t>
    </rPh>
    <rPh sb="14" eb="16">
      <t>シュクフク</t>
    </rPh>
    <rPh sb="17" eb="18">
      <t>ウ</t>
    </rPh>
    <rPh sb="21" eb="23">
      <t>ヒコウ</t>
    </rPh>
    <rPh sb="23" eb="25">
      <t>ノウリョク</t>
    </rPh>
    <rPh sb="26" eb="27">
      <t>エ</t>
    </rPh>
    <phoneticPr fontId="1"/>
  </si>
  <si>
    <t>Sun Warrior</t>
    <phoneticPr fontId="1"/>
  </si>
  <si>
    <t>斧、投槍、皮盾を持つ歩兵。若干の火炎耐性を備える</t>
    <rPh sb="0" eb="1">
      <t>オノ</t>
    </rPh>
    <rPh sb="2" eb="4">
      <t>ナゲヤリ</t>
    </rPh>
    <rPh sb="5" eb="6">
      <t>カワ</t>
    </rPh>
    <rPh sb="6" eb="7">
      <t>タテ</t>
    </rPh>
    <rPh sb="8" eb="9">
      <t>モ</t>
    </rPh>
    <rPh sb="10" eb="12">
      <t>ホヘイ</t>
    </rPh>
    <rPh sb="13" eb="15">
      <t>ジャッカン</t>
    </rPh>
    <rPh sb="16" eb="18">
      <t>カエン</t>
    </rPh>
    <rPh sb="18" eb="20">
      <t>タイセイ</t>
    </rPh>
    <rPh sb="21" eb="22">
      <t>ソナ</t>
    </rPh>
    <phoneticPr fontId="1"/>
  </si>
  <si>
    <t>血1聖1</t>
    <rPh sb="0" eb="1">
      <t>ケツ</t>
    </rPh>
    <rPh sb="2" eb="3">
      <t>セイ</t>
    </rPh>
    <phoneticPr fontId="1"/>
  </si>
  <si>
    <t>火水星緑+1:10%</t>
    <rPh sb="0" eb="1">
      <t>ヒ</t>
    </rPh>
    <rPh sb="1" eb="2">
      <t>ミズ</t>
    </rPh>
    <rPh sb="2" eb="3">
      <t>ホシ</t>
    </rPh>
    <rPh sb="3" eb="4">
      <t>ミドリ</t>
    </rPh>
    <phoneticPr fontId="1"/>
  </si>
  <si>
    <t>7+</t>
    <phoneticPr fontId="1"/>
  </si>
  <si>
    <t>星1緑2</t>
    <rPh sb="0" eb="1">
      <t>ホシ</t>
    </rPh>
    <rPh sb="2" eb="3">
      <t>ミドリ</t>
    </rPh>
    <phoneticPr fontId="1"/>
  </si>
  <si>
    <t>星死緑血+1:10%</t>
    <rPh sb="0" eb="1">
      <t>ホシ</t>
    </rPh>
    <rPh sb="1" eb="2">
      <t>シ</t>
    </rPh>
    <rPh sb="2" eb="3">
      <t>ミドリ</t>
    </rPh>
    <rPh sb="3" eb="4">
      <t>ケツ</t>
    </rPh>
    <phoneticPr fontId="1"/>
  </si>
  <si>
    <t>11+</t>
    <phoneticPr fontId="1"/>
  </si>
  <si>
    <t>緑2血2聖2</t>
    <rPh sb="0" eb="1">
      <t>ミドリ</t>
    </rPh>
    <rPh sb="2" eb="3">
      <t>ケツ</t>
    </rPh>
    <rPh sb="4" eb="5">
      <t>セイ</t>
    </rPh>
    <phoneticPr fontId="1"/>
  </si>
  <si>
    <t>水2血2聖2</t>
    <rPh sb="0" eb="1">
      <t>ミズ</t>
    </rPh>
    <rPh sb="2" eb="3">
      <t>ケツ</t>
    </rPh>
    <rPh sb="4" eb="5">
      <t>セイ</t>
    </rPh>
    <phoneticPr fontId="1"/>
  </si>
  <si>
    <t>星2血2聖2</t>
    <rPh sb="0" eb="1">
      <t>ホシ</t>
    </rPh>
    <rPh sb="2" eb="3">
      <t>ケツ</t>
    </rPh>
    <rPh sb="4" eb="5">
      <t>セイ</t>
    </rPh>
    <phoneticPr fontId="1"/>
  </si>
  <si>
    <t>火2血3聖3</t>
    <rPh sb="0" eb="1">
      <t>ヒ</t>
    </rPh>
    <rPh sb="2" eb="3">
      <t>ケツ</t>
    </rPh>
    <rPh sb="4" eb="5">
      <t>セイ</t>
    </rPh>
    <phoneticPr fontId="1"/>
  </si>
  <si>
    <t>Couatl</t>
    <phoneticPr fontId="1"/>
  </si>
  <si>
    <t>呼</t>
    <rPh sb="0" eb="1">
      <t>コ</t>
    </rPh>
    <phoneticPr fontId="1"/>
  </si>
  <si>
    <t>星3緑3聖2</t>
    <rPh sb="0" eb="1">
      <t>ホシ</t>
    </rPh>
    <rPh sb="2" eb="3">
      <t>ミドリ</t>
    </rPh>
    <rPh sb="4" eb="5">
      <t>セイ</t>
    </rPh>
    <phoneticPr fontId="1"/>
  </si>
  <si>
    <t>Tlaloque of the East</t>
    <phoneticPr fontId="1"/>
  </si>
  <si>
    <t>単</t>
    <rPh sb="0" eb="1">
      <t>タン</t>
    </rPh>
    <phoneticPr fontId="1"/>
  </si>
  <si>
    <t>Civateteo</t>
    <phoneticPr fontId="1"/>
  </si>
  <si>
    <t>死1血1聖2</t>
    <rPh sb="0" eb="1">
      <t>シ</t>
    </rPh>
    <rPh sb="2" eb="3">
      <t>ケツ</t>
    </rPh>
    <rPh sb="4" eb="5">
      <t>セイ</t>
    </rPh>
    <phoneticPr fontId="1"/>
  </si>
  <si>
    <t>Tlahuelpuchi</t>
    <phoneticPr fontId="1"/>
  </si>
  <si>
    <t>死1緑1血2</t>
    <rPh sb="0" eb="1">
      <t>シ</t>
    </rPh>
    <rPh sb="2" eb="3">
      <t>ミドリ</t>
    </rPh>
    <rPh sb="4" eb="5">
      <t>ケツ</t>
    </rPh>
    <phoneticPr fontId="1"/>
  </si>
  <si>
    <t>Onaqui</t>
    <phoneticPr fontId="1"/>
  </si>
  <si>
    <t>死2緑1血3聖1</t>
    <rPh sb="0" eb="1">
      <t>シ</t>
    </rPh>
    <rPh sb="2" eb="3">
      <t>ミドリ</t>
    </rPh>
    <rPh sb="4" eb="5">
      <t>ケツ</t>
    </rPh>
    <rPh sb="6" eb="7">
      <t>セイ</t>
    </rPh>
    <phoneticPr fontId="1"/>
  </si>
  <si>
    <t>火死緑血+1:100%</t>
    <rPh sb="0" eb="1">
      <t>ヒ</t>
    </rPh>
    <rPh sb="1" eb="2">
      <t>シ</t>
    </rPh>
    <rPh sb="2" eb="3">
      <t>ミドリ</t>
    </rPh>
    <rPh sb="3" eb="4">
      <t>ケツ</t>
    </rPh>
    <phoneticPr fontId="1"/>
  </si>
  <si>
    <t>水4緑2血3聖3</t>
    <rPh sb="0" eb="1">
      <t>ミズ</t>
    </rPh>
    <rPh sb="2" eb="3">
      <t>ミドリ</t>
    </rPh>
    <rPh sb="4" eb="5">
      <t>ケツ</t>
    </rPh>
    <rPh sb="6" eb="7">
      <t>セイ</t>
    </rPh>
    <phoneticPr fontId="1"/>
  </si>
  <si>
    <t>Tlaloque of the North</t>
    <phoneticPr fontId="1"/>
  </si>
  <si>
    <t>風2水4血3聖3</t>
    <rPh sb="0" eb="1">
      <t>カゼ</t>
    </rPh>
    <rPh sb="2" eb="3">
      <t>ミズ</t>
    </rPh>
    <rPh sb="4" eb="5">
      <t>ケツ</t>
    </rPh>
    <rPh sb="6" eb="7">
      <t>セイ</t>
    </rPh>
    <phoneticPr fontId="1"/>
  </si>
  <si>
    <t>Tlaloque of the South</t>
    <phoneticPr fontId="1"/>
  </si>
  <si>
    <t>火2水4血3聖3</t>
    <rPh sb="0" eb="1">
      <t>ヒ</t>
    </rPh>
    <rPh sb="2" eb="3">
      <t>ミズ</t>
    </rPh>
    <rPh sb="4" eb="5">
      <t>ケツ</t>
    </rPh>
    <rPh sb="6" eb="7">
      <t>セイ</t>
    </rPh>
    <phoneticPr fontId="1"/>
  </si>
  <si>
    <t>Tlaloque of the West</t>
    <phoneticPr fontId="1"/>
  </si>
  <si>
    <t>水4死2血3聖3</t>
    <rPh sb="0" eb="1">
      <t>ミズ</t>
    </rPh>
    <rPh sb="2" eb="3">
      <t>シ</t>
    </rPh>
    <rPh sb="4" eb="5">
      <t>ケツ</t>
    </rPh>
    <rPh sb="6" eb="7">
      <t>セイ</t>
    </rPh>
    <phoneticPr fontId="1"/>
  </si>
  <si>
    <t>陸上上位</t>
    <rPh sb="0" eb="2">
      <t>リクジョウ</t>
    </rPh>
    <rPh sb="2" eb="4">
      <t>ジョウイ</t>
    </rPh>
    <phoneticPr fontId="1"/>
  </si>
  <si>
    <t>Warrior:20　Warrior:10</t>
    <phoneticPr fontId="1"/>
  </si>
  <si>
    <t>Warriorは投石器装備で鎧なしと鎧あり</t>
    <rPh sb="8" eb="11">
      <t>トウセキキ</t>
    </rPh>
    <rPh sb="11" eb="13">
      <t>ソウビ</t>
    </rPh>
    <rPh sb="14" eb="15">
      <t>ヨロイ</t>
    </rPh>
    <rPh sb="18" eb="19">
      <t>ヨロイ</t>
    </rPh>
    <phoneticPr fontId="1"/>
  </si>
  <si>
    <t>陸上下位</t>
    <rPh sb="0" eb="2">
      <t>リクジョウ</t>
    </rPh>
    <rPh sb="2" eb="4">
      <t>カイ</t>
    </rPh>
    <phoneticPr fontId="1"/>
  </si>
  <si>
    <t>Jaguer Warrior:10</t>
    <phoneticPr fontId="1"/>
  </si>
  <si>
    <t>陸上要塞</t>
    <rPh sb="0" eb="2">
      <t>リクジョウ</t>
    </rPh>
    <rPh sb="2" eb="4">
      <t>ヨウサイ</t>
    </rPh>
    <phoneticPr fontId="1"/>
  </si>
  <si>
    <t>Warrior:15</t>
    <phoneticPr fontId="1"/>
  </si>
  <si>
    <t>Warriorは投石器装備で鎧なし</t>
    <rPh sb="8" eb="11">
      <t>トウセキキ</t>
    </rPh>
    <rPh sb="11" eb="13">
      <t>ソウビ</t>
    </rPh>
    <rPh sb="14" eb="15">
      <t>ヨロイ</t>
    </rPh>
    <phoneticPr fontId="1"/>
  </si>
  <si>
    <t>Summon Jaguar Toad</t>
  </si>
  <si>
    <t>Summon Jaguar Toad</t>
    <phoneticPr fontId="1"/>
  </si>
  <si>
    <t>Conjuration</t>
    <phoneticPr fontId="1"/>
  </si>
  <si>
    <t>聖1</t>
    <rPh sb="0" eb="1">
      <t>セイ</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</si>
  <si>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</si>
  <si>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</si>
  <si>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</si>
  <si>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毒を吐く神聖なる大蛙Jaguar Toadを1体召喚します</t>
    <rPh sb="0" eb="1">
      <t>ドク</t>
    </rPh>
    <rPh sb="2" eb="3">
      <t>ハ</t>
    </rPh>
    <rPh sb="4" eb="6">
      <t>シンセイ</t>
    </rPh>
    <rPh sb="8" eb="9">
      <t>オオ</t>
    </rPh>
    <rPh sb="9" eb="10">
      <t>ガエル</t>
    </rPh>
    <rPh sb="23" eb="24">
      <t>タイ</t>
    </rPh>
    <rPh sb="24" eb="26">
      <t>ショウカン</t>
    </rPh>
    <phoneticPr fontId="1"/>
  </si>
  <si>
    <t>Jaguar Toad</t>
    <phoneticPr fontId="1"/>
  </si>
  <si>
    <t>Summon Jaguars</t>
  </si>
  <si>
    <t>Summon Jaguars</t>
    <phoneticPr fontId="1"/>
  </si>
  <si>
    <t>緑2</t>
    <rPh sb="0" eb="1">
      <t>ミドリ</t>
    </rPh>
    <phoneticPr fontId="1"/>
  </si>
  <si>
    <t>神聖なるJaguarを17体召喚します</t>
    <rPh sb="0" eb="2">
      <t>シンセイ</t>
    </rPh>
    <rPh sb="13" eb="14">
      <t>タイ</t>
    </rPh>
    <rPh sb="14" eb="16">
      <t>ショウカン</t>
    </rPh>
    <phoneticPr fontId="1"/>
  </si>
  <si>
    <t>Jaguar</t>
    <phoneticPr fontId="1"/>
  </si>
  <si>
    <t>Summon Jade Serpent</t>
  </si>
  <si>
    <t>Summon Jade Serpent</t>
    <phoneticPr fontId="1"/>
  </si>
  <si>
    <t>水2</t>
    <rPh sb="0" eb="1">
      <t>ミズ</t>
    </rPh>
    <phoneticPr fontId="1"/>
  </si>
  <si>
    <t>水陸両用</t>
    <rPh sb="0" eb="2">
      <t>スイリク</t>
    </rPh>
    <rPh sb="2" eb="4">
      <t>リョウヨウ</t>
    </rPh>
    <phoneticPr fontId="1"/>
  </si>
  <si>
    <t>兵を鼓舞する神聖な大蛇Jade Serpentを1体召喚します</t>
    <rPh sb="0" eb="1">
      <t>ヘイ</t>
    </rPh>
    <rPh sb="2" eb="4">
      <t>コブ</t>
    </rPh>
    <rPh sb="6" eb="8">
      <t>シンセイ</t>
    </rPh>
    <rPh sb="9" eb="11">
      <t>ダイジャ</t>
    </rPh>
    <rPh sb="25" eb="26">
      <t>タイ</t>
    </rPh>
    <rPh sb="26" eb="28">
      <t>ショウカン</t>
    </rPh>
    <phoneticPr fontId="1"/>
  </si>
  <si>
    <t>Jade Serpent</t>
    <phoneticPr fontId="1"/>
  </si>
  <si>
    <t>Summon Monster Toad</t>
  </si>
  <si>
    <t>Summon Monster Toad</t>
    <phoneticPr fontId="1"/>
  </si>
  <si>
    <t>Monster Toad</t>
    <phoneticPr fontId="1"/>
  </si>
  <si>
    <t>敵を蹂躙する神聖なる巨大蛙Monster Toadを1体召喚します</t>
    <rPh sb="0" eb="1">
      <t>テキ</t>
    </rPh>
    <rPh sb="2" eb="4">
      <t>ジュウリン</t>
    </rPh>
    <rPh sb="6" eb="8">
      <t>シンセイ</t>
    </rPh>
    <rPh sb="10" eb="12">
      <t>キョダイ</t>
    </rPh>
    <rPh sb="12" eb="13">
      <t>ガエル</t>
    </rPh>
    <rPh sb="27" eb="28">
      <t>タイ</t>
    </rPh>
    <rPh sb="28" eb="30">
      <t>ショウカン</t>
    </rPh>
    <phoneticPr fontId="1"/>
  </si>
  <si>
    <t>Contact Couatl</t>
    <phoneticPr fontId="1"/>
  </si>
  <si>
    <t>星1</t>
    <rPh sb="0" eb="1">
      <t>ホシ</t>
    </rPh>
    <phoneticPr fontId="1"/>
  </si>
  <si>
    <t>指揮官召喚</t>
    <rPh sb="0" eb="3">
      <t>シキカン</t>
    </rPh>
    <rPh sb="3" eb="5">
      <t>ショウカン</t>
    </rPh>
    <phoneticPr fontId="1"/>
  </si>
  <si>
    <t>強大な魔力を持つ翼ある蛇Couatlを召喚します</t>
    <rPh sb="0" eb="2">
      <t>キョウダイ</t>
    </rPh>
    <rPh sb="3" eb="5">
      <t>マリョク</t>
    </rPh>
    <rPh sb="6" eb="7">
      <t>モ</t>
    </rPh>
    <rPh sb="8" eb="9">
      <t>ツバサ</t>
    </rPh>
    <rPh sb="11" eb="12">
      <t>ヘビ</t>
    </rPh>
    <rPh sb="19" eb="21">
      <t>ショウカン</t>
    </rPh>
    <phoneticPr fontId="1"/>
  </si>
  <si>
    <t>Couatl</t>
    <phoneticPr fontId="1"/>
  </si>
  <si>
    <t>Summon Tlaloque</t>
  </si>
  <si>
    <t>Summon Tlaloque</t>
    <phoneticPr fontId="1"/>
  </si>
  <si>
    <t>水4</t>
    <rPh sb="0" eb="1">
      <t>ミズ</t>
    </rPh>
    <phoneticPr fontId="1"/>
  </si>
  <si>
    <t>4体のTlaloqueのうちの1体を召喚します</t>
    <rPh sb="1" eb="2">
      <t>タイ</t>
    </rPh>
    <rPh sb="16" eb="17">
      <t>タイ</t>
    </rPh>
    <rPh sb="18" eb="20">
      <t>ショウカン</t>
    </rPh>
    <phoneticPr fontId="1"/>
  </si>
  <si>
    <t>Random Tlaloque</t>
    <phoneticPr fontId="1"/>
  </si>
  <si>
    <t>ユニーク召喚（候補4種）</t>
    <rPh sb="4" eb="6">
      <t>ショウカン</t>
    </rPh>
    <rPh sb="7" eb="9">
      <t>コウホ</t>
    </rPh>
    <rPh sb="10" eb="11">
      <t>シュ</t>
    </rPh>
    <phoneticPr fontId="1"/>
  </si>
  <si>
    <t>Blood Magic</t>
    <phoneticPr fontId="1"/>
  </si>
  <si>
    <t>神聖なる巨大蝙蝠Beast Batを3体召喚します</t>
    <rPh sb="0" eb="2">
      <t>シンセイ</t>
    </rPh>
    <rPh sb="4" eb="6">
      <t>キョダイ</t>
    </rPh>
    <rPh sb="6" eb="8">
      <t>コウモリ</t>
    </rPh>
    <rPh sb="19" eb="20">
      <t>タイ</t>
    </rPh>
    <rPh sb="20" eb="22">
      <t>ショウカン</t>
    </rPh>
    <phoneticPr fontId="1"/>
  </si>
  <si>
    <t>Beast Bat</t>
    <phoneticPr fontId="1"/>
  </si>
  <si>
    <t>Bind Jaguar Fiends</t>
  </si>
  <si>
    <t>Bind Jaguar Fiends</t>
    <phoneticPr fontId="1"/>
  </si>
  <si>
    <t>火1</t>
    <rPh sb="0" eb="1">
      <t>ヒ</t>
    </rPh>
    <phoneticPr fontId="1"/>
  </si>
  <si>
    <t>神聖なる空飛ぶ獣の悪魔Ozelotlを3体召喚します</t>
    <rPh sb="0" eb="2">
      <t>シンセイ</t>
    </rPh>
    <rPh sb="4" eb="5">
      <t>ソラ</t>
    </rPh>
    <rPh sb="5" eb="6">
      <t>ト</t>
    </rPh>
    <rPh sb="7" eb="8">
      <t>ケモノ</t>
    </rPh>
    <rPh sb="9" eb="11">
      <t>アクマ</t>
    </rPh>
    <rPh sb="20" eb="21">
      <t>タイ</t>
    </rPh>
    <rPh sb="21" eb="23">
      <t>ショウカン</t>
    </rPh>
    <phoneticPr fontId="1"/>
  </si>
  <si>
    <t>Ozelotl</t>
    <phoneticPr fontId="1"/>
  </si>
  <si>
    <t>Contact Civateteo</t>
  </si>
  <si>
    <t>Contact Civateteo</t>
    <phoneticPr fontId="1"/>
  </si>
  <si>
    <t>血2</t>
    <rPh sb="0" eb="1">
      <t>ケツ</t>
    </rPh>
    <phoneticPr fontId="1"/>
  </si>
  <si>
    <t>死2</t>
    <rPh sb="0" eb="1">
      <t>シ</t>
    </rPh>
    <phoneticPr fontId="1"/>
  </si>
  <si>
    <t>死者を操る聖職者Civateteoを召喚します</t>
    <rPh sb="0" eb="2">
      <t>シシャ</t>
    </rPh>
    <rPh sb="3" eb="4">
      <t>アヤツ</t>
    </rPh>
    <rPh sb="5" eb="8">
      <t>セイショクシャ</t>
    </rPh>
    <rPh sb="18" eb="20">
      <t>ショウカン</t>
    </rPh>
    <phoneticPr fontId="1"/>
  </si>
  <si>
    <t>Civateteo</t>
    <phoneticPr fontId="1"/>
  </si>
  <si>
    <t>Bind Tzitzimitl</t>
  </si>
  <si>
    <t>Bind Tzitzimitl</t>
    <phoneticPr fontId="1"/>
  </si>
  <si>
    <t>星2</t>
    <rPh sb="0" eb="1">
      <t>ホシ</t>
    </rPh>
    <phoneticPr fontId="1"/>
  </si>
  <si>
    <t>魔法の矢を放つ悪魔Tzitzimitlを1体召喚します</t>
    <rPh sb="0" eb="2">
      <t>マホウ</t>
    </rPh>
    <rPh sb="3" eb="4">
      <t>ヤ</t>
    </rPh>
    <rPh sb="5" eb="6">
      <t>ハナ</t>
    </rPh>
    <rPh sb="7" eb="9">
      <t>アクマ</t>
    </rPh>
    <rPh sb="21" eb="22">
      <t>タイ</t>
    </rPh>
    <rPh sb="22" eb="24">
      <t>ショウカン</t>
    </rPh>
    <phoneticPr fontId="1"/>
  </si>
  <si>
    <t>Tzitzimitl</t>
    <phoneticPr fontId="1"/>
  </si>
  <si>
    <t>Contact Tlahuelpuchi</t>
  </si>
  <si>
    <t>Contact Tlahuelpuchi</t>
    <phoneticPr fontId="1"/>
  </si>
  <si>
    <t>血3</t>
    <rPh sb="0" eb="1">
      <t>ケツ</t>
    </rPh>
    <phoneticPr fontId="1"/>
  </si>
  <si>
    <t>暗殺技能を持つ魔女Tlahuelpuchiを召喚します</t>
    <rPh sb="0" eb="2">
      <t>アンサツ</t>
    </rPh>
    <rPh sb="2" eb="4">
      <t>ギノウ</t>
    </rPh>
    <rPh sb="5" eb="6">
      <t>モ</t>
    </rPh>
    <rPh sb="7" eb="9">
      <t>マジョ</t>
    </rPh>
    <rPh sb="22" eb="24">
      <t>ショウカン</t>
    </rPh>
    <phoneticPr fontId="1"/>
  </si>
  <si>
    <t>Tlahuelpuchi</t>
    <phoneticPr fontId="1"/>
  </si>
  <si>
    <t>Contact Onaqui</t>
  </si>
  <si>
    <t>Contact Onaqui</t>
    <phoneticPr fontId="1"/>
  </si>
  <si>
    <t>血4</t>
    <rPh sb="0" eb="1">
      <t>ケツ</t>
    </rPh>
    <phoneticPr fontId="1"/>
  </si>
  <si>
    <t>蝙蝠を従える強大なる悪魔Onaquiを召喚します</t>
    <rPh sb="0" eb="2">
      <t>コウモリ</t>
    </rPh>
    <rPh sb="3" eb="4">
      <t>シタガ</t>
    </rPh>
    <rPh sb="6" eb="8">
      <t>キョウダイ</t>
    </rPh>
    <rPh sb="10" eb="12">
      <t>アクマ</t>
    </rPh>
    <rPh sb="19" eb="21">
      <t>ショウカン</t>
    </rPh>
    <phoneticPr fontId="1"/>
  </si>
  <si>
    <t>Onaqui</t>
    <phoneticPr fontId="1"/>
  </si>
  <si>
    <t>Rain of Jaguars</t>
  </si>
  <si>
    <t>Rain of Jaguars</t>
    <phoneticPr fontId="1"/>
  </si>
  <si>
    <t>血6</t>
    <rPh sb="0" eb="1">
      <t>ケツ</t>
    </rPh>
    <phoneticPr fontId="1"/>
  </si>
  <si>
    <t>火2</t>
    <rPh sb="0" eb="1">
      <t>ヒ</t>
    </rPh>
    <phoneticPr fontId="1"/>
  </si>
  <si>
    <t>神聖なる空飛ぶ獣の悪魔Ozelotlを14+体召喚します</t>
    <rPh sb="0" eb="2">
      <t>シンセイ</t>
    </rPh>
    <rPh sb="4" eb="5">
      <t>ソラ</t>
    </rPh>
    <rPh sb="5" eb="6">
      <t>ト</t>
    </rPh>
    <rPh sb="7" eb="8">
      <t>ケモノ</t>
    </rPh>
    <rPh sb="9" eb="11">
      <t>アクマ</t>
    </rPh>
    <rPh sb="22" eb="23">
      <t>タイ</t>
    </rPh>
    <rPh sb="23" eb="25">
      <t>ショウカン</t>
    </rPh>
    <phoneticPr fontId="1"/>
  </si>
  <si>
    <t>14+1</t>
    <phoneticPr fontId="1"/>
  </si>
  <si>
    <t>Mictlan</t>
    <phoneticPr fontId="1"/>
  </si>
  <si>
    <t>Temple of the Land, Temple of the Rain, Temple of the Moon, High Temple of the Sun</t>
    <phoneticPr fontId="1"/>
  </si>
  <si>
    <t>火2水1星1緑1血3</t>
    <rPh sb="0" eb="1">
      <t>ヒ</t>
    </rPh>
    <rPh sb="2" eb="3">
      <t>ミズ</t>
    </rPh>
    <rPh sb="4" eb="5">
      <t>ホシ</t>
    </rPh>
    <rPh sb="6" eb="7">
      <t>ミドリ</t>
    </rPh>
    <rPh sb="8" eb="9">
      <t>ケツ</t>
    </rPh>
    <phoneticPr fontId="1"/>
  </si>
  <si>
    <t>人間</t>
    <rPh sb="0" eb="2">
      <t>ニンゲン</t>
    </rPh>
    <phoneticPr fontId="1"/>
  </si>
  <si>
    <t>請求者からの自然拡散が1回のみ、寺院、首都の自然拡散なし</t>
    <rPh sb="0" eb="3">
      <t>セイキュウシャ</t>
    </rPh>
    <rPh sb="6" eb="8">
      <t>シゼン</t>
    </rPh>
    <rPh sb="8" eb="10">
      <t>カクサン</t>
    </rPh>
    <rPh sb="12" eb="13">
      <t>カイ</t>
    </rPh>
    <rPh sb="16" eb="18">
      <t>ジイン</t>
    </rPh>
    <rPh sb="19" eb="21">
      <t>シュト</t>
    </rPh>
    <rPh sb="22" eb="24">
      <t>シゼン</t>
    </rPh>
    <rPh sb="24" eb="26">
      <t>カクサン</t>
    </rPh>
    <phoneticPr fontId="1"/>
  </si>
  <si>
    <t>Mictlanは、何世紀にも渡り孤立してきた古き部族の帝国です。
Mictlanの聖王の忌まわしき行いは、その隣人の大半を去らせるか、奴隷化と血の供犠へと直面させました。
王国の黎明から、飢えた神の消え行く力を補うために首都の寺院に血が零されてきました。
軍は、主に新たに征服された地から得た奴隷により構成されます。
Mictlanの魔法神官らは、飢えた神の二つの顔と二つの権能、すなわち太陽と月、雨と森を賛美します。
彼ら全員は熟練した血の魔術師です。</t>
    <phoneticPr fontId="1"/>
  </si>
  <si>
    <t>Mictlan</t>
    <phoneticPr fontId="1"/>
  </si>
  <si>
    <t>Jade Knife</t>
    <phoneticPr fontId="1"/>
  </si>
  <si>
    <t>血の供犠を実行可能</t>
    <rPh sb="0" eb="1">
      <t>ケツ</t>
    </rPh>
    <rPh sb="2" eb="4">
      <t>キョウギ</t>
    </rPh>
    <rPh sb="5" eb="7">
      <t>ジッコウ</t>
    </rPh>
    <rPh sb="7" eb="9">
      <t>カノウ</t>
    </rPh>
    <phoneticPr fontId="1"/>
  </si>
  <si>
    <t>血の供犠の補助器具。武器としては弱い</t>
    <rPh sb="0" eb="1">
      <t>ケツ</t>
    </rPh>
    <rPh sb="2" eb="4">
      <t>キョウギ</t>
    </rPh>
    <rPh sb="5" eb="7">
      <t>ホジョ</t>
    </rPh>
    <rPh sb="7" eb="9">
      <t>キグ</t>
    </rPh>
    <rPh sb="10" eb="12">
      <t>ブキ</t>
    </rPh>
    <rPh sb="16" eb="17">
      <t>ヨワ</t>
    </rPh>
    <phoneticPr fontId="1"/>
  </si>
  <si>
    <t>溶岩人</t>
    <rPh sb="0" eb="2">
      <t>ヨウガン</t>
    </rPh>
    <rPh sb="2" eb="3">
      <t>ジン</t>
    </rPh>
    <phoneticPr fontId="1"/>
  </si>
  <si>
    <t>The Smouldercone, Temple of the All-Consuming Flame</t>
    <phoneticPr fontId="1"/>
  </si>
  <si>
    <t>火6</t>
    <rPh sb="0" eb="1">
      <t>ヒ</t>
    </rPh>
    <phoneticPr fontId="1"/>
  </si>
  <si>
    <t>州をHeat天秤へ傾ける</t>
    <rPh sb="0" eb="1">
      <t>シュウ</t>
    </rPh>
    <rPh sb="6" eb="8">
      <t>テンビン</t>
    </rPh>
    <rPh sb="9" eb="10">
      <t>カタム</t>
    </rPh>
    <phoneticPr fontId="1"/>
  </si>
  <si>
    <t>Abysia</t>
    <phoneticPr fontId="1"/>
  </si>
  <si>
    <t>Slayer</t>
    <phoneticPr fontId="1"/>
  </si>
  <si>
    <t>暗殺者</t>
    <rPh sb="0" eb="3">
      <t>アンサツシャ</t>
    </rPh>
    <phoneticPr fontId="1"/>
  </si>
  <si>
    <t>毒の短剣を二本持つ暗殺者。斥候も兼ねるが少々割高</t>
    <rPh sb="0" eb="1">
      <t>ドク</t>
    </rPh>
    <rPh sb="2" eb="4">
      <t>タンケン</t>
    </rPh>
    <rPh sb="5" eb="7">
      <t>ニホン</t>
    </rPh>
    <rPh sb="7" eb="8">
      <t>モ</t>
    </rPh>
    <rPh sb="9" eb="12">
      <t>アンサツシャ</t>
    </rPh>
    <rPh sb="13" eb="15">
      <t>セッコウ</t>
    </rPh>
    <rPh sb="16" eb="17">
      <t>カ</t>
    </rPh>
    <rPh sb="20" eb="22">
      <t>ショウショウ</t>
    </rPh>
    <rPh sb="22" eb="24">
      <t>ワリダカ</t>
    </rPh>
    <phoneticPr fontId="1"/>
  </si>
  <si>
    <t>w</t>
    <phoneticPr fontId="1"/>
  </si>
  <si>
    <t>Warlord</t>
    <phoneticPr fontId="1"/>
  </si>
  <si>
    <t>標準的な指揮官。若干大型で身体能力も高め</t>
    <rPh sb="0" eb="3">
      <t>ヒョウジュンテキ</t>
    </rPh>
    <rPh sb="4" eb="7">
      <t>シキカン</t>
    </rPh>
    <rPh sb="8" eb="10">
      <t>ジャッカン</t>
    </rPh>
    <rPh sb="10" eb="12">
      <t>オオガタ</t>
    </rPh>
    <rPh sb="13" eb="15">
      <t>シンタイ</t>
    </rPh>
    <rPh sb="15" eb="17">
      <t>ノウリョク</t>
    </rPh>
    <rPh sb="18" eb="19">
      <t>タカ</t>
    </rPh>
    <phoneticPr fontId="1"/>
  </si>
  <si>
    <t>Beast Trainer</t>
    <phoneticPr fontId="1"/>
  </si>
  <si>
    <t>動物担当の指揮官。魔法生物も少数連れられる</t>
    <rPh sb="0" eb="2">
      <t>ドウブツ</t>
    </rPh>
    <rPh sb="2" eb="4">
      <t>タントウ</t>
    </rPh>
    <rPh sb="5" eb="8">
      <t>シキカン</t>
    </rPh>
    <rPh sb="9" eb="11">
      <t>マホウ</t>
    </rPh>
    <rPh sb="11" eb="13">
      <t>セイブツ</t>
    </rPh>
    <rPh sb="14" eb="16">
      <t>ショウスウ</t>
    </rPh>
    <rPh sb="16" eb="17">
      <t>ツ</t>
    </rPh>
    <phoneticPr fontId="1"/>
  </si>
  <si>
    <t>Anathemant Salamander</t>
    <phoneticPr fontId="1"/>
  </si>
  <si>
    <t>レベル1の聖職者。火の魔法技能も持つ</t>
    <rPh sb="5" eb="8">
      <t>セイショクシャ</t>
    </rPh>
    <rPh sb="9" eb="10">
      <t>ヒ</t>
    </rPh>
    <rPh sb="11" eb="13">
      <t>マホウ</t>
    </rPh>
    <rPh sb="13" eb="15">
      <t>ギノウ</t>
    </rPh>
    <rPh sb="16" eb="17">
      <t>モ</t>
    </rPh>
    <phoneticPr fontId="1"/>
  </si>
  <si>
    <t>w</t>
    <phoneticPr fontId="1"/>
  </si>
  <si>
    <t>Anathemant Dragon</t>
    <phoneticPr fontId="1"/>
  </si>
  <si>
    <t>Warlock Apprentice</t>
    <phoneticPr fontId="1"/>
  </si>
  <si>
    <t>血の魔法技能を持つ。奴隷集めが主な役目</t>
    <rPh sb="0" eb="1">
      <t>ケツ</t>
    </rPh>
    <rPh sb="2" eb="4">
      <t>マホウ</t>
    </rPh>
    <rPh sb="4" eb="6">
      <t>ギノウ</t>
    </rPh>
    <rPh sb="7" eb="8">
      <t>モ</t>
    </rPh>
    <rPh sb="10" eb="12">
      <t>ドレイ</t>
    </rPh>
    <rPh sb="12" eb="13">
      <t>アツ</t>
    </rPh>
    <rPh sb="15" eb="16">
      <t>オモ</t>
    </rPh>
    <rPh sb="17" eb="19">
      <t>ヤクメ</t>
    </rPh>
    <phoneticPr fontId="1"/>
  </si>
  <si>
    <t>Warlock</t>
    <phoneticPr fontId="1"/>
  </si>
  <si>
    <t>血、星などの魔法技能を持つ。異種交配に長ける</t>
    <rPh sb="0" eb="1">
      <t>ケツ</t>
    </rPh>
    <rPh sb="2" eb="3">
      <t>ホシ</t>
    </rPh>
    <rPh sb="6" eb="8">
      <t>マホウ</t>
    </rPh>
    <rPh sb="8" eb="10">
      <t>ギノウ</t>
    </rPh>
    <rPh sb="11" eb="12">
      <t>モ</t>
    </rPh>
    <rPh sb="14" eb="16">
      <t>イシュ</t>
    </rPh>
    <rPh sb="16" eb="18">
      <t>コウハイ</t>
    </rPh>
    <rPh sb="19" eb="20">
      <t>タ</t>
    </rPh>
    <phoneticPr fontId="1"/>
  </si>
  <si>
    <t>10+</t>
    <phoneticPr fontId="1"/>
  </si>
  <si>
    <t>Demonbred</t>
    <phoneticPr fontId="1"/>
  </si>
  <si>
    <t>飛行能力を持つ有能な暗殺者。包囲された要塞にさえ立ち入れる</t>
    <rPh sb="0" eb="2">
      <t>ヒコウ</t>
    </rPh>
    <rPh sb="2" eb="4">
      <t>ノウリョク</t>
    </rPh>
    <rPh sb="5" eb="6">
      <t>モ</t>
    </rPh>
    <rPh sb="7" eb="9">
      <t>ユウノウ</t>
    </rPh>
    <rPh sb="10" eb="13">
      <t>アンサツシャ</t>
    </rPh>
    <rPh sb="14" eb="16">
      <t>ホウイ</t>
    </rPh>
    <rPh sb="19" eb="21">
      <t>ヨウサイ</t>
    </rPh>
    <rPh sb="24" eb="25">
      <t>タ</t>
    </rPh>
    <rPh sb="26" eb="27">
      <t>イ</t>
    </rPh>
    <phoneticPr fontId="1"/>
  </si>
  <si>
    <t>Anointed of Rhuax</t>
    <phoneticPr fontId="1"/>
  </si>
  <si>
    <t>レベル2の聖職者。火、地の魔法技能も持つ</t>
    <rPh sb="5" eb="8">
      <t>セイショクシャ</t>
    </rPh>
    <rPh sb="9" eb="10">
      <t>ヒ</t>
    </rPh>
    <rPh sb="11" eb="12">
      <t>チ</t>
    </rPh>
    <rPh sb="13" eb="15">
      <t>マホウ</t>
    </rPh>
    <rPh sb="15" eb="17">
      <t>ギノウ</t>
    </rPh>
    <rPh sb="18" eb="19">
      <t>モ</t>
    </rPh>
    <phoneticPr fontId="1"/>
  </si>
  <si>
    <t>レベル3の聖職者。火、地などの魔法技能も持ち指揮も得意</t>
    <rPh sb="5" eb="8">
      <t>セイショクシャ</t>
    </rPh>
    <rPh sb="9" eb="10">
      <t>ヒ</t>
    </rPh>
    <rPh sb="11" eb="12">
      <t>チ</t>
    </rPh>
    <rPh sb="15" eb="17">
      <t>マホウ</t>
    </rPh>
    <rPh sb="17" eb="19">
      <t>ギノウ</t>
    </rPh>
    <rPh sb="20" eb="21">
      <t>モ</t>
    </rPh>
    <rPh sb="22" eb="24">
      <t>シキ</t>
    </rPh>
    <rPh sb="25" eb="27">
      <t>トクイ</t>
    </rPh>
    <phoneticPr fontId="1"/>
  </si>
  <si>
    <t>140+</t>
    <phoneticPr fontId="1"/>
  </si>
  <si>
    <t>25+</t>
    <phoneticPr fontId="1"/>
  </si>
  <si>
    <t>Abysian Infantry</t>
    <phoneticPr fontId="1"/>
  </si>
  <si>
    <t>戦斧を持つ重歩兵。一撃の威力に優れる</t>
    <rPh sb="0" eb="1">
      <t>セン</t>
    </rPh>
    <rPh sb="1" eb="2">
      <t>オノ</t>
    </rPh>
    <rPh sb="3" eb="4">
      <t>モ</t>
    </rPh>
    <rPh sb="5" eb="6">
      <t>ジュウ</t>
    </rPh>
    <rPh sb="6" eb="8">
      <t>ホヘイ</t>
    </rPh>
    <rPh sb="9" eb="11">
      <t>イチゲキ</t>
    </rPh>
    <rPh sb="12" eb="14">
      <t>イリョク</t>
    </rPh>
    <rPh sb="15" eb="16">
      <t>スグ</t>
    </rPh>
    <phoneticPr fontId="1"/>
  </si>
  <si>
    <t>連接棍を持つ重歩兵。盾を迂回しやすい二連撃</t>
    <rPh sb="0" eb="2">
      <t>レンセツ</t>
    </rPh>
    <rPh sb="2" eb="3">
      <t>コン</t>
    </rPh>
    <rPh sb="4" eb="5">
      <t>モ</t>
    </rPh>
    <rPh sb="6" eb="7">
      <t>ジュウ</t>
    </rPh>
    <rPh sb="7" eb="9">
      <t>ホヘイ</t>
    </rPh>
    <rPh sb="10" eb="11">
      <t>タテ</t>
    </rPh>
    <rPh sb="12" eb="14">
      <t>ウカイ</t>
    </rPh>
    <rPh sb="18" eb="19">
      <t>ニ</t>
    </rPh>
    <rPh sb="19" eb="21">
      <t>レンゲキ</t>
    </rPh>
    <phoneticPr fontId="1"/>
  </si>
  <si>
    <t>斧と大盾を持つ重歩兵。攻撃力と防御力を両立する</t>
    <rPh sb="0" eb="1">
      <t>オノ</t>
    </rPh>
    <rPh sb="2" eb="3">
      <t>オオ</t>
    </rPh>
    <rPh sb="3" eb="4">
      <t>タテ</t>
    </rPh>
    <rPh sb="5" eb="6">
      <t>モ</t>
    </rPh>
    <rPh sb="7" eb="8">
      <t>ジュウ</t>
    </rPh>
    <rPh sb="8" eb="10">
      <t>ホヘイ</t>
    </rPh>
    <rPh sb="11" eb="14">
      <t>コウゲキリョク</t>
    </rPh>
    <rPh sb="15" eb="18">
      <t>ボウギョリョク</t>
    </rPh>
    <rPh sb="19" eb="21">
      <t>リョウリツ</t>
    </rPh>
    <phoneticPr fontId="1"/>
  </si>
  <si>
    <t>朝星棒と大盾を持つ重歩兵。盾持ちにも直撃を浴びせやすい</t>
    <rPh sb="0" eb="1">
      <t>アサ</t>
    </rPh>
    <rPh sb="1" eb="2">
      <t>ホシ</t>
    </rPh>
    <rPh sb="2" eb="3">
      <t>ボウ</t>
    </rPh>
    <rPh sb="4" eb="5">
      <t>オオ</t>
    </rPh>
    <rPh sb="5" eb="6">
      <t>タテ</t>
    </rPh>
    <rPh sb="7" eb="8">
      <t>モ</t>
    </rPh>
    <rPh sb="9" eb="10">
      <t>ジュウ</t>
    </rPh>
    <rPh sb="10" eb="12">
      <t>ホヘイ</t>
    </rPh>
    <rPh sb="13" eb="14">
      <t>タテ</t>
    </rPh>
    <rPh sb="14" eb="15">
      <t>モ</t>
    </rPh>
    <rPh sb="18" eb="20">
      <t>チョクゲキ</t>
    </rPh>
    <rPh sb="21" eb="22">
      <t>ア</t>
    </rPh>
    <phoneticPr fontId="1"/>
  </si>
  <si>
    <t>Salamander</t>
    <phoneticPr fontId="1"/>
  </si>
  <si>
    <t>魔獣</t>
    <rPh sb="0" eb="2">
      <t>マジュウ</t>
    </rPh>
    <phoneticPr fontId="1"/>
  </si>
  <si>
    <t>炎で小範囲を焼き尽くす蜥蜴。息切れが早く脆さが目立つ</t>
    <rPh sb="0" eb="1">
      <t>ホノオ</t>
    </rPh>
    <rPh sb="2" eb="5">
      <t>ショウハンイ</t>
    </rPh>
    <rPh sb="6" eb="7">
      <t>ヤ</t>
    </rPh>
    <rPh sb="8" eb="9">
      <t>ツ</t>
    </rPh>
    <rPh sb="11" eb="13">
      <t>トカゲ</t>
    </rPh>
    <rPh sb="14" eb="16">
      <t>イキギ</t>
    </rPh>
    <rPh sb="18" eb="19">
      <t>ハヤ</t>
    </rPh>
    <rPh sb="20" eb="21">
      <t>モロ</t>
    </rPh>
    <rPh sb="23" eb="25">
      <t>メダ</t>
    </rPh>
    <phoneticPr fontId="1"/>
  </si>
  <si>
    <t>Misbred</t>
    <phoneticPr fontId="1"/>
  </si>
  <si>
    <t>飛行兵</t>
    <rPh sb="0" eb="2">
      <t>ヒコウ</t>
    </rPh>
    <rPh sb="2" eb="3">
      <t>ヘイ</t>
    </rPh>
    <phoneticPr fontId="1"/>
  </si>
  <si>
    <t>戦斧を持つ軽歩兵。奇形の失敗作ゆえに障害持ちも多い</t>
    <rPh sb="0" eb="1">
      <t>セン</t>
    </rPh>
    <rPh sb="1" eb="2">
      <t>オノ</t>
    </rPh>
    <rPh sb="3" eb="4">
      <t>モ</t>
    </rPh>
    <rPh sb="5" eb="6">
      <t>ケイ</t>
    </rPh>
    <rPh sb="6" eb="8">
      <t>ホヘイ</t>
    </rPh>
    <rPh sb="9" eb="11">
      <t>キケイ</t>
    </rPh>
    <rPh sb="12" eb="14">
      <t>シッパイ</t>
    </rPh>
    <rPh sb="14" eb="15">
      <t>サク</t>
    </rPh>
    <rPh sb="18" eb="20">
      <t>ショウガイ</t>
    </rPh>
    <rPh sb="20" eb="21">
      <t>モ</t>
    </rPh>
    <rPh sb="23" eb="24">
      <t>オオ</t>
    </rPh>
    <phoneticPr fontId="1"/>
  </si>
  <si>
    <t>Burning One</t>
    <phoneticPr fontId="1"/>
  </si>
  <si>
    <t>朝星棒二本を持つ狂戦士の重歩兵。炎を纏い暑い州で真価を発揮</t>
    <rPh sb="0" eb="1">
      <t>アサ</t>
    </rPh>
    <rPh sb="1" eb="2">
      <t>ホシ</t>
    </rPh>
    <rPh sb="2" eb="3">
      <t>ボウ</t>
    </rPh>
    <rPh sb="3" eb="5">
      <t>ニホン</t>
    </rPh>
    <rPh sb="6" eb="7">
      <t>モ</t>
    </rPh>
    <rPh sb="8" eb="9">
      <t>キョウ</t>
    </rPh>
    <rPh sb="9" eb="11">
      <t>センシ</t>
    </rPh>
    <rPh sb="12" eb="13">
      <t>ジュウ</t>
    </rPh>
    <rPh sb="13" eb="15">
      <t>ホヘイ</t>
    </rPh>
    <rPh sb="16" eb="17">
      <t>ホノオ</t>
    </rPh>
    <rPh sb="18" eb="19">
      <t>マト</t>
    </rPh>
    <rPh sb="20" eb="21">
      <t>アツ</t>
    </rPh>
    <rPh sb="22" eb="23">
      <t>シュウ</t>
    </rPh>
    <rPh sb="24" eb="26">
      <t>シンカ</t>
    </rPh>
    <rPh sb="27" eb="29">
      <t>ハッキ</t>
    </rPh>
    <phoneticPr fontId="1"/>
  </si>
  <si>
    <t>Anathemant Salamander</t>
    <phoneticPr fontId="1"/>
  </si>
  <si>
    <t>城</t>
    <rPh sb="0" eb="1">
      <t>シロ</t>
    </rPh>
    <phoneticPr fontId="1"/>
  </si>
  <si>
    <t>火2聖1</t>
    <rPh sb="0" eb="1">
      <t>ヒ</t>
    </rPh>
    <rPh sb="2" eb="3">
      <t>セイ</t>
    </rPh>
    <phoneticPr fontId="1"/>
  </si>
  <si>
    <t>Anathemant Dragon</t>
    <phoneticPr fontId="1"/>
  </si>
  <si>
    <t>火3地1聖2</t>
    <rPh sb="0" eb="1">
      <t>ヒ</t>
    </rPh>
    <rPh sb="2" eb="3">
      <t>チ</t>
    </rPh>
    <rPh sb="4" eb="5">
      <t>セイ</t>
    </rPh>
    <phoneticPr fontId="1"/>
  </si>
  <si>
    <t>Warlock Apprentice</t>
    <phoneticPr fontId="1"/>
  </si>
  <si>
    <t>都</t>
    <rPh sb="0" eb="1">
      <t>ミヤコ</t>
    </rPh>
    <phoneticPr fontId="1"/>
  </si>
  <si>
    <t>血1</t>
    <rPh sb="0" eb="1">
      <t>ケツ</t>
    </rPh>
    <phoneticPr fontId="1"/>
  </si>
  <si>
    <t>Warlock</t>
    <phoneticPr fontId="1"/>
  </si>
  <si>
    <t>星1血2</t>
    <rPh sb="0" eb="1">
      <t>ホシ</t>
    </rPh>
    <rPh sb="2" eb="3">
      <t>ケツ</t>
    </rPh>
    <phoneticPr fontId="1"/>
  </si>
  <si>
    <t>火地星血+1:10%</t>
    <rPh sb="0" eb="1">
      <t>ヒ</t>
    </rPh>
    <rPh sb="1" eb="2">
      <t>チ</t>
    </rPh>
    <rPh sb="2" eb="3">
      <t>ホシ</t>
    </rPh>
    <rPh sb="3" eb="4">
      <t>ケツ</t>
    </rPh>
    <phoneticPr fontId="1"/>
  </si>
  <si>
    <t>AdeC</t>
    <phoneticPr fontId="1"/>
  </si>
  <si>
    <t>IceR</t>
    <phoneticPr fontId="1"/>
  </si>
  <si>
    <t>Anointed of Rhuax</t>
    <phoneticPr fontId="1"/>
  </si>
  <si>
    <t>火4地1聖3</t>
    <rPh sb="0" eb="1">
      <t>ヒ</t>
    </rPh>
    <rPh sb="2" eb="3">
      <t>チ</t>
    </rPh>
    <rPh sb="4" eb="5">
      <t>セイ</t>
    </rPh>
    <phoneticPr fontId="1"/>
  </si>
  <si>
    <t>11+</t>
    <phoneticPr fontId="1"/>
  </si>
  <si>
    <t>15+</t>
    <phoneticPr fontId="1"/>
  </si>
  <si>
    <t>陸上下位</t>
    <rPh sb="0" eb="2">
      <t>リクジョウ</t>
    </rPh>
    <rPh sb="2" eb="4">
      <t>カイ</t>
    </rPh>
    <phoneticPr fontId="1"/>
  </si>
  <si>
    <t>Warlord</t>
    <phoneticPr fontId="1"/>
  </si>
  <si>
    <t>Abysian Infantry:5　Abysian Infantry:5</t>
    <phoneticPr fontId="1"/>
  </si>
  <si>
    <t>陸上上位</t>
    <rPh sb="0" eb="2">
      <t>リクジョウ</t>
    </rPh>
    <rPh sb="2" eb="4">
      <t>ジョウイ</t>
    </rPh>
    <phoneticPr fontId="1"/>
  </si>
  <si>
    <t>Anathemant Salamander</t>
    <phoneticPr fontId="1"/>
  </si>
  <si>
    <t>Abysian Infantry:10</t>
    <phoneticPr fontId="1"/>
  </si>
  <si>
    <t>陸上要塞</t>
    <rPh sb="0" eb="2">
      <t>リクジョウ</t>
    </rPh>
    <rPh sb="2" eb="4">
      <t>ヨウサイ</t>
    </rPh>
    <phoneticPr fontId="1"/>
  </si>
  <si>
    <t>Misbred:6</t>
    <phoneticPr fontId="1"/>
  </si>
  <si>
    <t>Abysia</t>
    <phoneticPr fontId="1"/>
  </si>
  <si>
    <t>Conjuration</t>
    <phoneticPr fontId="1"/>
  </si>
  <si>
    <t>Summon Spectral Infantry</t>
    <phoneticPr fontId="1"/>
  </si>
  <si>
    <t>死1</t>
    <rPh sb="0" eb="1">
      <t>シ</t>
    </rPh>
    <phoneticPr fontId="1"/>
  </si>
  <si>
    <t>火1</t>
    <rPh sb="0" eb="1">
      <t>ヒ</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</si>
  <si>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</si>
  <si>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</si>
  <si>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</si>
  <si>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Abysianの亡霊戦士Smoulderghostを5体召喚します</t>
    <rPh sb="8" eb="10">
      <t>ボウレイ</t>
    </rPh>
    <rPh sb="10" eb="12">
      <t>センシ</t>
    </rPh>
    <rPh sb="27" eb="28">
      <t>タイ</t>
    </rPh>
    <rPh sb="28" eb="30">
      <t>ショウカン</t>
    </rPh>
    <phoneticPr fontId="1"/>
  </si>
  <si>
    <t>Smoulderghost</t>
    <phoneticPr fontId="1"/>
  </si>
  <si>
    <t>Contact Scorpion Man</t>
    <phoneticPr fontId="1"/>
  </si>
  <si>
    <t>地1</t>
    <rPh sb="0" eb="1">
      <t>チ</t>
    </rPh>
    <phoneticPr fontId="1"/>
  </si>
  <si>
    <t>強力な武器を持つScorpion Manを1体召喚します</t>
    <rPh sb="0" eb="2">
      <t>キョウリョク</t>
    </rPh>
    <rPh sb="3" eb="5">
      <t>ブキ</t>
    </rPh>
    <rPh sb="6" eb="7">
      <t>モ</t>
    </rPh>
    <rPh sb="22" eb="23">
      <t>タイ</t>
    </rPh>
    <rPh sb="23" eb="25">
      <t>ショウカン</t>
    </rPh>
    <phoneticPr fontId="1"/>
  </si>
  <si>
    <t>Scorpion Man</t>
    <phoneticPr fontId="1"/>
  </si>
  <si>
    <t>Alteration</t>
    <phoneticPr fontId="1"/>
  </si>
  <si>
    <t>Hellscape</t>
    <phoneticPr fontId="1"/>
  </si>
  <si>
    <t>火4</t>
    <rPh sb="0" eb="1">
      <t>ヒ</t>
    </rPh>
    <phoneticPr fontId="1"/>
  </si>
  <si>
    <t>災害誘発</t>
    <rPh sb="0" eb="2">
      <t>サイガイ</t>
    </rPh>
    <rPh sb="2" eb="4">
      <t>ユウハツ</t>
    </rPh>
    <phoneticPr fontId="1"/>
  </si>
  <si>
    <t>指定した州に猛暑を引き起こし被害を与えます</t>
    <rPh sb="0" eb="2">
      <t>シテイ</t>
    </rPh>
    <rPh sb="4" eb="5">
      <t>シュウ</t>
    </rPh>
    <rPh sb="6" eb="8">
      <t>モウショ</t>
    </rPh>
    <rPh sb="9" eb="10">
      <t>ヒ</t>
    </rPh>
    <rPh sb="11" eb="12">
      <t>オ</t>
    </rPh>
    <rPh sb="14" eb="16">
      <t>ヒガイ</t>
    </rPh>
    <rPh sb="17" eb="18">
      <t>アタ</t>
    </rPh>
    <phoneticPr fontId="1"/>
  </si>
  <si>
    <t>遠隔儀式\n海域の指定不可</t>
    <rPh sb="0" eb="2">
      <t>エンカク</t>
    </rPh>
    <rPh sb="2" eb="4">
      <t>ギシキ</t>
    </rPh>
    <phoneticPr fontId="1"/>
  </si>
  <si>
    <t>Evocation</t>
    <phoneticPr fontId="1"/>
  </si>
  <si>
    <t>Liquid Flames of Rhuax</t>
    <phoneticPr fontId="1"/>
  </si>
  <si>
    <t>火3</t>
    <rPh sb="0" eb="1">
      <t>ヒ</t>
    </rPh>
    <phoneticPr fontId="1"/>
  </si>
  <si>
    <t>戦闘</t>
    <rPh sb="0" eb="2">
      <t>セントウ</t>
    </rPh>
    <phoneticPr fontId="1"/>
  </si>
  <si>
    <t>攻撃</t>
    <rPh sb="0" eb="2">
      <t>コウゲキ</t>
    </rPh>
    <phoneticPr fontId="1"/>
  </si>
  <si>
    <t>小範囲を溶けた金属で攻撃し周囲にも被害を広げます</t>
    <rPh sb="0" eb="1">
      <t>ショウ</t>
    </rPh>
    <rPh sb="4" eb="5">
      <t>ト</t>
    </rPh>
    <rPh sb="7" eb="9">
      <t>キンゾク</t>
    </rPh>
    <rPh sb="10" eb="12">
      <t>コウゲキ</t>
    </rPh>
    <rPh sb="13" eb="15">
      <t>シュウイ</t>
    </rPh>
    <rPh sb="17" eb="19">
      <t>ヒガイ</t>
    </rPh>
    <rPh sb="20" eb="21">
      <t>ヒロ</t>
    </rPh>
    <phoneticPr fontId="1"/>
  </si>
  <si>
    <t>24+2</t>
    <phoneticPr fontId="1"/>
  </si>
  <si>
    <t>30+5</t>
    <phoneticPr fontId="1"/>
  </si>
  <si>
    <t>火炎属性\n防御貫通</t>
    <rPh sb="0" eb="2">
      <t>カエン</t>
    </rPh>
    <rPh sb="2" eb="4">
      <t>ゾクセイ</t>
    </rPh>
    <rPh sb="6" eb="8">
      <t>ボウギョ</t>
    </rPh>
    <rPh sb="8" eb="10">
      <t>カンツウ</t>
    </rPh>
    <phoneticPr fontId="1"/>
  </si>
  <si>
    <t>Splash of Molten Metal</t>
    <phoneticPr fontId="1"/>
  </si>
  <si>
    <t>Enchantment</t>
    <phoneticPr fontId="1"/>
  </si>
  <si>
    <t>Inner Furnace</t>
    <phoneticPr fontId="1"/>
  </si>
  <si>
    <t>全体強化</t>
    <rPh sb="0" eb="2">
      <t>ゼンタイ</t>
    </rPh>
    <rPh sb="2" eb="4">
      <t>キョウカ</t>
    </rPh>
    <phoneticPr fontId="1"/>
  </si>
  <si>
    <t>味方全員に熱波を纏わせようと試みます</t>
    <rPh sb="0" eb="2">
      <t>ミカタ</t>
    </rPh>
    <rPh sb="2" eb="4">
      <t>ゼンイン</t>
    </rPh>
    <rPh sb="5" eb="7">
      <t>ネッパ</t>
    </rPh>
    <rPh sb="8" eb="9">
      <t>マト</t>
    </rPh>
    <rPh sb="14" eb="15">
      <t>ココロ</t>
    </rPh>
    <phoneticPr fontId="1"/>
  </si>
  <si>
    <t>Heat3</t>
    <phoneticPr fontId="1"/>
  </si>
  <si>
    <t>抵抗容易\n無心無効</t>
    <rPh sb="0" eb="2">
      <t>テイコウ</t>
    </rPh>
    <rPh sb="2" eb="4">
      <t>ヨウイ</t>
    </rPh>
    <rPh sb="6" eb="8">
      <t>ムシン</t>
    </rPh>
    <rPh sb="8" eb="10">
      <t>ムコウ</t>
    </rPh>
    <phoneticPr fontId="1"/>
  </si>
  <si>
    <t>Summon Spectral Infantry</t>
    <phoneticPr fontId="1"/>
  </si>
  <si>
    <t>Pride of Lions</t>
    <phoneticPr fontId="1"/>
  </si>
  <si>
    <t>Contact Scorpion Man</t>
    <phoneticPr fontId="1"/>
  </si>
  <si>
    <t>Hellscape</t>
    <phoneticPr fontId="1"/>
  </si>
  <si>
    <t>Liquid Flames of Rhuax</t>
    <phoneticPr fontId="1"/>
  </si>
  <si>
    <t>Inner Furnace</t>
    <phoneticPr fontId="1"/>
  </si>
  <si>
    <t>Abysia</t>
    <phoneticPr fontId="1"/>
  </si>
  <si>
    <t>周囲にHeat天秤を拡散</t>
    <rPh sb="0" eb="2">
      <t>シュウイ</t>
    </rPh>
    <rPh sb="7" eb="9">
      <t>テンビン</t>
    </rPh>
    <rPh sb="10" eb="12">
      <t>カクサン</t>
    </rPh>
    <phoneticPr fontId="1"/>
  </si>
  <si>
    <t>Growth/Death天秤による税収と人口変動率の変化を半減、食糧供給量の変化を無視。洞窟の要塞に税収/資源ボーナス</t>
    <rPh sb="12" eb="14">
      <t>テンビン</t>
    </rPh>
    <rPh sb="17" eb="19">
      <t>ゼイシュウ</t>
    </rPh>
    <rPh sb="20" eb="22">
      <t>ジンコウ</t>
    </rPh>
    <rPh sb="22" eb="24">
      <t>ヘンドウ</t>
    </rPh>
    <rPh sb="24" eb="25">
      <t>リツ</t>
    </rPh>
    <rPh sb="26" eb="28">
      <t>ヘンカ</t>
    </rPh>
    <rPh sb="29" eb="31">
      <t>ハンゲン</t>
    </rPh>
    <rPh sb="32" eb="34">
      <t>ショクリョウ</t>
    </rPh>
    <rPh sb="34" eb="36">
      <t>キョウキュウ</t>
    </rPh>
    <rPh sb="36" eb="37">
      <t>リョウ</t>
    </rPh>
    <rPh sb="38" eb="40">
      <t>ヘンカ</t>
    </rPh>
    <rPh sb="41" eb="43">
      <t>ムシ</t>
    </rPh>
    <rPh sb="44" eb="46">
      <t>ドウクツ</t>
    </rPh>
    <rPh sb="47" eb="49">
      <t>ヨウサイ</t>
    </rPh>
    <rPh sb="50" eb="52">
      <t>ゼイシュウ</t>
    </rPh>
    <rPh sb="53" eb="55">
      <t>シゲン</t>
    </rPh>
    <phoneticPr fontId="1"/>
  </si>
  <si>
    <t>Alteration</t>
  </si>
  <si>
    <t>Evocation</t>
  </si>
  <si>
    <t>Construction</t>
  </si>
  <si>
    <t>Enchantment</t>
  </si>
  <si>
    <t>Thaumaturgy</t>
  </si>
  <si>
    <t>Blood Magic</t>
  </si>
  <si>
    <t>Divine</t>
  </si>
  <si>
    <t>Tag</t>
    <phoneticPr fontId="1"/>
  </si>
  <si>
    <t>Cap</t>
    <phoneticPr fontId="1"/>
  </si>
  <si>
    <t>List</t>
    <phoneticPr fontId="1"/>
  </si>
  <si>
    <t>Caelum</t>
    <phoneticPr fontId="1"/>
  </si>
  <si>
    <t>指揮官</t>
    <rPh sb="0" eb="3">
      <t>シキカン</t>
    </rPh>
    <phoneticPr fontId="1"/>
  </si>
  <si>
    <t>Caelian Scout</t>
    <phoneticPr fontId="1"/>
  </si>
  <si>
    <t>城</t>
    <rPh sb="0" eb="1">
      <t>シロ</t>
    </rPh>
    <phoneticPr fontId="1"/>
  </si>
  <si>
    <t>斥候</t>
    <rPh sb="0" eb="2">
      <t>セッコウ</t>
    </rPh>
    <phoneticPr fontId="1"/>
  </si>
  <si>
    <t>飛行する斥候。隠れるのも上手く非常に役立つ</t>
    <rPh sb="0" eb="2">
      <t>ヒコウ</t>
    </rPh>
    <rPh sb="4" eb="6">
      <t>セッコウ</t>
    </rPh>
    <rPh sb="7" eb="8">
      <t>カク</t>
    </rPh>
    <rPh sb="12" eb="14">
      <t>ウマ</t>
    </rPh>
    <rPh sb="15" eb="17">
      <t>ヒジョウ</t>
    </rPh>
    <rPh sb="18" eb="20">
      <t>ヤクダ</t>
    </rPh>
    <phoneticPr fontId="1"/>
  </si>
  <si>
    <t>f</t>
    <phoneticPr fontId="1"/>
  </si>
  <si>
    <t>Sastar</t>
    <phoneticPr fontId="1"/>
  </si>
  <si>
    <t>標準的な指揮官。Spire Hornのため嵐に強い</t>
    <rPh sb="0" eb="3">
      <t>ヒョウジュンテキ</t>
    </rPh>
    <rPh sb="4" eb="7">
      <t>シキカン</t>
    </rPh>
    <rPh sb="21" eb="22">
      <t>アラシ</t>
    </rPh>
    <rPh sb="23" eb="24">
      <t>ツヨ</t>
    </rPh>
    <phoneticPr fontId="1"/>
  </si>
  <si>
    <t>Spire Horn Seraph</t>
    <phoneticPr fontId="1"/>
  </si>
  <si>
    <t>y</t>
    <phoneticPr fontId="1"/>
  </si>
  <si>
    <t>魔術師</t>
    <rPh sb="0" eb="3">
      <t>マジュツシ</t>
    </rPh>
    <phoneticPr fontId="1"/>
  </si>
  <si>
    <t>風の魔法技能を持つ。嵐の力を借りれば侮り難い戦力にも</t>
    <rPh sb="0" eb="1">
      <t>カゼ</t>
    </rPh>
    <rPh sb="2" eb="4">
      <t>マホウ</t>
    </rPh>
    <rPh sb="4" eb="6">
      <t>ギノウ</t>
    </rPh>
    <rPh sb="7" eb="8">
      <t>モ</t>
    </rPh>
    <rPh sb="10" eb="11">
      <t>アラシ</t>
    </rPh>
    <rPh sb="12" eb="13">
      <t>チカラ</t>
    </rPh>
    <rPh sb="14" eb="15">
      <t>カ</t>
    </rPh>
    <rPh sb="18" eb="19">
      <t>アナド</t>
    </rPh>
    <rPh sb="20" eb="21">
      <t>ガタ</t>
    </rPh>
    <rPh sb="22" eb="24">
      <t>センリョク</t>
    </rPh>
    <phoneticPr fontId="1"/>
  </si>
  <si>
    <t>Airya Seraphine</t>
    <phoneticPr fontId="1"/>
  </si>
  <si>
    <t>y</t>
    <phoneticPr fontId="1"/>
  </si>
  <si>
    <t>聖職者</t>
    <rPh sb="0" eb="3">
      <t>セイショクシャ</t>
    </rPh>
    <phoneticPr fontId="1"/>
  </si>
  <si>
    <t>レベル2の聖職者。火の魔法技能も持つ。潜伏も可能</t>
    <rPh sb="5" eb="8">
      <t>セイショクシャ</t>
    </rPh>
    <rPh sb="9" eb="10">
      <t>ヒ</t>
    </rPh>
    <rPh sb="11" eb="13">
      <t>マホウ</t>
    </rPh>
    <rPh sb="13" eb="15">
      <t>ギノウ</t>
    </rPh>
    <rPh sb="16" eb="17">
      <t>モ</t>
    </rPh>
    <rPh sb="19" eb="21">
      <t>センプク</t>
    </rPh>
    <rPh sb="22" eb="24">
      <t>カノウ</t>
    </rPh>
    <phoneticPr fontId="1"/>
  </si>
  <si>
    <t>Airya Seraph</t>
    <phoneticPr fontId="1"/>
  </si>
  <si>
    <t>風と水の魔法技能を持つ。安定した実力</t>
    <rPh sb="0" eb="1">
      <t>カゼ</t>
    </rPh>
    <rPh sb="2" eb="3">
      <t>ミズ</t>
    </rPh>
    <rPh sb="4" eb="6">
      <t>マホウ</t>
    </rPh>
    <rPh sb="6" eb="8">
      <t>ギノウ</t>
    </rPh>
    <rPh sb="9" eb="10">
      <t>モ</t>
    </rPh>
    <rPh sb="12" eb="14">
      <t>アンテイ</t>
    </rPh>
    <rPh sb="16" eb="18">
      <t>ジツリョク</t>
    </rPh>
    <phoneticPr fontId="1"/>
  </si>
  <si>
    <t>Harab Seraph</t>
    <phoneticPr fontId="1"/>
  </si>
  <si>
    <t>風と死などの魔法技能を持つ。死魔法は彼らしか持たない</t>
    <rPh sb="0" eb="1">
      <t>カゼ</t>
    </rPh>
    <rPh sb="2" eb="3">
      <t>シ</t>
    </rPh>
    <rPh sb="6" eb="8">
      <t>マホウ</t>
    </rPh>
    <rPh sb="8" eb="10">
      <t>ギノウ</t>
    </rPh>
    <rPh sb="11" eb="12">
      <t>モ</t>
    </rPh>
    <rPh sb="14" eb="15">
      <t>シ</t>
    </rPh>
    <rPh sb="15" eb="17">
      <t>マホウ</t>
    </rPh>
    <rPh sb="18" eb="19">
      <t>カレ</t>
    </rPh>
    <rPh sb="22" eb="23">
      <t>モ</t>
    </rPh>
    <phoneticPr fontId="1"/>
  </si>
  <si>
    <t>5+</t>
    <phoneticPr fontId="1"/>
  </si>
  <si>
    <t>30+</t>
    <phoneticPr fontId="1"/>
  </si>
  <si>
    <t>Eagle King</t>
    <phoneticPr fontId="1"/>
  </si>
  <si>
    <t>都</t>
    <rPh sb="0" eb="1">
      <t>ミヤコ</t>
    </rPh>
    <phoneticPr fontId="1"/>
  </si>
  <si>
    <t>レベル2の聖職者。風、水、地などの魔法技能も持ち指揮もできる</t>
    <rPh sb="5" eb="8">
      <t>セイショクシャ</t>
    </rPh>
    <rPh sb="9" eb="10">
      <t>カゼ</t>
    </rPh>
    <rPh sb="11" eb="12">
      <t>ミズ</t>
    </rPh>
    <rPh sb="13" eb="14">
      <t>チ</t>
    </rPh>
    <rPh sb="17" eb="19">
      <t>マホウ</t>
    </rPh>
    <rPh sb="19" eb="21">
      <t>ギノウ</t>
    </rPh>
    <rPh sb="22" eb="23">
      <t>モ</t>
    </rPh>
    <rPh sb="24" eb="26">
      <t>シキ</t>
    </rPh>
    <phoneticPr fontId="1"/>
  </si>
  <si>
    <t>40+</t>
    <phoneticPr fontId="1"/>
  </si>
  <si>
    <t>80+</t>
    <phoneticPr fontId="1"/>
  </si>
  <si>
    <t>Mairya Ahu</t>
    <phoneticPr fontId="1"/>
  </si>
  <si>
    <t>略奪担当の指揮官。上手くはないが潜伏も可能</t>
    <rPh sb="0" eb="2">
      <t>リャクダツ</t>
    </rPh>
    <rPh sb="2" eb="4">
      <t>タントウ</t>
    </rPh>
    <rPh sb="5" eb="8">
      <t>シキカン</t>
    </rPh>
    <rPh sb="9" eb="11">
      <t>ウマ</t>
    </rPh>
    <rPh sb="16" eb="18">
      <t>センプク</t>
    </rPh>
    <rPh sb="19" eb="21">
      <t>カノウ</t>
    </rPh>
    <phoneticPr fontId="1"/>
  </si>
  <si>
    <t>f</t>
    <phoneticPr fontId="1"/>
  </si>
  <si>
    <t>Spire Horn Militia</t>
    <phoneticPr fontId="1"/>
  </si>
  <si>
    <t>飛行兵</t>
    <rPh sb="0" eb="2">
      <t>ヒコウ</t>
    </rPh>
    <rPh sb="2" eb="3">
      <t>ヘイ</t>
    </rPh>
    <phoneticPr fontId="1"/>
  </si>
  <si>
    <t>氷の槍を持つ民兵。Spire Horn特有の嵐耐性は持たない</t>
    <rPh sb="0" eb="1">
      <t>コオリ</t>
    </rPh>
    <rPh sb="2" eb="3">
      <t>ヤリ</t>
    </rPh>
    <rPh sb="4" eb="5">
      <t>モ</t>
    </rPh>
    <rPh sb="6" eb="8">
      <t>ミンペイ</t>
    </rPh>
    <rPh sb="19" eb="21">
      <t>トクユウ</t>
    </rPh>
    <rPh sb="22" eb="23">
      <t>アラシ</t>
    </rPh>
    <rPh sb="23" eb="25">
      <t>タイセイ</t>
    </rPh>
    <rPh sb="26" eb="27">
      <t>モ</t>
    </rPh>
    <phoneticPr fontId="1"/>
  </si>
  <si>
    <t>Spire Horn Warrior</t>
    <phoneticPr fontId="1"/>
  </si>
  <si>
    <t>SI</t>
    <phoneticPr fontId="1"/>
  </si>
  <si>
    <t>s</t>
    <phoneticPr fontId="1"/>
  </si>
  <si>
    <t>Spire Horn Archer</t>
    <phoneticPr fontId="1"/>
  </si>
  <si>
    <t>射手</t>
    <rPh sb="0" eb="2">
      <t>シャシュ</t>
    </rPh>
    <phoneticPr fontId="1"/>
  </si>
  <si>
    <t>非常に腕の良い弓兵。嵐でも精度は落ちないが矢は落とされる</t>
    <rPh sb="0" eb="2">
      <t>ヒジョウ</t>
    </rPh>
    <rPh sb="3" eb="4">
      <t>ウデ</t>
    </rPh>
    <rPh sb="5" eb="6">
      <t>ヨ</t>
    </rPh>
    <rPh sb="7" eb="8">
      <t>ユミ</t>
    </rPh>
    <rPh sb="8" eb="9">
      <t>ヘイ</t>
    </rPh>
    <rPh sb="10" eb="11">
      <t>アラシ</t>
    </rPh>
    <rPh sb="13" eb="15">
      <t>セイド</t>
    </rPh>
    <rPh sb="16" eb="17">
      <t>オ</t>
    </rPh>
    <rPh sb="21" eb="22">
      <t>ヤ</t>
    </rPh>
    <rPh sb="23" eb="24">
      <t>オ</t>
    </rPh>
    <phoneticPr fontId="1"/>
  </si>
  <si>
    <t>Tempest Warrior</t>
    <phoneticPr fontId="1"/>
  </si>
  <si>
    <t>s</t>
    <phoneticPr fontId="1"/>
  </si>
  <si>
    <t>Airya Light Infantry</t>
    <phoneticPr fontId="1"/>
  </si>
  <si>
    <t>Airya Infantry</t>
    <phoneticPr fontId="1"/>
  </si>
  <si>
    <t>Iceclad</t>
    <phoneticPr fontId="1"/>
  </si>
  <si>
    <t>Raptorian Militia</t>
    <phoneticPr fontId="1"/>
  </si>
  <si>
    <t>氷の突撃槍と盾を持つ戦士。他のAirya以上に気候の影響が大きい</t>
    <rPh sb="0" eb="1">
      <t>コオリ</t>
    </rPh>
    <rPh sb="2" eb="4">
      <t>トツゲキ</t>
    </rPh>
    <rPh sb="4" eb="5">
      <t>ヤリ</t>
    </rPh>
    <rPh sb="6" eb="7">
      <t>タテ</t>
    </rPh>
    <rPh sb="8" eb="9">
      <t>モ</t>
    </rPh>
    <rPh sb="10" eb="12">
      <t>センシ</t>
    </rPh>
    <rPh sb="13" eb="14">
      <t>ホカ</t>
    </rPh>
    <rPh sb="20" eb="22">
      <t>イジョウ</t>
    </rPh>
    <rPh sb="23" eb="25">
      <t>キコウ</t>
    </rPh>
    <rPh sb="26" eb="28">
      <t>エイキョウ</t>
    </rPh>
    <rPh sb="29" eb="30">
      <t>オオ</t>
    </rPh>
    <phoneticPr fontId="1"/>
  </si>
  <si>
    <t>氷の剣と盾を持つ戦士。Airyaは筋力やHPに問題を抱える</t>
    <rPh sb="0" eb="1">
      <t>コオリ</t>
    </rPh>
    <rPh sb="2" eb="3">
      <t>ケン</t>
    </rPh>
    <rPh sb="4" eb="5">
      <t>タテ</t>
    </rPh>
    <rPh sb="6" eb="7">
      <t>モ</t>
    </rPh>
    <rPh sb="8" eb="10">
      <t>センシ</t>
    </rPh>
    <rPh sb="17" eb="19">
      <t>キンリョク</t>
    </rPh>
    <rPh sb="23" eb="25">
      <t>モンダイ</t>
    </rPh>
    <rPh sb="26" eb="27">
      <t>カカ</t>
    </rPh>
    <phoneticPr fontId="1"/>
  </si>
  <si>
    <t>氷の突撃槍と盾を持つ軽戦士。氷の防具の強度は州の気候の影響を受ける</t>
    <rPh sb="0" eb="1">
      <t>コオリ</t>
    </rPh>
    <rPh sb="2" eb="4">
      <t>トツゲキ</t>
    </rPh>
    <rPh sb="4" eb="5">
      <t>ヤリ</t>
    </rPh>
    <rPh sb="6" eb="7">
      <t>タテ</t>
    </rPh>
    <rPh sb="8" eb="9">
      <t>モ</t>
    </rPh>
    <rPh sb="10" eb="11">
      <t>ケイ</t>
    </rPh>
    <rPh sb="11" eb="13">
      <t>センシ</t>
    </rPh>
    <rPh sb="14" eb="15">
      <t>コオリ</t>
    </rPh>
    <rPh sb="16" eb="18">
      <t>ボウグ</t>
    </rPh>
    <rPh sb="19" eb="21">
      <t>キョウド</t>
    </rPh>
    <rPh sb="22" eb="23">
      <t>シュウ</t>
    </rPh>
    <rPh sb="24" eb="26">
      <t>キコウ</t>
    </rPh>
    <rPh sb="27" eb="29">
      <t>エイキョウ</t>
    </rPh>
    <rPh sb="30" eb="31">
      <t>ウ</t>
    </rPh>
    <phoneticPr fontId="1"/>
  </si>
  <si>
    <t>氷の突撃槍と盾を持つ戦士。電撃耐性が他より高め</t>
    <rPh sb="0" eb="1">
      <t>コオリ</t>
    </rPh>
    <rPh sb="2" eb="4">
      <t>トツゲキ</t>
    </rPh>
    <rPh sb="4" eb="5">
      <t>ヤリ</t>
    </rPh>
    <rPh sb="6" eb="7">
      <t>タテ</t>
    </rPh>
    <rPh sb="8" eb="9">
      <t>モ</t>
    </rPh>
    <rPh sb="10" eb="12">
      <t>センシ</t>
    </rPh>
    <rPh sb="13" eb="15">
      <t>デンゲキ</t>
    </rPh>
    <rPh sb="15" eb="17">
      <t>タイセイ</t>
    </rPh>
    <rPh sb="18" eb="19">
      <t>ホカ</t>
    </rPh>
    <rPh sb="21" eb="22">
      <t>タカ</t>
    </rPh>
    <phoneticPr fontId="1"/>
  </si>
  <si>
    <t>氷の突撃槍と盾を持つ軽戦士。最初の一撃の重さは侮れない</t>
    <rPh sb="0" eb="1">
      <t>コオリ</t>
    </rPh>
    <rPh sb="2" eb="4">
      <t>トツゲキ</t>
    </rPh>
    <rPh sb="4" eb="5">
      <t>ヤリ</t>
    </rPh>
    <rPh sb="6" eb="7">
      <t>タテ</t>
    </rPh>
    <rPh sb="8" eb="9">
      <t>モ</t>
    </rPh>
    <rPh sb="10" eb="11">
      <t>ケイ</t>
    </rPh>
    <rPh sb="11" eb="13">
      <t>センシ</t>
    </rPh>
    <rPh sb="14" eb="16">
      <t>サイショ</t>
    </rPh>
    <rPh sb="17" eb="19">
      <t>イチゲキ</t>
    </rPh>
    <rPh sb="20" eb="21">
      <t>オモ</t>
    </rPh>
    <rPh sb="23" eb="24">
      <t>アナド</t>
    </rPh>
    <phoneticPr fontId="1"/>
  </si>
  <si>
    <t>槍を持つ民兵。包囲戦の人手としては優秀</t>
    <rPh sb="0" eb="1">
      <t>ヤリ</t>
    </rPh>
    <rPh sb="2" eb="3">
      <t>モ</t>
    </rPh>
    <rPh sb="4" eb="6">
      <t>ミンペイ</t>
    </rPh>
    <rPh sb="7" eb="9">
      <t>ホウイ</t>
    </rPh>
    <rPh sb="9" eb="10">
      <t>セン</t>
    </rPh>
    <rPh sb="11" eb="13">
      <t>ヒトデ</t>
    </rPh>
    <rPh sb="17" eb="19">
      <t>ユウシュウ</t>
    </rPh>
    <phoneticPr fontId="1"/>
  </si>
  <si>
    <t>Raptorian Warrior</t>
    <phoneticPr fontId="1"/>
  </si>
  <si>
    <t>小剣と盾を持つ戦士。Raptorは戦闘技能が高め</t>
    <rPh sb="0" eb="2">
      <t>ショウケン</t>
    </rPh>
    <rPh sb="3" eb="4">
      <t>タテ</t>
    </rPh>
    <rPh sb="5" eb="6">
      <t>モ</t>
    </rPh>
    <rPh sb="7" eb="9">
      <t>センシ</t>
    </rPh>
    <rPh sb="17" eb="19">
      <t>セントウ</t>
    </rPh>
    <rPh sb="19" eb="21">
      <t>ギノウ</t>
    </rPh>
    <rPh sb="22" eb="23">
      <t>タカ</t>
    </rPh>
    <phoneticPr fontId="1"/>
  </si>
  <si>
    <t>Mammoth</t>
    <phoneticPr fontId="1"/>
  </si>
  <si>
    <t>軍用象</t>
    <rPh sb="0" eb="2">
      <t>グンヨウ</t>
    </rPh>
    <rPh sb="2" eb="3">
      <t>ゾウ</t>
    </rPh>
    <phoneticPr fontId="1"/>
  </si>
  <si>
    <t>敵を蹂躙する巨大生物。普通の象より勇敢で冷気にも強い</t>
    <rPh sb="0" eb="1">
      <t>テキ</t>
    </rPh>
    <rPh sb="2" eb="4">
      <t>ジュウリン</t>
    </rPh>
    <rPh sb="6" eb="8">
      <t>キョダイ</t>
    </rPh>
    <rPh sb="8" eb="10">
      <t>セイブツ</t>
    </rPh>
    <rPh sb="11" eb="13">
      <t>フツウ</t>
    </rPh>
    <rPh sb="14" eb="15">
      <t>ゾウ</t>
    </rPh>
    <rPh sb="17" eb="19">
      <t>ユウカン</t>
    </rPh>
    <rPh sb="20" eb="22">
      <t>レイキ</t>
    </rPh>
    <rPh sb="24" eb="25">
      <t>ツヨ</t>
    </rPh>
    <phoneticPr fontId="1"/>
  </si>
  <si>
    <t>Blizzard Warrior</t>
    <phoneticPr fontId="1"/>
  </si>
  <si>
    <t>氷の矢を用いる弓兵。敵を疲労させる</t>
    <rPh sb="0" eb="1">
      <t>コオリ</t>
    </rPh>
    <rPh sb="2" eb="3">
      <t>ヤ</t>
    </rPh>
    <rPh sb="4" eb="5">
      <t>モチ</t>
    </rPh>
    <rPh sb="7" eb="8">
      <t>ユミ</t>
    </rPh>
    <rPh sb="8" eb="9">
      <t>ヘイ</t>
    </rPh>
    <rPh sb="10" eb="11">
      <t>テキ</t>
    </rPh>
    <rPh sb="12" eb="14">
      <t>ヒロウ</t>
    </rPh>
    <phoneticPr fontId="1"/>
  </si>
  <si>
    <t>s</t>
    <phoneticPr fontId="1"/>
  </si>
  <si>
    <t>Airya Temple Guard</t>
    <phoneticPr fontId="1"/>
  </si>
  <si>
    <t>歩兵</t>
    <rPh sb="0" eb="2">
      <t>ホヘイ</t>
    </rPh>
    <phoneticPr fontId="1"/>
  </si>
  <si>
    <t>氷の剣と盾を持つ歩兵。飛行できない代わりにより高密度の隊列を組める</t>
    <rPh sb="0" eb="1">
      <t>コオリ</t>
    </rPh>
    <rPh sb="2" eb="3">
      <t>ケン</t>
    </rPh>
    <rPh sb="4" eb="5">
      <t>タテ</t>
    </rPh>
    <rPh sb="6" eb="7">
      <t>モ</t>
    </rPh>
    <rPh sb="8" eb="10">
      <t>ホヘイ</t>
    </rPh>
    <rPh sb="11" eb="13">
      <t>ヒコウ</t>
    </rPh>
    <rPh sb="17" eb="18">
      <t>カ</t>
    </rPh>
    <rPh sb="23" eb="26">
      <t>コウミツド</t>
    </rPh>
    <rPh sb="27" eb="29">
      <t>タイレツ</t>
    </rPh>
    <rPh sb="30" eb="31">
      <t>ク</t>
    </rPh>
    <phoneticPr fontId="1"/>
  </si>
  <si>
    <t>Kavi Archer</t>
    <phoneticPr fontId="1"/>
  </si>
  <si>
    <t>極めて腕の良い弓兵。嵐から力を得るが射撃にはあまり意味がない</t>
    <rPh sb="0" eb="1">
      <t>キワ</t>
    </rPh>
    <rPh sb="3" eb="4">
      <t>ウデ</t>
    </rPh>
    <rPh sb="5" eb="6">
      <t>ヨ</t>
    </rPh>
    <rPh sb="7" eb="8">
      <t>ユミ</t>
    </rPh>
    <rPh sb="8" eb="9">
      <t>ヘイ</t>
    </rPh>
    <rPh sb="10" eb="11">
      <t>アラシ</t>
    </rPh>
    <rPh sb="13" eb="14">
      <t>チカラ</t>
    </rPh>
    <rPh sb="15" eb="16">
      <t>エ</t>
    </rPh>
    <rPh sb="18" eb="20">
      <t>シャゲキ</t>
    </rPh>
    <rPh sb="25" eb="27">
      <t>イミ</t>
    </rPh>
    <phoneticPr fontId="1"/>
  </si>
  <si>
    <t>Mairya Warrior</t>
    <phoneticPr fontId="1"/>
  </si>
  <si>
    <t>軽突撃槍と盾を持つ戦士。略奪を好み潜伏も行える</t>
    <rPh sb="0" eb="1">
      <t>ケイ</t>
    </rPh>
    <rPh sb="1" eb="3">
      <t>トツゲキ</t>
    </rPh>
    <rPh sb="3" eb="4">
      <t>ヤリ</t>
    </rPh>
    <rPh sb="5" eb="6">
      <t>タテ</t>
    </rPh>
    <rPh sb="7" eb="8">
      <t>モ</t>
    </rPh>
    <rPh sb="9" eb="11">
      <t>センシ</t>
    </rPh>
    <rPh sb="12" eb="14">
      <t>リャクダツ</t>
    </rPh>
    <rPh sb="15" eb="16">
      <t>コノ</t>
    </rPh>
    <rPh sb="17" eb="19">
      <t>センプク</t>
    </rPh>
    <rPh sb="20" eb="21">
      <t>オコナ</t>
    </rPh>
    <phoneticPr fontId="1"/>
  </si>
  <si>
    <t>f</t>
    <phoneticPr fontId="1"/>
  </si>
  <si>
    <t>兵士</t>
    <rPh sb="0" eb="2">
      <t>ヘイシ</t>
    </rPh>
    <phoneticPr fontId="1"/>
  </si>
  <si>
    <t>Spire Horn Seraph</t>
    <phoneticPr fontId="1"/>
  </si>
  <si>
    <t>風1</t>
    <rPh sb="0" eb="1">
      <t>カゼ</t>
    </rPh>
    <phoneticPr fontId="1"/>
  </si>
  <si>
    <t>Caelum</t>
    <phoneticPr fontId="1"/>
  </si>
  <si>
    <t>EA</t>
    <phoneticPr fontId="1"/>
  </si>
  <si>
    <t>火1聖2</t>
    <rPh sb="0" eb="1">
      <t>ヒ</t>
    </rPh>
    <rPh sb="2" eb="3">
      <t>セイ</t>
    </rPh>
    <phoneticPr fontId="1"/>
  </si>
  <si>
    <t>風2水1</t>
    <rPh sb="0" eb="1">
      <t>カゼ</t>
    </rPh>
    <rPh sb="2" eb="3">
      <t>ミズ</t>
    </rPh>
    <phoneticPr fontId="1"/>
  </si>
  <si>
    <t>Harab Seraph</t>
    <phoneticPr fontId="1"/>
  </si>
  <si>
    <t>風1死1</t>
    <rPh sb="0" eb="1">
      <t>カゼ</t>
    </rPh>
    <rPh sb="2" eb="3">
      <t>シ</t>
    </rPh>
    <phoneticPr fontId="1"/>
  </si>
  <si>
    <t>風地死+1:100%</t>
    <rPh sb="0" eb="1">
      <t>カゼ</t>
    </rPh>
    <rPh sb="1" eb="2">
      <t>チ</t>
    </rPh>
    <rPh sb="2" eb="3">
      <t>シ</t>
    </rPh>
    <phoneticPr fontId="1"/>
  </si>
  <si>
    <t>Eagle King</t>
    <phoneticPr fontId="1"/>
  </si>
  <si>
    <t>風4水1地1聖2</t>
    <rPh sb="0" eb="1">
      <t>カゼ</t>
    </rPh>
    <rPh sb="2" eb="3">
      <t>ミズ</t>
    </rPh>
    <rPh sb="4" eb="5">
      <t>チ</t>
    </rPh>
    <rPh sb="6" eb="7">
      <t>セイ</t>
    </rPh>
    <phoneticPr fontId="1"/>
  </si>
  <si>
    <t>火風水地+1:10%</t>
    <rPh sb="0" eb="1">
      <t>ヒ</t>
    </rPh>
    <rPh sb="1" eb="2">
      <t>カゼ</t>
    </rPh>
    <rPh sb="2" eb="3">
      <t>ミズ</t>
    </rPh>
    <rPh sb="3" eb="4">
      <t>チ</t>
    </rPh>
    <phoneticPr fontId="1"/>
  </si>
  <si>
    <t>17+</t>
    <phoneticPr fontId="1"/>
  </si>
  <si>
    <t>Caelum</t>
    <phoneticPr fontId="1"/>
  </si>
  <si>
    <t>EA</t>
    <phoneticPr fontId="1"/>
  </si>
  <si>
    <t>陸上下位</t>
    <rPh sb="0" eb="2">
      <t>リクジョウ</t>
    </rPh>
    <rPh sb="2" eb="4">
      <t>カイ</t>
    </rPh>
    <phoneticPr fontId="1"/>
  </si>
  <si>
    <t>Sastar</t>
    <phoneticPr fontId="1"/>
  </si>
  <si>
    <t>Spire Horn Militia:10　Spire Horn Archer:10</t>
    <phoneticPr fontId="1"/>
  </si>
  <si>
    <t>陸上上位</t>
    <rPh sb="0" eb="2">
      <t>リクジョウ</t>
    </rPh>
    <rPh sb="2" eb="4">
      <t>ジョウイ</t>
    </rPh>
    <phoneticPr fontId="1"/>
  </si>
  <si>
    <t>Airya Seraphine</t>
    <phoneticPr fontId="1"/>
  </si>
  <si>
    <t>Raptorian Warrior:15　Mammoth:1</t>
    <phoneticPr fontId="1"/>
  </si>
  <si>
    <t>陸上要塞</t>
    <rPh sb="0" eb="2">
      <t>リクジョウ</t>
    </rPh>
    <rPh sb="2" eb="4">
      <t>ヨウサイ</t>
    </rPh>
    <phoneticPr fontId="1"/>
  </si>
  <si>
    <t>Spire Horn Archer:10</t>
    <phoneticPr fontId="1"/>
  </si>
  <si>
    <t>Ahurani</t>
    <phoneticPr fontId="1"/>
  </si>
  <si>
    <t>呼</t>
    <rPh sb="0" eb="1">
      <t>コ</t>
    </rPh>
    <phoneticPr fontId="1"/>
  </si>
  <si>
    <t>水2聖1</t>
    <rPh sb="0" eb="1">
      <t>ミズ</t>
    </rPh>
    <rPh sb="2" eb="3">
      <t>セイ</t>
    </rPh>
    <phoneticPr fontId="1"/>
  </si>
  <si>
    <t>Yazad of Fire</t>
    <phoneticPr fontId="1"/>
  </si>
  <si>
    <t>火4星2聖2</t>
    <rPh sb="0" eb="1">
      <t>ヒ</t>
    </rPh>
    <rPh sb="2" eb="3">
      <t>ホシ</t>
    </rPh>
    <rPh sb="4" eb="5">
      <t>セイ</t>
    </rPh>
    <phoneticPr fontId="1"/>
  </si>
  <si>
    <t>Yazad of Justice</t>
    <phoneticPr fontId="1"/>
  </si>
  <si>
    <t>火3星3聖2</t>
    <rPh sb="0" eb="1">
      <t>ヒ</t>
    </rPh>
    <rPh sb="2" eb="3">
      <t>ホシ</t>
    </rPh>
    <rPh sb="4" eb="5">
      <t>セイ</t>
    </rPh>
    <phoneticPr fontId="1"/>
  </si>
  <si>
    <t>Yazad of Water</t>
    <phoneticPr fontId="1"/>
  </si>
  <si>
    <t>水4星2聖2</t>
    <rPh sb="0" eb="1">
      <t>ミズ</t>
    </rPh>
    <rPh sb="2" eb="3">
      <t>ホシ</t>
    </rPh>
    <rPh sb="4" eb="5">
      <t>セイ</t>
    </rPh>
    <phoneticPr fontId="1"/>
  </si>
  <si>
    <t>Yazad of the Earth</t>
    <phoneticPr fontId="1"/>
  </si>
  <si>
    <t>地3星2緑2聖2</t>
    <rPh sb="0" eb="1">
      <t>チ</t>
    </rPh>
    <rPh sb="2" eb="3">
      <t>ホシ</t>
    </rPh>
    <rPh sb="4" eb="5">
      <t>ミドリ</t>
    </rPh>
    <rPh sb="6" eb="7">
      <t>セイ</t>
    </rPh>
    <phoneticPr fontId="1"/>
  </si>
  <si>
    <t>Yazad of the Sky</t>
    <phoneticPr fontId="1"/>
  </si>
  <si>
    <t>風4星2聖2</t>
    <rPh sb="0" eb="1">
      <t>カゼ</t>
    </rPh>
    <rPh sb="2" eb="3">
      <t>ホシ</t>
    </rPh>
    <rPh sb="4" eb="5">
      <t>セイ</t>
    </rPh>
    <phoneticPr fontId="1"/>
  </si>
  <si>
    <t>Yazad of the Stars</t>
    <phoneticPr fontId="1"/>
  </si>
  <si>
    <t>風2星4聖2</t>
    <rPh sb="0" eb="1">
      <t>カゼ</t>
    </rPh>
    <rPh sb="2" eb="3">
      <t>ホシ</t>
    </rPh>
    <rPh sb="4" eb="5">
      <t>セイ</t>
    </rPh>
    <phoneticPr fontId="1"/>
  </si>
  <si>
    <t>Daeva of Frost and Snow</t>
    <phoneticPr fontId="1"/>
  </si>
  <si>
    <t>水3死3聖2</t>
    <rPh sb="0" eb="1">
      <t>ミズ</t>
    </rPh>
    <rPh sb="2" eb="3">
      <t>シ</t>
    </rPh>
    <rPh sb="4" eb="5">
      <t>セイ</t>
    </rPh>
    <phoneticPr fontId="1"/>
  </si>
  <si>
    <t>Daeva of Shooting Stars</t>
    <phoneticPr fontId="1"/>
  </si>
  <si>
    <t>星3死3聖2</t>
    <rPh sb="0" eb="1">
      <t>ホシ</t>
    </rPh>
    <rPh sb="2" eb="3">
      <t>シ</t>
    </rPh>
    <rPh sb="4" eb="5">
      <t>セイ</t>
    </rPh>
    <phoneticPr fontId="1"/>
  </si>
  <si>
    <t>Pairika</t>
    <phoneticPr fontId="1"/>
  </si>
  <si>
    <t>火2死2血3聖2</t>
    <rPh sb="0" eb="1">
      <t>ヒ</t>
    </rPh>
    <rPh sb="2" eb="3">
      <t>シ</t>
    </rPh>
    <rPh sb="4" eb="5">
      <t>ケツ</t>
    </rPh>
    <rPh sb="6" eb="7">
      <t>セイ</t>
    </rPh>
    <phoneticPr fontId="1"/>
  </si>
  <si>
    <t>Yata</t>
    <phoneticPr fontId="1"/>
  </si>
  <si>
    <t>火3死3聖2</t>
    <rPh sb="0" eb="1">
      <t>ヒ</t>
    </rPh>
    <rPh sb="2" eb="3">
      <t>シ</t>
    </rPh>
    <rPh sb="4" eb="5">
      <t>セイ</t>
    </rPh>
    <phoneticPr fontId="1"/>
  </si>
  <si>
    <t>Ancestral Fravashi</t>
    <phoneticPr fontId="1"/>
  </si>
  <si>
    <t>風3星2聖3</t>
    <rPh sb="0" eb="1">
      <t>カゼ</t>
    </rPh>
    <rPh sb="2" eb="3">
      <t>ホシ</t>
    </rPh>
    <rPh sb="4" eb="5">
      <t>セイ</t>
    </rPh>
    <phoneticPr fontId="1"/>
  </si>
  <si>
    <t>Spenta of Animals</t>
    <phoneticPr fontId="1"/>
  </si>
  <si>
    <t>単</t>
    <rPh sb="0" eb="1">
      <t>タン</t>
    </rPh>
    <phoneticPr fontId="1"/>
  </si>
  <si>
    <t>緑5聖3</t>
    <rPh sb="0" eb="1">
      <t>ミドリ</t>
    </rPh>
    <rPh sb="2" eb="3">
      <t>セイ</t>
    </rPh>
    <phoneticPr fontId="1"/>
  </si>
  <si>
    <t>Spenta of Fire</t>
    <phoneticPr fontId="1"/>
  </si>
  <si>
    <t>火5聖3</t>
    <rPh sb="0" eb="1">
      <t>ヒ</t>
    </rPh>
    <rPh sb="2" eb="3">
      <t>セイ</t>
    </rPh>
    <phoneticPr fontId="1"/>
  </si>
  <si>
    <t>Spenta of Plants</t>
    <phoneticPr fontId="1"/>
  </si>
  <si>
    <t>地2緑3聖3</t>
    <rPh sb="0" eb="1">
      <t>チ</t>
    </rPh>
    <rPh sb="2" eb="3">
      <t>ミドリ</t>
    </rPh>
    <rPh sb="4" eb="5">
      <t>セイ</t>
    </rPh>
    <phoneticPr fontId="1"/>
  </si>
  <si>
    <t>Spenta of Sky and Metals</t>
    <phoneticPr fontId="1"/>
  </si>
  <si>
    <t>風4地3聖4</t>
    <rPh sb="0" eb="1">
      <t>カゼ</t>
    </rPh>
    <rPh sb="2" eb="3">
      <t>チ</t>
    </rPh>
    <rPh sb="4" eb="5">
      <t>セイ</t>
    </rPh>
    <phoneticPr fontId="1"/>
  </si>
  <si>
    <t>Spenta of Waters</t>
    <phoneticPr fontId="1"/>
  </si>
  <si>
    <t>水4聖3</t>
    <rPh sb="0" eb="1">
      <t>ミズ</t>
    </rPh>
    <rPh sb="2" eb="3">
      <t>セイ</t>
    </rPh>
    <phoneticPr fontId="1"/>
  </si>
  <si>
    <t>h3</t>
    <phoneticPr fontId="1"/>
  </si>
  <si>
    <t>Spenta of the Earth</t>
    <phoneticPr fontId="1"/>
  </si>
  <si>
    <t>地4緑2聖4</t>
    <rPh sb="0" eb="1">
      <t>チ</t>
    </rPh>
    <rPh sb="2" eb="3">
      <t>ミドリ</t>
    </rPh>
    <rPh sb="4" eb="5">
      <t>セイ</t>
    </rPh>
    <phoneticPr fontId="1"/>
  </si>
  <si>
    <t>死5聖3</t>
    <rPh sb="0" eb="1">
      <t>シ</t>
    </rPh>
    <rPh sb="2" eb="3">
      <t>セイ</t>
    </rPh>
    <phoneticPr fontId="1"/>
  </si>
  <si>
    <t>火4地3死2聖3</t>
    <rPh sb="0" eb="1">
      <t>ヒ</t>
    </rPh>
    <rPh sb="2" eb="3">
      <t>チ</t>
    </rPh>
    <rPh sb="4" eb="5">
      <t>シ</t>
    </rPh>
    <rPh sb="6" eb="7">
      <t>セイ</t>
    </rPh>
    <phoneticPr fontId="1"/>
  </si>
  <si>
    <t>地4死3聖4</t>
    <rPh sb="0" eb="1">
      <t>チ</t>
    </rPh>
    <rPh sb="2" eb="3">
      <t>シ</t>
    </rPh>
    <rPh sb="4" eb="5">
      <t>セイ</t>
    </rPh>
    <phoneticPr fontId="1"/>
  </si>
  <si>
    <t>Daeva of Aging</t>
    <phoneticPr fontId="1"/>
  </si>
  <si>
    <t>Daeva of Destruction</t>
    <phoneticPr fontId="1"/>
  </si>
  <si>
    <t>Daeva of Discontent</t>
    <phoneticPr fontId="1"/>
  </si>
  <si>
    <t>Daeva of Evil Intentions</t>
    <phoneticPr fontId="1"/>
  </si>
  <si>
    <t>死4血3聖3</t>
    <rPh sb="0" eb="1">
      <t>シ</t>
    </rPh>
    <rPh sb="2" eb="3">
      <t>ケツ</t>
    </rPh>
    <rPh sb="4" eb="5">
      <t>セイ</t>
    </rPh>
    <phoneticPr fontId="1"/>
  </si>
  <si>
    <t>Daeva of Frozen Minds</t>
    <phoneticPr fontId="1"/>
  </si>
  <si>
    <t>火3死4聖3</t>
    <rPh sb="0" eb="1">
      <t>ヒ</t>
    </rPh>
    <rPh sb="2" eb="3">
      <t>シ</t>
    </rPh>
    <rPh sb="4" eb="5">
      <t>セイ</t>
    </rPh>
    <phoneticPr fontId="1"/>
  </si>
  <si>
    <t>Daeva of Oppression</t>
    <phoneticPr fontId="1"/>
  </si>
  <si>
    <t>火4血3聖4</t>
    <rPh sb="0" eb="1">
      <t>ヒ</t>
    </rPh>
    <rPh sb="2" eb="3">
      <t>ケツ</t>
    </rPh>
    <rPh sb="4" eb="5">
      <t>セイ</t>
    </rPh>
    <phoneticPr fontId="1"/>
  </si>
  <si>
    <t>Conjuration</t>
    <phoneticPr fontId="1"/>
  </si>
  <si>
    <t>Call Ahurani</t>
  </si>
  <si>
    <t>Call Ahurani</t>
    <phoneticPr fontId="1"/>
  </si>
  <si>
    <t>星2</t>
    <rPh sb="0" eb="1">
      <t>ホシ</t>
    </rPh>
    <phoneticPr fontId="1"/>
  </si>
  <si>
    <t>水1</t>
    <rPh sb="0" eb="1">
      <t>ミズ</t>
    </rPh>
    <phoneticPr fontId="1"/>
  </si>
  <si>
    <t>儀式</t>
    <rPh sb="0" eb="2">
      <t>ギシキ</t>
    </rPh>
    <phoneticPr fontId="1"/>
  </si>
  <si>
    <t>陸上専用</t>
    <rPh sb="0" eb="2">
      <t>リクジョウ</t>
    </rPh>
    <rPh sb="2" eb="4">
      <t>センヨウ</t>
    </rPh>
    <phoneticPr fontId="1"/>
  </si>
  <si>
    <t>指揮官召喚</t>
    <rPh sb="0" eb="3">
      <t>シキカン</t>
    </rPh>
    <rPh sb="3" eb="5">
      <t>ショウカン</t>
    </rPh>
    <phoneticPr fontId="1"/>
  </si>
  <si>
    <t>雨を伴う天の存在Ahuraniを召喚します</t>
    <rPh sb="0" eb="1">
      <t>アメ</t>
    </rPh>
    <rPh sb="2" eb="3">
      <t>トモナ</t>
    </rPh>
    <rPh sb="4" eb="5">
      <t>テン</t>
    </rPh>
    <rPh sb="6" eb="8">
      <t>ソンザイ</t>
    </rPh>
    <rPh sb="16" eb="18">
      <t>ショウカン</t>
    </rPh>
    <phoneticPr fontId="1"/>
  </si>
  <si>
    <t>Ahurani</t>
    <phoneticPr fontId="1"/>
  </si>
  <si>
    <t>Summon Yazatas</t>
  </si>
  <si>
    <t>Summon Yazatas</t>
    <phoneticPr fontId="1"/>
  </si>
  <si>
    <t>兵士召喚</t>
    <rPh sb="0" eb="2">
      <t>ヘイシ</t>
    </rPh>
    <rPh sb="2" eb="4">
      <t>ショウカン</t>
    </rPh>
    <phoneticPr fontId="1"/>
  </si>
  <si>
    <t>魔法の武具を持つ美しきCaelianの祖Yazadを6体召喚します</t>
    <rPh sb="0" eb="2">
      <t>マホウ</t>
    </rPh>
    <rPh sb="3" eb="5">
      <t>ブグ</t>
    </rPh>
    <rPh sb="6" eb="7">
      <t>モ</t>
    </rPh>
    <rPh sb="8" eb="9">
      <t>ウツク</t>
    </rPh>
    <rPh sb="19" eb="20">
      <t>ソ</t>
    </rPh>
    <rPh sb="27" eb="28">
      <t>タイ</t>
    </rPh>
    <rPh sb="28" eb="30">
      <t>ショウカン</t>
    </rPh>
    <phoneticPr fontId="1"/>
  </si>
  <si>
    <t>Yazad</t>
    <phoneticPr fontId="1"/>
  </si>
  <si>
    <t>死2</t>
    <rPh sb="0" eb="1">
      <t>シ</t>
    </rPh>
    <phoneticPr fontId="1"/>
  </si>
  <si>
    <t>火1</t>
    <rPh sb="0" eb="1">
      <t>ヒ</t>
    </rPh>
    <phoneticPr fontId="1"/>
  </si>
  <si>
    <t>魔法の武具を持つ恐ろしきRaptorの祖Daevaを3体召喚します</t>
    <rPh sb="0" eb="2">
      <t>マホウ</t>
    </rPh>
    <rPh sb="3" eb="5">
      <t>ブグ</t>
    </rPh>
    <rPh sb="6" eb="7">
      <t>モ</t>
    </rPh>
    <rPh sb="8" eb="9">
      <t>オソ</t>
    </rPh>
    <rPh sb="19" eb="20">
      <t>ソ</t>
    </rPh>
    <rPh sb="27" eb="28">
      <t>タイ</t>
    </rPh>
    <rPh sb="28" eb="30">
      <t>ショウカン</t>
    </rPh>
    <phoneticPr fontId="1"/>
  </si>
  <si>
    <t>Daeva</t>
    <phoneticPr fontId="1"/>
  </si>
  <si>
    <t>Call Jahi</t>
  </si>
  <si>
    <t>Call Jahi</t>
    <phoneticPr fontId="1"/>
  </si>
  <si>
    <t>死3</t>
    <rPh sb="0" eb="1">
      <t>シ</t>
    </rPh>
    <phoneticPr fontId="1"/>
  </si>
  <si>
    <t>密偵と誘惑を担う悪しき存在Jahiを召喚します</t>
    <rPh sb="0" eb="2">
      <t>ミッテイ</t>
    </rPh>
    <rPh sb="3" eb="5">
      <t>ユウワク</t>
    </rPh>
    <rPh sb="6" eb="7">
      <t>ニナ</t>
    </rPh>
    <rPh sb="8" eb="9">
      <t>ア</t>
    </rPh>
    <rPh sb="11" eb="13">
      <t>ソンザイ</t>
    </rPh>
    <rPh sb="18" eb="20">
      <t>ショウカン</t>
    </rPh>
    <phoneticPr fontId="1"/>
  </si>
  <si>
    <t>Jahi</t>
    <phoneticPr fontId="1"/>
  </si>
  <si>
    <t>Call Celestial Yazad</t>
  </si>
  <si>
    <t>Call Celestial Yazad</t>
    <phoneticPr fontId="1"/>
  </si>
  <si>
    <t>星4</t>
    <rPh sb="0" eb="1">
      <t>ホシ</t>
    </rPh>
    <phoneticPr fontId="1"/>
  </si>
  <si>
    <t>ランダム召喚（候補6種）</t>
    <rPh sb="4" eb="6">
      <t>ショウカン</t>
    </rPh>
    <rPh sb="7" eb="9">
      <t>コウホ</t>
    </rPh>
    <rPh sb="10" eb="11">
      <t>シュ</t>
    </rPh>
    <phoneticPr fontId="1"/>
  </si>
  <si>
    <t>Call Yata</t>
  </si>
  <si>
    <t>Call Yata</t>
    <phoneticPr fontId="1"/>
  </si>
  <si>
    <t>火2</t>
    <rPh sb="0" eb="1">
      <t>ヒ</t>
    </rPh>
    <phoneticPr fontId="1"/>
  </si>
  <si>
    <t>強大な魔力を持つ6種の高位Yazadの1体を召喚します</t>
    <rPh sb="0" eb="2">
      <t>キョウダイ</t>
    </rPh>
    <rPh sb="3" eb="5">
      <t>マリョク</t>
    </rPh>
    <rPh sb="6" eb="7">
      <t>モ</t>
    </rPh>
    <rPh sb="9" eb="10">
      <t>シュ</t>
    </rPh>
    <rPh sb="11" eb="13">
      <t>コウイ</t>
    </rPh>
    <rPh sb="20" eb="21">
      <t>タイ</t>
    </rPh>
    <rPh sb="22" eb="24">
      <t>ショウカン</t>
    </rPh>
    <phoneticPr fontId="1"/>
  </si>
  <si>
    <t>強大な魔力を持つ4種の高位Daevaの1体を召喚します</t>
    <rPh sb="0" eb="2">
      <t>キョウダイ</t>
    </rPh>
    <rPh sb="3" eb="5">
      <t>マリョク</t>
    </rPh>
    <rPh sb="6" eb="7">
      <t>モ</t>
    </rPh>
    <rPh sb="9" eb="10">
      <t>シュ</t>
    </rPh>
    <rPh sb="11" eb="13">
      <t>コウイ</t>
    </rPh>
    <rPh sb="20" eb="21">
      <t>タイ</t>
    </rPh>
    <rPh sb="22" eb="24">
      <t>ショウカン</t>
    </rPh>
    <phoneticPr fontId="1"/>
  </si>
  <si>
    <t>Random Powerful Yazad</t>
    <phoneticPr fontId="1"/>
  </si>
  <si>
    <t>Random Powerful Daeva</t>
    <phoneticPr fontId="1"/>
  </si>
  <si>
    <t>ランダム召喚（候補4種）</t>
    <rPh sb="4" eb="6">
      <t>ショウカン</t>
    </rPh>
    <rPh sb="7" eb="9">
      <t>コウホ</t>
    </rPh>
    <rPh sb="10" eb="11">
      <t>シュ</t>
    </rPh>
    <phoneticPr fontId="1"/>
  </si>
  <si>
    <t>Call Fravashi</t>
  </si>
  <si>
    <t>Call Fravashi</t>
    <phoneticPr fontId="1"/>
  </si>
  <si>
    <t>星3</t>
    <rPh sb="0" eb="1">
      <t>ホシ</t>
    </rPh>
    <phoneticPr fontId="1"/>
  </si>
  <si>
    <t>死せる英雄の守護霊Ancestral Fravashiを召喚します</t>
    <rPh sb="0" eb="1">
      <t>シ</t>
    </rPh>
    <rPh sb="3" eb="5">
      <t>エイユウ</t>
    </rPh>
    <rPh sb="6" eb="8">
      <t>シュゴ</t>
    </rPh>
    <rPh sb="8" eb="9">
      <t>レイ</t>
    </rPh>
    <rPh sb="28" eb="30">
      <t>ショウカン</t>
    </rPh>
    <phoneticPr fontId="1"/>
  </si>
  <si>
    <t>Ancestral Fravashi</t>
    <phoneticPr fontId="1"/>
  </si>
  <si>
    <t>Call Amesha Spenta</t>
  </si>
  <si>
    <t>Call Amesha Spenta</t>
    <phoneticPr fontId="1"/>
  </si>
  <si>
    <t>星5</t>
    <rPh sb="0" eb="1">
      <t>ホシ</t>
    </rPh>
    <phoneticPr fontId="1"/>
  </si>
  <si>
    <t>6体のAmesha Spentaのうちの1体を召喚します</t>
    <rPh sb="1" eb="2">
      <t>タイ</t>
    </rPh>
    <rPh sb="21" eb="22">
      <t>タイ</t>
    </rPh>
    <rPh sb="23" eb="25">
      <t>ショウカン</t>
    </rPh>
    <phoneticPr fontId="1"/>
  </si>
  <si>
    <t>Random Amesha Spenta</t>
    <phoneticPr fontId="1"/>
  </si>
  <si>
    <t>ユニーク召喚（候補6種）</t>
    <rPh sb="4" eb="6">
      <t>ショウカン</t>
    </rPh>
    <rPh sb="7" eb="9">
      <t>コウホ</t>
    </rPh>
    <rPh sb="10" eb="11">
      <t>シュ</t>
    </rPh>
    <phoneticPr fontId="1"/>
  </si>
  <si>
    <t>Call Greater Daeva</t>
  </si>
  <si>
    <t>Call Greater Daeva</t>
    <phoneticPr fontId="1"/>
  </si>
  <si>
    <t>死4</t>
    <rPh sb="0" eb="1">
      <t>シ</t>
    </rPh>
    <phoneticPr fontId="1"/>
  </si>
  <si>
    <t>6体のGreater Daevaのうちの1体を召喚します</t>
    <rPh sb="1" eb="2">
      <t>タイ</t>
    </rPh>
    <rPh sb="21" eb="22">
      <t>タイ</t>
    </rPh>
    <rPh sb="23" eb="25">
      <t>ショウカン</t>
    </rPh>
    <phoneticPr fontId="1"/>
  </si>
  <si>
    <t>Random Greater Daeva</t>
    <phoneticPr fontId="1"/>
  </si>
  <si>
    <t>Thaumaturgy</t>
    <phoneticPr fontId="1"/>
  </si>
  <si>
    <t>Parting of the Soul</t>
  </si>
  <si>
    <t>Parting of the Soul</t>
    <phoneticPr fontId="1"/>
  </si>
  <si>
    <t>死1</t>
    <rPh sb="0" eb="1">
      <t>シ</t>
    </rPh>
    <phoneticPr fontId="1"/>
  </si>
  <si>
    <t>風1</t>
    <rPh sb="0" eb="1">
      <t>カゼ</t>
    </rPh>
    <phoneticPr fontId="1"/>
  </si>
  <si>
    <t>戦闘</t>
    <rPh sb="0" eb="2">
      <t>セントウ</t>
    </rPh>
    <phoneticPr fontId="1"/>
  </si>
  <si>
    <t>麻痺</t>
    <rPh sb="0" eb="2">
      <t>マヒ</t>
    </rPh>
    <phoneticPr fontId="1"/>
  </si>
  <si>
    <t>敵を麻痺させようと試み3体のBlack Hawkに襲撃させます</t>
    <rPh sb="0" eb="1">
      <t>テキ</t>
    </rPh>
    <rPh sb="2" eb="4">
      <t>マヒ</t>
    </rPh>
    <rPh sb="9" eb="10">
      <t>ココロ</t>
    </rPh>
    <rPh sb="12" eb="13">
      <t>タイ</t>
    </rPh>
    <rPh sb="25" eb="27">
      <t>シュウゲキ</t>
    </rPh>
    <phoneticPr fontId="1"/>
  </si>
  <si>
    <t>15+5</t>
    <phoneticPr fontId="1"/>
  </si>
  <si>
    <t>Call of the Drugvant</t>
  </si>
  <si>
    <t>Call of the Drugvant</t>
    <phoneticPr fontId="1"/>
  </si>
  <si>
    <t>災害誘発</t>
    <rPh sb="0" eb="2">
      <t>サイガイ</t>
    </rPh>
    <rPh sb="2" eb="4">
      <t>ユウハツ</t>
    </rPh>
    <phoneticPr fontId="1"/>
  </si>
  <si>
    <t>指定した州に悪を広め盗賊などに襲撃させます</t>
    <rPh sb="0" eb="2">
      <t>シテイ</t>
    </rPh>
    <rPh sb="4" eb="5">
      <t>シュウ</t>
    </rPh>
    <rPh sb="6" eb="7">
      <t>アク</t>
    </rPh>
    <rPh sb="8" eb="9">
      <t>ヒロ</t>
    </rPh>
    <rPh sb="10" eb="12">
      <t>トウゾク</t>
    </rPh>
    <rPh sb="15" eb="17">
      <t>シュウゲキ</t>
    </rPh>
    <phoneticPr fontId="1"/>
  </si>
  <si>
    <t>遠隔儀式\n海域の指定不可</t>
    <rPh sb="0" eb="2">
      <t>エンカク</t>
    </rPh>
    <rPh sb="2" eb="4">
      <t>ギシキ</t>
    </rPh>
    <rPh sb="6" eb="8">
      <t>カイイキ</t>
    </rPh>
    <rPh sb="9" eb="11">
      <t>シテイ</t>
    </rPh>
    <rPh sb="11" eb="13">
      <t>フカ</t>
    </rPh>
    <phoneticPr fontId="1"/>
  </si>
  <si>
    <t>Herd of Elephants</t>
    <phoneticPr fontId="1"/>
  </si>
  <si>
    <t>Ambush of Tigers</t>
    <phoneticPr fontId="1"/>
  </si>
  <si>
    <t>Herd of Buffaloes</t>
    <phoneticPr fontId="1"/>
  </si>
  <si>
    <t>Caelum</t>
    <phoneticPr fontId="1"/>
  </si>
  <si>
    <t>有翼人</t>
    <rPh sb="0" eb="1">
      <t>ユウ</t>
    </rPh>
    <rPh sb="1" eb="2">
      <t>ヨク</t>
    </rPh>
    <rPh sb="2" eb="3">
      <t>ジン</t>
    </rPh>
    <phoneticPr fontId="1"/>
  </si>
  <si>
    <t>Palace of the Eagle Kings, Spire Horn Mountain, Ravens Vale</t>
    <phoneticPr fontId="1"/>
  </si>
  <si>
    <t>風4水1地1</t>
    <rPh sb="0" eb="1">
      <t>カゼ</t>
    </rPh>
    <rPh sb="2" eb="3">
      <t>ミズ</t>
    </rPh>
    <rPh sb="4" eb="5">
      <t>チ</t>
    </rPh>
    <phoneticPr fontId="1"/>
  </si>
  <si>
    <t>Caelumは、最も高い山の頂に住まう翼持つ人型生物らの魔権政治の国です。
彼らは初期の時代の半神、Yazadの子孫たちです。
三つの部族、Kavi、Airya、MairyaはかつてYazadらに仕えました。
しかし、一部は邪悪なるMainyuとDaevaによって堕落しました。
浄化の炎の腐敗により、DaevaとYazadはこの世界から追放されました。
Yazadが姿を消したことにより、三つの部族は分散し、その祖国から撤退しました。
しかし、一部のYazadが隠棲から再び姿を現した時、三つの部族は集結し、最後のEagle Kingが住む高い山脈に住み着きました。
かつての部族は、現在Spire Horn MountainのTempest氏族、Raven's ValeのRaptor氏族、そしてHigh CaelumのAiryaとして知られます。
Spire HornのCaelianは、寒さと電撃に部分的な耐性を持ちます。
Raptorianはより強靭で地表に慣れていますが、他の部族に特有の元素への抵抗力を欠いています。
Airyaはかつて、冬が10か月もの間続くWhite Forestの地に住んでいたことがあります。
彼らは今も最も寒い山頂に住んでおり、低温の影響を受けません。
彼らの尼僧はDaevaの汚れを浄化しようとしており、White Forestの神聖なる炎の護り手です。
Airya Seraphは、多くのCaelianが普通の金属の代わりに用いる魔法の氷を作ります。
これらの氷は低温により鍛えられ、重装な氷の鎧は、温暖な気候よりも寒冷な気候においてより丈夫になります。
氷から作られた武器は全て魔法的で、魔法的な存在を傷付けることができます。
Caelianは優れた射手であり、たとえ彼らが巨大なMammothのような重装部隊を保有しているとしても、一撃離脱の戦術を好みます。</t>
    <phoneticPr fontId="1"/>
  </si>
  <si>
    <t>y</t>
    <phoneticPr fontId="1"/>
  </si>
  <si>
    <t>y</t>
    <phoneticPr fontId="1"/>
  </si>
  <si>
    <t>Taskmaster</t>
    <phoneticPr fontId="1"/>
  </si>
  <si>
    <t>城</t>
    <rPh sb="0" eb="1">
      <t>シロ</t>
    </rPh>
    <phoneticPr fontId="1"/>
  </si>
  <si>
    <t>指揮官</t>
    <rPh sb="0" eb="3">
      <t>シキカン</t>
    </rPh>
    <phoneticPr fontId="1"/>
  </si>
  <si>
    <t>奴隷担当の指揮官。上限は低めでも士気の維持に役立つ</t>
    <rPh sb="0" eb="2">
      <t>ドレイ</t>
    </rPh>
    <rPh sb="2" eb="4">
      <t>タントウ</t>
    </rPh>
    <rPh sb="5" eb="8">
      <t>シキカン</t>
    </rPh>
    <rPh sb="9" eb="11">
      <t>ジョウゲン</t>
    </rPh>
    <rPh sb="12" eb="13">
      <t>ヒク</t>
    </rPh>
    <rPh sb="16" eb="18">
      <t>シキ</t>
    </rPh>
    <rPh sb="19" eb="21">
      <t>イジ</t>
    </rPh>
    <rPh sb="22" eb="24">
      <t>ヤクダ</t>
    </rPh>
    <phoneticPr fontId="1"/>
  </si>
  <si>
    <t>s</t>
    <phoneticPr fontId="1"/>
  </si>
  <si>
    <t>s</t>
    <phoneticPr fontId="1"/>
  </si>
  <si>
    <t>C'tis</t>
    <phoneticPr fontId="1"/>
  </si>
  <si>
    <t>Commander of C'tis</t>
    <phoneticPr fontId="1"/>
  </si>
  <si>
    <t>標準的な指揮官。良質な防具を持ち事故死しにくい</t>
    <rPh sb="0" eb="3">
      <t>ヒョウジュンテキ</t>
    </rPh>
    <rPh sb="4" eb="7">
      <t>シキカン</t>
    </rPh>
    <rPh sb="8" eb="10">
      <t>リョウシツ</t>
    </rPh>
    <rPh sb="11" eb="13">
      <t>ボウグ</t>
    </rPh>
    <rPh sb="14" eb="15">
      <t>モ</t>
    </rPh>
    <rPh sb="16" eb="19">
      <t>ジコシ</t>
    </rPh>
    <phoneticPr fontId="1"/>
  </si>
  <si>
    <t>s</t>
    <phoneticPr fontId="1"/>
  </si>
  <si>
    <t>Lizard Lord</t>
    <phoneticPr fontId="1"/>
  </si>
  <si>
    <t>上位指揮官。さらに良い鎧を持つが鈍重さも上</t>
    <rPh sb="0" eb="2">
      <t>ジョウイ</t>
    </rPh>
    <rPh sb="2" eb="5">
      <t>シキカン</t>
    </rPh>
    <rPh sb="9" eb="10">
      <t>ヨ</t>
    </rPh>
    <rPh sb="11" eb="12">
      <t>ヨロイ</t>
    </rPh>
    <rPh sb="13" eb="14">
      <t>モ</t>
    </rPh>
    <rPh sb="16" eb="18">
      <t>ドンジュウ</t>
    </rPh>
    <rPh sb="20" eb="21">
      <t>ウエ</t>
    </rPh>
    <phoneticPr fontId="1"/>
  </si>
  <si>
    <t>High Priest of C'tis</t>
    <phoneticPr fontId="1"/>
  </si>
  <si>
    <t>y</t>
    <phoneticPr fontId="1"/>
  </si>
  <si>
    <t>聖職者</t>
    <rPh sb="0" eb="3">
      <t>セイショクシャ</t>
    </rPh>
    <phoneticPr fontId="1"/>
  </si>
  <si>
    <t>レベル2の聖職者。各寺院で一名ずつSacred Serpentの養成を行える</t>
    <rPh sb="5" eb="8">
      <t>セイショクシャ</t>
    </rPh>
    <rPh sb="9" eb="12">
      <t>カクジイン</t>
    </rPh>
    <rPh sb="13" eb="15">
      <t>イチメイ</t>
    </rPh>
    <rPh sb="32" eb="34">
      <t>ヨウセイ</t>
    </rPh>
    <rPh sb="35" eb="36">
      <t>オコナ</t>
    </rPh>
    <phoneticPr fontId="1"/>
  </si>
  <si>
    <t>Hierodule</t>
    <phoneticPr fontId="1"/>
  </si>
  <si>
    <t>Shaman</t>
    <phoneticPr fontId="1"/>
  </si>
  <si>
    <t>魔術師</t>
    <rPh sb="0" eb="3">
      <t>マジュツシ</t>
    </rPh>
    <phoneticPr fontId="1"/>
  </si>
  <si>
    <t>レベル1の聖職者。安価で数も出しやすい</t>
    <rPh sb="5" eb="8">
      <t>セイショクシャ</t>
    </rPh>
    <rPh sb="9" eb="11">
      <t>アンカ</t>
    </rPh>
    <rPh sb="12" eb="13">
      <t>カズ</t>
    </rPh>
    <rPh sb="14" eb="15">
      <t>ダ</t>
    </rPh>
    <phoneticPr fontId="1"/>
  </si>
  <si>
    <t>星と緑の魔法技能を持つ。星魔法のおかげで何かと役立つ</t>
    <rPh sb="0" eb="1">
      <t>ホシ</t>
    </rPh>
    <rPh sb="2" eb="3">
      <t>ミドリ</t>
    </rPh>
    <rPh sb="4" eb="6">
      <t>マホウ</t>
    </rPh>
    <rPh sb="6" eb="8">
      <t>ギノウ</t>
    </rPh>
    <rPh sb="9" eb="10">
      <t>モ</t>
    </rPh>
    <rPh sb="12" eb="13">
      <t>ホシ</t>
    </rPh>
    <rPh sb="13" eb="15">
      <t>マホウ</t>
    </rPh>
    <rPh sb="20" eb="21">
      <t>ナニ</t>
    </rPh>
    <rPh sb="23" eb="25">
      <t>ヤクダ</t>
    </rPh>
    <phoneticPr fontId="1"/>
  </si>
  <si>
    <t>Reborn</t>
    <phoneticPr fontId="1"/>
  </si>
  <si>
    <t>死の魔法技能を持つ。数を並べるには向く</t>
    <rPh sb="0" eb="1">
      <t>シ</t>
    </rPh>
    <rPh sb="2" eb="4">
      <t>マホウ</t>
    </rPh>
    <rPh sb="4" eb="6">
      <t>ギノウ</t>
    </rPh>
    <rPh sb="7" eb="8">
      <t>モ</t>
    </rPh>
    <rPh sb="10" eb="11">
      <t>カズ</t>
    </rPh>
    <rPh sb="12" eb="13">
      <t>ナラ</t>
    </rPh>
    <rPh sb="17" eb="18">
      <t>ム</t>
    </rPh>
    <phoneticPr fontId="1"/>
  </si>
  <si>
    <t>Sauromancer</t>
    <phoneticPr fontId="1"/>
  </si>
  <si>
    <t>死、緑などの魔法技能を持つ。実力からすると雇用条件が非常に緩い</t>
    <rPh sb="0" eb="1">
      <t>シ</t>
    </rPh>
    <rPh sb="2" eb="3">
      <t>ミドリ</t>
    </rPh>
    <rPh sb="6" eb="8">
      <t>マホウ</t>
    </rPh>
    <rPh sb="8" eb="10">
      <t>ギノウ</t>
    </rPh>
    <rPh sb="11" eb="12">
      <t>モ</t>
    </rPh>
    <rPh sb="14" eb="16">
      <t>ジツリョク</t>
    </rPh>
    <rPh sb="21" eb="23">
      <t>コヨウ</t>
    </rPh>
    <rPh sb="23" eb="25">
      <t>ジョウケン</t>
    </rPh>
    <rPh sb="26" eb="28">
      <t>ヒジョウ</t>
    </rPh>
    <rPh sb="29" eb="30">
      <t>ユル</t>
    </rPh>
    <phoneticPr fontId="1"/>
  </si>
  <si>
    <t>5+</t>
    <phoneticPr fontId="1"/>
  </si>
  <si>
    <t>90+</t>
    <phoneticPr fontId="1"/>
  </si>
  <si>
    <t>Lizard King</t>
    <phoneticPr fontId="1"/>
  </si>
  <si>
    <t>都</t>
    <rPh sb="0" eb="1">
      <t>ミヤコ</t>
    </rPh>
    <phoneticPr fontId="1"/>
  </si>
  <si>
    <t>レベル3の聖職者。最上位指揮官も兼任する</t>
    <rPh sb="5" eb="8">
      <t>セイショクシャ</t>
    </rPh>
    <rPh sb="9" eb="12">
      <t>サイジョウイ</t>
    </rPh>
    <rPh sb="12" eb="15">
      <t>シキカン</t>
    </rPh>
    <rPh sb="16" eb="18">
      <t>ケンニン</t>
    </rPh>
    <phoneticPr fontId="1"/>
  </si>
  <si>
    <t>Lizard Heir</t>
    <phoneticPr fontId="1"/>
  </si>
  <si>
    <t>レベル1の聖職者。上位指揮官も兼ねており戦車隊の指揮に向く</t>
    <rPh sb="5" eb="8">
      <t>セイショクシャ</t>
    </rPh>
    <rPh sb="9" eb="11">
      <t>ジョウイ</t>
    </rPh>
    <rPh sb="11" eb="14">
      <t>シキカン</t>
    </rPh>
    <rPh sb="15" eb="16">
      <t>カ</t>
    </rPh>
    <rPh sb="20" eb="22">
      <t>センシャ</t>
    </rPh>
    <rPh sb="22" eb="23">
      <t>タイ</t>
    </rPh>
    <rPh sb="24" eb="26">
      <t>シキ</t>
    </rPh>
    <rPh sb="27" eb="28">
      <t>ム</t>
    </rPh>
    <phoneticPr fontId="1"/>
  </si>
  <si>
    <t>Militia</t>
    <phoneticPr fontId="1"/>
  </si>
  <si>
    <t>歩兵</t>
    <rPh sb="0" eb="2">
      <t>ホヘイ</t>
    </rPh>
    <phoneticPr fontId="1"/>
  </si>
  <si>
    <t>槍を持つ民兵。種族的な臆病さに民兵の性質が加わり驚異的に弱い</t>
    <rPh sb="0" eb="1">
      <t>ヤリ</t>
    </rPh>
    <rPh sb="2" eb="3">
      <t>モ</t>
    </rPh>
    <rPh sb="4" eb="6">
      <t>ミンペイ</t>
    </rPh>
    <rPh sb="7" eb="10">
      <t>シュゾクテキ</t>
    </rPh>
    <rPh sb="11" eb="13">
      <t>オクビョウ</t>
    </rPh>
    <rPh sb="15" eb="17">
      <t>ミンペイ</t>
    </rPh>
    <rPh sb="18" eb="20">
      <t>セイシツ</t>
    </rPh>
    <rPh sb="21" eb="22">
      <t>クワ</t>
    </rPh>
    <rPh sb="24" eb="27">
      <t>キョウイテキ</t>
    </rPh>
    <rPh sb="28" eb="29">
      <t>ヨワ</t>
    </rPh>
    <phoneticPr fontId="1"/>
  </si>
  <si>
    <t>兵士</t>
    <rPh sb="0" eb="2">
      <t>ヘイシ</t>
    </rPh>
    <phoneticPr fontId="1"/>
  </si>
  <si>
    <t>Light Infantry</t>
    <phoneticPr fontId="1"/>
  </si>
  <si>
    <t>槍、投槍、盾を持つ軽歩兵。鎧はないが皮膚で補っている</t>
    <rPh sb="0" eb="1">
      <t>ヤリ</t>
    </rPh>
    <rPh sb="2" eb="4">
      <t>ナゲヤリ</t>
    </rPh>
    <rPh sb="5" eb="6">
      <t>タテ</t>
    </rPh>
    <rPh sb="7" eb="8">
      <t>モ</t>
    </rPh>
    <rPh sb="9" eb="10">
      <t>ケイ</t>
    </rPh>
    <rPh sb="10" eb="12">
      <t>ホヘイ</t>
    </rPh>
    <rPh sb="13" eb="14">
      <t>ヨロイ</t>
    </rPh>
    <rPh sb="18" eb="20">
      <t>ヒフ</t>
    </rPh>
    <rPh sb="21" eb="22">
      <t>オギナ</t>
    </rPh>
    <phoneticPr fontId="1"/>
  </si>
  <si>
    <t>City Guard</t>
    <phoneticPr fontId="1"/>
  </si>
  <si>
    <t>槍と盾を持つ歩兵。要塞の防衛を得意とする</t>
    <rPh sb="0" eb="1">
      <t>ヤリ</t>
    </rPh>
    <rPh sb="2" eb="3">
      <t>タテ</t>
    </rPh>
    <rPh sb="4" eb="5">
      <t>モ</t>
    </rPh>
    <rPh sb="6" eb="8">
      <t>ホヘイ</t>
    </rPh>
    <rPh sb="9" eb="11">
      <t>ヨウサイ</t>
    </rPh>
    <rPh sb="12" eb="14">
      <t>ボウエイ</t>
    </rPh>
    <rPh sb="15" eb="17">
      <t>トクイ</t>
    </rPh>
    <phoneticPr fontId="1"/>
  </si>
  <si>
    <t>Heavy Infantry</t>
    <phoneticPr fontId="1"/>
  </si>
  <si>
    <t>槍と盾を持つ重歩兵。臆病さは改善されていない</t>
    <rPh sb="0" eb="1">
      <t>ヤリ</t>
    </rPh>
    <rPh sb="2" eb="3">
      <t>タテ</t>
    </rPh>
    <rPh sb="4" eb="5">
      <t>モ</t>
    </rPh>
    <rPh sb="6" eb="7">
      <t>ジュウ</t>
    </rPh>
    <rPh sb="7" eb="9">
      <t>ホヘイ</t>
    </rPh>
    <rPh sb="10" eb="12">
      <t>オクビョウ</t>
    </rPh>
    <rPh sb="14" eb="16">
      <t>カイゼン</t>
    </rPh>
    <phoneticPr fontId="1"/>
  </si>
  <si>
    <t>Falchioneer</t>
    <phoneticPr fontId="1"/>
  </si>
  <si>
    <t>曲刀二本を持つ重歩兵。一般的な兵としては驚異的な攻撃力</t>
    <rPh sb="0" eb="2">
      <t>キョクトウ</t>
    </rPh>
    <rPh sb="2" eb="4">
      <t>ニホン</t>
    </rPh>
    <rPh sb="5" eb="6">
      <t>モ</t>
    </rPh>
    <rPh sb="7" eb="8">
      <t>ジュウ</t>
    </rPh>
    <rPh sb="8" eb="10">
      <t>ホヘイ</t>
    </rPh>
    <rPh sb="11" eb="14">
      <t>イッパンテキ</t>
    </rPh>
    <rPh sb="15" eb="16">
      <t>ヘイ</t>
    </rPh>
    <rPh sb="20" eb="23">
      <t>キョウイテキ</t>
    </rPh>
    <rPh sb="24" eb="27">
      <t>コウゲキリョク</t>
    </rPh>
    <phoneticPr fontId="1"/>
  </si>
  <si>
    <t>Slave Warrior</t>
    <phoneticPr fontId="1"/>
  </si>
  <si>
    <t>三叉矛を持つ軽歩兵。奴隷としては比較的勇敢で高火力</t>
    <rPh sb="0" eb="2">
      <t>サンサ</t>
    </rPh>
    <rPh sb="2" eb="3">
      <t>ホコ</t>
    </rPh>
    <rPh sb="4" eb="5">
      <t>モ</t>
    </rPh>
    <rPh sb="6" eb="7">
      <t>ケイ</t>
    </rPh>
    <rPh sb="7" eb="9">
      <t>ホヘイ</t>
    </rPh>
    <rPh sb="10" eb="12">
      <t>ドレイ</t>
    </rPh>
    <rPh sb="16" eb="19">
      <t>ヒカクテキ</t>
    </rPh>
    <rPh sb="19" eb="21">
      <t>ユウカン</t>
    </rPh>
    <rPh sb="22" eb="25">
      <t>コウカリョク</t>
    </rPh>
    <phoneticPr fontId="1"/>
  </si>
  <si>
    <t>Elite Warrior</t>
    <phoneticPr fontId="1"/>
  </si>
  <si>
    <t>三叉矛を持つ歩兵。高い攻撃技能を持ち手数も多い</t>
    <rPh sb="0" eb="2">
      <t>サンサ</t>
    </rPh>
    <rPh sb="2" eb="3">
      <t>ホコ</t>
    </rPh>
    <rPh sb="4" eb="5">
      <t>モ</t>
    </rPh>
    <rPh sb="6" eb="8">
      <t>ホヘイ</t>
    </rPh>
    <rPh sb="9" eb="10">
      <t>タカ</t>
    </rPh>
    <rPh sb="11" eb="13">
      <t>コウゲキ</t>
    </rPh>
    <rPh sb="13" eb="15">
      <t>ギノウ</t>
    </rPh>
    <rPh sb="16" eb="17">
      <t>モ</t>
    </rPh>
    <rPh sb="18" eb="20">
      <t>テカズ</t>
    </rPh>
    <rPh sb="21" eb="22">
      <t>オオ</t>
    </rPh>
    <phoneticPr fontId="1"/>
  </si>
  <si>
    <t>Runner</t>
    <phoneticPr fontId="1"/>
  </si>
  <si>
    <t>槍を持つ軽歩兵。移動が速く騎兵の真似事ができる</t>
    <rPh sb="0" eb="1">
      <t>ヤリ</t>
    </rPh>
    <rPh sb="2" eb="3">
      <t>モ</t>
    </rPh>
    <rPh sb="4" eb="5">
      <t>ケイ</t>
    </rPh>
    <rPh sb="5" eb="7">
      <t>ホヘイ</t>
    </rPh>
    <rPh sb="8" eb="10">
      <t>イドウ</t>
    </rPh>
    <rPh sb="11" eb="12">
      <t>ハヤ</t>
    </rPh>
    <rPh sb="13" eb="15">
      <t>キヘイ</t>
    </rPh>
    <rPh sb="16" eb="19">
      <t>マネゴト</t>
    </rPh>
    <phoneticPr fontId="1"/>
  </si>
  <si>
    <t>Lizard Chariot</t>
    <phoneticPr fontId="1"/>
  </si>
  <si>
    <t>戦車</t>
    <rPh sb="0" eb="2">
      <t>センシャ</t>
    </rPh>
    <phoneticPr fontId="1"/>
  </si>
  <si>
    <t>Serpent Dancer</t>
    <phoneticPr fontId="1"/>
  </si>
  <si>
    <t>敵を蹂躙する戦車。防御力が高く比較的倒されにくい</t>
    <rPh sb="0" eb="1">
      <t>テキ</t>
    </rPh>
    <rPh sb="2" eb="4">
      <t>ジュウリン</t>
    </rPh>
    <rPh sb="6" eb="8">
      <t>センシャ</t>
    </rPh>
    <rPh sb="9" eb="12">
      <t>ボウギョリョク</t>
    </rPh>
    <rPh sb="13" eb="14">
      <t>タカ</t>
    </rPh>
    <rPh sb="15" eb="18">
      <t>ヒカクテキ</t>
    </rPh>
    <rPh sb="18" eb="19">
      <t>タオ</t>
    </rPh>
    <phoneticPr fontId="1"/>
  </si>
  <si>
    <t>有毒な魔法の杖を持つ軽歩兵。軽装だが回避率は高い</t>
    <rPh sb="0" eb="2">
      <t>ユウドク</t>
    </rPh>
    <rPh sb="3" eb="5">
      <t>マホウ</t>
    </rPh>
    <rPh sb="6" eb="7">
      <t>ツエ</t>
    </rPh>
    <rPh sb="8" eb="9">
      <t>モ</t>
    </rPh>
    <rPh sb="10" eb="11">
      <t>ケイ</t>
    </rPh>
    <rPh sb="11" eb="13">
      <t>ホヘイ</t>
    </rPh>
    <rPh sb="14" eb="16">
      <t>ケイソウ</t>
    </rPh>
    <rPh sb="18" eb="20">
      <t>カイヒ</t>
    </rPh>
    <rPh sb="20" eb="21">
      <t>リツ</t>
    </rPh>
    <rPh sb="22" eb="23">
      <t>タカ</t>
    </rPh>
    <phoneticPr fontId="1"/>
  </si>
  <si>
    <t>C'tis</t>
    <phoneticPr fontId="1"/>
  </si>
  <si>
    <t>EA</t>
    <phoneticPr fontId="1"/>
  </si>
  <si>
    <t>High Priest of C'tis</t>
    <phoneticPr fontId="1"/>
  </si>
  <si>
    <t>聖2</t>
    <rPh sb="0" eb="1">
      <t>セイ</t>
    </rPh>
    <phoneticPr fontId="1"/>
  </si>
  <si>
    <t>Hierodule</t>
    <phoneticPr fontId="1"/>
  </si>
  <si>
    <t>聖1</t>
    <rPh sb="0" eb="1">
      <t>セイ</t>
    </rPh>
    <phoneticPr fontId="1"/>
  </si>
  <si>
    <t>Shaman</t>
    <phoneticPr fontId="1"/>
  </si>
  <si>
    <t>星1緑1</t>
    <rPh sb="0" eb="1">
      <t>ホシ</t>
    </rPh>
    <rPh sb="2" eb="3">
      <t>ミドリ</t>
    </rPh>
    <phoneticPr fontId="1"/>
  </si>
  <si>
    <t>Reborn</t>
    <phoneticPr fontId="1"/>
  </si>
  <si>
    <t>死2</t>
    <rPh sb="0" eb="1">
      <t>シ</t>
    </rPh>
    <phoneticPr fontId="1"/>
  </si>
  <si>
    <t>死3緑1</t>
    <rPh sb="0" eb="1">
      <t>シ</t>
    </rPh>
    <rPh sb="2" eb="3">
      <t>ミドリ</t>
    </rPh>
    <phoneticPr fontId="1"/>
  </si>
  <si>
    <t>水星死緑+1:100% 水星死緑+1:10%</t>
    <rPh sb="0" eb="1">
      <t>ミズ</t>
    </rPh>
    <rPh sb="1" eb="2">
      <t>ホシ</t>
    </rPh>
    <rPh sb="2" eb="3">
      <t>シ</t>
    </rPh>
    <rPh sb="3" eb="4">
      <t>ミドリ</t>
    </rPh>
    <rPh sb="12" eb="13">
      <t>ミズ</t>
    </rPh>
    <rPh sb="13" eb="14">
      <t>ホシ</t>
    </rPh>
    <rPh sb="14" eb="15">
      <t>シ</t>
    </rPh>
    <rPh sb="15" eb="16">
      <t>ミドリ</t>
    </rPh>
    <phoneticPr fontId="1"/>
  </si>
  <si>
    <t>15+</t>
    <phoneticPr fontId="1"/>
  </si>
  <si>
    <t>聖3</t>
    <rPh sb="0" eb="1">
      <t>セイ</t>
    </rPh>
    <phoneticPr fontId="1"/>
  </si>
  <si>
    <t>Couatl</t>
  </si>
  <si>
    <t>陸上下位</t>
    <rPh sb="0" eb="2">
      <t>リクジョウ</t>
    </rPh>
    <rPh sb="2" eb="4">
      <t>カイ</t>
    </rPh>
    <phoneticPr fontId="1"/>
  </si>
  <si>
    <t>Commander of C'tis</t>
    <phoneticPr fontId="1"/>
  </si>
  <si>
    <t>Militia:10　City Guard:20</t>
    <phoneticPr fontId="1"/>
  </si>
  <si>
    <t>陸上上位</t>
    <rPh sb="0" eb="2">
      <t>リクジョウ</t>
    </rPh>
    <rPh sb="2" eb="4">
      <t>ジョウイ</t>
    </rPh>
    <phoneticPr fontId="1"/>
  </si>
  <si>
    <t>Lizard Lord</t>
    <phoneticPr fontId="1"/>
  </si>
  <si>
    <t>Slave Warrior:10　City Guard:10</t>
    <phoneticPr fontId="1"/>
  </si>
  <si>
    <t>Light Infantry:6</t>
    <phoneticPr fontId="1"/>
  </si>
  <si>
    <t>陸上要塞</t>
    <rPh sb="0" eb="2">
      <t>リクジョウ</t>
    </rPh>
    <rPh sb="2" eb="4">
      <t>ヨウサイ</t>
    </rPh>
    <phoneticPr fontId="1"/>
  </si>
  <si>
    <t>Sacred Crocodile</t>
    <phoneticPr fontId="1"/>
  </si>
  <si>
    <t>Conjuration</t>
    <phoneticPr fontId="1"/>
  </si>
  <si>
    <t>緑2</t>
    <rPh sb="0" eb="1">
      <t>ミドリ</t>
    </rPh>
    <phoneticPr fontId="1"/>
  </si>
  <si>
    <t>水2</t>
    <rPh sb="0" eb="1">
      <t>ミズ</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</si>
  <si>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</si>
  <si>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</si>
  <si>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</si>
  <si>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神聖で強靭な大鰐Sacred Crocodileを1体召喚します</t>
    <rPh sb="0" eb="2">
      <t>シンセイ</t>
    </rPh>
    <rPh sb="3" eb="5">
      <t>キョウジン</t>
    </rPh>
    <rPh sb="6" eb="8">
      <t>オオワニ</t>
    </rPh>
    <rPh sb="26" eb="27">
      <t>タイ</t>
    </rPh>
    <rPh sb="27" eb="29">
      <t>ショウカン</t>
    </rPh>
    <phoneticPr fontId="1"/>
  </si>
  <si>
    <t>Summon Monster Toads</t>
    <phoneticPr fontId="1"/>
  </si>
  <si>
    <t>敵を蹂躙する神聖なる巨大蛙Monster Toadを3体召喚します</t>
    <phoneticPr fontId="1"/>
  </si>
  <si>
    <t>Monster Toad</t>
    <phoneticPr fontId="1"/>
  </si>
  <si>
    <t>Pride of Lions</t>
    <phoneticPr fontId="1"/>
  </si>
  <si>
    <t>Sacred Crocodile</t>
    <phoneticPr fontId="1"/>
  </si>
  <si>
    <t>Summon Monster Toads</t>
    <phoneticPr fontId="1"/>
  </si>
  <si>
    <t>Contact Scorpion Man</t>
    <phoneticPr fontId="1"/>
  </si>
  <si>
    <t>Contact Couatl</t>
    <phoneticPr fontId="1"/>
  </si>
  <si>
    <t>緑1</t>
    <rPh sb="0" eb="1">
      <t>ミドリ</t>
    </rPh>
    <phoneticPr fontId="1"/>
  </si>
  <si>
    <t>星1</t>
    <rPh sb="0" eb="1">
      <t>ホシ</t>
    </rPh>
    <phoneticPr fontId="1"/>
  </si>
  <si>
    <t>指揮官召喚</t>
    <rPh sb="0" eb="3">
      <t>シキカン</t>
    </rPh>
    <rPh sb="3" eb="5">
      <t>ショウカン</t>
    </rPh>
    <phoneticPr fontId="1"/>
  </si>
  <si>
    <t>Contact Couatl 7</t>
    <phoneticPr fontId="1"/>
  </si>
  <si>
    <t>Contact Couatl 6</t>
    <phoneticPr fontId="1"/>
  </si>
  <si>
    <t>強大な魔力を持つ翼ある蛇Couatlを召喚します</t>
    <phoneticPr fontId="1"/>
  </si>
  <si>
    <t>Couatl</t>
    <phoneticPr fontId="1"/>
  </si>
  <si>
    <t>Contact Couatl 7</t>
    <phoneticPr fontId="1"/>
  </si>
  <si>
    <t>Contact Couatl 6</t>
    <phoneticPr fontId="1"/>
  </si>
  <si>
    <t>C'tis</t>
    <phoneticPr fontId="1"/>
  </si>
  <si>
    <t>兜</t>
    <rPh sb="0" eb="1">
      <t>カブト</t>
    </rPh>
    <phoneticPr fontId="1"/>
  </si>
  <si>
    <t>The Jade Mask</t>
    <phoneticPr fontId="1"/>
  </si>
  <si>
    <t>死6</t>
    <rPh sb="0" eb="1">
      <t>シ</t>
    </rPh>
    <phoneticPr fontId="1"/>
  </si>
  <si>
    <t>緑3</t>
    <rPh sb="0" eb="1">
      <t>ミドリ</t>
    </rPh>
    <phoneticPr fontId="1"/>
  </si>
  <si>
    <t>m</t>
    <phoneticPr fontId="1"/>
  </si>
  <si>
    <t>t5</t>
    <phoneticPr fontId="1"/>
  </si>
  <si>
    <t>魔法抵抗+3\n戦闘時使用可能：Rigor Mortis\n冷血動物のみ使用可能</t>
    <rPh sb="0" eb="2">
      <t>マホウ</t>
    </rPh>
    <rPh sb="2" eb="4">
      <t>テイコウ</t>
    </rPh>
    <rPh sb="8" eb="10">
      <t>セントウ</t>
    </rPh>
    <rPh sb="10" eb="11">
      <t>ジ</t>
    </rPh>
    <rPh sb="11" eb="13">
      <t>シヨウ</t>
    </rPh>
    <rPh sb="13" eb="15">
      <t>カノウ</t>
    </rPh>
    <rPh sb="30" eb="32">
      <t>レイケツ</t>
    </rPh>
    <rPh sb="32" eb="34">
      <t>ドウブツ</t>
    </rPh>
    <rPh sb="36" eb="38">
      <t>シヨウ</t>
    </rPh>
    <rPh sb="38" eb="40">
      <t>カノウ</t>
    </rPh>
    <phoneticPr fontId="1"/>
  </si>
  <si>
    <t>死魔法増強。強大な力を持つが使い手を選ぶ</t>
    <rPh sb="0" eb="1">
      <t>シ</t>
    </rPh>
    <rPh sb="1" eb="3">
      <t>マホウ</t>
    </rPh>
    <rPh sb="3" eb="5">
      <t>ゾウキョウ</t>
    </rPh>
    <rPh sb="6" eb="8">
      <t>キョウダイ</t>
    </rPh>
    <rPh sb="9" eb="10">
      <t>チカラ</t>
    </rPh>
    <rPh sb="11" eb="12">
      <t>モ</t>
    </rPh>
    <rPh sb="14" eb="15">
      <t>ツカ</t>
    </rPh>
    <rPh sb="16" eb="17">
      <t>テ</t>
    </rPh>
    <rPh sb="18" eb="19">
      <t>エラ</t>
    </rPh>
    <phoneticPr fontId="1"/>
  </si>
  <si>
    <t>The Jade Mask</t>
    <phoneticPr fontId="1"/>
  </si>
  <si>
    <t>蜥蜴人</t>
    <rPh sb="0" eb="2">
      <t>トカゲ</t>
    </rPh>
    <rPh sb="2" eb="3">
      <t>ジン</t>
    </rPh>
    <phoneticPr fontId="1"/>
  </si>
  <si>
    <t>The Temple City</t>
    <phoneticPr fontId="1"/>
  </si>
  <si>
    <t>死4緑2</t>
    <rPh sb="0" eb="1">
      <t>シ</t>
    </rPh>
    <rPh sb="2" eb="3">
      <t>ミドリ</t>
    </rPh>
    <phoneticPr fontId="1"/>
  </si>
  <si>
    <t>C'tis</t>
    <phoneticPr fontId="1"/>
  </si>
  <si>
    <t>C'tisは、砂の多い砂漠に囲まれた沼地の多い河谷です。
この肥沃な谷では、蜥蜴に似た人型生物の宗教的王国が形成されました。
王国は人間の基準から見て古く、その知恵と魔法的な知識は素晴らしいものです。
社会の頂点は、Lizard Kingとその高貴なる相続人たちです。
王はC'tisで最高位の聖職者です。
王の下には、高僧とその神聖なる大蛇、そして強大なる死と再誕の魔術師、謎めいたSauromancerらが存在します。
蜥蜴人は草食性ですが、兵士や労働者として仕える肉食の蜥蜴人の種族を隷属させています。
C'tissianは動きが鈍いですが、彼らを切り傷や打ち傷から保護する分厚い皮膚を持ちます。
どちらの蜥蜴人らも冷血動物であり、寒い州で戦う際は非常に早く消耗します。
彼らは毒に対する部分的な抵抗力を持ちます。
C'tisの住民は、温暖な州に住むことを好みます。</t>
    <phoneticPr fontId="1"/>
  </si>
  <si>
    <t>FG</t>
    <phoneticPr fontId="1"/>
  </si>
  <si>
    <t>SG</t>
    <phoneticPr fontId="1"/>
  </si>
  <si>
    <t>Priest</t>
    <phoneticPr fontId="1"/>
  </si>
  <si>
    <t>Reanimater PriestはLongdead Horsemanを作成可能</t>
    <rPh sb="36" eb="38">
      <t>サクセイ</t>
    </rPh>
    <rPh sb="38" eb="40">
      <t>カノウ</t>
    </rPh>
    <phoneticPr fontId="1"/>
  </si>
  <si>
    <t>ExFort</t>
    <phoneticPr fontId="1"/>
  </si>
  <si>
    <t>Pangaeaは、自然との繋がりを持つ野性的な生物が住む森の国です。
サテュロス、ケンタウロス、そしてミノタウロスのような半人は、森の深部にある神聖なる木立の支配者に仕えます。
文明国の拡大は、Pangaeaの獣たちに自ら人工的な武器で武装することを強いました。
ミノタウロスは巨大な戦斧を用い、ケンタウロスは槍や長弓を用いるための訓練を受けます。
パンの魔法は女性たちを森へと誘い、そこで彼女らは野生へと落ちて全ての衣服を脱ぎ捨てます。
これらの女性はマイナデスと呼ばれ、その素手と歯で人間と戦うべく解き放たれます。</t>
    <phoneticPr fontId="1"/>
  </si>
  <si>
    <t>Blood Magic</t>
    <phoneticPr fontId="1"/>
  </si>
  <si>
    <t>Infernal Breeding</t>
    <phoneticPr fontId="1"/>
  </si>
  <si>
    <t>血2</t>
    <rPh sb="0" eb="1">
      <t>ケツ</t>
    </rPh>
    <phoneticPr fontId="1"/>
  </si>
  <si>
    <t>特殊召喚</t>
    <rPh sb="0" eb="2">
      <t>トクシュ</t>
    </rPh>
    <rPh sb="2" eb="4">
      <t>ショウカン</t>
    </rPh>
    <phoneticPr fontId="1"/>
  </si>
  <si>
    <t>様々な交雑種の兵士や指揮官を召喚します</t>
    <rPh sb="0" eb="2">
      <t>サマザマ</t>
    </rPh>
    <rPh sb="3" eb="6">
      <t>コウザツシュ</t>
    </rPh>
    <rPh sb="7" eb="9">
      <t>ヘイシ</t>
    </rPh>
    <rPh sb="10" eb="13">
      <t>シキカン</t>
    </rPh>
    <rPh sb="14" eb="16">
      <t>ショウカン</t>
    </rPh>
    <phoneticPr fontId="1"/>
  </si>
  <si>
    <t>Random Infernal Crossbred</t>
    <phoneticPr fontId="1"/>
  </si>
  <si>
    <t>11+1</t>
    <phoneticPr fontId="1"/>
  </si>
  <si>
    <t>Infernal Breeding</t>
    <phoneticPr fontId="1"/>
  </si>
  <si>
    <t>サテュロス、ケンタウロス、ミノタウロス、パン</t>
    <phoneticPr fontId="1"/>
  </si>
  <si>
    <t>The Grove of Gaia</t>
    <phoneticPr fontId="1"/>
  </si>
  <si>
    <t>緑6</t>
    <rPh sb="0" eb="1">
      <t>ミドリ</t>
    </rPh>
    <phoneticPr fontId="1"/>
  </si>
  <si>
    <t>Pangaea</t>
    <phoneticPr fontId="1"/>
  </si>
  <si>
    <t>Black Harpy</t>
    <phoneticPr fontId="1"/>
  </si>
  <si>
    <t>城森</t>
    <rPh sb="0" eb="1">
      <t>シロ</t>
    </rPh>
    <rPh sb="1" eb="2">
      <t>モリ</t>
    </rPh>
    <phoneticPr fontId="1"/>
  </si>
  <si>
    <t>斥候</t>
    <rPh sb="0" eb="2">
      <t>セッコウ</t>
    </rPh>
    <phoneticPr fontId="1"/>
  </si>
  <si>
    <t>空飛ぶ斥候。移動力が高く偵察能力は驚異的</t>
    <rPh sb="0" eb="1">
      <t>ソラ</t>
    </rPh>
    <rPh sb="1" eb="2">
      <t>ト</t>
    </rPh>
    <rPh sb="3" eb="5">
      <t>セッコウ</t>
    </rPh>
    <rPh sb="6" eb="8">
      <t>イドウ</t>
    </rPh>
    <rPh sb="8" eb="9">
      <t>リョク</t>
    </rPh>
    <rPh sb="10" eb="11">
      <t>タカ</t>
    </rPh>
    <rPh sb="12" eb="14">
      <t>テイサツ</t>
    </rPh>
    <rPh sb="14" eb="16">
      <t>ノウリョク</t>
    </rPh>
    <rPh sb="17" eb="20">
      <t>キョウイテキ</t>
    </rPh>
    <phoneticPr fontId="1"/>
  </si>
  <si>
    <t>f</t>
    <phoneticPr fontId="1"/>
  </si>
  <si>
    <t>f</t>
    <phoneticPr fontId="1"/>
  </si>
  <si>
    <t>Satyr Commander</t>
    <phoneticPr fontId="1"/>
  </si>
  <si>
    <t>潜伏可能な指揮官。指揮上限は控えめ</t>
    <rPh sb="0" eb="2">
      <t>センプク</t>
    </rPh>
    <rPh sb="2" eb="4">
      <t>カノウ</t>
    </rPh>
    <rPh sb="5" eb="8">
      <t>シキカン</t>
    </rPh>
    <rPh sb="9" eb="11">
      <t>シキ</t>
    </rPh>
    <rPh sb="11" eb="13">
      <t>ジョウゲン</t>
    </rPh>
    <rPh sb="14" eb="15">
      <t>ヒカ</t>
    </rPh>
    <phoneticPr fontId="1"/>
  </si>
  <si>
    <t>f</t>
    <phoneticPr fontId="1"/>
  </si>
  <si>
    <t>Minotaur Lord</t>
    <phoneticPr fontId="1"/>
  </si>
  <si>
    <t>標準的な指揮官。負傷すると特攻する点に注意が必要</t>
    <rPh sb="0" eb="3">
      <t>ヒョウジュンテキ</t>
    </rPh>
    <rPh sb="4" eb="7">
      <t>シキカン</t>
    </rPh>
    <rPh sb="8" eb="10">
      <t>フショウ</t>
    </rPh>
    <rPh sb="13" eb="15">
      <t>トッコウ</t>
    </rPh>
    <rPh sb="17" eb="18">
      <t>テン</t>
    </rPh>
    <rPh sb="19" eb="21">
      <t>チュウイ</t>
    </rPh>
    <rPh sb="22" eb="24">
      <t>ヒツヨウ</t>
    </rPh>
    <phoneticPr fontId="1"/>
  </si>
  <si>
    <t>Centauride Hierophantide</t>
    <phoneticPr fontId="1"/>
  </si>
  <si>
    <t>y</t>
    <phoneticPr fontId="1"/>
  </si>
  <si>
    <t>レベル1の聖職者。水か緑の魔法技能も持ち指揮も可能</t>
    <rPh sb="5" eb="8">
      <t>セイショクシャ</t>
    </rPh>
    <rPh sb="9" eb="10">
      <t>ミズ</t>
    </rPh>
    <rPh sb="11" eb="12">
      <t>ミドリ</t>
    </rPh>
    <rPh sb="13" eb="15">
      <t>マホウ</t>
    </rPh>
    <rPh sb="15" eb="17">
      <t>ギノウ</t>
    </rPh>
    <rPh sb="18" eb="19">
      <t>モ</t>
    </rPh>
    <rPh sb="20" eb="22">
      <t>シキ</t>
    </rPh>
    <rPh sb="23" eb="25">
      <t>カノウ</t>
    </rPh>
    <phoneticPr fontId="1"/>
  </si>
  <si>
    <t>Centaur Hierophant</t>
    <phoneticPr fontId="1"/>
  </si>
  <si>
    <t>y</t>
    <phoneticPr fontId="1"/>
  </si>
  <si>
    <t>レベル1の聖職者。地か緑の魔法技能も持ち指揮も可能</t>
    <rPh sb="5" eb="8">
      <t>セイショクシャ</t>
    </rPh>
    <rPh sb="9" eb="10">
      <t>チ</t>
    </rPh>
    <rPh sb="11" eb="12">
      <t>ミドリ</t>
    </rPh>
    <rPh sb="13" eb="15">
      <t>マホウ</t>
    </rPh>
    <rPh sb="15" eb="17">
      <t>ギノウ</t>
    </rPh>
    <rPh sb="18" eb="19">
      <t>モ</t>
    </rPh>
    <rPh sb="20" eb="22">
      <t>シキ</t>
    </rPh>
    <rPh sb="23" eb="25">
      <t>カノウ</t>
    </rPh>
    <phoneticPr fontId="1"/>
  </si>
  <si>
    <t>Dryad</t>
    <phoneticPr fontId="1"/>
  </si>
  <si>
    <t>レベル2の聖職者。水と緑の魔法技能も持ち奇襲部隊の指揮にも適する</t>
    <rPh sb="5" eb="8">
      <t>セイショクシャ</t>
    </rPh>
    <rPh sb="9" eb="10">
      <t>ミズ</t>
    </rPh>
    <rPh sb="11" eb="12">
      <t>ミドリ</t>
    </rPh>
    <rPh sb="13" eb="15">
      <t>マホウ</t>
    </rPh>
    <rPh sb="15" eb="17">
      <t>ギノウ</t>
    </rPh>
    <rPh sb="18" eb="19">
      <t>モ</t>
    </rPh>
    <rPh sb="20" eb="22">
      <t>キシュウ</t>
    </rPh>
    <rPh sb="22" eb="24">
      <t>ブタイ</t>
    </rPh>
    <rPh sb="25" eb="27">
      <t>シキ</t>
    </rPh>
    <rPh sb="29" eb="30">
      <t>テキ</t>
    </rPh>
    <phoneticPr fontId="1"/>
  </si>
  <si>
    <t>Dryad Mother</t>
    <phoneticPr fontId="1"/>
  </si>
  <si>
    <t>レベル2の聖職者。緑、水などの魔法技能も持つ</t>
    <rPh sb="5" eb="8">
      <t>セイショクシャ</t>
    </rPh>
    <rPh sb="9" eb="10">
      <t>ミドリ</t>
    </rPh>
    <rPh sb="11" eb="12">
      <t>ミズ</t>
    </rPh>
    <rPh sb="15" eb="17">
      <t>マホウ</t>
    </rPh>
    <rPh sb="17" eb="19">
      <t>ギノウ</t>
    </rPh>
    <rPh sb="20" eb="21">
      <t>モ</t>
    </rPh>
    <phoneticPr fontId="1"/>
  </si>
  <si>
    <t>20+</t>
    <phoneticPr fontId="1"/>
  </si>
  <si>
    <t>Pan</t>
    <phoneticPr fontId="1"/>
  </si>
  <si>
    <t>緑、地、血の魔法技能を持つ。驚異的魔力ながら雇用条件は緩い</t>
    <rPh sb="0" eb="1">
      <t>ミドリ</t>
    </rPh>
    <rPh sb="2" eb="3">
      <t>チ</t>
    </rPh>
    <rPh sb="4" eb="5">
      <t>ケツ</t>
    </rPh>
    <rPh sb="6" eb="8">
      <t>マホウ</t>
    </rPh>
    <rPh sb="8" eb="10">
      <t>ギノウ</t>
    </rPh>
    <rPh sb="11" eb="12">
      <t>モ</t>
    </rPh>
    <rPh sb="14" eb="17">
      <t>キョウイテキ</t>
    </rPh>
    <rPh sb="17" eb="19">
      <t>マリョク</t>
    </rPh>
    <rPh sb="22" eb="24">
      <t>コヨウ</t>
    </rPh>
    <rPh sb="24" eb="26">
      <t>ジョウケン</t>
    </rPh>
    <rPh sb="27" eb="28">
      <t>ユル</t>
    </rPh>
    <phoneticPr fontId="1"/>
  </si>
  <si>
    <t>35+</t>
    <phoneticPr fontId="1"/>
  </si>
  <si>
    <t>5+</t>
    <phoneticPr fontId="1"/>
  </si>
  <si>
    <t>f</t>
    <phoneticPr fontId="1"/>
  </si>
  <si>
    <t>Harpy</t>
    <phoneticPr fontId="1"/>
  </si>
  <si>
    <t>飛行兵</t>
    <rPh sb="0" eb="2">
      <t>ヒコウ</t>
    </rPh>
    <rPh sb="2" eb="3">
      <t>ヘイ</t>
    </rPh>
    <phoneticPr fontId="1"/>
  </si>
  <si>
    <t>爪の二連撃で戦う鳥女。臆病で不器用だが脆い後衛を狙える</t>
    <rPh sb="0" eb="1">
      <t>ツメ</t>
    </rPh>
    <rPh sb="2" eb="3">
      <t>ニ</t>
    </rPh>
    <rPh sb="3" eb="5">
      <t>レンゲキ</t>
    </rPh>
    <rPh sb="6" eb="7">
      <t>タタカ</t>
    </rPh>
    <rPh sb="8" eb="9">
      <t>トリ</t>
    </rPh>
    <rPh sb="9" eb="10">
      <t>オンナ</t>
    </rPh>
    <rPh sb="11" eb="13">
      <t>オクビョウ</t>
    </rPh>
    <rPh sb="14" eb="17">
      <t>ブキヨウ</t>
    </rPh>
    <rPh sb="19" eb="20">
      <t>モロ</t>
    </rPh>
    <rPh sb="21" eb="23">
      <t>コウエイ</t>
    </rPh>
    <rPh sb="24" eb="25">
      <t>ネラ</t>
    </rPh>
    <phoneticPr fontId="1"/>
  </si>
  <si>
    <t>Satyr Sneak</t>
    <phoneticPr fontId="1"/>
  </si>
  <si>
    <t>槍を持つ軽歩兵。滞在する州に不安を撒き隠れるのも上手い</t>
    <rPh sb="0" eb="1">
      <t>ヤリ</t>
    </rPh>
    <rPh sb="2" eb="3">
      <t>モ</t>
    </rPh>
    <rPh sb="4" eb="5">
      <t>ケイ</t>
    </rPh>
    <rPh sb="5" eb="7">
      <t>ホヘイ</t>
    </rPh>
    <rPh sb="8" eb="10">
      <t>タイザイ</t>
    </rPh>
    <rPh sb="12" eb="13">
      <t>シュウ</t>
    </rPh>
    <rPh sb="14" eb="16">
      <t>フアン</t>
    </rPh>
    <rPh sb="17" eb="18">
      <t>マ</t>
    </rPh>
    <rPh sb="19" eb="20">
      <t>カク</t>
    </rPh>
    <rPh sb="24" eb="26">
      <t>ウマ</t>
    </rPh>
    <phoneticPr fontId="1"/>
  </si>
  <si>
    <t>Satyr</t>
    <phoneticPr fontId="1"/>
  </si>
  <si>
    <t>槍と投槍を持つ軽歩兵。統制不能で好き勝手に戦う</t>
    <rPh sb="0" eb="1">
      <t>ヤリ</t>
    </rPh>
    <rPh sb="2" eb="4">
      <t>ナゲヤリ</t>
    </rPh>
    <rPh sb="5" eb="6">
      <t>モ</t>
    </rPh>
    <rPh sb="7" eb="8">
      <t>ケイ</t>
    </rPh>
    <rPh sb="8" eb="10">
      <t>ホヘイ</t>
    </rPh>
    <rPh sb="11" eb="13">
      <t>トウセイ</t>
    </rPh>
    <rPh sb="13" eb="15">
      <t>フノウ</t>
    </rPh>
    <rPh sb="16" eb="17">
      <t>ス</t>
    </rPh>
    <rPh sb="18" eb="20">
      <t>カッテ</t>
    </rPh>
    <rPh sb="21" eb="22">
      <t>タタカ</t>
    </rPh>
    <phoneticPr fontId="1"/>
  </si>
  <si>
    <t>f</t>
    <phoneticPr fontId="1"/>
  </si>
  <si>
    <t>Satyr Warrior</t>
    <phoneticPr fontId="1"/>
  </si>
  <si>
    <t>槍と盾を持つ軽歩兵。他のSatyrと違い命令を聞いてくれる</t>
    <rPh sb="0" eb="1">
      <t>ヤリ</t>
    </rPh>
    <rPh sb="2" eb="3">
      <t>タテ</t>
    </rPh>
    <rPh sb="4" eb="5">
      <t>モ</t>
    </rPh>
    <rPh sb="6" eb="7">
      <t>ケイ</t>
    </rPh>
    <rPh sb="7" eb="9">
      <t>ホヘイ</t>
    </rPh>
    <rPh sb="10" eb="11">
      <t>ホカ</t>
    </rPh>
    <rPh sb="18" eb="19">
      <t>チガ</t>
    </rPh>
    <rPh sb="20" eb="22">
      <t>メイレイ</t>
    </rPh>
    <rPh sb="23" eb="24">
      <t>キ</t>
    </rPh>
    <phoneticPr fontId="1"/>
  </si>
  <si>
    <t>Reveler</t>
    <phoneticPr fontId="1"/>
  </si>
  <si>
    <t>Minotaur</t>
    <phoneticPr fontId="1"/>
  </si>
  <si>
    <t>槍を持つ軽装狂戦士。統制不能だが戦闘力は侮り難い</t>
    <rPh sb="0" eb="1">
      <t>ヤリ</t>
    </rPh>
    <rPh sb="2" eb="3">
      <t>モ</t>
    </rPh>
    <rPh sb="4" eb="6">
      <t>ケイソウ</t>
    </rPh>
    <rPh sb="6" eb="7">
      <t>キョウ</t>
    </rPh>
    <rPh sb="7" eb="9">
      <t>センシ</t>
    </rPh>
    <rPh sb="10" eb="12">
      <t>トウセイ</t>
    </rPh>
    <rPh sb="12" eb="14">
      <t>フノウ</t>
    </rPh>
    <rPh sb="16" eb="19">
      <t>セントウリョク</t>
    </rPh>
    <rPh sb="20" eb="21">
      <t>アナド</t>
    </rPh>
    <rPh sb="22" eb="23">
      <t>ガタ</t>
    </rPh>
    <phoneticPr fontId="1"/>
  </si>
  <si>
    <t>Minotaur Warrior</t>
    <phoneticPr fontId="1"/>
  </si>
  <si>
    <t>戦斧を持つ軽装狂戦士。人間大以下の敵には蹂躙を仕掛ける</t>
    <rPh sb="0" eb="1">
      <t>セン</t>
    </rPh>
    <rPh sb="1" eb="2">
      <t>オノ</t>
    </rPh>
    <rPh sb="3" eb="4">
      <t>モ</t>
    </rPh>
    <rPh sb="5" eb="7">
      <t>ケイソウ</t>
    </rPh>
    <rPh sb="7" eb="8">
      <t>キョウ</t>
    </rPh>
    <rPh sb="8" eb="10">
      <t>センシ</t>
    </rPh>
    <rPh sb="11" eb="13">
      <t>ニンゲン</t>
    </rPh>
    <rPh sb="13" eb="14">
      <t>ダイ</t>
    </rPh>
    <rPh sb="14" eb="16">
      <t>イカ</t>
    </rPh>
    <rPh sb="17" eb="18">
      <t>テキ</t>
    </rPh>
    <rPh sb="20" eb="22">
      <t>ジュウリン</t>
    </rPh>
    <rPh sb="23" eb="25">
      <t>シカ</t>
    </rPh>
    <phoneticPr fontId="1"/>
  </si>
  <si>
    <t>戦斧を持つ軽装狂戦士。こちらは命令を聞く</t>
    <rPh sb="0" eb="1">
      <t>セン</t>
    </rPh>
    <rPh sb="1" eb="2">
      <t>オノ</t>
    </rPh>
    <rPh sb="3" eb="4">
      <t>モ</t>
    </rPh>
    <rPh sb="5" eb="7">
      <t>ケイソウ</t>
    </rPh>
    <rPh sb="7" eb="8">
      <t>キョウ</t>
    </rPh>
    <rPh sb="8" eb="10">
      <t>センシ</t>
    </rPh>
    <rPh sb="15" eb="17">
      <t>メイレイ</t>
    </rPh>
    <rPh sb="18" eb="19">
      <t>キ</t>
    </rPh>
    <phoneticPr fontId="1"/>
  </si>
  <si>
    <t>Centauride</t>
    <phoneticPr fontId="1"/>
  </si>
  <si>
    <t>射手</t>
    <rPh sb="0" eb="2">
      <t>シャシュ</t>
    </rPh>
    <phoneticPr fontId="1"/>
  </si>
  <si>
    <t>極めて高い精度を持つ弓兵。力も人間より強い</t>
    <rPh sb="0" eb="1">
      <t>キワ</t>
    </rPh>
    <rPh sb="3" eb="4">
      <t>タカ</t>
    </rPh>
    <rPh sb="5" eb="7">
      <t>セイド</t>
    </rPh>
    <rPh sb="8" eb="9">
      <t>モ</t>
    </rPh>
    <rPh sb="10" eb="11">
      <t>ユミ</t>
    </rPh>
    <rPh sb="11" eb="12">
      <t>ヘイ</t>
    </rPh>
    <rPh sb="13" eb="14">
      <t>チカラ</t>
    </rPh>
    <rPh sb="15" eb="17">
      <t>ニンゲン</t>
    </rPh>
    <rPh sb="19" eb="20">
      <t>ツヨ</t>
    </rPh>
    <phoneticPr fontId="1"/>
  </si>
  <si>
    <t>Centaur</t>
    <phoneticPr fontId="1"/>
  </si>
  <si>
    <t>高い精度を持つ長弓兵。一発の威力や射程で勝る</t>
    <rPh sb="0" eb="1">
      <t>タカ</t>
    </rPh>
    <rPh sb="2" eb="4">
      <t>セイド</t>
    </rPh>
    <rPh sb="5" eb="6">
      <t>モ</t>
    </rPh>
    <rPh sb="7" eb="9">
      <t>ナガユミ</t>
    </rPh>
    <rPh sb="9" eb="10">
      <t>ヘイ</t>
    </rPh>
    <rPh sb="11" eb="13">
      <t>イッパツ</t>
    </rPh>
    <rPh sb="14" eb="16">
      <t>イリョク</t>
    </rPh>
    <rPh sb="17" eb="19">
      <t>シャテイ</t>
    </rPh>
    <rPh sb="20" eb="21">
      <t>マサ</t>
    </rPh>
    <phoneticPr fontId="1"/>
  </si>
  <si>
    <t>Centauride Warrior</t>
    <phoneticPr fontId="1"/>
  </si>
  <si>
    <t>槍、投槍、盾を持つ軽歩兵。馬の下半身を活かし騎兵の役目を果たす</t>
    <rPh sb="0" eb="1">
      <t>ヤリ</t>
    </rPh>
    <rPh sb="2" eb="4">
      <t>ナゲヤリ</t>
    </rPh>
    <rPh sb="5" eb="6">
      <t>タテ</t>
    </rPh>
    <rPh sb="7" eb="8">
      <t>モ</t>
    </rPh>
    <rPh sb="9" eb="10">
      <t>ケイ</t>
    </rPh>
    <rPh sb="10" eb="12">
      <t>ホヘイ</t>
    </rPh>
    <rPh sb="13" eb="14">
      <t>ウマ</t>
    </rPh>
    <rPh sb="15" eb="18">
      <t>カハンシン</t>
    </rPh>
    <rPh sb="19" eb="20">
      <t>イ</t>
    </rPh>
    <rPh sb="22" eb="24">
      <t>キヘイ</t>
    </rPh>
    <rPh sb="25" eb="27">
      <t>ヤクメ</t>
    </rPh>
    <rPh sb="28" eb="29">
      <t>ハ</t>
    </rPh>
    <phoneticPr fontId="1"/>
  </si>
  <si>
    <t>Centaur Warrior</t>
    <phoneticPr fontId="1"/>
  </si>
  <si>
    <t>軽突撃槍と盾を持つ軽装狂戦士。正面からの殴り合いでも強力</t>
    <rPh sb="0" eb="1">
      <t>ケイ</t>
    </rPh>
    <rPh sb="1" eb="3">
      <t>トツゲキ</t>
    </rPh>
    <rPh sb="3" eb="4">
      <t>ヤリ</t>
    </rPh>
    <rPh sb="5" eb="6">
      <t>タテ</t>
    </rPh>
    <rPh sb="7" eb="8">
      <t>モ</t>
    </rPh>
    <rPh sb="9" eb="11">
      <t>ケイソウ</t>
    </rPh>
    <rPh sb="11" eb="12">
      <t>キョウ</t>
    </rPh>
    <rPh sb="12" eb="14">
      <t>センシ</t>
    </rPh>
    <rPh sb="15" eb="17">
      <t>ショウメン</t>
    </rPh>
    <rPh sb="20" eb="21">
      <t>ナグ</t>
    </rPh>
    <rPh sb="22" eb="23">
      <t>ア</t>
    </rPh>
    <rPh sb="26" eb="28">
      <t>キョウリョク</t>
    </rPh>
    <phoneticPr fontId="1"/>
  </si>
  <si>
    <t>White Centaur</t>
    <phoneticPr fontId="1"/>
  </si>
  <si>
    <t>軽突撃槍、投槍、盾を持つ軽装狂戦士。強力な上に奇襲攻撃にも使える</t>
    <rPh sb="0" eb="1">
      <t>ケイ</t>
    </rPh>
    <rPh sb="1" eb="3">
      <t>トツゲキ</t>
    </rPh>
    <rPh sb="3" eb="4">
      <t>ヤリ</t>
    </rPh>
    <rPh sb="5" eb="7">
      <t>ナゲヤリ</t>
    </rPh>
    <rPh sb="8" eb="9">
      <t>タテ</t>
    </rPh>
    <rPh sb="10" eb="11">
      <t>モ</t>
    </rPh>
    <rPh sb="12" eb="14">
      <t>ケイソウ</t>
    </rPh>
    <rPh sb="14" eb="15">
      <t>キョウ</t>
    </rPh>
    <rPh sb="15" eb="17">
      <t>センシ</t>
    </rPh>
    <rPh sb="18" eb="20">
      <t>キョウリョク</t>
    </rPh>
    <rPh sb="21" eb="22">
      <t>ウエ</t>
    </rPh>
    <rPh sb="23" eb="25">
      <t>キシュウ</t>
    </rPh>
    <rPh sb="25" eb="27">
      <t>コウゲキ</t>
    </rPh>
    <rPh sb="29" eb="30">
      <t>ツカ</t>
    </rPh>
    <phoneticPr fontId="1"/>
  </si>
  <si>
    <t>Pangaea</t>
    <phoneticPr fontId="1"/>
  </si>
  <si>
    <t>EA</t>
    <phoneticPr fontId="1"/>
  </si>
  <si>
    <t>Centauride Hierophantide</t>
    <phoneticPr fontId="1"/>
  </si>
  <si>
    <t>水緑+1:100%</t>
    <rPh sb="0" eb="1">
      <t>ミズ</t>
    </rPh>
    <rPh sb="1" eb="2">
      <t>ミドリ</t>
    </rPh>
    <phoneticPr fontId="1"/>
  </si>
  <si>
    <t>Centaur Hierophant</t>
    <phoneticPr fontId="1"/>
  </si>
  <si>
    <t>地緑+1:100%</t>
    <rPh sb="0" eb="1">
      <t>チ</t>
    </rPh>
    <rPh sb="1" eb="2">
      <t>ミドリ</t>
    </rPh>
    <phoneticPr fontId="1"/>
  </si>
  <si>
    <t>水1緑1聖2</t>
    <rPh sb="0" eb="1">
      <t>ミズ</t>
    </rPh>
    <rPh sb="2" eb="3">
      <t>ミドリ</t>
    </rPh>
    <rPh sb="4" eb="5">
      <t>セイ</t>
    </rPh>
    <phoneticPr fontId="1"/>
  </si>
  <si>
    <t>Dryad Mother</t>
    <phoneticPr fontId="1"/>
  </si>
  <si>
    <t>水1緑2聖2</t>
    <rPh sb="0" eb="1">
      <t>ミズ</t>
    </rPh>
    <rPh sb="2" eb="3">
      <t>ミドリ</t>
    </rPh>
    <rPh sb="4" eb="5">
      <t>セイ</t>
    </rPh>
    <phoneticPr fontId="1"/>
  </si>
  <si>
    <t>水地+1:100% 水地緑+1:10%</t>
    <rPh sb="0" eb="1">
      <t>ミズ</t>
    </rPh>
    <rPh sb="1" eb="2">
      <t>チ</t>
    </rPh>
    <rPh sb="10" eb="11">
      <t>ミズ</t>
    </rPh>
    <rPh sb="11" eb="12">
      <t>チ</t>
    </rPh>
    <rPh sb="12" eb="13">
      <t>ミドリ</t>
    </rPh>
    <phoneticPr fontId="1"/>
  </si>
  <si>
    <t>13+</t>
    <phoneticPr fontId="1"/>
  </si>
  <si>
    <t>Pan</t>
    <phoneticPr fontId="1"/>
  </si>
  <si>
    <t>地1緑4血1</t>
    <rPh sb="0" eb="1">
      <t>チ</t>
    </rPh>
    <rPh sb="2" eb="3">
      <t>ミドリ</t>
    </rPh>
    <rPh sb="4" eb="5">
      <t>ケツ</t>
    </rPh>
    <phoneticPr fontId="1"/>
  </si>
  <si>
    <t>地血+1:100% 地緑血+1:10%</t>
    <rPh sb="0" eb="1">
      <t>チ</t>
    </rPh>
    <rPh sb="1" eb="2">
      <t>ケツ</t>
    </rPh>
    <rPh sb="10" eb="11">
      <t>チ</t>
    </rPh>
    <rPh sb="11" eb="12">
      <t>ミドリ</t>
    </rPh>
    <rPh sb="12" eb="13">
      <t>ケツ</t>
    </rPh>
    <phoneticPr fontId="1"/>
  </si>
  <si>
    <t>19+</t>
    <phoneticPr fontId="1"/>
  </si>
  <si>
    <t>Hamadryad</t>
  </si>
  <si>
    <t>Minotaur Lord</t>
    <phoneticPr fontId="1"/>
  </si>
  <si>
    <t>Satyr Warrior:10　Satyr:10　Harpy:10</t>
    <phoneticPr fontId="1"/>
  </si>
  <si>
    <t>Centaur Hierophant</t>
    <phoneticPr fontId="1"/>
  </si>
  <si>
    <t>Centaur:5　Centaur Warrior:5</t>
    <phoneticPr fontId="1"/>
  </si>
  <si>
    <t>Centaur Hierophant</t>
    <phoneticPr fontId="1"/>
  </si>
  <si>
    <t>Centaur:5</t>
    <phoneticPr fontId="1"/>
  </si>
  <si>
    <t>Pangaea</t>
    <phoneticPr fontId="1"/>
  </si>
  <si>
    <t>Alteration</t>
    <phoneticPr fontId="1"/>
  </si>
  <si>
    <t>Grow Fortress</t>
    <phoneticPr fontId="1"/>
  </si>
  <si>
    <t>緑4</t>
    <rPh sb="0" eb="1">
      <t>ミドリ</t>
    </rPh>
    <phoneticPr fontId="1"/>
  </si>
  <si>
    <t>要塞建設</t>
    <rPh sb="0" eb="2">
      <t>ヨウサイ</t>
    </rPh>
    <rPh sb="2" eb="4">
      <t>ケンセツ</t>
    </rPh>
    <phoneticPr fontId="1"/>
  </si>
  <si>
    <t>州に陸海に応じた種類の要塞を即座に建設します</t>
    <rPh sb="0" eb="1">
      <t>シュウ</t>
    </rPh>
    <rPh sb="2" eb="4">
      <t>リクカイ</t>
    </rPh>
    <rPh sb="5" eb="6">
      <t>オウ</t>
    </rPh>
    <rPh sb="8" eb="10">
      <t>シュルイ</t>
    </rPh>
    <rPh sb="11" eb="13">
      <t>ヨウサイ</t>
    </rPh>
    <rPh sb="14" eb="16">
      <t>ソクザ</t>
    </rPh>
    <rPh sb="17" eb="19">
      <t>ケンセツ</t>
    </rPh>
    <phoneticPr fontId="1"/>
  </si>
  <si>
    <t>Fort of Kelp and Coral</t>
    <phoneticPr fontId="1"/>
  </si>
  <si>
    <t>Bramble Fort/Kelp Fort</t>
    <phoneticPr fontId="1"/>
  </si>
  <si>
    <t>Enchantment</t>
    <phoneticPr fontId="1"/>
  </si>
  <si>
    <t>Tune of Fear</t>
    <phoneticPr fontId="1"/>
  </si>
  <si>
    <t>戦闘</t>
    <rPh sb="0" eb="2">
      <t>セントウ</t>
    </rPh>
    <phoneticPr fontId="1"/>
  </si>
  <si>
    <t>恐怖</t>
    <rPh sb="0" eb="2">
      <t>キョウフ</t>
    </rPh>
    <phoneticPr fontId="1"/>
  </si>
  <si>
    <t>周囲広範囲の敵に恐怖を植え付けます</t>
    <rPh sb="0" eb="2">
      <t>シュウイ</t>
    </rPh>
    <rPh sb="2" eb="5">
      <t>コウハンイ</t>
    </rPh>
    <rPh sb="6" eb="7">
      <t>テキ</t>
    </rPh>
    <rPh sb="8" eb="10">
      <t>キョウフ</t>
    </rPh>
    <rPh sb="11" eb="12">
      <t>ウ</t>
    </rPh>
    <rPh sb="13" eb="14">
      <t>ツ</t>
    </rPh>
    <phoneticPr fontId="1"/>
  </si>
  <si>
    <t>Fear 5</t>
    <phoneticPr fontId="1"/>
  </si>
  <si>
    <t>Tune of Growth</t>
    <phoneticPr fontId="1"/>
  </si>
  <si>
    <t>捕縛</t>
    <rPh sb="0" eb="2">
      <t>ホバク</t>
    </rPh>
    <phoneticPr fontId="1"/>
  </si>
  <si>
    <t>周囲広範囲の敵を蔓で捕縛し動きを封じます</t>
    <rPh sb="0" eb="2">
      <t>シュウイ</t>
    </rPh>
    <rPh sb="2" eb="5">
      <t>コウハンイ</t>
    </rPh>
    <rPh sb="6" eb="7">
      <t>テキ</t>
    </rPh>
    <rPh sb="8" eb="9">
      <t>ツル</t>
    </rPh>
    <rPh sb="10" eb="12">
      <t>ホバク</t>
    </rPh>
    <rPh sb="13" eb="14">
      <t>ウゴ</t>
    </rPh>
    <rPh sb="16" eb="17">
      <t>フウ</t>
    </rPh>
    <phoneticPr fontId="1"/>
  </si>
  <si>
    <t>Entangle</t>
    <phoneticPr fontId="1"/>
  </si>
  <si>
    <t>Tune of Dancing Death</t>
    <phoneticPr fontId="1"/>
  </si>
  <si>
    <t>疲労</t>
    <rPh sb="0" eb="2">
      <t>ヒロウ</t>
    </rPh>
    <phoneticPr fontId="1"/>
  </si>
  <si>
    <t>周囲広範囲の敵を疲労させようと試みます</t>
    <rPh sb="0" eb="2">
      <t>シュウイ</t>
    </rPh>
    <rPh sb="2" eb="5">
      <t>コウハンイ</t>
    </rPh>
    <rPh sb="6" eb="7">
      <t>テキ</t>
    </rPh>
    <rPh sb="8" eb="10">
      <t>ヒロウ</t>
    </rPh>
    <rPh sb="15" eb="16">
      <t>ココロ</t>
    </rPh>
    <phoneticPr fontId="1"/>
  </si>
  <si>
    <t>31+1</t>
    <phoneticPr fontId="1"/>
  </si>
  <si>
    <t>防御無視\n抵抗可能\n無心無効</t>
    <rPh sb="0" eb="2">
      <t>ボウギョ</t>
    </rPh>
    <rPh sb="2" eb="4">
      <t>ムシ</t>
    </rPh>
    <rPh sb="6" eb="8">
      <t>テイコウ</t>
    </rPh>
    <rPh sb="8" eb="10">
      <t>カノウ</t>
    </rPh>
    <rPh sb="12" eb="14">
      <t>ムシン</t>
    </rPh>
    <rPh sb="14" eb="16">
      <t>ムコウ</t>
    </rPh>
    <phoneticPr fontId="1"/>
  </si>
  <si>
    <t>Monster Boar</t>
    <phoneticPr fontId="1"/>
  </si>
  <si>
    <t>Grow Fortress</t>
    <phoneticPr fontId="1"/>
  </si>
  <si>
    <t>Tune of Fear</t>
    <phoneticPr fontId="1"/>
  </si>
  <si>
    <t>Tune of Growth</t>
    <phoneticPr fontId="1"/>
  </si>
  <si>
    <t>Tune of Dancing Death</t>
    <phoneticPr fontId="1"/>
  </si>
  <si>
    <t>Awaken Hamadryad</t>
    <phoneticPr fontId="1"/>
  </si>
  <si>
    <t>Pangaea</t>
    <phoneticPr fontId="1"/>
  </si>
  <si>
    <t>森林・海中限定</t>
    <rPh sb="0" eb="2">
      <t>シンリン</t>
    </rPh>
    <rPh sb="3" eb="5">
      <t>カイチュウ</t>
    </rPh>
    <rPh sb="5" eb="7">
      <t>ゲンテイ</t>
    </rPh>
    <phoneticPr fontId="1"/>
  </si>
  <si>
    <t>血の供犠を実行可能</t>
    <rPh sb="0" eb="1">
      <t>ケツ</t>
    </rPh>
    <rPh sb="2" eb="4">
      <t>キョウギ</t>
    </rPh>
    <rPh sb="5" eb="7">
      <t>ジッコウ</t>
    </rPh>
    <rPh sb="7" eb="9">
      <t>カノウ</t>
    </rPh>
    <phoneticPr fontId="1"/>
  </si>
  <si>
    <t>Bind Keres</t>
    <phoneticPr fontId="1"/>
  </si>
  <si>
    <t>Conjuration</t>
    <phoneticPr fontId="1"/>
  </si>
  <si>
    <t>死2</t>
    <rPh sb="0" eb="1">
      <t>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</si>
  <si>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</si>
  <si>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</si>
  <si>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</si>
  <si>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透明な恐るべき女悪魔Kerを3体召喚します</t>
    <rPh sb="0" eb="2">
      <t>トウメイ</t>
    </rPh>
    <rPh sb="3" eb="4">
      <t>オソ</t>
    </rPh>
    <rPh sb="7" eb="8">
      <t>オンナ</t>
    </rPh>
    <rPh sb="8" eb="10">
      <t>アクマ</t>
    </rPh>
    <rPh sb="15" eb="16">
      <t>タイ</t>
    </rPh>
    <rPh sb="16" eb="18">
      <t>ショウカン</t>
    </rPh>
    <phoneticPr fontId="1"/>
  </si>
  <si>
    <t>Ker</t>
    <phoneticPr fontId="1"/>
  </si>
  <si>
    <t>Bind Keres</t>
    <phoneticPr fontId="1"/>
  </si>
  <si>
    <t>Sla</t>
    <phoneticPr fontId="1"/>
  </si>
  <si>
    <t>Bea</t>
    <phoneticPr fontId="1"/>
  </si>
  <si>
    <t>Und</t>
    <phoneticPr fontId="1"/>
  </si>
  <si>
    <t>Sac</t>
    <phoneticPr fontId="1"/>
  </si>
  <si>
    <t>y</t>
    <phoneticPr fontId="1"/>
  </si>
  <si>
    <t>密偵</t>
    <rPh sb="0" eb="2">
      <t>ミッテイ</t>
    </rPh>
    <phoneticPr fontId="1"/>
  </si>
  <si>
    <t>兜</t>
    <rPh sb="0" eb="1">
      <t>カブト</t>
    </rPh>
    <phoneticPr fontId="1"/>
  </si>
  <si>
    <t>Champion's Headband</t>
    <phoneticPr fontId="1"/>
  </si>
  <si>
    <t>火5</t>
    <rPh sb="0" eb="1">
      <t>ヒ</t>
    </rPh>
    <phoneticPr fontId="1"/>
  </si>
  <si>
    <t>m</t>
    <phoneticPr fontId="1"/>
  </si>
  <si>
    <t>装備解除不可\nデスマッチ強制参加</t>
    <phoneticPr fontId="1"/>
  </si>
  <si>
    <t>デスマッチ景品の一つ。指揮上限と配下の士気を向上</t>
    <rPh sb="5" eb="7">
      <t>ケイヒン</t>
    </rPh>
    <rPh sb="8" eb="9">
      <t>ヒト</t>
    </rPh>
    <rPh sb="11" eb="13">
      <t>シキ</t>
    </rPh>
    <rPh sb="13" eb="15">
      <t>ジョウゲン</t>
    </rPh>
    <rPh sb="16" eb="18">
      <t>ハイカ</t>
    </rPh>
    <rPh sb="19" eb="21">
      <t>シキ</t>
    </rPh>
    <rPh sb="22" eb="24">
      <t>コウジョウ</t>
    </rPh>
    <phoneticPr fontId="1"/>
  </si>
  <si>
    <t>雑貨</t>
    <rPh sb="0" eb="2">
      <t>ザッカ</t>
    </rPh>
    <phoneticPr fontId="1"/>
  </si>
  <si>
    <t>Champion's Medal</t>
    <phoneticPr fontId="1"/>
  </si>
  <si>
    <t>s</t>
    <phoneticPr fontId="1"/>
  </si>
  <si>
    <t>デスマッチ景品の一つ。指揮能力と霊視を与える</t>
    <rPh sb="5" eb="7">
      <t>ケイヒン</t>
    </rPh>
    <rPh sb="8" eb="9">
      <t>ヒト</t>
    </rPh>
    <rPh sb="11" eb="13">
      <t>シキ</t>
    </rPh>
    <rPh sb="13" eb="15">
      <t>ノウリョク</t>
    </rPh>
    <rPh sb="16" eb="18">
      <t>レイシ</t>
    </rPh>
    <rPh sb="19" eb="20">
      <t>アタ</t>
    </rPh>
    <phoneticPr fontId="1"/>
  </si>
  <si>
    <t>Slave</t>
    <phoneticPr fontId="1"/>
  </si>
  <si>
    <t>捕</t>
    <rPh sb="0" eb="1">
      <t>ホ</t>
    </rPh>
    <phoneticPr fontId="1"/>
  </si>
  <si>
    <t>歩兵</t>
    <rPh sb="0" eb="2">
      <t>ホヘイ</t>
    </rPh>
    <phoneticPr fontId="1"/>
  </si>
  <si>
    <t>Sacred Serpent</t>
    <phoneticPr fontId="1"/>
  </si>
  <si>
    <t>訓</t>
    <rPh sb="0" eb="1">
      <t>クン</t>
    </rPh>
    <phoneticPr fontId="1"/>
  </si>
  <si>
    <t>魔獣</t>
    <rPh sb="0" eb="2">
      <t>マジュウ</t>
    </rPh>
    <phoneticPr fontId="1"/>
  </si>
  <si>
    <t>y</t>
    <phoneticPr fontId="1"/>
  </si>
  <si>
    <t>y</t>
    <phoneticPr fontId="1"/>
  </si>
  <si>
    <t>s</t>
    <phoneticPr fontId="1"/>
  </si>
  <si>
    <t>槍だけ持った奴隷。非常に弱いが遠慮なく使い捨てられる</t>
    <rPh sb="0" eb="1">
      <t>ヤリ</t>
    </rPh>
    <rPh sb="3" eb="4">
      <t>モ</t>
    </rPh>
    <rPh sb="6" eb="8">
      <t>ドレイ</t>
    </rPh>
    <rPh sb="9" eb="11">
      <t>ヒジョウ</t>
    </rPh>
    <rPh sb="12" eb="13">
      <t>ヨワ</t>
    </rPh>
    <rPh sb="15" eb="17">
      <t>エンリョ</t>
    </rPh>
    <rPh sb="19" eb="20">
      <t>ツカ</t>
    </rPh>
    <rPh sb="21" eb="22">
      <t>ス</t>
    </rPh>
    <phoneticPr fontId="1"/>
  </si>
  <si>
    <t>所属部隊の士気を高める毒蛇。士気を欠く下位の兵の維持に役立つ</t>
    <rPh sb="0" eb="2">
      <t>ショゾク</t>
    </rPh>
    <rPh sb="2" eb="4">
      <t>ブタイ</t>
    </rPh>
    <rPh sb="5" eb="7">
      <t>シキ</t>
    </rPh>
    <rPh sb="8" eb="9">
      <t>タカ</t>
    </rPh>
    <rPh sb="11" eb="13">
      <t>ドクヘビ</t>
    </rPh>
    <rPh sb="14" eb="16">
      <t>シキ</t>
    </rPh>
    <rPh sb="17" eb="18">
      <t>カ</t>
    </rPh>
    <rPh sb="19" eb="21">
      <t>カイ</t>
    </rPh>
    <rPh sb="22" eb="23">
      <t>ヘイ</t>
    </rPh>
    <rPh sb="24" eb="26">
      <t>イジ</t>
    </rPh>
    <rPh sb="27" eb="29">
      <t>ヤクダ</t>
    </rPh>
    <phoneticPr fontId="1"/>
  </si>
  <si>
    <t>EA</t>
    <phoneticPr fontId="1"/>
  </si>
  <si>
    <t>Pangaea</t>
    <phoneticPr fontId="1"/>
  </si>
  <si>
    <t>兵士</t>
    <rPh sb="0" eb="2">
      <t>ヘイシ</t>
    </rPh>
    <phoneticPr fontId="1"/>
  </si>
  <si>
    <t>Maenad</t>
    <phoneticPr fontId="1"/>
  </si>
  <si>
    <t>召</t>
    <rPh sb="0" eb="1">
      <t>ショウ</t>
    </rPh>
    <phoneticPr fontId="1"/>
  </si>
  <si>
    <t>爪で戦う裸の人間。弱いが士気は高く弾避けに向く</t>
    <rPh sb="0" eb="1">
      <t>ツメ</t>
    </rPh>
    <rPh sb="2" eb="3">
      <t>タタカ</t>
    </rPh>
    <rPh sb="4" eb="5">
      <t>ハダカ</t>
    </rPh>
    <rPh sb="6" eb="8">
      <t>ニンゲン</t>
    </rPh>
    <rPh sb="9" eb="10">
      <t>ヨワ</t>
    </rPh>
    <rPh sb="12" eb="14">
      <t>シキ</t>
    </rPh>
    <rPh sb="15" eb="16">
      <t>タカ</t>
    </rPh>
    <rPh sb="17" eb="18">
      <t>タマ</t>
    </rPh>
    <rPh sb="18" eb="19">
      <t>ヨ</t>
    </rPh>
    <rPh sb="21" eb="22">
      <t>ム</t>
    </rPh>
    <phoneticPr fontId="1"/>
  </si>
  <si>
    <t>f</t>
    <phoneticPr fontId="1"/>
  </si>
  <si>
    <t>Agartha</t>
    <phoneticPr fontId="1"/>
  </si>
  <si>
    <t>指揮官</t>
    <rPh sb="0" eb="3">
      <t>シキカン</t>
    </rPh>
    <phoneticPr fontId="1"/>
  </si>
  <si>
    <t>Pale One Scout</t>
    <phoneticPr fontId="1"/>
  </si>
  <si>
    <t>城</t>
    <rPh sb="0" eb="1">
      <t>シロ</t>
    </rPh>
    <phoneticPr fontId="1"/>
  </si>
  <si>
    <t>斥候</t>
    <rPh sb="0" eb="2">
      <t>セッコウ</t>
    </rPh>
    <phoneticPr fontId="1"/>
  </si>
  <si>
    <t>水陸両棲の斥候。海に入れる一方で森の通過は苦手</t>
    <rPh sb="0" eb="2">
      <t>スイリク</t>
    </rPh>
    <rPh sb="2" eb="4">
      <t>リョウセイ</t>
    </rPh>
    <rPh sb="5" eb="7">
      <t>セッコウ</t>
    </rPh>
    <rPh sb="8" eb="9">
      <t>ウミ</t>
    </rPh>
    <rPh sb="10" eb="11">
      <t>ハイ</t>
    </rPh>
    <rPh sb="13" eb="15">
      <t>イッポウ</t>
    </rPh>
    <rPh sb="16" eb="17">
      <t>モリ</t>
    </rPh>
    <rPh sb="18" eb="20">
      <t>ツウカ</t>
    </rPh>
    <rPh sb="21" eb="23">
      <t>ニガテ</t>
    </rPh>
    <phoneticPr fontId="1"/>
  </si>
  <si>
    <t>f</t>
    <phoneticPr fontId="1"/>
  </si>
  <si>
    <t>m</t>
    <phoneticPr fontId="1"/>
  </si>
  <si>
    <t>Pale One Commander</t>
    <phoneticPr fontId="1"/>
  </si>
  <si>
    <t>標準的な指揮官。種族的な水陸両棲のため汎用性は高い</t>
    <rPh sb="0" eb="3">
      <t>ヒョウジュンテキ</t>
    </rPh>
    <rPh sb="4" eb="7">
      <t>シキカン</t>
    </rPh>
    <rPh sb="8" eb="11">
      <t>シュゾクテキ</t>
    </rPh>
    <rPh sb="12" eb="14">
      <t>スイリク</t>
    </rPh>
    <rPh sb="14" eb="16">
      <t>リョウセイ</t>
    </rPh>
    <rPh sb="19" eb="22">
      <t>ハンヨウセイ</t>
    </rPh>
    <rPh sb="23" eb="24">
      <t>タカ</t>
    </rPh>
    <phoneticPr fontId="1"/>
  </si>
  <si>
    <t>Troglodyte Lord</t>
    <phoneticPr fontId="1"/>
  </si>
  <si>
    <t>戦闘力に優れる指揮官。指揮自体は下手</t>
    <rPh sb="0" eb="3">
      <t>セントウリョク</t>
    </rPh>
    <rPh sb="4" eb="5">
      <t>スグ</t>
    </rPh>
    <rPh sb="7" eb="10">
      <t>シキカン</t>
    </rPh>
    <rPh sb="11" eb="13">
      <t>シキ</t>
    </rPh>
    <rPh sb="13" eb="15">
      <t>ジタイ</t>
    </rPh>
    <rPh sb="16" eb="18">
      <t>ヘタ</t>
    </rPh>
    <phoneticPr fontId="1"/>
  </si>
  <si>
    <t>Ancient Lord</t>
    <phoneticPr fontId="1"/>
  </si>
  <si>
    <t>上位指揮官。歩幅の分か行軍も早め</t>
    <rPh sb="0" eb="2">
      <t>ジョウイ</t>
    </rPh>
    <rPh sb="2" eb="5">
      <t>シキカン</t>
    </rPh>
    <rPh sb="6" eb="8">
      <t>ホハバ</t>
    </rPh>
    <rPh sb="9" eb="10">
      <t>ブン</t>
    </rPh>
    <rPh sb="11" eb="13">
      <t>コウグン</t>
    </rPh>
    <rPh sb="14" eb="15">
      <t>ハヤ</t>
    </rPh>
    <phoneticPr fontId="1"/>
  </si>
  <si>
    <t>Engraver</t>
    <phoneticPr fontId="1"/>
  </si>
  <si>
    <t>城穴</t>
    <rPh sb="0" eb="1">
      <t>シロ</t>
    </rPh>
    <rPh sb="1" eb="2">
      <t>アナ</t>
    </rPh>
    <phoneticPr fontId="1"/>
  </si>
  <si>
    <t>魔術師</t>
    <rPh sb="0" eb="3">
      <t>マジュツシ</t>
    </rPh>
    <phoneticPr fontId="1"/>
  </si>
  <si>
    <t>地の魔法技能を持つ。研究が得意</t>
    <rPh sb="0" eb="1">
      <t>チ</t>
    </rPh>
    <rPh sb="2" eb="4">
      <t>マホウ</t>
    </rPh>
    <rPh sb="4" eb="6">
      <t>ギノウ</t>
    </rPh>
    <rPh sb="7" eb="8">
      <t>モ</t>
    </rPh>
    <rPh sb="10" eb="12">
      <t>ケンキュウ</t>
    </rPh>
    <rPh sb="13" eb="15">
      <t>トクイ</t>
    </rPh>
    <phoneticPr fontId="1"/>
  </si>
  <si>
    <t>Earth Reader</t>
    <phoneticPr fontId="1"/>
  </si>
  <si>
    <t>y</t>
    <phoneticPr fontId="1"/>
  </si>
  <si>
    <t>聖職者</t>
    <rPh sb="0" eb="3">
      <t>セイショクシャ</t>
    </rPh>
    <phoneticPr fontId="1"/>
  </si>
  <si>
    <t>レベル1の聖職者。地などの魔法技能も持つ</t>
    <rPh sb="5" eb="8">
      <t>セイショクシャ</t>
    </rPh>
    <rPh sb="9" eb="10">
      <t>チ</t>
    </rPh>
    <rPh sb="13" eb="15">
      <t>マホウ</t>
    </rPh>
    <rPh sb="15" eb="17">
      <t>ギノウ</t>
    </rPh>
    <rPh sb="18" eb="19">
      <t>モ</t>
    </rPh>
    <phoneticPr fontId="1"/>
  </si>
  <si>
    <t>10+</t>
    <phoneticPr fontId="1"/>
  </si>
  <si>
    <t>40+</t>
    <phoneticPr fontId="1"/>
  </si>
  <si>
    <t>0+</t>
    <phoneticPr fontId="1"/>
  </si>
  <si>
    <t>Oracle of Subterranean Waters</t>
    <phoneticPr fontId="1"/>
  </si>
  <si>
    <t>都</t>
    <rPh sb="0" eb="1">
      <t>ミヤコ</t>
    </rPh>
    <phoneticPr fontId="1"/>
  </si>
  <si>
    <t>レベル3の聖職者。地と水の魔法技能も持つ</t>
    <rPh sb="5" eb="8">
      <t>セイショクシャ</t>
    </rPh>
    <rPh sb="9" eb="10">
      <t>チ</t>
    </rPh>
    <rPh sb="11" eb="12">
      <t>ミズ</t>
    </rPh>
    <rPh sb="13" eb="15">
      <t>マホウ</t>
    </rPh>
    <rPh sb="15" eb="17">
      <t>ギノウ</t>
    </rPh>
    <rPh sb="18" eb="19">
      <t>モ</t>
    </rPh>
    <phoneticPr fontId="1"/>
  </si>
  <si>
    <t>30+</t>
    <phoneticPr fontId="1"/>
  </si>
  <si>
    <t>Oracle of Subterranean Fires</t>
    <phoneticPr fontId="1"/>
  </si>
  <si>
    <t>レベル3の聖職者。地と火の魔法技能も持つ</t>
    <rPh sb="5" eb="8">
      <t>セイショクシャ</t>
    </rPh>
    <rPh sb="9" eb="10">
      <t>チ</t>
    </rPh>
    <rPh sb="11" eb="12">
      <t>ヒ</t>
    </rPh>
    <rPh sb="13" eb="15">
      <t>マホウ</t>
    </rPh>
    <rPh sb="15" eb="17">
      <t>ギノウ</t>
    </rPh>
    <rPh sb="18" eb="19">
      <t>モ</t>
    </rPh>
    <phoneticPr fontId="1"/>
  </si>
  <si>
    <t>45+</t>
    <phoneticPr fontId="1"/>
  </si>
  <si>
    <t>Oracle of the Dead</t>
    <phoneticPr fontId="1"/>
  </si>
  <si>
    <t>レベル3の聖職者。地と死の魔法技能も持つ</t>
    <rPh sb="5" eb="8">
      <t>セイショクシャ</t>
    </rPh>
    <rPh sb="9" eb="10">
      <t>チ</t>
    </rPh>
    <rPh sb="11" eb="12">
      <t>シ</t>
    </rPh>
    <rPh sb="13" eb="15">
      <t>マホウ</t>
    </rPh>
    <rPh sb="15" eb="17">
      <t>ギノウ</t>
    </rPh>
    <rPh sb="18" eb="19">
      <t>モ</t>
    </rPh>
    <phoneticPr fontId="1"/>
  </si>
  <si>
    <t>25+</t>
    <phoneticPr fontId="1"/>
  </si>
  <si>
    <t>Olm Sage</t>
    <phoneticPr fontId="1"/>
  </si>
  <si>
    <t>都穴</t>
    <rPh sb="0" eb="1">
      <t>ミヤコ</t>
    </rPh>
    <rPh sb="1" eb="2">
      <t>アナ</t>
    </rPh>
    <phoneticPr fontId="1"/>
  </si>
  <si>
    <t>水と地の魔法技能を持つ。独特の体形のため装備欄が少ない</t>
    <rPh sb="0" eb="1">
      <t>ミズ</t>
    </rPh>
    <rPh sb="2" eb="3">
      <t>チ</t>
    </rPh>
    <rPh sb="4" eb="6">
      <t>マホウ</t>
    </rPh>
    <rPh sb="6" eb="8">
      <t>ギノウ</t>
    </rPh>
    <rPh sb="9" eb="10">
      <t>モ</t>
    </rPh>
    <rPh sb="12" eb="14">
      <t>ドクトク</t>
    </rPh>
    <rPh sb="15" eb="17">
      <t>タイケイ</t>
    </rPh>
    <rPh sb="20" eb="22">
      <t>ソウビ</t>
    </rPh>
    <rPh sb="22" eb="23">
      <t>ラン</t>
    </rPh>
    <rPh sb="24" eb="25">
      <t>スク</t>
    </rPh>
    <phoneticPr fontId="1"/>
  </si>
  <si>
    <t>Pale One Militia</t>
    <phoneticPr fontId="1"/>
  </si>
  <si>
    <t>槍を持つ民兵。元々低い戦闘技能がさらに低く非常に弱い</t>
    <rPh sb="0" eb="1">
      <t>ヤリ</t>
    </rPh>
    <rPh sb="2" eb="3">
      <t>モ</t>
    </rPh>
    <rPh sb="4" eb="6">
      <t>ミンペイ</t>
    </rPh>
    <rPh sb="7" eb="9">
      <t>モトモト</t>
    </rPh>
    <rPh sb="9" eb="10">
      <t>ヒク</t>
    </rPh>
    <rPh sb="11" eb="13">
      <t>セントウ</t>
    </rPh>
    <rPh sb="13" eb="15">
      <t>ギノウ</t>
    </rPh>
    <rPh sb="19" eb="20">
      <t>ヒク</t>
    </rPh>
    <rPh sb="21" eb="23">
      <t>ヒジョウ</t>
    </rPh>
    <rPh sb="24" eb="25">
      <t>ヨワ</t>
    </rPh>
    <phoneticPr fontId="1"/>
  </si>
  <si>
    <t>Wet One Captain</t>
    <phoneticPr fontId="1"/>
  </si>
  <si>
    <t>海</t>
    <rPh sb="0" eb="1">
      <t>ウミ</t>
    </rPh>
    <phoneticPr fontId="1"/>
  </si>
  <si>
    <t>海で雇える指揮官。陸の指揮官も海には入れるので特徴は乏しい</t>
    <rPh sb="0" eb="1">
      <t>ウミ</t>
    </rPh>
    <rPh sb="2" eb="3">
      <t>ヤト</t>
    </rPh>
    <rPh sb="5" eb="8">
      <t>シキカン</t>
    </rPh>
    <rPh sb="9" eb="10">
      <t>リク</t>
    </rPh>
    <rPh sb="11" eb="14">
      <t>シキカン</t>
    </rPh>
    <rPh sb="15" eb="16">
      <t>ウミ</t>
    </rPh>
    <rPh sb="18" eb="19">
      <t>ハイ</t>
    </rPh>
    <rPh sb="23" eb="25">
      <t>トクチョウ</t>
    </rPh>
    <rPh sb="26" eb="27">
      <t>トボ</t>
    </rPh>
    <phoneticPr fontId="1"/>
  </si>
  <si>
    <t>Wet One</t>
    <phoneticPr fontId="1"/>
  </si>
  <si>
    <t>槍を持つ軽歩兵。海中では戦闘技能と速度が向上する</t>
    <rPh sb="0" eb="1">
      <t>ヤリ</t>
    </rPh>
    <rPh sb="2" eb="3">
      <t>モ</t>
    </rPh>
    <rPh sb="4" eb="5">
      <t>ケイ</t>
    </rPh>
    <rPh sb="5" eb="7">
      <t>ホヘイ</t>
    </rPh>
    <rPh sb="8" eb="10">
      <t>カイチュウ</t>
    </rPh>
    <rPh sb="12" eb="14">
      <t>セントウ</t>
    </rPh>
    <rPh sb="14" eb="16">
      <t>ギノウ</t>
    </rPh>
    <rPh sb="17" eb="19">
      <t>ソクド</t>
    </rPh>
    <rPh sb="20" eb="22">
      <t>コウジョウ</t>
    </rPh>
    <phoneticPr fontId="1"/>
  </si>
  <si>
    <t>Pale One</t>
    <phoneticPr fontId="1"/>
  </si>
  <si>
    <t>槍と小盾を持つ軽歩兵。種族的に戦闘技能に問題を抱える</t>
    <rPh sb="0" eb="1">
      <t>ヤリ</t>
    </rPh>
    <rPh sb="2" eb="3">
      <t>コ</t>
    </rPh>
    <rPh sb="3" eb="4">
      <t>タテ</t>
    </rPh>
    <rPh sb="5" eb="6">
      <t>モ</t>
    </rPh>
    <rPh sb="7" eb="8">
      <t>ケイ</t>
    </rPh>
    <rPh sb="8" eb="10">
      <t>ホヘイ</t>
    </rPh>
    <rPh sb="11" eb="14">
      <t>シュゾクテキ</t>
    </rPh>
    <rPh sb="15" eb="17">
      <t>セントウ</t>
    </rPh>
    <rPh sb="17" eb="19">
      <t>ギノウ</t>
    </rPh>
    <rPh sb="20" eb="22">
      <t>モンダイ</t>
    </rPh>
    <rPh sb="23" eb="24">
      <t>カカ</t>
    </rPh>
    <phoneticPr fontId="1"/>
  </si>
  <si>
    <t>Pale One Warrior</t>
    <phoneticPr fontId="1"/>
  </si>
  <si>
    <t>城海穴</t>
    <rPh sb="0" eb="1">
      <t>シロ</t>
    </rPh>
    <rPh sb="1" eb="2">
      <t>ウミ</t>
    </rPh>
    <rPh sb="2" eb="3">
      <t>アナ</t>
    </rPh>
    <phoneticPr fontId="1"/>
  </si>
  <si>
    <t>槍と小盾を持つ軽歩兵。洞窟など暗い場所ではやや有利</t>
    <rPh sb="0" eb="1">
      <t>ヤリ</t>
    </rPh>
    <rPh sb="2" eb="3">
      <t>コ</t>
    </rPh>
    <rPh sb="3" eb="4">
      <t>タテ</t>
    </rPh>
    <rPh sb="5" eb="6">
      <t>モ</t>
    </rPh>
    <rPh sb="7" eb="8">
      <t>ケイ</t>
    </rPh>
    <rPh sb="8" eb="10">
      <t>ホヘイ</t>
    </rPh>
    <rPh sb="11" eb="13">
      <t>ドウクツ</t>
    </rPh>
    <rPh sb="15" eb="16">
      <t>クラ</t>
    </rPh>
    <rPh sb="17" eb="19">
      <t>バショ</t>
    </rPh>
    <rPh sb="23" eb="25">
      <t>ユウリ</t>
    </rPh>
    <phoneticPr fontId="1"/>
  </si>
  <si>
    <t>槍と小盾を持つ歩兵。どの兵も要塞包囲は得意とする</t>
    <rPh sb="0" eb="1">
      <t>ヤリ</t>
    </rPh>
    <rPh sb="2" eb="3">
      <t>コ</t>
    </rPh>
    <rPh sb="3" eb="4">
      <t>タテ</t>
    </rPh>
    <rPh sb="5" eb="6">
      <t>モ</t>
    </rPh>
    <rPh sb="7" eb="9">
      <t>ホヘイ</t>
    </rPh>
    <rPh sb="12" eb="13">
      <t>ヘイ</t>
    </rPh>
    <rPh sb="14" eb="16">
      <t>ヨウサイ</t>
    </rPh>
    <rPh sb="16" eb="18">
      <t>ホウイ</t>
    </rPh>
    <rPh sb="19" eb="21">
      <t>トクイ</t>
    </rPh>
    <phoneticPr fontId="1"/>
  </si>
  <si>
    <t>Cavern Guard</t>
    <phoneticPr fontId="1"/>
  </si>
  <si>
    <t>薙刀を持つ歩兵。飢えることなく要塞を効率的に守る</t>
    <rPh sb="0" eb="2">
      <t>ナギナタ</t>
    </rPh>
    <rPh sb="3" eb="4">
      <t>モ</t>
    </rPh>
    <rPh sb="5" eb="7">
      <t>ホヘイ</t>
    </rPh>
    <rPh sb="8" eb="9">
      <t>ウ</t>
    </rPh>
    <rPh sb="15" eb="17">
      <t>ヨウサイ</t>
    </rPh>
    <rPh sb="18" eb="21">
      <t>コウリツテキ</t>
    </rPh>
    <rPh sb="22" eb="23">
      <t>マモ</t>
    </rPh>
    <phoneticPr fontId="1"/>
  </si>
  <si>
    <t>Troglodyte</t>
    <phoneticPr fontId="1"/>
  </si>
  <si>
    <t>敵を蹂躙する怪物。踏めない相手への二連攻撃も侮れない</t>
    <rPh sb="0" eb="1">
      <t>テキ</t>
    </rPh>
    <rPh sb="2" eb="4">
      <t>ジュウリン</t>
    </rPh>
    <rPh sb="6" eb="8">
      <t>カイブツ</t>
    </rPh>
    <rPh sb="9" eb="10">
      <t>フ</t>
    </rPh>
    <rPh sb="13" eb="15">
      <t>アイテ</t>
    </rPh>
    <rPh sb="17" eb="18">
      <t>ニ</t>
    </rPh>
    <rPh sb="18" eb="19">
      <t>レン</t>
    </rPh>
    <rPh sb="19" eb="21">
      <t>コウゲキ</t>
    </rPh>
    <rPh sb="22" eb="23">
      <t>アナド</t>
    </rPh>
    <phoneticPr fontId="1"/>
  </si>
  <si>
    <t>Ancient Stone Hurler</t>
    <phoneticPr fontId="1"/>
  </si>
  <si>
    <t>射手</t>
    <rPh sb="0" eb="2">
      <t>シャシュ</t>
    </rPh>
    <phoneticPr fontId="1"/>
  </si>
  <si>
    <t>岩を投げる兵。射程が短すぎるが威力は強烈</t>
    <rPh sb="0" eb="1">
      <t>イワ</t>
    </rPh>
    <rPh sb="2" eb="3">
      <t>ナ</t>
    </rPh>
    <rPh sb="5" eb="6">
      <t>ヘイ</t>
    </rPh>
    <rPh sb="7" eb="9">
      <t>シャテイ</t>
    </rPh>
    <rPh sb="10" eb="11">
      <t>ミジカ</t>
    </rPh>
    <rPh sb="15" eb="17">
      <t>イリョク</t>
    </rPh>
    <rPh sb="18" eb="20">
      <t>キョウレツ</t>
    </rPh>
    <phoneticPr fontId="1"/>
  </si>
  <si>
    <t>岩を投げる兵。こちらは鎧を身に着けている</t>
    <rPh sb="0" eb="1">
      <t>イワ</t>
    </rPh>
    <rPh sb="2" eb="3">
      <t>ナ</t>
    </rPh>
    <rPh sb="5" eb="6">
      <t>ヘイ</t>
    </rPh>
    <rPh sb="11" eb="12">
      <t>ヨロイ</t>
    </rPh>
    <rPh sb="13" eb="14">
      <t>ミ</t>
    </rPh>
    <rPh sb="15" eb="16">
      <t>ツ</t>
    </rPh>
    <phoneticPr fontId="1"/>
  </si>
  <si>
    <t>Ancient One</t>
    <phoneticPr fontId="1"/>
  </si>
  <si>
    <t>槍と小盾を持つ歩兵。大きさに見合わない戦闘技能が難点</t>
    <rPh sb="0" eb="1">
      <t>ヤリ</t>
    </rPh>
    <rPh sb="2" eb="3">
      <t>コ</t>
    </rPh>
    <rPh sb="3" eb="4">
      <t>タテ</t>
    </rPh>
    <rPh sb="5" eb="6">
      <t>モ</t>
    </rPh>
    <rPh sb="7" eb="9">
      <t>ホヘイ</t>
    </rPh>
    <rPh sb="10" eb="11">
      <t>オオ</t>
    </rPh>
    <rPh sb="14" eb="16">
      <t>ミア</t>
    </rPh>
    <rPh sb="19" eb="21">
      <t>セントウ</t>
    </rPh>
    <rPh sb="21" eb="23">
      <t>ギノウ</t>
    </rPh>
    <rPh sb="24" eb="26">
      <t>ナンテン</t>
    </rPh>
    <phoneticPr fontId="1"/>
  </si>
  <si>
    <t>Seal Guard</t>
    <phoneticPr fontId="1"/>
  </si>
  <si>
    <t>魔法の薙刀を持つ歩兵。戦闘技能も標準的な水準に</t>
    <rPh sb="0" eb="2">
      <t>マホウ</t>
    </rPh>
    <rPh sb="3" eb="5">
      <t>ナギナタ</t>
    </rPh>
    <rPh sb="6" eb="7">
      <t>モ</t>
    </rPh>
    <rPh sb="8" eb="10">
      <t>ホヘイ</t>
    </rPh>
    <rPh sb="11" eb="13">
      <t>セントウ</t>
    </rPh>
    <rPh sb="13" eb="15">
      <t>ギノウ</t>
    </rPh>
    <rPh sb="16" eb="18">
      <t>ヒョウジュン</t>
    </rPh>
    <rPh sb="18" eb="19">
      <t>テキ</t>
    </rPh>
    <rPh sb="20" eb="22">
      <t>スイジュン</t>
    </rPh>
    <phoneticPr fontId="1"/>
  </si>
  <si>
    <t>Great Olm</t>
    <phoneticPr fontId="1"/>
  </si>
  <si>
    <t>思念により敵を麻痺させる。前衛の不器用さを補うのに有効</t>
    <rPh sb="0" eb="2">
      <t>シネン</t>
    </rPh>
    <rPh sb="5" eb="6">
      <t>テキ</t>
    </rPh>
    <rPh sb="7" eb="9">
      <t>マヒ</t>
    </rPh>
    <rPh sb="13" eb="15">
      <t>ゼンエイ</t>
    </rPh>
    <rPh sb="16" eb="19">
      <t>ブキヨウ</t>
    </rPh>
    <rPh sb="21" eb="22">
      <t>オギナ</t>
    </rPh>
    <rPh sb="25" eb="27">
      <t>ユウコウ</t>
    </rPh>
    <phoneticPr fontId="1"/>
  </si>
  <si>
    <t>Wet One</t>
    <phoneticPr fontId="1"/>
  </si>
  <si>
    <t>槍を持つ歩兵。陸でも雇えるものと違い防具を身に着けている</t>
    <rPh sb="0" eb="1">
      <t>ヤリ</t>
    </rPh>
    <rPh sb="2" eb="3">
      <t>モ</t>
    </rPh>
    <rPh sb="4" eb="6">
      <t>ホヘイ</t>
    </rPh>
    <rPh sb="7" eb="8">
      <t>オカ</t>
    </rPh>
    <rPh sb="10" eb="11">
      <t>ヤト</t>
    </rPh>
    <rPh sb="16" eb="17">
      <t>チガ</t>
    </rPh>
    <rPh sb="18" eb="20">
      <t>ボウグ</t>
    </rPh>
    <rPh sb="21" eb="22">
      <t>ミ</t>
    </rPh>
    <rPh sb="23" eb="24">
      <t>ツ</t>
    </rPh>
    <phoneticPr fontId="1"/>
  </si>
  <si>
    <t>Ancient Wet One</t>
    <phoneticPr fontId="1"/>
  </si>
  <si>
    <t>槍を持つ歩兵。やはり海中で真価を発揮する</t>
    <rPh sb="0" eb="1">
      <t>ヤリ</t>
    </rPh>
    <rPh sb="2" eb="3">
      <t>モ</t>
    </rPh>
    <rPh sb="4" eb="6">
      <t>ホヘイ</t>
    </rPh>
    <rPh sb="10" eb="12">
      <t>カイチュウ</t>
    </rPh>
    <rPh sb="13" eb="15">
      <t>シンカ</t>
    </rPh>
    <rPh sb="16" eb="18">
      <t>ハッキ</t>
    </rPh>
    <phoneticPr fontId="1"/>
  </si>
  <si>
    <t>Engraver</t>
    <phoneticPr fontId="1"/>
  </si>
  <si>
    <t>Agartha</t>
    <phoneticPr fontId="1"/>
  </si>
  <si>
    <t>EA</t>
    <phoneticPr fontId="1"/>
  </si>
  <si>
    <t>地1</t>
    <rPh sb="0" eb="1">
      <t>チ</t>
    </rPh>
    <phoneticPr fontId="1"/>
  </si>
  <si>
    <t>Earth Reader</t>
    <phoneticPr fontId="1"/>
  </si>
  <si>
    <t>地2聖1</t>
    <rPh sb="0" eb="1">
      <t>チ</t>
    </rPh>
    <rPh sb="2" eb="3">
      <t>セイ</t>
    </rPh>
    <phoneticPr fontId="1"/>
  </si>
  <si>
    <t>火水死+1:100%</t>
    <rPh sb="0" eb="1">
      <t>ヒ</t>
    </rPh>
    <rPh sb="1" eb="2">
      <t>ミズ</t>
    </rPh>
    <rPh sb="2" eb="3">
      <t>シ</t>
    </rPh>
    <phoneticPr fontId="1"/>
  </si>
  <si>
    <t>Oracle of Subterranean Waters</t>
    <phoneticPr fontId="1"/>
  </si>
  <si>
    <t>水1地3聖3</t>
    <rPh sb="0" eb="1">
      <t>ミズ</t>
    </rPh>
    <rPh sb="2" eb="3">
      <t>チ</t>
    </rPh>
    <rPh sb="4" eb="5">
      <t>セイ</t>
    </rPh>
    <phoneticPr fontId="1"/>
  </si>
  <si>
    <t>水地+1:100% 水地+1:10%</t>
    <rPh sb="0" eb="1">
      <t>ミズ</t>
    </rPh>
    <rPh sb="1" eb="2">
      <t>チ</t>
    </rPh>
    <rPh sb="10" eb="11">
      <t>ミズ</t>
    </rPh>
    <rPh sb="11" eb="12">
      <t>チ</t>
    </rPh>
    <phoneticPr fontId="1"/>
  </si>
  <si>
    <t>15+</t>
    <phoneticPr fontId="1"/>
  </si>
  <si>
    <t>Oracle of Subterranean Fires</t>
    <phoneticPr fontId="1"/>
  </si>
  <si>
    <t>火1地3聖3</t>
    <rPh sb="0" eb="1">
      <t>ヒ</t>
    </rPh>
    <rPh sb="2" eb="3">
      <t>チ</t>
    </rPh>
    <rPh sb="4" eb="5">
      <t>セイ</t>
    </rPh>
    <phoneticPr fontId="1"/>
  </si>
  <si>
    <t>火地+1:100% 火地+1:10%</t>
    <rPh sb="0" eb="1">
      <t>ヒ</t>
    </rPh>
    <rPh sb="1" eb="2">
      <t>チ</t>
    </rPh>
    <rPh sb="10" eb="11">
      <t>ヒ</t>
    </rPh>
    <rPh sb="11" eb="12">
      <t>チ</t>
    </rPh>
    <phoneticPr fontId="1"/>
  </si>
  <si>
    <t>15+</t>
    <phoneticPr fontId="1"/>
  </si>
  <si>
    <t>Oracle of the Dead</t>
    <phoneticPr fontId="1"/>
  </si>
  <si>
    <t>地3死1聖3</t>
    <rPh sb="0" eb="1">
      <t>チ</t>
    </rPh>
    <rPh sb="2" eb="3">
      <t>シ</t>
    </rPh>
    <rPh sb="4" eb="5">
      <t>セイ</t>
    </rPh>
    <phoneticPr fontId="1"/>
  </si>
  <si>
    <t>地死+1:100% 地死+1:10%</t>
    <rPh sb="0" eb="1">
      <t>チ</t>
    </rPh>
    <rPh sb="1" eb="2">
      <t>シ</t>
    </rPh>
    <rPh sb="10" eb="11">
      <t>チ</t>
    </rPh>
    <rPh sb="11" eb="12">
      <t>シ</t>
    </rPh>
    <phoneticPr fontId="1"/>
  </si>
  <si>
    <t>Olm Sage</t>
    <phoneticPr fontId="1"/>
  </si>
  <si>
    <t>水2地1</t>
    <rPh sb="0" eb="1">
      <t>ミズ</t>
    </rPh>
    <rPh sb="2" eb="3">
      <t>チ</t>
    </rPh>
    <phoneticPr fontId="1"/>
  </si>
  <si>
    <t>陸上下位</t>
    <rPh sb="0" eb="2">
      <t>リクジョウ</t>
    </rPh>
    <rPh sb="2" eb="4">
      <t>カイ</t>
    </rPh>
    <phoneticPr fontId="1"/>
  </si>
  <si>
    <t>Pale One Commander</t>
    <phoneticPr fontId="1"/>
  </si>
  <si>
    <t>Pale One:10　Pale One Warrior:10</t>
    <phoneticPr fontId="1"/>
  </si>
  <si>
    <t>陸上上位</t>
    <rPh sb="0" eb="2">
      <t>リクジョウ</t>
    </rPh>
    <rPh sb="2" eb="4">
      <t>ジョウイ</t>
    </rPh>
    <phoneticPr fontId="1"/>
  </si>
  <si>
    <t>Earth Reader</t>
    <phoneticPr fontId="1"/>
  </si>
  <si>
    <t>Pale One Warrior:10　Ancient Stone Hueler:5</t>
    <phoneticPr fontId="1"/>
  </si>
  <si>
    <t>陸上要塞</t>
    <rPh sb="0" eb="2">
      <t>リクジョウ</t>
    </rPh>
    <rPh sb="2" eb="4">
      <t>ヨウサイ</t>
    </rPh>
    <phoneticPr fontId="1"/>
  </si>
  <si>
    <t>Ancient Stone Hurler:4</t>
    <phoneticPr fontId="1"/>
  </si>
  <si>
    <t>水中下位</t>
    <rPh sb="0" eb="2">
      <t>スイチュウ</t>
    </rPh>
    <rPh sb="2" eb="4">
      <t>カイ</t>
    </rPh>
    <phoneticPr fontId="1"/>
  </si>
  <si>
    <t>Wet One Captain</t>
    <phoneticPr fontId="1"/>
  </si>
  <si>
    <t>Wet One:15</t>
    <phoneticPr fontId="1"/>
  </si>
  <si>
    <t>Wet Oneは軽装版</t>
    <rPh sb="8" eb="10">
      <t>ケイソウ</t>
    </rPh>
    <rPh sb="10" eb="11">
      <t>バン</t>
    </rPh>
    <phoneticPr fontId="1"/>
  </si>
  <si>
    <t>Ancient Wet One</t>
    <phoneticPr fontId="1"/>
  </si>
  <si>
    <t>Wet One:15</t>
    <phoneticPr fontId="1"/>
  </si>
  <si>
    <t>Wet Oneは重装版</t>
    <rPh sb="8" eb="9">
      <t>ジュウ</t>
    </rPh>
    <rPh sb="9" eb="10">
      <t>ソウ</t>
    </rPh>
    <rPh sb="10" eb="11">
      <t>バン</t>
    </rPh>
    <phoneticPr fontId="1"/>
  </si>
  <si>
    <t>Wet One Captain</t>
    <phoneticPr fontId="1"/>
  </si>
  <si>
    <t>Wet One:10</t>
    <phoneticPr fontId="1"/>
  </si>
  <si>
    <t>水中上位</t>
    <rPh sb="0" eb="2">
      <t>スイチュウ</t>
    </rPh>
    <rPh sb="2" eb="4">
      <t>ジョウイ</t>
    </rPh>
    <phoneticPr fontId="1"/>
  </si>
  <si>
    <t>水中要塞</t>
    <rPh sb="0" eb="2">
      <t>スイチュウ</t>
    </rPh>
    <rPh sb="2" eb="4">
      <t>ヨウサイ</t>
    </rPh>
    <phoneticPr fontId="1"/>
  </si>
  <si>
    <t>Agartha</t>
    <phoneticPr fontId="1"/>
  </si>
  <si>
    <t>Rhuax Pact</t>
    <phoneticPr fontId="1"/>
  </si>
  <si>
    <t>Conjuration</t>
    <phoneticPr fontId="1"/>
  </si>
  <si>
    <t>火1</t>
    <rPh sb="0" eb="1">
      <t>ヒ</t>
    </rPh>
    <phoneticPr fontId="1"/>
  </si>
  <si>
    <t>地1</t>
    <rPh sb="0" eb="1">
      <t>チ</t>
    </rPh>
    <phoneticPr fontId="1"/>
  </si>
  <si>
    <t>儀式</t>
    <rPh sb="0" eb="2">
      <t>ギシキ</t>
    </rPh>
    <phoneticPr fontId="1"/>
  </si>
  <si>
    <t>首都限定</t>
    <rPh sb="0" eb="2">
      <t>シュト</t>
    </rPh>
    <rPh sb="2" eb="4">
      <t>ゲンテイ</t>
    </rPh>
    <phoneticPr fontId="1"/>
  </si>
  <si>
    <t>兵士召喚</t>
    <rPh sb="0" eb="2">
      <t>ヘイシ</t>
    </rPh>
    <rPh sb="2" eb="4">
      <t>ショウカン</t>
    </rPh>
    <phoneticPr fontId="1"/>
  </si>
  <si>
    <t>Magma Child</t>
    <phoneticPr fontId="1"/>
  </si>
  <si>
    <t>Barathrus Pact</t>
    <phoneticPr fontId="1"/>
  </si>
  <si>
    <t>地2</t>
    <rPh sb="0" eb="1">
      <t>チ</t>
    </rPh>
    <phoneticPr fontId="1"/>
  </si>
  <si>
    <t>再生しつつ敵を蹂躙する精霊Earth Elementalを1体召喚します</t>
    <rPh sb="0" eb="2">
      <t>サイセイ</t>
    </rPh>
    <rPh sb="5" eb="6">
      <t>テキ</t>
    </rPh>
    <rPh sb="7" eb="9">
      <t>ジュウリン</t>
    </rPh>
    <rPh sb="11" eb="13">
      <t>セイレイ</t>
    </rPh>
    <rPh sb="30" eb="31">
      <t>タイ</t>
    </rPh>
    <rPh sb="31" eb="33">
      <t>ショウカン</t>
    </rPh>
    <phoneticPr fontId="1"/>
  </si>
  <si>
    <t>炎による範囲攻撃を行う精霊Magma Childを5体召喚します</t>
    <rPh sb="0" eb="1">
      <t>ホノオ</t>
    </rPh>
    <rPh sb="4" eb="6">
      <t>ハンイ</t>
    </rPh>
    <rPh sb="6" eb="8">
      <t>コウゲキ</t>
    </rPh>
    <rPh sb="9" eb="10">
      <t>オコナ</t>
    </rPh>
    <rPh sb="11" eb="13">
      <t>セイレイ</t>
    </rPh>
    <rPh sb="26" eb="27">
      <t>タイ</t>
    </rPh>
    <rPh sb="27" eb="29">
      <t>ショウカン</t>
    </rPh>
    <phoneticPr fontId="1"/>
  </si>
  <si>
    <t>Earth Elemental</t>
    <phoneticPr fontId="1"/>
  </si>
  <si>
    <t>Bind Penumbral</t>
    <phoneticPr fontId="1"/>
  </si>
  <si>
    <t>死1</t>
    <rPh sb="0" eb="1">
      <t>シ</t>
    </rPh>
    <phoneticPr fontId="1"/>
  </si>
  <si>
    <t>陸上専用</t>
    <rPh sb="0" eb="2">
      <t>リクジョウ</t>
    </rPh>
    <rPh sb="2" eb="4">
      <t>センヨウ</t>
    </rPh>
    <phoneticPr fontId="1"/>
  </si>
  <si>
    <t>水陸両用</t>
    <rPh sb="0" eb="2">
      <t>スイリク</t>
    </rPh>
    <rPh sb="2" eb="4">
      <t>リョウヨウ</t>
    </rPh>
    <phoneticPr fontId="1"/>
  </si>
  <si>
    <t>生命力を吸収する霊Penumbralを1体召喚します</t>
    <rPh sb="0" eb="3">
      <t>セイメイリョク</t>
    </rPh>
    <rPh sb="4" eb="6">
      <t>キュウシュウ</t>
    </rPh>
    <rPh sb="8" eb="9">
      <t>レイ</t>
    </rPh>
    <rPh sb="20" eb="21">
      <t>タイ</t>
    </rPh>
    <rPh sb="21" eb="23">
      <t>ショウカン</t>
    </rPh>
    <phoneticPr fontId="1"/>
  </si>
  <si>
    <t>Penumbral</t>
    <phoneticPr fontId="1"/>
  </si>
  <si>
    <t>Revive Cavern Wights</t>
    <phoneticPr fontId="1"/>
  </si>
  <si>
    <t>Pale OneのミイラCavern Wightを3体召喚します</t>
    <rPh sb="26" eb="27">
      <t>タイ</t>
    </rPh>
    <rPh sb="27" eb="29">
      <t>ショウカン</t>
    </rPh>
    <phoneticPr fontId="1"/>
  </si>
  <si>
    <t>Cavern Wight</t>
    <phoneticPr fontId="1"/>
  </si>
  <si>
    <t>Bind Umbral</t>
    <phoneticPr fontId="1"/>
  </si>
  <si>
    <t>死2</t>
    <rPh sb="0" eb="1">
      <t>シ</t>
    </rPh>
    <phoneticPr fontId="1"/>
  </si>
  <si>
    <t>生命力を吸収する大型の霊Umbralを1体召喚します</t>
    <rPh sb="0" eb="3">
      <t>セイメイリョク</t>
    </rPh>
    <rPh sb="4" eb="6">
      <t>キュウシュウ</t>
    </rPh>
    <rPh sb="8" eb="10">
      <t>オオガタ</t>
    </rPh>
    <rPh sb="11" eb="12">
      <t>レイ</t>
    </rPh>
    <rPh sb="20" eb="21">
      <t>タイ</t>
    </rPh>
    <rPh sb="21" eb="23">
      <t>ショウカン</t>
    </rPh>
    <phoneticPr fontId="1"/>
  </si>
  <si>
    <t>Umbral</t>
    <phoneticPr fontId="1"/>
  </si>
  <si>
    <t>Unleash Imprisoned Ones</t>
    <phoneticPr fontId="1"/>
  </si>
  <si>
    <t>Alteration</t>
    <phoneticPr fontId="1"/>
  </si>
  <si>
    <t>地6</t>
    <rPh sb="0" eb="1">
      <t>チ</t>
    </rPh>
    <phoneticPr fontId="1"/>
  </si>
  <si>
    <t>死4</t>
    <rPh sb="0" eb="1">
      <t>シ</t>
    </rPh>
    <phoneticPr fontId="1"/>
  </si>
  <si>
    <t>特殊</t>
    <rPh sb="0" eb="2">
      <t>トクシュ</t>
    </rPh>
    <phoneticPr fontId="1"/>
  </si>
  <si>
    <t>首都の封印の間を開放し三体の闇の神を開放します</t>
    <rPh sb="0" eb="2">
      <t>シュト</t>
    </rPh>
    <rPh sb="3" eb="5">
      <t>フウイン</t>
    </rPh>
    <rPh sb="6" eb="7">
      <t>マ</t>
    </rPh>
    <rPh sb="8" eb="10">
      <t>カイホウ</t>
    </rPh>
    <rPh sb="11" eb="13">
      <t>サンタイ</t>
    </rPh>
    <rPh sb="14" eb="15">
      <t>ヤミ</t>
    </rPh>
    <rPh sb="16" eb="17">
      <t>カミ</t>
    </rPh>
    <rPh sb="18" eb="20">
      <t>カイホウ</t>
    </rPh>
    <phoneticPr fontId="1"/>
  </si>
  <si>
    <t>Living Mercury</t>
    <phoneticPr fontId="1"/>
  </si>
  <si>
    <t>Enchantment</t>
    <phoneticPr fontId="1"/>
  </si>
  <si>
    <t>水1</t>
    <rPh sb="0" eb="1">
      <t>ミズ</t>
    </rPh>
    <phoneticPr fontId="1"/>
  </si>
  <si>
    <t>有毒な生ける水銀Living Mercuryを1体召喚します</t>
    <rPh sb="0" eb="2">
      <t>ユウドク</t>
    </rPh>
    <rPh sb="3" eb="4">
      <t>イ</t>
    </rPh>
    <rPh sb="6" eb="8">
      <t>スイギン</t>
    </rPh>
    <rPh sb="24" eb="25">
      <t>タイ</t>
    </rPh>
    <rPh sb="25" eb="27">
      <t>ショウカン</t>
    </rPh>
    <phoneticPr fontId="1"/>
  </si>
  <si>
    <t>Thaumaturgy</t>
    <phoneticPr fontId="1"/>
  </si>
  <si>
    <t>Mirror of Earths Memories</t>
    <phoneticPr fontId="1"/>
  </si>
  <si>
    <t>水2</t>
    <rPh sb="0" eb="1">
      <t>ミズ</t>
    </rPh>
    <phoneticPr fontId="1"/>
  </si>
  <si>
    <t>土地探索</t>
    <rPh sb="0" eb="2">
      <t>トチ</t>
    </rPh>
    <rPh sb="2" eb="4">
      <t>タンサク</t>
    </rPh>
    <phoneticPr fontId="1"/>
  </si>
  <si>
    <t>指定した洞窟の州の火水地死に関連する魔法の地を全て明かします</t>
    <rPh sb="4" eb="6">
      <t>ドウクツ</t>
    </rPh>
    <rPh sb="9" eb="10">
      <t>ヒ</t>
    </rPh>
    <rPh sb="10" eb="11">
      <t>ミズ</t>
    </rPh>
    <rPh sb="11" eb="12">
      <t>チ</t>
    </rPh>
    <rPh sb="12" eb="13">
      <t>シ</t>
    </rPh>
    <phoneticPr fontId="1"/>
  </si>
  <si>
    <t>遠隔儀式\n洞窟の州のみ指定可能</t>
    <rPh sb="0" eb="2">
      <t>エンカク</t>
    </rPh>
    <rPh sb="2" eb="4">
      <t>ギシキ</t>
    </rPh>
    <rPh sb="6" eb="8">
      <t>ドウクツ</t>
    </rPh>
    <rPh sb="9" eb="10">
      <t>シュウ</t>
    </rPh>
    <rPh sb="12" eb="14">
      <t>シテイ</t>
    </rPh>
    <rPh sb="14" eb="16">
      <t>カノウ</t>
    </rPh>
    <phoneticPr fontId="1"/>
  </si>
  <si>
    <t>EA</t>
    <phoneticPr fontId="1"/>
  </si>
  <si>
    <t>Rhuax Pact</t>
    <phoneticPr fontId="1"/>
  </si>
  <si>
    <t>Barathrus Pact</t>
    <phoneticPr fontId="1"/>
  </si>
  <si>
    <t>Bind Penumbral</t>
    <phoneticPr fontId="1"/>
  </si>
  <si>
    <t>Revive Cavern Wights</t>
    <phoneticPr fontId="1"/>
  </si>
  <si>
    <t>Bind Umbral</t>
    <phoneticPr fontId="1"/>
  </si>
  <si>
    <t>Unleash Imprisoned Ones</t>
    <phoneticPr fontId="1"/>
  </si>
  <si>
    <t>Liquid Flames of Rhuax</t>
    <phoneticPr fontId="1"/>
  </si>
  <si>
    <t>Living Mercury</t>
    <phoneticPr fontId="1"/>
  </si>
  <si>
    <t>Mirror of Earths Memories</t>
    <phoneticPr fontId="1"/>
  </si>
  <si>
    <t>洞窟の要塞に税収/資源ボーナス</t>
    <phoneticPr fontId="1"/>
  </si>
  <si>
    <t>Halls of the Oracles, Roots of the Earth, The Chamber of the Seal, The Womb of the Earth</t>
    <phoneticPr fontId="1"/>
  </si>
  <si>
    <t>火1水1地3死1</t>
    <rPh sb="0" eb="1">
      <t>ヒ</t>
    </rPh>
    <rPh sb="2" eb="3">
      <t>ミズ</t>
    </rPh>
    <rPh sb="4" eb="5">
      <t>チ</t>
    </rPh>
    <rPh sb="6" eb="7">
      <t>シ</t>
    </rPh>
    <phoneticPr fontId="1"/>
  </si>
  <si>
    <t>地の魔術師による遠隔偵察</t>
    <rPh sb="0" eb="1">
      <t>チ</t>
    </rPh>
    <rPh sb="2" eb="5">
      <t>マジュツシ</t>
    </rPh>
    <rPh sb="8" eb="10">
      <t>エンカク</t>
    </rPh>
    <rPh sb="10" eb="12">
      <t>テイサツ</t>
    </rPh>
    <phoneticPr fontId="1"/>
  </si>
  <si>
    <t>Roots of the Earthの下にある暗き洞穴には、奇妙な単眼の人型種族が進化しました。
太陽に触れられることなく、彼らはPale Oneとして人間に知られるようになりました。
Pale Oneは完全な暗視能力と鰓を生まれ持ち、地底の川や湖、そして洞穴の広間に住みます。
Pale Pneの成長は止まることがなく、古きものは巨大な体躯にまで成長することができます。
Ancient Oneの中でも最も賢明なものたちは、強大な力を持つ魔法神官、Oracleとして知られます。
Oracleは大きな洞穴の広間に集い、そこで彼らはPale Oneの運命を予知します。</t>
    <phoneticPr fontId="1"/>
  </si>
  <si>
    <t>青白き者</t>
    <rPh sb="0" eb="2">
      <t>アオジロ</t>
    </rPh>
    <rPh sb="3" eb="4">
      <t>モノ</t>
    </rPh>
    <phoneticPr fontId="1"/>
  </si>
  <si>
    <t>フィルボルグ、シー、トゥアハ</t>
    <phoneticPr fontId="1"/>
  </si>
  <si>
    <t>Sea</t>
    <phoneticPr fontId="1"/>
  </si>
  <si>
    <t>Fir Bolg Scout</t>
    <phoneticPr fontId="1"/>
  </si>
  <si>
    <t>指揮官</t>
    <rPh sb="0" eb="3">
      <t>シキカン</t>
    </rPh>
    <phoneticPr fontId="1"/>
  </si>
  <si>
    <t>Tir na n'Og</t>
    <phoneticPr fontId="1"/>
  </si>
  <si>
    <t>城</t>
    <rPh sb="0" eb="1">
      <t>シロ</t>
    </rPh>
    <phoneticPr fontId="1"/>
  </si>
  <si>
    <t>斥候</t>
    <rPh sb="0" eb="2">
      <t>セッコウ</t>
    </rPh>
    <phoneticPr fontId="1"/>
  </si>
  <si>
    <t>装備が整った斥候。斥候としては無駄に高価なだけ</t>
    <rPh sb="0" eb="2">
      <t>ソウビ</t>
    </rPh>
    <rPh sb="3" eb="4">
      <t>トトノ</t>
    </rPh>
    <rPh sb="6" eb="8">
      <t>セッコウ</t>
    </rPh>
    <rPh sb="9" eb="11">
      <t>セッコウ</t>
    </rPh>
    <rPh sb="15" eb="17">
      <t>ムダ</t>
    </rPh>
    <rPh sb="18" eb="20">
      <t>コウカ</t>
    </rPh>
    <phoneticPr fontId="1"/>
  </si>
  <si>
    <t>fm</t>
    <phoneticPr fontId="1"/>
  </si>
  <si>
    <t>Fir Bolg Champion</t>
    <phoneticPr fontId="1"/>
  </si>
  <si>
    <t>標準的な指揮官。芸はないが雇用条件も緩い</t>
    <rPh sb="0" eb="3">
      <t>ヒョウジュンテキ</t>
    </rPh>
    <rPh sb="4" eb="7">
      <t>シキカン</t>
    </rPh>
    <rPh sb="8" eb="9">
      <t>ゲイ</t>
    </rPh>
    <rPh sb="13" eb="15">
      <t>コヨウ</t>
    </rPh>
    <rPh sb="15" eb="17">
      <t>ジョウケン</t>
    </rPh>
    <rPh sb="18" eb="19">
      <t>ユル</t>
    </rPh>
    <phoneticPr fontId="1"/>
  </si>
  <si>
    <t>Fir Bolg Druid</t>
    <phoneticPr fontId="1"/>
  </si>
  <si>
    <t>y</t>
    <phoneticPr fontId="1"/>
  </si>
  <si>
    <t>魔術師</t>
    <rPh sb="0" eb="3">
      <t>マジュツシ</t>
    </rPh>
    <phoneticPr fontId="1"/>
  </si>
  <si>
    <t>風などの魔法技能を持つ。雇用しやすく研究向け</t>
    <rPh sb="0" eb="1">
      <t>カゼ</t>
    </rPh>
    <rPh sb="4" eb="6">
      <t>マホウ</t>
    </rPh>
    <rPh sb="6" eb="8">
      <t>ギノウ</t>
    </rPh>
    <rPh sb="9" eb="10">
      <t>モ</t>
    </rPh>
    <rPh sb="12" eb="14">
      <t>コヨウ</t>
    </rPh>
    <rPh sb="18" eb="20">
      <t>ケンキュウ</t>
    </rPh>
    <rPh sb="20" eb="21">
      <t>ム</t>
    </rPh>
    <phoneticPr fontId="1"/>
  </si>
  <si>
    <t>5+</t>
    <phoneticPr fontId="1"/>
  </si>
  <si>
    <t>Def</t>
    <phoneticPr fontId="1"/>
  </si>
  <si>
    <t>Sidhe Champion</t>
    <phoneticPr fontId="1"/>
  </si>
  <si>
    <t>聖職者</t>
    <rPh sb="0" eb="3">
      <t>セイショクシャ</t>
    </rPh>
    <phoneticPr fontId="1"/>
  </si>
  <si>
    <t>y</t>
    <phoneticPr fontId="1"/>
  </si>
  <si>
    <t>レベル1の聖職者。風と緑の魔法技能も持ち上位指揮官も兼任</t>
    <rPh sb="5" eb="8">
      <t>セイショクシャ</t>
    </rPh>
    <rPh sb="9" eb="10">
      <t>カゼ</t>
    </rPh>
    <rPh sb="11" eb="12">
      <t>ミドリ</t>
    </rPh>
    <rPh sb="13" eb="15">
      <t>マホウ</t>
    </rPh>
    <rPh sb="15" eb="17">
      <t>ギノウ</t>
    </rPh>
    <rPh sb="18" eb="19">
      <t>モ</t>
    </rPh>
    <rPh sb="20" eb="22">
      <t>ジョウイ</t>
    </rPh>
    <rPh sb="22" eb="25">
      <t>シキカン</t>
    </rPh>
    <rPh sb="26" eb="28">
      <t>ケンニン</t>
    </rPh>
    <phoneticPr fontId="1"/>
  </si>
  <si>
    <t>f</t>
    <phoneticPr fontId="1"/>
  </si>
  <si>
    <t>Sidhe Lord</t>
    <phoneticPr fontId="1"/>
  </si>
  <si>
    <t>y</t>
    <phoneticPr fontId="1"/>
  </si>
  <si>
    <t>y</t>
    <phoneticPr fontId="1"/>
  </si>
  <si>
    <t>レベル2の聖職者。風と緑の魔法技能も持ち指揮官も兼任</t>
    <rPh sb="5" eb="8">
      <t>セイショクシャ</t>
    </rPh>
    <rPh sb="9" eb="10">
      <t>カゼ</t>
    </rPh>
    <rPh sb="11" eb="12">
      <t>ミドリ</t>
    </rPh>
    <rPh sb="13" eb="15">
      <t>マホウ</t>
    </rPh>
    <rPh sb="15" eb="17">
      <t>ギノウ</t>
    </rPh>
    <rPh sb="18" eb="19">
      <t>モ</t>
    </rPh>
    <rPh sb="20" eb="23">
      <t>シキカン</t>
    </rPh>
    <rPh sb="24" eb="26">
      <t>ケンニン</t>
    </rPh>
    <phoneticPr fontId="1"/>
  </si>
  <si>
    <t>Bean Sidhe</t>
    <phoneticPr fontId="1"/>
  </si>
  <si>
    <t>風、水、緑などの魔法技能を持つ。聖職者ではないが神聖</t>
    <rPh sb="0" eb="1">
      <t>カゼ</t>
    </rPh>
    <rPh sb="2" eb="3">
      <t>ミズ</t>
    </rPh>
    <rPh sb="4" eb="5">
      <t>ミドリ</t>
    </rPh>
    <rPh sb="8" eb="10">
      <t>マホウ</t>
    </rPh>
    <rPh sb="10" eb="12">
      <t>ギノウ</t>
    </rPh>
    <rPh sb="13" eb="14">
      <t>モ</t>
    </rPh>
    <rPh sb="16" eb="19">
      <t>セイショクシャ</t>
    </rPh>
    <rPh sb="24" eb="26">
      <t>シンセイ</t>
    </rPh>
    <phoneticPr fontId="1"/>
  </si>
  <si>
    <t>Baobhan Sidhe</t>
    <phoneticPr fontId="1"/>
  </si>
  <si>
    <t>風の魔法技能を持つ暗殺者。呪文による効率的な暗殺が可能</t>
    <rPh sb="0" eb="1">
      <t>カゼ</t>
    </rPh>
    <rPh sb="2" eb="4">
      <t>マホウ</t>
    </rPh>
    <rPh sb="4" eb="6">
      <t>ギノウ</t>
    </rPh>
    <rPh sb="7" eb="8">
      <t>モ</t>
    </rPh>
    <rPh sb="9" eb="12">
      <t>アンサツシャ</t>
    </rPh>
    <rPh sb="13" eb="15">
      <t>ジュモン</t>
    </rPh>
    <rPh sb="18" eb="21">
      <t>コウリツテキ</t>
    </rPh>
    <rPh sb="22" eb="24">
      <t>アンサツ</t>
    </rPh>
    <rPh sb="25" eb="27">
      <t>カノウ</t>
    </rPh>
    <phoneticPr fontId="1"/>
  </si>
  <si>
    <t>f</t>
    <phoneticPr fontId="1"/>
  </si>
  <si>
    <t>暗殺者</t>
    <rPh sb="0" eb="3">
      <t>アンサツシャ</t>
    </rPh>
    <phoneticPr fontId="1"/>
  </si>
  <si>
    <t>Ri</t>
    <phoneticPr fontId="1"/>
  </si>
  <si>
    <t>都</t>
    <rPh sb="0" eb="1">
      <t>ミヤコ</t>
    </rPh>
    <phoneticPr fontId="1"/>
  </si>
  <si>
    <t>レベル2の聖職者。風や緑などの魔法技能も持ち最上位指揮官も兼ねる</t>
    <rPh sb="5" eb="8">
      <t>セイショクシャ</t>
    </rPh>
    <rPh sb="9" eb="10">
      <t>カゼ</t>
    </rPh>
    <rPh sb="11" eb="12">
      <t>ミドリ</t>
    </rPh>
    <rPh sb="15" eb="17">
      <t>マホウ</t>
    </rPh>
    <rPh sb="17" eb="19">
      <t>ギノウ</t>
    </rPh>
    <rPh sb="20" eb="21">
      <t>モ</t>
    </rPh>
    <rPh sb="22" eb="25">
      <t>サイジョウイ</t>
    </rPh>
    <rPh sb="25" eb="28">
      <t>シキカン</t>
    </rPh>
    <rPh sb="29" eb="30">
      <t>カ</t>
    </rPh>
    <phoneticPr fontId="1"/>
  </si>
  <si>
    <t>25+</t>
    <phoneticPr fontId="1"/>
  </si>
  <si>
    <t>レベル2の聖職者。風や緑などの魔法技能も持つ</t>
    <rPh sb="5" eb="8">
      <t>セイショクシャ</t>
    </rPh>
    <rPh sb="9" eb="10">
      <t>カゼ</t>
    </rPh>
    <rPh sb="11" eb="12">
      <t>ミドリ</t>
    </rPh>
    <rPh sb="15" eb="17">
      <t>マホウ</t>
    </rPh>
    <rPh sb="17" eb="19">
      <t>ギノウ</t>
    </rPh>
    <rPh sb="20" eb="21">
      <t>モ</t>
    </rPh>
    <phoneticPr fontId="1"/>
  </si>
  <si>
    <t>30+</t>
    <phoneticPr fontId="1"/>
  </si>
  <si>
    <t>Tuatha Sorceress</t>
    <phoneticPr fontId="1"/>
  </si>
  <si>
    <t>Fir Bolg Militia</t>
    <phoneticPr fontId="1"/>
  </si>
  <si>
    <t>兵士</t>
    <rPh sb="0" eb="2">
      <t>ヘイシ</t>
    </rPh>
    <phoneticPr fontId="1"/>
  </si>
  <si>
    <t>歩兵</t>
    <rPh sb="0" eb="2">
      <t>ホヘイ</t>
    </rPh>
    <phoneticPr fontId="1"/>
  </si>
  <si>
    <t>槍と盾を持つ民兵。民兵としては強いほう</t>
    <rPh sb="0" eb="1">
      <t>ヤリ</t>
    </rPh>
    <rPh sb="2" eb="3">
      <t>タテ</t>
    </rPh>
    <rPh sb="4" eb="5">
      <t>モ</t>
    </rPh>
    <rPh sb="6" eb="8">
      <t>ミンペイ</t>
    </rPh>
    <rPh sb="9" eb="11">
      <t>ミンペイ</t>
    </rPh>
    <rPh sb="15" eb="16">
      <t>ツヨ</t>
    </rPh>
    <phoneticPr fontId="1"/>
  </si>
  <si>
    <t>Fir Bolg Slinger</t>
    <phoneticPr fontId="1"/>
  </si>
  <si>
    <t>射手</t>
    <rPh sb="0" eb="2">
      <t>シャシュ</t>
    </rPh>
    <phoneticPr fontId="1"/>
  </si>
  <si>
    <t>高精度の投石部隊。軽装の敵が相手なら使える</t>
    <rPh sb="0" eb="3">
      <t>コウセイド</t>
    </rPh>
    <rPh sb="4" eb="6">
      <t>トウセキ</t>
    </rPh>
    <rPh sb="6" eb="8">
      <t>ブタイ</t>
    </rPh>
    <rPh sb="9" eb="11">
      <t>ケイソウ</t>
    </rPh>
    <rPh sb="12" eb="13">
      <t>テキ</t>
    </rPh>
    <rPh sb="14" eb="16">
      <t>アイテ</t>
    </rPh>
    <rPh sb="18" eb="19">
      <t>ツカ</t>
    </rPh>
    <phoneticPr fontId="1"/>
  </si>
  <si>
    <t>Fir Bolg Warrior</t>
    <phoneticPr fontId="1"/>
  </si>
  <si>
    <t>槍、投槍、盾を持つ軽歩兵。装備は貧相だが戦闘技能は一流</t>
    <rPh sb="0" eb="1">
      <t>ヤリ</t>
    </rPh>
    <rPh sb="2" eb="4">
      <t>ナゲヤリ</t>
    </rPh>
    <rPh sb="5" eb="6">
      <t>タテ</t>
    </rPh>
    <rPh sb="7" eb="8">
      <t>モ</t>
    </rPh>
    <rPh sb="9" eb="10">
      <t>ケイ</t>
    </rPh>
    <rPh sb="10" eb="12">
      <t>ホヘイ</t>
    </rPh>
    <rPh sb="13" eb="15">
      <t>ソウビ</t>
    </rPh>
    <rPh sb="16" eb="18">
      <t>ヒンソウ</t>
    </rPh>
    <rPh sb="20" eb="22">
      <t>セントウ</t>
    </rPh>
    <rPh sb="22" eb="24">
      <t>ギノウ</t>
    </rPh>
    <rPh sb="25" eb="27">
      <t>イチリュウ</t>
    </rPh>
    <phoneticPr fontId="1"/>
  </si>
  <si>
    <t>Fir Bolg Warrior</t>
    <phoneticPr fontId="1"/>
  </si>
  <si>
    <t>斧と盾を持つ軽歩兵。より接近戦に特化している</t>
    <rPh sb="0" eb="1">
      <t>オノ</t>
    </rPh>
    <rPh sb="2" eb="3">
      <t>タテ</t>
    </rPh>
    <rPh sb="4" eb="5">
      <t>モ</t>
    </rPh>
    <rPh sb="6" eb="7">
      <t>ケイ</t>
    </rPh>
    <rPh sb="7" eb="9">
      <t>ホヘイ</t>
    </rPh>
    <rPh sb="12" eb="15">
      <t>セッキンセン</t>
    </rPh>
    <rPh sb="16" eb="18">
      <t>トクカ</t>
    </rPh>
    <phoneticPr fontId="1"/>
  </si>
  <si>
    <t>Sidhe Warrior</t>
    <phoneticPr fontId="1"/>
  </si>
  <si>
    <t>槍、投槍、盾を持つ歩兵。鏡像を纏い接近戦では非常に強い</t>
    <rPh sb="0" eb="1">
      <t>ヤリ</t>
    </rPh>
    <rPh sb="2" eb="4">
      <t>ナゲヤリ</t>
    </rPh>
    <rPh sb="5" eb="6">
      <t>タテ</t>
    </rPh>
    <rPh sb="7" eb="8">
      <t>モ</t>
    </rPh>
    <rPh sb="9" eb="11">
      <t>ホヘイ</t>
    </rPh>
    <rPh sb="12" eb="14">
      <t>キョウゾウ</t>
    </rPh>
    <rPh sb="15" eb="16">
      <t>マト</t>
    </rPh>
    <rPh sb="17" eb="20">
      <t>セッキンセン</t>
    </rPh>
    <rPh sb="22" eb="24">
      <t>ヒジョウ</t>
    </rPh>
    <rPh sb="25" eb="26">
      <t>ツヨ</t>
    </rPh>
    <phoneticPr fontId="1"/>
  </si>
  <si>
    <t>Tuatha Warrior</t>
    <phoneticPr fontId="1"/>
  </si>
  <si>
    <t>y</t>
    <phoneticPr fontId="1"/>
  </si>
  <si>
    <t>魔法の槍、投槍、盾を持つ歩兵。鏡像と高い戦闘技能は凶悪</t>
    <rPh sb="0" eb="2">
      <t>マホウ</t>
    </rPh>
    <rPh sb="3" eb="4">
      <t>ヤリ</t>
    </rPh>
    <rPh sb="5" eb="7">
      <t>ナゲヤリ</t>
    </rPh>
    <rPh sb="8" eb="9">
      <t>タテ</t>
    </rPh>
    <rPh sb="10" eb="11">
      <t>モ</t>
    </rPh>
    <rPh sb="12" eb="14">
      <t>ホヘイ</t>
    </rPh>
    <rPh sb="15" eb="17">
      <t>キョウゾウ</t>
    </rPh>
    <rPh sb="18" eb="19">
      <t>タカ</t>
    </rPh>
    <rPh sb="20" eb="22">
      <t>セントウ</t>
    </rPh>
    <rPh sb="22" eb="24">
      <t>ギノウ</t>
    </rPh>
    <rPh sb="25" eb="27">
      <t>キョウアク</t>
    </rPh>
    <phoneticPr fontId="1"/>
  </si>
  <si>
    <t>Fir Bolg Druid</t>
    <phoneticPr fontId="1"/>
  </si>
  <si>
    <t>風1</t>
    <rPh sb="0" eb="1">
      <t>カゼ</t>
    </rPh>
    <phoneticPr fontId="1"/>
  </si>
  <si>
    <t>水地緑+1:100%</t>
    <rPh sb="0" eb="1">
      <t>ミズ</t>
    </rPh>
    <rPh sb="1" eb="2">
      <t>チ</t>
    </rPh>
    <rPh sb="2" eb="3">
      <t>ミドリ</t>
    </rPh>
    <phoneticPr fontId="1"/>
  </si>
  <si>
    <t>Sidhe Champion</t>
    <phoneticPr fontId="1"/>
  </si>
  <si>
    <t>Sidhe Lord</t>
    <phoneticPr fontId="1"/>
  </si>
  <si>
    <t>Bean Sidhe</t>
    <phoneticPr fontId="1"/>
  </si>
  <si>
    <t>風1緑1聖1</t>
    <phoneticPr fontId="1"/>
  </si>
  <si>
    <t>風2緑1聖2</t>
    <phoneticPr fontId="1"/>
  </si>
  <si>
    <t>風1水1緑1</t>
    <phoneticPr fontId="1"/>
  </si>
  <si>
    <t>風水地緑+1:100%</t>
    <rPh sb="0" eb="1">
      <t>カゼ</t>
    </rPh>
    <rPh sb="1" eb="2">
      <t>ミズ</t>
    </rPh>
    <rPh sb="2" eb="3">
      <t>チ</t>
    </rPh>
    <rPh sb="3" eb="4">
      <t>ミドリ</t>
    </rPh>
    <phoneticPr fontId="1"/>
  </si>
  <si>
    <t>Baobhan Sidhe</t>
    <phoneticPr fontId="1"/>
  </si>
  <si>
    <t>風2</t>
    <rPh sb="0" eb="1">
      <t>カゼ</t>
    </rPh>
    <phoneticPr fontId="1"/>
  </si>
  <si>
    <t>Ri</t>
    <phoneticPr fontId="1"/>
  </si>
  <si>
    <t>風2緑2聖2</t>
    <rPh sb="0" eb="1">
      <t>カゼ</t>
    </rPh>
    <rPh sb="2" eb="3">
      <t>ミドリ</t>
    </rPh>
    <rPh sb="4" eb="5">
      <t>セイ</t>
    </rPh>
    <phoneticPr fontId="1"/>
  </si>
  <si>
    <t>風水地緑+1:100% 風水地緑+1:10%</t>
    <rPh sb="0" eb="1">
      <t>カゼ</t>
    </rPh>
    <rPh sb="1" eb="2">
      <t>ミズ</t>
    </rPh>
    <rPh sb="2" eb="3">
      <t>チ</t>
    </rPh>
    <rPh sb="3" eb="4">
      <t>ミドリ</t>
    </rPh>
    <rPh sb="12" eb="13">
      <t>カゼ</t>
    </rPh>
    <rPh sb="13" eb="14">
      <t>ミズ</t>
    </rPh>
    <rPh sb="14" eb="15">
      <t>チ</t>
    </rPh>
    <rPh sb="15" eb="16">
      <t>ミドリ</t>
    </rPh>
    <phoneticPr fontId="1"/>
  </si>
  <si>
    <t>15+</t>
    <phoneticPr fontId="1"/>
  </si>
  <si>
    <t>Tuatha Sorceress</t>
    <phoneticPr fontId="1"/>
  </si>
  <si>
    <t>風3緑2聖2</t>
    <rPh sb="0" eb="1">
      <t>カゼ</t>
    </rPh>
    <rPh sb="2" eb="3">
      <t>ミドリ</t>
    </rPh>
    <rPh sb="4" eb="5">
      <t>セイ</t>
    </rPh>
    <phoneticPr fontId="1"/>
  </si>
  <si>
    <t>17+</t>
    <phoneticPr fontId="1"/>
  </si>
  <si>
    <t>戦闘時に一定確率でFravashiを自動召喚</t>
    <rPh sb="0" eb="2">
      <t>セントウ</t>
    </rPh>
    <rPh sb="2" eb="3">
      <t>ジ</t>
    </rPh>
    <rPh sb="4" eb="6">
      <t>イッテイ</t>
    </rPh>
    <rPh sb="6" eb="8">
      <t>カクリツ</t>
    </rPh>
    <rPh sb="18" eb="20">
      <t>ジドウ</t>
    </rPh>
    <rPh sb="20" eb="22">
      <t>ショウカン</t>
    </rPh>
    <phoneticPr fontId="1"/>
  </si>
  <si>
    <t>陸上下位</t>
    <rPh sb="0" eb="2">
      <t>リクジョウ</t>
    </rPh>
    <rPh sb="2" eb="4">
      <t>カイ</t>
    </rPh>
    <phoneticPr fontId="1"/>
  </si>
  <si>
    <t>Fir Bolg Champion</t>
    <phoneticPr fontId="1"/>
  </si>
  <si>
    <t>Fir Bolg Militia:10　Fir Bolg Slinger:10　Fir Bolg Warrior:5</t>
    <phoneticPr fontId="1"/>
  </si>
  <si>
    <t>Warriorは斧装備</t>
    <rPh sb="8" eb="9">
      <t>オノ</t>
    </rPh>
    <rPh sb="9" eb="11">
      <t>ソウビ</t>
    </rPh>
    <phoneticPr fontId="1"/>
  </si>
  <si>
    <t>Warriorは軽装版</t>
    <rPh sb="8" eb="10">
      <t>ケイソウ</t>
    </rPh>
    <rPh sb="10" eb="11">
      <t>バン</t>
    </rPh>
    <phoneticPr fontId="1"/>
  </si>
  <si>
    <t>Warriorは重装版、Stone Hurlerは軽装版</t>
    <rPh sb="8" eb="9">
      <t>ジュウ</t>
    </rPh>
    <rPh sb="9" eb="10">
      <t>ソウ</t>
    </rPh>
    <rPh sb="10" eb="11">
      <t>バン</t>
    </rPh>
    <rPh sb="25" eb="27">
      <t>ケイソウ</t>
    </rPh>
    <rPh sb="27" eb="28">
      <t>バン</t>
    </rPh>
    <phoneticPr fontId="1"/>
  </si>
  <si>
    <t>Infantryは戦斧装備と連接棍装備</t>
    <rPh sb="9" eb="10">
      <t>セン</t>
    </rPh>
    <rPh sb="10" eb="11">
      <t>オノ</t>
    </rPh>
    <rPh sb="11" eb="13">
      <t>ソウビ</t>
    </rPh>
    <rPh sb="14" eb="16">
      <t>レンセツ</t>
    </rPh>
    <rPh sb="16" eb="17">
      <t>コン</t>
    </rPh>
    <rPh sb="17" eb="19">
      <t>ソウビ</t>
    </rPh>
    <phoneticPr fontId="1"/>
  </si>
  <si>
    <t>Infantryは連接棍装備</t>
    <rPh sb="9" eb="11">
      <t>レンセツ</t>
    </rPh>
    <rPh sb="11" eb="12">
      <t>コン</t>
    </rPh>
    <rPh sb="12" eb="14">
      <t>ソウビ</t>
    </rPh>
    <phoneticPr fontId="1"/>
  </si>
  <si>
    <t>陸上上位</t>
    <rPh sb="0" eb="2">
      <t>リクジョウ</t>
    </rPh>
    <rPh sb="2" eb="4">
      <t>ジョウイ</t>
    </rPh>
    <phoneticPr fontId="1"/>
  </si>
  <si>
    <t>Sidhe Champion</t>
    <phoneticPr fontId="1"/>
  </si>
  <si>
    <t>Sidhe Warrior:10</t>
    <phoneticPr fontId="1"/>
  </si>
  <si>
    <t>陸上要塞</t>
    <rPh sb="0" eb="2">
      <t>リクジョウ</t>
    </rPh>
    <rPh sb="2" eb="4">
      <t>ヨウサイ</t>
    </rPh>
    <phoneticPr fontId="1"/>
  </si>
  <si>
    <t>Fir Bolg Slinger:10</t>
    <phoneticPr fontId="1"/>
  </si>
  <si>
    <t>Tir na n'Og</t>
    <phoneticPr fontId="1"/>
  </si>
  <si>
    <t>Contact Cu Sidhe</t>
    <phoneticPr fontId="1"/>
  </si>
  <si>
    <t>Conjuration</t>
    <phoneticPr fontId="1"/>
  </si>
  <si>
    <t>緑2</t>
    <rPh sb="0" eb="1">
      <t>ミドリ</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</si>
  <si>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</si>
  <si>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</si>
  <si>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</si>
  <si>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神聖なる妖精犬Cu Sidheを7体召喚します</t>
    <rPh sb="0" eb="2">
      <t>シンセイ</t>
    </rPh>
    <rPh sb="4" eb="6">
      <t>ヨウセイ</t>
    </rPh>
    <rPh sb="6" eb="7">
      <t>イヌ</t>
    </rPh>
    <rPh sb="17" eb="18">
      <t>タイ</t>
    </rPh>
    <rPh sb="18" eb="20">
      <t>ショウカン</t>
    </rPh>
    <phoneticPr fontId="1"/>
  </si>
  <si>
    <t>Cu Sidhe</t>
    <phoneticPr fontId="1"/>
  </si>
  <si>
    <t>Tir na n'Og</t>
    <phoneticPr fontId="1"/>
  </si>
  <si>
    <t>Contact Cu Sidhe</t>
    <phoneticPr fontId="1"/>
  </si>
  <si>
    <t>Tir na n'Og, Mag Mor</t>
    <phoneticPr fontId="1"/>
  </si>
  <si>
    <t>風3地1緑2</t>
    <rPh sb="0" eb="1">
      <t>カゼ</t>
    </rPh>
    <rPh sb="2" eb="3">
      <t>チ</t>
    </rPh>
    <rPh sb="4" eb="5">
      <t>ミドリ</t>
    </rPh>
    <phoneticPr fontId="1"/>
  </si>
  <si>
    <t>Tir na n'Ogは、囁く霧に包まれた、祝福された島です。
ここはかつてFomorianと戦ったNemedianの子孫である非常に神秘的な種族、Tuathaの本拠地です。
Tuathaは同じく祖先Nemedianの子孫であるより下等な種族、Fir Bolgの王や主となりました。
Fir Bolgを用い、TuathaはFomorianの巨人たちを攻撃し、Nemedianが失敗したそれを半ば成功させましたが、結局はFomorianはあまりに強大であると理解し、Tuathaはその祝福されし島へと追い返されました。
Tuathaとその子孫Sidheは工芸、詩作、そして魔術へと転向しましたが、一部は戦争の道を選び、多大な名声を持つ戦士や将軍となりました。
Tuathaには劣れども一般的人間よりは遥かに優れたFir Bolgは、人口の大半を構成し、農民や下級の軍人として仕えます。</t>
    <phoneticPr fontId="1"/>
  </si>
  <si>
    <t>フィルボルグ、フォモーリアン、ネミディアン</t>
    <phoneticPr fontId="1"/>
  </si>
  <si>
    <t>統治下にない海域を超えた徴税が可能</t>
    <rPh sb="0" eb="3">
      <t>トウチカ</t>
    </rPh>
    <rPh sb="6" eb="8">
      <t>カイイキ</t>
    </rPh>
    <rPh sb="9" eb="10">
      <t>コ</t>
    </rPh>
    <rPh sb="12" eb="14">
      <t>チョウゼイ</t>
    </rPh>
    <rPh sb="15" eb="17">
      <t>カノウ</t>
    </rPh>
    <phoneticPr fontId="1"/>
  </si>
  <si>
    <t>Isle of Balor, Rath Chimbaith</t>
    <phoneticPr fontId="1"/>
  </si>
  <si>
    <t>風3水1死2</t>
    <rPh sb="0" eb="1">
      <t>カゼ</t>
    </rPh>
    <rPh sb="2" eb="3">
      <t>ミズ</t>
    </rPh>
    <rPh sb="4" eb="5">
      <t>シ</t>
    </rPh>
    <phoneticPr fontId="1"/>
  </si>
  <si>
    <t>Fir Bolg Scout</t>
    <phoneticPr fontId="1"/>
  </si>
  <si>
    <t>城</t>
    <rPh sb="0" eb="1">
      <t>シロ</t>
    </rPh>
    <phoneticPr fontId="1"/>
  </si>
  <si>
    <t>斥候</t>
    <rPh sb="0" eb="2">
      <t>セッコウ</t>
    </rPh>
    <phoneticPr fontId="1"/>
  </si>
  <si>
    <t>装備が整った斥候。斥候としては無駄に高価なだけ</t>
    <phoneticPr fontId="1"/>
  </si>
  <si>
    <t>fm</t>
    <phoneticPr fontId="1"/>
  </si>
  <si>
    <t>Fir Bolg Champion</t>
    <phoneticPr fontId="1"/>
  </si>
  <si>
    <t>指揮官</t>
    <rPh sb="0" eb="3">
      <t>シキカン</t>
    </rPh>
    <phoneticPr fontId="1"/>
  </si>
  <si>
    <t>標準的な指揮官。手頃な値段と雇用条件</t>
    <rPh sb="0" eb="3">
      <t>ヒョウジュンテキ</t>
    </rPh>
    <rPh sb="4" eb="7">
      <t>シキカン</t>
    </rPh>
    <rPh sb="8" eb="10">
      <t>テゴロ</t>
    </rPh>
    <rPh sb="11" eb="13">
      <t>ネダン</t>
    </rPh>
    <rPh sb="14" eb="16">
      <t>コヨウ</t>
    </rPh>
    <rPh sb="16" eb="18">
      <t>ジョウケン</t>
    </rPh>
    <phoneticPr fontId="1"/>
  </si>
  <si>
    <t>Fir Bolg Druid</t>
    <phoneticPr fontId="1"/>
  </si>
  <si>
    <t>y</t>
    <phoneticPr fontId="1"/>
  </si>
  <si>
    <t>魔術師</t>
    <rPh sb="0" eb="3">
      <t>マジュツシ</t>
    </rPh>
    <phoneticPr fontId="1"/>
  </si>
  <si>
    <t>風などの魔法技能を持つ。雇用しやすく研究向け</t>
    <rPh sb="0" eb="1">
      <t>カゼ</t>
    </rPh>
    <rPh sb="4" eb="6">
      <t>マホウ</t>
    </rPh>
    <rPh sb="6" eb="8">
      <t>ギノウ</t>
    </rPh>
    <rPh sb="9" eb="10">
      <t>モ</t>
    </rPh>
    <rPh sb="12" eb="14">
      <t>コヨウ</t>
    </rPh>
    <rPh sb="18" eb="20">
      <t>ケンキュウ</t>
    </rPh>
    <rPh sb="20" eb="21">
      <t>ム</t>
    </rPh>
    <phoneticPr fontId="1"/>
  </si>
  <si>
    <t>Fomorian Scout</t>
    <phoneticPr fontId="1"/>
  </si>
  <si>
    <t>巨人の斥候。普通の偵察目的だとあまり利点がない</t>
    <rPh sb="0" eb="2">
      <t>キョジン</t>
    </rPh>
    <rPh sb="3" eb="5">
      <t>セッコウ</t>
    </rPh>
    <rPh sb="6" eb="8">
      <t>フツウ</t>
    </rPh>
    <rPh sb="9" eb="11">
      <t>テイサツ</t>
    </rPh>
    <rPh sb="11" eb="13">
      <t>モクテキ</t>
    </rPh>
    <rPh sb="18" eb="20">
      <t>リテン</t>
    </rPh>
    <phoneticPr fontId="1"/>
  </si>
  <si>
    <t>fm</t>
    <phoneticPr fontId="1"/>
  </si>
  <si>
    <t>Fomoria</t>
    <phoneticPr fontId="1"/>
  </si>
  <si>
    <t>Fomorian Champion</t>
    <phoneticPr fontId="1"/>
  </si>
  <si>
    <t>巨人の指揮官。丈夫で倒されにくい</t>
    <rPh sb="0" eb="2">
      <t>キョジン</t>
    </rPh>
    <rPh sb="3" eb="6">
      <t>シキカン</t>
    </rPh>
    <rPh sb="7" eb="9">
      <t>ジョウブ</t>
    </rPh>
    <rPh sb="10" eb="11">
      <t>タオ</t>
    </rPh>
    <phoneticPr fontId="1"/>
  </si>
  <si>
    <t>Unmarked Champion</t>
    <phoneticPr fontId="1"/>
  </si>
  <si>
    <t>聖職者</t>
    <rPh sb="0" eb="3">
      <t>セイショクシャ</t>
    </rPh>
    <phoneticPr fontId="1"/>
  </si>
  <si>
    <t>レベル1の聖職者。上位指揮官も兼任する</t>
    <rPh sb="5" eb="8">
      <t>セイショクシャ</t>
    </rPh>
    <rPh sb="9" eb="11">
      <t>ジョウイ</t>
    </rPh>
    <rPh sb="11" eb="14">
      <t>シキカン</t>
    </rPh>
    <rPh sb="15" eb="17">
      <t>ケンニン</t>
    </rPh>
    <phoneticPr fontId="1"/>
  </si>
  <si>
    <t>y</t>
    <phoneticPr fontId="1"/>
  </si>
  <si>
    <t>y</t>
    <phoneticPr fontId="1"/>
  </si>
  <si>
    <t>Fomorian Druid</t>
    <phoneticPr fontId="1"/>
  </si>
  <si>
    <t>y</t>
    <phoneticPr fontId="1"/>
  </si>
  <si>
    <t>レベル1の聖職者。風などの魔法技能も持つ</t>
    <rPh sb="5" eb="8">
      <t>セイショクシャ</t>
    </rPh>
    <rPh sb="9" eb="10">
      <t>カゼ</t>
    </rPh>
    <rPh sb="13" eb="15">
      <t>マホウ</t>
    </rPh>
    <rPh sb="15" eb="17">
      <t>ギノウ</t>
    </rPh>
    <rPh sb="18" eb="19">
      <t>モ</t>
    </rPh>
    <phoneticPr fontId="1"/>
  </si>
  <si>
    <t>10+</t>
    <phoneticPr fontId="1"/>
  </si>
  <si>
    <t>0+</t>
    <phoneticPr fontId="1"/>
  </si>
  <si>
    <t>Fomorian King</t>
    <phoneticPr fontId="1"/>
  </si>
  <si>
    <t>都</t>
    <rPh sb="0" eb="1">
      <t>ミヤコ</t>
    </rPh>
    <phoneticPr fontId="1"/>
  </si>
  <si>
    <t>レベル2の聖職者。高い魔力に航海技能持ちの最上位指揮官も兼ねる</t>
    <rPh sb="5" eb="8">
      <t>セイショクシャ</t>
    </rPh>
    <rPh sb="9" eb="10">
      <t>タカ</t>
    </rPh>
    <rPh sb="11" eb="13">
      <t>マリョク</t>
    </rPh>
    <rPh sb="14" eb="16">
      <t>コウカイ</t>
    </rPh>
    <rPh sb="16" eb="18">
      <t>ギノウ</t>
    </rPh>
    <rPh sb="18" eb="19">
      <t>モ</t>
    </rPh>
    <rPh sb="21" eb="24">
      <t>サイジョウイ</t>
    </rPh>
    <rPh sb="24" eb="27">
      <t>シキカン</t>
    </rPh>
    <rPh sb="28" eb="29">
      <t>カ</t>
    </rPh>
    <phoneticPr fontId="1"/>
  </si>
  <si>
    <t>15+</t>
    <phoneticPr fontId="1"/>
  </si>
  <si>
    <t>60+</t>
    <phoneticPr fontId="1"/>
  </si>
  <si>
    <t>f</t>
    <phoneticPr fontId="1"/>
  </si>
  <si>
    <t>Nemedian Champion</t>
    <phoneticPr fontId="1"/>
  </si>
  <si>
    <t>レベル1の聖職者。風と死の魔法技能も持ち上位指揮官も兼任</t>
    <rPh sb="5" eb="8">
      <t>セイショクシャ</t>
    </rPh>
    <rPh sb="9" eb="10">
      <t>カゼ</t>
    </rPh>
    <rPh sb="11" eb="12">
      <t>シ</t>
    </rPh>
    <rPh sb="13" eb="15">
      <t>マホウ</t>
    </rPh>
    <rPh sb="15" eb="17">
      <t>ギノウ</t>
    </rPh>
    <rPh sb="18" eb="19">
      <t>モ</t>
    </rPh>
    <rPh sb="20" eb="22">
      <t>ジョウイ</t>
    </rPh>
    <rPh sb="22" eb="25">
      <t>シキカン</t>
    </rPh>
    <rPh sb="26" eb="28">
      <t>ケンニン</t>
    </rPh>
    <phoneticPr fontId="1"/>
  </si>
  <si>
    <t>Nemedian Sorceress</t>
    <phoneticPr fontId="1"/>
  </si>
  <si>
    <t>風や死などの魔法技能を持つ。詠唱は長いが疲れにくい</t>
    <rPh sb="0" eb="1">
      <t>カゼ</t>
    </rPh>
    <rPh sb="2" eb="3">
      <t>シ</t>
    </rPh>
    <rPh sb="6" eb="8">
      <t>マホウ</t>
    </rPh>
    <rPh sb="8" eb="10">
      <t>ギノウ</t>
    </rPh>
    <rPh sb="11" eb="12">
      <t>モ</t>
    </rPh>
    <rPh sb="14" eb="16">
      <t>エイショウ</t>
    </rPh>
    <rPh sb="17" eb="18">
      <t>ナガ</t>
    </rPh>
    <rPh sb="20" eb="21">
      <t>ツカ</t>
    </rPh>
    <phoneticPr fontId="1"/>
  </si>
  <si>
    <t>兵士</t>
    <rPh sb="0" eb="2">
      <t>ヘイシ</t>
    </rPh>
    <phoneticPr fontId="1"/>
  </si>
  <si>
    <t>Fir Bolg Slinger</t>
    <phoneticPr fontId="1"/>
  </si>
  <si>
    <t>射手</t>
    <rPh sb="0" eb="2">
      <t>シャシュ</t>
    </rPh>
    <phoneticPr fontId="1"/>
  </si>
  <si>
    <t>高精度の投石部隊。軽装の敵が相手なら使える</t>
    <phoneticPr fontId="1"/>
  </si>
  <si>
    <t>Fir Bolg Warrior</t>
    <phoneticPr fontId="1"/>
  </si>
  <si>
    <t>歩兵</t>
    <rPh sb="0" eb="2">
      <t>ホヘイ</t>
    </rPh>
    <phoneticPr fontId="1"/>
  </si>
  <si>
    <t>斧と盾を持つ軽歩兵。攻撃力と命中率は侮り難い</t>
    <rPh sb="10" eb="13">
      <t>コウゲキリョク</t>
    </rPh>
    <rPh sb="14" eb="16">
      <t>メイチュウ</t>
    </rPh>
    <rPh sb="16" eb="17">
      <t>リツ</t>
    </rPh>
    <rPh sb="18" eb="19">
      <t>アナド</t>
    </rPh>
    <rPh sb="20" eb="21">
      <t>ガタ</t>
    </rPh>
    <phoneticPr fontId="1"/>
  </si>
  <si>
    <t>Fir Bolg Warrior</t>
    <phoneticPr fontId="1"/>
  </si>
  <si>
    <t>槍、投槍、盾を持つ軽歩兵。防御力は欠くが戦闘技能は高い</t>
    <rPh sb="13" eb="16">
      <t>ボウギョリョク</t>
    </rPh>
    <rPh sb="17" eb="18">
      <t>カ</t>
    </rPh>
    <rPh sb="20" eb="22">
      <t>セントウ</t>
    </rPh>
    <rPh sb="22" eb="24">
      <t>ギノウ</t>
    </rPh>
    <rPh sb="25" eb="26">
      <t>タカ</t>
    </rPh>
    <phoneticPr fontId="1"/>
  </si>
  <si>
    <t>Fomorian Militia</t>
    <phoneticPr fontId="1"/>
  </si>
  <si>
    <t>槍を持つ民兵。大型な上に戦闘技能が低く障害持ちも多い</t>
    <rPh sb="0" eb="1">
      <t>ヤリ</t>
    </rPh>
    <rPh sb="2" eb="3">
      <t>モ</t>
    </rPh>
    <rPh sb="4" eb="6">
      <t>ミンペイ</t>
    </rPh>
    <rPh sb="7" eb="9">
      <t>オオガタ</t>
    </rPh>
    <rPh sb="10" eb="11">
      <t>ウエ</t>
    </rPh>
    <rPh sb="12" eb="14">
      <t>セントウ</t>
    </rPh>
    <rPh sb="14" eb="16">
      <t>ギノウ</t>
    </rPh>
    <rPh sb="17" eb="18">
      <t>ヒク</t>
    </rPh>
    <rPh sb="19" eb="21">
      <t>ショウガイ</t>
    </rPh>
    <rPh sb="21" eb="22">
      <t>モ</t>
    </rPh>
    <rPh sb="24" eb="25">
      <t>オオ</t>
    </rPh>
    <phoneticPr fontId="1"/>
  </si>
  <si>
    <t>Fomorian Javelinist</t>
    <phoneticPr fontId="1"/>
  </si>
  <si>
    <t>槍と投槍を持つ歩兵。巨人の力による投擲は強烈</t>
    <rPh sb="0" eb="1">
      <t>ヤリ</t>
    </rPh>
    <rPh sb="2" eb="4">
      <t>ナゲヤリ</t>
    </rPh>
    <rPh sb="5" eb="6">
      <t>モ</t>
    </rPh>
    <rPh sb="7" eb="9">
      <t>ホヘイ</t>
    </rPh>
    <rPh sb="10" eb="12">
      <t>キョジン</t>
    </rPh>
    <rPh sb="13" eb="14">
      <t>チカラ</t>
    </rPh>
    <rPh sb="17" eb="19">
      <t>トウテキ</t>
    </rPh>
    <rPh sb="20" eb="22">
      <t>キョウレツ</t>
    </rPh>
    <phoneticPr fontId="1"/>
  </si>
  <si>
    <t>Fomorian Spearman</t>
    <phoneticPr fontId="1"/>
  </si>
  <si>
    <t>槍と盾を持つ歩兵。数に押されやすいが一撃は強力</t>
    <rPh sb="0" eb="1">
      <t>ヤリ</t>
    </rPh>
    <rPh sb="2" eb="3">
      <t>タテ</t>
    </rPh>
    <rPh sb="4" eb="5">
      <t>モ</t>
    </rPh>
    <rPh sb="6" eb="8">
      <t>ホヘイ</t>
    </rPh>
    <rPh sb="9" eb="10">
      <t>カズ</t>
    </rPh>
    <rPh sb="11" eb="12">
      <t>オ</t>
    </rPh>
    <rPh sb="18" eb="20">
      <t>イチゲキ</t>
    </rPh>
    <rPh sb="21" eb="23">
      <t>キョウリョク</t>
    </rPh>
    <phoneticPr fontId="1"/>
  </si>
  <si>
    <t>Fomorian Warrior</t>
    <phoneticPr fontId="1"/>
  </si>
  <si>
    <t>槍と盾を持つ重歩兵。下位に比べ障害持ちが少ない</t>
    <rPh sb="0" eb="1">
      <t>ヤリ</t>
    </rPh>
    <rPh sb="2" eb="3">
      <t>タテ</t>
    </rPh>
    <rPh sb="4" eb="5">
      <t>モ</t>
    </rPh>
    <rPh sb="6" eb="7">
      <t>ジュウ</t>
    </rPh>
    <rPh sb="7" eb="9">
      <t>ホヘイ</t>
    </rPh>
    <rPh sb="10" eb="12">
      <t>カイ</t>
    </rPh>
    <rPh sb="13" eb="14">
      <t>クラ</t>
    </rPh>
    <rPh sb="15" eb="17">
      <t>ショウガイ</t>
    </rPh>
    <rPh sb="17" eb="18">
      <t>モ</t>
    </rPh>
    <rPh sb="20" eb="21">
      <t>スク</t>
    </rPh>
    <phoneticPr fontId="1"/>
  </si>
  <si>
    <t>Unmarked</t>
    <phoneticPr fontId="1"/>
  </si>
  <si>
    <t>槍と盾を持つ重歩兵。障害を持たず戦闘技能も高い</t>
    <rPh sb="0" eb="1">
      <t>ヤリ</t>
    </rPh>
    <rPh sb="2" eb="3">
      <t>タテ</t>
    </rPh>
    <rPh sb="4" eb="5">
      <t>モ</t>
    </rPh>
    <rPh sb="6" eb="7">
      <t>ジュウ</t>
    </rPh>
    <rPh sb="7" eb="9">
      <t>ホヘイ</t>
    </rPh>
    <rPh sb="10" eb="12">
      <t>ショウガイ</t>
    </rPh>
    <rPh sb="13" eb="14">
      <t>モ</t>
    </rPh>
    <rPh sb="16" eb="18">
      <t>セントウ</t>
    </rPh>
    <rPh sb="18" eb="20">
      <t>ギノウ</t>
    </rPh>
    <rPh sb="21" eb="22">
      <t>タカ</t>
    </rPh>
    <phoneticPr fontId="1"/>
  </si>
  <si>
    <t>Fomorian Giant</t>
    <phoneticPr fontId="1"/>
  </si>
  <si>
    <t>槍、投槍、盾を持つ歩兵。巨人の中でも最大級の大きさを誇る</t>
    <rPh sb="0" eb="1">
      <t>ヤリ</t>
    </rPh>
    <rPh sb="2" eb="4">
      <t>ナゲヤリ</t>
    </rPh>
    <rPh sb="5" eb="6">
      <t>タテ</t>
    </rPh>
    <rPh sb="7" eb="8">
      <t>モ</t>
    </rPh>
    <rPh sb="9" eb="11">
      <t>ホヘイ</t>
    </rPh>
    <rPh sb="12" eb="14">
      <t>キョジン</t>
    </rPh>
    <rPh sb="15" eb="16">
      <t>ナカ</t>
    </rPh>
    <rPh sb="18" eb="21">
      <t>サイダイキュウ</t>
    </rPh>
    <rPh sb="22" eb="23">
      <t>オオ</t>
    </rPh>
    <rPh sb="26" eb="27">
      <t>ホコ</t>
    </rPh>
    <phoneticPr fontId="1"/>
  </si>
  <si>
    <t>Nemedian Warrior</t>
    <phoneticPr fontId="1"/>
  </si>
  <si>
    <t>魔法の槍、投槍、盾を持つ歩兵。鏡像を纏い接近戦では凶悪な強さ</t>
    <rPh sb="0" eb="2">
      <t>マホウ</t>
    </rPh>
    <rPh sb="3" eb="4">
      <t>ヤリ</t>
    </rPh>
    <rPh sb="5" eb="7">
      <t>ナゲヤリ</t>
    </rPh>
    <rPh sb="8" eb="9">
      <t>タテ</t>
    </rPh>
    <rPh sb="10" eb="11">
      <t>モ</t>
    </rPh>
    <rPh sb="12" eb="14">
      <t>ホヘイ</t>
    </rPh>
    <rPh sb="15" eb="17">
      <t>キョウゾウ</t>
    </rPh>
    <rPh sb="18" eb="19">
      <t>マト</t>
    </rPh>
    <rPh sb="20" eb="23">
      <t>セッキンセン</t>
    </rPh>
    <rPh sb="25" eb="27">
      <t>キョウアク</t>
    </rPh>
    <rPh sb="28" eb="29">
      <t>ツヨ</t>
    </rPh>
    <phoneticPr fontId="1"/>
  </si>
  <si>
    <t>Fir Bolg Druid</t>
    <phoneticPr fontId="1"/>
  </si>
  <si>
    <t>風1</t>
    <rPh sb="0" eb="1">
      <t>カゼ</t>
    </rPh>
    <phoneticPr fontId="1"/>
  </si>
  <si>
    <t>水地緑+1:100%</t>
    <rPh sb="0" eb="1">
      <t>ミズ</t>
    </rPh>
    <rPh sb="1" eb="2">
      <t>チ</t>
    </rPh>
    <rPh sb="2" eb="3">
      <t>ミドリ</t>
    </rPh>
    <phoneticPr fontId="1"/>
  </si>
  <si>
    <t>Unmarked Champion</t>
    <phoneticPr fontId="1"/>
  </si>
  <si>
    <t>聖1</t>
    <rPh sb="0" eb="1">
      <t>セイ</t>
    </rPh>
    <phoneticPr fontId="1"/>
  </si>
  <si>
    <t>Fomorian Druid</t>
    <phoneticPr fontId="1"/>
  </si>
  <si>
    <t>風2聖1</t>
    <rPh sb="0" eb="1">
      <t>カゼ</t>
    </rPh>
    <rPh sb="2" eb="3">
      <t>セイ</t>
    </rPh>
    <phoneticPr fontId="1"/>
  </si>
  <si>
    <t>水死緑+1:100%</t>
    <rPh sb="0" eb="1">
      <t>ミズ</t>
    </rPh>
    <rPh sb="1" eb="2">
      <t>シ</t>
    </rPh>
    <rPh sb="2" eb="3">
      <t>ミドリ</t>
    </rPh>
    <phoneticPr fontId="1"/>
  </si>
  <si>
    <t>Fomorian King</t>
    <phoneticPr fontId="1"/>
  </si>
  <si>
    <t>風3死2聖2</t>
    <rPh sb="0" eb="1">
      <t>カゼ</t>
    </rPh>
    <rPh sb="2" eb="3">
      <t>シ</t>
    </rPh>
    <rPh sb="4" eb="5">
      <t>セイ</t>
    </rPh>
    <phoneticPr fontId="1"/>
  </si>
  <si>
    <t>17+</t>
    <phoneticPr fontId="1"/>
  </si>
  <si>
    <t>Nemedian Champion</t>
    <phoneticPr fontId="1"/>
  </si>
  <si>
    <t>風1死1聖1</t>
    <rPh sb="0" eb="1">
      <t>カゼ</t>
    </rPh>
    <rPh sb="2" eb="3">
      <t>シ</t>
    </rPh>
    <rPh sb="4" eb="5">
      <t>セイ</t>
    </rPh>
    <phoneticPr fontId="1"/>
  </si>
  <si>
    <t>Nemedian Sorceress</t>
    <phoneticPr fontId="1"/>
  </si>
  <si>
    <t>風2死2</t>
    <rPh sb="0" eb="1">
      <t>カゼ</t>
    </rPh>
    <rPh sb="2" eb="3">
      <t>シ</t>
    </rPh>
    <phoneticPr fontId="1"/>
  </si>
  <si>
    <t>風水死緑+1:100% 風水死緑+1:10%</t>
    <rPh sb="0" eb="1">
      <t>カゼ</t>
    </rPh>
    <rPh sb="1" eb="2">
      <t>ミズ</t>
    </rPh>
    <rPh sb="2" eb="3">
      <t>シ</t>
    </rPh>
    <rPh sb="3" eb="4">
      <t>ミドリ</t>
    </rPh>
    <rPh sb="12" eb="13">
      <t>カゼ</t>
    </rPh>
    <rPh sb="13" eb="14">
      <t>ミズ</t>
    </rPh>
    <rPh sb="14" eb="15">
      <t>シ</t>
    </rPh>
    <rPh sb="15" eb="16">
      <t>ミドリ</t>
    </rPh>
    <phoneticPr fontId="1"/>
  </si>
  <si>
    <t>15+</t>
    <phoneticPr fontId="1"/>
  </si>
  <si>
    <t>Fomoria</t>
    <phoneticPr fontId="1"/>
  </si>
  <si>
    <t>Conjuration</t>
    <phoneticPr fontId="1"/>
  </si>
  <si>
    <t>Summon Black Dogs</t>
    <phoneticPr fontId="1"/>
  </si>
  <si>
    <t>死2</t>
    <rPh sb="0" eb="1">
      <t>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</si>
  <si>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</si>
  <si>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</si>
  <si>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</si>
  <si>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闇を好む妖精犬Black Dogを20体召喚します</t>
    <rPh sb="0" eb="1">
      <t>ヤミ</t>
    </rPh>
    <rPh sb="2" eb="3">
      <t>コノ</t>
    </rPh>
    <rPh sb="4" eb="6">
      <t>ヨウセイ</t>
    </rPh>
    <rPh sb="6" eb="7">
      <t>イヌ</t>
    </rPh>
    <rPh sb="19" eb="20">
      <t>タイ</t>
    </rPh>
    <rPh sb="20" eb="22">
      <t>ショウカン</t>
    </rPh>
    <phoneticPr fontId="1"/>
  </si>
  <si>
    <t>Black Dog</t>
    <phoneticPr fontId="1"/>
  </si>
  <si>
    <t>Summon Barghests</t>
    <phoneticPr fontId="1"/>
  </si>
  <si>
    <t>呪いを纏う神聖なる妖精犬Barghestを9体召喚します</t>
    <rPh sb="0" eb="1">
      <t>ノロ</t>
    </rPh>
    <rPh sb="3" eb="4">
      <t>マト</t>
    </rPh>
    <rPh sb="5" eb="7">
      <t>シンセイ</t>
    </rPh>
    <rPh sb="9" eb="11">
      <t>ヨウセイ</t>
    </rPh>
    <rPh sb="11" eb="12">
      <t>イヌ</t>
    </rPh>
    <rPh sb="22" eb="23">
      <t>タイ</t>
    </rPh>
    <rPh sb="23" eb="25">
      <t>ショウカン</t>
    </rPh>
    <phoneticPr fontId="1"/>
  </si>
  <si>
    <t>Barghest</t>
    <phoneticPr fontId="1"/>
  </si>
  <si>
    <t>Summon Morrigan</t>
    <phoneticPr fontId="1"/>
  </si>
  <si>
    <t>風1</t>
    <rPh sb="0" eb="1">
      <t>カゼ</t>
    </rPh>
    <phoneticPr fontId="1"/>
  </si>
  <si>
    <t>魔法の槍を持つ神聖なる死の使いMorriganを1体召喚します</t>
    <rPh sb="0" eb="2">
      <t>マホウ</t>
    </rPh>
    <rPh sb="3" eb="4">
      <t>ヤリ</t>
    </rPh>
    <rPh sb="5" eb="6">
      <t>モ</t>
    </rPh>
    <rPh sb="7" eb="9">
      <t>シンセイ</t>
    </rPh>
    <rPh sb="11" eb="12">
      <t>シ</t>
    </rPh>
    <rPh sb="13" eb="14">
      <t>ツカ</t>
    </rPh>
    <rPh sb="25" eb="26">
      <t>タイ</t>
    </rPh>
    <rPh sb="26" eb="28">
      <t>ショウカン</t>
    </rPh>
    <phoneticPr fontId="1"/>
  </si>
  <si>
    <t>Morrigan</t>
    <phoneticPr fontId="1"/>
  </si>
  <si>
    <t>Dance of the Morrigans</t>
    <phoneticPr fontId="1"/>
  </si>
  <si>
    <t>死5</t>
    <rPh sb="0" eb="1">
      <t>シ</t>
    </rPh>
    <phoneticPr fontId="1"/>
  </si>
  <si>
    <t>風2</t>
    <rPh sb="0" eb="1">
      <t>カゼ</t>
    </rPh>
    <phoneticPr fontId="1"/>
  </si>
  <si>
    <t>戦闘呪附</t>
    <rPh sb="0" eb="2">
      <t>セントウ</t>
    </rPh>
    <rPh sb="2" eb="3">
      <t>ジュ</t>
    </rPh>
    <rPh sb="3" eb="4">
      <t>フ</t>
    </rPh>
    <phoneticPr fontId="1"/>
  </si>
  <si>
    <t>戦闘</t>
    <rPh sb="0" eb="2">
      <t>セントウ</t>
    </rPh>
    <phoneticPr fontId="1"/>
  </si>
  <si>
    <t>負傷者が出るたびにMorriganを戦場に引き寄せます</t>
    <rPh sb="0" eb="3">
      <t>フショウシャ</t>
    </rPh>
    <rPh sb="4" eb="5">
      <t>デ</t>
    </rPh>
    <rPh sb="18" eb="20">
      <t>センジョウ</t>
    </rPh>
    <rPh sb="21" eb="22">
      <t>ヒ</t>
    </rPh>
    <rPh sb="23" eb="24">
      <t>ヨ</t>
    </rPh>
    <phoneticPr fontId="1"/>
  </si>
  <si>
    <t>片手</t>
    <rPh sb="0" eb="2">
      <t>カタテ</t>
    </rPh>
    <phoneticPr fontId="1"/>
  </si>
  <si>
    <t>Spear of the Morrigan</t>
    <phoneticPr fontId="1"/>
  </si>
  <si>
    <t>死1</t>
    <rPh sb="0" eb="1">
      <t>シ</t>
    </rPh>
    <phoneticPr fontId="1"/>
  </si>
  <si>
    <t>突魔</t>
    <rPh sb="0" eb="1">
      <t>トツ</t>
    </rPh>
    <rPh sb="1" eb="2">
      <t>マ</t>
    </rPh>
    <phoneticPr fontId="1"/>
  </si>
  <si>
    <t>p</t>
    <phoneticPr fontId="1"/>
  </si>
  <si>
    <t>Decay</t>
    <phoneticPr fontId="1"/>
  </si>
  <si>
    <t>命を啜り犠牲者を腐敗させる槍。長期戦に強い</t>
    <rPh sb="0" eb="1">
      <t>イノチ</t>
    </rPh>
    <rPh sb="2" eb="3">
      <t>スス</t>
    </rPh>
    <rPh sb="4" eb="7">
      <t>ギセイシャ</t>
    </rPh>
    <rPh sb="8" eb="10">
      <t>フハイ</t>
    </rPh>
    <rPh sb="13" eb="14">
      <t>ヤリ</t>
    </rPh>
    <rPh sb="15" eb="18">
      <t>チョウキセン</t>
    </rPh>
    <rPh sb="19" eb="20">
      <t>ツヨ</t>
    </rPh>
    <phoneticPr fontId="1"/>
  </si>
  <si>
    <t>Summon Black Dogs</t>
    <phoneticPr fontId="1"/>
  </si>
  <si>
    <t>Summon Barghests</t>
    <phoneticPr fontId="1"/>
  </si>
  <si>
    <t>Summon Morrigan</t>
    <phoneticPr fontId="1"/>
  </si>
  <si>
    <t>Dance of the Morrigans</t>
    <phoneticPr fontId="1"/>
  </si>
  <si>
    <t>Spear of the Morrigan</t>
    <phoneticPr fontId="1"/>
  </si>
  <si>
    <t>Fomoria</t>
    <phoneticPr fontId="1"/>
  </si>
  <si>
    <t>Fomoriaの肥沃な地は、かつて溺死者の暗き荒れ狂う海の領域を護っていた巨人たちによって獲得されました。
死が常に近くにあったことにより、彼らの忠誠心は変質し、その悪意は増大していきました。
以前の全能者の昇天により、彼らはその罪により罰され、暗き故郷から追放されました。
Fomorianが肥沃な地に定住すると、呪いの完全な効果が明らかとなりました。
彼らの子供たちは背が低く、恐ろしい姿をしていました。
生き残った少数のFomorian巨人は、そのかつては気高かった種族が退化し、滅び行くのを目の当たりにしました。
そして、侵略者がやってきました。
Partholonian、Nemedian、Fir Bolg、そしてTuathaは、全てFomoriaの地を要求しました。
Fomorianは二度に渡って外来の魔力によりほぼ敗北に追いやられ、しかし二度とも疫病を生み出して侵略者たちを殺害しました。
第三の侵略者の群れ、Fir Bolgは、Fomorianの支配を受け入れ、巨人たちがTuathaを打ち破るのを手助けしました。
現在、Fir BolgはFomoriaの人工の多くを構成します。
Fomorianは優れた船大工かつ強力な嵐の創造者で、死者への支配力という遺産を保持しています。</t>
    <phoneticPr fontId="1"/>
  </si>
  <si>
    <t>Fir Bolg Champion</t>
    <phoneticPr fontId="1"/>
  </si>
  <si>
    <t>Fir Bolg Slinger:10　Fomorian Militia:10</t>
    <phoneticPr fontId="1"/>
  </si>
  <si>
    <t>陸上下位</t>
    <rPh sb="0" eb="2">
      <t>リクジョウ</t>
    </rPh>
    <rPh sb="2" eb="4">
      <t>カイ</t>
    </rPh>
    <phoneticPr fontId="1"/>
  </si>
  <si>
    <t>陸上上位</t>
    <rPh sb="0" eb="2">
      <t>リクジョウ</t>
    </rPh>
    <rPh sb="2" eb="4">
      <t>ジョウイ</t>
    </rPh>
    <phoneticPr fontId="1"/>
  </si>
  <si>
    <t>陸上要塞</t>
    <rPh sb="0" eb="2">
      <t>リクジョウ</t>
    </rPh>
    <rPh sb="2" eb="4">
      <t>ヨウサイ</t>
    </rPh>
    <phoneticPr fontId="1"/>
  </si>
  <si>
    <t>Fomorian Champion</t>
    <phoneticPr fontId="1"/>
  </si>
  <si>
    <t>Fir Bolg Warrior:20</t>
    <phoneticPr fontId="1"/>
  </si>
  <si>
    <t>Warriorは斧装備</t>
    <rPh sb="8" eb="9">
      <t>オノ</t>
    </rPh>
    <rPh sb="9" eb="11">
      <t>ソウビ</t>
    </rPh>
    <phoneticPr fontId="1"/>
  </si>
  <si>
    <t>Fir Bolg Slinger:10</t>
    <phoneticPr fontId="1"/>
  </si>
  <si>
    <t>Fomoria</t>
    <phoneticPr fontId="1"/>
  </si>
  <si>
    <t>風水死+1:100% 風水死+1:10%</t>
    <rPh sb="0" eb="1">
      <t>カゼ</t>
    </rPh>
    <rPh sb="1" eb="2">
      <t>ミズ</t>
    </rPh>
    <rPh sb="2" eb="3">
      <t>シ</t>
    </rPh>
    <rPh sb="11" eb="12">
      <t>カゼ</t>
    </rPh>
    <rPh sb="12" eb="13">
      <t>ミズ</t>
    </rPh>
    <rPh sb="13" eb="14">
      <t>シ</t>
    </rPh>
    <phoneticPr fontId="1"/>
  </si>
  <si>
    <t>ヴァン</t>
    <phoneticPr fontId="1"/>
  </si>
  <si>
    <t>血の供犠を実行可能</t>
    <rPh sb="0" eb="1">
      <t>ケツ</t>
    </rPh>
    <rPh sb="2" eb="4">
      <t>キョウギ</t>
    </rPh>
    <rPh sb="5" eb="7">
      <t>ジッコウ</t>
    </rPh>
    <rPh sb="7" eb="9">
      <t>カノウ</t>
    </rPh>
    <phoneticPr fontId="1"/>
  </si>
  <si>
    <t>Vanhalla, The Halls of Andvare</t>
    <phoneticPr fontId="1"/>
  </si>
  <si>
    <t>風3地3</t>
    <rPh sb="0" eb="1">
      <t>カゼ</t>
    </rPh>
    <rPh sb="2" eb="3">
      <t>チ</t>
    </rPh>
    <phoneticPr fontId="1"/>
  </si>
  <si>
    <t>Van Scout</t>
    <phoneticPr fontId="1"/>
  </si>
  <si>
    <t>幻術に長けた斥候。高価だが隠れるのも上手い</t>
    <rPh sb="0" eb="2">
      <t>ゲンジュツ</t>
    </rPh>
    <rPh sb="3" eb="4">
      <t>タ</t>
    </rPh>
    <rPh sb="6" eb="8">
      <t>セッコウ</t>
    </rPh>
    <rPh sb="9" eb="11">
      <t>コウカ</t>
    </rPh>
    <rPh sb="13" eb="14">
      <t>カク</t>
    </rPh>
    <rPh sb="18" eb="20">
      <t>ウマ</t>
    </rPh>
    <phoneticPr fontId="1"/>
  </si>
  <si>
    <t>fm</t>
    <phoneticPr fontId="1"/>
  </si>
  <si>
    <t>Vanherse</t>
    <phoneticPr fontId="1"/>
  </si>
  <si>
    <t>レベル1の聖職者。風魔法を持ち指揮官も兼任</t>
    <rPh sb="5" eb="8">
      <t>セイショクシャ</t>
    </rPh>
    <rPh sb="9" eb="10">
      <t>カゼ</t>
    </rPh>
    <rPh sb="10" eb="12">
      <t>マホウ</t>
    </rPh>
    <rPh sb="13" eb="14">
      <t>モ</t>
    </rPh>
    <rPh sb="15" eb="17">
      <t>シキ</t>
    </rPh>
    <rPh sb="17" eb="18">
      <t>カン</t>
    </rPh>
    <rPh sb="19" eb="21">
      <t>ケンニン</t>
    </rPh>
    <phoneticPr fontId="1"/>
  </si>
  <si>
    <t>Vanjarl</t>
    <phoneticPr fontId="1"/>
  </si>
  <si>
    <t>Vanadrott</t>
    <phoneticPr fontId="1"/>
  </si>
  <si>
    <t>レベル2の聖職者。風、血魔法を持ち上位指揮官も兼任</t>
    <rPh sb="5" eb="8">
      <t>セイショクシャ</t>
    </rPh>
    <rPh sb="9" eb="10">
      <t>カゼ</t>
    </rPh>
    <rPh sb="11" eb="12">
      <t>ケツ</t>
    </rPh>
    <rPh sb="12" eb="14">
      <t>マホウ</t>
    </rPh>
    <rPh sb="15" eb="16">
      <t>モ</t>
    </rPh>
    <rPh sb="17" eb="19">
      <t>ジョウイ</t>
    </rPh>
    <rPh sb="19" eb="22">
      <t>シキカン</t>
    </rPh>
    <rPh sb="23" eb="25">
      <t>ケンニン</t>
    </rPh>
    <phoneticPr fontId="1"/>
  </si>
  <si>
    <t>レベル2の聖職者。風、血などの魔法を持ち最上位指揮官も兼任</t>
    <rPh sb="5" eb="8">
      <t>セイショクシャ</t>
    </rPh>
    <rPh sb="9" eb="10">
      <t>カゼ</t>
    </rPh>
    <rPh sb="11" eb="12">
      <t>ケツ</t>
    </rPh>
    <rPh sb="15" eb="17">
      <t>マホウ</t>
    </rPh>
    <rPh sb="18" eb="19">
      <t>モ</t>
    </rPh>
    <rPh sb="20" eb="23">
      <t>サイジョウイ</t>
    </rPh>
    <rPh sb="23" eb="26">
      <t>シキカン</t>
    </rPh>
    <rPh sb="27" eb="29">
      <t>ケンニン</t>
    </rPh>
    <phoneticPr fontId="1"/>
  </si>
  <si>
    <t>20+</t>
    <phoneticPr fontId="1"/>
  </si>
  <si>
    <t>5+</t>
    <phoneticPr fontId="1"/>
  </si>
  <si>
    <t>Vanheim</t>
    <phoneticPr fontId="1"/>
  </si>
  <si>
    <t>Dwarven Smith</t>
    <phoneticPr fontId="1"/>
  </si>
  <si>
    <t>地などの魔法を持つ鍛冶屋。高度なアイテムの製造に長ける</t>
    <rPh sb="0" eb="1">
      <t>チ</t>
    </rPh>
    <rPh sb="4" eb="6">
      <t>マホウ</t>
    </rPh>
    <rPh sb="7" eb="8">
      <t>モ</t>
    </rPh>
    <rPh sb="9" eb="12">
      <t>カジヤ</t>
    </rPh>
    <rPh sb="13" eb="15">
      <t>コウド</t>
    </rPh>
    <rPh sb="21" eb="23">
      <t>セイゾウ</t>
    </rPh>
    <rPh sb="24" eb="25">
      <t>タ</t>
    </rPh>
    <phoneticPr fontId="1"/>
  </si>
  <si>
    <t>m</t>
    <phoneticPr fontId="1"/>
  </si>
  <si>
    <t>Serf Warrior</t>
    <phoneticPr fontId="1"/>
  </si>
  <si>
    <t>槍と盾を持つ民兵。弱いがこの国では貴重な安さを持つ</t>
    <rPh sb="0" eb="1">
      <t>ヤリ</t>
    </rPh>
    <rPh sb="2" eb="3">
      <t>タテ</t>
    </rPh>
    <rPh sb="4" eb="5">
      <t>モ</t>
    </rPh>
    <rPh sb="6" eb="8">
      <t>ミンペイ</t>
    </rPh>
    <rPh sb="9" eb="10">
      <t>ヨワ</t>
    </rPh>
    <rPh sb="14" eb="15">
      <t>クニ</t>
    </rPh>
    <rPh sb="17" eb="19">
      <t>キチョウ</t>
    </rPh>
    <rPh sb="20" eb="21">
      <t>ヤス</t>
    </rPh>
    <rPh sb="23" eb="24">
      <t>モ</t>
    </rPh>
    <phoneticPr fontId="1"/>
  </si>
  <si>
    <t>Huskarl</t>
    <phoneticPr fontId="1"/>
  </si>
  <si>
    <t>槍、投槍、盾を持つ軽歩兵。鏡像により接近戦には異常に強い</t>
    <rPh sb="0" eb="1">
      <t>ヤリ</t>
    </rPh>
    <rPh sb="2" eb="4">
      <t>ナゲヤリ</t>
    </rPh>
    <rPh sb="5" eb="6">
      <t>タテ</t>
    </rPh>
    <rPh sb="7" eb="8">
      <t>モ</t>
    </rPh>
    <rPh sb="9" eb="10">
      <t>ケイ</t>
    </rPh>
    <rPh sb="10" eb="12">
      <t>ホヘイ</t>
    </rPh>
    <rPh sb="13" eb="15">
      <t>キョウゾウ</t>
    </rPh>
    <rPh sb="18" eb="21">
      <t>セッキンセン</t>
    </rPh>
    <rPh sb="23" eb="25">
      <t>イジョウ</t>
    </rPh>
    <rPh sb="26" eb="27">
      <t>ツヨ</t>
    </rPh>
    <phoneticPr fontId="1"/>
  </si>
  <si>
    <t>斧、投槍、盾を持つ歩兵。下位ながら戦闘技能も優秀</t>
    <rPh sb="0" eb="1">
      <t>オノ</t>
    </rPh>
    <rPh sb="2" eb="4">
      <t>ナゲヤリ</t>
    </rPh>
    <rPh sb="5" eb="6">
      <t>タテ</t>
    </rPh>
    <rPh sb="7" eb="8">
      <t>モ</t>
    </rPh>
    <rPh sb="9" eb="11">
      <t>ホヘイ</t>
    </rPh>
    <rPh sb="12" eb="14">
      <t>カイ</t>
    </rPh>
    <rPh sb="17" eb="19">
      <t>セントウ</t>
    </rPh>
    <rPh sb="19" eb="21">
      <t>ギノウ</t>
    </rPh>
    <rPh sb="22" eb="24">
      <t>ユウシュウ</t>
    </rPh>
    <phoneticPr fontId="1"/>
  </si>
  <si>
    <t>Hirdman</t>
    <phoneticPr fontId="1"/>
  </si>
  <si>
    <t>長剣と盾を持つ歩兵。HP自体は価格ほど高くないのが穴</t>
    <rPh sb="0" eb="2">
      <t>チョウケン</t>
    </rPh>
    <rPh sb="3" eb="4">
      <t>タテ</t>
    </rPh>
    <rPh sb="5" eb="6">
      <t>モ</t>
    </rPh>
    <rPh sb="7" eb="9">
      <t>ホヘイ</t>
    </rPh>
    <rPh sb="12" eb="14">
      <t>ジタイ</t>
    </rPh>
    <rPh sb="15" eb="17">
      <t>カカク</t>
    </rPh>
    <rPh sb="19" eb="20">
      <t>タカ</t>
    </rPh>
    <rPh sb="25" eb="26">
      <t>アナ</t>
    </rPh>
    <phoneticPr fontId="1"/>
  </si>
  <si>
    <t>Mounted Hirdman</t>
    <phoneticPr fontId="1"/>
  </si>
  <si>
    <t>騎兵</t>
    <rPh sb="0" eb="2">
      <t>キヘイ</t>
    </rPh>
    <phoneticPr fontId="1"/>
  </si>
  <si>
    <t>Vanhere</t>
    <phoneticPr fontId="1"/>
  </si>
  <si>
    <t>長剣と斧を持つ狂戦士。最初は鏡像、傷付けば激怒と共に暴れる</t>
    <rPh sb="0" eb="2">
      <t>チョウケン</t>
    </rPh>
    <rPh sb="3" eb="4">
      <t>オノ</t>
    </rPh>
    <rPh sb="5" eb="6">
      <t>モ</t>
    </rPh>
    <rPh sb="7" eb="8">
      <t>キョウ</t>
    </rPh>
    <rPh sb="8" eb="10">
      <t>センシ</t>
    </rPh>
    <rPh sb="11" eb="13">
      <t>サイショ</t>
    </rPh>
    <rPh sb="14" eb="16">
      <t>キョウゾウ</t>
    </rPh>
    <rPh sb="17" eb="19">
      <t>キズツ</t>
    </rPh>
    <rPh sb="21" eb="23">
      <t>ゲキド</t>
    </rPh>
    <rPh sb="24" eb="25">
      <t>トモ</t>
    </rPh>
    <rPh sb="26" eb="27">
      <t>アバ</t>
    </rPh>
    <phoneticPr fontId="1"/>
  </si>
  <si>
    <t>軽突撃槍、投槍、盾を持つ騎兵。非常に素早く戦闘力も十分</t>
    <rPh sb="0" eb="1">
      <t>ケイ</t>
    </rPh>
    <rPh sb="1" eb="3">
      <t>トツゲキ</t>
    </rPh>
    <rPh sb="3" eb="4">
      <t>ヤリ</t>
    </rPh>
    <rPh sb="5" eb="7">
      <t>ナゲヤリ</t>
    </rPh>
    <rPh sb="8" eb="9">
      <t>タテ</t>
    </rPh>
    <rPh sb="10" eb="11">
      <t>モ</t>
    </rPh>
    <rPh sb="12" eb="14">
      <t>キヘイ</t>
    </rPh>
    <rPh sb="15" eb="17">
      <t>ヒジョウ</t>
    </rPh>
    <rPh sb="18" eb="20">
      <t>スバヤ</t>
    </rPh>
    <rPh sb="21" eb="24">
      <t>セントウリョク</t>
    </rPh>
    <rPh sb="25" eb="27">
      <t>ジュウブン</t>
    </rPh>
    <phoneticPr fontId="1"/>
  </si>
  <si>
    <t>Vanherse</t>
    <phoneticPr fontId="1"/>
  </si>
  <si>
    <t>風1聖1</t>
    <rPh sb="0" eb="1">
      <t>カゼ</t>
    </rPh>
    <rPh sb="2" eb="3">
      <t>セイ</t>
    </rPh>
    <phoneticPr fontId="1"/>
  </si>
  <si>
    <t>風2血1聖2</t>
    <rPh sb="0" eb="1">
      <t>カゼ</t>
    </rPh>
    <rPh sb="2" eb="3">
      <t>ケツ</t>
    </rPh>
    <rPh sb="4" eb="5">
      <t>セイ</t>
    </rPh>
    <phoneticPr fontId="1"/>
  </si>
  <si>
    <t>Vanadrott</t>
    <phoneticPr fontId="1"/>
  </si>
  <si>
    <t>風3血1聖2</t>
    <rPh sb="0" eb="1">
      <t>カゼ</t>
    </rPh>
    <rPh sb="2" eb="3">
      <t>ケツ</t>
    </rPh>
    <rPh sb="4" eb="5">
      <t>セイ</t>
    </rPh>
    <phoneticPr fontId="1"/>
  </si>
  <si>
    <t>風地死血+1:100% 風地死血+1:10%</t>
    <rPh sb="0" eb="1">
      <t>カゼ</t>
    </rPh>
    <rPh sb="1" eb="2">
      <t>チ</t>
    </rPh>
    <rPh sb="2" eb="3">
      <t>シ</t>
    </rPh>
    <rPh sb="3" eb="4">
      <t>ケツ</t>
    </rPh>
    <rPh sb="12" eb="13">
      <t>カゼ</t>
    </rPh>
    <rPh sb="13" eb="14">
      <t>チ</t>
    </rPh>
    <rPh sb="14" eb="15">
      <t>シ</t>
    </rPh>
    <rPh sb="15" eb="16">
      <t>ケツ</t>
    </rPh>
    <phoneticPr fontId="1"/>
  </si>
  <si>
    <t>Dwarven Smith</t>
    <phoneticPr fontId="1"/>
  </si>
  <si>
    <t>地2</t>
    <rPh sb="0" eb="1">
      <t>チ</t>
    </rPh>
    <phoneticPr fontId="1"/>
  </si>
  <si>
    <t>火風地死+1:100% 火風地死+1:10%</t>
    <rPh sb="0" eb="1">
      <t>ヒ</t>
    </rPh>
    <rPh sb="1" eb="2">
      <t>カゼ</t>
    </rPh>
    <rPh sb="2" eb="3">
      <t>チ</t>
    </rPh>
    <rPh sb="3" eb="4">
      <t>シ</t>
    </rPh>
    <rPh sb="12" eb="13">
      <t>ヒ</t>
    </rPh>
    <rPh sb="13" eb="14">
      <t>カゼ</t>
    </rPh>
    <rPh sb="14" eb="15">
      <t>チ</t>
    </rPh>
    <rPh sb="15" eb="16">
      <t>シ</t>
    </rPh>
    <phoneticPr fontId="1"/>
  </si>
  <si>
    <t>11+</t>
    <phoneticPr fontId="1"/>
  </si>
  <si>
    <t>MasSm</t>
    <phoneticPr fontId="1"/>
  </si>
  <si>
    <t>Fay Boar</t>
    <phoneticPr fontId="1"/>
  </si>
  <si>
    <t>魔獣</t>
    <rPh sb="0" eb="2">
      <t>マジュウ</t>
    </rPh>
    <phoneticPr fontId="1"/>
  </si>
  <si>
    <t>自走する食糧供給源。不死性を持ち小さな敵の蹂躙も可能</t>
    <rPh sb="0" eb="2">
      <t>ジソウ</t>
    </rPh>
    <rPh sb="4" eb="6">
      <t>ショクリョウ</t>
    </rPh>
    <rPh sb="6" eb="9">
      <t>キョウキュウゲン</t>
    </rPh>
    <rPh sb="10" eb="13">
      <t>フシセイ</t>
    </rPh>
    <rPh sb="14" eb="15">
      <t>モ</t>
    </rPh>
    <rPh sb="16" eb="17">
      <t>チイ</t>
    </rPh>
    <rPh sb="19" eb="20">
      <t>テキ</t>
    </rPh>
    <rPh sb="21" eb="23">
      <t>ジュウリン</t>
    </rPh>
    <rPh sb="24" eb="26">
      <t>カノウ</t>
    </rPh>
    <phoneticPr fontId="1"/>
  </si>
  <si>
    <t>Vanherse</t>
    <phoneticPr fontId="1"/>
  </si>
  <si>
    <t>Serf Defender:10　Huskarl:5</t>
    <phoneticPr fontId="1"/>
  </si>
  <si>
    <t>Huskarl:10</t>
    <phoneticPr fontId="1"/>
  </si>
  <si>
    <t>Huskarlは槍装備</t>
    <rPh sb="8" eb="9">
      <t>ヤリ</t>
    </rPh>
    <rPh sb="9" eb="11">
      <t>ソウビ</t>
    </rPh>
    <phoneticPr fontId="1"/>
  </si>
  <si>
    <t>Huskarlは斧装備</t>
    <rPh sb="8" eb="9">
      <t>オノ</t>
    </rPh>
    <rPh sb="9" eb="11">
      <t>ソウビ</t>
    </rPh>
    <phoneticPr fontId="1"/>
  </si>
  <si>
    <t>Serf Defender:10</t>
    <phoneticPr fontId="1"/>
  </si>
  <si>
    <t>Awaken Draugar</t>
    <phoneticPr fontId="1"/>
  </si>
  <si>
    <t>傷付くと巨大化するVanの歩く屍Draugを3体召喚します</t>
    <rPh sb="0" eb="2">
      <t>キズツ</t>
    </rPh>
    <rPh sb="4" eb="7">
      <t>キョダイカ</t>
    </rPh>
    <rPh sb="13" eb="14">
      <t>アル</t>
    </rPh>
    <rPh sb="15" eb="16">
      <t>シカバネ</t>
    </rPh>
    <rPh sb="23" eb="24">
      <t>タイ</t>
    </rPh>
    <rPh sb="24" eb="26">
      <t>ショウカン</t>
    </rPh>
    <phoneticPr fontId="1"/>
  </si>
  <si>
    <t>Draug</t>
    <phoneticPr fontId="1"/>
  </si>
  <si>
    <t>Summon Valkyries</t>
    <phoneticPr fontId="1"/>
  </si>
  <si>
    <t>風3</t>
    <rPh sb="0" eb="1">
      <t>カゼ</t>
    </rPh>
    <phoneticPr fontId="1"/>
  </si>
  <si>
    <t>一時的召喚</t>
    <rPh sb="0" eb="3">
      <t>イチジテキ</t>
    </rPh>
    <rPh sb="3" eb="5">
      <t>ショウカン</t>
    </rPh>
    <phoneticPr fontId="1"/>
  </si>
  <si>
    <t>飛行する神聖なる戦乙女Valkyrieを7体召喚します</t>
    <rPh sb="0" eb="2">
      <t>ヒコウ</t>
    </rPh>
    <rPh sb="4" eb="6">
      <t>シンセイ</t>
    </rPh>
    <rPh sb="8" eb="9">
      <t>イクサ</t>
    </rPh>
    <rPh sb="9" eb="11">
      <t>オトメ</t>
    </rPh>
    <rPh sb="21" eb="22">
      <t>タイ</t>
    </rPh>
    <rPh sb="22" eb="24">
      <t>ショウカン</t>
    </rPh>
    <phoneticPr fontId="1"/>
  </si>
  <si>
    <t>Valkyrie</t>
    <phoneticPr fontId="1"/>
  </si>
  <si>
    <t>Sloth of Bears</t>
    <phoneticPr fontId="1"/>
  </si>
  <si>
    <t>Awaken Draugar</t>
    <phoneticPr fontId="1"/>
  </si>
  <si>
    <t>Summon Valkyries</t>
    <phoneticPr fontId="1"/>
  </si>
  <si>
    <t>Vanheimは、背の高い神秘的な種族、Vanが住む霧深い荒野と厳しい環境の森の地です。
VanはJotunheimの巨人たちの宿敵で、彼らはこの世の始まりから大きな戦争を互いに仕掛けてきました。
彼らは幻術の達人で、その幻惑的な魅力で人間を騙すことができます。
Vanheimの山の麓の広間には、素晴らしい品々を創り上げることができる鍛冶屋、Dwarfが住んでいます。
Vanheimは魔法の地であり、馬でさえ魔力を持ち、並外れた速さを持ちます。
Vanは優れた船大工や航海士であり、海を渡ることができます。
下等な存在は重要視されず、彼らの血は目覚めつつある神を満たすために贄とされます。</t>
    <phoneticPr fontId="1"/>
  </si>
  <si>
    <t>Vanheim</t>
    <phoneticPr fontId="1"/>
  </si>
  <si>
    <t>ヴァン</t>
    <phoneticPr fontId="1"/>
  </si>
  <si>
    <r>
      <t>Helhalla, Gnipah</t>
    </r>
    <r>
      <rPr>
        <sz val="11"/>
        <color theme="1"/>
        <rFont val="ＭＳ Ｐゴシック"/>
        <family val="3"/>
        <charset val="128"/>
      </rPr>
      <t>å</t>
    </r>
    <r>
      <rPr>
        <sz val="11"/>
        <color theme="1"/>
        <rFont val="ＭＳ Ｐゴシック"/>
        <family val="2"/>
        <charset val="128"/>
        <scheme val="minor"/>
      </rPr>
      <t>lan</t>
    </r>
    <phoneticPr fontId="1"/>
  </si>
  <si>
    <t>風1地1死4</t>
    <rPh sb="0" eb="1">
      <t>カゼ</t>
    </rPh>
    <rPh sb="2" eb="3">
      <t>チ</t>
    </rPh>
    <rPh sb="4" eb="5">
      <t>シ</t>
    </rPh>
    <phoneticPr fontId="1"/>
  </si>
  <si>
    <t>血の供犠を実行可能</t>
    <rPh sb="0" eb="1">
      <t>ケツ</t>
    </rPh>
    <rPh sb="2" eb="4">
      <t>キョウギ</t>
    </rPh>
    <rPh sb="5" eb="7">
      <t>ジッコウ</t>
    </rPh>
    <rPh sb="7" eb="9">
      <t>カノウ</t>
    </rPh>
    <phoneticPr fontId="1"/>
  </si>
  <si>
    <t>説法の実施不可</t>
    <rPh sb="0" eb="2">
      <t>セッポウ</t>
    </rPh>
    <rPh sb="3" eb="5">
      <t>ジッシ</t>
    </rPh>
    <rPh sb="5" eb="7">
      <t>フカ</t>
    </rPh>
    <phoneticPr fontId="1"/>
  </si>
  <si>
    <t>指揮官</t>
    <rPh sb="0" eb="3">
      <t>シキカン</t>
    </rPh>
    <phoneticPr fontId="1"/>
  </si>
  <si>
    <t>Helheim</t>
    <phoneticPr fontId="1"/>
  </si>
  <si>
    <t>Van Scout</t>
    <phoneticPr fontId="1"/>
  </si>
  <si>
    <t>城</t>
    <rPh sb="0" eb="1">
      <t>シロ</t>
    </rPh>
    <phoneticPr fontId="1"/>
  </si>
  <si>
    <t>斥候</t>
    <rPh sb="0" eb="2">
      <t>セッコウ</t>
    </rPh>
    <phoneticPr fontId="1"/>
  </si>
  <si>
    <t>幻術に長けた斥候。高価だが隠れるのも上手い</t>
    <phoneticPr fontId="1"/>
  </si>
  <si>
    <t>fm</t>
    <phoneticPr fontId="1"/>
  </si>
  <si>
    <t>Vanherse</t>
    <phoneticPr fontId="1"/>
  </si>
  <si>
    <t>y</t>
    <phoneticPr fontId="1"/>
  </si>
  <si>
    <t>聖職者</t>
    <rPh sb="0" eb="3">
      <t>セイショクシャ</t>
    </rPh>
    <phoneticPr fontId="1"/>
  </si>
  <si>
    <t>レベル1の聖職者。風魔法を持ち指揮官も兼任</t>
    <phoneticPr fontId="1"/>
  </si>
  <si>
    <t>Vanjarl</t>
    <phoneticPr fontId="1"/>
  </si>
  <si>
    <t>レベル2の聖職者。風、血魔法を持ち上位指揮官も兼任</t>
    <phoneticPr fontId="1"/>
  </si>
  <si>
    <t>Helkarl</t>
    <phoneticPr fontId="1"/>
  </si>
  <si>
    <t>レベル1の聖職者。死魔法を持ち上位指揮官も兼任</t>
    <rPh sb="5" eb="8">
      <t>セイショクシャ</t>
    </rPh>
    <rPh sb="9" eb="10">
      <t>シ</t>
    </rPh>
    <rPh sb="10" eb="12">
      <t>マホウ</t>
    </rPh>
    <rPh sb="13" eb="14">
      <t>モ</t>
    </rPh>
    <rPh sb="15" eb="17">
      <t>ジョウイ</t>
    </rPh>
    <rPh sb="17" eb="20">
      <t>シキカン</t>
    </rPh>
    <rPh sb="21" eb="23">
      <t>ケンニン</t>
    </rPh>
    <phoneticPr fontId="1"/>
  </si>
  <si>
    <t>Dis</t>
    <phoneticPr fontId="1"/>
  </si>
  <si>
    <t>レベル1の聖職者。風、死魔法を持ち非常に高速な飛行能力を持つ</t>
    <rPh sb="5" eb="8">
      <t>セイショクシャ</t>
    </rPh>
    <rPh sb="9" eb="10">
      <t>カゼ</t>
    </rPh>
    <rPh sb="11" eb="12">
      <t>シ</t>
    </rPh>
    <rPh sb="12" eb="14">
      <t>マホウ</t>
    </rPh>
    <rPh sb="15" eb="16">
      <t>モ</t>
    </rPh>
    <rPh sb="17" eb="19">
      <t>ヒジョウ</t>
    </rPh>
    <rPh sb="20" eb="22">
      <t>コウソク</t>
    </rPh>
    <rPh sb="23" eb="25">
      <t>ヒコウ</t>
    </rPh>
    <rPh sb="25" eb="27">
      <t>ノウリョク</t>
    </rPh>
    <rPh sb="28" eb="29">
      <t>モ</t>
    </rPh>
    <phoneticPr fontId="1"/>
  </si>
  <si>
    <t>f</t>
    <phoneticPr fontId="1"/>
  </si>
  <si>
    <t>y</t>
    <phoneticPr fontId="1"/>
  </si>
  <si>
    <t>Hangadrott</t>
    <phoneticPr fontId="1"/>
  </si>
  <si>
    <t>都</t>
    <rPh sb="0" eb="1">
      <t>ミヤコ</t>
    </rPh>
    <phoneticPr fontId="1"/>
  </si>
  <si>
    <t>レベル2の聖職者。死、風魔法を持ち最上位指揮官も兼任</t>
    <rPh sb="5" eb="8">
      <t>セイショクシャ</t>
    </rPh>
    <rPh sb="9" eb="10">
      <t>シ</t>
    </rPh>
    <rPh sb="11" eb="12">
      <t>カゼ</t>
    </rPh>
    <rPh sb="12" eb="14">
      <t>マホウ</t>
    </rPh>
    <rPh sb="15" eb="16">
      <t>モ</t>
    </rPh>
    <rPh sb="17" eb="20">
      <t>サイジョウイ</t>
    </rPh>
    <rPh sb="20" eb="23">
      <t>シキカン</t>
    </rPh>
    <rPh sb="24" eb="26">
      <t>ケンニン</t>
    </rPh>
    <phoneticPr fontId="1"/>
  </si>
  <si>
    <t>10+</t>
    <phoneticPr fontId="1"/>
  </si>
  <si>
    <t>90+</t>
    <phoneticPr fontId="1"/>
  </si>
  <si>
    <t>Svartalf</t>
    <phoneticPr fontId="1"/>
  </si>
  <si>
    <t>魔術師</t>
    <rPh sb="0" eb="3">
      <t>マジュツシ</t>
    </rPh>
    <phoneticPr fontId="1"/>
  </si>
  <si>
    <t>地、死などの魔法技能を持つ。他とは得意分野が異なる</t>
    <rPh sb="0" eb="1">
      <t>チ</t>
    </rPh>
    <rPh sb="2" eb="3">
      <t>シ</t>
    </rPh>
    <rPh sb="6" eb="8">
      <t>マホウ</t>
    </rPh>
    <rPh sb="8" eb="10">
      <t>ギノウ</t>
    </rPh>
    <rPh sb="11" eb="12">
      <t>モ</t>
    </rPh>
    <rPh sb="14" eb="15">
      <t>ホカ</t>
    </rPh>
    <rPh sb="17" eb="19">
      <t>トクイ</t>
    </rPh>
    <rPh sb="19" eb="21">
      <t>ブンヤ</t>
    </rPh>
    <rPh sb="22" eb="23">
      <t>コト</t>
    </rPh>
    <phoneticPr fontId="1"/>
  </si>
  <si>
    <t>60+</t>
    <phoneticPr fontId="1"/>
  </si>
  <si>
    <t>m</t>
    <phoneticPr fontId="1"/>
  </si>
  <si>
    <t>Serf Warrior</t>
    <phoneticPr fontId="1"/>
  </si>
  <si>
    <t>兵士</t>
    <rPh sb="0" eb="2">
      <t>ヘイシ</t>
    </rPh>
    <phoneticPr fontId="1"/>
  </si>
  <si>
    <t>歩兵</t>
    <rPh sb="0" eb="2">
      <t>ホヘイ</t>
    </rPh>
    <phoneticPr fontId="1"/>
  </si>
  <si>
    <t>槍と盾を持つ民兵。弱いがこの国では貴重な安さを持つ</t>
    <phoneticPr fontId="1"/>
  </si>
  <si>
    <t>Huskarl</t>
  </si>
  <si>
    <t>Hirdman</t>
  </si>
  <si>
    <t>Mounted Hirdman</t>
  </si>
  <si>
    <t>Valkyrie</t>
    <phoneticPr fontId="1"/>
  </si>
  <si>
    <t>飛行兵</t>
    <rPh sb="0" eb="2">
      <t>ヒコウ</t>
    </rPh>
    <rPh sb="2" eb="3">
      <t>ヘイ</t>
    </rPh>
    <phoneticPr fontId="1"/>
  </si>
  <si>
    <t>軽突撃槍と盾を持つ女戦士。飛行による柔軟な立ち回りが可能</t>
    <rPh sb="0" eb="1">
      <t>ケイ</t>
    </rPh>
    <rPh sb="1" eb="3">
      <t>トツゲキ</t>
    </rPh>
    <rPh sb="3" eb="4">
      <t>ヤリ</t>
    </rPh>
    <rPh sb="5" eb="6">
      <t>タテ</t>
    </rPh>
    <rPh sb="7" eb="8">
      <t>モ</t>
    </rPh>
    <rPh sb="9" eb="10">
      <t>オンナ</t>
    </rPh>
    <rPh sb="10" eb="12">
      <t>センシ</t>
    </rPh>
    <rPh sb="13" eb="15">
      <t>ヒコウ</t>
    </rPh>
    <rPh sb="18" eb="20">
      <t>ジュウナン</t>
    </rPh>
    <rPh sb="21" eb="22">
      <t>タ</t>
    </rPh>
    <rPh sb="23" eb="24">
      <t>マワ</t>
    </rPh>
    <rPh sb="26" eb="28">
      <t>カノウ</t>
    </rPh>
    <phoneticPr fontId="1"/>
  </si>
  <si>
    <t>Helhirding</t>
    <phoneticPr fontId="1"/>
  </si>
  <si>
    <t>騎兵</t>
    <rPh sb="0" eb="2">
      <t>キヘイ</t>
    </rPh>
    <phoneticPr fontId="1"/>
  </si>
  <si>
    <t>軽突撃槍と盾を持つ騎兵。高い戦闘技能と鏡像は正に脅威</t>
    <rPh sb="0" eb="1">
      <t>ケイ</t>
    </rPh>
    <rPh sb="1" eb="3">
      <t>トツゲキ</t>
    </rPh>
    <rPh sb="3" eb="4">
      <t>ヤリ</t>
    </rPh>
    <rPh sb="5" eb="6">
      <t>タテ</t>
    </rPh>
    <rPh sb="7" eb="8">
      <t>モ</t>
    </rPh>
    <rPh sb="9" eb="11">
      <t>キヘイ</t>
    </rPh>
    <rPh sb="12" eb="13">
      <t>タカ</t>
    </rPh>
    <rPh sb="14" eb="16">
      <t>セントウ</t>
    </rPh>
    <rPh sb="16" eb="18">
      <t>ギノウ</t>
    </rPh>
    <rPh sb="19" eb="21">
      <t>キョウゾウ</t>
    </rPh>
    <rPh sb="22" eb="23">
      <t>マサ</t>
    </rPh>
    <rPh sb="24" eb="26">
      <t>キョウイ</t>
    </rPh>
    <phoneticPr fontId="1"/>
  </si>
  <si>
    <t>Vanherse</t>
    <phoneticPr fontId="1"/>
  </si>
  <si>
    <t>城</t>
    <rPh sb="0" eb="1">
      <t>シロ</t>
    </rPh>
    <phoneticPr fontId="1"/>
  </si>
  <si>
    <t>風1聖1</t>
    <rPh sb="0" eb="1">
      <t>カゼ</t>
    </rPh>
    <rPh sb="2" eb="3">
      <t>セイ</t>
    </rPh>
    <phoneticPr fontId="1"/>
  </si>
  <si>
    <t>Vanjarl</t>
    <phoneticPr fontId="1"/>
  </si>
  <si>
    <t>風2血1聖2</t>
    <rPh sb="0" eb="1">
      <t>カゼ</t>
    </rPh>
    <rPh sb="2" eb="3">
      <t>ケツ</t>
    </rPh>
    <rPh sb="4" eb="5">
      <t>セイ</t>
    </rPh>
    <phoneticPr fontId="1"/>
  </si>
  <si>
    <t>Helkarl</t>
    <phoneticPr fontId="1"/>
  </si>
  <si>
    <t>死1聖1</t>
    <rPh sb="0" eb="1">
      <t>シ</t>
    </rPh>
    <rPh sb="2" eb="3">
      <t>セイ</t>
    </rPh>
    <phoneticPr fontId="1"/>
  </si>
  <si>
    <t>Dis</t>
    <phoneticPr fontId="1"/>
  </si>
  <si>
    <t>風1死1聖1</t>
    <rPh sb="0" eb="1">
      <t>カゼ</t>
    </rPh>
    <rPh sb="2" eb="3">
      <t>シ</t>
    </rPh>
    <rPh sb="4" eb="5">
      <t>セイ</t>
    </rPh>
    <phoneticPr fontId="1"/>
  </si>
  <si>
    <t>Hangadrott</t>
    <phoneticPr fontId="1"/>
  </si>
  <si>
    <t>都</t>
    <rPh sb="0" eb="1">
      <t>ミヤコ</t>
    </rPh>
    <phoneticPr fontId="1"/>
  </si>
  <si>
    <t>風2死3聖2</t>
    <rPh sb="0" eb="1">
      <t>カゼ</t>
    </rPh>
    <rPh sb="2" eb="3">
      <t>シ</t>
    </rPh>
    <rPh sb="4" eb="5">
      <t>セイ</t>
    </rPh>
    <phoneticPr fontId="1"/>
  </si>
  <si>
    <t>風地死血+1:100% 風地死血+1:10%</t>
    <rPh sb="0" eb="1">
      <t>カゼ</t>
    </rPh>
    <rPh sb="1" eb="2">
      <t>チ</t>
    </rPh>
    <rPh sb="2" eb="3">
      <t>シ</t>
    </rPh>
    <rPh sb="3" eb="4">
      <t>ケツ</t>
    </rPh>
    <rPh sb="12" eb="13">
      <t>カゼ</t>
    </rPh>
    <rPh sb="13" eb="14">
      <t>チ</t>
    </rPh>
    <rPh sb="14" eb="15">
      <t>シ</t>
    </rPh>
    <rPh sb="15" eb="16">
      <t>ケツ</t>
    </rPh>
    <phoneticPr fontId="1"/>
  </si>
  <si>
    <t>17+</t>
    <phoneticPr fontId="1"/>
  </si>
  <si>
    <t>Svartalf</t>
    <phoneticPr fontId="1"/>
  </si>
  <si>
    <t>地2死2</t>
    <rPh sb="0" eb="1">
      <t>チ</t>
    </rPh>
    <rPh sb="2" eb="3">
      <t>シ</t>
    </rPh>
    <phoneticPr fontId="1"/>
  </si>
  <si>
    <t>火風地死+1:100%</t>
    <rPh sb="0" eb="1">
      <t>ヒ</t>
    </rPh>
    <rPh sb="1" eb="2">
      <t>カゼ</t>
    </rPh>
    <rPh sb="2" eb="3">
      <t>チ</t>
    </rPh>
    <rPh sb="3" eb="4">
      <t>シ</t>
    </rPh>
    <phoneticPr fontId="1"/>
  </si>
  <si>
    <t>Helheim</t>
    <phoneticPr fontId="1"/>
  </si>
  <si>
    <t>陸上下位</t>
    <rPh sb="0" eb="2">
      <t>リクジョウ</t>
    </rPh>
    <rPh sb="2" eb="4">
      <t>カイ</t>
    </rPh>
    <phoneticPr fontId="1"/>
  </si>
  <si>
    <t>陸上上位</t>
    <rPh sb="0" eb="2">
      <t>リクジョウ</t>
    </rPh>
    <rPh sb="2" eb="4">
      <t>ジョウイ</t>
    </rPh>
    <phoneticPr fontId="1"/>
  </si>
  <si>
    <t>陸上要塞</t>
    <rPh sb="0" eb="2">
      <t>リクジョウ</t>
    </rPh>
    <rPh sb="2" eb="4">
      <t>ヨウサイ</t>
    </rPh>
    <phoneticPr fontId="1"/>
  </si>
  <si>
    <t>Helheim</t>
    <phoneticPr fontId="1"/>
  </si>
  <si>
    <t>Vanherse</t>
    <phoneticPr fontId="1"/>
  </si>
  <si>
    <t>Serf Defender:10　Huskarl:5</t>
    <phoneticPr fontId="1"/>
  </si>
  <si>
    <t>Helkarl</t>
    <phoneticPr fontId="1"/>
  </si>
  <si>
    <t>Huskarl:10</t>
    <phoneticPr fontId="1"/>
  </si>
  <si>
    <t>Hirdman</t>
    <phoneticPr fontId="1"/>
  </si>
  <si>
    <t>Serf Defender:10</t>
    <phoneticPr fontId="1"/>
  </si>
  <si>
    <t>Huskarlは槍装備</t>
    <rPh sb="8" eb="9">
      <t>ヤリ</t>
    </rPh>
    <rPh sb="9" eb="11">
      <t>ソウビ</t>
    </rPh>
    <phoneticPr fontId="1"/>
  </si>
  <si>
    <t>Huskarlは斧装備</t>
    <rPh sb="8" eb="9">
      <t>オノ</t>
    </rPh>
    <rPh sb="9" eb="11">
      <t>ソウビ</t>
    </rPh>
    <phoneticPr fontId="1"/>
  </si>
  <si>
    <t>Brood of Garm</t>
    <phoneticPr fontId="1"/>
  </si>
  <si>
    <t>Conjuration</t>
    <phoneticPr fontId="1"/>
  </si>
  <si>
    <t>緑2</t>
    <rPh sb="0" eb="1">
      <t>ミドリ</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</si>
  <si>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</si>
  <si>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</si>
  <si>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</si>
  <si>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巨大で神聖な狼Jotun Wolfを5体召喚します</t>
    <rPh sb="0" eb="2">
      <t>キョダイ</t>
    </rPh>
    <rPh sb="3" eb="5">
      <t>シンセイ</t>
    </rPh>
    <rPh sb="6" eb="7">
      <t>オオカミ</t>
    </rPh>
    <rPh sb="19" eb="20">
      <t>タイ</t>
    </rPh>
    <rPh sb="20" eb="22">
      <t>ショウカン</t>
    </rPh>
    <phoneticPr fontId="1"/>
  </si>
  <si>
    <t>Jotun Wolf</t>
    <phoneticPr fontId="1"/>
  </si>
  <si>
    <t>Sloth of Bears</t>
    <phoneticPr fontId="1"/>
  </si>
  <si>
    <t>Awaken Draugar</t>
    <phoneticPr fontId="1"/>
  </si>
  <si>
    <t>Brood of Garm</t>
    <phoneticPr fontId="1"/>
  </si>
  <si>
    <t>Summon Valkyries</t>
    <phoneticPr fontId="1"/>
  </si>
  <si>
    <t>Helheimは、影、吹き曝しの荒野、そして静かな山々の地です。
ここにはGnipahålan、死者たちがHelへと向かう途中に通り抜ける石の洞窟があります。
死の秘密を学ぶために首を吊った古代のVan、Hanged KingらはHelhallaの玉座から国を統治します。
Helheimには、その幻惑で人間を騙すことができる、背が高く生来神秘的な種族、Vanが住みます。
HelheimのVanは、VanheimのVanからは自らを隔絶しており、巨人との大戦には加わりませんでした。
長らく、彼らは死せる神に仕え、Helへと向かう死者たちを導いていました。
現在、新たなる神が現れ、古き伝統は変化しています。
死者の導き手、Valkyrieは死の伝令と新たなる神の聖戦士となりました。
HelheimのVanの女性、Valkyrieは、彼女らがかつて仕えた死せる神からの贈り物により、飛行することができます。
下等なる存在は重要視されず、彼らの血は目覚めつつある神を満たすために贄とされます。
Vanheimの親類たちと異なり、HelheimのVanは船大工や航海士ではありません。</t>
    <phoneticPr fontId="1"/>
  </si>
  <si>
    <t>ヨトゥン</t>
    <phoneticPr fontId="1"/>
  </si>
  <si>
    <t>周囲にCold天秤を拡散</t>
    <rPh sb="0" eb="2">
      <t>シュウイ</t>
    </rPh>
    <phoneticPr fontId="1"/>
  </si>
  <si>
    <t>Niefelheim</t>
    <phoneticPr fontId="1"/>
  </si>
  <si>
    <t>水4死2</t>
    <rPh sb="0" eb="1">
      <t>ミズ</t>
    </rPh>
    <rPh sb="2" eb="3">
      <t>シ</t>
    </rPh>
    <phoneticPr fontId="1"/>
  </si>
  <si>
    <t>Jotun Scout</t>
    <phoneticPr fontId="1"/>
  </si>
  <si>
    <t>指揮官</t>
    <rPh sb="0" eb="3">
      <t>シキカン</t>
    </rPh>
    <phoneticPr fontId="1"/>
  </si>
  <si>
    <t>Niefelheim</t>
    <phoneticPr fontId="1"/>
  </si>
  <si>
    <t>城</t>
    <rPh sb="0" eb="1">
      <t>シロ</t>
    </rPh>
    <phoneticPr fontId="1"/>
  </si>
  <si>
    <t>y</t>
    <phoneticPr fontId="1"/>
  </si>
  <si>
    <t>y</t>
    <phoneticPr fontId="1"/>
  </si>
  <si>
    <t>斥候</t>
    <rPh sb="0" eb="2">
      <t>セッコウ</t>
    </rPh>
    <phoneticPr fontId="1"/>
  </si>
  <si>
    <t>高価で隠れるのも下手。幸い移動は早め</t>
    <rPh sb="0" eb="2">
      <t>コウカ</t>
    </rPh>
    <rPh sb="3" eb="4">
      <t>カク</t>
    </rPh>
    <rPh sb="8" eb="10">
      <t>ヘタ</t>
    </rPh>
    <rPh sb="11" eb="12">
      <t>サイワ</t>
    </rPh>
    <rPh sb="13" eb="15">
      <t>イドウ</t>
    </rPh>
    <rPh sb="16" eb="17">
      <t>ハヤ</t>
    </rPh>
    <phoneticPr fontId="1"/>
  </si>
  <si>
    <t>fm</t>
    <phoneticPr fontId="1"/>
  </si>
  <si>
    <t>s</t>
    <phoneticPr fontId="1"/>
  </si>
  <si>
    <t>Jotun Herse</t>
    <phoneticPr fontId="1"/>
  </si>
  <si>
    <t>標準的な指揮官。維持費は安いが雇用に寺院が要る</t>
    <rPh sb="0" eb="3">
      <t>ヒョウジュンテキ</t>
    </rPh>
    <rPh sb="4" eb="7">
      <t>シキカン</t>
    </rPh>
    <rPh sb="8" eb="11">
      <t>イジヒ</t>
    </rPh>
    <rPh sb="12" eb="13">
      <t>ヤス</t>
    </rPh>
    <rPh sb="15" eb="17">
      <t>コヨウ</t>
    </rPh>
    <rPh sb="18" eb="20">
      <t>ジイン</t>
    </rPh>
    <rPh sb="21" eb="22">
      <t>イ</t>
    </rPh>
    <phoneticPr fontId="1"/>
  </si>
  <si>
    <t>s</t>
    <phoneticPr fontId="1"/>
  </si>
  <si>
    <t>Jotun Jarl</t>
    <phoneticPr fontId="1"/>
  </si>
  <si>
    <t>聖職者</t>
    <rPh sb="0" eb="3">
      <t>セイショクシャ</t>
    </rPh>
    <phoneticPr fontId="1"/>
  </si>
  <si>
    <t>レベル1の聖職者。上位指揮官も兼任する</t>
    <rPh sb="5" eb="8">
      <t>セイショクシャ</t>
    </rPh>
    <rPh sb="9" eb="11">
      <t>ジョウイ</t>
    </rPh>
    <rPh sb="11" eb="14">
      <t>シキカン</t>
    </rPh>
    <rPh sb="15" eb="17">
      <t>ケンニン</t>
    </rPh>
    <phoneticPr fontId="1"/>
  </si>
  <si>
    <t>s</t>
    <phoneticPr fontId="1"/>
  </si>
  <si>
    <t>Jotun Gode</t>
    <phoneticPr fontId="1"/>
  </si>
  <si>
    <t>レベル2の聖職者。一応は指揮もできる</t>
    <rPh sb="5" eb="8">
      <t>セイショクシャ</t>
    </rPh>
    <rPh sb="9" eb="11">
      <t>イチオウ</t>
    </rPh>
    <rPh sb="12" eb="14">
      <t>シキ</t>
    </rPh>
    <phoneticPr fontId="1"/>
  </si>
  <si>
    <t>f</t>
    <phoneticPr fontId="1"/>
  </si>
  <si>
    <t>Jotun Skratti</t>
    <phoneticPr fontId="1"/>
  </si>
  <si>
    <t>魔術師</t>
    <rPh sb="0" eb="3">
      <t>マジュツシ</t>
    </rPh>
    <phoneticPr fontId="1"/>
  </si>
  <si>
    <t>20+</t>
    <phoneticPr fontId="1"/>
  </si>
  <si>
    <t>10+</t>
    <phoneticPr fontId="1"/>
  </si>
  <si>
    <t>f</t>
    <phoneticPr fontId="1"/>
  </si>
  <si>
    <t>s</t>
    <phoneticPr fontId="1"/>
  </si>
  <si>
    <t>Gygja</t>
    <phoneticPr fontId="1"/>
  </si>
  <si>
    <t>水や血などの魔法技能を持つ。狼男や狼に変身できる</t>
    <rPh sb="0" eb="1">
      <t>ミズ</t>
    </rPh>
    <rPh sb="2" eb="3">
      <t>ケツ</t>
    </rPh>
    <rPh sb="6" eb="8">
      <t>マホウ</t>
    </rPh>
    <rPh sb="8" eb="10">
      <t>ギノウ</t>
    </rPh>
    <rPh sb="11" eb="12">
      <t>モ</t>
    </rPh>
    <rPh sb="14" eb="15">
      <t>オオカミ</t>
    </rPh>
    <rPh sb="15" eb="16">
      <t>オトコ</t>
    </rPh>
    <rPh sb="17" eb="18">
      <t>オオカミ</t>
    </rPh>
    <rPh sb="19" eb="21">
      <t>ヘンシン</t>
    </rPh>
    <phoneticPr fontId="1"/>
  </si>
  <si>
    <t>死、緑、血などの魔法技能を持つ。魔力が幅広いが安定しない</t>
    <rPh sb="0" eb="1">
      <t>シ</t>
    </rPh>
    <rPh sb="2" eb="3">
      <t>ミドリ</t>
    </rPh>
    <rPh sb="4" eb="5">
      <t>ケツ</t>
    </rPh>
    <rPh sb="8" eb="10">
      <t>マホウ</t>
    </rPh>
    <rPh sb="10" eb="12">
      <t>ギノウ</t>
    </rPh>
    <rPh sb="13" eb="14">
      <t>モ</t>
    </rPh>
    <rPh sb="16" eb="18">
      <t>マリョク</t>
    </rPh>
    <rPh sb="19" eb="21">
      <t>ハバヒロ</t>
    </rPh>
    <rPh sb="23" eb="25">
      <t>アンテイ</t>
    </rPh>
    <phoneticPr fontId="1"/>
  </si>
  <si>
    <t>35+</t>
    <phoneticPr fontId="1"/>
  </si>
  <si>
    <t>f</t>
    <phoneticPr fontId="1"/>
  </si>
  <si>
    <t>Niefel Jarl</t>
    <phoneticPr fontId="1"/>
  </si>
  <si>
    <t>都</t>
    <rPh sb="0" eb="1">
      <t>ミヤコ</t>
    </rPh>
    <phoneticPr fontId="1"/>
  </si>
  <si>
    <t>y</t>
    <phoneticPr fontId="1"/>
  </si>
  <si>
    <t>水、死などの魔法技能を持つ。最上位指揮官も兼任し戦闘力も高い</t>
    <rPh sb="0" eb="1">
      <t>ミズ</t>
    </rPh>
    <rPh sb="2" eb="3">
      <t>シ</t>
    </rPh>
    <rPh sb="6" eb="8">
      <t>マホウ</t>
    </rPh>
    <rPh sb="8" eb="10">
      <t>ギノウ</t>
    </rPh>
    <rPh sb="11" eb="12">
      <t>モ</t>
    </rPh>
    <rPh sb="14" eb="17">
      <t>サイジョウイ</t>
    </rPh>
    <rPh sb="17" eb="20">
      <t>シキカン</t>
    </rPh>
    <rPh sb="21" eb="23">
      <t>ケンニン</t>
    </rPh>
    <rPh sb="24" eb="27">
      <t>セントウリョク</t>
    </rPh>
    <rPh sb="28" eb="29">
      <t>タカ</t>
    </rPh>
    <phoneticPr fontId="1"/>
  </si>
  <si>
    <t>15+</t>
    <phoneticPr fontId="1"/>
  </si>
  <si>
    <t>60+</t>
    <phoneticPr fontId="1"/>
  </si>
  <si>
    <t>Jotun Militia</t>
    <phoneticPr fontId="1"/>
  </si>
  <si>
    <t>兵士</t>
    <rPh sb="0" eb="2">
      <t>ヘイシ</t>
    </rPh>
    <phoneticPr fontId="1"/>
  </si>
  <si>
    <t>歩兵</t>
    <rPh sb="0" eb="2">
      <t>ホヘイ</t>
    </rPh>
    <phoneticPr fontId="1"/>
  </si>
  <si>
    <t>斧と盾を持つ民兵。肉壁か包囲戦の人員としてなら使える</t>
    <rPh sb="0" eb="1">
      <t>オノ</t>
    </rPh>
    <rPh sb="2" eb="3">
      <t>タテ</t>
    </rPh>
    <rPh sb="4" eb="5">
      <t>モ</t>
    </rPh>
    <rPh sb="6" eb="8">
      <t>ミンペイ</t>
    </rPh>
    <rPh sb="9" eb="10">
      <t>ニク</t>
    </rPh>
    <rPh sb="10" eb="11">
      <t>カベ</t>
    </rPh>
    <rPh sb="12" eb="14">
      <t>ホウイ</t>
    </rPh>
    <rPh sb="14" eb="15">
      <t>セン</t>
    </rPh>
    <rPh sb="16" eb="18">
      <t>ジンイン</t>
    </rPh>
    <rPh sb="23" eb="24">
      <t>ツカ</t>
    </rPh>
    <phoneticPr fontId="1"/>
  </si>
  <si>
    <t>Jotun Spearman</t>
    <phoneticPr fontId="1"/>
  </si>
  <si>
    <t>槍と盾を持つ歩兵。囲まれやすいが一撃は非常に重い</t>
    <rPh sb="0" eb="1">
      <t>ヤリ</t>
    </rPh>
    <rPh sb="2" eb="3">
      <t>タテ</t>
    </rPh>
    <rPh sb="4" eb="5">
      <t>モ</t>
    </rPh>
    <rPh sb="6" eb="8">
      <t>ホヘイ</t>
    </rPh>
    <rPh sb="9" eb="10">
      <t>カコ</t>
    </rPh>
    <rPh sb="16" eb="18">
      <t>イチゲキ</t>
    </rPh>
    <rPh sb="19" eb="21">
      <t>ヒジョウ</t>
    </rPh>
    <rPh sb="22" eb="23">
      <t>オモ</t>
    </rPh>
    <phoneticPr fontId="1"/>
  </si>
  <si>
    <t>Jotun Javelinist</t>
    <phoneticPr fontId="1"/>
  </si>
  <si>
    <t>斧、投槍、盾を持つ歩兵。高い筋力からの投擲は強烈</t>
    <rPh sb="0" eb="1">
      <t>オノ</t>
    </rPh>
    <rPh sb="2" eb="4">
      <t>ナゲヤリ</t>
    </rPh>
    <rPh sb="5" eb="6">
      <t>タテ</t>
    </rPh>
    <rPh sb="7" eb="8">
      <t>モ</t>
    </rPh>
    <rPh sb="9" eb="11">
      <t>ホヘイ</t>
    </rPh>
    <rPh sb="12" eb="13">
      <t>タカ</t>
    </rPh>
    <rPh sb="14" eb="16">
      <t>キンリョク</t>
    </rPh>
    <rPh sb="19" eb="21">
      <t>トウテキ</t>
    </rPh>
    <rPh sb="22" eb="24">
      <t>キョウレツ</t>
    </rPh>
    <phoneticPr fontId="1"/>
  </si>
  <si>
    <t>Jotun Hurler</t>
    <phoneticPr fontId="1"/>
  </si>
  <si>
    <t>手斧と大岩を持つ歩兵。岩は短射程だが破壊的威力を持つ</t>
    <rPh sb="0" eb="2">
      <t>テオノ</t>
    </rPh>
    <rPh sb="3" eb="5">
      <t>オオイワ</t>
    </rPh>
    <rPh sb="6" eb="7">
      <t>モ</t>
    </rPh>
    <rPh sb="8" eb="10">
      <t>ホヘイ</t>
    </rPh>
    <rPh sb="11" eb="12">
      <t>イワ</t>
    </rPh>
    <rPh sb="13" eb="16">
      <t>タンシャテイ</t>
    </rPh>
    <rPh sb="18" eb="21">
      <t>ハカイテキ</t>
    </rPh>
    <rPh sb="21" eb="23">
      <t>イリョク</t>
    </rPh>
    <rPh sb="24" eb="25">
      <t>モ</t>
    </rPh>
    <phoneticPr fontId="1"/>
  </si>
  <si>
    <t>Jotun Huskarl</t>
    <phoneticPr fontId="1"/>
  </si>
  <si>
    <t>斧と盾を持つ重歩兵。下位より士気が高い</t>
    <rPh sb="0" eb="1">
      <t>オノ</t>
    </rPh>
    <rPh sb="2" eb="3">
      <t>タテ</t>
    </rPh>
    <rPh sb="4" eb="5">
      <t>モ</t>
    </rPh>
    <rPh sb="6" eb="7">
      <t>ジュウ</t>
    </rPh>
    <rPh sb="7" eb="9">
      <t>ホヘイ</t>
    </rPh>
    <rPh sb="10" eb="12">
      <t>カイ</t>
    </rPh>
    <rPh sb="14" eb="16">
      <t>シキ</t>
    </rPh>
    <rPh sb="17" eb="18">
      <t>タカ</t>
    </rPh>
    <phoneticPr fontId="1"/>
  </si>
  <si>
    <t>槍と盾を持つ重歩兵。巨人の槍は人間の槍兵さえ迎撃する</t>
    <rPh sb="0" eb="1">
      <t>ヤリ</t>
    </rPh>
    <rPh sb="2" eb="3">
      <t>タテ</t>
    </rPh>
    <rPh sb="4" eb="5">
      <t>モ</t>
    </rPh>
    <rPh sb="6" eb="7">
      <t>ジュウ</t>
    </rPh>
    <rPh sb="7" eb="9">
      <t>ホヘイ</t>
    </rPh>
    <rPh sb="10" eb="12">
      <t>キョジン</t>
    </rPh>
    <rPh sb="13" eb="14">
      <t>ヤリ</t>
    </rPh>
    <rPh sb="15" eb="17">
      <t>ニンゲン</t>
    </rPh>
    <rPh sb="18" eb="19">
      <t>ヤリ</t>
    </rPh>
    <rPh sb="19" eb="20">
      <t>ヘイ</t>
    </rPh>
    <rPh sb="22" eb="24">
      <t>ゲイゲキ</t>
    </rPh>
    <phoneticPr fontId="1"/>
  </si>
  <si>
    <t>Jotun Hirdman</t>
    <phoneticPr fontId="1"/>
  </si>
  <si>
    <t>長剣と盾を持つ重歩兵。戦闘技能も向上している</t>
    <rPh sb="0" eb="2">
      <t>チョウケン</t>
    </rPh>
    <rPh sb="3" eb="4">
      <t>タテ</t>
    </rPh>
    <rPh sb="5" eb="6">
      <t>モ</t>
    </rPh>
    <rPh sb="7" eb="8">
      <t>ジュウ</t>
    </rPh>
    <rPh sb="8" eb="10">
      <t>ホヘイ</t>
    </rPh>
    <rPh sb="11" eb="13">
      <t>セントウ</t>
    </rPh>
    <rPh sb="13" eb="15">
      <t>ギノウ</t>
    </rPh>
    <rPh sb="16" eb="18">
      <t>コウジョウ</t>
    </rPh>
    <phoneticPr fontId="1"/>
  </si>
  <si>
    <t>Jotun Skinshifter</t>
    <phoneticPr fontId="1"/>
  </si>
  <si>
    <t>槍を持つ軽歩兵。倒されると狼男に変身し戦い続ける</t>
    <rPh sb="0" eb="1">
      <t>ヤリ</t>
    </rPh>
    <rPh sb="2" eb="3">
      <t>モ</t>
    </rPh>
    <rPh sb="4" eb="5">
      <t>ケイ</t>
    </rPh>
    <rPh sb="5" eb="7">
      <t>ホヘイ</t>
    </rPh>
    <rPh sb="8" eb="9">
      <t>タオ</t>
    </rPh>
    <rPh sb="13" eb="14">
      <t>オオカミ</t>
    </rPh>
    <rPh sb="14" eb="15">
      <t>オトコ</t>
    </rPh>
    <rPh sb="16" eb="18">
      <t>ヘンシン</t>
    </rPh>
    <rPh sb="19" eb="20">
      <t>タタカ</t>
    </rPh>
    <rPh sb="21" eb="22">
      <t>ツヅ</t>
    </rPh>
    <phoneticPr fontId="1"/>
  </si>
  <si>
    <t>Niefel Giant</t>
    <phoneticPr fontId="1"/>
  </si>
  <si>
    <t>斧と盾を持つ重歩兵。寒い州では驚異的な戦闘力を持つ</t>
    <rPh sb="0" eb="1">
      <t>オノ</t>
    </rPh>
    <rPh sb="2" eb="3">
      <t>タテ</t>
    </rPh>
    <rPh sb="4" eb="5">
      <t>モ</t>
    </rPh>
    <rPh sb="6" eb="7">
      <t>ジュウ</t>
    </rPh>
    <rPh sb="7" eb="9">
      <t>ホヘイ</t>
    </rPh>
    <rPh sb="10" eb="11">
      <t>サム</t>
    </rPh>
    <rPh sb="12" eb="13">
      <t>シュウ</t>
    </rPh>
    <rPh sb="15" eb="18">
      <t>キョウイテキ</t>
    </rPh>
    <rPh sb="19" eb="22">
      <t>セントウリョク</t>
    </rPh>
    <rPh sb="23" eb="24">
      <t>モ</t>
    </rPh>
    <phoneticPr fontId="1"/>
  </si>
  <si>
    <t>f</t>
    <phoneticPr fontId="1"/>
  </si>
  <si>
    <t>Jotun Jarl</t>
    <phoneticPr fontId="1"/>
  </si>
  <si>
    <t>聖1</t>
    <rPh sb="0" eb="1">
      <t>セイ</t>
    </rPh>
    <phoneticPr fontId="1"/>
  </si>
  <si>
    <t>Jotun Gode</t>
    <phoneticPr fontId="1"/>
  </si>
  <si>
    <t>聖2</t>
    <rPh sb="0" eb="1">
      <t>セイ</t>
    </rPh>
    <phoneticPr fontId="1"/>
  </si>
  <si>
    <t>Jotun Skratti</t>
    <phoneticPr fontId="1"/>
  </si>
  <si>
    <t>水2血2</t>
    <rPh sb="0" eb="1">
      <t>ミズ</t>
    </rPh>
    <rPh sb="2" eb="3">
      <t>ケツ</t>
    </rPh>
    <phoneticPr fontId="1"/>
  </si>
  <si>
    <t>水死緑血+1:100%</t>
    <rPh sb="0" eb="1">
      <t>ミズ</t>
    </rPh>
    <rPh sb="1" eb="2">
      <t>シ</t>
    </rPh>
    <rPh sb="2" eb="3">
      <t>ミドリ</t>
    </rPh>
    <rPh sb="3" eb="4">
      <t>ケツ</t>
    </rPh>
    <phoneticPr fontId="1"/>
  </si>
  <si>
    <t>Gygja</t>
    <phoneticPr fontId="1"/>
  </si>
  <si>
    <t>死1緑1血1</t>
    <rPh sb="0" eb="1">
      <t>シ</t>
    </rPh>
    <rPh sb="2" eb="3">
      <t>ミドリ</t>
    </rPh>
    <rPh sb="4" eb="5">
      <t>ケツ</t>
    </rPh>
    <phoneticPr fontId="1"/>
  </si>
  <si>
    <t>星死緑血+1:100% 星死緑血+1:100% 星死緑血+1:10%</t>
    <rPh sb="0" eb="1">
      <t>ホシ</t>
    </rPh>
    <rPh sb="1" eb="2">
      <t>シ</t>
    </rPh>
    <rPh sb="2" eb="3">
      <t>ミドリ</t>
    </rPh>
    <rPh sb="3" eb="4">
      <t>ケツ</t>
    </rPh>
    <rPh sb="12" eb="13">
      <t>ホシ</t>
    </rPh>
    <rPh sb="13" eb="14">
      <t>シ</t>
    </rPh>
    <rPh sb="14" eb="15">
      <t>ミドリ</t>
    </rPh>
    <rPh sb="15" eb="16">
      <t>ケツ</t>
    </rPh>
    <rPh sb="24" eb="25">
      <t>ホシ</t>
    </rPh>
    <rPh sb="25" eb="26">
      <t>シ</t>
    </rPh>
    <rPh sb="26" eb="27">
      <t>ミドリ</t>
    </rPh>
    <rPh sb="27" eb="28">
      <t>ケツ</t>
    </rPh>
    <phoneticPr fontId="1"/>
  </si>
  <si>
    <t>Niefel Jarl</t>
    <phoneticPr fontId="1"/>
  </si>
  <si>
    <t>水3死2聖2</t>
    <rPh sb="0" eb="1">
      <t>ミズ</t>
    </rPh>
    <rPh sb="2" eb="3">
      <t>シ</t>
    </rPh>
    <rPh sb="4" eb="5">
      <t>セイ</t>
    </rPh>
    <phoneticPr fontId="1"/>
  </si>
  <si>
    <t>風水死+1:100% 風水死+1:10%</t>
    <rPh sb="0" eb="1">
      <t>カゼ</t>
    </rPh>
    <rPh sb="1" eb="2">
      <t>ミズ</t>
    </rPh>
    <rPh sb="2" eb="3">
      <t>シ</t>
    </rPh>
    <rPh sb="11" eb="12">
      <t>カゼ</t>
    </rPh>
    <rPh sb="12" eb="13">
      <t>ミズ</t>
    </rPh>
    <rPh sb="13" eb="14">
      <t>シ</t>
    </rPh>
    <phoneticPr fontId="1"/>
  </si>
  <si>
    <t>17+</t>
    <phoneticPr fontId="1"/>
  </si>
  <si>
    <t>Seith Curse</t>
    <phoneticPr fontId="1"/>
  </si>
  <si>
    <t>Thaumaturgy</t>
    <phoneticPr fontId="1"/>
  </si>
  <si>
    <t>死1</t>
    <rPh sb="0" eb="1">
      <t>シ</t>
    </rPh>
    <phoneticPr fontId="1"/>
  </si>
  <si>
    <t>星1</t>
    <rPh sb="0" eb="1">
      <t>ホシ</t>
    </rPh>
    <phoneticPr fontId="1"/>
  </si>
  <si>
    <t>遠隔攻撃</t>
    <rPh sb="0" eb="2">
      <t>エンカク</t>
    </rPh>
    <rPh sb="2" eb="4">
      <t>コウゲキ</t>
    </rPh>
    <phoneticPr fontId="1"/>
  </si>
  <si>
    <t>Curse</t>
    <phoneticPr fontId="1"/>
  </si>
  <si>
    <t>遠隔儀式\n海域の指定不可</t>
    <rPh sb="0" eb="2">
      <t>エンカク</t>
    </rPh>
    <rPh sb="2" eb="4">
      <t>ギシキ</t>
    </rPh>
    <rPh sb="6" eb="8">
      <t>カイイキ</t>
    </rPh>
    <rPh sb="9" eb="11">
      <t>シテイ</t>
    </rPh>
    <rPh sb="11" eb="13">
      <t>フカ</t>
    </rPh>
    <phoneticPr fontId="1"/>
  </si>
  <si>
    <t>抵抗可能\n遠隔儀式\n海域の指定不可</t>
    <rPh sb="0" eb="2">
      <t>テイコウ</t>
    </rPh>
    <rPh sb="2" eb="4">
      <t>カノウ</t>
    </rPh>
    <rPh sb="6" eb="8">
      <t>エンカク</t>
    </rPh>
    <rPh sb="8" eb="10">
      <t>ギシキ</t>
    </rPh>
    <rPh sb="12" eb="14">
      <t>カイイキ</t>
    </rPh>
    <rPh sb="15" eb="17">
      <t>シテイ</t>
    </rPh>
    <rPh sb="17" eb="19">
      <t>フカ</t>
    </rPh>
    <phoneticPr fontId="1"/>
  </si>
  <si>
    <t>Sloth of Bears</t>
    <phoneticPr fontId="1"/>
  </si>
  <si>
    <t>Awaken Draugar</t>
    <phoneticPr fontId="1"/>
  </si>
  <si>
    <t>Brood of Garm</t>
    <phoneticPr fontId="1"/>
  </si>
  <si>
    <t>Seith Curse</t>
    <phoneticPr fontId="1"/>
  </si>
  <si>
    <t>Illwinter</t>
    <phoneticPr fontId="1"/>
  </si>
  <si>
    <t>Niefelheim</t>
    <phoneticPr fontId="1"/>
  </si>
  <si>
    <t>Illwinter</t>
    <phoneticPr fontId="1"/>
  </si>
  <si>
    <t>Blood Magic</t>
    <phoneticPr fontId="1"/>
  </si>
  <si>
    <t>血5</t>
    <rPh sb="0" eb="1">
      <t>ケツ</t>
    </rPh>
    <phoneticPr fontId="1"/>
  </si>
  <si>
    <t>水3</t>
    <rPh sb="0" eb="1">
      <t>ミズ</t>
    </rPh>
    <phoneticPr fontId="1"/>
  </si>
  <si>
    <t>世界呪附</t>
    <rPh sb="0" eb="2">
      <t>セカイ</t>
    </rPh>
    <rPh sb="2" eb="3">
      <t>ジュ</t>
    </rPh>
    <rPh sb="3" eb="4">
      <t>フ</t>
    </rPh>
    <phoneticPr fontId="1"/>
  </si>
  <si>
    <t>世界中を寒冷化させ不安と襲撃を引き起こします</t>
    <rPh sb="0" eb="2">
      <t>セカイ</t>
    </rPh>
    <rPh sb="2" eb="3">
      <t>ジュウ</t>
    </rPh>
    <rPh sb="4" eb="7">
      <t>カンレイカ</t>
    </rPh>
    <rPh sb="9" eb="11">
      <t>フアン</t>
    </rPh>
    <rPh sb="12" eb="14">
      <t>シュウゲキ</t>
    </rPh>
    <rPh sb="15" eb="16">
      <t>ヒ</t>
    </rPh>
    <rPh sb="17" eb="18">
      <t>オ</t>
    </rPh>
    <phoneticPr fontId="1"/>
  </si>
  <si>
    <t>Jotun Herse</t>
    <phoneticPr fontId="1"/>
  </si>
  <si>
    <t>Jotun Militia:10</t>
    <phoneticPr fontId="1"/>
  </si>
  <si>
    <t>Jotun Jarl</t>
    <phoneticPr fontId="1"/>
  </si>
  <si>
    <t>Jotun Spearman:5　Jotun Javelinist:5</t>
    <phoneticPr fontId="1"/>
  </si>
  <si>
    <t>Jotun Hurler:3</t>
    <phoneticPr fontId="1"/>
  </si>
  <si>
    <t>永遠なる厳寒の地Niefelheimは、かつて霜の巨人たちの故郷でした。
神の如き力を備えていた古代の巨人、Rimtursarは、世界の誰もが認める支配者でした。
Jotunheimの巨人は、Rimtursarの子孫です。
Niefelheimの冷たい氷河から、霜の巨人たちは新たに現れました。
彼らNiefel Giantの力はその先祖には到底及びませんが、それでも彼らは後の時代の巨人よりも遥かに強力です。
巨人は非常に強力かつ強靭ですが、その大きさは彼らを格好の標的とします。
彼らは寒さの中に生まれ、寒冷な気候に苦しめられることはありません。
滅多に協力し合うことがない複数のJarlらによって、Niefelheimは統治されます。
年老いた邪悪なる魔女Gygjaは、Niefel Giantに魔術的な助言を与えます。
Niefelheimの民は、非常に寒い州に住むことを好みます。
Niefelheimの寒風は、寒冷気候を神位請求者の支配圏を超えて拡大させます。</t>
    <phoneticPr fontId="1"/>
  </si>
  <si>
    <t>y</t>
    <phoneticPr fontId="1"/>
  </si>
  <si>
    <t>人間、チュジ</t>
    <rPh sb="0" eb="2">
      <t>ニンゲン</t>
    </rPh>
    <phoneticPr fontId="1"/>
  </si>
  <si>
    <t>Hall of the Dawn, Pine of Skulls, Oak of Storms</t>
    <phoneticPr fontId="1"/>
  </si>
  <si>
    <t>火1風2星1緑2</t>
    <rPh sb="0" eb="1">
      <t>ヒ</t>
    </rPh>
    <rPh sb="2" eb="3">
      <t>カゼ</t>
    </rPh>
    <rPh sb="4" eb="5">
      <t>ホシ</t>
    </rPh>
    <rPh sb="6" eb="7">
      <t>ミドリ</t>
    </rPh>
    <phoneticPr fontId="1"/>
  </si>
  <si>
    <t>Scout</t>
    <phoneticPr fontId="1"/>
  </si>
  <si>
    <t>雪道に慣れた斥候。隠れるのも上手く有能</t>
    <rPh sb="0" eb="2">
      <t>ユキミチ</t>
    </rPh>
    <rPh sb="3" eb="4">
      <t>ナ</t>
    </rPh>
    <rPh sb="6" eb="8">
      <t>セッコウ</t>
    </rPh>
    <rPh sb="9" eb="10">
      <t>カク</t>
    </rPh>
    <rPh sb="14" eb="16">
      <t>ウマ</t>
    </rPh>
    <rPh sb="17" eb="19">
      <t>ユウノウ</t>
    </rPh>
    <phoneticPr fontId="1"/>
  </si>
  <si>
    <t>fm</t>
    <phoneticPr fontId="1"/>
  </si>
  <si>
    <t>Rusian Chieftain</t>
    <phoneticPr fontId="1"/>
  </si>
  <si>
    <t>城外</t>
    <rPh sb="0" eb="1">
      <t>シロ</t>
    </rPh>
    <rPh sb="1" eb="2">
      <t>ソト</t>
    </rPh>
    <phoneticPr fontId="1"/>
  </si>
  <si>
    <t>標準的な指揮官。定住者側のため装備が良質</t>
    <rPh sb="0" eb="3">
      <t>ヒョウジュンテキ</t>
    </rPh>
    <rPh sb="4" eb="7">
      <t>シキカン</t>
    </rPh>
    <rPh sb="8" eb="11">
      <t>テイジュウシャ</t>
    </rPh>
    <rPh sb="11" eb="12">
      <t>ガワ</t>
    </rPh>
    <rPh sb="15" eb="17">
      <t>ソウビ</t>
    </rPh>
    <rPh sb="18" eb="20">
      <t>リョウシツ</t>
    </rPh>
    <phoneticPr fontId="1"/>
  </si>
  <si>
    <t>Rusian Priest</t>
    <phoneticPr fontId="1"/>
  </si>
  <si>
    <t>レベル1の聖職者。雪慣れしている以外は特徴はない</t>
    <rPh sb="5" eb="8">
      <t>セイショクシャ</t>
    </rPh>
    <rPh sb="9" eb="10">
      <t>ユキ</t>
    </rPh>
    <rPh sb="10" eb="11">
      <t>ナ</t>
    </rPh>
    <rPh sb="16" eb="18">
      <t>イガイ</t>
    </rPh>
    <rPh sb="19" eb="21">
      <t>トクチョウ</t>
    </rPh>
    <phoneticPr fontId="1"/>
  </si>
  <si>
    <t>Rusian Wizard</t>
    <phoneticPr fontId="1"/>
  </si>
  <si>
    <t>y</t>
    <phoneticPr fontId="1"/>
  </si>
  <si>
    <t>火、緑などの魔法技能を持つ。研究が得意</t>
    <rPh sb="0" eb="1">
      <t>ヒ</t>
    </rPh>
    <rPh sb="2" eb="3">
      <t>ミドリ</t>
    </rPh>
    <rPh sb="6" eb="8">
      <t>マホウ</t>
    </rPh>
    <rPh sb="8" eb="10">
      <t>ギノウ</t>
    </rPh>
    <rPh sb="11" eb="12">
      <t>モ</t>
    </rPh>
    <rPh sb="14" eb="16">
      <t>ケンキュウ</t>
    </rPh>
    <rPh sb="17" eb="19">
      <t>トクイ</t>
    </rPh>
    <phoneticPr fontId="1"/>
  </si>
  <si>
    <t>Son of Heaven</t>
    <phoneticPr fontId="1"/>
  </si>
  <si>
    <t>レベル2の聖職者。幅広い魔法技能を持ち最上位指揮官も兼ねる</t>
    <rPh sb="5" eb="8">
      <t>セイショクシャ</t>
    </rPh>
    <rPh sb="9" eb="11">
      <t>ハバヒロ</t>
    </rPh>
    <rPh sb="12" eb="14">
      <t>マホウ</t>
    </rPh>
    <rPh sb="14" eb="16">
      <t>ギノウ</t>
    </rPh>
    <rPh sb="17" eb="18">
      <t>モ</t>
    </rPh>
    <rPh sb="19" eb="22">
      <t>サイジョウイ</t>
    </rPh>
    <rPh sb="22" eb="25">
      <t>シキカン</t>
    </rPh>
    <rPh sb="26" eb="27">
      <t>カ</t>
    </rPh>
    <phoneticPr fontId="1"/>
  </si>
  <si>
    <t>125+</t>
    <phoneticPr fontId="1"/>
  </si>
  <si>
    <t>Daughter of the Sun</t>
    <phoneticPr fontId="1"/>
  </si>
  <si>
    <t>レベル1の聖職者。火、緑などの魔法技能を持ち上位指揮官も兼任</t>
    <rPh sb="5" eb="8">
      <t>セイショクシャ</t>
    </rPh>
    <rPh sb="9" eb="10">
      <t>ヒ</t>
    </rPh>
    <rPh sb="11" eb="12">
      <t>ミドリ</t>
    </rPh>
    <rPh sb="15" eb="17">
      <t>マホウ</t>
    </rPh>
    <rPh sb="17" eb="19">
      <t>ギノウ</t>
    </rPh>
    <rPh sb="20" eb="21">
      <t>モ</t>
    </rPh>
    <rPh sb="22" eb="24">
      <t>ジョウイ</t>
    </rPh>
    <rPh sb="24" eb="27">
      <t>シキカン</t>
    </rPh>
    <rPh sb="28" eb="30">
      <t>ケンニン</t>
    </rPh>
    <phoneticPr fontId="1"/>
  </si>
  <si>
    <t>90+</t>
    <phoneticPr fontId="1"/>
  </si>
  <si>
    <t>Perkunu</t>
    <phoneticPr fontId="1"/>
  </si>
  <si>
    <t>レベル1の聖職者。風、緑、星などの魔法技能も持つ</t>
    <rPh sb="5" eb="8">
      <t>セイショクシャ</t>
    </rPh>
    <rPh sb="9" eb="10">
      <t>カゼ</t>
    </rPh>
    <rPh sb="11" eb="12">
      <t>ミドリ</t>
    </rPh>
    <rPh sb="13" eb="14">
      <t>ホシ</t>
    </rPh>
    <rPh sb="17" eb="19">
      <t>マホウ</t>
    </rPh>
    <rPh sb="19" eb="21">
      <t>ギノウ</t>
    </rPh>
    <rPh sb="22" eb="23">
      <t>モ</t>
    </rPh>
    <phoneticPr fontId="1"/>
  </si>
  <si>
    <t>fm</t>
    <phoneticPr fontId="1"/>
  </si>
  <si>
    <t>外</t>
    <rPh sb="0" eb="1">
      <t>ソト</t>
    </rPh>
    <phoneticPr fontId="1"/>
  </si>
  <si>
    <t>隠密行動可能な指揮官。狂戦士のため負傷すると特攻する</t>
    <rPh sb="0" eb="2">
      <t>オンミツ</t>
    </rPh>
    <rPh sb="2" eb="4">
      <t>コウドウ</t>
    </rPh>
    <rPh sb="4" eb="6">
      <t>カノウ</t>
    </rPh>
    <rPh sb="7" eb="10">
      <t>シキカン</t>
    </rPh>
    <rPh sb="11" eb="12">
      <t>キョウ</t>
    </rPh>
    <rPh sb="12" eb="14">
      <t>センシ</t>
    </rPh>
    <rPh sb="17" eb="19">
      <t>フショウ</t>
    </rPh>
    <rPh sb="22" eb="24">
      <t>トッコウ</t>
    </rPh>
    <phoneticPr fontId="1"/>
  </si>
  <si>
    <t>Chud Chieftain</t>
    <phoneticPr fontId="1"/>
  </si>
  <si>
    <t>森</t>
    <rPh sb="0" eb="1">
      <t>モリ</t>
    </rPh>
    <phoneticPr fontId="1"/>
  </si>
  <si>
    <t>隠密行動可能な上位指揮官。やはり気が短い</t>
    <rPh sb="0" eb="2">
      <t>オンミツ</t>
    </rPh>
    <rPh sb="2" eb="4">
      <t>コウドウ</t>
    </rPh>
    <rPh sb="4" eb="6">
      <t>カノウ</t>
    </rPh>
    <rPh sb="7" eb="9">
      <t>ジョウイ</t>
    </rPh>
    <rPh sb="9" eb="12">
      <t>シキカン</t>
    </rPh>
    <rPh sb="16" eb="17">
      <t>キ</t>
    </rPh>
    <rPh sb="18" eb="19">
      <t>ミジカ</t>
    </rPh>
    <phoneticPr fontId="1"/>
  </si>
  <si>
    <t>Thunder Priest</t>
    <phoneticPr fontId="1"/>
  </si>
  <si>
    <t>レベル1の聖職者。風や緑などの魔法技能も持つ</t>
    <rPh sb="5" eb="8">
      <t>セイショクシャ</t>
    </rPh>
    <rPh sb="9" eb="10">
      <t>カゼ</t>
    </rPh>
    <rPh sb="11" eb="12">
      <t>ミドリ</t>
    </rPh>
    <rPh sb="15" eb="17">
      <t>マホウ</t>
    </rPh>
    <rPh sb="17" eb="19">
      <t>ギノウ</t>
    </rPh>
    <rPh sb="20" eb="21">
      <t>モ</t>
    </rPh>
    <phoneticPr fontId="1"/>
  </si>
  <si>
    <t>s</t>
    <phoneticPr fontId="1"/>
  </si>
  <si>
    <t>Rus</t>
    <phoneticPr fontId="1"/>
  </si>
  <si>
    <t>Rusian Hunter</t>
    <phoneticPr fontId="1"/>
  </si>
  <si>
    <t>射手</t>
    <rPh sb="0" eb="2">
      <t>シャシュ</t>
    </rPh>
    <phoneticPr fontId="1"/>
  </si>
  <si>
    <t>精度の高い弓兵。命令は聞いてくれない</t>
    <rPh sb="0" eb="2">
      <t>セイド</t>
    </rPh>
    <rPh sb="3" eb="4">
      <t>タカ</t>
    </rPh>
    <rPh sb="5" eb="6">
      <t>ユミ</t>
    </rPh>
    <rPh sb="6" eb="7">
      <t>ヘイ</t>
    </rPh>
    <rPh sb="8" eb="10">
      <t>メイレイ</t>
    </rPh>
    <rPh sb="11" eb="12">
      <t>キ</t>
    </rPh>
    <phoneticPr fontId="1"/>
  </si>
  <si>
    <t>Rusian Warrior</t>
    <phoneticPr fontId="1"/>
  </si>
  <si>
    <t>槍と盾を持つ歩兵。要塞の兵は統制が取れ装備も良い</t>
    <rPh sb="0" eb="1">
      <t>ヤリ</t>
    </rPh>
    <rPh sb="2" eb="3">
      <t>タテ</t>
    </rPh>
    <rPh sb="4" eb="5">
      <t>モ</t>
    </rPh>
    <rPh sb="6" eb="8">
      <t>ホヘイ</t>
    </rPh>
    <rPh sb="9" eb="11">
      <t>ヨウサイ</t>
    </rPh>
    <rPh sb="12" eb="13">
      <t>ヘイ</t>
    </rPh>
    <rPh sb="14" eb="16">
      <t>トウセイ</t>
    </rPh>
    <rPh sb="17" eb="18">
      <t>ト</t>
    </rPh>
    <rPh sb="19" eb="21">
      <t>ソウビ</t>
    </rPh>
    <rPh sb="22" eb="23">
      <t>ヨ</t>
    </rPh>
    <phoneticPr fontId="1"/>
  </si>
  <si>
    <t>斧と盾を持つ歩兵。迎撃されやすいが攻撃力は優秀</t>
    <rPh sb="0" eb="1">
      <t>オノ</t>
    </rPh>
    <rPh sb="2" eb="3">
      <t>タテ</t>
    </rPh>
    <rPh sb="4" eb="5">
      <t>モ</t>
    </rPh>
    <rPh sb="6" eb="8">
      <t>ホヘイ</t>
    </rPh>
    <rPh sb="9" eb="11">
      <t>ゲイゲキ</t>
    </rPh>
    <rPh sb="17" eb="20">
      <t>コウゲキリョク</t>
    </rPh>
    <rPh sb="21" eb="23">
      <t>ユウシュウ</t>
    </rPh>
    <phoneticPr fontId="1"/>
  </si>
  <si>
    <t>Chud Warrior</t>
    <phoneticPr fontId="1"/>
  </si>
  <si>
    <t>槍と盾を持つ歩兵。人間よりも身体能力が高い</t>
    <rPh sb="0" eb="1">
      <t>ヤリ</t>
    </rPh>
    <rPh sb="2" eb="3">
      <t>タテ</t>
    </rPh>
    <rPh sb="4" eb="5">
      <t>モ</t>
    </rPh>
    <rPh sb="6" eb="8">
      <t>ホヘイ</t>
    </rPh>
    <rPh sb="9" eb="11">
      <t>ニンゲン</t>
    </rPh>
    <rPh sb="14" eb="16">
      <t>シンタイ</t>
    </rPh>
    <rPh sb="16" eb="18">
      <t>ノウリョク</t>
    </rPh>
    <rPh sb="19" eb="20">
      <t>タカ</t>
    </rPh>
    <phoneticPr fontId="1"/>
  </si>
  <si>
    <t>Chud Berserker</t>
    <phoneticPr fontId="1"/>
  </si>
  <si>
    <t>長剣と斧を持つ狂戦士。要塞のみの兵には珍しい性質</t>
    <rPh sb="0" eb="2">
      <t>チョウケン</t>
    </rPh>
    <rPh sb="3" eb="4">
      <t>オノ</t>
    </rPh>
    <rPh sb="5" eb="6">
      <t>モ</t>
    </rPh>
    <rPh sb="7" eb="8">
      <t>キョウ</t>
    </rPh>
    <rPh sb="8" eb="10">
      <t>センシ</t>
    </rPh>
    <rPh sb="11" eb="13">
      <t>ヨウサイ</t>
    </rPh>
    <rPh sb="16" eb="17">
      <t>ヘイ</t>
    </rPh>
    <rPh sb="19" eb="20">
      <t>メズラ</t>
    </rPh>
    <rPh sb="22" eb="24">
      <t>セイシツ</t>
    </rPh>
    <phoneticPr fontId="1"/>
  </si>
  <si>
    <t>Chud Hunter</t>
    <phoneticPr fontId="1"/>
  </si>
  <si>
    <t>都森</t>
    <rPh sb="0" eb="1">
      <t>ミヤコ</t>
    </rPh>
    <rPh sb="1" eb="2">
      <t>モリ</t>
    </rPh>
    <phoneticPr fontId="1"/>
  </si>
  <si>
    <t>槍と投槍を持つ歩兵。統制不能だが狂戦士で能力は高い</t>
    <rPh sb="0" eb="1">
      <t>ヤリ</t>
    </rPh>
    <rPh sb="2" eb="4">
      <t>ナゲヤリ</t>
    </rPh>
    <rPh sb="5" eb="6">
      <t>モ</t>
    </rPh>
    <rPh sb="7" eb="9">
      <t>ホヘイ</t>
    </rPh>
    <rPh sb="10" eb="12">
      <t>トウセイ</t>
    </rPh>
    <rPh sb="12" eb="14">
      <t>フノウ</t>
    </rPh>
    <rPh sb="16" eb="17">
      <t>キョウ</t>
    </rPh>
    <rPh sb="17" eb="19">
      <t>センシ</t>
    </rPh>
    <rPh sb="20" eb="22">
      <t>ノウリョク</t>
    </rPh>
    <rPh sb="23" eb="24">
      <t>タカ</t>
    </rPh>
    <phoneticPr fontId="1"/>
  </si>
  <si>
    <t>Chud Skinshifter</t>
    <phoneticPr fontId="1"/>
  </si>
  <si>
    <t>戦斧を持つ軽歩兵。倒されると熊に変身して戦い続ける</t>
    <rPh sb="0" eb="1">
      <t>セン</t>
    </rPh>
    <rPh sb="1" eb="2">
      <t>オノ</t>
    </rPh>
    <rPh sb="3" eb="4">
      <t>モ</t>
    </rPh>
    <rPh sb="5" eb="6">
      <t>ケイ</t>
    </rPh>
    <rPh sb="6" eb="8">
      <t>ホヘイ</t>
    </rPh>
    <rPh sb="9" eb="10">
      <t>タオ</t>
    </rPh>
    <rPh sb="14" eb="15">
      <t>クマ</t>
    </rPh>
    <rPh sb="16" eb="18">
      <t>ヘンシン</t>
    </rPh>
    <rPh sb="20" eb="21">
      <t>タタカ</t>
    </rPh>
    <rPh sb="22" eb="23">
      <t>ツヅ</t>
    </rPh>
    <phoneticPr fontId="1"/>
  </si>
  <si>
    <t>Bear Warrior</t>
    <phoneticPr fontId="1"/>
  </si>
  <si>
    <t>斧二つを持つ軽装狂戦士。非常に攻撃的な性能を持つ</t>
    <rPh sb="0" eb="1">
      <t>オノ</t>
    </rPh>
    <rPh sb="1" eb="2">
      <t>フタ</t>
    </rPh>
    <rPh sb="4" eb="5">
      <t>モ</t>
    </rPh>
    <rPh sb="6" eb="8">
      <t>ケイソウ</t>
    </rPh>
    <rPh sb="8" eb="9">
      <t>キョウ</t>
    </rPh>
    <rPh sb="9" eb="11">
      <t>センシ</t>
    </rPh>
    <rPh sb="12" eb="14">
      <t>ヒジョウ</t>
    </rPh>
    <rPh sb="15" eb="18">
      <t>コウゲキテキ</t>
    </rPh>
    <rPh sb="19" eb="21">
      <t>セイノウ</t>
    </rPh>
    <rPh sb="22" eb="23">
      <t>モ</t>
    </rPh>
    <phoneticPr fontId="1"/>
  </si>
  <si>
    <t>火1緑1</t>
    <rPh sb="0" eb="1">
      <t>ヒ</t>
    </rPh>
    <rPh sb="2" eb="3">
      <t>ミドリ</t>
    </rPh>
    <phoneticPr fontId="1"/>
  </si>
  <si>
    <t>風地星緑+1:100%</t>
    <rPh sb="0" eb="1">
      <t>カゼ</t>
    </rPh>
    <rPh sb="1" eb="2">
      <t>チ</t>
    </rPh>
    <rPh sb="2" eb="3">
      <t>ホシ</t>
    </rPh>
    <rPh sb="3" eb="4">
      <t>ミドリ</t>
    </rPh>
    <phoneticPr fontId="1"/>
  </si>
  <si>
    <t>火1風1緑1聖2</t>
    <rPh sb="0" eb="1">
      <t>ヒ</t>
    </rPh>
    <rPh sb="2" eb="3">
      <t>カゼ</t>
    </rPh>
    <rPh sb="4" eb="5">
      <t>ミドリ</t>
    </rPh>
    <rPh sb="6" eb="7">
      <t>セイ</t>
    </rPh>
    <phoneticPr fontId="1"/>
  </si>
  <si>
    <t>火風星緑+1:100%</t>
    <rPh sb="0" eb="1">
      <t>ヒ</t>
    </rPh>
    <rPh sb="1" eb="2">
      <t>カゼ</t>
    </rPh>
    <rPh sb="2" eb="3">
      <t>ホシ</t>
    </rPh>
    <rPh sb="3" eb="4">
      <t>ミドリ</t>
    </rPh>
    <phoneticPr fontId="1"/>
  </si>
  <si>
    <t>火2緑1聖1</t>
    <rPh sb="0" eb="1">
      <t>ヒ</t>
    </rPh>
    <rPh sb="2" eb="3">
      <t>ミドリ</t>
    </rPh>
    <rPh sb="4" eb="5">
      <t>セイ</t>
    </rPh>
    <phoneticPr fontId="1"/>
  </si>
  <si>
    <t>火風星緑+1:100% 火風星緑+1:10%</t>
    <rPh sb="0" eb="1">
      <t>ヒ</t>
    </rPh>
    <rPh sb="1" eb="2">
      <t>カゼ</t>
    </rPh>
    <rPh sb="2" eb="3">
      <t>ホシ</t>
    </rPh>
    <rPh sb="3" eb="4">
      <t>ミドリ</t>
    </rPh>
    <rPh sb="12" eb="13">
      <t>ヒ</t>
    </rPh>
    <rPh sb="13" eb="14">
      <t>カゼ</t>
    </rPh>
    <rPh sb="14" eb="15">
      <t>ホシ</t>
    </rPh>
    <rPh sb="15" eb="16">
      <t>ミドリ</t>
    </rPh>
    <phoneticPr fontId="1"/>
  </si>
  <si>
    <t>13+</t>
    <phoneticPr fontId="1"/>
  </si>
  <si>
    <t>風3星1緑2聖1</t>
    <rPh sb="0" eb="1">
      <t>カゼ</t>
    </rPh>
    <rPh sb="2" eb="3">
      <t>ホシ</t>
    </rPh>
    <rPh sb="4" eb="5">
      <t>ミドリ</t>
    </rPh>
    <rPh sb="6" eb="7">
      <t>セイ</t>
    </rPh>
    <phoneticPr fontId="1"/>
  </si>
  <si>
    <t>風星緑+1:10%</t>
    <rPh sb="0" eb="1">
      <t>カゼ</t>
    </rPh>
    <rPh sb="1" eb="2">
      <t>ホシ</t>
    </rPh>
    <rPh sb="2" eb="3">
      <t>ミドリ</t>
    </rPh>
    <phoneticPr fontId="1"/>
  </si>
  <si>
    <t>17+</t>
    <phoneticPr fontId="1"/>
  </si>
  <si>
    <t>風2緑1聖1</t>
    <rPh sb="0" eb="1">
      <t>カゼ</t>
    </rPh>
    <rPh sb="2" eb="3">
      <t>ミドリ</t>
    </rPh>
    <rPh sb="4" eb="5">
      <t>セイ</t>
    </rPh>
    <phoneticPr fontId="1"/>
  </si>
  <si>
    <t>Rusian Warrior:15　Rusian Warrior:10</t>
    <phoneticPr fontId="1"/>
  </si>
  <si>
    <t>Warriorはそれぞれ槍装備と斧装備</t>
    <rPh sb="12" eb="13">
      <t>ヤリ</t>
    </rPh>
    <rPh sb="13" eb="15">
      <t>ソウビ</t>
    </rPh>
    <rPh sb="16" eb="17">
      <t>オノ</t>
    </rPh>
    <rPh sb="17" eb="19">
      <t>ソウビ</t>
    </rPh>
    <phoneticPr fontId="1"/>
  </si>
  <si>
    <t>Chud Warrior:15</t>
    <phoneticPr fontId="1"/>
  </si>
  <si>
    <t>Rusian Hunter:10</t>
    <phoneticPr fontId="1"/>
  </si>
  <si>
    <t>Summon Simargl</t>
    <phoneticPr fontId="1"/>
  </si>
  <si>
    <t>風1</t>
    <rPh sb="0" eb="1">
      <t>カゼ</t>
    </rPh>
    <phoneticPr fontId="1"/>
  </si>
  <si>
    <t>巡回を得意とする翼持つ犬Simarglを1体召喚します</t>
    <rPh sb="0" eb="2">
      <t>ジュンカイ</t>
    </rPh>
    <rPh sb="3" eb="5">
      <t>トクイ</t>
    </rPh>
    <rPh sb="8" eb="9">
      <t>ツバサ</t>
    </rPh>
    <rPh sb="9" eb="10">
      <t>モ</t>
    </rPh>
    <rPh sb="11" eb="12">
      <t>イヌ</t>
    </rPh>
    <rPh sb="21" eb="22">
      <t>タイ</t>
    </rPh>
    <rPh sb="22" eb="24">
      <t>ショウカン</t>
    </rPh>
    <phoneticPr fontId="1"/>
  </si>
  <si>
    <t>Simargl</t>
    <phoneticPr fontId="1"/>
  </si>
  <si>
    <t>Summon Firebird</t>
    <phoneticPr fontId="1"/>
  </si>
  <si>
    <t>火1</t>
    <rPh sb="0" eb="1">
      <t>ヒ</t>
    </rPh>
    <phoneticPr fontId="1"/>
  </si>
  <si>
    <t>幸運を呼ぶ火の鳥Firebirdを1体召喚します</t>
    <rPh sb="0" eb="2">
      <t>コウウン</t>
    </rPh>
    <rPh sb="3" eb="4">
      <t>ヨ</t>
    </rPh>
    <rPh sb="5" eb="6">
      <t>ヒ</t>
    </rPh>
    <rPh sb="7" eb="8">
      <t>トリ</t>
    </rPh>
    <rPh sb="18" eb="19">
      <t>タイ</t>
    </rPh>
    <rPh sb="19" eb="21">
      <t>ショウカン</t>
    </rPh>
    <phoneticPr fontId="1"/>
  </si>
  <si>
    <t>Firebird</t>
    <phoneticPr fontId="1"/>
  </si>
  <si>
    <t>Contact Sirin</t>
    <phoneticPr fontId="1"/>
  </si>
  <si>
    <t>星2</t>
    <rPh sb="0" eb="1">
      <t>ホシ</t>
    </rPh>
    <phoneticPr fontId="1"/>
  </si>
  <si>
    <t>指揮官召喚</t>
    <rPh sb="0" eb="3">
      <t>シキカン</t>
    </rPh>
    <rPh sb="3" eb="5">
      <t>ショウカン</t>
    </rPh>
    <phoneticPr fontId="1"/>
  </si>
  <si>
    <t>敵を誘惑する半人半鳥Sirinを召喚します</t>
    <rPh sb="0" eb="1">
      <t>テキ</t>
    </rPh>
    <rPh sb="2" eb="4">
      <t>ユウワク</t>
    </rPh>
    <rPh sb="6" eb="7">
      <t>ハン</t>
    </rPh>
    <rPh sb="7" eb="8">
      <t>ジン</t>
    </rPh>
    <rPh sb="8" eb="9">
      <t>ハン</t>
    </rPh>
    <rPh sb="9" eb="10">
      <t>トリ</t>
    </rPh>
    <rPh sb="16" eb="18">
      <t>ショウカン</t>
    </rPh>
    <phoneticPr fontId="1"/>
  </si>
  <si>
    <t>Sirin</t>
    <phoneticPr fontId="1"/>
  </si>
  <si>
    <t>Summon Bears</t>
    <phoneticPr fontId="1"/>
  </si>
  <si>
    <t>緑1</t>
    <rPh sb="0" eb="1">
      <t>ミドリ</t>
    </rPh>
    <phoneticPr fontId="1"/>
  </si>
  <si>
    <t>聖1</t>
    <rPh sb="0" eb="1">
      <t>セイ</t>
    </rPh>
    <phoneticPr fontId="1"/>
  </si>
  <si>
    <t>強靭で神聖な熊Great Bearを7体召喚します</t>
    <rPh sb="0" eb="2">
      <t>キョウジン</t>
    </rPh>
    <rPh sb="3" eb="5">
      <t>シンセイ</t>
    </rPh>
    <rPh sb="6" eb="7">
      <t>クマ</t>
    </rPh>
    <rPh sb="19" eb="20">
      <t>タイ</t>
    </rPh>
    <rPh sb="20" eb="22">
      <t>ショウカン</t>
    </rPh>
    <phoneticPr fontId="1"/>
  </si>
  <si>
    <t>Great Bear</t>
    <phoneticPr fontId="1"/>
  </si>
  <si>
    <t>Summon Rusalka</t>
    <phoneticPr fontId="1"/>
  </si>
  <si>
    <t>水1</t>
    <rPh sb="0" eb="1">
      <t>ミズ</t>
    </rPh>
    <phoneticPr fontId="1"/>
  </si>
  <si>
    <t>溺死した少女の霊Rusalkaを召喚します</t>
    <rPh sb="0" eb="2">
      <t>デキシ</t>
    </rPh>
    <rPh sb="4" eb="6">
      <t>ショウジョ</t>
    </rPh>
    <rPh sb="7" eb="8">
      <t>レイ</t>
    </rPh>
    <rPh sb="16" eb="18">
      <t>ショウカン</t>
    </rPh>
    <phoneticPr fontId="1"/>
  </si>
  <si>
    <t>Rusalka</t>
    <phoneticPr fontId="1"/>
  </si>
  <si>
    <t>Send Vodyanoy</t>
    <phoneticPr fontId="1"/>
  </si>
  <si>
    <t>水2</t>
    <rPh sb="0" eb="1">
      <t>ミズ</t>
    </rPh>
    <phoneticPr fontId="1"/>
  </si>
  <si>
    <t>水陸両用</t>
    <rPh sb="0" eb="2">
      <t>スイリク</t>
    </rPh>
    <rPh sb="2" eb="4">
      <t>リョウヨウ</t>
    </rPh>
    <phoneticPr fontId="1"/>
  </si>
  <si>
    <t>遠隔召喚</t>
    <rPh sb="0" eb="2">
      <t>エンカク</t>
    </rPh>
    <rPh sb="2" eb="4">
      <t>ショウカン</t>
    </rPh>
    <phoneticPr fontId="1"/>
  </si>
  <si>
    <t>Vodyanoy</t>
    <phoneticPr fontId="1"/>
  </si>
  <si>
    <t>Contact Alkonost</t>
    <phoneticPr fontId="1"/>
  </si>
  <si>
    <t>Summon Likho</t>
    <phoneticPr fontId="1"/>
  </si>
  <si>
    <t>指定した海中の州に水の精Vodyanoyを召喚します</t>
    <rPh sb="0" eb="2">
      <t>シテイ</t>
    </rPh>
    <rPh sb="4" eb="6">
      <t>カイチュウ</t>
    </rPh>
    <rPh sb="7" eb="8">
      <t>シュウ</t>
    </rPh>
    <rPh sb="9" eb="10">
      <t>ミズ</t>
    </rPh>
    <rPh sb="11" eb="12">
      <t>セイ</t>
    </rPh>
    <rPh sb="21" eb="23">
      <t>ショウカン</t>
    </rPh>
    <phoneticPr fontId="1"/>
  </si>
  <si>
    <t>遠隔儀式</t>
    <rPh sb="0" eb="2">
      <t>エンカク</t>
    </rPh>
    <rPh sb="2" eb="4">
      <t>ギシキ</t>
    </rPh>
    <phoneticPr fontId="1"/>
  </si>
  <si>
    <t>高位聖職者である半人半鳥Alkonostを召喚します</t>
    <rPh sb="0" eb="2">
      <t>コウイ</t>
    </rPh>
    <rPh sb="2" eb="5">
      <t>セイショクシャ</t>
    </rPh>
    <rPh sb="8" eb="9">
      <t>ハン</t>
    </rPh>
    <rPh sb="9" eb="10">
      <t>ジン</t>
    </rPh>
    <rPh sb="10" eb="11">
      <t>ハン</t>
    </rPh>
    <rPh sb="11" eb="12">
      <t>チョウ</t>
    </rPh>
    <rPh sb="21" eb="23">
      <t>ショウカン</t>
    </rPh>
    <phoneticPr fontId="1"/>
  </si>
  <si>
    <t>Alkonost</t>
    <phoneticPr fontId="1"/>
  </si>
  <si>
    <t>不幸と不安を招く老婆Likhoを召喚します</t>
    <rPh sb="0" eb="2">
      <t>フコウ</t>
    </rPh>
    <rPh sb="3" eb="5">
      <t>フアン</t>
    </rPh>
    <rPh sb="6" eb="7">
      <t>マネ</t>
    </rPh>
    <rPh sb="8" eb="10">
      <t>ロウバ</t>
    </rPh>
    <rPh sb="16" eb="18">
      <t>ショウカン</t>
    </rPh>
    <phoneticPr fontId="1"/>
  </si>
  <si>
    <t>Likho</t>
    <phoneticPr fontId="1"/>
  </si>
  <si>
    <t>Summon Zmey</t>
    <phoneticPr fontId="1"/>
  </si>
  <si>
    <t>火2</t>
    <rPh sb="0" eb="1">
      <t>ヒ</t>
    </rPh>
    <phoneticPr fontId="1"/>
  </si>
  <si>
    <t>炎を吐く多頭の下等竜Zmeyを1体召喚します</t>
    <rPh sb="0" eb="1">
      <t>ホノオ</t>
    </rPh>
    <rPh sb="2" eb="3">
      <t>ハ</t>
    </rPh>
    <rPh sb="4" eb="6">
      <t>タトウ</t>
    </rPh>
    <rPh sb="7" eb="9">
      <t>カトウ</t>
    </rPh>
    <rPh sb="9" eb="10">
      <t>リュウ</t>
    </rPh>
    <rPh sb="16" eb="17">
      <t>タイ</t>
    </rPh>
    <rPh sb="17" eb="19">
      <t>ショウカン</t>
    </rPh>
    <phoneticPr fontId="1"/>
  </si>
  <si>
    <t>Zmey</t>
    <phoneticPr fontId="1"/>
  </si>
  <si>
    <t>Send Lady Midday</t>
    <phoneticPr fontId="1"/>
  </si>
  <si>
    <t>指定した州に暗殺者Lady Middayを潜伏状態で召喚します</t>
    <rPh sb="0" eb="2">
      <t>シテイ</t>
    </rPh>
    <rPh sb="4" eb="5">
      <t>シュウ</t>
    </rPh>
    <rPh sb="6" eb="9">
      <t>アンサツシャ</t>
    </rPh>
    <rPh sb="21" eb="23">
      <t>センプク</t>
    </rPh>
    <rPh sb="23" eb="25">
      <t>ジョウタイ</t>
    </rPh>
    <rPh sb="26" eb="28">
      <t>ショウカン</t>
    </rPh>
    <phoneticPr fontId="1"/>
  </si>
  <si>
    <t>Lady Midday</t>
    <phoneticPr fontId="1"/>
  </si>
  <si>
    <t>Send Bukavac</t>
    <phoneticPr fontId="1"/>
  </si>
  <si>
    <t>水4</t>
    <rPh sb="0" eb="1">
      <t>ミズ</t>
    </rPh>
    <phoneticPr fontId="1"/>
  </si>
  <si>
    <t>襲撃派遣</t>
    <rPh sb="0" eb="2">
      <t>シュウゲキ</t>
    </rPh>
    <rPh sb="2" eb="4">
      <t>ハケン</t>
    </rPh>
    <phoneticPr fontId="1"/>
  </si>
  <si>
    <t>指定した海中の州をBukavac1体が襲撃します</t>
    <rPh sb="0" eb="2">
      <t>シテイ</t>
    </rPh>
    <rPh sb="4" eb="6">
      <t>カイチュウ</t>
    </rPh>
    <rPh sb="7" eb="8">
      <t>シュウ</t>
    </rPh>
    <rPh sb="17" eb="18">
      <t>タイ</t>
    </rPh>
    <rPh sb="19" eb="21">
      <t>シュウゲキ</t>
    </rPh>
    <phoneticPr fontId="1"/>
  </si>
  <si>
    <t>Bukavac</t>
    <phoneticPr fontId="1"/>
  </si>
  <si>
    <t>Contact Gamayun</t>
    <phoneticPr fontId="1"/>
  </si>
  <si>
    <t>星3</t>
    <rPh sb="0" eb="1">
      <t>ホシ</t>
    </rPh>
    <phoneticPr fontId="1"/>
  </si>
  <si>
    <t>半人半鳥の賢者Gamayunを召喚します</t>
    <rPh sb="0" eb="1">
      <t>ハン</t>
    </rPh>
    <rPh sb="1" eb="2">
      <t>ジン</t>
    </rPh>
    <rPh sb="2" eb="3">
      <t>ハン</t>
    </rPh>
    <rPh sb="3" eb="4">
      <t>チョウ</t>
    </rPh>
    <rPh sb="5" eb="7">
      <t>ケンジャ</t>
    </rPh>
    <rPh sb="15" eb="17">
      <t>ショウカン</t>
    </rPh>
    <phoneticPr fontId="1"/>
  </si>
  <si>
    <t>Gamayun</t>
    <phoneticPr fontId="1"/>
  </si>
  <si>
    <t>Contact Beregina</t>
    <phoneticPr fontId="1"/>
  </si>
  <si>
    <t>地1</t>
    <rPh sb="0" eb="1">
      <t>チ</t>
    </rPh>
    <phoneticPr fontId="1"/>
  </si>
  <si>
    <t>岸辺の精霊Bereginaを召喚します</t>
    <rPh sb="0" eb="2">
      <t>キシベ</t>
    </rPh>
    <rPh sb="3" eb="5">
      <t>セイレイ</t>
    </rPh>
    <rPh sb="14" eb="16">
      <t>ショウカン</t>
    </rPh>
    <phoneticPr fontId="1"/>
  </si>
  <si>
    <t>Beregina</t>
    <phoneticPr fontId="1"/>
  </si>
  <si>
    <t>Contact Cloud Vila</t>
    <phoneticPr fontId="1"/>
  </si>
  <si>
    <t>Contact Mountain Vila</t>
    <phoneticPr fontId="1"/>
  </si>
  <si>
    <t>風4</t>
    <rPh sb="0" eb="1">
      <t>カゼ</t>
    </rPh>
    <phoneticPr fontId="1"/>
  </si>
  <si>
    <t>緑4</t>
    <rPh sb="0" eb="1">
      <t>ミドリ</t>
    </rPh>
    <phoneticPr fontId="1"/>
  </si>
  <si>
    <t>山地限定</t>
    <rPh sb="0" eb="2">
      <t>サンチ</t>
    </rPh>
    <rPh sb="2" eb="4">
      <t>ゲンテイ</t>
    </rPh>
    <phoneticPr fontId="1"/>
  </si>
  <si>
    <t>飛行する強力な雲の精霊Cloud Vilaを召喚します</t>
    <rPh sb="0" eb="2">
      <t>ヒコウ</t>
    </rPh>
    <rPh sb="4" eb="6">
      <t>キョウリョク</t>
    </rPh>
    <rPh sb="7" eb="8">
      <t>クモ</t>
    </rPh>
    <rPh sb="9" eb="11">
      <t>セイレイ</t>
    </rPh>
    <rPh sb="22" eb="24">
      <t>ショウカン</t>
    </rPh>
    <phoneticPr fontId="1"/>
  </si>
  <si>
    <t>Cloud Vila</t>
    <phoneticPr fontId="1"/>
  </si>
  <si>
    <t>治療術を持つ強力な山の精霊Mountain Vilaを召喚します</t>
    <rPh sb="0" eb="2">
      <t>チリョウ</t>
    </rPh>
    <rPh sb="2" eb="3">
      <t>ジュツ</t>
    </rPh>
    <rPh sb="4" eb="5">
      <t>モ</t>
    </rPh>
    <rPh sb="6" eb="8">
      <t>キョウリョク</t>
    </rPh>
    <rPh sb="9" eb="10">
      <t>ヤマ</t>
    </rPh>
    <rPh sb="11" eb="13">
      <t>セイレイ</t>
    </rPh>
    <rPh sb="27" eb="29">
      <t>ショウカン</t>
    </rPh>
    <phoneticPr fontId="1"/>
  </si>
  <si>
    <t>Mountain Vila</t>
    <phoneticPr fontId="1"/>
  </si>
  <si>
    <t>Contact Leshiy</t>
    <phoneticPr fontId="1"/>
  </si>
  <si>
    <t>緑6</t>
    <rPh sb="0" eb="1">
      <t>ミドリ</t>
    </rPh>
    <phoneticPr fontId="1"/>
  </si>
  <si>
    <t>森林限定</t>
    <rPh sb="0" eb="2">
      <t>シンリン</t>
    </rPh>
    <rPh sb="2" eb="4">
      <t>ゲンテイ</t>
    </rPh>
    <phoneticPr fontId="1"/>
  </si>
  <si>
    <t>森林でのみ強大な力を振るうLeshiyを召喚します</t>
    <rPh sb="0" eb="2">
      <t>シンリン</t>
    </rPh>
    <rPh sb="5" eb="7">
      <t>キョウダイ</t>
    </rPh>
    <rPh sb="8" eb="9">
      <t>チカラ</t>
    </rPh>
    <rPh sb="10" eb="11">
      <t>フ</t>
    </rPh>
    <rPh sb="20" eb="22">
      <t>ショウカン</t>
    </rPh>
    <phoneticPr fontId="1"/>
  </si>
  <si>
    <t>Leshiy</t>
    <phoneticPr fontId="1"/>
  </si>
  <si>
    <t>Summon Simargl</t>
    <phoneticPr fontId="1"/>
  </si>
  <si>
    <t>Summon Firebird</t>
    <phoneticPr fontId="1"/>
  </si>
  <si>
    <t>Contact Sirin</t>
    <phoneticPr fontId="1"/>
  </si>
  <si>
    <t>Summon Bears</t>
    <phoneticPr fontId="1"/>
  </si>
  <si>
    <t>Summon Rusalka</t>
    <phoneticPr fontId="1"/>
  </si>
  <si>
    <t>Send Vodyanoy</t>
    <phoneticPr fontId="1"/>
  </si>
  <si>
    <t>Contact Alkonost</t>
    <phoneticPr fontId="1"/>
  </si>
  <si>
    <t>Summon Likho</t>
    <phoneticPr fontId="1"/>
  </si>
  <si>
    <t>Summon Zmey</t>
    <phoneticPr fontId="1"/>
  </si>
  <si>
    <t>Send Lady Midday</t>
    <phoneticPr fontId="1"/>
  </si>
  <si>
    <t>Send Bukavac</t>
    <phoneticPr fontId="1"/>
  </si>
  <si>
    <t>Contact Gamayun</t>
    <phoneticPr fontId="1"/>
  </si>
  <si>
    <t>Contact Beregina</t>
    <phoneticPr fontId="1"/>
  </si>
  <si>
    <t>Contact Cloud Vila</t>
    <phoneticPr fontId="1"/>
  </si>
  <si>
    <t>Contact Mountain Vila</t>
    <phoneticPr fontId="1"/>
  </si>
  <si>
    <t>Contact Leshiy</t>
    <phoneticPr fontId="1"/>
  </si>
  <si>
    <t>Rusalka</t>
    <phoneticPr fontId="1"/>
  </si>
  <si>
    <t>Vodyanoy</t>
    <phoneticPr fontId="1"/>
  </si>
  <si>
    <t>Alkonost</t>
    <phoneticPr fontId="1"/>
  </si>
  <si>
    <t>Gamayun</t>
    <phoneticPr fontId="1"/>
  </si>
  <si>
    <t>Beregina</t>
    <phoneticPr fontId="1"/>
  </si>
  <si>
    <t>Cloud Vila</t>
    <phoneticPr fontId="1"/>
  </si>
  <si>
    <t>Mountain Vila</t>
    <phoneticPr fontId="1"/>
  </si>
  <si>
    <t>Leshiy</t>
    <phoneticPr fontId="1"/>
  </si>
  <si>
    <t>呼</t>
    <rPh sb="0" eb="1">
      <t>コ</t>
    </rPh>
    <phoneticPr fontId="1"/>
  </si>
  <si>
    <t>水3緑1</t>
    <rPh sb="0" eb="1">
      <t>ミズ</t>
    </rPh>
    <rPh sb="2" eb="3">
      <t>ミドリ</t>
    </rPh>
    <phoneticPr fontId="1"/>
  </si>
  <si>
    <t>13+</t>
    <phoneticPr fontId="1"/>
  </si>
  <si>
    <t>風3星1緑2</t>
    <rPh sb="0" eb="1">
      <t>カゼ</t>
    </rPh>
    <rPh sb="2" eb="3">
      <t>ホシ</t>
    </rPh>
    <rPh sb="4" eb="5">
      <t>ミドリ</t>
    </rPh>
    <phoneticPr fontId="1"/>
  </si>
  <si>
    <t>h1</t>
    <phoneticPr fontId="1"/>
  </si>
  <si>
    <t>h2</t>
    <phoneticPr fontId="1"/>
  </si>
  <si>
    <t>風2星1緑3</t>
    <rPh sb="0" eb="1">
      <t>カゼ</t>
    </rPh>
    <rPh sb="2" eb="3">
      <t>ホシ</t>
    </rPh>
    <rPh sb="4" eb="5">
      <t>ミドリ</t>
    </rPh>
    <phoneticPr fontId="1"/>
  </si>
  <si>
    <t>水1死1</t>
    <rPh sb="0" eb="1">
      <t>ミズ</t>
    </rPh>
    <rPh sb="2" eb="3">
      <t>シ</t>
    </rPh>
    <phoneticPr fontId="1"/>
  </si>
  <si>
    <t>聖3</t>
    <rPh sb="0" eb="1">
      <t>セイ</t>
    </rPh>
    <phoneticPr fontId="1"/>
  </si>
  <si>
    <t>風2星2聖2</t>
    <rPh sb="0" eb="1">
      <t>カゼ</t>
    </rPh>
    <rPh sb="2" eb="3">
      <t>ホシ</t>
    </rPh>
    <rPh sb="4" eb="5">
      <t>セイ</t>
    </rPh>
    <phoneticPr fontId="1"/>
  </si>
  <si>
    <t>水3地1緑2</t>
    <rPh sb="0" eb="1">
      <t>ミズ</t>
    </rPh>
    <rPh sb="2" eb="3">
      <t>チ</t>
    </rPh>
    <rPh sb="4" eb="5">
      <t>ミドリ</t>
    </rPh>
    <phoneticPr fontId="1"/>
  </si>
  <si>
    <t>風2水1地2緑3+1</t>
    <rPh sb="0" eb="1">
      <t>カゼ</t>
    </rPh>
    <rPh sb="2" eb="3">
      <t>ミズ</t>
    </rPh>
    <rPh sb="4" eb="5">
      <t>チ</t>
    </rPh>
    <rPh sb="6" eb="7">
      <t>ミドリ</t>
    </rPh>
    <phoneticPr fontId="1"/>
  </si>
  <si>
    <t>類人猿、夜叉</t>
    <rPh sb="0" eb="3">
      <t>ルイジンエン</t>
    </rPh>
    <rPh sb="4" eb="6">
      <t>ヤシャ</t>
    </rPh>
    <phoneticPr fontId="1"/>
  </si>
  <si>
    <t>Mount Kailasa, The Lotus Garden</t>
    <phoneticPr fontId="1"/>
  </si>
  <si>
    <t>地2星2緑2</t>
    <rPh sb="0" eb="1">
      <t>チ</t>
    </rPh>
    <rPh sb="2" eb="3">
      <t>ホシ</t>
    </rPh>
    <rPh sb="4" eb="5">
      <t>ミドリ</t>
    </rPh>
    <phoneticPr fontId="1"/>
  </si>
  <si>
    <t>指揮官</t>
    <rPh sb="0" eb="3">
      <t>シキカン</t>
    </rPh>
    <phoneticPr fontId="1"/>
  </si>
  <si>
    <t>Markata Scout</t>
    <phoneticPr fontId="1"/>
  </si>
  <si>
    <t>城</t>
    <rPh sb="0" eb="1">
      <t>シロ</t>
    </rPh>
    <phoneticPr fontId="1"/>
  </si>
  <si>
    <t>斥候</t>
    <rPh sb="0" eb="2">
      <t>セッコウ</t>
    </rPh>
    <phoneticPr fontId="1"/>
  </si>
  <si>
    <t>安価で隠れるのも上手い斥候。移動も早め</t>
    <rPh sb="0" eb="2">
      <t>アンカ</t>
    </rPh>
    <rPh sb="3" eb="4">
      <t>カク</t>
    </rPh>
    <rPh sb="8" eb="10">
      <t>ウマ</t>
    </rPh>
    <rPh sb="11" eb="13">
      <t>セッコウ</t>
    </rPh>
    <rPh sb="14" eb="16">
      <t>イドウ</t>
    </rPh>
    <rPh sb="17" eb="18">
      <t>ハヤ</t>
    </rPh>
    <phoneticPr fontId="1"/>
  </si>
  <si>
    <t>fm</t>
    <phoneticPr fontId="1"/>
  </si>
  <si>
    <t>Atavi Chieftain</t>
    <phoneticPr fontId="1"/>
  </si>
  <si>
    <t>城森</t>
    <rPh sb="0" eb="1">
      <t>シロ</t>
    </rPh>
    <rPh sb="1" eb="2">
      <t>モリ</t>
    </rPh>
    <phoneticPr fontId="1"/>
  </si>
  <si>
    <t>隠密行動可能な指揮官。鎧がなく脆い</t>
    <rPh sb="0" eb="2">
      <t>オンミツ</t>
    </rPh>
    <rPh sb="2" eb="4">
      <t>コウドウ</t>
    </rPh>
    <rPh sb="4" eb="6">
      <t>カノウ</t>
    </rPh>
    <rPh sb="7" eb="10">
      <t>シキカン</t>
    </rPh>
    <rPh sb="11" eb="12">
      <t>ヨロイ</t>
    </rPh>
    <rPh sb="15" eb="16">
      <t>モロ</t>
    </rPh>
    <phoneticPr fontId="1"/>
  </si>
  <si>
    <t>f</t>
    <phoneticPr fontId="1"/>
  </si>
  <si>
    <t>Bandar Commander</t>
    <phoneticPr fontId="1"/>
  </si>
  <si>
    <t>標準的な指揮官。体格も大きく丈夫</t>
    <rPh sb="0" eb="3">
      <t>ヒョウジュンテキ</t>
    </rPh>
    <rPh sb="4" eb="7">
      <t>シキカン</t>
    </rPh>
    <rPh sb="8" eb="10">
      <t>タイカク</t>
    </rPh>
    <rPh sb="11" eb="12">
      <t>オオ</t>
    </rPh>
    <rPh sb="14" eb="16">
      <t>ジョウブ</t>
    </rPh>
    <phoneticPr fontId="1"/>
  </si>
  <si>
    <t>f</t>
    <phoneticPr fontId="1"/>
  </si>
  <si>
    <t>Yogi</t>
    <phoneticPr fontId="1"/>
  </si>
  <si>
    <t>魔術師</t>
    <rPh sb="0" eb="3">
      <t>マジュツシ</t>
    </rPh>
    <phoneticPr fontId="1"/>
  </si>
  <si>
    <t>y</t>
    <phoneticPr fontId="1"/>
  </si>
  <si>
    <t>y</t>
    <phoneticPr fontId="1"/>
  </si>
  <si>
    <t>y</t>
    <phoneticPr fontId="1"/>
  </si>
  <si>
    <t>星魔法を持つ。白き猿は経験次第で死後に転生する</t>
    <rPh sb="0" eb="1">
      <t>ホシ</t>
    </rPh>
    <rPh sb="1" eb="3">
      <t>マホウ</t>
    </rPh>
    <rPh sb="4" eb="5">
      <t>モ</t>
    </rPh>
    <rPh sb="7" eb="8">
      <t>シロ</t>
    </rPh>
    <rPh sb="9" eb="10">
      <t>サル</t>
    </rPh>
    <rPh sb="11" eb="13">
      <t>ケイケン</t>
    </rPh>
    <rPh sb="13" eb="15">
      <t>シダイ</t>
    </rPh>
    <rPh sb="16" eb="18">
      <t>シゴ</t>
    </rPh>
    <rPh sb="19" eb="21">
      <t>テンセイ</t>
    </rPh>
    <phoneticPr fontId="1"/>
  </si>
  <si>
    <t>Guru</t>
    <phoneticPr fontId="1"/>
  </si>
  <si>
    <t>y</t>
    <phoneticPr fontId="1"/>
  </si>
  <si>
    <t>星と緑魔法を持つ。戦闘時の移動が極端に遅い</t>
    <rPh sb="0" eb="1">
      <t>ホシ</t>
    </rPh>
    <rPh sb="2" eb="3">
      <t>ミドリ</t>
    </rPh>
    <rPh sb="3" eb="5">
      <t>マホウ</t>
    </rPh>
    <rPh sb="6" eb="7">
      <t>モ</t>
    </rPh>
    <rPh sb="9" eb="11">
      <t>セントウ</t>
    </rPh>
    <rPh sb="11" eb="12">
      <t>ジ</t>
    </rPh>
    <rPh sb="13" eb="15">
      <t>イドウ</t>
    </rPh>
    <rPh sb="16" eb="18">
      <t>キョクタン</t>
    </rPh>
    <rPh sb="19" eb="20">
      <t>オソ</t>
    </rPh>
    <phoneticPr fontId="1"/>
  </si>
  <si>
    <t>Guhyaka General</t>
    <phoneticPr fontId="1"/>
  </si>
  <si>
    <t>聖職者</t>
    <rPh sb="0" eb="3">
      <t>セイショクシャ</t>
    </rPh>
    <phoneticPr fontId="1"/>
  </si>
  <si>
    <t>レベル1の聖職者。魔法生物の指揮枠を持つ</t>
    <rPh sb="5" eb="8">
      <t>セイショクシャ</t>
    </rPh>
    <rPh sb="9" eb="11">
      <t>マホウ</t>
    </rPh>
    <rPh sb="11" eb="13">
      <t>セイブツ</t>
    </rPh>
    <rPh sb="14" eb="16">
      <t>シキ</t>
    </rPh>
    <rPh sb="16" eb="17">
      <t>ワク</t>
    </rPh>
    <rPh sb="18" eb="19">
      <t>モ</t>
    </rPh>
    <phoneticPr fontId="1"/>
  </si>
  <si>
    <t>Yaksha</t>
    <phoneticPr fontId="1"/>
  </si>
  <si>
    <t>都</t>
    <rPh sb="0" eb="1">
      <t>ミヤコ</t>
    </rPh>
    <phoneticPr fontId="1"/>
  </si>
  <si>
    <t>レベル1の聖職者。地と緑の魔法技能を持つ</t>
    <rPh sb="5" eb="8">
      <t>セイショクシャ</t>
    </rPh>
    <rPh sb="9" eb="10">
      <t>チ</t>
    </rPh>
    <rPh sb="11" eb="12">
      <t>ミドリ</t>
    </rPh>
    <rPh sb="13" eb="15">
      <t>マホウ</t>
    </rPh>
    <rPh sb="15" eb="17">
      <t>ギノウ</t>
    </rPh>
    <rPh sb="18" eb="19">
      <t>モ</t>
    </rPh>
    <phoneticPr fontId="1"/>
  </si>
  <si>
    <t>35+</t>
    <phoneticPr fontId="1"/>
  </si>
  <si>
    <t>Yakshini</t>
    <phoneticPr fontId="1"/>
  </si>
  <si>
    <t>レベル1の聖職者。水と緑の魔法技能を持つ</t>
    <rPh sb="5" eb="8">
      <t>セイショクシャ</t>
    </rPh>
    <rPh sb="9" eb="10">
      <t>ミズ</t>
    </rPh>
    <rPh sb="11" eb="12">
      <t>ミドリ</t>
    </rPh>
    <rPh sb="13" eb="15">
      <t>マホウ</t>
    </rPh>
    <rPh sb="15" eb="17">
      <t>ギノウ</t>
    </rPh>
    <rPh sb="18" eb="19">
      <t>モ</t>
    </rPh>
    <phoneticPr fontId="1"/>
  </si>
  <si>
    <t>Kailasa</t>
    <phoneticPr fontId="1"/>
  </si>
  <si>
    <t>Markata</t>
    <phoneticPr fontId="1"/>
  </si>
  <si>
    <t>兵士</t>
    <rPh sb="0" eb="2">
      <t>ヘイシ</t>
    </rPh>
    <phoneticPr fontId="1"/>
  </si>
  <si>
    <t>歩兵</t>
    <rPh sb="0" eb="2">
      <t>ホヘイ</t>
    </rPh>
    <phoneticPr fontId="1"/>
  </si>
  <si>
    <t>Markata Archer</t>
    <phoneticPr fontId="1"/>
  </si>
  <si>
    <t>棍棒と小石を持つ小猿。感動的に弱いが数で敵を煩わせる</t>
    <rPh sb="0" eb="2">
      <t>コンボウ</t>
    </rPh>
    <rPh sb="3" eb="5">
      <t>コイシ</t>
    </rPh>
    <rPh sb="6" eb="7">
      <t>モ</t>
    </rPh>
    <rPh sb="8" eb="9">
      <t>コ</t>
    </rPh>
    <rPh sb="9" eb="10">
      <t>サル</t>
    </rPh>
    <rPh sb="11" eb="14">
      <t>カンドウテキ</t>
    </rPh>
    <rPh sb="15" eb="16">
      <t>ヨワ</t>
    </rPh>
    <rPh sb="18" eb="19">
      <t>カズ</t>
    </rPh>
    <rPh sb="20" eb="21">
      <t>テキ</t>
    </rPh>
    <rPh sb="22" eb="23">
      <t>ワズラ</t>
    </rPh>
    <phoneticPr fontId="1"/>
  </si>
  <si>
    <t>射手</t>
    <rPh sb="0" eb="2">
      <t>シャシュ</t>
    </rPh>
    <phoneticPr fontId="1"/>
  </si>
  <si>
    <t>小猿の弓兵。狙いは雑で威力も低く標的も決められないが数は出る</t>
    <rPh sb="0" eb="1">
      <t>コ</t>
    </rPh>
    <rPh sb="1" eb="2">
      <t>サル</t>
    </rPh>
    <rPh sb="3" eb="4">
      <t>ユミ</t>
    </rPh>
    <rPh sb="4" eb="5">
      <t>ヘイ</t>
    </rPh>
    <rPh sb="6" eb="7">
      <t>ネラ</t>
    </rPh>
    <rPh sb="9" eb="10">
      <t>ザツ</t>
    </rPh>
    <rPh sb="11" eb="13">
      <t>イリョク</t>
    </rPh>
    <rPh sb="14" eb="15">
      <t>ヒク</t>
    </rPh>
    <rPh sb="16" eb="18">
      <t>ヒョウテキ</t>
    </rPh>
    <rPh sb="19" eb="20">
      <t>キ</t>
    </rPh>
    <rPh sb="26" eb="27">
      <t>カズ</t>
    </rPh>
    <rPh sb="28" eb="29">
      <t>デ</t>
    </rPh>
    <phoneticPr fontId="1"/>
  </si>
  <si>
    <t>Atavi Archer</t>
    <phoneticPr fontId="1"/>
  </si>
  <si>
    <t>森の猿の弓兵。防具はないが隠密行動可能で安価</t>
    <rPh sb="0" eb="1">
      <t>モリ</t>
    </rPh>
    <rPh sb="2" eb="3">
      <t>サル</t>
    </rPh>
    <rPh sb="4" eb="5">
      <t>ユミ</t>
    </rPh>
    <rPh sb="5" eb="6">
      <t>ヘイ</t>
    </rPh>
    <rPh sb="7" eb="9">
      <t>ボウグ</t>
    </rPh>
    <rPh sb="13" eb="15">
      <t>オンミツ</t>
    </rPh>
    <rPh sb="15" eb="17">
      <t>コウドウ</t>
    </rPh>
    <rPh sb="17" eb="19">
      <t>カノウ</t>
    </rPh>
    <rPh sb="20" eb="22">
      <t>アンカ</t>
    </rPh>
    <phoneticPr fontId="1"/>
  </si>
  <si>
    <t>Atavi Infantry</t>
    <phoneticPr fontId="1"/>
  </si>
  <si>
    <t>棍棒、小石、小盾を持つ軽歩兵。鎧がなく脆いが安価</t>
    <rPh sb="0" eb="2">
      <t>コンボウ</t>
    </rPh>
    <rPh sb="3" eb="5">
      <t>コイシ</t>
    </rPh>
    <rPh sb="6" eb="7">
      <t>コ</t>
    </rPh>
    <rPh sb="7" eb="8">
      <t>タテ</t>
    </rPh>
    <rPh sb="9" eb="10">
      <t>モ</t>
    </rPh>
    <rPh sb="11" eb="12">
      <t>ケイ</t>
    </rPh>
    <rPh sb="12" eb="14">
      <t>ホヘイ</t>
    </rPh>
    <rPh sb="15" eb="16">
      <t>ヨロイ</t>
    </rPh>
    <rPh sb="19" eb="20">
      <t>モロ</t>
    </rPh>
    <rPh sb="22" eb="24">
      <t>アンカ</t>
    </rPh>
    <phoneticPr fontId="1"/>
  </si>
  <si>
    <t>Light Bander Archer</t>
    <phoneticPr fontId="1"/>
  </si>
  <si>
    <t>長弓を使う大猿の弓兵。狙いは下手だが威力は高い</t>
    <rPh sb="0" eb="2">
      <t>ナガユミ</t>
    </rPh>
    <rPh sb="3" eb="4">
      <t>ツカ</t>
    </rPh>
    <rPh sb="5" eb="6">
      <t>オオ</t>
    </rPh>
    <rPh sb="6" eb="7">
      <t>サル</t>
    </rPh>
    <rPh sb="8" eb="9">
      <t>ユミ</t>
    </rPh>
    <rPh sb="9" eb="10">
      <t>ヘイ</t>
    </rPh>
    <rPh sb="11" eb="12">
      <t>ネラ</t>
    </rPh>
    <rPh sb="14" eb="16">
      <t>ヘタ</t>
    </rPh>
    <rPh sb="18" eb="20">
      <t>イリョク</t>
    </rPh>
    <rPh sb="21" eb="22">
      <t>タカ</t>
    </rPh>
    <phoneticPr fontId="1"/>
  </si>
  <si>
    <t>Bandar Warrior</t>
    <phoneticPr fontId="1"/>
  </si>
  <si>
    <t>棍棒、小石、小盾を持つ軽歩兵。大猿は強靭だが数で押されがち</t>
    <rPh sb="0" eb="2">
      <t>コンボウ</t>
    </rPh>
    <rPh sb="3" eb="5">
      <t>コイシ</t>
    </rPh>
    <rPh sb="6" eb="7">
      <t>コ</t>
    </rPh>
    <rPh sb="7" eb="8">
      <t>タテ</t>
    </rPh>
    <rPh sb="9" eb="10">
      <t>モ</t>
    </rPh>
    <rPh sb="11" eb="12">
      <t>ケイ</t>
    </rPh>
    <rPh sb="12" eb="14">
      <t>ホヘイ</t>
    </rPh>
    <rPh sb="15" eb="16">
      <t>オオ</t>
    </rPh>
    <rPh sb="16" eb="17">
      <t>サル</t>
    </rPh>
    <rPh sb="18" eb="20">
      <t>キョウジン</t>
    </rPh>
    <rPh sb="22" eb="23">
      <t>カズ</t>
    </rPh>
    <rPh sb="24" eb="25">
      <t>オ</t>
    </rPh>
    <phoneticPr fontId="1"/>
  </si>
  <si>
    <t>Bandar Swordsman</t>
    <phoneticPr fontId="1"/>
  </si>
  <si>
    <t>曲刀と小盾を持つ歩兵。高い筋力と良質な武器による一撃は強力</t>
    <rPh sb="0" eb="2">
      <t>キョクトウ</t>
    </rPh>
    <rPh sb="3" eb="4">
      <t>コ</t>
    </rPh>
    <rPh sb="4" eb="5">
      <t>タテ</t>
    </rPh>
    <rPh sb="6" eb="7">
      <t>モ</t>
    </rPh>
    <rPh sb="8" eb="10">
      <t>ホヘイ</t>
    </rPh>
    <rPh sb="11" eb="12">
      <t>タカ</t>
    </rPh>
    <rPh sb="13" eb="15">
      <t>キンリョク</t>
    </rPh>
    <rPh sb="16" eb="18">
      <t>リョウシツ</t>
    </rPh>
    <rPh sb="19" eb="21">
      <t>ブキ</t>
    </rPh>
    <rPh sb="24" eb="26">
      <t>イチゲキ</t>
    </rPh>
    <rPh sb="27" eb="29">
      <t>キョウリョク</t>
    </rPh>
    <phoneticPr fontId="1"/>
  </si>
  <si>
    <t>Guhyaka</t>
    <phoneticPr fontId="1"/>
  </si>
  <si>
    <t>槍を持つ軽歩兵。接近戦には強いが射撃を浴びると脆い</t>
    <rPh sb="0" eb="1">
      <t>ヤリ</t>
    </rPh>
    <rPh sb="2" eb="3">
      <t>モ</t>
    </rPh>
    <rPh sb="4" eb="5">
      <t>ケイ</t>
    </rPh>
    <rPh sb="5" eb="7">
      <t>ホヘイ</t>
    </rPh>
    <rPh sb="8" eb="11">
      <t>セッキンセン</t>
    </rPh>
    <rPh sb="13" eb="14">
      <t>ツヨ</t>
    </rPh>
    <rPh sb="16" eb="18">
      <t>シャゲキ</t>
    </rPh>
    <rPh sb="19" eb="20">
      <t>ア</t>
    </rPh>
    <rPh sb="23" eb="24">
      <t>モロ</t>
    </rPh>
    <phoneticPr fontId="1"/>
  </si>
  <si>
    <t>Yavana</t>
    <phoneticPr fontId="1"/>
  </si>
  <si>
    <t>曲刀と小盾を持つ軽歩兵。攻撃力に優れるがやはり射撃には弱い</t>
    <rPh sb="0" eb="2">
      <t>キョクトウ</t>
    </rPh>
    <rPh sb="3" eb="4">
      <t>コ</t>
    </rPh>
    <rPh sb="4" eb="5">
      <t>タテ</t>
    </rPh>
    <rPh sb="6" eb="7">
      <t>モ</t>
    </rPh>
    <rPh sb="8" eb="9">
      <t>ケイ</t>
    </rPh>
    <rPh sb="9" eb="11">
      <t>ホヘイ</t>
    </rPh>
    <rPh sb="12" eb="15">
      <t>コウゲキリョク</t>
    </rPh>
    <rPh sb="16" eb="17">
      <t>スグ</t>
    </rPh>
    <rPh sb="23" eb="25">
      <t>シャゲキ</t>
    </rPh>
    <rPh sb="27" eb="28">
      <t>ヨワ</t>
    </rPh>
    <phoneticPr fontId="1"/>
  </si>
  <si>
    <t>Yavana Archer</t>
    <phoneticPr fontId="1"/>
  </si>
  <si>
    <t>長弓を使う夜叉。祝福を載せた矢を活用すれば強力</t>
    <rPh sb="0" eb="2">
      <t>ナガユミ</t>
    </rPh>
    <rPh sb="3" eb="4">
      <t>ツカ</t>
    </rPh>
    <rPh sb="5" eb="7">
      <t>ヤシャ</t>
    </rPh>
    <rPh sb="8" eb="10">
      <t>シュクフク</t>
    </rPh>
    <rPh sb="11" eb="12">
      <t>ノ</t>
    </rPh>
    <rPh sb="14" eb="15">
      <t>ヤ</t>
    </rPh>
    <rPh sb="16" eb="18">
      <t>カツヨウ</t>
    </rPh>
    <rPh sb="21" eb="23">
      <t>キョウリョク</t>
    </rPh>
    <phoneticPr fontId="1"/>
  </si>
  <si>
    <t>Yogi</t>
    <phoneticPr fontId="1"/>
  </si>
  <si>
    <t>城</t>
    <rPh sb="0" eb="1">
      <t>シロ</t>
    </rPh>
    <phoneticPr fontId="1"/>
  </si>
  <si>
    <t>星1</t>
    <rPh sb="0" eb="1">
      <t>ホシ</t>
    </rPh>
    <phoneticPr fontId="1"/>
  </si>
  <si>
    <t>Guru</t>
    <phoneticPr fontId="1"/>
  </si>
  <si>
    <t>星2緑1</t>
    <rPh sb="0" eb="1">
      <t>ホシ</t>
    </rPh>
    <rPh sb="2" eb="3">
      <t>ミドリ</t>
    </rPh>
    <phoneticPr fontId="1"/>
  </si>
  <si>
    <t>Guhyaka General</t>
    <phoneticPr fontId="1"/>
  </si>
  <si>
    <t>聖1</t>
    <rPh sb="0" eb="1">
      <t>セイ</t>
    </rPh>
    <phoneticPr fontId="1"/>
  </si>
  <si>
    <t>Yaksha</t>
    <phoneticPr fontId="1"/>
  </si>
  <si>
    <t>都呼</t>
    <rPh sb="0" eb="1">
      <t>ミヤコ</t>
    </rPh>
    <rPh sb="1" eb="2">
      <t>コ</t>
    </rPh>
    <phoneticPr fontId="1"/>
  </si>
  <si>
    <t>地3緑1聖1</t>
    <rPh sb="0" eb="1">
      <t>チ</t>
    </rPh>
    <rPh sb="2" eb="3">
      <t>ミドリ</t>
    </rPh>
    <rPh sb="4" eb="5">
      <t>セイ</t>
    </rPh>
    <phoneticPr fontId="1"/>
  </si>
  <si>
    <t>水地星緑+1:100% 水地星緑+1:10%</t>
    <rPh sb="0" eb="1">
      <t>ミズ</t>
    </rPh>
    <rPh sb="1" eb="2">
      <t>チ</t>
    </rPh>
    <rPh sb="2" eb="3">
      <t>ホシ</t>
    </rPh>
    <rPh sb="3" eb="4">
      <t>ミドリ</t>
    </rPh>
    <rPh sb="12" eb="13">
      <t>ミズ</t>
    </rPh>
    <rPh sb="13" eb="14">
      <t>チ</t>
    </rPh>
    <rPh sb="14" eb="15">
      <t>ホシ</t>
    </rPh>
    <rPh sb="15" eb="16">
      <t>ミドリ</t>
    </rPh>
    <phoneticPr fontId="1"/>
  </si>
  <si>
    <t>15+</t>
    <phoneticPr fontId="1"/>
  </si>
  <si>
    <t>Yakshini</t>
    <phoneticPr fontId="1"/>
  </si>
  <si>
    <t>水3緑1聖1</t>
    <rPh sb="0" eb="1">
      <t>ミズ</t>
    </rPh>
    <rPh sb="2" eb="3">
      <t>ミドリ</t>
    </rPh>
    <rPh sb="4" eb="5">
      <t>セイ</t>
    </rPh>
    <phoneticPr fontId="1"/>
  </si>
  <si>
    <t>15+</t>
    <phoneticPr fontId="1"/>
  </si>
  <si>
    <t>Kinnara</t>
    <phoneticPr fontId="1"/>
  </si>
  <si>
    <t>Siddha</t>
    <phoneticPr fontId="1"/>
  </si>
  <si>
    <t>Devata</t>
    <phoneticPr fontId="1"/>
  </si>
  <si>
    <t>Devala</t>
    <phoneticPr fontId="1"/>
  </si>
  <si>
    <t>Rudra</t>
    <phoneticPr fontId="1"/>
  </si>
  <si>
    <t>呼</t>
    <rPh sb="0" eb="1">
      <t>コ</t>
    </rPh>
    <phoneticPr fontId="1"/>
  </si>
  <si>
    <t>風2星2聖2</t>
    <rPh sb="0" eb="1">
      <t>カゼ</t>
    </rPh>
    <rPh sb="2" eb="3">
      <t>ホシ</t>
    </rPh>
    <rPh sb="4" eb="5">
      <t>セイ</t>
    </rPh>
    <phoneticPr fontId="1"/>
  </si>
  <si>
    <t>風2星3聖3</t>
    <rPh sb="0" eb="1">
      <t>カゼ</t>
    </rPh>
    <rPh sb="2" eb="3">
      <t>ホシ</t>
    </rPh>
    <rPh sb="4" eb="5">
      <t>セイ</t>
    </rPh>
    <phoneticPr fontId="1"/>
  </si>
  <si>
    <t>風3星2聖3</t>
    <rPh sb="0" eb="1">
      <t>カゼ</t>
    </rPh>
    <rPh sb="2" eb="3">
      <t>ホシ</t>
    </rPh>
    <rPh sb="4" eb="5">
      <t>セイ</t>
    </rPh>
    <phoneticPr fontId="1"/>
  </si>
  <si>
    <t>星3聖4</t>
    <rPh sb="0" eb="1">
      <t>ホシ</t>
    </rPh>
    <rPh sb="2" eb="3">
      <t>セイ</t>
    </rPh>
    <phoneticPr fontId="1"/>
  </si>
  <si>
    <t>火3風3死3聖1</t>
    <rPh sb="0" eb="1">
      <t>ヒ</t>
    </rPh>
    <rPh sb="2" eb="3">
      <t>カゼ</t>
    </rPh>
    <rPh sb="4" eb="5">
      <t>シ</t>
    </rPh>
    <rPh sb="6" eb="7">
      <t>セイ</t>
    </rPh>
    <phoneticPr fontId="1"/>
  </si>
  <si>
    <t>Kailasa</t>
    <phoneticPr fontId="1"/>
  </si>
  <si>
    <t>Summon Apsaras</t>
    <phoneticPr fontId="1"/>
  </si>
  <si>
    <t>星2</t>
    <rPh sb="0" eb="1">
      <t>ホシ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</si>
  <si>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</si>
  <si>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</si>
  <si>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</si>
  <si>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極めて美しい神聖なる天の踊り子Apsaraを3体召喚します</t>
    <rPh sb="0" eb="1">
      <t>キワ</t>
    </rPh>
    <rPh sb="3" eb="4">
      <t>ウツク</t>
    </rPh>
    <rPh sb="6" eb="8">
      <t>シンセイ</t>
    </rPh>
    <rPh sb="10" eb="11">
      <t>テン</t>
    </rPh>
    <rPh sb="12" eb="13">
      <t>オド</t>
    </rPh>
    <rPh sb="14" eb="15">
      <t>コ</t>
    </rPh>
    <rPh sb="23" eb="24">
      <t>タイ</t>
    </rPh>
    <rPh sb="24" eb="26">
      <t>ショウカン</t>
    </rPh>
    <phoneticPr fontId="1"/>
  </si>
  <si>
    <t>Apsara</t>
    <phoneticPr fontId="1"/>
  </si>
  <si>
    <t>Contact Yaksha</t>
    <phoneticPr fontId="1"/>
  </si>
  <si>
    <t>緑2</t>
    <rPh sb="0" eb="1">
      <t>ミドリ</t>
    </rPh>
    <phoneticPr fontId="1"/>
  </si>
  <si>
    <t>地1</t>
    <rPh sb="0" eb="1">
      <t>チ</t>
    </rPh>
    <phoneticPr fontId="1"/>
  </si>
  <si>
    <t>指揮官召喚</t>
    <rPh sb="0" eb="3">
      <t>シキカン</t>
    </rPh>
    <rPh sb="3" eb="5">
      <t>ショウカン</t>
    </rPh>
    <phoneticPr fontId="1"/>
  </si>
  <si>
    <t>強力な地魔法を使うYakshaを召喚します</t>
    <rPh sb="0" eb="2">
      <t>キョウリョク</t>
    </rPh>
    <rPh sb="3" eb="4">
      <t>チ</t>
    </rPh>
    <rPh sb="4" eb="6">
      <t>マホウ</t>
    </rPh>
    <rPh sb="7" eb="8">
      <t>ツカ</t>
    </rPh>
    <rPh sb="16" eb="18">
      <t>ショウカン</t>
    </rPh>
    <phoneticPr fontId="1"/>
  </si>
  <si>
    <t>Yaksha</t>
    <phoneticPr fontId="1"/>
  </si>
  <si>
    <t>Contact Yakshini</t>
    <phoneticPr fontId="1"/>
  </si>
  <si>
    <t>水1</t>
    <rPh sb="0" eb="1">
      <t>ミズ</t>
    </rPh>
    <phoneticPr fontId="1"/>
  </si>
  <si>
    <t>強力な水魔法を使うYakshiniを召喚します</t>
    <rPh sb="0" eb="2">
      <t>キョウリョク</t>
    </rPh>
    <rPh sb="3" eb="4">
      <t>ミズ</t>
    </rPh>
    <rPh sb="4" eb="6">
      <t>マホウ</t>
    </rPh>
    <rPh sb="7" eb="8">
      <t>ツカ</t>
    </rPh>
    <rPh sb="18" eb="20">
      <t>ショウカン</t>
    </rPh>
    <phoneticPr fontId="1"/>
  </si>
  <si>
    <t>Yakshini</t>
    <phoneticPr fontId="1"/>
  </si>
  <si>
    <t>Summon Gandharvas</t>
    <phoneticPr fontId="1"/>
  </si>
  <si>
    <t>Gandharva</t>
    <phoneticPr fontId="1"/>
  </si>
  <si>
    <t>神聖なる天の戦闘楽師Gandharvaを6体召喚します</t>
    <rPh sb="0" eb="2">
      <t>シンセイ</t>
    </rPh>
    <rPh sb="4" eb="5">
      <t>テン</t>
    </rPh>
    <rPh sb="6" eb="8">
      <t>セントウ</t>
    </rPh>
    <rPh sb="8" eb="10">
      <t>ガクシ</t>
    </rPh>
    <rPh sb="21" eb="22">
      <t>タイ</t>
    </rPh>
    <rPh sb="22" eb="24">
      <t>ショウカン</t>
    </rPh>
    <phoneticPr fontId="1"/>
  </si>
  <si>
    <t>Summon Kinnara</t>
    <phoneticPr fontId="1"/>
  </si>
  <si>
    <t>星3</t>
    <rPh sb="0" eb="1">
      <t>ホシ</t>
    </rPh>
    <phoneticPr fontId="1"/>
  </si>
  <si>
    <t>Kinnara</t>
    <phoneticPr fontId="1"/>
  </si>
  <si>
    <t>Summon Siddha</t>
    <phoneticPr fontId="1"/>
  </si>
  <si>
    <t>星4</t>
    <rPh sb="0" eb="1">
      <t>ホシ</t>
    </rPh>
    <phoneticPr fontId="1"/>
  </si>
  <si>
    <t>瞬間移動能力を持つ天の存在Siddhaを召喚します</t>
    <rPh sb="0" eb="2">
      <t>シュンカン</t>
    </rPh>
    <rPh sb="2" eb="4">
      <t>イドウ</t>
    </rPh>
    <rPh sb="4" eb="6">
      <t>ノウリョク</t>
    </rPh>
    <rPh sb="7" eb="8">
      <t>モ</t>
    </rPh>
    <rPh sb="9" eb="10">
      <t>テン</t>
    </rPh>
    <rPh sb="11" eb="13">
      <t>ソンザイ</t>
    </rPh>
    <rPh sb="20" eb="22">
      <t>ショウカン</t>
    </rPh>
    <phoneticPr fontId="1"/>
  </si>
  <si>
    <t>Siddha</t>
    <phoneticPr fontId="1"/>
  </si>
  <si>
    <t>Summon Devata</t>
    <phoneticPr fontId="1"/>
  </si>
  <si>
    <t>星5</t>
    <rPh sb="0" eb="1">
      <t>ホシ</t>
    </rPh>
    <phoneticPr fontId="1"/>
  </si>
  <si>
    <t>翼持つ天の音楽家Kinnaraを召喚します</t>
    <rPh sb="0" eb="1">
      <t>ツバサ</t>
    </rPh>
    <rPh sb="1" eb="2">
      <t>モ</t>
    </rPh>
    <rPh sb="3" eb="4">
      <t>テン</t>
    </rPh>
    <rPh sb="5" eb="8">
      <t>オンガクカ</t>
    </rPh>
    <rPh sb="16" eb="18">
      <t>ショウカン</t>
    </rPh>
    <phoneticPr fontId="1"/>
  </si>
  <si>
    <t>四本の腕を持つ強大なる天の存在Devataを召喚します</t>
    <rPh sb="0" eb="2">
      <t>ヨンホン</t>
    </rPh>
    <rPh sb="3" eb="4">
      <t>ウデ</t>
    </rPh>
    <rPh sb="5" eb="6">
      <t>モ</t>
    </rPh>
    <rPh sb="7" eb="9">
      <t>キョウダイ</t>
    </rPh>
    <rPh sb="11" eb="12">
      <t>テン</t>
    </rPh>
    <rPh sb="13" eb="15">
      <t>ソンザイ</t>
    </rPh>
    <rPh sb="22" eb="24">
      <t>ショウカン</t>
    </rPh>
    <phoneticPr fontId="1"/>
  </si>
  <si>
    <t>Devata</t>
    <phoneticPr fontId="1"/>
  </si>
  <si>
    <t>Summon Devala</t>
    <phoneticPr fontId="1"/>
  </si>
  <si>
    <t>Summon Rudra</t>
    <phoneticPr fontId="1"/>
  </si>
  <si>
    <t>州に神秘を広める音楽の化身Devalaを召喚します</t>
    <rPh sb="0" eb="1">
      <t>シュウ</t>
    </rPh>
    <rPh sb="2" eb="4">
      <t>シンピ</t>
    </rPh>
    <rPh sb="5" eb="6">
      <t>ヒロ</t>
    </rPh>
    <rPh sb="8" eb="10">
      <t>オンガク</t>
    </rPh>
    <rPh sb="11" eb="13">
      <t>ケシン</t>
    </rPh>
    <rPh sb="20" eb="22">
      <t>ショウカン</t>
    </rPh>
    <phoneticPr fontId="1"/>
  </si>
  <si>
    <t>Devala</t>
    <phoneticPr fontId="1"/>
  </si>
  <si>
    <t>恐るべき破壊神の僕Rudraを召喚します</t>
    <rPh sb="0" eb="1">
      <t>オソ</t>
    </rPh>
    <rPh sb="4" eb="7">
      <t>ハカイシン</t>
    </rPh>
    <rPh sb="8" eb="9">
      <t>シモベ</t>
    </rPh>
    <rPh sb="15" eb="17">
      <t>ショウカン</t>
    </rPh>
    <phoneticPr fontId="1"/>
  </si>
  <si>
    <t>Rudra</t>
    <phoneticPr fontId="1"/>
  </si>
  <si>
    <t>Thaumaturgy</t>
    <phoneticPr fontId="1"/>
  </si>
  <si>
    <t>Celestial Music</t>
    <phoneticPr fontId="1"/>
  </si>
  <si>
    <t>戦闘</t>
    <rPh sb="0" eb="2">
      <t>セントウ</t>
    </rPh>
    <phoneticPr fontId="1"/>
  </si>
  <si>
    <t>全体強化</t>
    <rPh sb="0" eb="2">
      <t>ゼンタイ</t>
    </rPh>
    <rPh sb="2" eb="4">
      <t>キョウカ</t>
    </rPh>
    <phoneticPr fontId="1"/>
  </si>
  <si>
    <t>味方の神聖な魔法生物全員を加速させます</t>
    <rPh sb="0" eb="2">
      <t>ミカタ</t>
    </rPh>
    <rPh sb="3" eb="5">
      <t>シンセイ</t>
    </rPh>
    <rPh sb="6" eb="8">
      <t>マホウ</t>
    </rPh>
    <rPh sb="8" eb="10">
      <t>セイブツ</t>
    </rPh>
    <rPh sb="10" eb="12">
      <t>ゼンイン</t>
    </rPh>
    <rPh sb="13" eb="15">
      <t>カソク</t>
    </rPh>
    <phoneticPr fontId="1"/>
  </si>
  <si>
    <t>Quickness</t>
    <phoneticPr fontId="1"/>
  </si>
  <si>
    <t>神聖なものにのみ作用\n魔法生物にのみ作用\n味方にのみ作用</t>
    <rPh sb="0" eb="2">
      <t>シンセイ</t>
    </rPh>
    <rPh sb="8" eb="10">
      <t>サヨウ</t>
    </rPh>
    <rPh sb="12" eb="14">
      <t>マホウ</t>
    </rPh>
    <rPh sb="14" eb="16">
      <t>セイブツ</t>
    </rPh>
    <rPh sb="19" eb="21">
      <t>サヨウ</t>
    </rPh>
    <rPh sb="23" eb="25">
      <t>ミカタ</t>
    </rPh>
    <rPh sb="28" eb="30">
      <t>サヨウ</t>
    </rPh>
    <phoneticPr fontId="1"/>
  </si>
  <si>
    <t>Summon Apsaras</t>
    <phoneticPr fontId="1"/>
  </si>
  <si>
    <t>Herd of Elephants</t>
    <phoneticPr fontId="1"/>
  </si>
  <si>
    <t>Ambush of Tigers</t>
    <phoneticPr fontId="1"/>
  </si>
  <si>
    <t>Herd of Buffaloes</t>
    <phoneticPr fontId="1"/>
  </si>
  <si>
    <t>Contact Yaksha</t>
    <phoneticPr fontId="1"/>
  </si>
  <si>
    <t>Contact Yakshini</t>
    <phoneticPr fontId="1"/>
  </si>
  <si>
    <t>Summon Gandharvas</t>
    <phoneticPr fontId="1"/>
  </si>
  <si>
    <t>Summon Kinnara</t>
    <phoneticPr fontId="1"/>
  </si>
  <si>
    <t>Summon Siddha</t>
    <phoneticPr fontId="1"/>
  </si>
  <si>
    <t>Summon Devata</t>
    <phoneticPr fontId="1"/>
  </si>
  <si>
    <t>Summon Devala</t>
    <phoneticPr fontId="1"/>
  </si>
  <si>
    <t>Summon Rudra</t>
    <phoneticPr fontId="1"/>
  </si>
  <si>
    <t>Kailasa</t>
    <phoneticPr fontId="1"/>
  </si>
  <si>
    <t>兜</t>
    <rPh sb="0" eb="1">
      <t>カブト</t>
    </rPh>
    <phoneticPr fontId="1"/>
  </si>
  <si>
    <t>冠</t>
    <rPh sb="0" eb="1">
      <t>カンムリ</t>
    </rPh>
    <phoneticPr fontId="1"/>
  </si>
  <si>
    <t>Headdress of the Bull</t>
    <phoneticPr fontId="1"/>
  </si>
  <si>
    <t>緑1</t>
    <rPh sb="0" eb="1">
      <t>ミドリ</t>
    </rPh>
    <phoneticPr fontId="1"/>
  </si>
  <si>
    <t>m</t>
    <phoneticPr fontId="1"/>
  </si>
  <si>
    <t>水牛の力を借りる。護衛としても優秀</t>
    <rPh sb="0" eb="2">
      <t>スイギュウ</t>
    </rPh>
    <rPh sb="3" eb="4">
      <t>チカラ</t>
    </rPh>
    <rPh sb="5" eb="6">
      <t>カ</t>
    </rPh>
    <rPh sb="9" eb="11">
      <t>ゴエイ</t>
    </rPh>
    <rPh sb="15" eb="17">
      <t>ユウシュウ</t>
    </rPh>
    <phoneticPr fontId="1"/>
  </si>
  <si>
    <t>陸上下位</t>
    <rPh sb="0" eb="2">
      <t>リクジョウ</t>
    </rPh>
    <rPh sb="2" eb="4">
      <t>カイ</t>
    </rPh>
    <phoneticPr fontId="1"/>
  </si>
  <si>
    <t>陸上上位</t>
    <rPh sb="0" eb="2">
      <t>リクジョウ</t>
    </rPh>
    <rPh sb="2" eb="4">
      <t>ジョウイ</t>
    </rPh>
    <phoneticPr fontId="1"/>
  </si>
  <si>
    <t>陸上要塞</t>
    <rPh sb="0" eb="2">
      <t>リクジョウ</t>
    </rPh>
    <rPh sb="2" eb="4">
      <t>ヨウサイ</t>
    </rPh>
    <phoneticPr fontId="1"/>
  </si>
  <si>
    <t>Atavi Chieftain</t>
  </si>
  <si>
    <t>Atavi Chieftain</t>
    <phoneticPr fontId="1"/>
  </si>
  <si>
    <t>Markata:20　Atavi Infantry:10　Atavi Archer:10</t>
    <phoneticPr fontId="1"/>
  </si>
  <si>
    <t>Bandar Commander</t>
  </si>
  <si>
    <t>Bandar Commander</t>
    <phoneticPr fontId="1"/>
  </si>
  <si>
    <t>Bandar Warrior:10　Light Bandar Archer:5</t>
    <phoneticPr fontId="1"/>
  </si>
  <si>
    <t>Light Bandar Archer:2　Atavi Archer:6　Markata Archer:6　Markata:6</t>
    <phoneticPr fontId="1"/>
  </si>
  <si>
    <t>神聖なるKailasa山には、初期の時代の存在が未だ留まっています。
彼らは神秘的な力に恵まれていますが、数は僅かです。
新たなる神の出現と共に、彼らは最も思いもよらない元から助力者を集めました。
神聖なる山の麓の森の深くでは、異様な聡明さを持つ類人猿が進化しました。
類人猿らは野蛮で、最近になって金属加工技術を習得したばかりです。</t>
    <phoneticPr fontId="1"/>
  </si>
  <si>
    <t>Kailasa</t>
    <phoneticPr fontId="1"/>
  </si>
  <si>
    <t>Headdress of the Bull</t>
    <phoneticPr fontId="1"/>
  </si>
  <si>
    <t>筋力+2\n随員：Bufflalo1体</t>
    <rPh sb="0" eb="2">
      <t>キンリョク</t>
    </rPh>
    <rPh sb="6" eb="8">
      <t>ズイイン</t>
    </rPh>
    <rPh sb="18" eb="19">
      <t>タイ</t>
    </rPh>
    <phoneticPr fontId="1"/>
  </si>
  <si>
    <t>Celestial Music</t>
    <phoneticPr fontId="1"/>
  </si>
  <si>
    <t>類人猿、羅刹</t>
    <rPh sb="0" eb="3">
      <t>ルイジンエン</t>
    </rPh>
    <rPh sb="4" eb="6">
      <t>ラセツ</t>
    </rPh>
    <phoneticPr fontId="1"/>
  </si>
  <si>
    <t>Sri Pada, Lanka</t>
    <phoneticPr fontId="1"/>
  </si>
  <si>
    <t>風1死3緑2</t>
    <rPh sb="0" eb="1">
      <t>カゼ</t>
    </rPh>
    <rPh sb="2" eb="3">
      <t>シ</t>
    </rPh>
    <rPh sb="4" eb="5">
      <t>ミドリ</t>
    </rPh>
    <phoneticPr fontId="1"/>
  </si>
  <si>
    <t>Markata Scout</t>
  </si>
  <si>
    <t>fm</t>
  </si>
  <si>
    <t>f</t>
  </si>
  <si>
    <t>指揮官</t>
    <rPh sb="0" eb="3">
      <t>シキカン</t>
    </rPh>
    <phoneticPr fontId="1"/>
  </si>
  <si>
    <t>Lanka</t>
    <phoneticPr fontId="1"/>
  </si>
  <si>
    <t>Bandaraja</t>
    <phoneticPr fontId="1"/>
  </si>
  <si>
    <t>上位指揮官。防具は良質だが盾は持たない</t>
    <rPh sb="0" eb="2">
      <t>ジョウイ</t>
    </rPh>
    <rPh sb="2" eb="5">
      <t>シキカン</t>
    </rPh>
    <rPh sb="6" eb="8">
      <t>ボウグ</t>
    </rPh>
    <rPh sb="9" eb="11">
      <t>リョウシツ</t>
    </rPh>
    <rPh sb="13" eb="14">
      <t>タテ</t>
    </rPh>
    <rPh sb="15" eb="16">
      <t>モ</t>
    </rPh>
    <phoneticPr fontId="1"/>
  </si>
  <si>
    <t>f</t>
    <phoneticPr fontId="1"/>
  </si>
  <si>
    <t>Raktapata</t>
    <phoneticPr fontId="1"/>
  </si>
  <si>
    <t>聖職者</t>
    <rPh sb="0" eb="3">
      <t>セイショクシャ</t>
    </rPh>
    <phoneticPr fontId="1"/>
  </si>
  <si>
    <t>レベル1の聖職者。血魔法を持つ</t>
    <rPh sb="5" eb="8">
      <t>セイショクシャ</t>
    </rPh>
    <rPh sb="9" eb="10">
      <t>ケツ</t>
    </rPh>
    <rPh sb="10" eb="12">
      <t>マホウ</t>
    </rPh>
    <rPh sb="13" eb="14">
      <t>モ</t>
    </rPh>
    <phoneticPr fontId="1"/>
  </si>
  <si>
    <t>y</t>
    <phoneticPr fontId="1"/>
  </si>
  <si>
    <t>y</t>
    <phoneticPr fontId="1"/>
  </si>
  <si>
    <t>Yogini</t>
    <phoneticPr fontId="1"/>
  </si>
  <si>
    <t>魔術師</t>
    <rPh sb="0" eb="3">
      <t>マジュツシ</t>
    </rPh>
    <phoneticPr fontId="1"/>
  </si>
  <si>
    <t>緑、死、血の魔法技能を持つ。魔術師としてはやや丈夫</t>
    <rPh sb="0" eb="1">
      <t>ミドリ</t>
    </rPh>
    <rPh sb="2" eb="3">
      <t>シ</t>
    </rPh>
    <rPh sb="4" eb="5">
      <t>ケツ</t>
    </rPh>
    <rPh sb="6" eb="8">
      <t>マホウ</t>
    </rPh>
    <rPh sb="8" eb="10">
      <t>ギノウ</t>
    </rPh>
    <rPh sb="11" eb="12">
      <t>モ</t>
    </rPh>
    <rPh sb="14" eb="17">
      <t>マジュツシ</t>
    </rPh>
    <rPh sb="23" eb="25">
      <t>ジョウブ</t>
    </rPh>
    <phoneticPr fontId="1"/>
  </si>
  <si>
    <t>Kala-Mukha</t>
    <phoneticPr fontId="1"/>
  </si>
  <si>
    <t>y</t>
    <phoneticPr fontId="1"/>
  </si>
  <si>
    <t>レベル2の聖職者。血などの魔法技能も持つ</t>
    <rPh sb="5" eb="8">
      <t>セイショクシャ</t>
    </rPh>
    <rPh sb="9" eb="10">
      <t>ケツ</t>
    </rPh>
    <rPh sb="13" eb="15">
      <t>マホウ</t>
    </rPh>
    <rPh sb="15" eb="17">
      <t>ギノウ</t>
    </rPh>
    <rPh sb="18" eb="19">
      <t>モ</t>
    </rPh>
    <phoneticPr fontId="1"/>
  </si>
  <si>
    <t>5+</t>
    <phoneticPr fontId="1"/>
  </si>
  <si>
    <t>35+</t>
    <phoneticPr fontId="1"/>
  </si>
  <si>
    <t>Rakshasi</t>
    <phoneticPr fontId="1"/>
  </si>
  <si>
    <t>都</t>
    <rPh sb="0" eb="1">
      <t>ミヤコ</t>
    </rPh>
    <phoneticPr fontId="1"/>
  </si>
  <si>
    <t>15+</t>
    <phoneticPr fontId="1"/>
  </si>
  <si>
    <t>60+</t>
    <phoneticPr fontId="1"/>
  </si>
  <si>
    <t>レベル1の聖職者。幅広い魔力と変身能力を持つ</t>
    <rPh sb="5" eb="8">
      <t>セイショクシャ</t>
    </rPh>
    <rPh sb="9" eb="11">
      <t>ハバヒロ</t>
    </rPh>
    <rPh sb="12" eb="14">
      <t>マリョク</t>
    </rPh>
    <rPh sb="15" eb="17">
      <t>ヘンシン</t>
    </rPh>
    <rPh sb="17" eb="19">
      <t>ノウリョク</t>
    </rPh>
    <rPh sb="20" eb="21">
      <t>モ</t>
    </rPh>
    <phoneticPr fontId="1"/>
  </si>
  <si>
    <t>Raksharaja</t>
    <phoneticPr fontId="1"/>
  </si>
  <si>
    <t>レベル2の聖職者。優れた魔力と指揮能力も備える</t>
    <rPh sb="5" eb="8">
      <t>セイショクシャ</t>
    </rPh>
    <rPh sb="9" eb="10">
      <t>スグ</t>
    </rPh>
    <rPh sb="12" eb="14">
      <t>マリョク</t>
    </rPh>
    <rPh sb="15" eb="17">
      <t>シキ</t>
    </rPh>
    <rPh sb="17" eb="19">
      <t>ノウリョク</t>
    </rPh>
    <rPh sb="20" eb="21">
      <t>ソナ</t>
    </rPh>
    <phoneticPr fontId="1"/>
  </si>
  <si>
    <t>20+</t>
    <phoneticPr fontId="1"/>
  </si>
  <si>
    <t>80+</t>
    <phoneticPr fontId="1"/>
  </si>
  <si>
    <t>Markata</t>
  </si>
  <si>
    <t>Markata Archer</t>
  </si>
  <si>
    <t>Atavi Archer</t>
  </si>
  <si>
    <t>Atavi Infantry</t>
  </si>
  <si>
    <t>Light Bander Archer</t>
  </si>
  <si>
    <t>Bandar Warrior</t>
  </si>
  <si>
    <t>棍棒、小石、小盾を持つ歩兵。大猿は強靭だが数で押されがち</t>
    <rPh sb="0" eb="2">
      <t>コンボウ</t>
    </rPh>
    <rPh sb="3" eb="5">
      <t>コイシ</t>
    </rPh>
    <rPh sb="6" eb="7">
      <t>コ</t>
    </rPh>
    <rPh sb="7" eb="8">
      <t>タテ</t>
    </rPh>
    <rPh sb="9" eb="10">
      <t>モ</t>
    </rPh>
    <rPh sb="11" eb="13">
      <t>ホヘイ</t>
    </rPh>
    <rPh sb="14" eb="15">
      <t>オオ</t>
    </rPh>
    <rPh sb="15" eb="16">
      <t>サル</t>
    </rPh>
    <rPh sb="17" eb="19">
      <t>キョウジン</t>
    </rPh>
    <rPh sb="21" eb="22">
      <t>カズ</t>
    </rPh>
    <rPh sb="23" eb="24">
      <t>オ</t>
    </rPh>
    <phoneticPr fontId="1"/>
  </si>
  <si>
    <t>Kala-Mukha Warrior</t>
    <phoneticPr fontId="1"/>
  </si>
  <si>
    <t>歩兵</t>
    <rPh sb="0" eb="2">
      <t>ホヘイ</t>
    </rPh>
    <phoneticPr fontId="1"/>
  </si>
  <si>
    <t>曲刀と小盾を持つ歩兵。強靭で暗視も持つがやや大食い</t>
    <rPh sb="0" eb="2">
      <t>キョクトウ</t>
    </rPh>
    <rPh sb="3" eb="4">
      <t>コ</t>
    </rPh>
    <rPh sb="4" eb="5">
      <t>タテ</t>
    </rPh>
    <rPh sb="6" eb="7">
      <t>モ</t>
    </rPh>
    <rPh sb="8" eb="10">
      <t>ホヘイ</t>
    </rPh>
    <rPh sb="11" eb="13">
      <t>キョウジン</t>
    </rPh>
    <rPh sb="14" eb="16">
      <t>アンシ</t>
    </rPh>
    <rPh sb="17" eb="18">
      <t>モ</t>
    </rPh>
    <rPh sb="22" eb="24">
      <t>オオグ</t>
    </rPh>
    <phoneticPr fontId="1"/>
  </si>
  <si>
    <t>Asara</t>
    <phoneticPr fontId="1"/>
  </si>
  <si>
    <t>槍と投槍を持つ軽歩兵。巨人並みの筋力を持つが防具がない</t>
    <rPh sb="0" eb="1">
      <t>ヤリ</t>
    </rPh>
    <rPh sb="2" eb="4">
      <t>ナゲヤリ</t>
    </rPh>
    <rPh sb="5" eb="6">
      <t>モ</t>
    </rPh>
    <rPh sb="7" eb="8">
      <t>ケイ</t>
    </rPh>
    <rPh sb="8" eb="10">
      <t>ホヘイ</t>
    </rPh>
    <rPh sb="11" eb="13">
      <t>キョジン</t>
    </rPh>
    <rPh sb="13" eb="14">
      <t>ナ</t>
    </rPh>
    <rPh sb="16" eb="18">
      <t>キンリョク</t>
    </rPh>
    <rPh sb="19" eb="20">
      <t>モ</t>
    </rPh>
    <rPh sb="22" eb="24">
      <t>ボウグ</t>
    </rPh>
    <phoneticPr fontId="1"/>
  </si>
  <si>
    <t>f</t>
    <phoneticPr fontId="1"/>
  </si>
  <si>
    <t>Anusara</t>
    <phoneticPr fontId="1"/>
  </si>
  <si>
    <t>棍棒と小盾を持つ軽歩兵。足が速く食事を必要としない</t>
    <rPh sb="0" eb="2">
      <t>コンボウ</t>
    </rPh>
    <rPh sb="3" eb="4">
      <t>コ</t>
    </rPh>
    <rPh sb="4" eb="5">
      <t>タテ</t>
    </rPh>
    <rPh sb="6" eb="7">
      <t>モ</t>
    </rPh>
    <rPh sb="8" eb="9">
      <t>ケイ</t>
    </rPh>
    <rPh sb="9" eb="11">
      <t>ホヘイ</t>
    </rPh>
    <rPh sb="12" eb="13">
      <t>アシ</t>
    </rPh>
    <rPh sb="14" eb="15">
      <t>ハヤ</t>
    </rPh>
    <rPh sb="16" eb="18">
      <t>ショクジ</t>
    </rPh>
    <rPh sb="19" eb="21">
      <t>ヒツヨウ</t>
    </rPh>
    <phoneticPr fontId="1"/>
  </si>
  <si>
    <t>Palankasha</t>
    <phoneticPr fontId="1"/>
  </si>
  <si>
    <t>曲刀と小盾を持つ軽歩兵。比較的真っ当な装備で安定した実力</t>
    <rPh sb="0" eb="2">
      <t>キョクトウ</t>
    </rPh>
    <rPh sb="3" eb="4">
      <t>コ</t>
    </rPh>
    <rPh sb="4" eb="5">
      <t>タテ</t>
    </rPh>
    <rPh sb="6" eb="7">
      <t>モ</t>
    </rPh>
    <rPh sb="8" eb="9">
      <t>ケイ</t>
    </rPh>
    <rPh sb="9" eb="11">
      <t>ホヘイ</t>
    </rPh>
    <rPh sb="12" eb="15">
      <t>ヒカクテキ</t>
    </rPh>
    <rPh sb="15" eb="16">
      <t>マ</t>
    </rPh>
    <rPh sb="17" eb="18">
      <t>トウ</t>
    </rPh>
    <rPh sb="19" eb="21">
      <t>ソウビ</t>
    </rPh>
    <rPh sb="22" eb="24">
      <t>アンテイ</t>
    </rPh>
    <rPh sb="26" eb="28">
      <t>ジツリョク</t>
    </rPh>
    <phoneticPr fontId="1"/>
  </si>
  <si>
    <t>f</t>
    <phoneticPr fontId="1"/>
  </si>
  <si>
    <t>Raktapata</t>
    <phoneticPr fontId="1"/>
  </si>
  <si>
    <t>城</t>
    <rPh sb="0" eb="1">
      <t>シロ</t>
    </rPh>
    <phoneticPr fontId="1"/>
  </si>
  <si>
    <t>血1聖1</t>
    <rPh sb="0" eb="1">
      <t>ケツ</t>
    </rPh>
    <rPh sb="2" eb="3">
      <t>セイ</t>
    </rPh>
    <phoneticPr fontId="1"/>
  </si>
  <si>
    <t>Yogini</t>
    <phoneticPr fontId="1"/>
  </si>
  <si>
    <t>死1緑2血1</t>
    <rPh sb="0" eb="1">
      <t>シ</t>
    </rPh>
    <rPh sb="2" eb="3">
      <t>ミドリ</t>
    </rPh>
    <rPh sb="4" eb="5">
      <t>ケツ</t>
    </rPh>
    <phoneticPr fontId="1"/>
  </si>
  <si>
    <t>Kala-Mukha</t>
    <phoneticPr fontId="1"/>
  </si>
  <si>
    <t>血1聖2</t>
    <rPh sb="0" eb="1">
      <t>ケツ</t>
    </rPh>
    <rPh sb="2" eb="3">
      <t>セイ</t>
    </rPh>
    <phoneticPr fontId="1"/>
  </si>
  <si>
    <t>死緑血+1:100%</t>
    <rPh sb="0" eb="1">
      <t>シ</t>
    </rPh>
    <rPh sb="1" eb="2">
      <t>ミドリ</t>
    </rPh>
    <rPh sb="2" eb="3">
      <t>ケツ</t>
    </rPh>
    <phoneticPr fontId="1"/>
  </si>
  <si>
    <t>Rakshasi</t>
    <phoneticPr fontId="1"/>
  </si>
  <si>
    <t>都</t>
    <rPh sb="0" eb="1">
      <t>ミヤコ</t>
    </rPh>
    <phoneticPr fontId="1"/>
  </si>
  <si>
    <t>風1死1緑1血1聖1</t>
    <rPh sb="0" eb="1">
      <t>カゼ</t>
    </rPh>
    <rPh sb="2" eb="3">
      <t>シ</t>
    </rPh>
    <rPh sb="4" eb="5">
      <t>ミドリ</t>
    </rPh>
    <rPh sb="6" eb="7">
      <t>ケツ</t>
    </rPh>
    <rPh sb="8" eb="9">
      <t>セイ</t>
    </rPh>
    <phoneticPr fontId="1"/>
  </si>
  <si>
    <t>風死緑血+1:100% 風死緑血+1:100% 風死緑血+1:10%</t>
    <rPh sb="0" eb="1">
      <t>カゼ</t>
    </rPh>
    <rPh sb="1" eb="2">
      <t>シ</t>
    </rPh>
    <rPh sb="2" eb="3">
      <t>ミドリ</t>
    </rPh>
    <rPh sb="3" eb="4">
      <t>ケツ</t>
    </rPh>
    <rPh sb="12" eb="13">
      <t>カゼ</t>
    </rPh>
    <rPh sb="13" eb="14">
      <t>シ</t>
    </rPh>
    <rPh sb="14" eb="15">
      <t>ミドリ</t>
    </rPh>
    <rPh sb="15" eb="16">
      <t>ケツ</t>
    </rPh>
    <rPh sb="24" eb="25">
      <t>カゼ</t>
    </rPh>
    <rPh sb="25" eb="26">
      <t>シ</t>
    </rPh>
    <rPh sb="26" eb="27">
      <t>ミドリ</t>
    </rPh>
    <rPh sb="27" eb="28">
      <t>ケツ</t>
    </rPh>
    <phoneticPr fontId="1"/>
  </si>
  <si>
    <t>17+</t>
    <phoneticPr fontId="1"/>
  </si>
  <si>
    <t>Raksharaja</t>
    <phoneticPr fontId="1"/>
  </si>
  <si>
    <t>風2死1血2聖2</t>
    <rPh sb="0" eb="1">
      <t>カゼ</t>
    </rPh>
    <rPh sb="2" eb="3">
      <t>シ</t>
    </rPh>
    <rPh sb="4" eb="5">
      <t>ケツ</t>
    </rPh>
    <rPh sb="6" eb="7">
      <t>セイ</t>
    </rPh>
    <phoneticPr fontId="1"/>
  </si>
  <si>
    <t>風死血+1:100% 風死緑血+1:10%</t>
    <rPh sb="0" eb="1">
      <t>カゼ</t>
    </rPh>
    <rPh sb="1" eb="2">
      <t>シ</t>
    </rPh>
    <rPh sb="2" eb="3">
      <t>ケツ</t>
    </rPh>
    <rPh sb="11" eb="12">
      <t>カゼ</t>
    </rPh>
    <rPh sb="12" eb="13">
      <t>シ</t>
    </rPh>
    <rPh sb="13" eb="14">
      <t>ミドリ</t>
    </rPh>
    <rPh sb="14" eb="15">
      <t>ケツ</t>
    </rPh>
    <phoneticPr fontId="1"/>
  </si>
  <si>
    <t>17+</t>
    <phoneticPr fontId="1"/>
  </si>
  <si>
    <t>Lanka</t>
    <phoneticPr fontId="1"/>
  </si>
  <si>
    <t>Dakini</t>
    <phoneticPr fontId="1"/>
  </si>
  <si>
    <t>呼</t>
    <rPh sb="0" eb="1">
      <t>コ</t>
    </rPh>
    <phoneticPr fontId="1"/>
  </si>
  <si>
    <t>風3死1血3聖2</t>
    <rPh sb="0" eb="1">
      <t>カゼ</t>
    </rPh>
    <rPh sb="2" eb="3">
      <t>シ</t>
    </rPh>
    <rPh sb="4" eb="5">
      <t>ケツ</t>
    </rPh>
    <rPh sb="6" eb="7">
      <t>セイ</t>
    </rPh>
    <phoneticPr fontId="1"/>
  </si>
  <si>
    <t>Mandeha</t>
    <phoneticPr fontId="1"/>
  </si>
  <si>
    <t>風3死3血2聖3</t>
    <rPh sb="0" eb="1">
      <t>カゼ</t>
    </rPh>
    <rPh sb="2" eb="3">
      <t>シ</t>
    </rPh>
    <rPh sb="4" eb="5">
      <t>ケツ</t>
    </rPh>
    <rPh sb="6" eb="7">
      <t>セイ</t>
    </rPh>
    <phoneticPr fontId="1"/>
  </si>
  <si>
    <t>Host of Ganas</t>
    <phoneticPr fontId="1"/>
  </si>
  <si>
    <t>Conjuration</t>
    <phoneticPr fontId="1"/>
  </si>
  <si>
    <t>死1</t>
    <rPh sb="0" eb="1">
      <t>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</si>
  <si>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</si>
  <si>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</si>
  <si>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</si>
  <si>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幽体の猿の戦士Ganaを20体召喚します</t>
    <rPh sb="0" eb="2">
      <t>ユウタイ</t>
    </rPh>
    <rPh sb="3" eb="4">
      <t>サル</t>
    </rPh>
    <rPh sb="5" eb="7">
      <t>センシ</t>
    </rPh>
    <rPh sb="14" eb="15">
      <t>タイ</t>
    </rPh>
    <rPh sb="15" eb="17">
      <t>ショウカン</t>
    </rPh>
    <phoneticPr fontId="1"/>
  </si>
  <si>
    <t>Gana</t>
    <phoneticPr fontId="1"/>
  </si>
  <si>
    <t>Summon Vetalas</t>
    <phoneticPr fontId="1"/>
  </si>
  <si>
    <t>死2</t>
    <rPh sb="0" eb="1">
      <t>シ</t>
    </rPh>
    <phoneticPr fontId="1"/>
  </si>
  <si>
    <t>水陸両用</t>
    <rPh sb="0" eb="2">
      <t>スイリク</t>
    </rPh>
    <rPh sb="2" eb="4">
      <t>リョウヨウ</t>
    </rPh>
    <phoneticPr fontId="1"/>
  </si>
  <si>
    <t>Vetalaの憑依した屍Possessed Corpseを10体召喚します</t>
    <rPh sb="7" eb="9">
      <t>ヒョウイ</t>
    </rPh>
    <rPh sb="11" eb="12">
      <t>シカバネ</t>
    </rPh>
    <rPh sb="31" eb="32">
      <t>タイ</t>
    </rPh>
    <rPh sb="32" eb="34">
      <t>ショウカン</t>
    </rPh>
    <phoneticPr fontId="1"/>
  </si>
  <si>
    <t>Possessed Corpse</t>
    <phoneticPr fontId="1"/>
  </si>
  <si>
    <t>Blood Magic</t>
    <phoneticPr fontId="1"/>
  </si>
  <si>
    <t>Summon Rakshasas</t>
    <phoneticPr fontId="1"/>
  </si>
  <si>
    <t>血1</t>
    <rPh sb="0" eb="1">
      <t>ケツ</t>
    </rPh>
    <phoneticPr fontId="1"/>
  </si>
  <si>
    <t>強靭な悪鬼Rakshasaを3体召喚します</t>
    <rPh sb="0" eb="2">
      <t>キョウジン</t>
    </rPh>
    <rPh sb="3" eb="5">
      <t>アッキ</t>
    </rPh>
    <rPh sb="15" eb="16">
      <t>タイ</t>
    </rPh>
    <rPh sb="16" eb="18">
      <t>ショウカン</t>
    </rPh>
    <phoneticPr fontId="1"/>
  </si>
  <si>
    <t>Rakshasa</t>
    <phoneticPr fontId="1"/>
  </si>
  <si>
    <t>Feast of Flesh</t>
    <phoneticPr fontId="1"/>
  </si>
  <si>
    <t>緑1</t>
    <rPh sb="0" eb="1">
      <t>ミドリ</t>
    </rPh>
    <phoneticPr fontId="1"/>
  </si>
  <si>
    <t>大食家の悪鬼Praghasaを15体召喚します</t>
    <rPh sb="0" eb="3">
      <t>タイショクカ</t>
    </rPh>
    <rPh sb="4" eb="6">
      <t>アッキ</t>
    </rPh>
    <rPh sb="17" eb="18">
      <t>タイ</t>
    </rPh>
    <rPh sb="18" eb="20">
      <t>ショウカン</t>
    </rPh>
    <phoneticPr fontId="1"/>
  </si>
  <si>
    <t>Praghasa</t>
    <phoneticPr fontId="1"/>
  </si>
  <si>
    <t>Summon Asrapas</t>
    <phoneticPr fontId="1"/>
  </si>
  <si>
    <t>血2</t>
    <rPh sb="0" eb="1">
      <t>ケツ</t>
    </rPh>
    <phoneticPr fontId="1"/>
  </si>
  <si>
    <t>狂暴な女悪魔Asrapaを3体召喚します</t>
    <rPh sb="0" eb="2">
      <t>キョウボウ</t>
    </rPh>
    <rPh sb="3" eb="4">
      <t>オンナ</t>
    </rPh>
    <rPh sb="4" eb="6">
      <t>アクマ</t>
    </rPh>
    <rPh sb="14" eb="15">
      <t>タイ</t>
    </rPh>
    <rPh sb="15" eb="17">
      <t>ショウカン</t>
    </rPh>
    <phoneticPr fontId="1"/>
  </si>
  <si>
    <t>Asrapa</t>
    <phoneticPr fontId="1"/>
  </si>
  <si>
    <t>Summon Rakshasa Warriors</t>
    <phoneticPr fontId="1"/>
  </si>
  <si>
    <t>武装した強靭な悪鬼Rakshasa Warriorを5体召喚します</t>
    <rPh sb="0" eb="2">
      <t>ブソウ</t>
    </rPh>
    <rPh sb="4" eb="6">
      <t>キョウジン</t>
    </rPh>
    <rPh sb="7" eb="9">
      <t>アッキ</t>
    </rPh>
    <rPh sb="27" eb="28">
      <t>タイ</t>
    </rPh>
    <rPh sb="28" eb="30">
      <t>ショウカン</t>
    </rPh>
    <phoneticPr fontId="1"/>
  </si>
  <si>
    <t>Rakshasa Warrior</t>
    <phoneticPr fontId="1"/>
  </si>
  <si>
    <t>Summon Sandhyabalas</t>
    <phoneticPr fontId="1"/>
  </si>
  <si>
    <t>魔法の剣を持つ闇の悪鬼Sandhyabalaを3体召喚します</t>
    <rPh sb="0" eb="2">
      <t>マホウ</t>
    </rPh>
    <rPh sb="3" eb="4">
      <t>ケン</t>
    </rPh>
    <rPh sb="5" eb="6">
      <t>モ</t>
    </rPh>
    <rPh sb="7" eb="8">
      <t>ヤミ</t>
    </rPh>
    <rPh sb="9" eb="11">
      <t>アッキ</t>
    </rPh>
    <rPh sb="24" eb="25">
      <t>タイ</t>
    </rPh>
    <rPh sb="25" eb="27">
      <t>ショウカン</t>
    </rPh>
    <phoneticPr fontId="1"/>
  </si>
  <si>
    <t>Sandhyabala</t>
    <phoneticPr fontId="1"/>
  </si>
  <si>
    <t>Summon Dakini</t>
    <phoneticPr fontId="1"/>
  </si>
  <si>
    <t>血4</t>
    <rPh sb="0" eb="1">
      <t>ケツ</t>
    </rPh>
    <phoneticPr fontId="1"/>
  </si>
  <si>
    <t>風1</t>
    <rPh sb="0" eb="1">
      <t>カゼ</t>
    </rPh>
    <phoneticPr fontId="1"/>
  </si>
  <si>
    <t>指揮官召喚</t>
    <rPh sb="0" eb="3">
      <t>シキカン</t>
    </rPh>
    <rPh sb="3" eb="5">
      <t>ショウカン</t>
    </rPh>
    <phoneticPr fontId="1"/>
  </si>
  <si>
    <t>飛行能力と強力な魔力を持つDakiniを召喚します</t>
    <rPh sb="0" eb="2">
      <t>ヒコウ</t>
    </rPh>
    <rPh sb="2" eb="4">
      <t>ノウリョク</t>
    </rPh>
    <rPh sb="5" eb="7">
      <t>キョウリョク</t>
    </rPh>
    <rPh sb="8" eb="10">
      <t>マリョク</t>
    </rPh>
    <rPh sb="11" eb="12">
      <t>モ</t>
    </rPh>
    <rPh sb="20" eb="22">
      <t>ショウカン</t>
    </rPh>
    <phoneticPr fontId="1"/>
  </si>
  <si>
    <t>Dakini</t>
    <phoneticPr fontId="1"/>
  </si>
  <si>
    <t>Summon Samanishada</t>
    <phoneticPr fontId="1"/>
  </si>
  <si>
    <t>血3</t>
    <rPh sb="0" eb="1">
      <t>ケツ</t>
    </rPh>
    <phoneticPr fontId="1"/>
  </si>
  <si>
    <t>Samanishada</t>
    <phoneticPr fontId="1"/>
  </si>
  <si>
    <t>闇の悪鬼の暗殺者Samanishadaを召喚します</t>
    <rPh sb="0" eb="1">
      <t>ヤミ</t>
    </rPh>
    <rPh sb="2" eb="4">
      <t>アッキ</t>
    </rPh>
    <rPh sb="5" eb="8">
      <t>アンサツシャ</t>
    </rPh>
    <rPh sb="20" eb="22">
      <t>ショウカン</t>
    </rPh>
    <phoneticPr fontId="1"/>
  </si>
  <si>
    <t>Summon Mandeha</t>
    <phoneticPr fontId="1"/>
  </si>
  <si>
    <t>血5</t>
    <rPh sb="0" eb="1">
      <t>ケツ</t>
    </rPh>
    <phoneticPr fontId="1"/>
  </si>
  <si>
    <t>Mandeha</t>
    <phoneticPr fontId="1"/>
  </si>
  <si>
    <t>四本腕の巨大な戦士Danavaを3体召喚します</t>
    <rPh sb="0" eb="2">
      <t>ヨンホン</t>
    </rPh>
    <rPh sb="2" eb="3">
      <t>ウデ</t>
    </rPh>
    <rPh sb="4" eb="6">
      <t>キョダイ</t>
    </rPh>
    <rPh sb="7" eb="9">
      <t>センシ</t>
    </rPh>
    <rPh sb="17" eb="18">
      <t>タイ</t>
    </rPh>
    <rPh sb="18" eb="20">
      <t>ショウカン</t>
    </rPh>
    <phoneticPr fontId="1"/>
  </si>
  <si>
    <t>Danava</t>
    <phoneticPr fontId="1"/>
  </si>
  <si>
    <t>闇と微睡を伴う強大な悪鬼Mandehaを召喚します</t>
    <rPh sb="0" eb="1">
      <t>ヤミ</t>
    </rPh>
    <rPh sb="2" eb="4">
      <t>マドロミ</t>
    </rPh>
    <rPh sb="5" eb="6">
      <t>トモナ</t>
    </rPh>
    <rPh sb="7" eb="9">
      <t>キョウダイ</t>
    </rPh>
    <rPh sb="10" eb="12">
      <t>アッキ</t>
    </rPh>
    <rPh sb="20" eb="22">
      <t>ショウカン</t>
    </rPh>
    <phoneticPr fontId="1"/>
  </si>
  <si>
    <t>Headdress of the Bull</t>
    <phoneticPr fontId="1"/>
  </si>
  <si>
    <t>Lanka</t>
    <phoneticPr fontId="1"/>
  </si>
  <si>
    <t>EA</t>
    <phoneticPr fontId="1"/>
  </si>
  <si>
    <t>Host of Ganas</t>
    <phoneticPr fontId="1"/>
  </si>
  <si>
    <t>Herd of Elephants</t>
    <phoneticPr fontId="1"/>
  </si>
  <si>
    <t>Ambush of Tigers</t>
    <phoneticPr fontId="1"/>
  </si>
  <si>
    <t>Herd of Buffaloes</t>
    <phoneticPr fontId="1"/>
  </si>
  <si>
    <t>Summon Vetalas</t>
    <phoneticPr fontId="1"/>
  </si>
  <si>
    <t>Summon Rakshasas</t>
    <phoneticPr fontId="1"/>
  </si>
  <si>
    <t>Feast of Flesh</t>
    <phoneticPr fontId="1"/>
  </si>
  <si>
    <t>Summon Asrapas</t>
    <phoneticPr fontId="1"/>
  </si>
  <si>
    <t>Summon Rakshasa Warriors</t>
    <phoneticPr fontId="1"/>
  </si>
  <si>
    <t>Summon Sandhyabalas</t>
    <phoneticPr fontId="1"/>
  </si>
  <si>
    <t>Summon Dakini</t>
    <phoneticPr fontId="1"/>
  </si>
  <si>
    <t>Summon Samanishada</t>
    <phoneticPr fontId="1"/>
  </si>
  <si>
    <t>Summon Mandeha</t>
    <phoneticPr fontId="1"/>
  </si>
  <si>
    <t>Summon Danavas</t>
    <phoneticPr fontId="1"/>
  </si>
  <si>
    <t>Summon Danavas</t>
    <phoneticPr fontId="1"/>
  </si>
  <si>
    <t>Bandar Commander</t>
    <phoneticPr fontId="1"/>
  </si>
  <si>
    <t>Markata:20　Atavi Infantry:10　Atavi Archer:10</t>
    <phoneticPr fontId="1"/>
  </si>
  <si>
    <t>Bandaraja</t>
    <phoneticPr fontId="1"/>
  </si>
  <si>
    <t>Bandar Warrior:10　Light Bandar Archer:5</t>
    <phoneticPr fontId="1"/>
  </si>
  <si>
    <t>Bandar Commander</t>
    <phoneticPr fontId="1"/>
  </si>
  <si>
    <t>Light Bandar Archer:2　Atavi Archer:6　Markata Archer:6　Markata:4</t>
    <phoneticPr fontId="1"/>
  </si>
  <si>
    <t>Lanka</t>
    <phoneticPr fontId="1"/>
  </si>
  <si>
    <t>Lankaの暗く、密に樹木に覆われた島には、初期の時代から存在する悪鬼、Rakshasaが未だ留まっています。
途方もない力に恵まれた彼らは、かつてはKailasaのDevataらと戦いましたが、それ以来、Rakshasaの中で最も強大なものはこの世を離れ地獄へと去りました。
残ったRakshasaは、Kailasaの類人猿を捕らえ、隷属させ、彼らを戦士、狩人、あるいは食物として利用しました。
Rakshasaは平和的な白き者に用はなく、Rakshasaの混血、Kala-MukhaがLankaの類人猿を率います。
類人猿の奴隷化により、KailasaのDevataとLankaのRakshasaの古代からの対立は再燃しています。
Rakshasaは血魔法を好み、そして闘争の時には、彼らは罪なき人々の血に惹きつけられます。</t>
    <phoneticPr fontId="1"/>
  </si>
  <si>
    <t>人間、化物、鬼</t>
    <rPh sb="0" eb="2">
      <t>ニンゲン</t>
    </rPh>
    <rPh sb="3" eb="5">
      <t>バケモノ</t>
    </rPh>
    <rPh sb="6" eb="7">
      <t>オニ</t>
    </rPh>
    <phoneticPr fontId="1"/>
  </si>
  <si>
    <t>税収-25%、洞窟の要塞に税収/資源ボーナス</t>
    <rPh sb="0" eb="2">
      <t>ゼイシュウ</t>
    </rPh>
    <phoneticPr fontId="1"/>
  </si>
  <si>
    <t>Mountain of the Oni King</t>
    <phoneticPr fontId="1"/>
  </si>
  <si>
    <t>火1風1地1死3</t>
    <rPh sb="0" eb="1">
      <t>ヒ</t>
    </rPh>
    <rPh sb="2" eb="3">
      <t>カゼ</t>
    </rPh>
    <rPh sb="4" eb="5">
      <t>チ</t>
    </rPh>
    <rPh sb="6" eb="7">
      <t>シ</t>
    </rPh>
    <phoneticPr fontId="1"/>
  </si>
  <si>
    <t>Bakemono Chief</t>
    <phoneticPr fontId="1"/>
  </si>
  <si>
    <t>城山</t>
    <rPh sb="0" eb="1">
      <t>シロ</t>
    </rPh>
    <rPh sb="1" eb="2">
      <t>ヤマ</t>
    </rPh>
    <phoneticPr fontId="1"/>
  </si>
  <si>
    <t>指揮官</t>
    <rPh sb="0" eb="3">
      <t>シキカン</t>
    </rPh>
    <phoneticPr fontId="1"/>
  </si>
  <si>
    <t>y</t>
    <phoneticPr fontId="1"/>
  </si>
  <si>
    <t>斥候兼指揮官。隠れるのは上手くない</t>
    <rPh sb="0" eb="2">
      <t>セッコウ</t>
    </rPh>
    <rPh sb="2" eb="3">
      <t>ケン</t>
    </rPh>
    <rPh sb="3" eb="6">
      <t>シキカン</t>
    </rPh>
    <rPh sb="7" eb="8">
      <t>カク</t>
    </rPh>
    <rPh sb="12" eb="14">
      <t>ウマ</t>
    </rPh>
    <phoneticPr fontId="1"/>
  </si>
  <si>
    <t>fm</t>
    <phoneticPr fontId="1"/>
  </si>
  <si>
    <t>Bandit Leader</t>
    <phoneticPr fontId="1"/>
  </si>
  <si>
    <t>城</t>
    <rPh sb="0" eb="1">
      <t>シロ</t>
    </rPh>
    <phoneticPr fontId="1"/>
  </si>
  <si>
    <t>隠密行動可能な指揮官。略奪を得意とする</t>
    <rPh sb="0" eb="2">
      <t>オンミツ</t>
    </rPh>
    <rPh sb="2" eb="4">
      <t>コウドウ</t>
    </rPh>
    <rPh sb="4" eb="6">
      <t>カノウ</t>
    </rPh>
    <rPh sb="7" eb="10">
      <t>シキカン</t>
    </rPh>
    <rPh sb="11" eb="13">
      <t>リャクダツ</t>
    </rPh>
    <rPh sb="14" eb="16">
      <t>トクイ</t>
    </rPh>
    <phoneticPr fontId="1"/>
  </si>
  <si>
    <t>Demon General</t>
    <phoneticPr fontId="1"/>
  </si>
  <si>
    <t>最上位指揮官。鬼の指揮も高度にこなせる</t>
    <rPh sb="0" eb="3">
      <t>サイジョウイ</t>
    </rPh>
    <rPh sb="3" eb="6">
      <t>シキカン</t>
    </rPh>
    <rPh sb="7" eb="8">
      <t>オニ</t>
    </rPh>
    <rPh sb="9" eb="11">
      <t>シキ</t>
    </rPh>
    <rPh sb="12" eb="14">
      <t>コウド</t>
    </rPh>
    <phoneticPr fontId="1"/>
  </si>
  <si>
    <t>Namanari</t>
    <phoneticPr fontId="1"/>
  </si>
  <si>
    <t>魔術師</t>
    <rPh sb="0" eb="3">
      <t>マジュツシ</t>
    </rPh>
    <phoneticPr fontId="1"/>
  </si>
  <si>
    <t>死と緑の魔法を持つ。特殊な儀式により更なる力を得る</t>
    <rPh sb="0" eb="1">
      <t>シ</t>
    </rPh>
    <rPh sb="2" eb="3">
      <t>ミドリ</t>
    </rPh>
    <rPh sb="4" eb="6">
      <t>マホウ</t>
    </rPh>
    <rPh sb="7" eb="8">
      <t>モ</t>
    </rPh>
    <rPh sb="10" eb="12">
      <t>トクシュ</t>
    </rPh>
    <rPh sb="13" eb="15">
      <t>ギシキ</t>
    </rPh>
    <rPh sb="18" eb="19">
      <t>サラ</t>
    </rPh>
    <rPh sb="21" eb="22">
      <t>チカラ</t>
    </rPh>
    <rPh sb="23" eb="24">
      <t>エ</t>
    </rPh>
    <phoneticPr fontId="1"/>
  </si>
  <si>
    <t>ms</t>
    <phoneticPr fontId="1"/>
  </si>
  <si>
    <t>Sorcerer</t>
    <phoneticPr fontId="1"/>
  </si>
  <si>
    <t>y</t>
    <phoneticPr fontId="1"/>
  </si>
  <si>
    <t>y</t>
    <phoneticPr fontId="1"/>
  </si>
  <si>
    <t>5+</t>
    <phoneticPr fontId="1"/>
  </si>
  <si>
    <t>30+</t>
    <phoneticPr fontId="1"/>
  </si>
  <si>
    <t>10+</t>
    <phoneticPr fontId="1"/>
  </si>
  <si>
    <t>m</t>
    <phoneticPr fontId="1"/>
  </si>
  <si>
    <t>Demon Priest</t>
    <phoneticPr fontId="1"/>
  </si>
  <si>
    <t>聖職者</t>
    <rPh sb="0" eb="3">
      <t>セイショクシャ</t>
    </rPh>
    <phoneticPr fontId="1"/>
  </si>
  <si>
    <t>レベル1の聖職者。ごく低確率だが魔力も持ち得る</t>
    <rPh sb="5" eb="8">
      <t>セイショクシャ</t>
    </rPh>
    <rPh sb="11" eb="14">
      <t>テイカクリツ</t>
    </rPh>
    <rPh sb="16" eb="18">
      <t>マリョク</t>
    </rPh>
    <rPh sb="19" eb="20">
      <t>モ</t>
    </rPh>
    <rPh sb="21" eb="22">
      <t>ウ</t>
    </rPh>
    <phoneticPr fontId="1"/>
  </si>
  <si>
    <t>0+</t>
    <phoneticPr fontId="1"/>
  </si>
  <si>
    <t>Oni Shugo</t>
    <phoneticPr fontId="1"/>
  </si>
  <si>
    <t>死などの魔法を持つ。鬼を多数率いるが指揮自体は下手</t>
    <rPh sb="0" eb="1">
      <t>シ</t>
    </rPh>
    <rPh sb="4" eb="6">
      <t>マホウ</t>
    </rPh>
    <rPh sb="7" eb="8">
      <t>モ</t>
    </rPh>
    <rPh sb="10" eb="11">
      <t>オニ</t>
    </rPh>
    <rPh sb="12" eb="14">
      <t>タスウ</t>
    </rPh>
    <rPh sb="14" eb="15">
      <t>ヒキ</t>
    </rPh>
    <rPh sb="18" eb="20">
      <t>シキ</t>
    </rPh>
    <rPh sb="20" eb="22">
      <t>ジタイ</t>
    </rPh>
    <rPh sb="23" eb="25">
      <t>ヘタ</t>
    </rPh>
    <phoneticPr fontId="1"/>
  </si>
  <si>
    <t>100+</t>
    <phoneticPr fontId="1"/>
  </si>
  <si>
    <t>m</t>
    <phoneticPr fontId="1"/>
  </si>
  <si>
    <t>Dai Oni</t>
    <phoneticPr fontId="1"/>
  </si>
  <si>
    <t>都</t>
    <rPh sb="0" eb="1">
      <t>ミヤコ</t>
    </rPh>
    <phoneticPr fontId="1"/>
  </si>
  <si>
    <t>レベル1の聖職者。高い魔力と戦闘力を併せ持つ</t>
    <rPh sb="5" eb="8">
      <t>セイショクシャ</t>
    </rPh>
    <rPh sb="9" eb="10">
      <t>タカ</t>
    </rPh>
    <rPh sb="11" eb="13">
      <t>マリョク</t>
    </rPh>
    <rPh sb="14" eb="17">
      <t>セントウリョク</t>
    </rPh>
    <rPh sb="18" eb="19">
      <t>アワ</t>
    </rPh>
    <rPh sb="20" eb="21">
      <t>モ</t>
    </rPh>
    <phoneticPr fontId="1"/>
  </si>
  <si>
    <t>20+</t>
    <phoneticPr fontId="1"/>
  </si>
  <si>
    <t>210+</t>
    <phoneticPr fontId="1"/>
  </si>
  <si>
    <t>Yomi</t>
    <phoneticPr fontId="1"/>
  </si>
  <si>
    <t>兵士</t>
    <rPh sb="0" eb="2">
      <t>ヘイシ</t>
    </rPh>
    <phoneticPr fontId="1"/>
  </si>
  <si>
    <t>Bakemono-Sho</t>
    <phoneticPr fontId="1"/>
  </si>
  <si>
    <t>歩兵</t>
    <rPh sb="0" eb="2">
      <t>ホヘイ</t>
    </rPh>
    <phoneticPr fontId="1"/>
  </si>
  <si>
    <t>棍棒を持つ軽歩兵。数は出るが能力も値段相応</t>
    <rPh sb="0" eb="2">
      <t>コンボウ</t>
    </rPh>
    <rPh sb="3" eb="4">
      <t>モ</t>
    </rPh>
    <rPh sb="5" eb="6">
      <t>ケイ</t>
    </rPh>
    <rPh sb="6" eb="8">
      <t>ホヘイ</t>
    </rPh>
    <rPh sb="9" eb="10">
      <t>カズ</t>
    </rPh>
    <rPh sb="11" eb="12">
      <t>デ</t>
    </rPh>
    <rPh sb="14" eb="16">
      <t>ノウリョク</t>
    </rPh>
    <rPh sb="17" eb="19">
      <t>ネダン</t>
    </rPh>
    <rPh sb="19" eb="21">
      <t>ソウオウ</t>
    </rPh>
    <phoneticPr fontId="1"/>
  </si>
  <si>
    <t>槍を持つ軽歩兵。迎撃周りの優位で多少は強くなっている</t>
    <rPh sb="0" eb="1">
      <t>ヤリ</t>
    </rPh>
    <rPh sb="2" eb="3">
      <t>モ</t>
    </rPh>
    <rPh sb="4" eb="5">
      <t>ケイ</t>
    </rPh>
    <rPh sb="5" eb="7">
      <t>ホヘイ</t>
    </rPh>
    <rPh sb="8" eb="10">
      <t>ゲイゲキ</t>
    </rPh>
    <rPh sb="10" eb="11">
      <t>マワ</t>
    </rPh>
    <rPh sb="13" eb="15">
      <t>ユウイ</t>
    </rPh>
    <rPh sb="16" eb="18">
      <t>タショウ</t>
    </rPh>
    <rPh sb="19" eb="20">
      <t>ツヨ</t>
    </rPh>
    <phoneticPr fontId="1"/>
  </si>
  <si>
    <t>射手</t>
    <rPh sb="0" eb="2">
      <t>シャシュ</t>
    </rPh>
    <phoneticPr fontId="1"/>
  </si>
  <si>
    <t>弓を持つ化物。統制不能だが数を溜めれば侮れない</t>
    <rPh sb="0" eb="1">
      <t>ユミ</t>
    </rPh>
    <rPh sb="2" eb="3">
      <t>モ</t>
    </rPh>
    <rPh sb="4" eb="6">
      <t>バケモノ</t>
    </rPh>
    <rPh sb="7" eb="9">
      <t>トウセイ</t>
    </rPh>
    <rPh sb="9" eb="11">
      <t>フノウ</t>
    </rPh>
    <rPh sb="13" eb="14">
      <t>カズ</t>
    </rPh>
    <rPh sb="15" eb="16">
      <t>タ</t>
    </rPh>
    <rPh sb="19" eb="20">
      <t>アナド</t>
    </rPh>
    <phoneticPr fontId="1"/>
  </si>
  <si>
    <t>fm</t>
    <phoneticPr fontId="1"/>
  </si>
  <si>
    <t>Ko-Oni</t>
    <phoneticPr fontId="1"/>
  </si>
  <si>
    <t>聖(城外)</t>
    <rPh sb="0" eb="1">
      <t>セイ</t>
    </rPh>
    <rPh sb="2" eb="3">
      <t>シロ</t>
    </rPh>
    <rPh sb="3" eb="4">
      <t>ソト</t>
    </rPh>
    <phoneticPr fontId="1"/>
  </si>
  <si>
    <t>棍棒を持つ軽歩兵。小柄さを活かし数で攻めると強い</t>
    <rPh sb="0" eb="2">
      <t>コンボウ</t>
    </rPh>
    <rPh sb="3" eb="4">
      <t>モ</t>
    </rPh>
    <rPh sb="5" eb="6">
      <t>ケイ</t>
    </rPh>
    <rPh sb="6" eb="8">
      <t>ホヘイ</t>
    </rPh>
    <rPh sb="9" eb="11">
      <t>コガラ</t>
    </rPh>
    <rPh sb="13" eb="14">
      <t>イ</t>
    </rPh>
    <rPh sb="16" eb="17">
      <t>カズ</t>
    </rPh>
    <rPh sb="18" eb="19">
      <t>セ</t>
    </rPh>
    <rPh sb="22" eb="23">
      <t>ツヨ</t>
    </rPh>
    <phoneticPr fontId="1"/>
  </si>
  <si>
    <t>Aka-Oni</t>
    <phoneticPr fontId="1"/>
  </si>
  <si>
    <t>聖(城外+熱)</t>
    <rPh sb="0" eb="1">
      <t>セイ</t>
    </rPh>
    <rPh sb="2" eb="3">
      <t>シロ</t>
    </rPh>
    <rPh sb="3" eb="4">
      <t>ソト</t>
    </rPh>
    <rPh sb="5" eb="6">
      <t>ネツ</t>
    </rPh>
    <phoneticPr fontId="1"/>
  </si>
  <si>
    <t>大棍棒を持つ軽歩兵。炎投げでの遠隔攻撃も行う</t>
    <rPh sb="0" eb="1">
      <t>オオ</t>
    </rPh>
    <rPh sb="1" eb="3">
      <t>コンボウ</t>
    </rPh>
    <rPh sb="4" eb="5">
      <t>モ</t>
    </rPh>
    <rPh sb="6" eb="7">
      <t>ケイ</t>
    </rPh>
    <rPh sb="7" eb="9">
      <t>ホヘイ</t>
    </rPh>
    <rPh sb="10" eb="11">
      <t>ホノオ</t>
    </rPh>
    <rPh sb="11" eb="12">
      <t>ナ</t>
    </rPh>
    <rPh sb="15" eb="17">
      <t>エンカク</t>
    </rPh>
    <rPh sb="17" eb="19">
      <t>コウゲキ</t>
    </rPh>
    <rPh sb="20" eb="21">
      <t>オコナ</t>
    </rPh>
    <phoneticPr fontId="1"/>
  </si>
  <si>
    <t>Ao-Oni</t>
    <phoneticPr fontId="1"/>
  </si>
  <si>
    <t>聖(城外+寒)</t>
    <rPh sb="0" eb="1">
      <t>セイ</t>
    </rPh>
    <rPh sb="2" eb="3">
      <t>シロ</t>
    </rPh>
    <rPh sb="3" eb="4">
      <t>ソト</t>
    </rPh>
    <rPh sb="5" eb="6">
      <t>カン</t>
    </rPh>
    <phoneticPr fontId="1"/>
  </si>
  <si>
    <t>大棍棒を持つ軽歩兵。冷気による疲労攻撃も行う</t>
    <rPh sb="0" eb="1">
      <t>オオ</t>
    </rPh>
    <rPh sb="1" eb="3">
      <t>コンボウ</t>
    </rPh>
    <rPh sb="4" eb="5">
      <t>モ</t>
    </rPh>
    <rPh sb="6" eb="7">
      <t>ケイ</t>
    </rPh>
    <rPh sb="7" eb="9">
      <t>ホヘイ</t>
    </rPh>
    <rPh sb="10" eb="12">
      <t>レイキ</t>
    </rPh>
    <rPh sb="15" eb="17">
      <t>ヒロウ</t>
    </rPh>
    <rPh sb="17" eb="19">
      <t>コウゲキ</t>
    </rPh>
    <rPh sb="20" eb="21">
      <t>オコナ</t>
    </rPh>
    <phoneticPr fontId="1"/>
  </si>
  <si>
    <t>Oni</t>
    <phoneticPr fontId="1"/>
  </si>
  <si>
    <t>聖(山)</t>
    <rPh sb="0" eb="1">
      <t>セイ</t>
    </rPh>
    <rPh sb="2" eb="3">
      <t>ヤマ</t>
    </rPh>
    <phoneticPr fontId="1"/>
  </si>
  <si>
    <t>野太刀を持つ軽歩兵。大型なだけに一撃は非常に重い</t>
    <rPh sb="0" eb="1">
      <t>ノ</t>
    </rPh>
    <rPh sb="1" eb="3">
      <t>タチ</t>
    </rPh>
    <rPh sb="4" eb="5">
      <t>モ</t>
    </rPh>
    <rPh sb="6" eb="7">
      <t>ケイ</t>
    </rPh>
    <rPh sb="7" eb="9">
      <t>ホヘイ</t>
    </rPh>
    <rPh sb="10" eb="12">
      <t>オオガタ</t>
    </rPh>
    <rPh sb="16" eb="18">
      <t>イチゲキ</t>
    </rPh>
    <rPh sb="19" eb="21">
      <t>ヒジョウ</t>
    </rPh>
    <rPh sb="22" eb="23">
      <t>オモ</t>
    </rPh>
    <phoneticPr fontId="1"/>
  </si>
  <si>
    <t>Kuro-Oni</t>
    <phoneticPr fontId="1"/>
  </si>
  <si>
    <t>野太刀を持つ軽歩兵。炎投げと毒吐きでの遠隔攻撃も行う</t>
    <rPh sb="0" eb="1">
      <t>ノ</t>
    </rPh>
    <rPh sb="1" eb="3">
      <t>タチ</t>
    </rPh>
    <rPh sb="4" eb="5">
      <t>モ</t>
    </rPh>
    <rPh sb="6" eb="7">
      <t>ケイ</t>
    </rPh>
    <rPh sb="7" eb="9">
      <t>ホヘイ</t>
    </rPh>
    <rPh sb="10" eb="11">
      <t>ホノオ</t>
    </rPh>
    <rPh sb="11" eb="12">
      <t>ナ</t>
    </rPh>
    <rPh sb="14" eb="15">
      <t>ドク</t>
    </rPh>
    <rPh sb="15" eb="16">
      <t>ハ</t>
    </rPh>
    <rPh sb="19" eb="21">
      <t>エンカク</t>
    </rPh>
    <rPh sb="21" eb="23">
      <t>コウゲキ</t>
    </rPh>
    <rPh sb="24" eb="25">
      <t>オコナ</t>
    </rPh>
    <phoneticPr fontId="1"/>
  </si>
  <si>
    <t>Amanojaku</t>
    <phoneticPr fontId="1"/>
  </si>
  <si>
    <t>s</t>
    <phoneticPr fontId="1"/>
  </si>
  <si>
    <t>s</t>
    <phoneticPr fontId="1"/>
  </si>
  <si>
    <t>野太刀を持つ重歩兵。統制不能ではなく戦闘力も高い</t>
    <rPh sb="0" eb="1">
      <t>ノ</t>
    </rPh>
    <rPh sb="1" eb="3">
      <t>タチ</t>
    </rPh>
    <rPh sb="4" eb="5">
      <t>モ</t>
    </rPh>
    <rPh sb="6" eb="7">
      <t>ジュウ</t>
    </rPh>
    <rPh sb="7" eb="9">
      <t>ホヘイ</t>
    </rPh>
    <rPh sb="10" eb="12">
      <t>トウセイ</t>
    </rPh>
    <rPh sb="12" eb="14">
      <t>フノウ</t>
    </rPh>
    <rPh sb="18" eb="21">
      <t>セントウリョク</t>
    </rPh>
    <rPh sb="22" eb="23">
      <t>タカ</t>
    </rPh>
    <phoneticPr fontId="1"/>
  </si>
  <si>
    <t>Demon Priest</t>
    <phoneticPr fontId="1"/>
  </si>
  <si>
    <t>Bandit:10　Ko-Oni:10</t>
    <phoneticPr fontId="1"/>
  </si>
  <si>
    <t>Bandit</t>
    <phoneticPr fontId="1"/>
  </si>
  <si>
    <t>Bandit</t>
    <phoneticPr fontId="1"/>
  </si>
  <si>
    <t>槍を持つ歩兵。化物よりは頼りになる</t>
    <rPh sb="0" eb="1">
      <t>ヤリ</t>
    </rPh>
    <rPh sb="2" eb="3">
      <t>モ</t>
    </rPh>
    <rPh sb="4" eb="6">
      <t>ホヘイ</t>
    </rPh>
    <rPh sb="7" eb="9">
      <t>バケモノ</t>
    </rPh>
    <rPh sb="12" eb="13">
      <t>タヨ</t>
    </rPh>
    <phoneticPr fontId="1"/>
  </si>
  <si>
    <t>弓を持つ人間。腕前は並だが白兵戦も不可能ではない</t>
    <rPh sb="0" eb="1">
      <t>ユミ</t>
    </rPh>
    <rPh sb="2" eb="3">
      <t>モ</t>
    </rPh>
    <rPh sb="4" eb="6">
      <t>ニンゲン</t>
    </rPh>
    <rPh sb="7" eb="9">
      <t>ウデマエ</t>
    </rPh>
    <rPh sb="10" eb="11">
      <t>ナミ</t>
    </rPh>
    <rPh sb="13" eb="16">
      <t>ハクヘイセン</t>
    </rPh>
    <rPh sb="17" eb="20">
      <t>フカノウ</t>
    </rPh>
    <phoneticPr fontId="1"/>
  </si>
  <si>
    <t>Banditは槍装備</t>
    <rPh sb="7" eb="8">
      <t>ヤリ</t>
    </rPh>
    <rPh sb="8" eb="10">
      <t>ソウビ</t>
    </rPh>
    <phoneticPr fontId="1"/>
  </si>
  <si>
    <t>Oni Shugo</t>
    <phoneticPr fontId="1"/>
  </si>
  <si>
    <t>Bandit:10　Ao-Oni:5</t>
    <phoneticPr fontId="1"/>
  </si>
  <si>
    <t>Banditは弓装備</t>
    <rPh sb="7" eb="8">
      <t>ユミ</t>
    </rPh>
    <rPh sb="8" eb="10">
      <t>ソウビ</t>
    </rPh>
    <phoneticPr fontId="1"/>
  </si>
  <si>
    <t>Bandit Leader</t>
    <phoneticPr fontId="1"/>
  </si>
  <si>
    <t>Bandit:10</t>
    <phoneticPr fontId="1"/>
  </si>
  <si>
    <t>Yomi</t>
    <phoneticPr fontId="1"/>
  </si>
  <si>
    <t>Namanari</t>
    <phoneticPr fontId="1"/>
  </si>
  <si>
    <t>死1緑1</t>
    <rPh sb="0" eb="1">
      <t>シ</t>
    </rPh>
    <rPh sb="2" eb="3">
      <t>ミドリ</t>
    </rPh>
    <phoneticPr fontId="1"/>
  </si>
  <si>
    <t>Sorcerer</t>
    <phoneticPr fontId="1"/>
  </si>
  <si>
    <t>地1死1</t>
    <rPh sb="0" eb="1">
      <t>チ</t>
    </rPh>
    <rPh sb="2" eb="3">
      <t>シ</t>
    </rPh>
    <phoneticPr fontId="1"/>
  </si>
  <si>
    <t>火風地死+1:100%</t>
    <rPh sb="0" eb="1">
      <t>ヒ</t>
    </rPh>
    <rPh sb="1" eb="2">
      <t>カゼ</t>
    </rPh>
    <rPh sb="2" eb="3">
      <t>チ</t>
    </rPh>
    <rPh sb="3" eb="4">
      <t>シ</t>
    </rPh>
    <phoneticPr fontId="1"/>
  </si>
  <si>
    <t>Demon General</t>
    <phoneticPr fontId="1"/>
  </si>
  <si>
    <t>死1</t>
    <rPh sb="0" eb="1">
      <t>シ</t>
    </rPh>
    <phoneticPr fontId="1"/>
  </si>
  <si>
    <t>Demon Priest</t>
    <phoneticPr fontId="1"/>
  </si>
  <si>
    <t>聖1</t>
    <rPh sb="0" eb="1">
      <t>セイ</t>
    </rPh>
    <phoneticPr fontId="1"/>
  </si>
  <si>
    <t>火風地死+1:10%</t>
    <rPh sb="0" eb="1">
      <t>ヒ</t>
    </rPh>
    <rPh sb="1" eb="2">
      <t>カゼ</t>
    </rPh>
    <rPh sb="2" eb="3">
      <t>チ</t>
    </rPh>
    <rPh sb="3" eb="4">
      <t>シ</t>
    </rPh>
    <phoneticPr fontId="1"/>
  </si>
  <si>
    <t>0+</t>
    <phoneticPr fontId="1"/>
  </si>
  <si>
    <t>Oni Shugo</t>
    <phoneticPr fontId="1"/>
  </si>
  <si>
    <t>死2</t>
    <rPh sb="0" eb="1">
      <t>シ</t>
    </rPh>
    <phoneticPr fontId="1"/>
  </si>
  <si>
    <t>火風地+1:100%</t>
    <rPh sb="0" eb="1">
      <t>ヒ</t>
    </rPh>
    <rPh sb="1" eb="2">
      <t>カゼ</t>
    </rPh>
    <rPh sb="2" eb="3">
      <t>チ</t>
    </rPh>
    <phoneticPr fontId="1"/>
  </si>
  <si>
    <t>Dai Oni</t>
    <phoneticPr fontId="1"/>
  </si>
  <si>
    <t>火2地2死3聖1</t>
    <rPh sb="0" eb="1">
      <t>ヒ</t>
    </rPh>
    <rPh sb="2" eb="3">
      <t>チ</t>
    </rPh>
    <rPh sb="4" eb="5">
      <t>シ</t>
    </rPh>
    <rPh sb="6" eb="7">
      <t>セイ</t>
    </rPh>
    <phoneticPr fontId="1"/>
  </si>
  <si>
    <t>火風地死+1:100% 火風地死+1:10%</t>
    <rPh sb="0" eb="1">
      <t>ヒ</t>
    </rPh>
    <rPh sb="1" eb="2">
      <t>カゼ</t>
    </rPh>
    <rPh sb="2" eb="3">
      <t>チ</t>
    </rPh>
    <rPh sb="3" eb="4">
      <t>シ</t>
    </rPh>
    <rPh sb="12" eb="13">
      <t>ヒ</t>
    </rPh>
    <rPh sb="13" eb="14">
      <t>カゼ</t>
    </rPh>
    <rPh sb="14" eb="15">
      <t>チ</t>
    </rPh>
    <rPh sb="15" eb="16">
      <t>シ</t>
    </rPh>
    <phoneticPr fontId="1"/>
  </si>
  <si>
    <t>9+</t>
    <phoneticPr fontId="1"/>
  </si>
  <si>
    <t>Chunari</t>
    <phoneticPr fontId="1"/>
  </si>
  <si>
    <t>呼</t>
    <rPh sb="0" eb="1">
      <t>コ</t>
    </rPh>
    <phoneticPr fontId="1"/>
  </si>
  <si>
    <t>火1死2緑1</t>
    <rPh sb="0" eb="1">
      <t>ヒ</t>
    </rPh>
    <rPh sb="2" eb="3">
      <t>シ</t>
    </rPh>
    <rPh sb="4" eb="5">
      <t>ミドリ</t>
    </rPh>
    <phoneticPr fontId="1"/>
  </si>
  <si>
    <t>Hannya</t>
    <phoneticPr fontId="1"/>
  </si>
  <si>
    <t>火2死3緑1</t>
    <rPh sb="0" eb="1">
      <t>ヒ</t>
    </rPh>
    <rPh sb="2" eb="3">
      <t>シ</t>
    </rPh>
    <rPh sb="4" eb="5">
      <t>ミドリ</t>
    </rPh>
    <phoneticPr fontId="1"/>
  </si>
  <si>
    <t>Dai Tengu</t>
    <phoneticPr fontId="1"/>
  </si>
  <si>
    <t>風3地1緑1聖2</t>
    <rPh sb="0" eb="1">
      <t>カゼ</t>
    </rPh>
    <rPh sb="2" eb="3">
      <t>チ</t>
    </rPh>
    <rPh sb="4" eb="5">
      <t>ミドリ</t>
    </rPh>
    <rPh sb="6" eb="7">
      <t>セイ</t>
    </rPh>
    <phoneticPr fontId="1"/>
  </si>
  <si>
    <t>Nushi</t>
    <phoneticPr fontId="1"/>
  </si>
  <si>
    <t>水3死1緑2</t>
    <rPh sb="0" eb="1">
      <t>ミズ</t>
    </rPh>
    <rPh sb="2" eb="3">
      <t>シ</t>
    </rPh>
    <rPh sb="4" eb="5">
      <t>ミドリ</t>
    </rPh>
    <phoneticPr fontId="1"/>
  </si>
  <si>
    <t>Yomi</t>
    <phoneticPr fontId="1"/>
  </si>
  <si>
    <t>地、死などの魔法技能を持つ。魔力のわりに高齢</t>
    <rPh sb="0" eb="1">
      <t>チ</t>
    </rPh>
    <rPh sb="2" eb="3">
      <t>シ</t>
    </rPh>
    <rPh sb="6" eb="8">
      <t>マホウ</t>
    </rPh>
    <rPh sb="8" eb="10">
      <t>ギノウ</t>
    </rPh>
    <rPh sb="11" eb="12">
      <t>モ</t>
    </rPh>
    <rPh sb="14" eb="16">
      <t>マリョク</t>
    </rPh>
    <rPh sb="20" eb="22">
      <t>コウレイ</t>
    </rPh>
    <phoneticPr fontId="1"/>
  </si>
  <si>
    <t>Phlegra</t>
    <phoneticPr fontId="1"/>
  </si>
  <si>
    <t>Phaeacia</t>
    <phoneticPr fontId="1"/>
  </si>
  <si>
    <t>Deformed Giants</t>
    <phoneticPr fontId="1"/>
  </si>
  <si>
    <t>Isle of the Dark Ships</t>
    <phoneticPr fontId="1"/>
  </si>
  <si>
    <t>L</t>
    <phoneticPr fontId="1"/>
  </si>
  <si>
    <t>Ashen Empire</t>
    <phoneticPr fontId="1"/>
  </si>
  <si>
    <t>Hannya Pact</t>
    <phoneticPr fontId="1"/>
  </si>
  <si>
    <t>Conjuration</t>
    <phoneticPr fontId="1"/>
  </si>
  <si>
    <t>死1</t>
    <rPh sb="0" eb="1">
      <t>シ</t>
    </rPh>
    <phoneticPr fontId="1"/>
  </si>
  <si>
    <t>儀式</t>
    <rPh sb="0" eb="2">
      <t>ギシキ</t>
    </rPh>
    <phoneticPr fontId="1"/>
  </si>
  <si>
    <t>水陸両用</t>
    <rPh sb="0" eb="2">
      <t>スイリク</t>
    </rPh>
    <rPh sb="2" eb="4">
      <t>リョウヨウ</t>
    </rPh>
    <phoneticPr fontId="1"/>
  </si>
  <si>
    <t>変身</t>
    <rPh sb="0" eb="2">
      <t>ヘンシン</t>
    </rPh>
    <phoneticPr fontId="1"/>
  </si>
  <si>
    <t>NamanariをChunariへと永久的に変化させます</t>
    <rPh sb="18" eb="21">
      <t>エイキュウテキ</t>
    </rPh>
    <rPh sb="22" eb="24">
      <t>ヘンカ</t>
    </rPh>
    <phoneticPr fontId="1"/>
  </si>
  <si>
    <t>Chunari</t>
    <phoneticPr fontId="1"/>
  </si>
  <si>
    <t>Namanariのみ使用可能</t>
    <rPh sb="10" eb="12">
      <t>シヨウ</t>
    </rPh>
    <rPh sb="12" eb="14">
      <t>カノウ</t>
    </rPh>
    <phoneticPr fontId="1"/>
  </si>
  <si>
    <t>Greater Hannya Pact</t>
    <phoneticPr fontId="1"/>
  </si>
  <si>
    <t>死2</t>
    <rPh sb="0" eb="1">
      <t>シ</t>
    </rPh>
    <phoneticPr fontId="1"/>
  </si>
  <si>
    <t>ChunariをHannyaへと永久的に変化させます</t>
    <rPh sb="16" eb="19">
      <t>エイキュウテキ</t>
    </rPh>
    <rPh sb="20" eb="22">
      <t>ヘンカ</t>
    </rPh>
    <phoneticPr fontId="1"/>
  </si>
  <si>
    <t>Hannya</t>
    <phoneticPr fontId="1"/>
  </si>
  <si>
    <t>Chunariのみ使用可能</t>
    <rPh sb="9" eb="11">
      <t>シヨウ</t>
    </rPh>
    <rPh sb="11" eb="13">
      <t>カノウ</t>
    </rPh>
    <phoneticPr fontId="1"/>
  </si>
  <si>
    <t>Summon Kappa</t>
    <phoneticPr fontId="1"/>
  </si>
  <si>
    <t>水1</t>
    <rPh sb="0" eb="1">
      <t>ミズ</t>
    </rPh>
    <phoneticPr fontId="1"/>
  </si>
  <si>
    <t>緑1</t>
    <rPh sb="0" eb="1">
      <t>ミドリ</t>
    </rPh>
    <phoneticPr fontId="1"/>
  </si>
  <si>
    <t>兵士召喚</t>
    <rPh sb="0" eb="2">
      <t>ヘイシ</t>
    </rPh>
    <rPh sb="2" eb="4">
      <t>ショウカン</t>
    </rPh>
    <phoneticPr fontId="1"/>
  </si>
  <si>
    <t>陸上専用</t>
    <rPh sb="0" eb="2">
      <t>リクジョウ</t>
    </rPh>
    <rPh sb="2" eb="4">
      <t>センヨウ</t>
    </rPh>
    <phoneticPr fontId="1"/>
  </si>
  <si>
    <t>硬い甲羅を持つKappaを3体召喚します</t>
    <rPh sb="0" eb="1">
      <t>カタ</t>
    </rPh>
    <rPh sb="2" eb="4">
      <t>コウラ</t>
    </rPh>
    <rPh sb="5" eb="6">
      <t>モ</t>
    </rPh>
    <rPh sb="14" eb="15">
      <t>タイ</t>
    </rPh>
    <rPh sb="15" eb="17">
      <t>ショウカン</t>
    </rPh>
    <phoneticPr fontId="1"/>
  </si>
  <si>
    <t>Kappa</t>
    <phoneticPr fontId="1"/>
  </si>
  <si>
    <t>Summon Karasu Tengus</t>
    <phoneticPr fontId="1"/>
  </si>
  <si>
    <t>風1</t>
    <rPh sb="0" eb="1">
      <t>カゼ</t>
    </rPh>
    <phoneticPr fontId="1"/>
  </si>
  <si>
    <t>Karasu Tengu</t>
    <phoneticPr fontId="1"/>
  </si>
  <si>
    <t>Summon Konoha Tengus</t>
    <phoneticPr fontId="1"/>
  </si>
  <si>
    <t>地1</t>
    <rPh sb="0" eb="1">
      <t>チ</t>
    </rPh>
    <phoneticPr fontId="1"/>
  </si>
  <si>
    <t>飛行する神聖な剣術の達人Konoha Tenguを5+体召喚します</t>
    <rPh sb="0" eb="2">
      <t>ヒコウ</t>
    </rPh>
    <rPh sb="4" eb="6">
      <t>シンセイ</t>
    </rPh>
    <rPh sb="7" eb="9">
      <t>ケンジュツ</t>
    </rPh>
    <rPh sb="10" eb="12">
      <t>タツジン</t>
    </rPh>
    <rPh sb="27" eb="28">
      <t>タイ</t>
    </rPh>
    <rPh sb="28" eb="30">
      <t>ショウカン</t>
    </rPh>
    <phoneticPr fontId="1"/>
  </si>
  <si>
    <t>飛行する神聖な剣術の達人Karasu Tenguを3体召喚します</t>
    <rPh sb="0" eb="2">
      <t>ヒコウ</t>
    </rPh>
    <rPh sb="4" eb="6">
      <t>シンセイ</t>
    </rPh>
    <rPh sb="7" eb="9">
      <t>ケンジュツ</t>
    </rPh>
    <rPh sb="10" eb="12">
      <t>タツジン</t>
    </rPh>
    <rPh sb="26" eb="27">
      <t>タイ</t>
    </rPh>
    <rPh sb="27" eb="29">
      <t>ショウカン</t>
    </rPh>
    <phoneticPr fontId="1"/>
  </si>
  <si>
    <t>Konoha Tengu</t>
    <phoneticPr fontId="1"/>
  </si>
  <si>
    <t>5+1</t>
    <phoneticPr fontId="1"/>
  </si>
  <si>
    <t>Summon Shikome</t>
    <phoneticPr fontId="1"/>
  </si>
  <si>
    <t>神聖なる狂戦士Shikomeを8体召喚します</t>
    <rPh sb="0" eb="2">
      <t>シンセイ</t>
    </rPh>
    <rPh sb="4" eb="5">
      <t>キョウ</t>
    </rPh>
    <rPh sb="5" eb="7">
      <t>センシ</t>
    </rPh>
    <rPh sb="16" eb="17">
      <t>タイ</t>
    </rPh>
    <rPh sb="17" eb="19">
      <t>ショウカン</t>
    </rPh>
    <phoneticPr fontId="1"/>
  </si>
  <si>
    <t>Shikome</t>
    <phoneticPr fontId="1"/>
  </si>
  <si>
    <t>Ghost General</t>
    <phoneticPr fontId="1"/>
  </si>
  <si>
    <t>死3</t>
    <rPh sb="0" eb="1">
      <t>シ</t>
    </rPh>
    <phoneticPr fontId="1"/>
  </si>
  <si>
    <t>指揮官召喚</t>
    <rPh sb="0" eb="3">
      <t>シキカン</t>
    </rPh>
    <rPh sb="3" eb="5">
      <t>ショウカン</t>
    </rPh>
    <phoneticPr fontId="1"/>
  </si>
  <si>
    <t>破滅の剣を持つ武者の亡霊Shuraを召喚します</t>
    <rPh sb="0" eb="2">
      <t>ハメツ</t>
    </rPh>
    <rPh sb="3" eb="4">
      <t>ツルギ</t>
    </rPh>
    <rPh sb="5" eb="6">
      <t>モ</t>
    </rPh>
    <rPh sb="7" eb="9">
      <t>ムシャ</t>
    </rPh>
    <rPh sb="10" eb="12">
      <t>ボウレイ</t>
    </rPh>
    <rPh sb="18" eb="20">
      <t>ショウカン</t>
    </rPh>
    <phoneticPr fontId="1"/>
  </si>
  <si>
    <t>Shura</t>
    <phoneticPr fontId="1"/>
  </si>
  <si>
    <t>Summon Gozu Mezu</t>
    <phoneticPr fontId="1"/>
  </si>
  <si>
    <t>魔法の武器を持つOx-headとHorse-faceを1体ずつ召喚します</t>
    <rPh sb="0" eb="2">
      <t>マホウ</t>
    </rPh>
    <rPh sb="3" eb="5">
      <t>ブキ</t>
    </rPh>
    <rPh sb="6" eb="7">
      <t>モ</t>
    </rPh>
    <rPh sb="28" eb="29">
      <t>タイ</t>
    </rPh>
    <rPh sb="31" eb="33">
      <t>ショウカン</t>
    </rPh>
    <phoneticPr fontId="1"/>
  </si>
  <si>
    <t>Ox-head</t>
    <phoneticPr fontId="1"/>
  </si>
  <si>
    <t>1 Horse-face</t>
    <phoneticPr fontId="1"/>
  </si>
  <si>
    <t>Alteration</t>
    <phoneticPr fontId="1"/>
  </si>
  <si>
    <t>End of Weakness</t>
    <phoneticPr fontId="1"/>
  </si>
  <si>
    <t>地2</t>
    <rPh sb="0" eb="1">
      <t>チ</t>
    </rPh>
    <phoneticPr fontId="1"/>
  </si>
  <si>
    <t>戦闘</t>
    <rPh sb="0" eb="2">
      <t>セントウ</t>
    </rPh>
    <phoneticPr fontId="1"/>
  </si>
  <si>
    <t>全体強化</t>
    <rPh sb="0" eb="2">
      <t>ゼンタイ</t>
    </rPh>
    <rPh sb="2" eb="4">
      <t>キョウカ</t>
    </rPh>
    <phoneticPr fontId="1"/>
  </si>
  <si>
    <t>味方のデーモン全員の皮膚を変化させ防御力を10まで増加させます</t>
    <rPh sb="0" eb="2">
      <t>ミカタ</t>
    </rPh>
    <rPh sb="7" eb="9">
      <t>ゼンイン</t>
    </rPh>
    <phoneticPr fontId="1"/>
  </si>
  <si>
    <t>End of Culture</t>
    <phoneticPr fontId="1"/>
  </si>
  <si>
    <t>Thaumaturgy</t>
    <phoneticPr fontId="1"/>
  </si>
  <si>
    <t>火5</t>
    <rPh sb="0" eb="1">
      <t>ヒ</t>
    </rPh>
    <phoneticPr fontId="1"/>
  </si>
  <si>
    <t>世界呪附</t>
    <rPh sb="0" eb="2">
      <t>セカイ</t>
    </rPh>
    <rPh sb="2" eb="3">
      <t>ジュ</t>
    </rPh>
    <rPh sb="3" eb="4">
      <t>フ</t>
    </rPh>
    <phoneticPr fontId="1"/>
  </si>
  <si>
    <t>鬼の生産頻度を高め支配圏外へも混沌を広めます</t>
    <rPh sb="0" eb="1">
      <t>オニ</t>
    </rPh>
    <rPh sb="2" eb="4">
      <t>セイサン</t>
    </rPh>
    <rPh sb="4" eb="6">
      <t>ヒンド</t>
    </rPh>
    <rPh sb="7" eb="8">
      <t>タカ</t>
    </rPh>
    <rPh sb="9" eb="12">
      <t>シハイケン</t>
    </rPh>
    <rPh sb="12" eb="13">
      <t>ガイ</t>
    </rPh>
    <rPh sb="15" eb="17">
      <t>コントン</t>
    </rPh>
    <rPh sb="18" eb="19">
      <t>ヒロ</t>
    </rPh>
    <phoneticPr fontId="1"/>
  </si>
  <si>
    <t>Yomi</t>
    <phoneticPr fontId="1"/>
  </si>
  <si>
    <t>EA</t>
    <phoneticPr fontId="1"/>
  </si>
  <si>
    <t>Hannya Pact</t>
    <phoneticPr fontId="1"/>
  </si>
  <si>
    <t>Greater Hannya Pact</t>
    <phoneticPr fontId="1"/>
  </si>
  <si>
    <t>Summon Kappa</t>
    <phoneticPr fontId="1"/>
  </si>
  <si>
    <t>Summon Karasu Tengus</t>
    <phoneticPr fontId="1"/>
  </si>
  <si>
    <t>Summon Konoha Tengus</t>
    <phoneticPr fontId="1"/>
  </si>
  <si>
    <t>Ambush of Tigers</t>
    <phoneticPr fontId="1"/>
  </si>
  <si>
    <t>Summon Shikome</t>
    <phoneticPr fontId="1"/>
  </si>
  <si>
    <t>Ghost General</t>
    <phoneticPr fontId="1"/>
  </si>
  <si>
    <t>Contact Dai Tengu</t>
    <phoneticPr fontId="1"/>
  </si>
  <si>
    <t>Contact Nushi</t>
    <phoneticPr fontId="1"/>
  </si>
  <si>
    <t>Summon Gozu Mezu</t>
    <phoneticPr fontId="1"/>
  </si>
  <si>
    <t>End of Weakness</t>
    <phoneticPr fontId="1"/>
  </si>
  <si>
    <t>End of Culture</t>
    <phoneticPr fontId="1"/>
  </si>
  <si>
    <t>Contact Dai Tengu</t>
    <phoneticPr fontId="1"/>
  </si>
  <si>
    <t>Contact Nushi</t>
    <phoneticPr fontId="1"/>
  </si>
  <si>
    <t>風2</t>
    <rPh sb="0" eb="1">
      <t>カゼ</t>
    </rPh>
    <phoneticPr fontId="1"/>
  </si>
  <si>
    <t>水2</t>
    <rPh sb="0" eb="1">
      <t>ミズ</t>
    </rPh>
    <phoneticPr fontId="1"/>
  </si>
  <si>
    <t>沼地限定</t>
    <rPh sb="0" eb="2">
      <t>ヌマチ</t>
    </rPh>
    <rPh sb="2" eb="4">
      <t>ゲンテイ</t>
    </rPh>
    <phoneticPr fontId="1"/>
  </si>
  <si>
    <t>軍団召喚</t>
    <rPh sb="0" eb="2">
      <t>グンダン</t>
    </rPh>
    <rPh sb="2" eb="4">
      <t>ショウカン</t>
    </rPh>
    <phoneticPr fontId="1"/>
  </si>
  <si>
    <t>Tengu Warriorを10体、Karasu Tenguを10体とその指揮官Dai Tenguを召喚します</t>
    <rPh sb="16" eb="17">
      <t>タイ</t>
    </rPh>
    <rPh sb="33" eb="34">
      <t>タイ</t>
    </rPh>
    <rPh sb="37" eb="40">
      <t>シキカン</t>
    </rPh>
    <rPh sb="50" eb="52">
      <t>ショウカン</t>
    </rPh>
    <phoneticPr fontId="1"/>
  </si>
  <si>
    <t>Dai Tengu</t>
    <phoneticPr fontId="1"/>
  </si>
  <si>
    <t>10 Tengu Warriors</t>
    <phoneticPr fontId="1"/>
  </si>
  <si>
    <t>Nushi</t>
    <phoneticPr fontId="1"/>
  </si>
  <si>
    <t>優れた魔力を持つが州を離れられない沼の主Nushiを召喚します</t>
    <rPh sb="0" eb="1">
      <t>スグ</t>
    </rPh>
    <rPh sb="3" eb="5">
      <t>マリョク</t>
    </rPh>
    <rPh sb="6" eb="7">
      <t>モ</t>
    </rPh>
    <rPh sb="9" eb="10">
      <t>シュウ</t>
    </rPh>
    <rPh sb="11" eb="12">
      <t>ハナ</t>
    </rPh>
    <rPh sb="17" eb="18">
      <t>ヌマ</t>
    </rPh>
    <rPh sb="19" eb="20">
      <t>ヌシ</t>
    </rPh>
    <rPh sb="26" eb="28">
      <t>ショウカン</t>
    </rPh>
    <phoneticPr fontId="1"/>
  </si>
  <si>
    <t>Yomiは、荒れ果てた山、湯気を立てる硫黄溜まり、そして突然の火山噴火に満ちた地です。
この容赦ない地の中心には、冥府へと入り口である大きな円錐形の山が存在します。
この門からは、個々で、あるいは小さな集団でOniが現れました。
Oniは野性的で醜い、太鼓腹で悪戯好きなデーモンです。
彼らは、現世を荒らすべく時折冥府から姿を現すOniの王に支配されています。
Oniは半ば不滅で、彼らを死に留まらせるためには、肉体と共に精神をも殺さなくてはなりません。
彼らは、より多くのOniがこの地に侵入できるよう、汚らわしき寺院状の門を築く人間の聖職者らに崇拝されています。</t>
    <phoneticPr fontId="1"/>
  </si>
  <si>
    <t>Summon Hound of Twilight</t>
    <phoneticPr fontId="1"/>
  </si>
  <si>
    <t>双頭の猟犬Hound of Twilightを1体召喚します</t>
    <rPh sb="0" eb="2">
      <t>ソウトウ</t>
    </rPh>
    <rPh sb="3" eb="5">
      <t>リョウケン</t>
    </rPh>
    <rPh sb="24" eb="25">
      <t>タイ</t>
    </rPh>
    <rPh sb="25" eb="27">
      <t>ショウカン</t>
    </rPh>
    <phoneticPr fontId="1"/>
  </si>
  <si>
    <t>Hound of Twilight</t>
    <phoneticPr fontId="1"/>
  </si>
  <si>
    <t>Construction</t>
    <phoneticPr fontId="1"/>
  </si>
  <si>
    <t>Forge Brass Bull</t>
    <phoneticPr fontId="1"/>
  </si>
  <si>
    <t>火3</t>
    <rPh sb="0" eb="1">
      <t>ヒ</t>
    </rPh>
    <phoneticPr fontId="1"/>
  </si>
  <si>
    <t>地3</t>
    <rPh sb="0" eb="1">
      <t>チ</t>
    </rPh>
    <phoneticPr fontId="1"/>
  </si>
  <si>
    <t>Craft Keledone</t>
    <phoneticPr fontId="1"/>
  </si>
  <si>
    <t>星2</t>
    <rPh sb="0" eb="1">
      <t>ホシ</t>
    </rPh>
    <phoneticPr fontId="1"/>
  </si>
  <si>
    <t>炎を吐く真鍮の牛Khalkotaurosを1体召喚します</t>
    <rPh sb="0" eb="1">
      <t>ホノオ</t>
    </rPh>
    <rPh sb="2" eb="3">
      <t>ハ</t>
    </rPh>
    <rPh sb="4" eb="6">
      <t>シンチュウ</t>
    </rPh>
    <rPh sb="7" eb="8">
      <t>ウシ</t>
    </rPh>
    <rPh sb="22" eb="23">
      <t>タイ</t>
    </rPh>
    <rPh sb="23" eb="25">
      <t>ショウカン</t>
    </rPh>
    <phoneticPr fontId="1"/>
  </si>
  <si>
    <t>Khalkotauros</t>
    <phoneticPr fontId="1"/>
  </si>
  <si>
    <t>Communionを支援する固定された像Keledoneを1体召喚します</t>
    <rPh sb="10" eb="12">
      <t>シエン</t>
    </rPh>
    <rPh sb="14" eb="16">
      <t>コテイ</t>
    </rPh>
    <rPh sb="19" eb="20">
      <t>ゾウ</t>
    </rPh>
    <rPh sb="30" eb="31">
      <t>タイ</t>
    </rPh>
    <rPh sb="31" eb="33">
      <t>ショウカン</t>
    </rPh>
    <phoneticPr fontId="1"/>
  </si>
  <si>
    <t>Keledone</t>
    <phoneticPr fontId="1"/>
  </si>
  <si>
    <t>魔法の武具に身を包む戦士Spartaeを10体召喚します</t>
    <rPh sb="0" eb="2">
      <t>マホウ</t>
    </rPh>
    <rPh sb="3" eb="5">
      <t>ブグ</t>
    </rPh>
    <rPh sb="6" eb="7">
      <t>ミ</t>
    </rPh>
    <rPh sb="8" eb="9">
      <t>ツツ</t>
    </rPh>
    <rPh sb="10" eb="12">
      <t>センシ</t>
    </rPh>
    <rPh sb="22" eb="23">
      <t>タイ</t>
    </rPh>
    <rPh sb="23" eb="25">
      <t>ショウカン</t>
    </rPh>
    <phoneticPr fontId="1"/>
  </si>
  <si>
    <t>Summon Hound of Twilight</t>
    <phoneticPr fontId="1"/>
  </si>
  <si>
    <t>Forge Brass Bull</t>
    <phoneticPr fontId="1"/>
  </si>
  <si>
    <t>Craft Keledone</t>
    <phoneticPr fontId="1"/>
  </si>
  <si>
    <t>ホリテ、アビテ、レファイト</t>
    <phoneticPr fontId="1"/>
  </si>
  <si>
    <t>Mount Hermon, Gomorrah</t>
    <phoneticPr fontId="1"/>
  </si>
  <si>
    <t>火2地2星1血2</t>
    <rPh sb="0" eb="1">
      <t>ヒ</t>
    </rPh>
    <rPh sb="2" eb="3">
      <t>チ</t>
    </rPh>
    <rPh sb="4" eb="5">
      <t>ホシ</t>
    </rPh>
    <rPh sb="6" eb="7">
      <t>ケツ</t>
    </rPh>
    <phoneticPr fontId="1"/>
  </si>
  <si>
    <t>Horite Shaman</t>
    <phoneticPr fontId="1"/>
  </si>
  <si>
    <t>指揮官</t>
    <rPh sb="0" eb="3">
      <t>シキカン</t>
    </rPh>
    <phoneticPr fontId="1"/>
  </si>
  <si>
    <t>城</t>
    <rPh sb="0" eb="1">
      <t>シロ</t>
    </rPh>
    <phoneticPr fontId="1"/>
  </si>
  <si>
    <t>y</t>
    <phoneticPr fontId="1"/>
  </si>
  <si>
    <t>魔術師</t>
    <rPh sb="0" eb="3">
      <t>マジュツシ</t>
    </rPh>
    <phoneticPr fontId="1"/>
  </si>
  <si>
    <t>地、死、緑の魔法技能を持つ。研究向けではない</t>
    <rPh sb="0" eb="1">
      <t>チ</t>
    </rPh>
    <rPh sb="2" eb="3">
      <t>シ</t>
    </rPh>
    <rPh sb="4" eb="5">
      <t>ミドリ</t>
    </rPh>
    <rPh sb="6" eb="8">
      <t>マホウ</t>
    </rPh>
    <rPh sb="8" eb="10">
      <t>ギノウ</t>
    </rPh>
    <rPh sb="11" eb="12">
      <t>モ</t>
    </rPh>
    <rPh sb="14" eb="16">
      <t>ケンキュウ</t>
    </rPh>
    <rPh sb="16" eb="17">
      <t>ム</t>
    </rPh>
    <phoneticPr fontId="1"/>
  </si>
  <si>
    <t>mw</t>
    <phoneticPr fontId="1"/>
  </si>
  <si>
    <t>Avvite Scout</t>
    <phoneticPr fontId="1"/>
  </si>
  <si>
    <t>斥候</t>
    <rPh sb="0" eb="2">
      <t>セッコウ</t>
    </rPh>
    <phoneticPr fontId="1"/>
  </si>
  <si>
    <t>高価な斥候。足は速く巨体を思えば隠れるのは上手いほう</t>
    <rPh sb="0" eb="2">
      <t>コウカ</t>
    </rPh>
    <rPh sb="3" eb="5">
      <t>セッコウ</t>
    </rPh>
    <rPh sb="6" eb="7">
      <t>アシ</t>
    </rPh>
    <rPh sb="8" eb="9">
      <t>ハヤ</t>
    </rPh>
    <rPh sb="10" eb="12">
      <t>キョタイ</t>
    </rPh>
    <rPh sb="13" eb="14">
      <t>オモ</t>
    </rPh>
    <rPh sb="16" eb="17">
      <t>カク</t>
    </rPh>
    <rPh sb="21" eb="23">
      <t>ウマ</t>
    </rPh>
    <phoneticPr fontId="1"/>
  </si>
  <si>
    <t>fmw</t>
    <phoneticPr fontId="1"/>
  </si>
  <si>
    <t>Avvite Commander</t>
    <phoneticPr fontId="1"/>
  </si>
  <si>
    <t>標準的な指揮官。指揮能力は高め</t>
    <rPh sb="0" eb="3">
      <t>ヒョウジュンテキ</t>
    </rPh>
    <rPh sb="4" eb="7">
      <t>シキカン</t>
    </rPh>
    <rPh sb="8" eb="10">
      <t>シキ</t>
    </rPh>
    <rPh sb="10" eb="12">
      <t>ノウリョク</t>
    </rPh>
    <rPh sb="13" eb="14">
      <t>タカ</t>
    </rPh>
    <phoneticPr fontId="1"/>
  </si>
  <si>
    <t>w</t>
    <phoneticPr fontId="1"/>
  </si>
  <si>
    <t>Qedesim</t>
    <phoneticPr fontId="1"/>
  </si>
  <si>
    <t>聖職者</t>
    <rPh sb="0" eb="3">
      <t>セイショクシャ</t>
    </rPh>
    <phoneticPr fontId="1"/>
  </si>
  <si>
    <t>レベル1の聖職者。巨人なので丈夫ではある</t>
    <rPh sb="5" eb="8">
      <t>セイショクシャ</t>
    </rPh>
    <rPh sb="9" eb="11">
      <t>キョジン</t>
    </rPh>
    <rPh sb="14" eb="16">
      <t>ジョウブ</t>
    </rPh>
    <phoneticPr fontId="1"/>
  </si>
  <si>
    <t>w</t>
    <phoneticPr fontId="1"/>
  </si>
  <si>
    <t>Qedesot</t>
    <phoneticPr fontId="1"/>
  </si>
  <si>
    <t>レベル1の聖職者。こちらは少数の兵は連れられる</t>
    <rPh sb="5" eb="8">
      <t>セイショクシャ</t>
    </rPh>
    <rPh sb="13" eb="15">
      <t>ショウスウ</t>
    </rPh>
    <rPh sb="16" eb="17">
      <t>ヘイ</t>
    </rPh>
    <rPh sb="18" eb="19">
      <t>ツ</t>
    </rPh>
    <phoneticPr fontId="1"/>
  </si>
  <si>
    <t>Acha</t>
    <phoneticPr fontId="1"/>
  </si>
  <si>
    <t>y</t>
    <phoneticPr fontId="1"/>
  </si>
  <si>
    <t>y</t>
    <phoneticPr fontId="1"/>
  </si>
  <si>
    <t>緑の魔法技能を持つ。優れた治療技術も保有</t>
    <rPh sb="0" eb="1">
      <t>ミドリ</t>
    </rPh>
    <rPh sb="2" eb="4">
      <t>マホウ</t>
    </rPh>
    <rPh sb="4" eb="6">
      <t>ギノウ</t>
    </rPh>
    <rPh sb="7" eb="8">
      <t>モ</t>
    </rPh>
    <rPh sb="10" eb="11">
      <t>スグ</t>
    </rPh>
    <rPh sb="13" eb="15">
      <t>チリョウ</t>
    </rPh>
    <rPh sb="15" eb="17">
      <t>ギジュツ</t>
    </rPh>
    <rPh sb="18" eb="20">
      <t>ホユウ</t>
    </rPh>
    <phoneticPr fontId="1"/>
  </si>
  <si>
    <t>Ammi</t>
    <phoneticPr fontId="1"/>
  </si>
  <si>
    <t>火風地星から一系統を持つ。優れた占師でもある</t>
    <rPh sb="0" eb="1">
      <t>ヒ</t>
    </rPh>
    <rPh sb="1" eb="2">
      <t>カゼ</t>
    </rPh>
    <rPh sb="2" eb="3">
      <t>チ</t>
    </rPh>
    <rPh sb="3" eb="4">
      <t>ホシ</t>
    </rPh>
    <rPh sb="6" eb="7">
      <t>イチ</t>
    </rPh>
    <rPh sb="7" eb="9">
      <t>ケイトウ</t>
    </rPh>
    <rPh sb="10" eb="11">
      <t>モ</t>
    </rPh>
    <rPh sb="13" eb="14">
      <t>スグ</t>
    </rPh>
    <rPh sb="16" eb="18">
      <t>ウラナイシ</t>
    </rPh>
    <phoneticPr fontId="1"/>
  </si>
  <si>
    <t>10+</t>
    <phoneticPr fontId="1"/>
  </si>
  <si>
    <t>Kohen</t>
    <phoneticPr fontId="1"/>
  </si>
  <si>
    <t>80+</t>
    <phoneticPr fontId="1"/>
  </si>
  <si>
    <t>5+</t>
    <phoneticPr fontId="1"/>
  </si>
  <si>
    <t>Melqart</t>
    <phoneticPr fontId="1"/>
  </si>
  <si>
    <t>都</t>
    <rPh sb="0" eb="1">
      <t>ミヤコ</t>
    </rPh>
    <phoneticPr fontId="1"/>
  </si>
  <si>
    <t>y</t>
    <phoneticPr fontId="1"/>
  </si>
  <si>
    <t>160+</t>
    <phoneticPr fontId="1"/>
  </si>
  <si>
    <t>25+</t>
    <phoneticPr fontId="1"/>
  </si>
  <si>
    <t>Ba'al</t>
    <phoneticPr fontId="1"/>
  </si>
  <si>
    <t>レベル1の聖職者。血などの魔法、極めて高い指揮能力と戦闘力を持つ</t>
    <rPh sb="5" eb="8">
      <t>セイショクシャ</t>
    </rPh>
    <rPh sb="9" eb="10">
      <t>ケツ</t>
    </rPh>
    <rPh sb="13" eb="15">
      <t>マホウ</t>
    </rPh>
    <rPh sb="16" eb="17">
      <t>キワ</t>
    </rPh>
    <rPh sb="19" eb="20">
      <t>タカ</t>
    </rPh>
    <rPh sb="21" eb="23">
      <t>シキ</t>
    </rPh>
    <rPh sb="23" eb="25">
      <t>ノウリョク</t>
    </rPh>
    <rPh sb="26" eb="29">
      <t>セントウリョク</t>
    </rPh>
    <rPh sb="30" eb="31">
      <t>モ</t>
    </rPh>
    <phoneticPr fontId="1"/>
  </si>
  <si>
    <t>レベル1の聖職者。血などの魔法と高い指揮能力を持つ</t>
    <rPh sb="5" eb="8">
      <t>セイショクシャ</t>
    </rPh>
    <rPh sb="9" eb="10">
      <t>ケツ</t>
    </rPh>
    <rPh sb="13" eb="15">
      <t>マホウ</t>
    </rPh>
    <rPh sb="16" eb="17">
      <t>タカ</t>
    </rPh>
    <rPh sb="18" eb="20">
      <t>シキ</t>
    </rPh>
    <rPh sb="20" eb="22">
      <t>ノウリョク</t>
    </rPh>
    <rPh sb="23" eb="24">
      <t>モ</t>
    </rPh>
    <phoneticPr fontId="1"/>
  </si>
  <si>
    <t>レベル1の聖職者。血などの魔法技能を持つ。Rephaimは州に騒乱を招く</t>
    <rPh sb="5" eb="8">
      <t>セイショクシャ</t>
    </rPh>
    <rPh sb="9" eb="10">
      <t>ケツ</t>
    </rPh>
    <rPh sb="13" eb="15">
      <t>マホウ</t>
    </rPh>
    <rPh sb="15" eb="17">
      <t>ギノウ</t>
    </rPh>
    <rPh sb="18" eb="19">
      <t>モ</t>
    </rPh>
    <rPh sb="29" eb="30">
      <t>シュウ</t>
    </rPh>
    <rPh sb="31" eb="33">
      <t>ソウラン</t>
    </rPh>
    <rPh sb="34" eb="35">
      <t>マネ</t>
    </rPh>
    <phoneticPr fontId="1"/>
  </si>
  <si>
    <t>120+</t>
    <phoneticPr fontId="1"/>
  </si>
  <si>
    <t>Hinnom</t>
    <phoneticPr fontId="1"/>
  </si>
  <si>
    <t>Enkidu Slave</t>
    <phoneticPr fontId="1"/>
  </si>
  <si>
    <t>兵士</t>
    <rPh sb="0" eb="2">
      <t>ヘイシ</t>
    </rPh>
    <phoneticPr fontId="1"/>
  </si>
  <si>
    <t>歩兵</t>
    <rPh sb="0" eb="2">
      <t>ホヘイ</t>
    </rPh>
    <phoneticPr fontId="1"/>
  </si>
  <si>
    <t>毛皮だけ纏った奴隷。少々丈夫な肉壁以外にはなり得ない</t>
    <rPh sb="0" eb="2">
      <t>ケガワ</t>
    </rPh>
    <rPh sb="4" eb="5">
      <t>マト</t>
    </rPh>
    <rPh sb="7" eb="9">
      <t>ドレイ</t>
    </rPh>
    <rPh sb="10" eb="12">
      <t>ショウショウ</t>
    </rPh>
    <rPh sb="12" eb="14">
      <t>ジョウブ</t>
    </rPh>
    <rPh sb="15" eb="16">
      <t>ニク</t>
    </rPh>
    <rPh sb="16" eb="17">
      <t>カベ</t>
    </rPh>
    <rPh sb="17" eb="19">
      <t>イガイ</t>
    </rPh>
    <rPh sb="23" eb="24">
      <t>エ</t>
    </rPh>
    <phoneticPr fontId="1"/>
  </si>
  <si>
    <t>Horite</t>
    <phoneticPr fontId="1"/>
  </si>
  <si>
    <t>mw</t>
    <phoneticPr fontId="1"/>
  </si>
  <si>
    <t>Horite Hunter</t>
    <phoneticPr fontId="1"/>
  </si>
  <si>
    <t>大棍棒を持つ軽歩兵。熱や冷気、暗闇に多少の耐性を持つ</t>
    <rPh sb="0" eb="1">
      <t>オオ</t>
    </rPh>
    <rPh sb="1" eb="3">
      <t>コンボウ</t>
    </rPh>
    <rPh sb="4" eb="5">
      <t>モ</t>
    </rPh>
    <rPh sb="6" eb="7">
      <t>ケイ</t>
    </rPh>
    <rPh sb="7" eb="9">
      <t>ホヘイ</t>
    </rPh>
    <rPh sb="10" eb="11">
      <t>ネツ</t>
    </rPh>
    <rPh sb="12" eb="14">
      <t>レイキ</t>
    </rPh>
    <rPh sb="15" eb="17">
      <t>クラヤミ</t>
    </rPh>
    <rPh sb="18" eb="20">
      <t>タショウ</t>
    </rPh>
    <rPh sb="21" eb="23">
      <t>タイセイ</t>
    </rPh>
    <rPh sb="24" eb="25">
      <t>モ</t>
    </rPh>
    <phoneticPr fontId="1"/>
  </si>
  <si>
    <t>槍と網を持つ軽歩兵。中型までの敵を捕縛してくれる</t>
    <rPh sb="0" eb="1">
      <t>ヤリ</t>
    </rPh>
    <rPh sb="2" eb="3">
      <t>アミ</t>
    </rPh>
    <rPh sb="4" eb="5">
      <t>モ</t>
    </rPh>
    <rPh sb="6" eb="7">
      <t>ケイ</t>
    </rPh>
    <rPh sb="7" eb="9">
      <t>ホヘイ</t>
    </rPh>
    <rPh sb="10" eb="12">
      <t>チュウガタ</t>
    </rPh>
    <rPh sb="15" eb="16">
      <t>テキ</t>
    </rPh>
    <rPh sb="17" eb="19">
      <t>ホバク</t>
    </rPh>
    <phoneticPr fontId="1"/>
  </si>
  <si>
    <t>Horite Champion</t>
    <phoneticPr fontId="1"/>
  </si>
  <si>
    <t>大棍棒を持つ軽歩兵。攻撃力は侮り難い</t>
    <rPh sb="0" eb="1">
      <t>オオ</t>
    </rPh>
    <rPh sb="1" eb="3">
      <t>コンボウ</t>
    </rPh>
    <rPh sb="4" eb="5">
      <t>モ</t>
    </rPh>
    <rPh sb="6" eb="7">
      <t>ケイ</t>
    </rPh>
    <rPh sb="7" eb="9">
      <t>ホヘイ</t>
    </rPh>
    <rPh sb="10" eb="13">
      <t>コウゲキリョク</t>
    </rPh>
    <rPh sb="14" eb="15">
      <t>アナド</t>
    </rPh>
    <rPh sb="16" eb="17">
      <t>ガタ</t>
    </rPh>
    <phoneticPr fontId="1"/>
  </si>
  <si>
    <t>Avvite Light Infantry</t>
    <phoneticPr fontId="1"/>
  </si>
  <si>
    <t>槍、投槍、盾を持つ歩兵。大きさに見合う能力は備えている</t>
    <rPh sb="0" eb="1">
      <t>ヤリ</t>
    </rPh>
    <rPh sb="2" eb="4">
      <t>ナゲヤリ</t>
    </rPh>
    <rPh sb="5" eb="6">
      <t>タテ</t>
    </rPh>
    <rPh sb="7" eb="8">
      <t>モ</t>
    </rPh>
    <rPh sb="9" eb="11">
      <t>ホヘイ</t>
    </rPh>
    <rPh sb="12" eb="13">
      <t>オオ</t>
    </rPh>
    <rPh sb="16" eb="18">
      <t>ミア</t>
    </rPh>
    <rPh sb="19" eb="21">
      <t>ノウリョク</t>
    </rPh>
    <rPh sb="22" eb="23">
      <t>ソナ</t>
    </rPh>
    <phoneticPr fontId="1"/>
  </si>
  <si>
    <t>w</t>
    <phoneticPr fontId="1"/>
  </si>
  <si>
    <t>Avvite Spearman</t>
    <phoneticPr fontId="1"/>
  </si>
  <si>
    <t>槍、投槍、盾を持つ歩兵。防具が強化されている</t>
    <rPh sb="0" eb="1">
      <t>ヤリ</t>
    </rPh>
    <rPh sb="2" eb="4">
      <t>ナゲヤリ</t>
    </rPh>
    <rPh sb="5" eb="6">
      <t>タテ</t>
    </rPh>
    <rPh sb="7" eb="8">
      <t>モ</t>
    </rPh>
    <rPh sb="9" eb="11">
      <t>ホヘイ</t>
    </rPh>
    <rPh sb="12" eb="14">
      <t>ボウグ</t>
    </rPh>
    <rPh sb="15" eb="17">
      <t>キョウカ</t>
    </rPh>
    <phoneticPr fontId="1"/>
  </si>
  <si>
    <t>Avvite Swordsman</t>
    <phoneticPr fontId="1"/>
  </si>
  <si>
    <t>長剣と盾を持つ歩兵。巨人の力もあって一撃は重い</t>
    <rPh sb="0" eb="2">
      <t>チョウケン</t>
    </rPh>
    <rPh sb="3" eb="4">
      <t>タテ</t>
    </rPh>
    <rPh sb="5" eb="6">
      <t>モ</t>
    </rPh>
    <rPh sb="7" eb="9">
      <t>ホヘイ</t>
    </rPh>
    <rPh sb="10" eb="12">
      <t>キョジン</t>
    </rPh>
    <rPh sb="13" eb="14">
      <t>チカラ</t>
    </rPh>
    <rPh sb="18" eb="20">
      <t>イチゲキ</t>
    </rPh>
    <rPh sb="21" eb="22">
      <t>オモ</t>
    </rPh>
    <phoneticPr fontId="1"/>
  </si>
  <si>
    <t>Avvite Heavy Archer</t>
    <phoneticPr fontId="1"/>
  </si>
  <si>
    <t>射手</t>
    <rPh sb="0" eb="2">
      <t>シャシュ</t>
    </rPh>
    <phoneticPr fontId="1"/>
  </si>
  <si>
    <t>大弓を使う巨人。精度は並だが威力は大したもの</t>
    <rPh sb="0" eb="2">
      <t>オオユミ</t>
    </rPh>
    <rPh sb="3" eb="4">
      <t>ツカ</t>
    </rPh>
    <rPh sb="5" eb="7">
      <t>キョジン</t>
    </rPh>
    <rPh sb="8" eb="10">
      <t>セイド</t>
    </rPh>
    <rPh sb="11" eb="12">
      <t>ナミ</t>
    </rPh>
    <rPh sb="14" eb="16">
      <t>イリョク</t>
    </rPh>
    <rPh sb="17" eb="18">
      <t>タイ</t>
    </rPh>
    <phoneticPr fontId="1"/>
  </si>
  <si>
    <t>Avvite Horn Blower</t>
    <phoneticPr fontId="1"/>
  </si>
  <si>
    <t>旗手</t>
    <rPh sb="0" eb="2">
      <t>キシュ</t>
    </rPh>
    <phoneticPr fontId="1"/>
  </si>
  <si>
    <t>所属部隊の士気を高める軍楽隊。要塞包囲にも利用できる</t>
    <rPh sb="0" eb="2">
      <t>ショゾク</t>
    </rPh>
    <rPh sb="2" eb="4">
      <t>ブタイ</t>
    </rPh>
    <rPh sb="5" eb="7">
      <t>シキ</t>
    </rPh>
    <rPh sb="8" eb="9">
      <t>タカ</t>
    </rPh>
    <rPh sb="11" eb="12">
      <t>グン</t>
    </rPh>
    <rPh sb="12" eb="14">
      <t>ガクタイ</t>
    </rPh>
    <rPh sb="15" eb="17">
      <t>ヨウサイ</t>
    </rPh>
    <rPh sb="17" eb="19">
      <t>ホウイ</t>
    </rPh>
    <rPh sb="21" eb="23">
      <t>リヨウ</t>
    </rPh>
    <phoneticPr fontId="1"/>
  </si>
  <si>
    <t>Avvite Charioteer</t>
    <phoneticPr fontId="1"/>
  </si>
  <si>
    <t>戦車</t>
    <rPh sb="0" eb="2">
      <t>センシャ</t>
    </rPh>
    <phoneticPr fontId="1"/>
  </si>
  <si>
    <t>敵を蹂躙する巨大戦車。少々鈍いが大きさは利点になる</t>
    <rPh sb="0" eb="1">
      <t>テキ</t>
    </rPh>
    <rPh sb="2" eb="4">
      <t>ジュウリン</t>
    </rPh>
    <rPh sb="6" eb="8">
      <t>キョダイ</t>
    </rPh>
    <rPh sb="8" eb="10">
      <t>センシャ</t>
    </rPh>
    <rPh sb="11" eb="13">
      <t>ショウショウ</t>
    </rPh>
    <rPh sb="13" eb="14">
      <t>ニブ</t>
    </rPh>
    <rPh sb="16" eb="17">
      <t>オオ</t>
    </rPh>
    <rPh sb="20" eb="22">
      <t>リテン</t>
    </rPh>
    <phoneticPr fontId="1"/>
  </si>
  <si>
    <t>Dawn Guard</t>
    <phoneticPr fontId="1"/>
  </si>
  <si>
    <t>魔法の長剣と盾を持つ歩兵。高い技量を持ち護衛も得意</t>
    <rPh sb="0" eb="2">
      <t>マホウ</t>
    </rPh>
    <rPh sb="3" eb="5">
      <t>チョウケン</t>
    </rPh>
    <rPh sb="6" eb="7">
      <t>タテ</t>
    </rPh>
    <rPh sb="8" eb="9">
      <t>モ</t>
    </rPh>
    <rPh sb="10" eb="12">
      <t>ホヘイ</t>
    </rPh>
    <rPh sb="13" eb="14">
      <t>タカ</t>
    </rPh>
    <rPh sb="15" eb="17">
      <t>ギリョウ</t>
    </rPh>
    <rPh sb="18" eb="19">
      <t>モ</t>
    </rPh>
    <rPh sb="20" eb="22">
      <t>ゴエイ</t>
    </rPh>
    <rPh sb="23" eb="25">
      <t>トクイ</t>
    </rPh>
    <phoneticPr fontId="1"/>
  </si>
  <si>
    <t>Rephaite Warrior</t>
    <phoneticPr fontId="1"/>
  </si>
  <si>
    <t>魔法の長剣と盾を持つ重歩兵。巨大で相応に強いが州を荒らす</t>
    <rPh sb="0" eb="2">
      <t>マホウ</t>
    </rPh>
    <rPh sb="3" eb="5">
      <t>チョウケン</t>
    </rPh>
    <rPh sb="6" eb="7">
      <t>タテ</t>
    </rPh>
    <rPh sb="8" eb="9">
      <t>モ</t>
    </rPh>
    <rPh sb="10" eb="11">
      <t>ジュウ</t>
    </rPh>
    <rPh sb="11" eb="13">
      <t>ホヘイ</t>
    </rPh>
    <rPh sb="14" eb="16">
      <t>キョダイ</t>
    </rPh>
    <rPh sb="17" eb="19">
      <t>ソウオウ</t>
    </rPh>
    <rPh sb="20" eb="21">
      <t>ツヨ</t>
    </rPh>
    <rPh sb="23" eb="24">
      <t>シュウ</t>
    </rPh>
    <rPh sb="25" eb="26">
      <t>ア</t>
    </rPh>
    <phoneticPr fontId="1"/>
  </si>
  <si>
    <t>Avvite Commander</t>
    <phoneticPr fontId="1"/>
  </si>
  <si>
    <t>Avvite Light Infantry:5　Avvite Swordsman:3</t>
    <phoneticPr fontId="1"/>
  </si>
  <si>
    <t>Avvite Heavy Archer:5</t>
    <phoneticPr fontId="1"/>
  </si>
  <si>
    <t>Avvite Commander</t>
    <phoneticPr fontId="1"/>
  </si>
  <si>
    <t>Avvite Heavy Archer:4</t>
    <phoneticPr fontId="1"/>
  </si>
  <si>
    <t>Horite Shaman</t>
    <phoneticPr fontId="1"/>
  </si>
  <si>
    <t>地1死1緑1</t>
    <rPh sb="0" eb="1">
      <t>チ</t>
    </rPh>
    <rPh sb="2" eb="3">
      <t>シ</t>
    </rPh>
    <rPh sb="4" eb="5">
      <t>ミドリ</t>
    </rPh>
    <phoneticPr fontId="1"/>
  </si>
  <si>
    <t>聖1</t>
    <rPh sb="0" eb="1">
      <t>セイ</t>
    </rPh>
    <phoneticPr fontId="1"/>
  </si>
  <si>
    <t>Qedesot</t>
    <phoneticPr fontId="1"/>
  </si>
  <si>
    <t>Acha</t>
    <phoneticPr fontId="1"/>
  </si>
  <si>
    <t>緑2</t>
    <rPh sb="0" eb="1">
      <t>ミドリ</t>
    </rPh>
    <phoneticPr fontId="1"/>
  </si>
  <si>
    <t>h2</t>
    <phoneticPr fontId="1"/>
  </si>
  <si>
    <t>Ammi</t>
    <phoneticPr fontId="1"/>
  </si>
  <si>
    <t>火風地星+2:100%</t>
    <rPh sb="0" eb="1">
      <t>ヒ</t>
    </rPh>
    <rPh sb="1" eb="2">
      <t>カゼ</t>
    </rPh>
    <rPh sb="2" eb="3">
      <t>チ</t>
    </rPh>
    <rPh sb="3" eb="4">
      <t>ホシ</t>
    </rPh>
    <phoneticPr fontId="1"/>
  </si>
  <si>
    <t>血1聖1</t>
    <rPh sb="0" eb="1">
      <t>ケツ</t>
    </rPh>
    <rPh sb="2" eb="3">
      <t>セイ</t>
    </rPh>
    <phoneticPr fontId="1"/>
  </si>
  <si>
    <t>火地星+1:100%</t>
    <rPh sb="0" eb="1">
      <t>ヒ</t>
    </rPh>
    <rPh sb="1" eb="2">
      <t>チ</t>
    </rPh>
    <rPh sb="2" eb="3">
      <t>ホシ</t>
    </rPh>
    <phoneticPr fontId="1"/>
  </si>
  <si>
    <t>Melqart</t>
    <phoneticPr fontId="1"/>
  </si>
  <si>
    <t>血3聖1</t>
    <rPh sb="0" eb="1">
      <t>ケツ</t>
    </rPh>
    <rPh sb="2" eb="3">
      <t>セイ</t>
    </rPh>
    <phoneticPr fontId="1"/>
  </si>
  <si>
    <t>火地星+2:100%</t>
    <rPh sb="0" eb="1">
      <t>ヒ</t>
    </rPh>
    <rPh sb="1" eb="2">
      <t>チ</t>
    </rPh>
    <rPh sb="2" eb="3">
      <t>ホシ</t>
    </rPh>
    <phoneticPr fontId="1"/>
  </si>
  <si>
    <t>Ba'al</t>
    <phoneticPr fontId="1"/>
  </si>
  <si>
    <t>血2聖1</t>
    <rPh sb="0" eb="1">
      <t>ケツ</t>
    </rPh>
    <rPh sb="2" eb="3">
      <t>セイ</t>
    </rPh>
    <phoneticPr fontId="1"/>
  </si>
  <si>
    <t>火地星+3:100% 火地星血+1:10%</t>
    <rPh sb="0" eb="1">
      <t>ヒ</t>
    </rPh>
    <rPh sb="1" eb="2">
      <t>チ</t>
    </rPh>
    <rPh sb="2" eb="3">
      <t>ホシ</t>
    </rPh>
    <rPh sb="11" eb="12">
      <t>ヒ</t>
    </rPh>
    <rPh sb="12" eb="13">
      <t>チ</t>
    </rPh>
    <rPh sb="13" eb="14">
      <t>ホシ</t>
    </rPh>
    <rPh sb="14" eb="15">
      <t>ケツ</t>
    </rPh>
    <phoneticPr fontId="1"/>
  </si>
  <si>
    <t>Hinnom</t>
    <phoneticPr fontId="1"/>
  </si>
  <si>
    <t>Grigori (Azazel)</t>
    <phoneticPr fontId="1"/>
  </si>
  <si>
    <t>単</t>
    <rPh sb="0" eb="1">
      <t>タン</t>
    </rPh>
    <phoneticPr fontId="1"/>
  </si>
  <si>
    <t>火3地2星4血5聖4</t>
    <rPh sb="0" eb="1">
      <t>ヒ</t>
    </rPh>
    <rPh sb="2" eb="3">
      <t>チ</t>
    </rPh>
    <rPh sb="4" eb="5">
      <t>ホシ</t>
    </rPh>
    <rPh sb="6" eb="7">
      <t>ケツ</t>
    </rPh>
    <rPh sb="8" eb="9">
      <t>セイ</t>
    </rPh>
    <phoneticPr fontId="1"/>
  </si>
  <si>
    <t>Grigori (Semyaza)</t>
    <phoneticPr fontId="1"/>
  </si>
  <si>
    <t>星4緑4血4聖3</t>
    <rPh sb="0" eb="1">
      <t>ホシ</t>
    </rPh>
    <rPh sb="2" eb="3">
      <t>ミドリ</t>
    </rPh>
    <rPh sb="4" eb="5">
      <t>ケツ</t>
    </rPh>
    <rPh sb="6" eb="7">
      <t>セイ</t>
    </rPh>
    <phoneticPr fontId="1"/>
  </si>
  <si>
    <t>h3</t>
    <phoneticPr fontId="1"/>
  </si>
  <si>
    <t>Grigori (Shamshiel)</t>
    <phoneticPr fontId="1"/>
  </si>
  <si>
    <t>火4星4血4聖3</t>
    <rPh sb="0" eb="1">
      <t>ヒ</t>
    </rPh>
    <rPh sb="2" eb="3">
      <t>ホシ</t>
    </rPh>
    <rPh sb="4" eb="5">
      <t>ケツ</t>
    </rPh>
    <rPh sb="6" eb="7">
      <t>セイ</t>
    </rPh>
    <phoneticPr fontId="1"/>
  </si>
  <si>
    <t>Grigori (Ezekiel)</t>
    <phoneticPr fontId="1"/>
  </si>
  <si>
    <t>風4星4血4聖3</t>
    <rPh sb="0" eb="1">
      <t>カゼ</t>
    </rPh>
    <rPh sb="2" eb="3">
      <t>ホシ</t>
    </rPh>
    <rPh sb="4" eb="5">
      <t>ケツ</t>
    </rPh>
    <rPh sb="6" eb="7">
      <t>セイ</t>
    </rPh>
    <phoneticPr fontId="1"/>
  </si>
  <si>
    <t>Grigori (Arakiel)</t>
    <phoneticPr fontId="1"/>
  </si>
  <si>
    <t>地4星4血4聖3</t>
    <rPh sb="0" eb="1">
      <t>チ</t>
    </rPh>
    <rPh sb="2" eb="3">
      <t>ホシ</t>
    </rPh>
    <rPh sb="4" eb="5">
      <t>ケツ</t>
    </rPh>
    <rPh sb="6" eb="7">
      <t>セイ</t>
    </rPh>
    <phoneticPr fontId="1"/>
  </si>
  <si>
    <t>Grigori (Kokabel)</t>
    <phoneticPr fontId="1"/>
  </si>
  <si>
    <t>星5血4聖3</t>
    <rPh sb="0" eb="1">
      <t>ホシ</t>
    </rPh>
    <rPh sb="2" eb="3">
      <t>ケツ</t>
    </rPh>
    <rPh sb="4" eb="5">
      <t>セイ</t>
    </rPh>
    <phoneticPr fontId="1"/>
  </si>
  <si>
    <t>Conjuration</t>
    <phoneticPr fontId="1"/>
  </si>
  <si>
    <t>Summon Mazzikim</t>
    <phoneticPr fontId="1"/>
  </si>
  <si>
    <t>緑1</t>
    <rPh sb="0" eb="1">
      <t>ミドリ</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</si>
  <si>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</si>
  <si>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</si>
  <si>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</si>
  <si>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Mazzik</t>
    <phoneticPr fontId="1"/>
  </si>
  <si>
    <t>Summon Lilot</t>
    <phoneticPr fontId="1"/>
  </si>
  <si>
    <t>緑4</t>
    <rPh sb="0" eb="1">
      <t>ミドリ</t>
    </rPh>
    <phoneticPr fontId="1"/>
  </si>
  <si>
    <t>指揮官召喚</t>
    <rPh sb="0" eb="3">
      <t>シキカン</t>
    </rPh>
    <rPh sb="3" eb="5">
      <t>ショウカン</t>
    </rPh>
    <phoneticPr fontId="1"/>
  </si>
  <si>
    <t>現世に住まう夢魔Lilotを召喚します</t>
    <rPh sb="0" eb="2">
      <t>ゲンセイ</t>
    </rPh>
    <rPh sb="3" eb="4">
      <t>ス</t>
    </rPh>
    <rPh sb="6" eb="8">
      <t>ムマ</t>
    </rPh>
    <rPh sb="14" eb="16">
      <t>ショウカン</t>
    </rPh>
    <phoneticPr fontId="1"/>
  </si>
  <si>
    <t>現世に住まう小悪魔Mazzikを8体召喚します</t>
    <rPh sb="0" eb="2">
      <t>ゲンセイ</t>
    </rPh>
    <rPh sb="3" eb="4">
      <t>ス</t>
    </rPh>
    <rPh sb="6" eb="7">
      <t>コ</t>
    </rPh>
    <rPh sb="7" eb="9">
      <t>アクマ</t>
    </rPh>
    <rPh sb="17" eb="18">
      <t>タイ</t>
    </rPh>
    <rPh sb="18" eb="20">
      <t>ショウカン</t>
    </rPh>
    <phoneticPr fontId="1"/>
  </si>
  <si>
    <t>Lilot</t>
    <phoneticPr fontId="1"/>
  </si>
  <si>
    <t>Blood Magic</t>
    <phoneticPr fontId="1"/>
  </si>
  <si>
    <t>Summon Se'irim</t>
    <phoneticPr fontId="1"/>
  </si>
  <si>
    <t>血2</t>
    <rPh sb="0" eb="1">
      <t>ケツ</t>
    </rPh>
    <phoneticPr fontId="1"/>
  </si>
  <si>
    <t>荒地限定</t>
    <rPh sb="0" eb="2">
      <t>アレチ</t>
    </rPh>
    <rPh sb="2" eb="4">
      <t>ゲンテイ</t>
    </rPh>
    <phoneticPr fontId="1"/>
  </si>
  <si>
    <t>神聖で狂暴な山羊の悪魔Se'irを5体召喚します</t>
    <rPh sb="0" eb="2">
      <t>シンセイ</t>
    </rPh>
    <rPh sb="3" eb="5">
      <t>キョウボウ</t>
    </rPh>
    <rPh sb="6" eb="8">
      <t>ヤギ</t>
    </rPh>
    <rPh sb="9" eb="11">
      <t>アクマ</t>
    </rPh>
    <rPh sb="18" eb="19">
      <t>タイ</t>
    </rPh>
    <rPh sb="19" eb="21">
      <t>ショウカン</t>
    </rPh>
    <phoneticPr fontId="1"/>
  </si>
  <si>
    <t>Se'ir</t>
    <phoneticPr fontId="1"/>
  </si>
  <si>
    <t>Summon Shedim</t>
    <phoneticPr fontId="1"/>
  </si>
  <si>
    <t>血3</t>
    <rPh sb="0" eb="1">
      <t>ケツ</t>
    </rPh>
    <phoneticPr fontId="1"/>
  </si>
  <si>
    <t>風1</t>
    <rPh sb="0" eb="1">
      <t>カゼ</t>
    </rPh>
    <phoneticPr fontId="1"/>
  </si>
  <si>
    <t>電撃を放つ山羊の悪魔Shedを3体召喚します</t>
    <rPh sb="0" eb="2">
      <t>デンゲキ</t>
    </rPh>
    <rPh sb="3" eb="4">
      <t>ハナ</t>
    </rPh>
    <rPh sb="5" eb="7">
      <t>ヤギ</t>
    </rPh>
    <rPh sb="8" eb="10">
      <t>アクマ</t>
    </rPh>
    <rPh sb="16" eb="17">
      <t>タイ</t>
    </rPh>
    <rPh sb="17" eb="19">
      <t>ショウカン</t>
    </rPh>
    <phoneticPr fontId="1"/>
  </si>
  <si>
    <t>Shed</t>
    <phoneticPr fontId="1"/>
  </si>
  <si>
    <t>Release Lord of Civilization</t>
    <phoneticPr fontId="1"/>
  </si>
  <si>
    <t>血8</t>
    <rPh sb="0" eb="1">
      <t>ケツ</t>
    </rPh>
    <phoneticPr fontId="1"/>
  </si>
  <si>
    <t>6体のGrigoriのうちの1体を召喚します</t>
    <rPh sb="1" eb="2">
      <t>タイ</t>
    </rPh>
    <rPh sb="15" eb="16">
      <t>タイ</t>
    </rPh>
    <rPh sb="17" eb="19">
      <t>ショウカン</t>
    </rPh>
    <phoneticPr fontId="1"/>
  </si>
  <si>
    <t>Random Grigori</t>
    <phoneticPr fontId="1"/>
  </si>
  <si>
    <t>ユニーク召喚（候補6種）</t>
    <rPh sb="4" eb="6">
      <t>ショウカン</t>
    </rPh>
    <rPh sb="7" eb="9">
      <t>コウホ</t>
    </rPh>
    <rPh sb="10" eb="11">
      <t>シュ</t>
    </rPh>
    <phoneticPr fontId="1"/>
  </si>
  <si>
    <t>Summon Mazzikim</t>
    <phoneticPr fontId="1"/>
  </si>
  <si>
    <t>Summon Lilot</t>
    <phoneticPr fontId="1"/>
  </si>
  <si>
    <t>Summon Se'irim</t>
    <phoneticPr fontId="1"/>
  </si>
  <si>
    <t>Summon Shedim</t>
    <phoneticPr fontId="1"/>
  </si>
  <si>
    <t>Release Lord of Civilization</t>
    <phoneticPr fontId="1"/>
  </si>
  <si>
    <t>Hinnomは、巨人が住む乾燥した荒地です。
時の黎明には、天の輝きに満ちた六体の天使が、この地の巨人たちを助け、教示するために神聖なるHermon山へと降臨しました。
Avviteは心身ともに強く、美しい人々でした。
彼らは優れた生徒であり、その文化は天使の看視者、Grigoriの指導の下で全盛を迎えました。
しかし程なく、天使たちはAvviteに魅了され、彼らに教えてはならないものを教えました。
Avviteの美しさに誘われ、彼らはその娘たちを妻として娶り、天の権勢の前に大罪を犯しました。
彼らの子供たちは神の如き力を持つ巨人、Nephilで、彼らは世界にとって忌まわしきものでした。
天使たちはその罪のために地獄の領域へと幽閉されましたが、Nephilらは部分的にこの世の存在であり、天の権勢によって追放することはできませんでした。
Nephilらは自らをAvviteを統べる王とし、そして彼らはRephaiteとして知られるようになる息子たちの父となりました。
Nephilとその息子たちは不自然な食欲を持ち、食物、家畜、獣、そして最後には自身の子供たちを平らげました。
時と共に、Nephilらは目的を求めてHinnomを去り、その息子たちにAvviteの支配を委ねました。</t>
    <phoneticPr fontId="1"/>
  </si>
  <si>
    <t>Urは、角と乱れた髪を持つ毛深い野人、Enkiduが住む温暖な平野です。
かつては、全てのEnkiduは荒野に住み、野生の獣と戯れていましたが、EnkiduがAvviteと出会ったとき、少数のEnkiduはその生活様式を取り入れました。
現在、三つのEnkidu部族が存在します。
最初の部族の構成員は、牧歌的な暮らしを送り、注目に値する力を持つ呪術師によって率いられます。
第二の部族は、Head HunterとBone Readerによって率いられる獰猛な、沼に住む狩猟と採集を営む社会です。
三つ目の部族は、Avviteの生活様式、農耕と金工を採用した人々です。最初の都市Eriduを設立したのは彼らです。
その都市では、大きな神殿が建造され、そしてEriduの王は聖王かつ若き国の統治者に就任しました。
金工が一般的なUrの都市では、中装、重装の歩兵隊が養成されます。
国内の平野や沼地では、遊牧的なEnkiduが集まり、襲撃部隊を素早く召集します。
Eriduの近くにあるUrの沼地では、Mushussuとして知られる古代の竜の血族が生息しています。
彼らはEnkiduに神聖視される、慈善的で強大な存在です。</t>
    <phoneticPr fontId="1"/>
  </si>
  <si>
    <t>The House of Water, The First City, The Swamp of Ur</t>
    <phoneticPr fontId="1"/>
  </si>
  <si>
    <t>水2地1緑3</t>
    <rPh sb="0" eb="1">
      <t>ミズ</t>
    </rPh>
    <rPh sb="2" eb="3">
      <t>チ</t>
    </rPh>
    <rPh sb="4" eb="5">
      <t>ミドリ</t>
    </rPh>
    <phoneticPr fontId="1"/>
  </si>
  <si>
    <t>Enkidu Scout</t>
    <phoneticPr fontId="1"/>
  </si>
  <si>
    <t>城外</t>
    <rPh sb="0" eb="1">
      <t>シロ</t>
    </rPh>
    <rPh sb="1" eb="2">
      <t>ソト</t>
    </rPh>
    <phoneticPr fontId="1"/>
  </si>
  <si>
    <t>斥候</t>
    <rPh sb="0" eb="2">
      <t>セッコウ</t>
    </rPh>
    <phoneticPr fontId="1"/>
  </si>
  <si>
    <t>やや高価で隠れるのが下手な斥候。雇用はしやすい</t>
    <rPh sb="2" eb="4">
      <t>コウカ</t>
    </rPh>
    <rPh sb="5" eb="6">
      <t>カク</t>
    </rPh>
    <rPh sb="10" eb="12">
      <t>ヘタ</t>
    </rPh>
    <rPh sb="13" eb="15">
      <t>セッコウ</t>
    </rPh>
    <rPh sb="16" eb="18">
      <t>コヨウ</t>
    </rPh>
    <phoneticPr fontId="1"/>
  </si>
  <si>
    <t>fm</t>
    <phoneticPr fontId="1"/>
  </si>
  <si>
    <t>Enkidu Commander</t>
    <phoneticPr fontId="1"/>
  </si>
  <si>
    <t>城</t>
    <rPh sb="0" eb="1">
      <t>シロ</t>
    </rPh>
    <phoneticPr fontId="1"/>
  </si>
  <si>
    <t>指揮官</t>
    <rPh sb="0" eb="3">
      <t>シキカン</t>
    </rPh>
    <phoneticPr fontId="1"/>
  </si>
  <si>
    <t>標準的な指揮官。要塞外のものより装備が良質</t>
    <rPh sb="0" eb="3">
      <t>ヒョウジュンテキ</t>
    </rPh>
    <rPh sb="4" eb="7">
      <t>シキカン</t>
    </rPh>
    <rPh sb="8" eb="10">
      <t>ヨウサイ</t>
    </rPh>
    <rPh sb="10" eb="11">
      <t>ガイ</t>
    </rPh>
    <rPh sb="16" eb="18">
      <t>ソウビ</t>
    </rPh>
    <rPh sb="19" eb="21">
      <t>リョウシツ</t>
    </rPh>
    <phoneticPr fontId="1"/>
  </si>
  <si>
    <t>Enkidu Elder</t>
    <phoneticPr fontId="1"/>
  </si>
  <si>
    <t>数だけ連れられる指揮官。士気はむしろ下げてしまう</t>
    <rPh sb="0" eb="1">
      <t>カズ</t>
    </rPh>
    <rPh sb="3" eb="4">
      <t>ツ</t>
    </rPh>
    <rPh sb="8" eb="11">
      <t>シキカン</t>
    </rPh>
    <rPh sb="12" eb="14">
      <t>シキ</t>
    </rPh>
    <rPh sb="18" eb="19">
      <t>サ</t>
    </rPh>
    <phoneticPr fontId="1"/>
  </si>
  <si>
    <t>Gala</t>
    <phoneticPr fontId="1"/>
  </si>
  <si>
    <t>聖職者</t>
    <rPh sb="0" eb="3">
      <t>セイショクシャ</t>
    </rPh>
    <phoneticPr fontId="1"/>
  </si>
  <si>
    <t>y</t>
    <phoneticPr fontId="1"/>
  </si>
  <si>
    <t>y</t>
    <phoneticPr fontId="1"/>
  </si>
  <si>
    <t>y</t>
    <phoneticPr fontId="1"/>
  </si>
  <si>
    <t>レベル1の聖職者。斃れた神の復活作業を得意とする</t>
    <rPh sb="5" eb="8">
      <t>セイショクシャ</t>
    </rPh>
    <rPh sb="9" eb="10">
      <t>タオ</t>
    </rPh>
    <rPh sb="12" eb="13">
      <t>カミ</t>
    </rPh>
    <rPh sb="14" eb="16">
      <t>フッカツ</t>
    </rPh>
    <rPh sb="16" eb="18">
      <t>サギョウ</t>
    </rPh>
    <rPh sb="19" eb="21">
      <t>トクイ</t>
    </rPh>
    <phoneticPr fontId="1"/>
  </si>
  <si>
    <t>Sal-Me</t>
    <phoneticPr fontId="1"/>
  </si>
  <si>
    <t>レベル1の聖職者。水と緑の魔法技能も持つ</t>
    <rPh sb="5" eb="8">
      <t>セイショクシャ</t>
    </rPh>
    <rPh sb="9" eb="10">
      <t>ミズ</t>
    </rPh>
    <rPh sb="11" eb="12">
      <t>ミドリ</t>
    </rPh>
    <rPh sb="13" eb="15">
      <t>マホウ</t>
    </rPh>
    <rPh sb="15" eb="17">
      <t>ギノウ</t>
    </rPh>
    <rPh sb="18" eb="19">
      <t>モ</t>
    </rPh>
    <phoneticPr fontId="1"/>
  </si>
  <si>
    <t>Gudu</t>
    <phoneticPr fontId="1"/>
  </si>
  <si>
    <t>レベル1の聖職者。風か地の魔法技能も持つ</t>
    <rPh sb="5" eb="8">
      <t>セイショクシャ</t>
    </rPh>
    <rPh sb="9" eb="10">
      <t>カゼ</t>
    </rPh>
    <rPh sb="11" eb="12">
      <t>チ</t>
    </rPh>
    <rPh sb="13" eb="15">
      <t>マホウ</t>
    </rPh>
    <rPh sb="15" eb="17">
      <t>ギノウ</t>
    </rPh>
    <rPh sb="18" eb="19">
      <t>モ</t>
    </rPh>
    <phoneticPr fontId="1"/>
  </si>
  <si>
    <t>Ishib</t>
    <phoneticPr fontId="1"/>
  </si>
  <si>
    <t>y</t>
    <phoneticPr fontId="1"/>
  </si>
  <si>
    <t>レベル2の聖職者。水などの魔法技能も持つ</t>
    <rPh sb="5" eb="8">
      <t>セイショクシャ</t>
    </rPh>
    <rPh sb="9" eb="10">
      <t>ミズ</t>
    </rPh>
    <rPh sb="13" eb="15">
      <t>マホウ</t>
    </rPh>
    <rPh sb="15" eb="17">
      <t>ギノウ</t>
    </rPh>
    <rPh sb="18" eb="19">
      <t>モ</t>
    </rPh>
    <phoneticPr fontId="1"/>
  </si>
  <si>
    <t>Entu</t>
    <phoneticPr fontId="1"/>
  </si>
  <si>
    <t>都</t>
    <rPh sb="0" eb="1">
      <t>ミヤコ</t>
    </rPh>
    <phoneticPr fontId="1"/>
  </si>
  <si>
    <t>y</t>
    <phoneticPr fontId="1"/>
  </si>
  <si>
    <t>レベル3の聖職者。地、緑などの魔法技能も持つ</t>
    <rPh sb="5" eb="8">
      <t>セイショクシャ</t>
    </rPh>
    <rPh sb="9" eb="10">
      <t>チ</t>
    </rPh>
    <rPh sb="11" eb="12">
      <t>ミドリ</t>
    </rPh>
    <rPh sb="15" eb="17">
      <t>マホウ</t>
    </rPh>
    <rPh sb="17" eb="19">
      <t>ギノウ</t>
    </rPh>
    <rPh sb="20" eb="21">
      <t>モ</t>
    </rPh>
    <phoneticPr fontId="1"/>
  </si>
  <si>
    <t>Ensi</t>
    <phoneticPr fontId="1"/>
  </si>
  <si>
    <t>レベル3の聖職者。水、緑などの魔法を持ち上位指揮官も兼ねる</t>
    <rPh sb="5" eb="8">
      <t>セイショクシャ</t>
    </rPh>
    <rPh sb="9" eb="10">
      <t>ミズ</t>
    </rPh>
    <rPh sb="11" eb="12">
      <t>ミドリ</t>
    </rPh>
    <rPh sb="15" eb="17">
      <t>マホウ</t>
    </rPh>
    <rPh sb="18" eb="19">
      <t>モ</t>
    </rPh>
    <rPh sb="20" eb="22">
      <t>ジョウイ</t>
    </rPh>
    <rPh sb="22" eb="25">
      <t>シキカン</t>
    </rPh>
    <rPh sb="26" eb="27">
      <t>カ</t>
    </rPh>
    <phoneticPr fontId="1"/>
  </si>
  <si>
    <t>Enkidu Chief</t>
    <phoneticPr fontId="1"/>
  </si>
  <si>
    <t>外</t>
    <rPh sb="0" eb="1">
      <t>ソト</t>
    </rPh>
    <phoneticPr fontId="1"/>
  </si>
  <si>
    <t>動物の指揮が得意な指揮官。装備は貧相</t>
    <rPh sb="0" eb="2">
      <t>ドウブツ</t>
    </rPh>
    <rPh sb="3" eb="5">
      <t>シキ</t>
    </rPh>
    <rPh sb="6" eb="8">
      <t>トクイ</t>
    </rPh>
    <rPh sb="9" eb="12">
      <t>シキカン</t>
    </rPh>
    <rPh sb="13" eb="15">
      <t>ソウビ</t>
    </rPh>
    <rPh sb="16" eb="18">
      <t>ヒンソウ</t>
    </rPh>
    <phoneticPr fontId="1"/>
  </si>
  <si>
    <t>Enkidu Shaman</t>
    <phoneticPr fontId="1"/>
  </si>
  <si>
    <t>魔術師</t>
    <rPh sb="0" eb="3">
      <t>マジュツシ</t>
    </rPh>
    <phoneticPr fontId="1"/>
  </si>
  <si>
    <t>緑、地などの魔法技能を持つ。要塞外の雇用としては驚異の魔力</t>
    <rPh sb="0" eb="1">
      <t>ミドリ</t>
    </rPh>
    <rPh sb="2" eb="3">
      <t>チ</t>
    </rPh>
    <rPh sb="6" eb="8">
      <t>マホウ</t>
    </rPh>
    <rPh sb="8" eb="10">
      <t>ギノウ</t>
    </rPh>
    <rPh sb="11" eb="12">
      <t>モ</t>
    </rPh>
    <rPh sb="14" eb="16">
      <t>ヨウサイ</t>
    </rPh>
    <rPh sb="16" eb="17">
      <t>ガイ</t>
    </rPh>
    <rPh sb="18" eb="20">
      <t>コヨウ</t>
    </rPh>
    <rPh sb="24" eb="26">
      <t>キョウイ</t>
    </rPh>
    <rPh sb="27" eb="29">
      <t>マリョク</t>
    </rPh>
    <phoneticPr fontId="1"/>
  </si>
  <si>
    <t>30+</t>
    <phoneticPr fontId="1"/>
  </si>
  <si>
    <t>0+</t>
    <phoneticPr fontId="1"/>
  </si>
  <si>
    <t>Enkidu Hunter Chief</t>
    <phoneticPr fontId="1"/>
  </si>
  <si>
    <t>沼</t>
    <rPh sb="0" eb="1">
      <t>ヌマ</t>
    </rPh>
    <phoneticPr fontId="1"/>
  </si>
  <si>
    <t>隠密行動可能な指揮官。狂戦士のため負傷すると突撃する</t>
    <rPh sb="0" eb="2">
      <t>オンミツ</t>
    </rPh>
    <rPh sb="2" eb="4">
      <t>コウドウ</t>
    </rPh>
    <rPh sb="4" eb="6">
      <t>カノウ</t>
    </rPh>
    <rPh sb="7" eb="10">
      <t>シキカン</t>
    </rPh>
    <rPh sb="11" eb="12">
      <t>キョウ</t>
    </rPh>
    <rPh sb="12" eb="14">
      <t>センシ</t>
    </rPh>
    <rPh sb="17" eb="19">
      <t>フショウ</t>
    </rPh>
    <rPh sb="22" eb="24">
      <t>トツゲキ</t>
    </rPh>
    <phoneticPr fontId="1"/>
  </si>
  <si>
    <t>s</t>
    <phoneticPr fontId="1"/>
  </si>
  <si>
    <t>Enkidu Head Hunter</t>
    <phoneticPr fontId="1"/>
  </si>
  <si>
    <t>略奪を得意とする指揮官。こちらも気が短い</t>
    <rPh sb="0" eb="2">
      <t>リャクダツ</t>
    </rPh>
    <rPh sb="3" eb="5">
      <t>トクイ</t>
    </rPh>
    <rPh sb="8" eb="11">
      <t>シキカン</t>
    </rPh>
    <rPh sb="16" eb="17">
      <t>キ</t>
    </rPh>
    <rPh sb="18" eb="19">
      <t>ミジカ</t>
    </rPh>
    <phoneticPr fontId="1"/>
  </si>
  <si>
    <t>Enkidu Bone Reader</t>
    <phoneticPr fontId="1"/>
  </si>
  <si>
    <t>地、死などの魔法技能を持つ。占師でもある</t>
    <rPh sb="0" eb="1">
      <t>チ</t>
    </rPh>
    <rPh sb="2" eb="3">
      <t>シ</t>
    </rPh>
    <rPh sb="6" eb="8">
      <t>マホウ</t>
    </rPh>
    <rPh sb="8" eb="10">
      <t>ギノウ</t>
    </rPh>
    <rPh sb="11" eb="12">
      <t>モ</t>
    </rPh>
    <rPh sb="14" eb="16">
      <t>ウラナイシ</t>
    </rPh>
    <phoneticPr fontId="1"/>
  </si>
  <si>
    <t>5+</t>
    <phoneticPr fontId="1"/>
  </si>
  <si>
    <t>Ur</t>
    <phoneticPr fontId="1"/>
  </si>
  <si>
    <t>兵士</t>
    <rPh sb="0" eb="2">
      <t>ヘイシ</t>
    </rPh>
    <phoneticPr fontId="1"/>
  </si>
  <si>
    <t>Enkidu Soldier</t>
    <phoneticPr fontId="1"/>
  </si>
  <si>
    <t>歩兵</t>
    <rPh sb="0" eb="2">
      <t>ホヘイ</t>
    </rPh>
    <phoneticPr fontId="1"/>
  </si>
  <si>
    <t>斧と盾を持つ軽歩兵。大型なだけに攻撃力は高い</t>
    <rPh sb="0" eb="1">
      <t>オノ</t>
    </rPh>
    <rPh sb="2" eb="3">
      <t>タテ</t>
    </rPh>
    <rPh sb="4" eb="5">
      <t>モ</t>
    </rPh>
    <rPh sb="6" eb="7">
      <t>ケイ</t>
    </rPh>
    <rPh sb="7" eb="9">
      <t>ホヘイ</t>
    </rPh>
    <rPh sb="10" eb="12">
      <t>オオガタ</t>
    </rPh>
    <rPh sb="16" eb="19">
      <t>コウゲキリョク</t>
    </rPh>
    <rPh sb="20" eb="21">
      <t>タカ</t>
    </rPh>
    <phoneticPr fontId="1"/>
  </si>
  <si>
    <t>Enkidu Horn Blower</t>
    <phoneticPr fontId="1"/>
  </si>
  <si>
    <t>旗手</t>
    <rPh sb="0" eb="2">
      <t>キシュ</t>
    </rPh>
    <phoneticPr fontId="1"/>
  </si>
  <si>
    <t>所属部隊の士気を高める軍楽隊。戦闘力は低い</t>
    <rPh sb="0" eb="2">
      <t>ショゾク</t>
    </rPh>
    <rPh sb="2" eb="4">
      <t>ブタイ</t>
    </rPh>
    <rPh sb="5" eb="7">
      <t>シキ</t>
    </rPh>
    <rPh sb="8" eb="9">
      <t>タカ</t>
    </rPh>
    <rPh sb="11" eb="12">
      <t>グン</t>
    </rPh>
    <rPh sb="12" eb="14">
      <t>ガクタイ</t>
    </rPh>
    <rPh sb="15" eb="18">
      <t>セントウリョク</t>
    </rPh>
    <rPh sb="19" eb="20">
      <t>ヒク</t>
    </rPh>
    <phoneticPr fontId="1"/>
  </si>
  <si>
    <t>Enkidu Spear Guard</t>
    <phoneticPr fontId="1"/>
  </si>
  <si>
    <t>槍と盾を持つ軽歩兵。鎧はあつが兜は着けていない</t>
    <rPh sb="0" eb="1">
      <t>ヤリ</t>
    </rPh>
    <rPh sb="2" eb="3">
      <t>タテ</t>
    </rPh>
    <rPh sb="4" eb="5">
      <t>モ</t>
    </rPh>
    <rPh sb="6" eb="7">
      <t>ケイ</t>
    </rPh>
    <rPh sb="7" eb="9">
      <t>ホヘイ</t>
    </rPh>
    <rPh sb="10" eb="11">
      <t>ヨロイ</t>
    </rPh>
    <rPh sb="15" eb="16">
      <t>カブト</t>
    </rPh>
    <rPh sb="17" eb="18">
      <t>ツ</t>
    </rPh>
    <phoneticPr fontId="1"/>
  </si>
  <si>
    <t>Ur-Guard</t>
    <phoneticPr fontId="1"/>
  </si>
  <si>
    <t>斧と盾を持つ軽歩兵。要塞の防衛を得意とする</t>
    <rPh sb="0" eb="1">
      <t>オノ</t>
    </rPh>
    <rPh sb="2" eb="3">
      <t>タテ</t>
    </rPh>
    <rPh sb="4" eb="5">
      <t>モ</t>
    </rPh>
    <rPh sb="6" eb="7">
      <t>ケイ</t>
    </rPh>
    <rPh sb="7" eb="9">
      <t>ホヘイ</t>
    </rPh>
    <rPh sb="10" eb="12">
      <t>ヨウサイ</t>
    </rPh>
    <rPh sb="13" eb="15">
      <t>ボウエイ</t>
    </rPh>
    <rPh sb="16" eb="18">
      <t>トクイ</t>
    </rPh>
    <phoneticPr fontId="1"/>
  </si>
  <si>
    <t>Enki's Chosen</t>
    <phoneticPr fontId="1"/>
  </si>
  <si>
    <t>斧と盾を持つ歩兵。護衛も得意だが頭はお留守なまま</t>
    <rPh sb="0" eb="1">
      <t>オノ</t>
    </rPh>
    <rPh sb="2" eb="3">
      <t>タテ</t>
    </rPh>
    <rPh sb="4" eb="5">
      <t>モ</t>
    </rPh>
    <rPh sb="6" eb="8">
      <t>ホヘイ</t>
    </rPh>
    <rPh sb="9" eb="11">
      <t>ゴエイ</t>
    </rPh>
    <rPh sb="12" eb="14">
      <t>トクイ</t>
    </rPh>
    <rPh sb="16" eb="17">
      <t>アタマ</t>
    </rPh>
    <rPh sb="19" eb="21">
      <t>ルス</t>
    </rPh>
    <phoneticPr fontId="1"/>
  </si>
  <si>
    <t>Mushussu</t>
    <phoneticPr fontId="1"/>
  </si>
  <si>
    <t>1/都</t>
    <rPh sb="2" eb="3">
      <t>ミヤコ</t>
    </rPh>
    <phoneticPr fontId="1"/>
  </si>
  <si>
    <t>魔獣</t>
    <rPh sb="0" eb="2">
      <t>マジュウ</t>
    </rPh>
    <phoneticPr fontId="1"/>
  </si>
  <si>
    <t>高い戦闘力を持つ聖獣。数は出ないが扱いは容易</t>
    <rPh sb="0" eb="1">
      <t>タカ</t>
    </rPh>
    <rPh sb="2" eb="5">
      <t>セントウリョク</t>
    </rPh>
    <rPh sb="6" eb="7">
      <t>モ</t>
    </rPh>
    <rPh sb="8" eb="10">
      <t>セイジュウ</t>
    </rPh>
    <rPh sb="11" eb="12">
      <t>カズ</t>
    </rPh>
    <rPh sb="13" eb="14">
      <t>デ</t>
    </rPh>
    <rPh sb="17" eb="18">
      <t>アツカ</t>
    </rPh>
    <rPh sb="20" eb="22">
      <t>ヨウイ</t>
    </rPh>
    <phoneticPr fontId="1"/>
  </si>
  <si>
    <t>Enkidu</t>
    <phoneticPr fontId="1"/>
  </si>
  <si>
    <t>棍棒を持つ軽歩兵。手軽に出せるが装備も貧弱</t>
    <rPh sb="0" eb="2">
      <t>コンボウ</t>
    </rPh>
    <rPh sb="3" eb="4">
      <t>モ</t>
    </rPh>
    <rPh sb="5" eb="6">
      <t>ケイ</t>
    </rPh>
    <rPh sb="6" eb="8">
      <t>ホヘイ</t>
    </rPh>
    <rPh sb="9" eb="11">
      <t>テガル</t>
    </rPh>
    <rPh sb="12" eb="13">
      <t>ダ</t>
    </rPh>
    <rPh sb="16" eb="18">
      <t>ソウビ</t>
    </rPh>
    <rPh sb="19" eb="21">
      <t>ヒンジャク</t>
    </rPh>
    <phoneticPr fontId="1"/>
  </si>
  <si>
    <t>Enkidu Archer</t>
    <phoneticPr fontId="1"/>
  </si>
  <si>
    <t>射手</t>
    <rPh sb="0" eb="2">
      <t>シャシュ</t>
    </rPh>
    <phoneticPr fontId="1"/>
  </si>
  <si>
    <t>要塞側には居ない弓兵。長弓を使い威力も高い</t>
    <rPh sb="0" eb="2">
      <t>ヨウサイ</t>
    </rPh>
    <rPh sb="2" eb="3">
      <t>ガワ</t>
    </rPh>
    <rPh sb="5" eb="6">
      <t>イ</t>
    </rPh>
    <rPh sb="8" eb="9">
      <t>ユミ</t>
    </rPh>
    <rPh sb="9" eb="10">
      <t>ヘイ</t>
    </rPh>
    <rPh sb="11" eb="13">
      <t>ナガユミ</t>
    </rPh>
    <rPh sb="14" eb="15">
      <t>ツカ</t>
    </rPh>
    <rPh sb="16" eb="18">
      <t>イリョク</t>
    </rPh>
    <rPh sb="19" eb="20">
      <t>タカ</t>
    </rPh>
    <phoneticPr fontId="1"/>
  </si>
  <si>
    <t>Enkidu Warrior</t>
    <phoneticPr fontId="1"/>
  </si>
  <si>
    <t>槍と盾を持つ軽歩兵。盾がある分は安定している</t>
    <rPh sb="0" eb="1">
      <t>ヤリ</t>
    </rPh>
    <rPh sb="2" eb="3">
      <t>タテ</t>
    </rPh>
    <rPh sb="4" eb="5">
      <t>モ</t>
    </rPh>
    <rPh sb="6" eb="7">
      <t>ケイ</t>
    </rPh>
    <rPh sb="7" eb="9">
      <t>ホヘイ</t>
    </rPh>
    <rPh sb="10" eb="11">
      <t>タテ</t>
    </rPh>
    <rPh sb="14" eb="15">
      <t>ブン</t>
    </rPh>
    <rPh sb="16" eb="18">
      <t>アンテイ</t>
    </rPh>
    <phoneticPr fontId="1"/>
  </si>
  <si>
    <t>Enkidu Warrior</t>
    <phoneticPr fontId="1"/>
  </si>
  <si>
    <t>棍棒と盾を持つ軽歩兵。攻撃力は僅かに勝る</t>
    <rPh sb="0" eb="2">
      <t>コンボウ</t>
    </rPh>
    <rPh sb="3" eb="4">
      <t>タテ</t>
    </rPh>
    <rPh sb="5" eb="6">
      <t>モ</t>
    </rPh>
    <rPh sb="7" eb="8">
      <t>ケイ</t>
    </rPh>
    <rPh sb="8" eb="10">
      <t>ホヘイ</t>
    </rPh>
    <rPh sb="11" eb="14">
      <t>コウゲキリョク</t>
    </rPh>
    <rPh sb="15" eb="16">
      <t>ワズ</t>
    </rPh>
    <rPh sb="18" eb="19">
      <t>マサ</t>
    </rPh>
    <phoneticPr fontId="1"/>
  </si>
  <si>
    <t>Enkidu Hunter</t>
    <phoneticPr fontId="1"/>
  </si>
  <si>
    <t>槍と投槍を持つ軽装狂戦士。脆いが容易には退かない</t>
    <rPh sb="0" eb="1">
      <t>ヤリ</t>
    </rPh>
    <rPh sb="2" eb="4">
      <t>ナゲヤリ</t>
    </rPh>
    <rPh sb="5" eb="6">
      <t>モ</t>
    </rPh>
    <rPh sb="7" eb="9">
      <t>ケイソウ</t>
    </rPh>
    <rPh sb="9" eb="10">
      <t>キョウ</t>
    </rPh>
    <rPh sb="10" eb="12">
      <t>センシ</t>
    </rPh>
    <rPh sb="13" eb="14">
      <t>モロ</t>
    </rPh>
    <rPh sb="16" eb="18">
      <t>ヨウイ</t>
    </rPh>
    <rPh sb="20" eb="21">
      <t>ヒ</t>
    </rPh>
    <phoneticPr fontId="1"/>
  </si>
  <si>
    <t>Enkidu Reaver</t>
    <phoneticPr fontId="1"/>
  </si>
  <si>
    <t>斧を持つ軽装狂戦士。戦闘力は高く略奪も得意としている</t>
    <rPh sb="0" eb="1">
      <t>オノ</t>
    </rPh>
    <rPh sb="2" eb="3">
      <t>モ</t>
    </rPh>
    <rPh sb="4" eb="6">
      <t>ケイソウ</t>
    </rPh>
    <rPh sb="6" eb="7">
      <t>キョウ</t>
    </rPh>
    <rPh sb="7" eb="9">
      <t>センシ</t>
    </rPh>
    <rPh sb="10" eb="13">
      <t>セントウリョク</t>
    </rPh>
    <rPh sb="14" eb="15">
      <t>タカ</t>
    </rPh>
    <rPh sb="16" eb="18">
      <t>リャクダツ</t>
    </rPh>
    <rPh sb="19" eb="21">
      <t>トクイ</t>
    </rPh>
    <phoneticPr fontId="1"/>
  </si>
  <si>
    <t>Kulullu Commander</t>
    <phoneticPr fontId="1"/>
  </si>
  <si>
    <t>海</t>
    <rPh sb="0" eb="1">
      <t>ウミ</t>
    </rPh>
    <phoneticPr fontId="1"/>
  </si>
  <si>
    <t>a</t>
    <phoneticPr fontId="1"/>
  </si>
  <si>
    <t>Kulullu King</t>
    <phoneticPr fontId="1"/>
  </si>
  <si>
    <t>レベル2の聖職者。水の魔法を持ち水棲上位指揮官も兼任</t>
    <rPh sb="5" eb="8">
      <t>セイショクシャ</t>
    </rPh>
    <rPh sb="9" eb="10">
      <t>ミズ</t>
    </rPh>
    <rPh sb="11" eb="13">
      <t>マホウ</t>
    </rPh>
    <rPh sb="14" eb="15">
      <t>モ</t>
    </rPh>
    <rPh sb="16" eb="18">
      <t>スイセイ</t>
    </rPh>
    <rPh sb="18" eb="20">
      <t>ジョウイ</t>
    </rPh>
    <rPh sb="20" eb="23">
      <t>シキカン</t>
    </rPh>
    <rPh sb="24" eb="26">
      <t>ケンニン</t>
    </rPh>
    <phoneticPr fontId="1"/>
  </si>
  <si>
    <t>水棲指揮官。自力では海から出られないが行軍は早い</t>
    <rPh sb="0" eb="2">
      <t>スイセイ</t>
    </rPh>
    <rPh sb="2" eb="5">
      <t>シキカン</t>
    </rPh>
    <rPh sb="6" eb="8">
      <t>ジリキ</t>
    </rPh>
    <rPh sb="10" eb="11">
      <t>ウミ</t>
    </rPh>
    <rPh sb="13" eb="14">
      <t>デ</t>
    </rPh>
    <rPh sb="19" eb="21">
      <t>コウグン</t>
    </rPh>
    <rPh sb="22" eb="23">
      <t>ハヤ</t>
    </rPh>
    <phoneticPr fontId="1"/>
  </si>
  <si>
    <t>レベル2の聖職者。水、緑などの魔法技能を持つ</t>
    <rPh sb="5" eb="8">
      <t>セイショクシャ</t>
    </rPh>
    <rPh sb="9" eb="10">
      <t>ミズ</t>
    </rPh>
    <rPh sb="11" eb="12">
      <t>ミドリ</t>
    </rPh>
    <rPh sb="15" eb="17">
      <t>マホウ</t>
    </rPh>
    <rPh sb="17" eb="19">
      <t>ギノウ</t>
    </rPh>
    <rPh sb="20" eb="21">
      <t>モ</t>
    </rPh>
    <phoneticPr fontId="1"/>
  </si>
  <si>
    <t>15+</t>
    <phoneticPr fontId="1"/>
  </si>
  <si>
    <t>Kulullu Sage</t>
    <phoneticPr fontId="1"/>
  </si>
  <si>
    <t>水などの魔法技能を持つ。研究が得意</t>
    <rPh sb="0" eb="1">
      <t>ミズ</t>
    </rPh>
    <rPh sb="4" eb="6">
      <t>マホウ</t>
    </rPh>
    <rPh sb="6" eb="8">
      <t>ギノウ</t>
    </rPh>
    <rPh sb="9" eb="10">
      <t>モ</t>
    </rPh>
    <rPh sb="12" eb="14">
      <t>ケンキュウ</t>
    </rPh>
    <rPh sb="15" eb="17">
      <t>トクイ</t>
    </rPh>
    <phoneticPr fontId="1"/>
  </si>
  <si>
    <t>a</t>
    <phoneticPr fontId="1"/>
  </si>
  <si>
    <t>Kulullu</t>
    <phoneticPr fontId="1"/>
  </si>
  <si>
    <t>槍を持つ軽歩兵。水棲のため陸には上がれない</t>
    <rPh sb="0" eb="1">
      <t>ヤリ</t>
    </rPh>
    <rPh sb="2" eb="3">
      <t>モ</t>
    </rPh>
    <rPh sb="4" eb="5">
      <t>ケイ</t>
    </rPh>
    <rPh sb="5" eb="7">
      <t>ホヘイ</t>
    </rPh>
    <rPh sb="8" eb="10">
      <t>スイセイ</t>
    </rPh>
    <rPh sb="13" eb="14">
      <t>リク</t>
    </rPh>
    <rPh sb="16" eb="17">
      <t>ア</t>
    </rPh>
    <phoneticPr fontId="1"/>
  </si>
  <si>
    <t>Kulullu Soldier</t>
    <phoneticPr fontId="1"/>
  </si>
  <si>
    <t>槍を持つ歩兵。海中の制圧や維持の助けにはなる</t>
    <rPh sb="0" eb="1">
      <t>ヤリ</t>
    </rPh>
    <rPh sb="2" eb="3">
      <t>モ</t>
    </rPh>
    <rPh sb="4" eb="6">
      <t>ホヘイ</t>
    </rPh>
    <rPh sb="7" eb="9">
      <t>カイチュウ</t>
    </rPh>
    <rPh sb="10" eb="12">
      <t>セイアツ</t>
    </rPh>
    <rPh sb="13" eb="15">
      <t>イジ</t>
    </rPh>
    <rPh sb="16" eb="17">
      <t>タス</t>
    </rPh>
    <phoneticPr fontId="1"/>
  </si>
  <si>
    <t>陸上下位</t>
    <rPh sb="0" eb="2">
      <t>リクジョウ</t>
    </rPh>
    <rPh sb="2" eb="4">
      <t>カイ</t>
    </rPh>
    <phoneticPr fontId="1"/>
  </si>
  <si>
    <t>陸上上位</t>
    <rPh sb="0" eb="2">
      <t>リクジョウ</t>
    </rPh>
    <rPh sb="2" eb="4">
      <t>ジョウイ</t>
    </rPh>
    <phoneticPr fontId="1"/>
  </si>
  <si>
    <t>陸上要塞</t>
    <rPh sb="0" eb="2">
      <t>リクジョウ</t>
    </rPh>
    <rPh sb="2" eb="4">
      <t>ヨウサイ</t>
    </rPh>
    <phoneticPr fontId="1"/>
  </si>
  <si>
    <t>水中下位</t>
    <rPh sb="0" eb="2">
      <t>スイチュウ</t>
    </rPh>
    <rPh sb="2" eb="4">
      <t>カイ</t>
    </rPh>
    <phoneticPr fontId="1"/>
  </si>
  <si>
    <t>水中上位</t>
    <rPh sb="0" eb="2">
      <t>スイチュウ</t>
    </rPh>
    <rPh sb="2" eb="4">
      <t>ジョウイ</t>
    </rPh>
    <phoneticPr fontId="1"/>
  </si>
  <si>
    <t>水中要塞</t>
    <rPh sb="0" eb="2">
      <t>スイチュウ</t>
    </rPh>
    <rPh sb="2" eb="4">
      <t>ヨウサイ</t>
    </rPh>
    <phoneticPr fontId="1"/>
  </si>
  <si>
    <t>Enkidu Soldier:10　Enkidu Spear Guard:5</t>
    <phoneticPr fontId="1"/>
  </si>
  <si>
    <t>Gudu</t>
    <phoneticPr fontId="1"/>
  </si>
  <si>
    <t>Ur-Guard:5</t>
    <phoneticPr fontId="1"/>
  </si>
  <si>
    <t>Enkidu Commander</t>
    <phoneticPr fontId="1"/>
  </si>
  <si>
    <t>Enkidu Archer:6</t>
    <phoneticPr fontId="1"/>
  </si>
  <si>
    <t>Kulullu Commander</t>
    <phoneticPr fontId="1"/>
  </si>
  <si>
    <t>Kulullu:8</t>
    <phoneticPr fontId="1"/>
  </si>
  <si>
    <t>Kulullu Soldier:8</t>
    <phoneticPr fontId="1"/>
  </si>
  <si>
    <t>Kulullu Commander</t>
    <phoneticPr fontId="1"/>
  </si>
  <si>
    <t>Kulullu Soldier:5</t>
    <phoneticPr fontId="1"/>
  </si>
  <si>
    <t>Ur</t>
    <phoneticPr fontId="1"/>
  </si>
  <si>
    <t>Gala</t>
    <phoneticPr fontId="1"/>
  </si>
  <si>
    <t>緑1聖1</t>
    <rPh sb="0" eb="1">
      <t>ミドリ</t>
    </rPh>
    <rPh sb="2" eb="3">
      <t>セイ</t>
    </rPh>
    <phoneticPr fontId="1"/>
  </si>
  <si>
    <t>Sal-Me</t>
    <phoneticPr fontId="1"/>
  </si>
  <si>
    <t>水1緑1聖1</t>
    <rPh sb="0" eb="1">
      <t>ミズ</t>
    </rPh>
    <rPh sb="2" eb="3">
      <t>ミドリ</t>
    </rPh>
    <rPh sb="4" eb="5">
      <t>セイ</t>
    </rPh>
    <phoneticPr fontId="1"/>
  </si>
  <si>
    <t>聖1</t>
    <rPh sb="0" eb="1">
      <t>セイ</t>
    </rPh>
    <phoneticPr fontId="1"/>
  </si>
  <si>
    <t>風地+2:100%</t>
    <rPh sb="0" eb="1">
      <t>カゼ</t>
    </rPh>
    <rPh sb="1" eb="2">
      <t>チ</t>
    </rPh>
    <phoneticPr fontId="1"/>
  </si>
  <si>
    <t>Ishib</t>
    <phoneticPr fontId="1"/>
  </si>
  <si>
    <t>水2聖2</t>
    <rPh sb="0" eb="1">
      <t>ミズ</t>
    </rPh>
    <rPh sb="2" eb="3">
      <t>セイ</t>
    </rPh>
    <phoneticPr fontId="1"/>
  </si>
  <si>
    <t>風地緑+1:100%</t>
    <rPh sb="0" eb="1">
      <t>カゼ</t>
    </rPh>
    <rPh sb="1" eb="2">
      <t>チ</t>
    </rPh>
    <rPh sb="2" eb="3">
      <t>ミドリ</t>
    </rPh>
    <phoneticPr fontId="1"/>
  </si>
  <si>
    <t>Entu</t>
    <phoneticPr fontId="1"/>
  </si>
  <si>
    <t>地2緑1聖3</t>
    <rPh sb="0" eb="1">
      <t>チ</t>
    </rPh>
    <rPh sb="2" eb="3">
      <t>ミドリ</t>
    </rPh>
    <rPh sb="4" eb="5">
      <t>セイ</t>
    </rPh>
    <phoneticPr fontId="1"/>
  </si>
  <si>
    <t>風水地緑+1:100%</t>
    <rPh sb="0" eb="1">
      <t>カゼ</t>
    </rPh>
    <rPh sb="1" eb="2">
      <t>ミズ</t>
    </rPh>
    <rPh sb="2" eb="3">
      <t>チ</t>
    </rPh>
    <rPh sb="3" eb="4">
      <t>ミドリ</t>
    </rPh>
    <phoneticPr fontId="1"/>
  </si>
  <si>
    <t>Ensi</t>
    <phoneticPr fontId="1"/>
  </si>
  <si>
    <t>水2緑1聖3</t>
    <rPh sb="0" eb="1">
      <t>ミズ</t>
    </rPh>
    <rPh sb="2" eb="3">
      <t>ミドリ</t>
    </rPh>
    <rPh sb="4" eb="5">
      <t>セイ</t>
    </rPh>
    <phoneticPr fontId="1"/>
  </si>
  <si>
    <t>Enkidu Shaman</t>
    <phoneticPr fontId="1"/>
  </si>
  <si>
    <t>地2緑3</t>
    <rPh sb="0" eb="1">
      <t>チ</t>
    </rPh>
    <rPh sb="2" eb="3">
      <t>ミドリ</t>
    </rPh>
    <phoneticPr fontId="1"/>
  </si>
  <si>
    <t>水地緑+1:100% 水地死緑+1:10%</t>
    <rPh sb="0" eb="1">
      <t>ミズ</t>
    </rPh>
    <rPh sb="1" eb="2">
      <t>チ</t>
    </rPh>
    <rPh sb="2" eb="3">
      <t>ミドリ</t>
    </rPh>
    <rPh sb="11" eb="12">
      <t>ミズ</t>
    </rPh>
    <rPh sb="12" eb="13">
      <t>チ</t>
    </rPh>
    <rPh sb="13" eb="14">
      <t>シ</t>
    </rPh>
    <rPh sb="14" eb="15">
      <t>ミドリ</t>
    </rPh>
    <phoneticPr fontId="1"/>
  </si>
  <si>
    <t>13+</t>
    <phoneticPr fontId="1"/>
  </si>
  <si>
    <t>Enkidu Bone Reader</t>
    <phoneticPr fontId="1"/>
  </si>
  <si>
    <t>地1死1</t>
    <rPh sb="0" eb="1">
      <t>チ</t>
    </rPh>
    <rPh sb="2" eb="3">
      <t>シ</t>
    </rPh>
    <phoneticPr fontId="1"/>
  </si>
  <si>
    <t>水地死+1:100%</t>
    <rPh sb="0" eb="1">
      <t>ミズ</t>
    </rPh>
    <rPh sb="1" eb="2">
      <t>チ</t>
    </rPh>
    <rPh sb="2" eb="3">
      <t>シ</t>
    </rPh>
    <phoneticPr fontId="1"/>
  </si>
  <si>
    <t>Kulullu King</t>
    <phoneticPr fontId="1"/>
  </si>
  <si>
    <t>水1聖2</t>
    <rPh sb="0" eb="1">
      <t>ミズ</t>
    </rPh>
    <rPh sb="2" eb="3">
      <t>セイ</t>
    </rPh>
    <phoneticPr fontId="1"/>
  </si>
  <si>
    <t>水1緑1聖2</t>
    <rPh sb="0" eb="1">
      <t>ミズ</t>
    </rPh>
    <rPh sb="2" eb="3">
      <t>ミドリ</t>
    </rPh>
    <rPh sb="4" eb="5">
      <t>セイ</t>
    </rPh>
    <phoneticPr fontId="1"/>
  </si>
  <si>
    <t>風水星緑+1:100%</t>
    <rPh sb="0" eb="1">
      <t>カゼ</t>
    </rPh>
    <rPh sb="1" eb="2">
      <t>ミズ</t>
    </rPh>
    <rPh sb="2" eb="3">
      <t>ホシ</t>
    </rPh>
    <rPh sb="3" eb="4">
      <t>ミドリ</t>
    </rPh>
    <phoneticPr fontId="1"/>
  </si>
  <si>
    <t>水2</t>
    <rPh sb="0" eb="1">
      <t>ミズ</t>
    </rPh>
    <phoneticPr fontId="1"/>
  </si>
  <si>
    <t>InsRe</t>
    <phoneticPr fontId="1"/>
  </si>
  <si>
    <t>Ugallu</t>
    <phoneticPr fontId="1"/>
  </si>
  <si>
    <t>呼</t>
    <rPh sb="0" eb="1">
      <t>コ</t>
    </rPh>
    <phoneticPr fontId="1"/>
  </si>
  <si>
    <t>風3</t>
    <rPh sb="0" eb="1">
      <t>カゼ</t>
    </rPh>
    <phoneticPr fontId="1"/>
  </si>
  <si>
    <t>Umu-apkallu</t>
    <phoneticPr fontId="1"/>
  </si>
  <si>
    <t>風3水3地2星4緑2聖2</t>
    <rPh sb="0" eb="1">
      <t>カゼ</t>
    </rPh>
    <rPh sb="2" eb="3">
      <t>ミズ</t>
    </rPh>
    <rPh sb="4" eb="5">
      <t>チ</t>
    </rPh>
    <rPh sb="6" eb="7">
      <t>ホシ</t>
    </rPh>
    <rPh sb="8" eb="9">
      <t>ミドリ</t>
    </rPh>
    <rPh sb="10" eb="11">
      <t>セイ</t>
    </rPh>
    <phoneticPr fontId="1"/>
  </si>
  <si>
    <t>Summon Kusarikkus</t>
    <phoneticPr fontId="1"/>
  </si>
  <si>
    <t>地1</t>
    <rPh sb="0" eb="1">
      <t>チ</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</si>
  <si>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</si>
  <si>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</si>
  <si>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</si>
  <si>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悪魔殺しの槍を持つ神聖なる牛人間Kusarikkuを2体召喚します</t>
    <rPh sb="0" eb="2">
      <t>アクマ</t>
    </rPh>
    <rPh sb="2" eb="3">
      <t>ゴロ</t>
    </rPh>
    <rPh sb="5" eb="6">
      <t>ヤリ</t>
    </rPh>
    <rPh sb="7" eb="8">
      <t>モ</t>
    </rPh>
    <rPh sb="9" eb="11">
      <t>シンセイ</t>
    </rPh>
    <rPh sb="13" eb="14">
      <t>ウシ</t>
    </rPh>
    <rPh sb="14" eb="16">
      <t>ニンゲン</t>
    </rPh>
    <rPh sb="27" eb="28">
      <t>タイ</t>
    </rPh>
    <rPh sb="28" eb="30">
      <t>ショウカン</t>
    </rPh>
    <phoneticPr fontId="1"/>
  </si>
  <si>
    <t>Kusarikku</t>
    <phoneticPr fontId="1"/>
  </si>
  <si>
    <t>Summon Ugallu</t>
    <phoneticPr fontId="1"/>
  </si>
  <si>
    <t>風3</t>
    <rPh sb="0" eb="1">
      <t>カゼ</t>
    </rPh>
    <phoneticPr fontId="1"/>
  </si>
  <si>
    <t>指揮官召喚</t>
    <rPh sb="0" eb="3">
      <t>シキカン</t>
    </rPh>
    <rPh sb="3" eb="5">
      <t>ショウカン</t>
    </rPh>
    <phoneticPr fontId="1"/>
  </si>
  <si>
    <t>低級の嵐の神Ugalluを召喚します</t>
    <rPh sb="0" eb="2">
      <t>テイキュウ</t>
    </rPh>
    <rPh sb="3" eb="4">
      <t>アラシ</t>
    </rPh>
    <rPh sb="5" eb="6">
      <t>カミ</t>
    </rPh>
    <rPh sb="13" eb="15">
      <t>ショウカン</t>
    </rPh>
    <phoneticPr fontId="1"/>
  </si>
  <si>
    <t>Ugallu</t>
    <phoneticPr fontId="1"/>
  </si>
  <si>
    <t>Call Anzu</t>
    <phoneticPr fontId="1"/>
  </si>
  <si>
    <t>風4</t>
    <rPh sb="0" eb="1">
      <t>カゼ</t>
    </rPh>
    <phoneticPr fontId="1"/>
  </si>
  <si>
    <t>水と炎を吐く魔鳥Anzuを1体召喚します</t>
    <rPh sb="0" eb="1">
      <t>ミズ</t>
    </rPh>
    <rPh sb="2" eb="3">
      <t>ホノオ</t>
    </rPh>
    <rPh sb="4" eb="5">
      <t>ハ</t>
    </rPh>
    <rPh sb="6" eb="7">
      <t>マ</t>
    </rPh>
    <rPh sb="7" eb="8">
      <t>チョウ</t>
    </rPh>
    <rPh sb="14" eb="15">
      <t>タイ</t>
    </rPh>
    <rPh sb="15" eb="17">
      <t>ショウカン</t>
    </rPh>
    <phoneticPr fontId="1"/>
  </si>
  <si>
    <t>Anzu</t>
    <phoneticPr fontId="1"/>
  </si>
  <si>
    <t>Call Apkallu</t>
    <phoneticPr fontId="1"/>
  </si>
  <si>
    <t>星5</t>
    <rPh sb="0" eb="1">
      <t>ホシ</t>
    </rPh>
    <phoneticPr fontId="1"/>
  </si>
  <si>
    <t>極めて高い魔力と研究力を持つUmu-apkalluを召喚します</t>
    <rPh sb="0" eb="1">
      <t>キワ</t>
    </rPh>
    <rPh sb="3" eb="4">
      <t>タカ</t>
    </rPh>
    <rPh sb="5" eb="7">
      <t>マリョク</t>
    </rPh>
    <rPh sb="8" eb="10">
      <t>ケンキュウ</t>
    </rPh>
    <rPh sb="10" eb="11">
      <t>リョク</t>
    </rPh>
    <rPh sb="12" eb="13">
      <t>モ</t>
    </rPh>
    <rPh sb="26" eb="28">
      <t>ショウカン</t>
    </rPh>
    <phoneticPr fontId="1"/>
  </si>
  <si>
    <t>Umu-apkallu</t>
    <phoneticPr fontId="1"/>
  </si>
  <si>
    <t>Conjuration</t>
    <phoneticPr fontId="1"/>
  </si>
  <si>
    <t>Headdress of the Bull</t>
    <phoneticPr fontId="1"/>
  </si>
  <si>
    <t>Ur</t>
    <phoneticPr fontId="1"/>
  </si>
  <si>
    <t>Herd of Buffaloes</t>
    <phoneticPr fontId="1"/>
  </si>
  <si>
    <t>Summon Kusarikkus</t>
    <phoneticPr fontId="1"/>
  </si>
  <si>
    <t>Summon Ugallu</t>
    <phoneticPr fontId="1"/>
  </si>
  <si>
    <t>Call Anzu</t>
    <phoneticPr fontId="1"/>
  </si>
  <si>
    <t>Call Apkallu</t>
    <phoneticPr fontId="1"/>
  </si>
  <si>
    <t>Ur</t>
    <phoneticPr fontId="1"/>
  </si>
  <si>
    <t>エンキドゥ</t>
    <phoneticPr fontId="1"/>
  </si>
  <si>
    <t>人間、コロッサス</t>
    <rPh sb="0" eb="2">
      <t>ニンゲン</t>
    </rPh>
    <phoneticPr fontId="1"/>
  </si>
  <si>
    <t>統治下にない海域を超えた徴税が可能、沿岸の要塞に税収ボーナス</t>
    <rPh sb="18" eb="20">
      <t>エンガン</t>
    </rPh>
    <rPh sb="21" eb="23">
      <t>ヨウサイ</t>
    </rPh>
    <rPh sb="24" eb="26">
      <t>ゼイシュウ</t>
    </rPh>
    <phoneticPr fontId="1"/>
  </si>
  <si>
    <t>Temple of Storms and Flames</t>
    <phoneticPr fontId="1"/>
  </si>
  <si>
    <t>火2風3血2</t>
    <rPh sb="0" eb="1">
      <t>ヒ</t>
    </rPh>
    <rPh sb="2" eb="3">
      <t>カゼ</t>
    </rPh>
    <rPh sb="4" eb="5">
      <t>ケツ</t>
    </rPh>
    <phoneticPr fontId="1"/>
  </si>
  <si>
    <t>Berytosの民は、先代の全能者により打ち倒された巨大な嵐の神霊、Telkhineらによって築かれた文明の末裔です。
Telkhineは造船術、航海術、そして金工をBerytosの民の祖先に教えました。
Telkhineらが打ち倒された時、人間たちはTelkhineの使徒であるStorm Callerに率いられ、海を越えて逃げました。
鉄の加工技術とStorm Callerの魔力により、新たなる植民地が遠き岸辺に築かれました。
死に逝く帝国は、不死鳥のように蘇りました。
しかしTelkhine神は倒れ、人間たちは神の指導を求めていました。
彼らはHinnomのMelquatを見つけました。
植民地の一つはAshdodの近くにあり、Melquatと血塗られた信仰はすぐに不死鳥の帝国へと広まりました。
Berytosの中心的植民地では、Melquatへ捧ぐ大きな神殿が建設されました。
しかし程なく、もう一つの勢力がその信仰に自らの道を見出しました。
Machaka王族の偉大なる人々、Colossusの難民はBerytosに辿り着き、自らを血塗られた信仰の支配者としました。
彼らの魔女は神性を主張し、自らをBride-in-Waitingと呼びました。
現在、Berytosはその大神殿に座す魔女王によって率いられる、航海民族です。</t>
    <phoneticPr fontId="1"/>
  </si>
  <si>
    <t>Berytian Scout</t>
    <phoneticPr fontId="1"/>
  </si>
  <si>
    <t>若干資源消費が小さい斥候。大きな差はない</t>
    <rPh sb="0" eb="2">
      <t>ジャッカン</t>
    </rPh>
    <rPh sb="2" eb="4">
      <t>シゲン</t>
    </rPh>
    <rPh sb="4" eb="6">
      <t>ショウヒ</t>
    </rPh>
    <rPh sb="7" eb="8">
      <t>チイ</t>
    </rPh>
    <rPh sb="10" eb="12">
      <t>セッコウ</t>
    </rPh>
    <rPh sb="13" eb="14">
      <t>オオ</t>
    </rPh>
    <rPh sb="16" eb="17">
      <t>サ</t>
    </rPh>
    <phoneticPr fontId="1"/>
  </si>
  <si>
    <t>fm</t>
    <phoneticPr fontId="1"/>
  </si>
  <si>
    <t>Berytian Captain</t>
    <phoneticPr fontId="1"/>
  </si>
  <si>
    <t>標準的な指揮官。航海技能も保有する</t>
    <rPh sb="0" eb="3">
      <t>ヒョウジュンテキ</t>
    </rPh>
    <rPh sb="4" eb="7">
      <t>シキカン</t>
    </rPh>
    <rPh sb="8" eb="10">
      <t>コウカイ</t>
    </rPh>
    <rPh sb="10" eb="12">
      <t>ギノウ</t>
    </rPh>
    <rPh sb="13" eb="15">
      <t>ホユウ</t>
    </rPh>
    <phoneticPr fontId="1"/>
  </si>
  <si>
    <t>Berytian Priest</t>
    <phoneticPr fontId="1"/>
  </si>
  <si>
    <t>レベル1の聖職者。血などの魔法技能も持つ</t>
    <rPh sb="5" eb="8">
      <t>セイショクシャ</t>
    </rPh>
    <rPh sb="9" eb="10">
      <t>ケツ</t>
    </rPh>
    <rPh sb="13" eb="15">
      <t>マホウ</t>
    </rPh>
    <rPh sb="15" eb="17">
      <t>ギノウ</t>
    </rPh>
    <rPh sb="18" eb="19">
      <t>モ</t>
    </rPh>
    <phoneticPr fontId="1"/>
  </si>
  <si>
    <t>y</t>
    <phoneticPr fontId="1"/>
  </si>
  <si>
    <t>10+</t>
    <phoneticPr fontId="1"/>
  </si>
  <si>
    <t>Berytian Sage</t>
    <phoneticPr fontId="1"/>
  </si>
  <si>
    <t>地などの魔法技能を持つ。研究に長ける</t>
    <rPh sb="0" eb="1">
      <t>チ</t>
    </rPh>
    <rPh sb="4" eb="6">
      <t>マホウ</t>
    </rPh>
    <rPh sb="6" eb="8">
      <t>ギノウ</t>
    </rPh>
    <rPh sb="9" eb="10">
      <t>モ</t>
    </rPh>
    <rPh sb="12" eb="14">
      <t>ケンキュウ</t>
    </rPh>
    <rPh sb="15" eb="16">
      <t>タ</t>
    </rPh>
    <phoneticPr fontId="1"/>
  </si>
  <si>
    <t>Mage Pilot</t>
    <phoneticPr fontId="1"/>
  </si>
  <si>
    <t>岸</t>
    <rPh sb="0" eb="1">
      <t>キシ</t>
    </rPh>
    <phoneticPr fontId="1"/>
  </si>
  <si>
    <t>風と水の魔法技能を持つ。他の多くと同様に航海も可能</t>
    <rPh sb="0" eb="1">
      <t>カゼ</t>
    </rPh>
    <rPh sb="2" eb="3">
      <t>ミズ</t>
    </rPh>
    <rPh sb="4" eb="6">
      <t>マホウ</t>
    </rPh>
    <rPh sb="6" eb="8">
      <t>ギノウ</t>
    </rPh>
    <rPh sb="9" eb="10">
      <t>モ</t>
    </rPh>
    <rPh sb="12" eb="13">
      <t>ホカ</t>
    </rPh>
    <rPh sb="14" eb="15">
      <t>オオ</t>
    </rPh>
    <rPh sb="17" eb="19">
      <t>ドウヨウ</t>
    </rPh>
    <rPh sb="20" eb="22">
      <t>コウカイ</t>
    </rPh>
    <rPh sb="23" eb="25">
      <t>カノウ</t>
    </rPh>
    <phoneticPr fontId="1"/>
  </si>
  <si>
    <t>Storm Caller</t>
    <phoneticPr fontId="1"/>
  </si>
  <si>
    <t>風、水などの魔法技能を持つ。雇用条件からすると強い魔力</t>
    <rPh sb="0" eb="1">
      <t>カゼ</t>
    </rPh>
    <rPh sb="2" eb="3">
      <t>ミズ</t>
    </rPh>
    <rPh sb="6" eb="8">
      <t>マホウ</t>
    </rPh>
    <rPh sb="8" eb="10">
      <t>ギノウ</t>
    </rPh>
    <rPh sb="11" eb="12">
      <t>モ</t>
    </rPh>
    <rPh sb="14" eb="16">
      <t>コヨウ</t>
    </rPh>
    <rPh sb="16" eb="18">
      <t>ジョウケン</t>
    </rPh>
    <rPh sb="23" eb="24">
      <t>ツヨ</t>
    </rPh>
    <rPh sb="25" eb="27">
      <t>マリョク</t>
    </rPh>
    <phoneticPr fontId="1"/>
  </si>
  <si>
    <t>25+</t>
    <phoneticPr fontId="1"/>
  </si>
  <si>
    <t>40+</t>
    <phoneticPr fontId="1"/>
  </si>
  <si>
    <t>Bride-in-Waiting</t>
    <phoneticPr fontId="1"/>
  </si>
  <si>
    <t>90+</t>
    <phoneticPr fontId="1"/>
  </si>
  <si>
    <t>Berytos</t>
    <phoneticPr fontId="1"/>
  </si>
  <si>
    <t>Berytian Militia</t>
    <phoneticPr fontId="1"/>
  </si>
  <si>
    <t>民兵</t>
    <rPh sb="0" eb="2">
      <t>ミンペイ</t>
    </rPh>
    <phoneticPr fontId="1"/>
  </si>
  <si>
    <t>槍と盾を持つ民兵。当然ながら弱いが装備は良いほう</t>
    <rPh sb="0" eb="1">
      <t>ヤリ</t>
    </rPh>
    <rPh sb="2" eb="3">
      <t>タテ</t>
    </rPh>
    <rPh sb="4" eb="5">
      <t>モ</t>
    </rPh>
    <rPh sb="6" eb="8">
      <t>ミンペイ</t>
    </rPh>
    <rPh sb="9" eb="11">
      <t>トウゼン</t>
    </rPh>
    <rPh sb="14" eb="15">
      <t>ヨワ</t>
    </rPh>
    <rPh sb="17" eb="19">
      <t>ソウビ</t>
    </rPh>
    <rPh sb="20" eb="21">
      <t>ヨ</t>
    </rPh>
    <phoneticPr fontId="1"/>
  </si>
  <si>
    <t>Berytian Archer</t>
    <phoneticPr fontId="1"/>
  </si>
  <si>
    <t>短弓を持つ弓兵。平凡な性能</t>
    <rPh sb="0" eb="2">
      <t>タンキュウ</t>
    </rPh>
    <rPh sb="3" eb="4">
      <t>モ</t>
    </rPh>
    <rPh sb="5" eb="6">
      <t>ユミ</t>
    </rPh>
    <rPh sb="6" eb="7">
      <t>ヘイ</t>
    </rPh>
    <rPh sb="8" eb="10">
      <t>ヘイボン</t>
    </rPh>
    <rPh sb="11" eb="13">
      <t>セイノウ</t>
    </rPh>
    <phoneticPr fontId="1"/>
  </si>
  <si>
    <t>Berytian Spearman</t>
    <phoneticPr fontId="1"/>
  </si>
  <si>
    <t>槍、投槍、盾を持つ軽歩兵。迎撃も含めばそこそこ粘る</t>
    <rPh sb="0" eb="1">
      <t>ヤリ</t>
    </rPh>
    <rPh sb="2" eb="4">
      <t>ナゲヤリ</t>
    </rPh>
    <rPh sb="5" eb="6">
      <t>タテ</t>
    </rPh>
    <rPh sb="7" eb="8">
      <t>モ</t>
    </rPh>
    <rPh sb="9" eb="10">
      <t>ケイ</t>
    </rPh>
    <rPh sb="10" eb="12">
      <t>ホヘイ</t>
    </rPh>
    <rPh sb="13" eb="15">
      <t>ゲイゲキ</t>
    </rPh>
    <rPh sb="16" eb="17">
      <t>フク</t>
    </rPh>
    <rPh sb="23" eb="24">
      <t>ネバ</t>
    </rPh>
    <phoneticPr fontId="1"/>
  </si>
  <si>
    <t>Berytian Soldier</t>
    <phoneticPr fontId="1"/>
  </si>
  <si>
    <t>小剣と盾を持つ歩兵。槍よりは攻撃力が高い</t>
    <rPh sb="0" eb="2">
      <t>ショウケン</t>
    </rPh>
    <rPh sb="3" eb="4">
      <t>タテ</t>
    </rPh>
    <rPh sb="5" eb="6">
      <t>モ</t>
    </rPh>
    <rPh sb="7" eb="9">
      <t>ホヘイ</t>
    </rPh>
    <rPh sb="10" eb="11">
      <t>ヤリ</t>
    </rPh>
    <rPh sb="14" eb="17">
      <t>コウゲキリョク</t>
    </rPh>
    <rPh sb="18" eb="19">
      <t>タカ</t>
    </rPh>
    <phoneticPr fontId="1"/>
  </si>
  <si>
    <t>Berytian Heavy Spearman</t>
    <phoneticPr fontId="1"/>
  </si>
  <si>
    <t>長槍と盾を持つ歩兵。密な隊列を組める</t>
    <rPh sb="0" eb="1">
      <t>ナガ</t>
    </rPh>
    <rPh sb="1" eb="2">
      <t>ヤリ</t>
    </rPh>
    <rPh sb="3" eb="4">
      <t>タテ</t>
    </rPh>
    <rPh sb="5" eb="6">
      <t>モ</t>
    </rPh>
    <rPh sb="7" eb="9">
      <t>ホヘイ</t>
    </rPh>
    <rPh sb="10" eb="11">
      <t>ミツ</t>
    </rPh>
    <rPh sb="12" eb="14">
      <t>タイレツ</t>
    </rPh>
    <rPh sb="15" eb="16">
      <t>ク</t>
    </rPh>
    <phoneticPr fontId="1"/>
  </si>
  <si>
    <t>Berytian Elite Soldier</t>
    <phoneticPr fontId="1"/>
  </si>
  <si>
    <t>小剣と盾を持つ歩兵。高い士気を持ち戦闘技能も向上</t>
    <rPh sb="0" eb="2">
      <t>ショウケン</t>
    </rPh>
    <rPh sb="3" eb="4">
      <t>タテ</t>
    </rPh>
    <rPh sb="5" eb="6">
      <t>モ</t>
    </rPh>
    <rPh sb="7" eb="9">
      <t>ホヘイ</t>
    </rPh>
    <rPh sb="10" eb="11">
      <t>タカ</t>
    </rPh>
    <rPh sb="12" eb="14">
      <t>シキ</t>
    </rPh>
    <rPh sb="15" eb="16">
      <t>モ</t>
    </rPh>
    <rPh sb="17" eb="19">
      <t>セントウ</t>
    </rPh>
    <rPh sb="19" eb="21">
      <t>ギノウ</t>
    </rPh>
    <rPh sb="22" eb="24">
      <t>コウジョウ</t>
    </rPh>
    <phoneticPr fontId="1"/>
  </si>
  <si>
    <t>Berytian Lancer</t>
    <phoneticPr fontId="1"/>
  </si>
  <si>
    <t>騎兵</t>
    <rPh sb="0" eb="2">
      <t>キヘイ</t>
    </rPh>
    <phoneticPr fontId="1"/>
  </si>
  <si>
    <t>軽突撃槍と盾を持つ軽騎兵。船に乗れない点に注意</t>
    <rPh sb="0" eb="1">
      <t>ケイ</t>
    </rPh>
    <rPh sb="1" eb="3">
      <t>トツゲキ</t>
    </rPh>
    <rPh sb="3" eb="4">
      <t>ヤリ</t>
    </rPh>
    <rPh sb="5" eb="6">
      <t>タテ</t>
    </rPh>
    <rPh sb="7" eb="8">
      <t>モ</t>
    </rPh>
    <rPh sb="9" eb="10">
      <t>ケイ</t>
    </rPh>
    <rPh sb="10" eb="12">
      <t>キヘイ</t>
    </rPh>
    <rPh sb="13" eb="14">
      <t>フネ</t>
    </rPh>
    <rPh sb="15" eb="16">
      <t>ノ</t>
    </rPh>
    <rPh sb="19" eb="20">
      <t>テン</t>
    </rPh>
    <rPh sb="21" eb="23">
      <t>チュウイ</t>
    </rPh>
    <phoneticPr fontId="1"/>
  </si>
  <si>
    <t>War Elephant</t>
    <phoneticPr fontId="1"/>
  </si>
  <si>
    <t>軍用象</t>
    <rPh sb="0" eb="2">
      <t>グンヨウ</t>
    </rPh>
    <rPh sb="2" eb="3">
      <t>ゾウ</t>
    </rPh>
    <phoneticPr fontId="1"/>
  </si>
  <si>
    <t>Colossi Warrior</t>
    <phoneticPr fontId="1"/>
  </si>
  <si>
    <t>小剣と盾を持つ歩兵。強靭だが大柄で船にも載らない</t>
    <rPh sb="0" eb="2">
      <t>ショウケン</t>
    </rPh>
    <rPh sb="3" eb="4">
      <t>タテ</t>
    </rPh>
    <rPh sb="5" eb="6">
      <t>モ</t>
    </rPh>
    <rPh sb="7" eb="9">
      <t>ホヘイ</t>
    </rPh>
    <rPh sb="10" eb="12">
      <t>キョウジン</t>
    </rPh>
    <rPh sb="14" eb="16">
      <t>オオガラ</t>
    </rPh>
    <rPh sb="17" eb="18">
      <t>フネ</t>
    </rPh>
    <rPh sb="20" eb="21">
      <t>ノ</t>
    </rPh>
    <phoneticPr fontId="1"/>
  </si>
  <si>
    <t>敵を蹂躙する巨大生物。当然だが船には載らない</t>
    <rPh sb="11" eb="13">
      <t>トウゼン</t>
    </rPh>
    <rPh sb="15" eb="16">
      <t>フネ</t>
    </rPh>
    <rPh sb="18" eb="19">
      <t>ノ</t>
    </rPh>
    <phoneticPr fontId="1"/>
  </si>
  <si>
    <t>Berytian Priest</t>
    <phoneticPr fontId="1"/>
  </si>
  <si>
    <t>血1聖1</t>
    <rPh sb="0" eb="1">
      <t>ケツ</t>
    </rPh>
    <rPh sb="2" eb="3">
      <t>セイ</t>
    </rPh>
    <phoneticPr fontId="1"/>
  </si>
  <si>
    <t>火風地血+1:100%</t>
    <rPh sb="0" eb="1">
      <t>ヒ</t>
    </rPh>
    <rPh sb="1" eb="2">
      <t>カゼ</t>
    </rPh>
    <rPh sb="2" eb="3">
      <t>チ</t>
    </rPh>
    <rPh sb="3" eb="4">
      <t>ケツ</t>
    </rPh>
    <phoneticPr fontId="1"/>
  </si>
  <si>
    <t>Berytian Sage</t>
    <phoneticPr fontId="1"/>
  </si>
  <si>
    <t>地1</t>
    <rPh sb="0" eb="1">
      <t>チ</t>
    </rPh>
    <phoneticPr fontId="1"/>
  </si>
  <si>
    <t>風水+1:100%</t>
    <rPh sb="0" eb="1">
      <t>カゼ</t>
    </rPh>
    <rPh sb="1" eb="2">
      <t>ミズ</t>
    </rPh>
    <phoneticPr fontId="1"/>
  </si>
  <si>
    <t>Mage Pilot</t>
    <phoneticPr fontId="1"/>
  </si>
  <si>
    <t>風1水1</t>
    <rPh sb="0" eb="1">
      <t>カゼ</t>
    </rPh>
    <rPh sb="2" eb="3">
      <t>ミズ</t>
    </rPh>
    <phoneticPr fontId="1"/>
  </si>
  <si>
    <t>Storm Caller</t>
    <phoneticPr fontId="1"/>
  </si>
  <si>
    <t>風2水2</t>
    <rPh sb="0" eb="1">
      <t>カゼ</t>
    </rPh>
    <rPh sb="2" eb="3">
      <t>ミズ</t>
    </rPh>
    <phoneticPr fontId="1"/>
  </si>
  <si>
    <t>火風水星+1:100%</t>
    <rPh sb="0" eb="1">
      <t>ヒ</t>
    </rPh>
    <rPh sb="1" eb="2">
      <t>カゼ</t>
    </rPh>
    <rPh sb="2" eb="3">
      <t>ミズ</t>
    </rPh>
    <rPh sb="3" eb="4">
      <t>ホシ</t>
    </rPh>
    <phoneticPr fontId="1"/>
  </si>
  <si>
    <t>Bride-in-Waiting</t>
    <phoneticPr fontId="1"/>
  </si>
  <si>
    <t>火2風2地1血2聖2</t>
    <rPh sb="0" eb="1">
      <t>ヒ</t>
    </rPh>
    <rPh sb="2" eb="3">
      <t>カゼ</t>
    </rPh>
    <rPh sb="4" eb="5">
      <t>チ</t>
    </rPh>
    <rPh sb="6" eb="7">
      <t>ケツ</t>
    </rPh>
    <rPh sb="8" eb="9">
      <t>セイ</t>
    </rPh>
    <phoneticPr fontId="1"/>
  </si>
  <si>
    <t>火風地血+1:100% 火風地血+1:10%</t>
    <rPh sb="0" eb="1">
      <t>ヒ</t>
    </rPh>
    <rPh sb="1" eb="2">
      <t>カゼ</t>
    </rPh>
    <rPh sb="2" eb="3">
      <t>チ</t>
    </rPh>
    <rPh sb="3" eb="4">
      <t>ケツ</t>
    </rPh>
    <rPh sb="12" eb="13">
      <t>ヒ</t>
    </rPh>
    <rPh sb="13" eb="14">
      <t>カゼ</t>
    </rPh>
    <rPh sb="14" eb="15">
      <t>チ</t>
    </rPh>
    <rPh sb="15" eb="16">
      <t>ケツ</t>
    </rPh>
    <phoneticPr fontId="1"/>
  </si>
  <si>
    <t>21+</t>
    <phoneticPr fontId="1"/>
  </si>
  <si>
    <t>Telkhine (Daimon)</t>
    <phoneticPr fontId="1"/>
  </si>
  <si>
    <t>Telkhine (Human)</t>
    <phoneticPr fontId="1"/>
  </si>
  <si>
    <t>火風水地死+1:100%</t>
    <rPh sb="0" eb="1">
      <t>ヒ</t>
    </rPh>
    <rPh sb="1" eb="2">
      <t>カゼ</t>
    </rPh>
    <rPh sb="2" eb="3">
      <t>ミズ</t>
    </rPh>
    <rPh sb="3" eb="4">
      <t>チ</t>
    </rPh>
    <rPh sb="4" eb="5">
      <t>シ</t>
    </rPh>
    <phoneticPr fontId="1"/>
  </si>
  <si>
    <t>火2風3+1水3+1地3死2</t>
    <rPh sb="0" eb="1">
      <t>ヒ</t>
    </rPh>
    <rPh sb="2" eb="3">
      <t>カゼ</t>
    </rPh>
    <rPh sb="6" eb="7">
      <t>ミズ</t>
    </rPh>
    <rPh sb="10" eb="11">
      <t>チ</t>
    </rPh>
    <rPh sb="12" eb="13">
      <t>シ</t>
    </rPh>
    <phoneticPr fontId="1"/>
  </si>
  <si>
    <t>Berytos</t>
    <phoneticPr fontId="1"/>
  </si>
  <si>
    <t>Melqart</t>
    <phoneticPr fontId="1"/>
  </si>
  <si>
    <t>血3聖3</t>
    <rPh sb="0" eb="1">
      <t>ケツ</t>
    </rPh>
    <rPh sb="2" eb="3">
      <t>セイ</t>
    </rPh>
    <phoneticPr fontId="1"/>
  </si>
  <si>
    <t>火風地+2:100%</t>
    <rPh sb="0" eb="1">
      <t>ヒ</t>
    </rPh>
    <rPh sb="1" eb="2">
      <t>カゼ</t>
    </rPh>
    <rPh sb="2" eb="3">
      <t>チ</t>
    </rPh>
    <phoneticPr fontId="1"/>
  </si>
  <si>
    <t>AdeSac</t>
    <phoneticPr fontId="1"/>
  </si>
  <si>
    <t>Comm</t>
    <phoneticPr fontId="1"/>
  </si>
  <si>
    <t>Berytos</t>
    <phoneticPr fontId="1"/>
  </si>
  <si>
    <t>Berytian Captain</t>
    <phoneticPr fontId="1"/>
  </si>
  <si>
    <t>Berytian Militia:10　Berytian Archer:10　Berytian Spearman:10</t>
    <phoneticPr fontId="1"/>
  </si>
  <si>
    <t>Berytian Priest</t>
    <phoneticPr fontId="1"/>
  </si>
  <si>
    <t>Berytian Heavy Spearman:10</t>
    <phoneticPr fontId="1"/>
  </si>
  <si>
    <t>Berytian Captain</t>
    <phoneticPr fontId="1"/>
  </si>
  <si>
    <t>Berytian Archer:10</t>
    <phoneticPr fontId="1"/>
  </si>
  <si>
    <t>Summon Telkhine</t>
    <phoneticPr fontId="1"/>
  </si>
  <si>
    <t>水5</t>
    <rPh sb="0" eb="1">
      <t>ミズ</t>
    </rPh>
    <phoneticPr fontId="1"/>
  </si>
  <si>
    <t>風2</t>
    <rPh sb="0" eb="1">
      <t>カゼ</t>
    </rPh>
    <phoneticPr fontId="1"/>
  </si>
  <si>
    <t>水陸両用</t>
    <rPh sb="0" eb="2">
      <t>スイリク</t>
    </rPh>
    <rPh sb="2" eb="4">
      <t>リョウヨウ</t>
    </rPh>
    <phoneticPr fontId="1"/>
  </si>
  <si>
    <t>強大なる海の神霊Telkhineを召喚します</t>
    <rPh sb="0" eb="2">
      <t>キョウダイ</t>
    </rPh>
    <rPh sb="4" eb="5">
      <t>ウミ</t>
    </rPh>
    <rPh sb="6" eb="8">
      <t>シンレイ</t>
    </rPh>
    <rPh sb="17" eb="19">
      <t>ショウカン</t>
    </rPh>
    <phoneticPr fontId="1"/>
  </si>
  <si>
    <t>Telkhine</t>
    <phoneticPr fontId="1"/>
  </si>
  <si>
    <t>Blood Magic</t>
    <phoneticPr fontId="1"/>
  </si>
  <si>
    <t>Scapegoats</t>
    <phoneticPr fontId="1"/>
  </si>
  <si>
    <t>血1</t>
    <rPh sb="0" eb="1">
      <t>ケツ</t>
    </rPh>
    <phoneticPr fontId="1"/>
  </si>
  <si>
    <t>神聖で狂暴な山羊の悪魔Se'irを2体召喚します</t>
    <phoneticPr fontId="1"/>
  </si>
  <si>
    <t>Se'ir</t>
    <phoneticPr fontId="1"/>
  </si>
  <si>
    <t>Call Melqart</t>
    <phoneticPr fontId="1"/>
  </si>
  <si>
    <t>血3</t>
    <rPh sb="0" eb="1">
      <t>ケツ</t>
    </rPh>
    <phoneticPr fontId="1"/>
  </si>
  <si>
    <t>火2</t>
    <rPh sb="0" eb="1">
      <t>ヒ</t>
    </rPh>
    <phoneticPr fontId="1"/>
  </si>
  <si>
    <t>荒地限定</t>
    <rPh sb="0" eb="2">
      <t>アレチ</t>
    </rPh>
    <rPh sb="2" eb="4">
      <t>ゲンテイ</t>
    </rPh>
    <phoneticPr fontId="1"/>
  </si>
  <si>
    <t>Melqart</t>
    <phoneticPr fontId="1"/>
  </si>
  <si>
    <t>恐るべき巨人の暴君Melqartを召喚します</t>
    <rPh sb="0" eb="1">
      <t>オソ</t>
    </rPh>
    <rPh sb="4" eb="6">
      <t>キョジン</t>
    </rPh>
    <rPh sb="7" eb="9">
      <t>ボウクン</t>
    </rPh>
    <rPh sb="17" eb="19">
      <t>ショウカン</t>
    </rPh>
    <phoneticPr fontId="1"/>
  </si>
  <si>
    <t>Summon Mazzikim</t>
    <phoneticPr fontId="1"/>
  </si>
  <si>
    <t>Herd of Elephants</t>
    <phoneticPr fontId="1"/>
  </si>
  <si>
    <t>Pride of Lions</t>
    <phoneticPr fontId="1"/>
  </si>
  <si>
    <t>Summon Lilot</t>
    <phoneticPr fontId="1"/>
  </si>
  <si>
    <t>Summon Telkhine</t>
    <phoneticPr fontId="1"/>
  </si>
  <si>
    <t>Scapegoats</t>
    <phoneticPr fontId="1"/>
  </si>
  <si>
    <t>Summon Shedim</t>
    <phoneticPr fontId="1"/>
  </si>
  <si>
    <t>Call Melqart</t>
    <phoneticPr fontId="1"/>
  </si>
  <si>
    <t>Berytos</t>
    <phoneticPr fontId="1"/>
  </si>
  <si>
    <t>火2風3水3地3死2</t>
    <phoneticPr fontId="1"/>
  </si>
  <si>
    <t>レベル2の聖職者。火風地血の魔法技能を持つ。指揮は可能だが航海は不可</t>
    <rPh sb="5" eb="8">
      <t>セイショクシャ</t>
    </rPh>
    <rPh sb="9" eb="10">
      <t>ヒ</t>
    </rPh>
    <rPh sb="10" eb="11">
      <t>カゼ</t>
    </rPh>
    <rPh sb="11" eb="12">
      <t>チ</t>
    </rPh>
    <rPh sb="12" eb="13">
      <t>ケツ</t>
    </rPh>
    <rPh sb="14" eb="16">
      <t>マホウ</t>
    </rPh>
    <rPh sb="16" eb="18">
      <t>ギノウ</t>
    </rPh>
    <rPh sb="19" eb="20">
      <t>モ</t>
    </rPh>
    <rPh sb="22" eb="24">
      <t>シキ</t>
    </rPh>
    <rPh sb="25" eb="27">
      <t>カノウ</t>
    </rPh>
    <rPh sb="29" eb="31">
      <t>コウカイ</t>
    </rPh>
    <rPh sb="32" eb="34">
      <t>フカ</t>
    </rPh>
    <phoneticPr fontId="1"/>
  </si>
  <si>
    <t>洞窟の要塞に税収/資源ボーナス</t>
    <phoneticPr fontId="1"/>
  </si>
  <si>
    <t>Cavern of the Sun, House of Knives</t>
    <phoneticPr fontId="1"/>
  </si>
  <si>
    <t>火3地1死2</t>
    <rPh sb="0" eb="1">
      <t>ヒ</t>
    </rPh>
    <rPh sb="2" eb="3">
      <t>チ</t>
    </rPh>
    <rPh sb="4" eb="5">
      <t>シ</t>
    </rPh>
    <phoneticPr fontId="1"/>
  </si>
  <si>
    <t>Kulullu King</t>
    <phoneticPr fontId="1"/>
  </si>
  <si>
    <t>Batab</t>
    <phoneticPr fontId="1"/>
  </si>
  <si>
    <t>指揮官</t>
    <rPh sb="0" eb="3">
      <t>シキカン</t>
    </rPh>
    <phoneticPr fontId="1"/>
  </si>
  <si>
    <t>標準的な指揮官。安いので斥候も兼ねる</t>
    <rPh sb="0" eb="3">
      <t>ヒョウジュンテキ</t>
    </rPh>
    <rPh sb="4" eb="7">
      <t>シキカン</t>
    </rPh>
    <rPh sb="8" eb="9">
      <t>ヤス</t>
    </rPh>
    <rPh sb="12" eb="14">
      <t>セッコウ</t>
    </rPh>
    <rPh sb="15" eb="16">
      <t>カ</t>
    </rPh>
    <phoneticPr fontId="1"/>
  </si>
  <si>
    <t>f</t>
    <phoneticPr fontId="1"/>
  </si>
  <si>
    <t>f</t>
    <phoneticPr fontId="1"/>
  </si>
  <si>
    <t>Ajaw</t>
    <phoneticPr fontId="1"/>
  </si>
  <si>
    <t>城</t>
    <rPh sb="0" eb="1">
      <t>シロ</t>
    </rPh>
    <phoneticPr fontId="1"/>
  </si>
  <si>
    <t>y</t>
    <phoneticPr fontId="1"/>
  </si>
  <si>
    <t>聖職者</t>
    <rPh sb="0" eb="3">
      <t>セイショクシャ</t>
    </rPh>
    <phoneticPr fontId="1"/>
  </si>
  <si>
    <t>y</t>
    <phoneticPr fontId="1"/>
  </si>
  <si>
    <t>レベル1の聖職者。上位指揮官も兼任する</t>
    <rPh sb="5" eb="8">
      <t>セイショクシャ</t>
    </rPh>
    <rPh sb="9" eb="11">
      <t>ジョウイ</t>
    </rPh>
    <rPh sb="11" eb="14">
      <t>シキカン</t>
    </rPh>
    <rPh sb="15" eb="17">
      <t>ケンニン</t>
    </rPh>
    <phoneticPr fontId="1"/>
  </si>
  <si>
    <t>Ajaw Kan Ek'</t>
    <phoneticPr fontId="1"/>
  </si>
  <si>
    <t>レベル2の聖職者。最上位指揮官も兼任する</t>
    <rPh sb="5" eb="8">
      <t>セイショクシャ</t>
    </rPh>
    <rPh sb="9" eb="12">
      <t>サイジョウイ</t>
    </rPh>
    <rPh sb="12" eb="15">
      <t>シキカン</t>
    </rPh>
    <rPh sb="16" eb="18">
      <t>ケンニン</t>
    </rPh>
    <phoneticPr fontId="1"/>
  </si>
  <si>
    <t>f</t>
    <phoneticPr fontId="1"/>
  </si>
  <si>
    <t>Xibalban Scorpion Trainer</t>
    <phoneticPr fontId="1"/>
  </si>
  <si>
    <t>魔法生物担当の指揮官。蠍や各種の召喚生物の指揮に</t>
    <rPh sb="0" eb="2">
      <t>マホウ</t>
    </rPh>
    <rPh sb="2" eb="4">
      <t>セイブツ</t>
    </rPh>
    <rPh sb="4" eb="6">
      <t>タントウ</t>
    </rPh>
    <rPh sb="7" eb="10">
      <t>シキカン</t>
    </rPh>
    <rPh sb="11" eb="12">
      <t>サソリ</t>
    </rPh>
    <rPh sb="13" eb="15">
      <t>カクシュ</t>
    </rPh>
    <rPh sb="16" eb="18">
      <t>ショウカン</t>
    </rPh>
    <rPh sb="18" eb="20">
      <t>セイブツ</t>
    </rPh>
    <rPh sb="21" eb="23">
      <t>シキ</t>
    </rPh>
    <phoneticPr fontId="1"/>
  </si>
  <si>
    <t>Chilan</t>
    <phoneticPr fontId="1"/>
  </si>
  <si>
    <t>レベル1の聖職者。地と死の魔法技能も持つ</t>
    <rPh sb="5" eb="8">
      <t>セイショクシャ</t>
    </rPh>
    <rPh sb="9" eb="10">
      <t>チ</t>
    </rPh>
    <rPh sb="11" eb="12">
      <t>シ</t>
    </rPh>
    <rPh sb="13" eb="15">
      <t>マホウ</t>
    </rPh>
    <rPh sb="15" eb="17">
      <t>ギノウ</t>
    </rPh>
    <rPh sb="18" eb="19">
      <t>モ</t>
    </rPh>
    <phoneticPr fontId="1"/>
  </si>
  <si>
    <t>Ah Nakom</t>
    <phoneticPr fontId="1"/>
  </si>
  <si>
    <t>y</t>
    <phoneticPr fontId="1"/>
  </si>
  <si>
    <t>レベル1の聖職者。血の魔法技能も持つ。Zotzは皆奴隷集めが得意</t>
    <rPh sb="5" eb="8">
      <t>セイショクシャ</t>
    </rPh>
    <rPh sb="9" eb="10">
      <t>ケツ</t>
    </rPh>
    <rPh sb="11" eb="13">
      <t>マホウ</t>
    </rPh>
    <rPh sb="13" eb="15">
      <t>ギノウ</t>
    </rPh>
    <rPh sb="16" eb="17">
      <t>モ</t>
    </rPh>
    <rPh sb="24" eb="25">
      <t>ミナ</t>
    </rPh>
    <rPh sb="25" eb="27">
      <t>ドレイ</t>
    </rPh>
    <rPh sb="27" eb="28">
      <t>アツ</t>
    </rPh>
    <rPh sb="30" eb="32">
      <t>トクイ</t>
    </rPh>
    <phoneticPr fontId="1"/>
  </si>
  <si>
    <t>Ah K'in</t>
    <phoneticPr fontId="1"/>
  </si>
  <si>
    <t>レベル1の聖職者。火などの魔法技能も持つ</t>
    <rPh sb="5" eb="8">
      <t>セイショクシャ</t>
    </rPh>
    <rPh sb="9" eb="10">
      <t>ヒ</t>
    </rPh>
    <rPh sb="13" eb="15">
      <t>マホウ</t>
    </rPh>
    <rPh sb="15" eb="17">
      <t>ギノウ</t>
    </rPh>
    <rPh sb="18" eb="19">
      <t>モ</t>
    </rPh>
    <phoneticPr fontId="1"/>
  </si>
  <si>
    <t>城穴</t>
    <rPh sb="0" eb="1">
      <t>シロ</t>
    </rPh>
    <rPh sb="1" eb="2">
      <t>アナ</t>
    </rPh>
    <phoneticPr fontId="1"/>
  </si>
  <si>
    <t>城森穴</t>
    <rPh sb="0" eb="1">
      <t>シロ</t>
    </rPh>
    <rPh sb="1" eb="2">
      <t>モリ</t>
    </rPh>
    <rPh sb="2" eb="3">
      <t>アナ</t>
    </rPh>
    <phoneticPr fontId="1"/>
  </si>
  <si>
    <t>Ah Itz</t>
    <phoneticPr fontId="1"/>
  </si>
  <si>
    <t>魔術師</t>
    <rPh sb="0" eb="3">
      <t>マジュツシ</t>
    </rPh>
    <phoneticPr fontId="1"/>
  </si>
  <si>
    <t>15+</t>
    <phoneticPr fontId="1"/>
  </si>
  <si>
    <t>0+</t>
    <phoneticPr fontId="1"/>
  </si>
  <si>
    <t>35+</t>
    <phoneticPr fontId="1"/>
  </si>
  <si>
    <t>Camazots</t>
    <phoneticPr fontId="1"/>
  </si>
  <si>
    <t>死、血などの魔法技能を持つ。上位より雇用が早い点が売り</t>
    <rPh sb="0" eb="1">
      <t>シ</t>
    </rPh>
    <rPh sb="2" eb="3">
      <t>ケツ</t>
    </rPh>
    <rPh sb="6" eb="8">
      <t>マホウ</t>
    </rPh>
    <rPh sb="8" eb="10">
      <t>ギノウ</t>
    </rPh>
    <rPh sb="11" eb="12">
      <t>モ</t>
    </rPh>
    <rPh sb="14" eb="16">
      <t>ジョウイ</t>
    </rPh>
    <rPh sb="18" eb="20">
      <t>コヨウ</t>
    </rPh>
    <rPh sb="21" eb="22">
      <t>ハヤ</t>
    </rPh>
    <rPh sb="23" eb="24">
      <t>テン</t>
    </rPh>
    <rPh sb="25" eb="26">
      <t>ウ</t>
    </rPh>
    <phoneticPr fontId="1"/>
  </si>
  <si>
    <t>死、血などの魔法技能を持つ。雇用時間は長いが条件は緩い</t>
    <rPh sb="0" eb="1">
      <t>シ</t>
    </rPh>
    <rPh sb="2" eb="3">
      <t>ケツ</t>
    </rPh>
    <rPh sb="6" eb="8">
      <t>マホウ</t>
    </rPh>
    <rPh sb="8" eb="10">
      <t>ギノウ</t>
    </rPh>
    <rPh sb="11" eb="12">
      <t>モ</t>
    </rPh>
    <rPh sb="14" eb="16">
      <t>コヨウ</t>
    </rPh>
    <rPh sb="16" eb="18">
      <t>ジカン</t>
    </rPh>
    <rPh sb="19" eb="20">
      <t>ナガ</t>
    </rPh>
    <rPh sb="22" eb="24">
      <t>ジョウケン</t>
    </rPh>
    <rPh sb="25" eb="26">
      <t>ユル</t>
    </rPh>
    <phoneticPr fontId="1"/>
  </si>
  <si>
    <t>65+</t>
    <phoneticPr fontId="1"/>
  </si>
  <si>
    <t>Ah K'in Kan Ek'</t>
    <phoneticPr fontId="1"/>
  </si>
  <si>
    <t>都</t>
    <rPh sb="0" eb="1">
      <t>ミヤコ</t>
    </rPh>
    <phoneticPr fontId="1"/>
  </si>
  <si>
    <t>y</t>
    <phoneticPr fontId="1"/>
  </si>
  <si>
    <t>レベル2の聖職者。火、地、死などの魔法技能も持つ</t>
    <rPh sb="5" eb="8">
      <t>セイショクシャ</t>
    </rPh>
    <rPh sb="9" eb="10">
      <t>ヒ</t>
    </rPh>
    <rPh sb="11" eb="12">
      <t>チ</t>
    </rPh>
    <rPh sb="13" eb="14">
      <t>シ</t>
    </rPh>
    <rPh sb="17" eb="19">
      <t>マホウ</t>
    </rPh>
    <rPh sb="19" eb="21">
      <t>ギノウ</t>
    </rPh>
    <rPh sb="22" eb="23">
      <t>モ</t>
    </rPh>
    <phoneticPr fontId="1"/>
  </si>
  <si>
    <t>25+</t>
    <phoneticPr fontId="1"/>
  </si>
  <si>
    <t>30+</t>
    <phoneticPr fontId="1"/>
  </si>
  <si>
    <t>Onaqui</t>
    <phoneticPr fontId="1"/>
  </si>
  <si>
    <t>レベル2の聖職者。州に不安を撒くが魔力は強大</t>
    <rPh sb="5" eb="8">
      <t>セイショクシャ</t>
    </rPh>
    <rPh sb="9" eb="10">
      <t>シュウ</t>
    </rPh>
    <rPh sb="11" eb="13">
      <t>フアン</t>
    </rPh>
    <rPh sb="14" eb="15">
      <t>マ</t>
    </rPh>
    <rPh sb="17" eb="19">
      <t>マリョク</t>
    </rPh>
    <rPh sb="20" eb="22">
      <t>キョウダイ</t>
    </rPh>
    <phoneticPr fontId="1"/>
  </si>
  <si>
    <t>80+</t>
    <phoneticPr fontId="1"/>
  </si>
  <si>
    <t>145+</t>
    <phoneticPr fontId="1"/>
  </si>
  <si>
    <t>Xibalba</t>
    <phoneticPr fontId="1"/>
  </si>
  <si>
    <t>兵士</t>
    <rPh sb="0" eb="2">
      <t>ヘイシ</t>
    </rPh>
    <phoneticPr fontId="1"/>
  </si>
  <si>
    <t>Xibalban Warrior</t>
    <phoneticPr fontId="1"/>
  </si>
  <si>
    <t>城森穴</t>
    <rPh sb="0" eb="1">
      <t>シロ</t>
    </rPh>
    <rPh sb="1" eb="2">
      <t>モリ</t>
    </rPh>
    <rPh sb="2" eb="3">
      <t>アナ</t>
    </rPh>
    <phoneticPr fontId="1"/>
  </si>
  <si>
    <t>飛行兵</t>
    <rPh sb="0" eb="2">
      <t>ヒコウ</t>
    </rPh>
    <rPh sb="2" eb="3">
      <t>ヘイ</t>
    </rPh>
    <phoneticPr fontId="1"/>
  </si>
  <si>
    <t>突撃槍を持つ軽戦士。最初の一撃だけはそれなり</t>
    <rPh sb="0" eb="2">
      <t>トツゲキ</t>
    </rPh>
    <rPh sb="2" eb="3">
      <t>ヤリ</t>
    </rPh>
    <rPh sb="4" eb="5">
      <t>モ</t>
    </rPh>
    <rPh sb="6" eb="7">
      <t>ケイ</t>
    </rPh>
    <rPh sb="7" eb="9">
      <t>センシ</t>
    </rPh>
    <rPh sb="10" eb="12">
      <t>サイショ</t>
    </rPh>
    <rPh sb="13" eb="15">
      <t>イチゲキ</t>
    </rPh>
    <phoneticPr fontId="1"/>
  </si>
  <si>
    <t>f</t>
    <phoneticPr fontId="1"/>
  </si>
  <si>
    <t>f</t>
    <phoneticPr fontId="1"/>
  </si>
  <si>
    <t>刃付き鈍器を持つ軽戦士。両手武器で非力さを補っている</t>
    <rPh sb="0" eb="1">
      <t>ヤイバ</t>
    </rPh>
    <rPh sb="1" eb="2">
      <t>ツ</t>
    </rPh>
    <rPh sb="3" eb="5">
      <t>ドンキ</t>
    </rPh>
    <rPh sb="6" eb="7">
      <t>モ</t>
    </rPh>
    <rPh sb="8" eb="9">
      <t>ケイ</t>
    </rPh>
    <rPh sb="9" eb="11">
      <t>センシ</t>
    </rPh>
    <rPh sb="12" eb="14">
      <t>リョウテ</t>
    </rPh>
    <rPh sb="14" eb="16">
      <t>ブキ</t>
    </rPh>
    <rPh sb="17" eb="19">
      <t>ヒリキ</t>
    </rPh>
    <rPh sb="21" eb="22">
      <t>オギナ</t>
    </rPh>
    <phoneticPr fontId="1"/>
  </si>
  <si>
    <t>f</t>
    <phoneticPr fontId="1"/>
  </si>
  <si>
    <t>Xibalban Dart Thrower</t>
    <phoneticPr fontId="1"/>
  </si>
  <si>
    <t>城</t>
    <rPh sb="0" eb="1">
      <t>シロ</t>
    </rPh>
    <phoneticPr fontId="1"/>
  </si>
  <si>
    <t>鈍器と吹矢を持つ軽戦士。射撃部隊と考えるには色々と足りない</t>
    <rPh sb="0" eb="2">
      <t>ドンキ</t>
    </rPh>
    <rPh sb="3" eb="5">
      <t>フキヤ</t>
    </rPh>
    <rPh sb="6" eb="7">
      <t>モ</t>
    </rPh>
    <rPh sb="8" eb="9">
      <t>ケイ</t>
    </rPh>
    <rPh sb="9" eb="11">
      <t>センシ</t>
    </rPh>
    <rPh sb="12" eb="14">
      <t>シャゲキ</t>
    </rPh>
    <rPh sb="14" eb="16">
      <t>ブタイ</t>
    </rPh>
    <rPh sb="17" eb="18">
      <t>カンガ</t>
    </rPh>
    <rPh sb="22" eb="24">
      <t>イロイロ</t>
    </rPh>
    <rPh sb="25" eb="26">
      <t>タ</t>
    </rPh>
    <phoneticPr fontId="1"/>
  </si>
  <si>
    <t>Xibalban Guard</t>
    <phoneticPr fontId="1"/>
  </si>
  <si>
    <t>刃付き鈍器を持つ軽戦士。戦闘技能が高めで護衛も得意</t>
    <rPh sb="0" eb="1">
      <t>ヤイバ</t>
    </rPh>
    <rPh sb="1" eb="2">
      <t>ツ</t>
    </rPh>
    <rPh sb="3" eb="5">
      <t>ドンキ</t>
    </rPh>
    <rPh sb="6" eb="7">
      <t>モ</t>
    </rPh>
    <rPh sb="8" eb="9">
      <t>ケイ</t>
    </rPh>
    <rPh sb="9" eb="11">
      <t>センシ</t>
    </rPh>
    <rPh sb="12" eb="14">
      <t>セントウ</t>
    </rPh>
    <rPh sb="14" eb="16">
      <t>ギノウ</t>
    </rPh>
    <rPh sb="17" eb="18">
      <t>タカ</t>
    </rPh>
    <rPh sb="20" eb="22">
      <t>ゴエイ</t>
    </rPh>
    <rPh sb="23" eb="25">
      <t>トクイ</t>
    </rPh>
    <phoneticPr fontId="1"/>
  </si>
  <si>
    <t>Large Scorpion</t>
    <phoneticPr fontId="1"/>
  </si>
  <si>
    <t>魔獣</t>
    <rPh sb="0" eb="2">
      <t>マジュウ</t>
    </rPh>
    <phoneticPr fontId="1"/>
  </si>
  <si>
    <t>やや大きい蠍。大群で敵を煩わせるのが主な役割</t>
    <rPh sb="2" eb="3">
      <t>オオ</t>
    </rPh>
    <rPh sb="5" eb="6">
      <t>サソリ</t>
    </rPh>
    <rPh sb="7" eb="9">
      <t>タイグン</t>
    </rPh>
    <rPh sb="10" eb="11">
      <t>テキ</t>
    </rPh>
    <rPh sb="12" eb="13">
      <t>ワズラ</t>
    </rPh>
    <rPh sb="18" eb="19">
      <t>オモ</t>
    </rPh>
    <rPh sb="20" eb="22">
      <t>ヤクワリ</t>
    </rPh>
    <phoneticPr fontId="1"/>
  </si>
  <si>
    <t>w</t>
    <phoneticPr fontId="1"/>
  </si>
  <si>
    <t>Giant Scorpion</t>
    <phoneticPr fontId="1"/>
  </si>
  <si>
    <t>魔獣</t>
    <rPh sb="0" eb="1">
      <t>マ</t>
    </rPh>
    <rPh sb="1" eb="2">
      <t>ジュウ</t>
    </rPh>
    <phoneticPr fontId="1"/>
  </si>
  <si>
    <t>かなり大きい蠍。毒針も鋭くなり軽装相手なら十分な脅威</t>
    <rPh sb="3" eb="4">
      <t>オオ</t>
    </rPh>
    <rPh sb="6" eb="7">
      <t>サソリ</t>
    </rPh>
    <rPh sb="8" eb="10">
      <t>ドクバリ</t>
    </rPh>
    <rPh sb="11" eb="12">
      <t>スルド</t>
    </rPh>
    <rPh sb="15" eb="17">
      <t>ケイソウ</t>
    </rPh>
    <rPh sb="17" eb="19">
      <t>アイテ</t>
    </rPh>
    <rPh sb="21" eb="23">
      <t>ジュウブン</t>
    </rPh>
    <rPh sb="24" eb="26">
      <t>キョウイ</t>
    </rPh>
    <phoneticPr fontId="1"/>
  </si>
  <si>
    <t>w</t>
    <phoneticPr fontId="1"/>
  </si>
  <si>
    <t>Xibalban Scorpion</t>
    <phoneticPr fontId="1"/>
  </si>
  <si>
    <t>10/城</t>
    <rPh sb="3" eb="4">
      <t>シロ</t>
    </rPh>
    <phoneticPr fontId="1"/>
  </si>
  <si>
    <t>異常に大きい蠍。致命的な毒を持ち攻撃面も期待できる</t>
    <rPh sb="0" eb="2">
      <t>イジョウ</t>
    </rPh>
    <rPh sb="3" eb="4">
      <t>オオ</t>
    </rPh>
    <rPh sb="6" eb="7">
      <t>サソリ</t>
    </rPh>
    <rPh sb="8" eb="11">
      <t>チメイテキ</t>
    </rPh>
    <rPh sb="12" eb="13">
      <t>ドク</t>
    </rPh>
    <rPh sb="14" eb="15">
      <t>モ</t>
    </rPh>
    <rPh sb="16" eb="18">
      <t>コウゲキ</t>
    </rPh>
    <rPh sb="18" eb="19">
      <t>メン</t>
    </rPh>
    <rPh sb="20" eb="22">
      <t>キタイ</t>
    </rPh>
    <phoneticPr fontId="1"/>
  </si>
  <si>
    <t>Sun Guide</t>
    <phoneticPr fontId="1"/>
  </si>
  <si>
    <t>都</t>
    <rPh sb="0" eb="1">
      <t>ミヤコ</t>
    </rPh>
    <phoneticPr fontId="1"/>
  </si>
  <si>
    <t>y</t>
    <phoneticPr fontId="1"/>
  </si>
  <si>
    <t>y</t>
    <phoneticPr fontId="1"/>
  </si>
  <si>
    <t>魔法の刃を持つ戦士。高い攻撃技能を持ち攻撃力も十分</t>
    <rPh sb="0" eb="2">
      <t>マホウ</t>
    </rPh>
    <rPh sb="3" eb="4">
      <t>ヤイバ</t>
    </rPh>
    <rPh sb="5" eb="6">
      <t>モ</t>
    </rPh>
    <rPh sb="7" eb="9">
      <t>センシ</t>
    </rPh>
    <rPh sb="10" eb="11">
      <t>タカ</t>
    </rPh>
    <rPh sb="12" eb="14">
      <t>コウゲキ</t>
    </rPh>
    <rPh sb="14" eb="16">
      <t>ギノウ</t>
    </rPh>
    <rPh sb="17" eb="18">
      <t>モ</t>
    </rPh>
    <rPh sb="19" eb="22">
      <t>コウゲキリョク</t>
    </rPh>
    <rPh sb="23" eb="25">
      <t>ジュウブン</t>
    </rPh>
    <phoneticPr fontId="1"/>
  </si>
  <si>
    <t>Ajaw</t>
    <phoneticPr fontId="1"/>
  </si>
  <si>
    <t>城</t>
    <rPh sb="0" eb="1">
      <t>シロ</t>
    </rPh>
    <phoneticPr fontId="1"/>
  </si>
  <si>
    <t>聖1</t>
    <rPh sb="0" eb="1">
      <t>セイ</t>
    </rPh>
    <phoneticPr fontId="1"/>
  </si>
  <si>
    <t>Ajaw Kan Ek'</t>
    <phoneticPr fontId="1"/>
  </si>
  <si>
    <t>聖2</t>
    <rPh sb="0" eb="1">
      <t>セイ</t>
    </rPh>
    <phoneticPr fontId="1"/>
  </si>
  <si>
    <t>Chilan</t>
    <phoneticPr fontId="1"/>
  </si>
  <si>
    <t>城穴</t>
    <rPh sb="0" eb="1">
      <t>シロ</t>
    </rPh>
    <rPh sb="1" eb="2">
      <t>アナ</t>
    </rPh>
    <phoneticPr fontId="1"/>
  </si>
  <si>
    <t>地1死1聖1</t>
    <rPh sb="0" eb="1">
      <t>チ</t>
    </rPh>
    <rPh sb="2" eb="3">
      <t>シ</t>
    </rPh>
    <rPh sb="4" eb="5">
      <t>セイ</t>
    </rPh>
    <phoneticPr fontId="1"/>
  </si>
  <si>
    <t>Ah Nakom</t>
    <phoneticPr fontId="1"/>
  </si>
  <si>
    <t>血1聖1</t>
    <rPh sb="0" eb="1">
      <t>ケツ</t>
    </rPh>
    <rPh sb="2" eb="3">
      <t>セイ</t>
    </rPh>
    <phoneticPr fontId="1"/>
  </si>
  <si>
    <t>Ah K'in</t>
    <phoneticPr fontId="1"/>
  </si>
  <si>
    <t>火1聖1</t>
    <rPh sb="0" eb="1">
      <t>ヒ</t>
    </rPh>
    <rPh sb="2" eb="3">
      <t>セイ</t>
    </rPh>
    <phoneticPr fontId="1"/>
  </si>
  <si>
    <t>地死血+1:100%</t>
    <rPh sb="0" eb="1">
      <t>チ</t>
    </rPh>
    <rPh sb="1" eb="2">
      <t>シ</t>
    </rPh>
    <rPh sb="2" eb="3">
      <t>ケツ</t>
    </rPh>
    <phoneticPr fontId="1"/>
  </si>
  <si>
    <t>Ah Itz</t>
    <phoneticPr fontId="1"/>
  </si>
  <si>
    <t>死1血1</t>
    <rPh sb="0" eb="1">
      <t>シ</t>
    </rPh>
    <rPh sb="2" eb="3">
      <t>ケツ</t>
    </rPh>
    <phoneticPr fontId="1"/>
  </si>
  <si>
    <t>風地死血+1:100%</t>
    <rPh sb="0" eb="1">
      <t>カゼ</t>
    </rPh>
    <rPh sb="1" eb="2">
      <t>チ</t>
    </rPh>
    <rPh sb="2" eb="3">
      <t>シ</t>
    </rPh>
    <rPh sb="3" eb="4">
      <t>ケツ</t>
    </rPh>
    <phoneticPr fontId="1"/>
  </si>
  <si>
    <t>Camazotz</t>
    <phoneticPr fontId="1"/>
  </si>
  <si>
    <t>死2血1</t>
    <rPh sb="0" eb="1">
      <t>シ</t>
    </rPh>
    <rPh sb="2" eb="3">
      <t>ケツ</t>
    </rPh>
    <phoneticPr fontId="1"/>
  </si>
  <si>
    <t>Ah K'in Kan Ek'</t>
    <phoneticPr fontId="1"/>
  </si>
  <si>
    <t>都</t>
    <rPh sb="0" eb="1">
      <t>ミヤコ</t>
    </rPh>
    <phoneticPr fontId="1"/>
  </si>
  <si>
    <t>火2地1死1聖2</t>
    <rPh sb="0" eb="1">
      <t>ヒ</t>
    </rPh>
    <rPh sb="2" eb="3">
      <t>チ</t>
    </rPh>
    <rPh sb="4" eb="5">
      <t>シ</t>
    </rPh>
    <rPh sb="6" eb="7">
      <t>セイ</t>
    </rPh>
    <phoneticPr fontId="1"/>
  </si>
  <si>
    <t>Onaqui</t>
    <phoneticPr fontId="1"/>
  </si>
  <si>
    <t>死3緑1血3聖2</t>
    <rPh sb="0" eb="1">
      <t>シ</t>
    </rPh>
    <rPh sb="2" eb="3">
      <t>ミドリ</t>
    </rPh>
    <rPh sb="4" eb="5">
      <t>ケツ</t>
    </rPh>
    <rPh sb="6" eb="7">
      <t>セイ</t>
    </rPh>
    <phoneticPr fontId="1"/>
  </si>
  <si>
    <t>火死緑血+1:100% 火死緑血+1:10%</t>
    <rPh sb="0" eb="1">
      <t>ヒ</t>
    </rPh>
    <rPh sb="1" eb="2">
      <t>シ</t>
    </rPh>
    <rPh sb="2" eb="3">
      <t>ミドリ</t>
    </rPh>
    <rPh sb="3" eb="4">
      <t>ケツ</t>
    </rPh>
    <rPh sb="12" eb="13">
      <t>ヒ</t>
    </rPh>
    <rPh sb="13" eb="14">
      <t>シ</t>
    </rPh>
    <rPh sb="14" eb="15">
      <t>ミドリ</t>
    </rPh>
    <rPh sb="15" eb="16">
      <t>ケツ</t>
    </rPh>
    <phoneticPr fontId="1"/>
  </si>
  <si>
    <t>Xibalba</t>
    <phoneticPr fontId="1"/>
  </si>
  <si>
    <t>Batab</t>
    <phoneticPr fontId="1"/>
  </si>
  <si>
    <t>Xibalban Warrior:20　Xibalban Dart Thrower:15</t>
    <phoneticPr fontId="1"/>
  </si>
  <si>
    <t>Warriorは槍装備</t>
    <rPh sb="8" eb="9">
      <t>ヤリ</t>
    </rPh>
    <rPh sb="9" eb="11">
      <t>ソウビ</t>
    </rPh>
    <phoneticPr fontId="1"/>
  </si>
  <si>
    <t>Ah K'in</t>
    <phoneticPr fontId="1"/>
  </si>
  <si>
    <t>Xibalban Guard:20</t>
    <phoneticPr fontId="1"/>
  </si>
  <si>
    <t>Batab</t>
    <phoneticPr fontId="1"/>
  </si>
  <si>
    <t>Xibalban Dart Thrower:10</t>
    <phoneticPr fontId="1"/>
  </si>
  <si>
    <t>Xibalba</t>
    <phoneticPr fontId="1"/>
  </si>
  <si>
    <t>Summon Sacred Scorpion</t>
    <phoneticPr fontId="1"/>
  </si>
  <si>
    <t>地1</t>
    <rPh sb="0" eb="1">
      <t>チ</t>
    </rPh>
    <phoneticPr fontId="1"/>
  </si>
  <si>
    <t>死1</t>
    <rPh sb="0" eb="1">
      <t>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</si>
  <si>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</si>
  <si>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</si>
  <si>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</si>
  <si>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致命的な毒を持つ神聖なる大蠍Sacred Scorpionを1体召喚します</t>
    <rPh sb="8" eb="10">
      <t>シンセイ</t>
    </rPh>
    <phoneticPr fontId="1"/>
  </si>
  <si>
    <t>Sacred Scorpion</t>
    <phoneticPr fontId="1"/>
  </si>
  <si>
    <t>Conjuration</t>
    <phoneticPr fontId="1"/>
  </si>
  <si>
    <t>Summon Balam</t>
    <phoneticPr fontId="1"/>
  </si>
  <si>
    <t>緑4</t>
    <rPh sb="0" eb="1">
      <t>ミドリ</t>
    </rPh>
    <phoneticPr fontId="1"/>
  </si>
  <si>
    <t>指揮官召喚</t>
    <rPh sb="0" eb="3">
      <t>シキカン</t>
    </rPh>
    <rPh sb="3" eb="5">
      <t>ショウカン</t>
    </rPh>
    <phoneticPr fontId="1"/>
  </si>
  <si>
    <t>4体のBalamのうちの1体を召喚します</t>
    <rPh sb="1" eb="2">
      <t>タイ</t>
    </rPh>
    <rPh sb="13" eb="14">
      <t>タイ</t>
    </rPh>
    <rPh sb="15" eb="17">
      <t>ショウカン</t>
    </rPh>
    <phoneticPr fontId="1"/>
  </si>
  <si>
    <t>Random Balam</t>
    <phoneticPr fontId="1"/>
  </si>
  <si>
    <t>Summon Chaac</t>
    <phoneticPr fontId="1"/>
  </si>
  <si>
    <t>風4</t>
    <rPh sb="0" eb="1">
      <t>カゼ</t>
    </rPh>
    <phoneticPr fontId="1"/>
  </si>
  <si>
    <t>4体のChaacのうちの1体を召喚します</t>
    <rPh sb="1" eb="2">
      <t>タイ</t>
    </rPh>
    <rPh sb="13" eb="14">
      <t>タイ</t>
    </rPh>
    <rPh sb="15" eb="17">
      <t>ショウカン</t>
    </rPh>
    <phoneticPr fontId="1"/>
  </si>
  <si>
    <t>Random Chaac</t>
    <phoneticPr fontId="1"/>
  </si>
  <si>
    <t>ユニーク召喚（候補4種）</t>
    <rPh sb="4" eb="6">
      <t>ショウカン</t>
    </rPh>
    <rPh sb="7" eb="9">
      <t>コウホ</t>
    </rPh>
    <rPh sb="10" eb="11">
      <t>シュ</t>
    </rPh>
    <phoneticPr fontId="1"/>
  </si>
  <si>
    <t>Enchantment</t>
    <phoneticPr fontId="1"/>
  </si>
  <si>
    <t>Theft of the Sun</t>
    <phoneticPr fontId="1"/>
  </si>
  <si>
    <t>死6</t>
    <rPh sb="0" eb="1">
      <t>シ</t>
    </rPh>
    <phoneticPr fontId="1"/>
  </si>
  <si>
    <t>火3</t>
    <rPh sb="0" eb="1">
      <t>ヒ</t>
    </rPh>
    <phoneticPr fontId="1"/>
  </si>
  <si>
    <t>首都限定</t>
    <rPh sb="0" eb="2">
      <t>シュト</t>
    </rPh>
    <rPh sb="2" eb="4">
      <t>ゲンテイ</t>
    </rPh>
    <phoneticPr fontId="1"/>
  </si>
  <si>
    <t>世界呪附</t>
    <rPh sb="0" eb="2">
      <t>セカイ</t>
    </rPh>
    <rPh sb="2" eb="3">
      <t>ジュ</t>
    </rPh>
    <rPh sb="3" eb="4">
      <t>フ</t>
    </rPh>
    <phoneticPr fontId="1"/>
  </si>
  <si>
    <t>太陽を幽閉しその力を利用しつつ世界を永遠の夜に落とします</t>
    <rPh sb="0" eb="2">
      <t>タイヨウ</t>
    </rPh>
    <rPh sb="3" eb="5">
      <t>ユウヘイ</t>
    </rPh>
    <rPh sb="8" eb="9">
      <t>チカラ</t>
    </rPh>
    <rPh sb="10" eb="12">
      <t>リヨウ</t>
    </rPh>
    <rPh sb="15" eb="17">
      <t>セカイ</t>
    </rPh>
    <rPh sb="18" eb="20">
      <t>エイエン</t>
    </rPh>
    <rPh sb="21" eb="22">
      <t>ヨル</t>
    </rPh>
    <rPh sb="23" eb="24">
      <t>オ</t>
    </rPh>
    <phoneticPr fontId="1"/>
  </si>
  <si>
    <t>Thaumaturgy</t>
    <phoneticPr fontId="1"/>
  </si>
  <si>
    <t>Break the Third Soul</t>
    <phoneticPr fontId="1"/>
  </si>
  <si>
    <t>風1</t>
    <rPh sb="0" eb="1">
      <t>カゼ</t>
    </rPh>
    <phoneticPr fontId="1"/>
  </si>
  <si>
    <t>戦闘</t>
    <rPh sb="0" eb="2">
      <t>セントウ</t>
    </rPh>
    <phoneticPr fontId="1"/>
  </si>
  <si>
    <t>疲労</t>
    <rPh sb="0" eb="2">
      <t>ヒロウ</t>
    </rPh>
    <phoneticPr fontId="1"/>
  </si>
  <si>
    <t>20+5</t>
    <phoneticPr fontId="1"/>
  </si>
  <si>
    <t>防御無視\n水中呼吸無効\nアンデッド無効\n無生物無効</t>
    <rPh sb="0" eb="2">
      <t>ボウギョ</t>
    </rPh>
    <rPh sb="2" eb="4">
      <t>ムシ</t>
    </rPh>
    <rPh sb="6" eb="8">
      <t>スイチュウ</t>
    </rPh>
    <rPh sb="8" eb="10">
      <t>コキュウ</t>
    </rPh>
    <rPh sb="10" eb="12">
      <t>ムコウ</t>
    </rPh>
    <rPh sb="19" eb="21">
      <t>ムコウ</t>
    </rPh>
    <rPh sb="23" eb="26">
      <t>ムセイブツ</t>
    </rPh>
    <rPh sb="26" eb="28">
      <t>ムコウ</t>
    </rPh>
    <phoneticPr fontId="1"/>
  </si>
  <si>
    <t>Break the Second Soul</t>
    <phoneticPr fontId="1"/>
  </si>
  <si>
    <t>弱体化</t>
    <rPh sb="0" eb="3">
      <t>ジャクタイカ</t>
    </rPh>
    <phoneticPr fontId="1"/>
  </si>
  <si>
    <t>空気呼吸の敵1体を疲労させようと試みます</t>
    <rPh sb="0" eb="2">
      <t>クウキ</t>
    </rPh>
    <rPh sb="2" eb="4">
      <t>コキュウ</t>
    </rPh>
    <rPh sb="5" eb="6">
      <t>テキ</t>
    </rPh>
    <rPh sb="7" eb="8">
      <t>タイ</t>
    </rPh>
    <rPh sb="9" eb="11">
      <t>ヒロウ</t>
    </rPh>
    <rPh sb="16" eb="17">
      <t>ココロ</t>
    </rPh>
    <phoneticPr fontId="1"/>
  </si>
  <si>
    <t>Limped</t>
    <phoneticPr fontId="1"/>
  </si>
  <si>
    <t>物理属性</t>
    <rPh sb="0" eb="2">
      <t>ブツリ</t>
    </rPh>
    <rPh sb="2" eb="4">
      <t>ゾクセイ</t>
    </rPh>
    <phoneticPr fontId="1"/>
  </si>
  <si>
    <t>Break the Fourth Soul</t>
    <phoneticPr fontId="1"/>
  </si>
  <si>
    <t>Cursed</t>
    <phoneticPr fontId="1"/>
  </si>
  <si>
    <t>実体ある敵1体を呪い傷からの後遺症を受けやすくします</t>
    <rPh sb="0" eb="2">
      <t>ジッタイ</t>
    </rPh>
    <phoneticPr fontId="1"/>
  </si>
  <si>
    <t>実体ある敵1体の脚を骨折させます</t>
    <rPh sb="0" eb="2">
      <t>ジッタイ</t>
    </rPh>
    <rPh sb="4" eb="5">
      <t>テキ</t>
    </rPh>
    <rPh sb="6" eb="7">
      <t>タイ</t>
    </rPh>
    <rPh sb="8" eb="9">
      <t>アシ</t>
    </rPh>
    <rPh sb="10" eb="12">
      <t>コッセツ</t>
    </rPh>
    <phoneticPr fontId="1"/>
  </si>
  <si>
    <t>Gift of the Third Soul</t>
    <phoneticPr fontId="1"/>
  </si>
  <si>
    <t>Reinvigoration</t>
    <phoneticPr fontId="1"/>
  </si>
  <si>
    <t>強化</t>
    <rPh sb="0" eb="2">
      <t>キョウカ</t>
    </rPh>
    <phoneticPr fontId="1"/>
  </si>
  <si>
    <t>水中呼吸無効\nアンデッド無効\n無生物無効</t>
    <rPh sb="0" eb="2">
      <t>スイチュウ</t>
    </rPh>
    <rPh sb="2" eb="4">
      <t>コキュウ</t>
    </rPh>
    <rPh sb="4" eb="6">
      <t>ムコウ</t>
    </rPh>
    <rPh sb="13" eb="15">
      <t>ムコウ</t>
    </rPh>
    <rPh sb="17" eb="20">
      <t>ムセイブツ</t>
    </rPh>
    <rPh sb="20" eb="22">
      <t>ムコウ</t>
    </rPh>
    <phoneticPr fontId="1"/>
  </si>
  <si>
    <t>味方1体の呼吸を助け疲労回復能力を与えます</t>
    <rPh sb="0" eb="2">
      <t>ミカタ</t>
    </rPh>
    <rPh sb="3" eb="4">
      <t>タイ</t>
    </rPh>
    <rPh sb="5" eb="7">
      <t>コキュウ</t>
    </rPh>
    <rPh sb="8" eb="9">
      <t>タス</t>
    </rPh>
    <rPh sb="10" eb="12">
      <t>ヒロウ</t>
    </rPh>
    <rPh sb="12" eb="14">
      <t>カイフク</t>
    </rPh>
    <rPh sb="14" eb="16">
      <t>ノウリョク</t>
    </rPh>
    <rPh sb="17" eb="18">
      <t>アタ</t>
    </rPh>
    <phoneticPr fontId="1"/>
  </si>
  <si>
    <t>Gift of the Second Soul</t>
    <phoneticPr fontId="1"/>
  </si>
  <si>
    <t>水陸両用</t>
    <rPh sb="0" eb="2">
      <t>スイリク</t>
    </rPh>
    <rPh sb="2" eb="4">
      <t>リョウヨウ</t>
    </rPh>
    <phoneticPr fontId="1"/>
  </si>
  <si>
    <t>Blunt Resistance</t>
    <phoneticPr fontId="1"/>
  </si>
  <si>
    <t>実体ある味方1体に打撃耐性を与えます</t>
    <rPh sb="0" eb="2">
      <t>ジッタイ</t>
    </rPh>
    <rPh sb="4" eb="6">
      <t>ミカタ</t>
    </rPh>
    <rPh sb="7" eb="8">
      <t>タイ</t>
    </rPh>
    <rPh sb="9" eb="11">
      <t>ダゲキ</t>
    </rPh>
    <rPh sb="11" eb="13">
      <t>タイセイ</t>
    </rPh>
    <rPh sb="14" eb="15">
      <t>アタ</t>
    </rPh>
    <phoneticPr fontId="1"/>
  </si>
  <si>
    <t>実体ある味方1体に幸運を与えます</t>
    <rPh sb="0" eb="2">
      <t>ジッタイ</t>
    </rPh>
    <rPh sb="4" eb="6">
      <t>ミカタ</t>
    </rPh>
    <rPh sb="7" eb="8">
      <t>タイ</t>
    </rPh>
    <rPh sb="9" eb="11">
      <t>コウウン</t>
    </rPh>
    <rPh sb="12" eb="13">
      <t>アタ</t>
    </rPh>
    <phoneticPr fontId="1"/>
  </si>
  <si>
    <t>Lucky</t>
    <phoneticPr fontId="1"/>
  </si>
  <si>
    <t>Blood Magic</t>
    <phoneticPr fontId="1"/>
  </si>
  <si>
    <t>Break the First Soul</t>
    <phoneticPr fontId="1"/>
  </si>
  <si>
    <t>血1</t>
    <rPh sb="0" eb="1">
      <t>ケツ</t>
    </rPh>
    <phoneticPr fontId="1"/>
  </si>
  <si>
    <t>戦闘</t>
    <rPh sb="0" eb="2">
      <t>セントウ</t>
    </rPh>
    <phoneticPr fontId="1"/>
  </si>
  <si>
    <t>陸上専用</t>
    <rPh sb="0" eb="2">
      <t>リクジョウ</t>
    </rPh>
    <rPh sb="2" eb="4">
      <t>センヨウ</t>
    </rPh>
    <phoneticPr fontId="1"/>
  </si>
  <si>
    <t>出血</t>
    <rPh sb="0" eb="2">
      <t>シュッケツ</t>
    </rPh>
    <phoneticPr fontId="1"/>
  </si>
  <si>
    <t>敵1体を大量出血させ病気にしようと試みます</t>
    <rPh sb="0" eb="1">
      <t>テキ</t>
    </rPh>
    <rPh sb="2" eb="3">
      <t>タイ</t>
    </rPh>
    <rPh sb="4" eb="6">
      <t>タイリョウ</t>
    </rPh>
    <rPh sb="6" eb="8">
      <t>シュッケツ</t>
    </rPh>
    <rPh sb="10" eb="12">
      <t>ビョウキ</t>
    </rPh>
    <rPh sb="17" eb="18">
      <t>ココロ</t>
    </rPh>
    <phoneticPr fontId="1"/>
  </si>
  <si>
    <t>Profuse Bleeding</t>
    <phoneticPr fontId="1"/>
  </si>
  <si>
    <t>アンデッド無効\n無生物無効</t>
    <rPh sb="5" eb="7">
      <t>ムコウ</t>
    </rPh>
    <rPh sb="9" eb="12">
      <t>ムセイブツ</t>
    </rPh>
    <rPh sb="12" eb="14">
      <t>ムコウ</t>
    </rPh>
    <phoneticPr fontId="1"/>
  </si>
  <si>
    <t>Disease</t>
    <phoneticPr fontId="1"/>
  </si>
  <si>
    <t>水陸両用</t>
    <rPh sb="0" eb="2">
      <t>スイリク</t>
    </rPh>
    <rPh sb="2" eb="4">
      <t>リョウヨウ</t>
    </rPh>
    <phoneticPr fontId="1"/>
  </si>
  <si>
    <t>強化</t>
    <rPh sb="0" eb="2">
      <t>キョウカ</t>
    </rPh>
    <phoneticPr fontId="1"/>
  </si>
  <si>
    <t>味方1体に再生能力を与えます</t>
    <rPh sb="0" eb="2">
      <t>ミカタ</t>
    </rPh>
    <rPh sb="3" eb="4">
      <t>タイ</t>
    </rPh>
    <rPh sb="5" eb="7">
      <t>サイセイ</t>
    </rPh>
    <rPh sb="7" eb="9">
      <t>ノウリョク</t>
    </rPh>
    <rPh sb="10" eb="11">
      <t>アタ</t>
    </rPh>
    <phoneticPr fontId="1"/>
  </si>
  <si>
    <t>Regeneration</t>
    <phoneticPr fontId="1"/>
  </si>
  <si>
    <t>Balam of the East</t>
    <phoneticPr fontId="1"/>
  </si>
  <si>
    <t>単</t>
    <rPh sb="0" eb="1">
      <t>タン</t>
    </rPh>
    <phoneticPr fontId="1"/>
  </si>
  <si>
    <t>Balam of the North</t>
    <phoneticPr fontId="1"/>
  </si>
  <si>
    <t>風2緑4血2聖3</t>
    <rPh sb="0" eb="1">
      <t>カゼ</t>
    </rPh>
    <rPh sb="2" eb="3">
      <t>ミドリ</t>
    </rPh>
    <rPh sb="4" eb="5">
      <t>ケツ</t>
    </rPh>
    <rPh sb="6" eb="7">
      <t>セイ</t>
    </rPh>
    <phoneticPr fontId="1"/>
  </si>
  <si>
    <t>水2緑4血2聖3</t>
    <rPh sb="0" eb="1">
      <t>ミズ</t>
    </rPh>
    <rPh sb="2" eb="3">
      <t>ミドリ</t>
    </rPh>
    <rPh sb="4" eb="5">
      <t>ケツ</t>
    </rPh>
    <rPh sb="6" eb="7">
      <t>セイ</t>
    </rPh>
    <phoneticPr fontId="1"/>
  </si>
  <si>
    <t>Balam of the South</t>
    <phoneticPr fontId="1"/>
  </si>
  <si>
    <t>火2緑4血2聖3</t>
    <rPh sb="0" eb="1">
      <t>ヒ</t>
    </rPh>
    <rPh sb="2" eb="3">
      <t>ミドリ</t>
    </rPh>
    <rPh sb="4" eb="5">
      <t>ケツ</t>
    </rPh>
    <rPh sb="6" eb="7">
      <t>セイ</t>
    </rPh>
    <phoneticPr fontId="1"/>
  </si>
  <si>
    <t>Balam of the West</t>
    <phoneticPr fontId="1"/>
  </si>
  <si>
    <t>死2緑4血2聖3</t>
    <rPh sb="0" eb="1">
      <t>シ</t>
    </rPh>
    <rPh sb="2" eb="3">
      <t>ミドリ</t>
    </rPh>
    <rPh sb="4" eb="5">
      <t>ケツ</t>
    </rPh>
    <rPh sb="6" eb="7">
      <t>セイ</t>
    </rPh>
    <phoneticPr fontId="1"/>
  </si>
  <si>
    <t>Chaac of the East</t>
    <phoneticPr fontId="1"/>
  </si>
  <si>
    <t>風4水2緑2聖3</t>
    <rPh sb="0" eb="1">
      <t>カゼ</t>
    </rPh>
    <rPh sb="2" eb="3">
      <t>ミズ</t>
    </rPh>
    <rPh sb="4" eb="5">
      <t>ミドリ</t>
    </rPh>
    <rPh sb="6" eb="7">
      <t>セイ</t>
    </rPh>
    <phoneticPr fontId="1"/>
  </si>
  <si>
    <t>Chaac of the North</t>
    <phoneticPr fontId="1"/>
  </si>
  <si>
    <t>風4水3聖3</t>
    <rPh sb="0" eb="1">
      <t>カゼ</t>
    </rPh>
    <rPh sb="2" eb="3">
      <t>ミズ</t>
    </rPh>
    <rPh sb="4" eb="5">
      <t>セイ</t>
    </rPh>
    <phoneticPr fontId="1"/>
  </si>
  <si>
    <t>Chaac of the South</t>
    <phoneticPr fontId="1"/>
  </si>
  <si>
    <t>火2風4水2聖3</t>
    <rPh sb="0" eb="1">
      <t>ヒ</t>
    </rPh>
    <rPh sb="2" eb="3">
      <t>カゼ</t>
    </rPh>
    <rPh sb="4" eb="5">
      <t>ミズ</t>
    </rPh>
    <rPh sb="6" eb="7">
      <t>セイ</t>
    </rPh>
    <phoneticPr fontId="1"/>
  </si>
  <si>
    <t>Chaac of the West</t>
    <phoneticPr fontId="1"/>
  </si>
  <si>
    <t>風4水2死2聖3</t>
    <rPh sb="0" eb="1">
      <t>カゼ</t>
    </rPh>
    <rPh sb="2" eb="3">
      <t>ミズ</t>
    </rPh>
    <rPh sb="4" eb="5">
      <t>シ</t>
    </rPh>
    <rPh sb="6" eb="7">
      <t>セイ</t>
    </rPh>
    <phoneticPr fontId="1"/>
  </si>
  <si>
    <t>Onaqui</t>
    <phoneticPr fontId="1"/>
  </si>
  <si>
    <t>呼</t>
    <rPh sb="0" eb="1">
      <t>コ</t>
    </rPh>
    <phoneticPr fontId="1"/>
  </si>
  <si>
    <t>死2緑1血3聖1</t>
    <rPh sb="0" eb="1">
      <t>シ</t>
    </rPh>
    <rPh sb="2" eb="3">
      <t>ミドリ</t>
    </rPh>
    <rPh sb="4" eb="5">
      <t>ケツ</t>
    </rPh>
    <rPh sb="6" eb="7">
      <t>セイ</t>
    </rPh>
    <phoneticPr fontId="1"/>
  </si>
  <si>
    <t>火死緑血+1:100%</t>
    <rPh sb="0" eb="1">
      <t>ヒ</t>
    </rPh>
    <rPh sb="1" eb="2">
      <t>シ</t>
    </rPh>
    <rPh sb="2" eb="3">
      <t>ミドリ</t>
    </rPh>
    <rPh sb="3" eb="4">
      <t>ケツ</t>
    </rPh>
    <phoneticPr fontId="1"/>
  </si>
  <si>
    <t>21+</t>
    <phoneticPr fontId="1"/>
  </si>
  <si>
    <t>Beast Bat</t>
    <phoneticPr fontId="1"/>
  </si>
  <si>
    <t>配</t>
    <rPh sb="0" eb="1">
      <t>ハイ</t>
    </rPh>
    <phoneticPr fontId="1"/>
  </si>
  <si>
    <t>y</t>
    <phoneticPr fontId="1"/>
  </si>
  <si>
    <t>魔獣</t>
    <rPh sb="0" eb="2">
      <t>マジュウ</t>
    </rPh>
    <phoneticPr fontId="1"/>
  </si>
  <si>
    <t>疲労毒を持つ大蝙蝠。Onaquiが自動生産する</t>
    <rPh sb="0" eb="2">
      <t>ヒロウ</t>
    </rPh>
    <rPh sb="2" eb="3">
      <t>ドク</t>
    </rPh>
    <rPh sb="4" eb="5">
      <t>モ</t>
    </rPh>
    <rPh sb="6" eb="7">
      <t>オオ</t>
    </rPh>
    <rPh sb="7" eb="9">
      <t>コウモリ</t>
    </rPh>
    <rPh sb="17" eb="19">
      <t>ジドウ</t>
    </rPh>
    <rPh sb="19" eb="21">
      <t>セイサン</t>
    </rPh>
    <phoneticPr fontId="1"/>
  </si>
  <si>
    <t>兵士</t>
    <rPh sb="0" eb="2">
      <t>ヘイシ</t>
    </rPh>
    <phoneticPr fontId="1"/>
  </si>
  <si>
    <t>f</t>
    <phoneticPr fontId="1"/>
  </si>
  <si>
    <t>f</t>
    <phoneticPr fontId="1"/>
  </si>
  <si>
    <t>Summon Sacred Scorpion</t>
    <phoneticPr fontId="1"/>
  </si>
  <si>
    <t>Summon Jaguars</t>
    <phoneticPr fontId="1"/>
  </si>
  <si>
    <t>Summon Balam</t>
    <phoneticPr fontId="1"/>
  </si>
  <si>
    <t>Summon Chaac</t>
    <phoneticPr fontId="1"/>
  </si>
  <si>
    <t>Theft of the Sun</t>
    <phoneticPr fontId="1"/>
  </si>
  <si>
    <t>Break the Third Soul</t>
    <phoneticPr fontId="1"/>
  </si>
  <si>
    <t>Break the Second Soul</t>
    <phoneticPr fontId="1"/>
  </si>
  <si>
    <t>Break the Fourth Soul</t>
    <phoneticPr fontId="1"/>
  </si>
  <si>
    <t>Gift of the Third Soul</t>
    <phoneticPr fontId="1"/>
  </si>
  <si>
    <t>Gift of the Second Soul</t>
    <phoneticPr fontId="1"/>
  </si>
  <si>
    <t>Gift of the Fourth Soul</t>
    <phoneticPr fontId="1"/>
  </si>
  <si>
    <t>Break the First Soul</t>
    <phoneticPr fontId="1"/>
  </si>
  <si>
    <t>Gift of the First Soul</t>
    <phoneticPr fontId="1"/>
  </si>
  <si>
    <t>Bind Jaguar Fiends</t>
    <phoneticPr fontId="1"/>
  </si>
  <si>
    <t>Contact Onaqui</t>
    <phoneticPr fontId="1"/>
  </si>
  <si>
    <t>Rain of Jaguars</t>
    <phoneticPr fontId="1"/>
  </si>
  <si>
    <t>Gift of the Fourth Soul</t>
    <phoneticPr fontId="1"/>
  </si>
  <si>
    <t>Gift of the First Soul</t>
    <phoneticPr fontId="1"/>
  </si>
  <si>
    <t>Xibalba</t>
    <phoneticPr fontId="1"/>
  </si>
  <si>
    <t>Xibalbaは、Mictlanの森林の下に広がる広大なる暗き洞窟世界です。
伝説によれば、その東の地平線への日々の旅に際して、太陽と月は迷宮洞窟を通過していました。
この旅の間、彼らはXibalbaの地下世界の暗き領域に住まう蝙蝠人、Zotzによって護衛されました。
ほぼ盲目である彼らは、輝ける太陽を見ることはなく、それを切望することもありません。
長らく、誰も太陽や月がXibalbaを通過するのを見ていませんが、Zotzらはその寝ずの番と伝統を維持してきました。
しかし最近になり、蝙蝠人たちは目的を見失い、Xibalbaの聖職的統治者らは、再び太陽と月の輝きに浴するべく、地表世界へと目を向けました。
Zotzらは様々な都市の聖職的な王らによって統治され、聖職のみが集中的な権力を代表します。
彼らは、かつてXibalbaの暗き世界において天体たちを護る役目を課されていた神聖なるSun Guideを今も訓練しています。
Zotzは地表に住まうものたち、主にMictlanの人々と接触し、その技術と行いの一部を採用しました。
Zotzは、血の奴隷の探索と黒魔術を好みます。
太陽の導き手であるにも関わらず、彼らの太陽の魔法に関する技術は限定的です。
Zotzは非常に数が多く、大きな洞窟の植民地に群れを成して暮らします。
強さよりも数こそが、彼らを戦いの勝利へと導きます。</t>
    <phoneticPr fontId="1"/>
  </si>
  <si>
    <t>Mekoneは、古代の神の末裔である高貴なる巨人族、Giganteが住む黄金と大理石の都市です。
気高く、神話的な力を与えられたMekoneのGiganteらは、その隣人らを隷属させ、自らを人間たちの支配者としました。
長い間、Giganteらは下等なる種族たちを観察し、彼らの王国の興亡を見てきました。
彼らはTelkhineらの凋落と、その古き種族に行われた不正義を目撃しました。
Elder Cyclopsらの支援を得て、MekoneのGiganteらは、世界から人間たちの神々を一掃する役目を自らに課しました。
Mekoneの住民の大部分は、人間の奴隷Heloteから成ります。
人間奴隷の住民は不満を抱えており、不安度が全ての要塞で増加します。</t>
    <phoneticPr fontId="1"/>
  </si>
  <si>
    <t>ギガント、人間</t>
    <rPh sb="5" eb="7">
      <t>ニンゲン</t>
    </rPh>
    <phoneticPr fontId="1"/>
  </si>
  <si>
    <t>要塞で不安度が徐々に増大</t>
    <rPh sb="0" eb="2">
      <t>ヨウサイ</t>
    </rPh>
    <rPh sb="3" eb="5">
      <t>フアン</t>
    </rPh>
    <rPh sb="5" eb="6">
      <t>ド</t>
    </rPh>
    <rPh sb="7" eb="9">
      <t>ジョジョ</t>
    </rPh>
    <rPh sb="10" eb="12">
      <t>ゾウダイ</t>
    </rPh>
    <phoneticPr fontId="1"/>
  </si>
  <si>
    <t>支配力衝突修正+1</t>
    <rPh sb="0" eb="3">
      <t>シハイリョク</t>
    </rPh>
    <rPh sb="3" eb="5">
      <t>ショウトツ</t>
    </rPh>
    <rPh sb="5" eb="7">
      <t>シュウセイ</t>
    </rPh>
    <phoneticPr fontId="1"/>
  </si>
  <si>
    <t>City of Gold and Marble, Forge of the Cyclopes</t>
    <phoneticPr fontId="1"/>
  </si>
  <si>
    <t>火2風1地3</t>
    <rPh sb="0" eb="1">
      <t>ヒ</t>
    </rPh>
    <rPh sb="2" eb="3">
      <t>カゼ</t>
    </rPh>
    <rPh sb="4" eb="5">
      <t>チ</t>
    </rPh>
    <phoneticPr fontId="1"/>
  </si>
  <si>
    <t>資源+100</t>
    <rPh sb="0" eb="2">
      <t>シゲン</t>
    </rPh>
    <phoneticPr fontId="1"/>
  </si>
  <si>
    <t>Perioeci Scout</t>
    <phoneticPr fontId="1"/>
  </si>
  <si>
    <t>城</t>
    <rPh sb="0" eb="1">
      <t>シロ</t>
    </rPh>
    <phoneticPr fontId="1"/>
  </si>
  <si>
    <t>斥候</t>
    <rPh sb="0" eb="2">
      <t>セッコウ</t>
    </rPh>
    <phoneticPr fontId="1"/>
  </si>
  <si>
    <t>ほぼ標準と変わらない斥候。敵地の偵察を担う</t>
    <rPh sb="2" eb="4">
      <t>ヒョウジュン</t>
    </rPh>
    <rPh sb="5" eb="6">
      <t>カ</t>
    </rPh>
    <rPh sb="10" eb="12">
      <t>セッコウ</t>
    </rPh>
    <rPh sb="13" eb="15">
      <t>テキチ</t>
    </rPh>
    <rPh sb="16" eb="18">
      <t>テイサツ</t>
    </rPh>
    <rPh sb="19" eb="20">
      <t>ニナ</t>
    </rPh>
    <phoneticPr fontId="1"/>
  </si>
  <si>
    <t>fm</t>
    <phoneticPr fontId="1"/>
  </si>
  <si>
    <t>Neodamode Commander</t>
    <phoneticPr fontId="1"/>
  </si>
  <si>
    <t>指揮官</t>
    <rPh sb="0" eb="3">
      <t>シキカン</t>
    </rPh>
    <phoneticPr fontId="1"/>
  </si>
  <si>
    <t>標準的な指揮官。Giganteは指揮できない</t>
    <rPh sb="0" eb="3">
      <t>ヒョウジュンテキ</t>
    </rPh>
    <rPh sb="4" eb="7">
      <t>シキカン</t>
    </rPh>
    <rPh sb="16" eb="18">
      <t>シキ</t>
    </rPh>
    <phoneticPr fontId="1"/>
  </si>
  <si>
    <t>Lochos</t>
    <phoneticPr fontId="1"/>
  </si>
  <si>
    <t>上位指揮官。Giganteと奴隷の指揮に適する</t>
    <rPh sb="0" eb="2">
      <t>ジョウイ</t>
    </rPh>
    <rPh sb="2" eb="5">
      <t>シキカン</t>
    </rPh>
    <rPh sb="14" eb="16">
      <t>ドレイ</t>
    </rPh>
    <rPh sb="17" eb="19">
      <t>シキ</t>
    </rPh>
    <rPh sb="20" eb="21">
      <t>テキ</t>
    </rPh>
    <phoneticPr fontId="1"/>
  </si>
  <si>
    <t>Geronte</t>
    <phoneticPr fontId="1"/>
  </si>
  <si>
    <t>y</t>
    <phoneticPr fontId="1"/>
  </si>
  <si>
    <t>聖職者</t>
    <rPh sb="0" eb="3">
      <t>セイショクシャ</t>
    </rPh>
    <phoneticPr fontId="1"/>
  </si>
  <si>
    <t>レベル1の聖職者。火か地の魔法技能も持つ</t>
    <rPh sb="5" eb="8">
      <t>セイショクシャ</t>
    </rPh>
    <rPh sb="9" eb="10">
      <t>ヒ</t>
    </rPh>
    <rPh sb="11" eb="12">
      <t>チ</t>
    </rPh>
    <rPh sb="13" eb="15">
      <t>マホウ</t>
    </rPh>
    <rPh sb="15" eb="17">
      <t>ギノウ</t>
    </rPh>
    <rPh sb="18" eb="19">
      <t>モ</t>
    </rPh>
    <phoneticPr fontId="1"/>
  </si>
  <si>
    <t>Ephor</t>
    <phoneticPr fontId="1"/>
  </si>
  <si>
    <t>レベル1の聖職者。秋毎の要塞における反乱粛清の要</t>
    <rPh sb="5" eb="8">
      <t>セイショクシャ</t>
    </rPh>
    <rPh sb="9" eb="10">
      <t>アキ</t>
    </rPh>
    <rPh sb="10" eb="11">
      <t>ゴト</t>
    </rPh>
    <rPh sb="12" eb="14">
      <t>ヨウサイ</t>
    </rPh>
    <rPh sb="18" eb="20">
      <t>ハンラン</t>
    </rPh>
    <rPh sb="20" eb="22">
      <t>シュクセイ</t>
    </rPh>
    <rPh sb="23" eb="24">
      <t>カナメ</t>
    </rPh>
    <phoneticPr fontId="1"/>
  </si>
  <si>
    <t>30+</t>
    <phoneticPr fontId="1"/>
  </si>
  <si>
    <t>35+</t>
    <phoneticPr fontId="1"/>
  </si>
  <si>
    <t>Polemarch</t>
    <phoneticPr fontId="1"/>
  </si>
  <si>
    <t>都</t>
    <rPh sb="0" eb="1">
      <t>ミヤコ</t>
    </rPh>
    <phoneticPr fontId="1"/>
  </si>
  <si>
    <t>y</t>
    <phoneticPr fontId="1"/>
  </si>
  <si>
    <t>魔術師</t>
    <rPh sb="0" eb="3">
      <t>マジュツシ</t>
    </rPh>
    <phoneticPr fontId="1"/>
  </si>
  <si>
    <t>火と地の魔法技能を持つ。最上位指揮官も兼ねる</t>
    <rPh sb="0" eb="1">
      <t>ヒ</t>
    </rPh>
    <rPh sb="2" eb="3">
      <t>チ</t>
    </rPh>
    <rPh sb="4" eb="6">
      <t>マホウ</t>
    </rPh>
    <rPh sb="6" eb="8">
      <t>ギノウ</t>
    </rPh>
    <rPh sb="9" eb="10">
      <t>モ</t>
    </rPh>
    <rPh sb="12" eb="15">
      <t>サイジョウイ</t>
    </rPh>
    <rPh sb="15" eb="18">
      <t>シキカン</t>
    </rPh>
    <rPh sb="19" eb="20">
      <t>カ</t>
    </rPh>
    <phoneticPr fontId="1"/>
  </si>
  <si>
    <t>Archon</t>
    <phoneticPr fontId="1"/>
  </si>
  <si>
    <t>y</t>
    <phoneticPr fontId="1"/>
  </si>
  <si>
    <t>Basileus</t>
    <phoneticPr fontId="1"/>
  </si>
  <si>
    <t>レベル1の聖職者。火、地などの魔法技能を持つ</t>
    <rPh sb="5" eb="8">
      <t>セイショクシャ</t>
    </rPh>
    <rPh sb="9" eb="10">
      <t>ヒ</t>
    </rPh>
    <rPh sb="11" eb="12">
      <t>チ</t>
    </rPh>
    <rPh sb="15" eb="17">
      <t>マホウ</t>
    </rPh>
    <rPh sb="17" eb="19">
      <t>ギノウ</t>
    </rPh>
    <rPh sb="20" eb="21">
      <t>モ</t>
    </rPh>
    <phoneticPr fontId="1"/>
  </si>
  <si>
    <t>レベル2の聖職者。火、地、水などの魔法技能を持つ</t>
    <rPh sb="5" eb="8">
      <t>セイショクシャ</t>
    </rPh>
    <rPh sb="9" eb="10">
      <t>ヒ</t>
    </rPh>
    <rPh sb="11" eb="12">
      <t>チ</t>
    </rPh>
    <rPh sb="13" eb="14">
      <t>ミズ</t>
    </rPh>
    <rPh sb="17" eb="19">
      <t>マホウ</t>
    </rPh>
    <rPh sb="19" eb="21">
      <t>ギノウ</t>
    </rPh>
    <rPh sb="22" eb="23">
      <t>モ</t>
    </rPh>
    <phoneticPr fontId="1"/>
  </si>
  <si>
    <t>90+</t>
    <phoneticPr fontId="1"/>
  </si>
  <si>
    <t>Mekone</t>
    <phoneticPr fontId="1"/>
  </si>
  <si>
    <t>Elder Cyclops</t>
    <phoneticPr fontId="1"/>
  </si>
  <si>
    <t>火、地、風などの魔法技能を持つ鍛冶師。資源も大量に生産</t>
    <rPh sb="0" eb="1">
      <t>ヒ</t>
    </rPh>
    <rPh sb="2" eb="3">
      <t>チ</t>
    </rPh>
    <rPh sb="4" eb="5">
      <t>カゼ</t>
    </rPh>
    <rPh sb="8" eb="10">
      <t>マホウ</t>
    </rPh>
    <rPh sb="10" eb="12">
      <t>ギノウ</t>
    </rPh>
    <rPh sb="13" eb="14">
      <t>モ</t>
    </rPh>
    <rPh sb="15" eb="18">
      <t>カジシ</t>
    </rPh>
    <rPh sb="19" eb="21">
      <t>シゲン</t>
    </rPh>
    <rPh sb="22" eb="24">
      <t>タイリョウ</t>
    </rPh>
    <rPh sb="25" eb="27">
      <t>セイサン</t>
    </rPh>
    <phoneticPr fontId="1"/>
  </si>
  <si>
    <t>50+</t>
    <phoneticPr fontId="1"/>
  </si>
  <si>
    <t>Perioeci Peltast</t>
    <phoneticPr fontId="1"/>
  </si>
  <si>
    <t>歩兵</t>
    <rPh sb="0" eb="2">
      <t>ホヘイ</t>
    </rPh>
    <phoneticPr fontId="1"/>
  </si>
  <si>
    <t>槍、投槍、盾を持つ軽歩兵。奴隷ではなく士気は標準的</t>
    <rPh sb="0" eb="1">
      <t>ヤリ</t>
    </rPh>
    <rPh sb="2" eb="4">
      <t>ナゲヤリ</t>
    </rPh>
    <rPh sb="5" eb="6">
      <t>タテ</t>
    </rPh>
    <rPh sb="7" eb="8">
      <t>モ</t>
    </rPh>
    <rPh sb="9" eb="10">
      <t>ケイ</t>
    </rPh>
    <rPh sb="10" eb="12">
      <t>ホヘイ</t>
    </rPh>
    <rPh sb="13" eb="15">
      <t>ドレイ</t>
    </rPh>
    <rPh sb="19" eb="21">
      <t>シキ</t>
    </rPh>
    <rPh sb="22" eb="25">
      <t>ヒョウジュンテキ</t>
    </rPh>
    <phoneticPr fontId="1"/>
  </si>
  <si>
    <t>Helote Peltast</t>
    <phoneticPr fontId="1"/>
  </si>
  <si>
    <t>槍、投槍、盾を持つ軽歩兵。適切な指揮がないとすぐ逃げる</t>
    <rPh sb="0" eb="1">
      <t>ヤリ</t>
    </rPh>
    <rPh sb="2" eb="4">
      <t>ナゲヤリ</t>
    </rPh>
    <rPh sb="5" eb="6">
      <t>タテ</t>
    </rPh>
    <rPh sb="7" eb="8">
      <t>モ</t>
    </rPh>
    <rPh sb="9" eb="10">
      <t>ケイ</t>
    </rPh>
    <rPh sb="10" eb="12">
      <t>ホヘイ</t>
    </rPh>
    <rPh sb="13" eb="15">
      <t>テキセツ</t>
    </rPh>
    <rPh sb="16" eb="18">
      <t>シキ</t>
    </rPh>
    <rPh sb="24" eb="25">
      <t>ニ</t>
    </rPh>
    <phoneticPr fontId="1"/>
  </si>
  <si>
    <t>Helote Ekdromos</t>
    <phoneticPr fontId="1"/>
  </si>
  <si>
    <t>槍と盾を持つ歩兵。経験を積んだHeloteは解放奴隷になれる</t>
    <rPh sb="0" eb="1">
      <t>ヤリ</t>
    </rPh>
    <rPh sb="2" eb="3">
      <t>タテ</t>
    </rPh>
    <rPh sb="4" eb="5">
      <t>モ</t>
    </rPh>
    <rPh sb="6" eb="8">
      <t>ホヘイ</t>
    </rPh>
    <rPh sb="9" eb="11">
      <t>ケイケン</t>
    </rPh>
    <rPh sb="12" eb="13">
      <t>ツ</t>
    </rPh>
    <rPh sb="22" eb="24">
      <t>カイホウ</t>
    </rPh>
    <rPh sb="24" eb="26">
      <t>ドレイ</t>
    </rPh>
    <phoneticPr fontId="1"/>
  </si>
  <si>
    <t>Helote Hoplite</t>
    <phoneticPr fontId="1"/>
  </si>
  <si>
    <t>長槍と盾を持つ重歩兵。高密度の硬い槍の壁は侮れない</t>
    <rPh sb="0" eb="1">
      <t>ナガ</t>
    </rPh>
    <rPh sb="1" eb="2">
      <t>ヤリ</t>
    </rPh>
    <rPh sb="3" eb="4">
      <t>タテ</t>
    </rPh>
    <rPh sb="5" eb="6">
      <t>モ</t>
    </rPh>
    <rPh sb="7" eb="8">
      <t>ジュウ</t>
    </rPh>
    <rPh sb="8" eb="10">
      <t>ホヘイ</t>
    </rPh>
    <rPh sb="11" eb="14">
      <t>コウミツド</t>
    </rPh>
    <rPh sb="15" eb="16">
      <t>カタ</t>
    </rPh>
    <rPh sb="17" eb="18">
      <t>ヤリ</t>
    </rPh>
    <rPh sb="19" eb="20">
      <t>カベ</t>
    </rPh>
    <rPh sb="21" eb="22">
      <t>アナド</t>
    </rPh>
    <phoneticPr fontId="1"/>
  </si>
  <si>
    <t>Gigante Ekdromos</t>
    <phoneticPr fontId="1"/>
  </si>
  <si>
    <t>1/城（4/都）</t>
    <rPh sb="2" eb="3">
      <t>シロ</t>
    </rPh>
    <rPh sb="6" eb="7">
      <t>ミヤコ</t>
    </rPh>
    <phoneticPr fontId="1"/>
  </si>
  <si>
    <t>魔法の槍と盾を持つ重歩兵。巨人ながらそれなりの密度の隊列を組む</t>
    <rPh sb="0" eb="2">
      <t>マホウ</t>
    </rPh>
    <rPh sb="3" eb="4">
      <t>ヤリ</t>
    </rPh>
    <rPh sb="5" eb="6">
      <t>タテ</t>
    </rPh>
    <rPh sb="7" eb="8">
      <t>モ</t>
    </rPh>
    <rPh sb="9" eb="10">
      <t>ジュウ</t>
    </rPh>
    <rPh sb="10" eb="12">
      <t>ホヘイ</t>
    </rPh>
    <rPh sb="13" eb="15">
      <t>キョジン</t>
    </rPh>
    <rPh sb="23" eb="25">
      <t>ミツド</t>
    </rPh>
    <rPh sb="26" eb="28">
      <t>タイレツ</t>
    </rPh>
    <rPh sb="29" eb="30">
      <t>ク</t>
    </rPh>
    <phoneticPr fontId="1"/>
  </si>
  <si>
    <t>Gigante Hoplite</t>
    <phoneticPr fontId="1"/>
  </si>
  <si>
    <t>魔法の槍と盾を持つ重歩兵。非常に硬く体力もある恐るべき壁</t>
    <rPh sb="0" eb="2">
      <t>マホウ</t>
    </rPh>
    <rPh sb="3" eb="4">
      <t>ヤリ</t>
    </rPh>
    <rPh sb="5" eb="6">
      <t>タテ</t>
    </rPh>
    <rPh sb="7" eb="8">
      <t>モ</t>
    </rPh>
    <rPh sb="9" eb="10">
      <t>ジュウ</t>
    </rPh>
    <rPh sb="10" eb="12">
      <t>ホヘイ</t>
    </rPh>
    <rPh sb="13" eb="15">
      <t>ヒジョウ</t>
    </rPh>
    <rPh sb="16" eb="17">
      <t>カタ</t>
    </rPh>
    <rPh sb="18" eb="20">
      <t>タイリョク</t>
    </rPh>
    <rPh sb="23" eb="24">
      <t>オソ</t>
    </rPh>
    <rPh sb="27" eb="28">
      <t>カベ</t>
    </rPh>
    <phoneticPr fontId="1"/>
  </si>
  <si>
    <t>Discobolus</t>
    <phoneticPr fontId="1"/>
  </si>
  <si>
    <t>円盤投げで支援する兵。まともな武具を持たず脆いが技術はある</t>
    <rPh sb="0" eb="3">
      <t>エンバンナ</t>
    </rPh>
    <rPh sb="5" eb="7">
      <t>シエン</t>
    </rPh>
    <rPh sb="9" eb="10">
      <t>ヘイ</t>
    </rPh>
    <rPh sb="15" eb="17">
      <t>ブグ</t>
    </rPh>
    <rPh sb="18" eb="19">
      <t>モ</t>
    </rPh>
    <rPh sb="21" eb="22">
      <t>モロ</t>
    </rPh>
    <rPh sb="24" eb="26">
      <t>ギジュツ</t>
    </rPh>
    <phoneticPr fontId="1"/>
  </si>
  <si>
    <t>Neodamode Peltast</t>
    <phoneticPr fontId="1"/>
  </si>
  <si>
    <t>格</t>
    <rPh sb="0" eb="1">
      <t>カク</t>
    </rPh>
    <phoneticPr fontId="1"/>
  </si>
  <si>
    <t>解放奴隷のPeltast。装備は変わらないが経験豊富な分は強い</t>
    <rPh sb="0" eb="2">
      <t>カイホウ</t>
    </rPh>
    <rPh sb="2" eb="4">
      <t>ドレイ</t>
    </rPh>
    <rPh sb="13" eb="15">
      <t>ソウビ</t>
    </rPh>
    <rPh sb="16" eb="17">
      <t>カ</t>
    </rPh>
    <rPh sb="22" eb="24">
      <t>ケイケン</t>
    </rPh>
    <rPh sb="24" eb="26">
      <t>ホウフ</t>
    </rPh>
    <rPh sb="27" eb="28">
      <t>ブン</t>
    </rPh>
    <rPh sb="29" eb="30">
      <t>ツヨ</t>
    </rPh>
    <phoneticPr fontId="1"/>
  </si>
  <si>
    <t>Neodamode Ekdromos</t>
    <phoneticPr fontId="1"/>
  </si>
  <si>
    <t>解放奴隷のEkdromos。他と違い散兵能力が追加されている</t>
    <rPh sb="0" eb="2">
      <t>カイホウ</t>
    </rPh>
    <rPh sb="2" eb="4">
      <t>ドレイ</t>
    </rPh>
    <rPh sb="14" eb="15">
      <t>ホカ</t>
    </rPh>
    <rPh sb="16" eb="17">
      <t>チガ</t>
    </rPh>
    <rPh sb="18" eb="20">
      <t>サンペイ</t>
    </rPh>
    <rPh sb="20" eb="22">
      <t>ノウリョク</t>
    </rPh>
    <rPh sb="23" eb="25">
      <t>ツイカ</t>
    </rPh>
    <phoneticPr fontId="1"/>
  </si>
  <si>
    <t>Neodamode Hoplite</t>
    <phoneticPr fontId="1"/>
  </si>
  <si>
    <t>解放奴隷のHoplite。奴隷でなくなるため維持費も上がってしまう</t>
    <rPh sb="0" eb="2">
      <t>カイホウ</t>
    </rPh>
    <rPh sb="2" eb="4">
      <t>ドレイ</t>
    </rPh>
    <rPh sb="13" eb="15">
      <t>ドレイ</t>
    </rPh>
    <rPh sb="22" eb="25">
      <t>イジヒ</t>
    </rPh>
    <rPh sb="26" eb="27">
      <t>ア</t>
    </rPh>
    <phoneticPr fontId="1"/>
  </si>
  <si>
    <t>Neodamode Commander</t>
    <phoneticPr fontId="1"/>
  </si>
  <si>
    <t>Helote Peltast:20　Helote Hoplite:10</t>
    <phoneticPr fontId="1"/>
  </si>
  <si>
    <t>Lochos</t>
    <phoneticPr fontId="1"/>
  </si>
  <si>
    <t>Gigante Ekdromos:4　Gigante Hoplite:6</t>
    <phoneticPr fontId="1"/>
  </si>
  <si>
    <t>Lochos</t>
    <phoneticPr fontId="1"/>
  </si>
  <si>
    <t>Discobolus:5</t>
    <phoneticPr fontId="1"/>
  </si>
  <si>
    <t>Mekone</t>
    <phoneticPr fontId="1"/>
  </si>
  <si>
    <t>Geronte</t>
    <phoneticPr fontId="1"/>
  </si>
  <si>
    <t>城</t>
    <rPh sb="0" eb="1">
      <t>シロ</t>
    </rPh>
    <phoneticPr fontId="1"/>
  </si>
  <si>
    <t>聖1</t>
    <rPh sb="0" eb="1">
      <t>セイ</t>
    </rPh>
    <phoneticPr fontId="1"/>
  </si>
  <si>
    <t>火地+1:100%</t>
    <rPh sb="0" eb="1">
      <t>ヒ</t>
    </rPh>
    <rPh sb="1" eb="2">
      <t>チ</t>
    </rPh>
    <phoneticPr fontId="1"/>
  </si>
  <si>
    <t>Ephor</t>
    <phoneticPr fontId="1"/>
  </si>
  <si>
    <t>火1地1聖1</t>
    <rPh sb="0" eb="1">
      <t>ヒ</t>
    </rPh>
    <rPh sb="2" eb="3">
      <t>チ</t>
    </rPh>
    <rPh sb="4" eb="5">
      <t>セイ</t>
    </rPh>
    <phoneticPr fontId="1"/>
  </si>
  <si>
    <t>火風地+1:100%</t>
    <rPh sb="0" eb="1">
      <t>ヒ</t>
    </rPh>
    <rPh sb="1" eb="2">
      <t>カゼ</t>
    </rPh>
    <rPh sb="2" eb="3">
      <t>チ</t>
    </rPh>
    <phoneticPr fontId="1"/>
  </si>
  <si>
    <t>Polemarch</t>
    <phoneticPr fontId="1"/>
  </si>
  <si>
    <t>都</t>
    <rPh sb="0" eb="1">
      <t>ミヤコ</t>
    </rPh>
    <phoneticPr fontId="1"/>
  </si>
  <si>
    <t>火2地2</t>
    <rPh sb="0" eb="1">
      <t>ヒ</t>
    </rPh>
    <rPh sb="2" eb="3">
      <t>チ</t>
    </rPh>
    <phoneticPr fontId="1"/>
  </si>
  <si>
    <t>Archon</t>
    <phoneticPr fontId="1"/>
  </si>
  <si>
    <t>火風地+2:100%</t>
    <rPh sb="0" eb="1">
      <t>ヒ</t>
    </rPh>
    <rPh sb="1" eb="2">
      <t>カゼ</t>
    </rPh>
    <rPh sb="2" eb="3">
      <t>チ</t>
    </rPh>
    <phoneticPr fontId="1"/>
  </si>
  <si>
    <t>Basileus</t>
    <phoneticPr fontId="1"/>
  </si>
  <si>
    <t>火2水1地2聖2</t>
    <rPh sb="0" eb="1">
      <t>ヒ</t>
    </rPh>
    <rPh sb="2" eb="3">
      <t>ミズ</t>
    </rPh>
    <rPh sb="4" eb="5">
      <t>チ</t>
    </rPh>
    <rPh sb="6" eb="7">
      <t>セイ</t>
    </rPh>
    <phoneticPr fontId="1"/>
  </si>
  <si>
    <t>火風水地+1:100% 火風水地+1:10%</t>
    <rPh sb="0" eb="1">
      <t>ヒ</t>
    </rPh>
    <rPh sb="1" eb="2">
      <t>カゼ</t>
    </rPh>
    <rPh sb="2" eb="3">
      <t>ミズ</t>
    </rPh>
    <rPh sb="3" eb="4">
      <t>チ</t>
    </rPh>
    <rPh sb="12" eb="13">
      <t>ヒ</t>
    </rPh>
    <rPh sb="13" eb="14">
      <t>カゼ</t>
    </rPh>
    <rPh sb="14" eb="15">
      <t>ミズ</t>
    </rPh>
    <rPh sb="15" eb="16">
      <t>チ</t>
    </rPh>
    <phoneticPr fontId="1"/>
  </si>
  <si>
    <t>Elder Cyclops</t>
    <phoneticPr fontId="1"/>
  </si>
  <si>
    <t>火2風1地2</t>
    <rPh sb="0" eb="1">
      <t>ヒ</t>
    </rPh>
    <rPh sb="2" eb="3">
      <t>カゼ</t>
    </rPh>
    <rPh sb="4" eb="5">
      <t>チ</t>
    </rPh>
    <phoneticPr fontId="1"/>
  </si>
  <si>
    <t>17+</t>
    <phoneticPr fontId="1"/>
  </si>
  <si>
    <t>17+</t>
    <phoneticPr fontId="1"/>
  </si>
  <si>
    <t>Mekone</t>
    <phoneticPr fontId="1"/>
  </si>
  <si>
    <t>Enchantment</t>
    <phoneticPr fontId="1"/>
  </si>
  <si>
    <t>Blessing of the God-slayer</t>
    <phoneticPr fontId="1"/>
  </si>
  <si>
    <t>水1</t>
    <rPh sb="0" eb="1">
      <t>ミズ</t>
    </rPh>
    <phoneticPr fontId="1"/>
  </si>
  <si>
    <t>聖1</t>
    <rPh sb="0" eb="1">
      <t>セイ</t>
    </rPh>
    <phoneticPr fontId="1"/>
  </si>
  <si>
    <t>儀式</t>
    <rPh sb="0" eb="2">
      <t>ギシキ</t>
    </rPh>
    <phoneticPr fontId="1"/>
  </si>
  <si>
    <t>陸上専用</t>
    <rPh sb="0" eb="2">
      <t>リクジョウ</t>
    </rPh>
    <rPh sb="2" eb="4">
      <t>センヨウ</t>
    </rPh>
    <phoneticPr fontId="1"/>
  </si>
  <si>
    <t>個人呪附</t>
    <rPh sb="0" eb="2">
      <t>コジン</t>
    </rPh>
    <rPh sb="2" eb="3">
      <t>ジュ</t>
    </rPh>
    <rPh sb="3" eb="4">
      <t>フ</t>
    </rPh>
    <phoneticPr fontId="1"/>
  </si>
  <si>
    <t>Polemarch1体に一年間のみ力を与えます</t>
    <rPh sb="10" eb="11">
      <t>タイ</t>
    </rPh>
    <rPh sb="12" eb="13">
      <t>イチ</t>
    </rPh>
    <rPh sb="13" eb="15">
      <t>ネンカン</t>
    </rPh>
    <rPh sb="17" eb="18">
      <t>チカラ</t>
    </rPh>
    <rPh sb="19" eb="20">
      <t>アタ</t>
    </rPh>
    <phoneticPr fontId="1"/>
  </si>
  <si>
    <t>Blessing of God-slayer</t>
    <phoneticPr fontId="1"/>
  </si>
  <si>
    <t>Polemarchにのみ使用可能</t>
    <rPh sb="12" eb="14">
      <t>シヨウ</t>
    </rPh>
    <rPh sb="14" eb="16">
      <t>カノウ</t>
    </rPh>
    <phoneticPr fontId="1"/>
  </si>
  <si>
    <t>Thaumaturgy</t>
    <phoneticPr fontId="1"/>
  </si>
  <si>
    <t>Gigantomachia</t>
    <phoneticPr fontId="1"/>
  </si>
  <si>
    <t>地5</t>
    <rPh sb="0" eb="1">
      <t>チ</t>
    </rPh>
    <phoneticPr fontId="1"/>
  </si>
  <si>
    <t>火4</t>
    <rPh sb="0" eb="1">
      <t>ヒ</t>
    </rPh>
    <phoneticPr fontId="1"/>
  </si>
  <si>
    <t>水陸両用</t>
    <rPh sb="0" eb="2">
      <t>スイリク</t>
    </rPh>
    <rPh sb="2" eb="4">
      <t>リョウヨウ</t>
    </rPh>
    <phoneticPr fontId="1"/>
  </si>
  <si>
    <t>世界呪附</t>
    <rPh sb="0" eb="2">
      <t>セカイ</t>
    </rPh>
    <rPh sb="2" eb="3">
      <t>ジュ</t>
    </rPh>
    <rPh sb="3" eb="4">
      <t>フ</t>
    </rPh>
    <phoneticPr fontId="1"/>
  </si>
  <si>
    <t>自国の支配力拡散を助け制限雇用の枠を拡張します</t>
    <rPh sb="0" eb="2">
      <t>ジコク</t>
    </rPh>
    <rPh sb="3" eb="6">
      <t>シハイリョク</t>
    </rPh>
    <rPh sb="6" eb="8">
      <t>カクサン</t>
    </rPh>
    <rPh sb="9" eb="10">
      <t>タス</t>
    </rPh>
    <rPh sb="11" eb="13">
      <t>セイゲン</t>
    </rPh>
    <rPh sb="13" eb="15">
      <t>コヨウ</t>
    </rPh>
    <rPh sb="16" eb="17">
      <t>ワク</t>
    </rPh>
    <rPh sb="18" eb="20">
      <t>カクチョウ</t>
    </rPh>
    <phoneticPr fontId="1"/>
  </si>
  <si>
    <t>God-Slayer Spear</t>
    <phoneticPr fontId="1"/>
  </si>
  <si>
    <t>片手</t>
    <rPh sb="0" eb="2">
      <t>カタテ</t>
    </rPh>
    <phoneticPr fontId="1"/>
  </si>
  <si>
    <t>地1</t>
    <rPh sb="0" eb="1">
      <t>チ</t>
    </rPh>
    <phoneticPr fontId="1"/>
  </si>
  <si>
    <t>突魔</t>
    <rPh sb="0" eb="1">
      <t>トツ</t>
    </rPh>
    <rPh sb="1" eb="2">
      <t>マ</t>
    </rPh>
    <phoneticPr fontId="1"/>
  </si>
  <si>
    <t>Bane of Heresy</t>
    <phoneticPr fontId="1"/>
  </si>
  <si>
    <t>偽りの神と聖戦士を疲労させる。複数で使うと凶悪</t>
    <rPh sb="0" eb="1">
      <t>イツワ</t>
    </rPh>
    <rPh sb="3" eb="4">
      <t>カミ</t>
    </rPh>
    <rPh sb="5" eb="7">
      <t>セイセン</t>
    </rPh>
    <rPh sb="7" eb="8">
      <t>シ</t>
    </rPh>
    <rPh sb="9" eb="11">
      <t>ヒロウ</t>
    </rPh>
    <rPh sb="15" eb="17">
      <t>フクスウ</t>
    </rPh>
    <rPh sb="18" eb="19">
      <t>ツカ</t>
    </rPh>
    <rPh sb="21" eb="23">
      <t>キョウアク</t>
    </rPh>
    <phoneticPr fontId="1"/>
  </si>
  <si>
    <t>Mekone</t>
    <phoneticPr fontId="1"/>
  </si>
  <si>
    <t>God-Slayer Spear</t>
    <phoneticPr fontId="1"/>
  </si>
  <si>
    <t>Summon Hound of Twilight</t>
    <phoneticPr fontId="1"/>
  </si>
  <si>
    <t>Bind Keres</t>
    <phoneticPr fontId="1"/>
  </si>
  <si>
    <t>Forge Brass Bull</t>
    <phoneticPr fontId="1"/>
  </si>
  <si>
    <t>Blessing of the God-slayer</t>
    <phoneticPr fontId="1"/>
  </si>
  <si>
    <t>Sow Dragon Teeth</t>
    <phoneticPr fontId="1"/>
  </si>
  <si>
    <t>Gigantomachia</t>
    <phoneticPr fontId="1"/>
  </si>
  <si>
    <t>Size</t>
    <phoneticPr fontId="1"/>
  </si>
  <si>
    <t>アトランティアン、ディープワン</t>
    <phoneticPr fontId="1"/>
  </si>
  <si>
    <t>The Basalt City, The Dark Crystal</t>
    <phoneticPr fontId="1"/>
  </si>
  <si>
    <t>火1水2地3</t>
    <rPh sb="0" eb="1">
      <t>ヒ</t>
    </rPh>
    <rPh sb="2" eb="3">
      <t>ミズ</t>
    </rPh>
    <rPh sb="4" eb="5">
      <t>チ</t>
    </rPh>
    <phoneticPr fontId="1"/>
  </si>
  <si>
    <t>Scout</t>
    <phoneticPr fontId="1"/>
  </si>
  <si>
    <t>斥候</t>
    <rPh sb="0" eb="2">
      <t>セッコウ</t>
    </rPh>
    <phoneticPr fontId="1"/>
  </si>
  <si>
    <t>水陸両棲の斥候。海を通れる一方で森や山は苦手</t>
    <rPh sb="0" eb="2">
      <t>スイリク</t>
    </rPh>
    <rPh sb="2" eb="4">
      <t>リョウセイ</t>
    </rPh>
    <rPh sb="5" eb="7">
      <t>セッコウ</t>
    </rPh>
    <rPh sb="8" eb="9">
      <t>ウミ</t>
    </rPh>
    <rPh sb="10" eb="11">
      <t>トオ</t>
    </rPh>
    <rPh sb="13" eb="15">
      <t>イッポウ</t>
    </rPh>
    <rPh sb="16" eb="17">
      <t>モリ</t>
    </rPh>
    <rPh sb="18" eb="19">
      <t>ヤマ</t>
    </rPh>
    <rPh sb="20" eb="22">
      <t>ニガテ</t>
    </rPh>
    <phoneticPr fontId="1"/>
  </si>
  <si>
    <t>f</t>
    <phoneticPr fontId="1"/>
  </si>
  <si>
    <t>Coral Priest</t>
    <phoneticPr fontId="1"/>
  </si>
  <si>
    <t>海</t>
    <rPh sb="0" eb="1">
      <t>ウミ</t>
    </rPh>
    <phoneticPr fontId="1"/>
  </si>
  <si>
    <t>海岸</t>
    <rPh sb="0" eb="1">
      <t>ウミ</t>
    </rPh>
    <rPh sb="1" eb="2">
      <t>キシ</t>
    </rPh>
    <phoneticPr fontId="1"/>
  </si>
  <si>
    <t>聖職者</t>
    <rPh sb="0" eb="3">
      <t>セイショクシャ</t>
    </rPh>
    <phoneticPr fontId="1"/>
  </si>
  <si>
    <t>y</t>
    <phoneticPr fontId="1"/>
  </si>
  <si>
    <t>y</t>
    <phoneticPr fontId="1"/>
  </si>
  <si>
    <t>レベル1の聖職者。水陸両棲以外の特徴は乏しい</t>
    <rPh sb="5" eb="8">
      <t>セイショクシャ</t>
    </rPh>
    <rPh sb="9" eb="11">
      <t>スイリク</t>
    </rPh>
    <rPh sb="11" eb="13">
      <t>リョウセイ</t>
    </rPh>
    <rPh sb="13" eb="15">
      <t>イガイ</t>
    </rPh>
    <rPh sb="16" eb="18">
      <t>トクチョウ</t>
    </rPh>
    <rPh sb="19" eb="20">
      <t>トボ</t>
    </rPh>
    <phoneticPr fontId="1"/>
  </si>
  <si>
    <t>f</t>
    <phoneticPr fontId="1"/>
  </si>
  <si>
    <t>Shambler Chief</t>
    <phoneticPr fontId="1"/>
  </si>
  <si>
    <t>指揮官</t>
    <rPh sb="0" eb="3">
      <t>シキカン</t>
    </rPh>
    <phoneticPr fontId="1"/>
  </si>
  <si>
    <t>標準的な指揮官。大柄で丈夫だが装備は貧弱</t>
    <rPh sb="0" eb="3">
      <t>ヒョウジュンテキ</t>
    </rPh>
    <rPh sb="4" eb="7">
      <t>シキカン</t>
    </rPh>
    <rPh sb="8" eb="10">
      <t>オオガラ</t>
    </rPh>
    <rPh sb="11" eb="13">
      <t>ジョウブ</t>
    </rPh>
    <rPh sb="15" eb="17">
      <t>ソウビ</t>
    </rPh>
    <rPh sb="18" eb="20">
      <t>ヒンジャク</t>
    </rPh>
    <phoneticPr fontId="1"/>
  </si>
  <si>
    <t>Coral Commander</t>
    <phoneticPr fontId="1"/>
  </si>
  <si>
    <t>上位指揮官。真っ当な防具を持ち頑丈</t>
    <rPh sb="0" eb="2">
      <t>ジョウイ</t>
    </rPh>
    <rPh sb="2" eb="5">
      <t>シキカン</t>
    </rPh>
    <rPh sb="6" eb="7">
      <t>マ</t>
    </rPh>
    <rPh sb="8" eb="9">
      <t>トウ</t>
    </rPh>
    <rPh sb="10" eb="12">
      <t>ボウグ</t>
    </rPh>
    <rPh sb="13" eb="14">
      <t>モ</t>
    </rPh>
    <rPh sb="15" eb="17">
      <t>ガンジョウ</t>
    </rPh>
    <phoneticPr fontId="1"/>
  </si>
  <si>
    <t>Mother of the Deep</t>
    <phoneticPr fontId="1"/>
  </si>
  <si>
    <t>レベル2の聖職者。大柄な分は丈夫</t>
    <rPh sb="5" eb="8">
      <t>セイショクシャ</t>
    </rPh>
    <rPh sb="9" eb="11">
      <t>オオガラ</t>
    </rPh>
    <rPh sb="12" eb="13">
      <t>ブン</t>
    </rPh>
    <rPh sb="14" eb="16">
      <t>ジョウブ</t>
    </rPh>
    <phoneticPr fontId="1"/>
  </si>
  <si>
    <t>f</t>
    <phoneticPr fontId="1"/>
  </si>
  <si>
    <t>Mage of the Deep</t>
    <phoneticPr fontId="1"/>
  </si>
  <si>
    <t>魔術師</t>
    <rPh sb="0" eb="3">
      <t>マジュツシ</t>
    </rPh>
    <phoneticPr fontId="1"/>
  </si>
  <si>
    <t>水などの魔法技能を持つ。雇用条件のわりに最大魔力は高い</t>
    <rPh sb="0" eb="1">
      <t>ミズ</t>
    </rPh>
    <rPh sb="4" eb="6">
      <t>マホウ</t>
    </rPh>
    <rPh sb="6" eb="8">
      <t>ギノウ</t>
    </rPh>
    <rPh sb="9" eb="10">
      <t>モ</t>
    </rPh>
    <rPh sb="12" eb="14">
      <t>コヨウ</t>
    </rPh>
    <rPh sb="14" eb="16">
      <t>ジョウケン</t>
    </rPh>
    <rPh sb="20" eb="22">
      <t>サイダイ</t>
    </rPh>
    <rPh sb="22" eb="24">
      <t>マリョク</t>
    </rPh>
    <rPh sb="25" eb="26">
      <t>タカ</t>
    </rPh>
    <phoneticPr fontId="1"/>
  </si>
  <si>
    <t>20+</t>
    <phoneticPr fontId="1"/>
  </si>
  <si>
    <t>Basalt Queen</t>
    <phoneticPr fontId="1"/>
  </si>
  <si>
    <t>レベル3の聖職者。最上位指揮官も兼任する</t>
    <rPh sb="5" eb="8">
      <t>セイショクシャ</t>
    </rPh>
    <rPh sb="9" eb="12">
      <t>サイジョウイ</t>
    </rPh>
    <rPh sb="12" eb="15">
      <t>シキカン</t>
    </rPh>
    <rPh sb="16" eb="18">
      <t>ケンニン</t>
    </rPh>
    <phoneticPr fontId="1"/>
  </si>
  <si>
    <t>Basalt King</t>
    <phoneticPr fontId="1"/>
  </si>
  <si>
    <t>y</t>
    <phoneticPr fontId="1"/>
  </si>
  <si>
    <t>地、水、火の魔法技能を持つ。資源も少量生産</t>
    <rPh sb="0" eb="1">
      <t>チ</t>
    </rPh>
    <rPh sb="2" eb="3">
      <t>ミズ</t>
    </rPh>
    <rPh sb="4" eb="5">
      <t>ヒ</t>
    </rPh>
    <rPh sb="6" eb="8">
      <t>マホウ</t>
    </rPh>
    <rPh sb="8" eb="10">
      <t>ギノウ</t>
    </rPh>
    <rPh sb="11" eb="12">
      <t>モ</t>
    </rPh>
    <rPh sb="14" eb="16">
      <t>シゲン</t>
    </rPh>
    <rPh sb="17" eb="19">
      <t>ショウリョウ</t>
    </rPh>
    <rPh sb="19" eb="21">
      <t>セイサン</t>
    </rPh>
    <phoneticPr fontId="1"/>
  </si>
  <si>
    <t>15+</t>
    <phoneticPr fontId="1"/>
  </si>
  <si>
    <t>35+</t>
    <phoneticPr fontId="1"/>
  </si>
  <si>
    <t>10+</t>
    <phoneticPr fontId="1"/>
  </si>
  <si>
    <t>Atlantis</t>
    <phoneticPr fontId="1"/>
  </si>
  <si>
    <t>Reef Dweller</t>
    <phoneticPr fontId="1"/>
  </si>
  <si>
    <t>歩兵</t>
    <rPh sb="0" eb="2">
      <t>ホヘイ</t>
    </rPh>
    <phoneticPr fontId="1"/>
  </si>
  <si>
    <t>珊瑚の槍と盾を持つ歩兵。珊瑚の武具は毒を持つ</t>
    <rPh sb="0" eb="2">
      <t>サンゴ</t>
    </rPh>
    <rPh sb="3" eb="4">
      <t>ヤリ</t>
    </rPh>
    <rPh sb="5" eb="6">
      <t>タテ</t>
    </rPh>
    <rPh sb="7" eb="8">
      <t>モ</t>
    </rPh>
    <rPh sb="9" eb="11">
      <t>ホヘイ</t>
    </rPh>
    <rPh sb="12" eb="14">
      <t>サンゴ</t>
    </rPh>
    <rPh sb="15" eb="17">
      <t>ブグ</t>
    </rPh>
    <rPh sb="18" eb="19">
      <t>ドク</t>
    </rPh>
    <rPh sb="20" eb="21">
      <t>モ</t>
    </rPh>
    <phoneticPr fontId="1"/>
  </si>
  <si>
    <t>Atlantian Spearman</t>
    <phoneticPr fontId="1"/>
  </si>
  <si>
    <t>槍を持つ軽歩兵。Atlantianは丈夫だがやや鈍重</t>
    <rPh sb="0" eb="1">
      <t>ヤリ</t>
    </rPh>
    <rPh sb="2" eb="3">
      <t>モ</t>
    </rPh>
    <rPh sb="4" eb="5">
      <t>ケイ</t>
    </rPh>
    <rPh sb="5" eb="7">
      <t>ホヘイ</t>
    </rPh>
    <rPh sb="18" eb="20">
      <t>ジョウブ</t>
    </rPh>
    <rPh sb="24" eb="26">
      <t>ドンジュウ</t>
    </rPh>
    <phoneticPr fontId="1"/>
  </si>
  <si>
    <t>Shambler</t>
    <phoneticPr fontId="1"/>
  </si>
  <si>
    <t>爪の二連撃で戦う軽歩兵。Shamblerは大型で力も強い</t>
    <rPh sb="0" eb="1">
      <t>ツメ</t>
    </rPh>
    <rPh sb="2" eb="3">
      <t>ニ</t>
    </rPh>
    <rPh sb="3" eb="5">
      <t>レンゲキ</t>
    </rPh>
    <rPh sb="6" eb="7">
      <t>タタカ</t>
    </rPh>
    <rPh sb="8" eb="9">
      <t>ケイ</t>
    </rPh>
    <rPh sb="9" eb="11">
      <t>ホヘイ</t>
    </rPh>
    <rPh sb="21" eb="23">
      <t>オオガタ</t>
    </rPh>
    <rPh sb="24" eb="25">
      <t>チカラ</t>
    </rPh>
    <rPh sb="26" eb="27">
      <t>ツヨ</t>
    </rPh>
    <phoneticPr fontId="1"/>
  </si>
  <si>
    <t>War Shambler</t>
    <phoneticPr fontId="1"/>
  </si>
  <si>
    <t>槍と盾を持つ歩兵。力が強いため武器が弱くとも強烈</t>
    <rPh sb="0" eb="1">
      <t>ヤリ</t>
    </rPh>
    <rPh sb="2" eb="3">
      <t>タテ</t>
    </rPh>
    <rPh sb="4" eb="5">
      <t>モ</t>
    </rPh>
    <rPh sb="6" eb="8">
      <t>ホヘイ</t>
    </rPh>
    <rPh sb="9" eb="10">
      <t>チカラ</t>
    </rPh>
    <rPh sb="11" eb="12">
      <t>ツヨ</t>
    </rPh>
    <rPh sb="15" eb="17">
      <t>ブキ</t>
    </rPh>
    <rPh sb="18" eb="19">
      <t>ヨワ</t>
    </rPh>
    <rPh sb="22" eb="24">
      <t>キョウレツ</t>
    </rPh>
    <phoneticPr fontId="1"/>
  </si>
  <si>
    <t>Coral Guard</t>
    <phoneticPr fontId="1"/>
  </si>
  <si>
    <t>珊瑚の薙刀と盾を持つ重歩兵。両手武器を片手で振るう</t>
    <rPh sb="0" eb="2">
      <t>サンゴ</t>
    </rPh>
    <rPh sb="3" eb="5">
      <t>ナギナタ</t>
    </rPh>
    <rPh sb="6" eb="7">
      <t>タテ</t>
    </rPh>
    <rPh sb="8" eb="9">
      <t>モ</t>
    </rPh>
    <rPh sb="10" eb="11">
      <t>ジュウ</t>
    </rPh>
    <rPh sb="11" eb="13">
      <t>ホヘイ</t>
    </rPh>
    <rPh sb="14" eb="16">
      <t>リョウテ</t>
    </rPh>
    <rPh sb="16" eb="18">
      <t>ブキ</t>
    </rPh>
    <rPh sb="19" eb="21">
      <t>カタテ</t>
    </rPh>
    <rPh sb="22" eb="23">
      <t>フ</t>
    </rPh>
    <phoneticPr fontId="1"/>
  </si>
  <si>
    <t>Deep One</t>
    <phoneticPr fontId="1"/>
  </si>
  <si>
    <t>爪と顎で戦う軽歩兵。Deep Oneは完全な暗視能力を備える</t>
    <rPh sb="0" eb="1">
      <t>ツメ</t>
    </rPh>
    <rPh sb="2" eb="3">
      <t>アゴ</t>
    </rPh>
    <rPh sb="4" eb="5">
      <t>タタカ</t>
    </rPh>
    <rPh sb="6" eb="7">
      <t>ケイ</t>
    </rPh>
    <rPh sb="7" eb="9">
      <t>ホヘイ</t>
    </rPh>
    <rPh sb="19" eb="21">
      <t>カンゼン</t>
    </rPh>
    <rPh sb="22" eb="24">
      <t>アンシ</t>
    </rPh>
    <rPh sb="24" eb="26">
      <t>ノウリョク</t>
    </rPh>
    <rPh sb="27" eb="28">
      <t>ソナ</t>
    </rPh>
    <phoneticPr fontId="1"/>
  </si>
  <si>
    <t>Deep One Spearman</t>
    <phoneticPr fontId="1"/>
  </si>
  <si>
    <t>魔法の槍を持つ軽歩兵。霊体に強いが魔法抵抗は乏しい</t>
    <rPh sb="0" eb="2">
      <t>マホウ</t>
    </rPh>
    <rPh sb="3" eb="4">
      <t>ヤリ</t>
    </rPh>
    <rPh sb="5" eb="6">
      <t>モ</t>
    </rPh>
    <rPh sb="7" eb="8">
      <t>ケイ</t>
    </rPh>
    <rPh sb="8" eb="10">
      <t>ホヘイ</t>
    </rPh>
    <rPh sb="11" eb="13">
      <t>レイタイ</t>
    </rPh>
    <rPh sb="14" eb="15">
      <t>ツヨ</t>
    </rPh>
    <rPh sb="17" eb="19">
      <t>マホウ</t>
    </rPh>
    <rPh sb="19" eb="21">
      <t>テイコウ</t>
    </rPh>
    <rPh sb="22" eb="23">
      <t>トボ</t>
    </rPh>
    <phoneticPr fontId="1"/>
  </si>
  <si>
    <t>Shambler of the Deep</t>
    <phoneticPr fontId="1"/>
  </si>
  <si>
    <t>爪の二連撃と顎で戦う軽歩兵。大柄ながら手数で補っている</t>
    <rPh sb="0" eb="1">
      <t>ツメ</t>
    </rPh>
    <rPh sb="2" eb="3">
      <t>ニ</t>
    </rPh>
    <rPh sb="3" eb="5">
      <t>レンゲキ</t>
    </rPh>
    <rPh sb="6" eb="7">
      <t>アゴ</t>
    </rPh>
    <rPh sb="8" eb="9">
      <t>タタカ</t>
    </rPh>
    <rPh sb="10" eb="11">
      <t>ケイ</t>
    </rPh>
    <rPh sb="11" eb="13">
      <t>ホヘイ</t>
    </rPh>
    <rPh sb="14" eb="16">
      <t>オオガラ</t>
    </rPh>
    <rPh sb="19" eb="21">
      <t>テカズ</t>
    </rPh>
    <rPh sb="22" eb="23">
      <t>オギナ</t>
    </rPh>
    <phoneticPr fontId="1"/>
  </si>
  <si>
    <t>Warrior of the Deep</t>
    <phoneticPr fontId="1"/>
  </si>
  <si>
    <t>魔法の槍と盾を持つ軽歩兵。手数は減るが一撃の重さは光る</t>
    <rPh sb="0" eb="2">
      <t>マホウ</t>
    </rPh>
    <rPh sb="3" eb="4">
      <t>ヤリ</t>
    </rPh>
    <rPh sb="5" eb="6">
      <t>タテ</t>
    </rPh>
    <rPh sb="7" eb="8">
      <t>モ</t>
    </rPh>
    <rPh sb="9" eb="10">
      <t>ケイ</t>
    </rPh>
    <rPh sb="10" eb="12">
      <t>ホヘイ</t>
    </rPh>
    <rPh sb="13" eb="15">
      <t>テカズ</t>
    </rPh>
    <rPh sb="16" eb="17">
      <t>ヘ</t>
    </rPh>
    <rPh sb="19" eb="21">
      <t>イチゲキ</t>
    </rPh>
    <rPh sb="22" eb="23">
      <t>オモ</t>
    </rPh>
    <rPh sb="25" eb="26">
      <t>ヒカ</t>
    </rPh>
    <phoneticPr fontId="1"/>
  </si>
  <si>
    <t>Living Pillar</t>
    <phoneticPr fontId="1"/>
  </si>
  <si>
    <t>魔法の槍と盾を持つ重歩兵。極めて硬い鎧だが恐ろしく鈍重</t>
    <rPh sb="0" eb="2">
      <t>マホウ</t>
    </rPh>
    <rPh sb="3" eb="4">
      <t>ヤリ</t>
    </rPh>
    <rPh sb="5" eb="6">
      <t>タテ</t>
    </rPh>
    <rPh sb="7" eb="8">
      <t>モ</t>
    </rPh>
    <rPh sb="9" eb="10">
      <t>ジュウ</t>
    </rPh>
    <rPh sb="10" eb="12">
      <t>ホヘイ</t>
    </rPh>
    <rPh sb="13" eb="14">
      <t>キワ</t>
    </rPh>
    <rPh sb="16" eb="17">
      <t>カタ</t>
    </rPh>
    <rPh sb="18" eb="19">
      <t>ヨロイ</t>
    </rPh>
    <rPh sb="21" eb="22">
      <t>オソ</t>
    </rPh>
    <rPh sb="25" eb="27">
      <t>ドンジュウ</t>
    </rPh>
    <phoneticPr fontId="1"/>
  </si>
  <si>
    <t>兵士</t>
    <rPh sb="0" eb="2">
      <t>ヘイシ</t>
    </rPh>
    <phoneticPr fontId="1"/>
  </si>
  <si>
    <t>Coral Priest</t>
    <phoneticPr fontId="1"/>
  </si>
  <si>
    <t>Mother of the Deep</t>
    <phoneticPr fontId="1"/>
  </si>
  <si>
    <t>聖2</t>
    <rPh sb="0" eb="1">
      <t>セイ</t>
    </rPh>
    <phoneticPr fontId="1"/>
  </si>
  <si>
    <t>Mage of the Deep</t>
    <phoneticPr fontId="1"/>
  </si>
  <si>
    <t>水2</t>
    <rPh sb="0" eb="1">
      <t>ミズ</t>
    </rPh>
    <phoneticPr fontId="1"/>
  </si>
  <si>
    <t>火水地星+1:100% 火水地+1:100%</t>
    <rPh sb="0" eb="1">
      <t>ヒ</t>
    </rPh>
    <rPh sb="1" eb="2">
      <t>ミズ</t>
    </rPh>
    <rPh sb="2" eb="3">
      <t>チ</t>
    </rPh>
    <rPh sb="3" eb="4">
      <t>ホシ</t>
    </rPh>
    <rPh sb="12" eb="13">
      <t>ヒ</t>
    </rPh>
    <rPh sb="13" eb="14">
      <t>ミズ</t>
    </rPh>
    <rPh sb="14" eb="15">
      <t>チ</t>
    </rPh>
    <phoneticPr fontId="1"/>
  </si>
  <si>
    <t>Basalt Queen</t>
    <phoneticPr fontId="1"/>
  </si>
  <si>
    <t>聖3</t>
    <rPh sb="0" eb="1">
      <t>セイ</t>
    </rPh>
    <phoneticPr fontId="1"/>
  </si>
  <si>
    <t>Basalt King</t>
    <phoneticPr fontId="1"/>
  </si>
  <si>
    <t>火水地+1:100% 火水地+1:10%</t>
    <rPh sb="0" eb="1">
      <t>ヒ</t>
    </rPh>
    <rPh sb="1" eb="2">
      <t>ミズ</t>
    </rPh>
    <rPh sb="2" eb="3">
      <t>チ</t>
    </rPh>
    <rPh sb="11" eb="12">
      <t>ヒ</t>
    </rPh>
    <rPh sb="12" eb="13">
      <t>ミズ</t>
    </rPh>
    <rPh sb="13" eb="14">
      <t>チ</t>
    </rPh>
    <phoneticPr fontId="1"/>
  </si>
  <si>
    <t>19+</t>
    <phoneticPr fontId="1"/>
  </si>
  <si>
    <t>Atlantis</t>
    <phoneticPr fontId="1"/>
  </si>
  <si>
    <t>全域下位</t>
    <rPh sb="0" eb="2">
      <t>ゼンイキ</t>
    </rPh>
    <rPh sb="2" eb="4">
      <t>カイ</t>
    </rPh>
    <phoneticPr fontId="1"/>
  </si>
  <si>
    <t>全域上位</t>
    <rPh sb="0" eb="2">
      <t>ゼンイキ</t>
    </rPh>
    <rPh sb="2" eb="4">
      <t>ジョウイ</t>
    </rPh>
    <phoneticPr fontId="1"/>
  </si>
  <si>
    <t>Coral Commander</t>
    <phoneticPr fontId="1"/>
  </si>
  <si>
    <t>Atlantian Spearman:10　Deep One:10</t>
    <phoneticPr fontId="1"/>
  </si>
  <si>
    <t>Atlantian Spearman:10　War Shambler:10</t>
    <phoneticPr fontId="1"/>
  </si>
  <si>
    <t>Reef Dweller:10</t>
    <phoneticPr fontId="1"/>
  </si>
  <si>
    <t>陸上要塞</t>
    <rPh sb="0" eb="2">
      <t>リクジョウ</t>
    </rPh>
    <rPh sb="2" eb="4">
      <t>ヨウサイ</t>
    </rPh>
    <phoneticPr fontId="1"/>
  </si>
  <si>
    <t>Captain</t>
    <phoneticPr fontId="1"/>
  </si>
  <si>
    <t>Archer:10</t>
    <phoneticPr fontId="1"/>
  </si>
  <si>
    <t>Conjuration</t>
    <phoneticPr fontId="1"/>
  </si>
  <si>
    <t>Summon Monster Fish</t>
    <phoneticPr fontId="1"/>
  </si>
  <si>
    <t>水3</t>
    <rPh sb="0" eb="1">
      <t>ミズ</t>
    </rPh>
    <phoneticPr fontId="1"/>
  </si>
  <si>
    <t>水中専用</t>
    <rPh sb="0" eb="2">
      <t>スイチュウ</t>
    </rPh>
    <rPh sb="2" eb="4">
      <t>センヨウ</t>
    </rPh>
    <phoneticPr fontId="1"/>
  </si>
  <si>
    <t>兵士召喚</t>
    <rPh sb="0" eb="2">
      <t>ヘイシ</t>
    </rPh>
    <rPh sb="2" eb="4">
      <t>ショウカン</t>
    </rPh>
    <phoneticPr fontId="1"/>
  </si>
  <si>
    <t>敵を丸呑みする深海魚Monster Fishを1体召喚します</t>
    <rPh sb="0" eb="1">
      <t>テキ</t>
    </rPh>
    <rPh sb="2" eb="4">
      <t>マルノ</t>
    </rPh>
    <rPh sb="7" eb="10">
      <t>シンカイギョ</t>
    </rPh>
    <rPh sb="24" eb="25">
      <t>タイ</t>
    </rPh>
    <rPh sb="25" eb="27">
      <t>ショウカン</t>
    </rPh>
    <phoneticPr fontId="1"/>
  </si>
  <si>
    <t>Monster Fish</t>
    <phoneticPr fontId="1"/>
  </si>
  <si>
    <t>Summon Monster Fish</t>
    <phoneticPr fontId="1"/>
  </si>
  <si>
    <t>何世紀にも渡り、海はTritonの領域でしたが、しかし最近になって魚、蛙そして人間の雑種のような生物の国が、海で最も深い谷間に誕生しました。
彼らの一部は浅い沿岸の礁を住処としていたため、この種族は全く未知のものというわけではありませんでしたが、Triton Kingらは、彼らが国を作れるほどの数や力を持っているとは全く想像しませんでした。
これら深海のAtlantianは、殺されない限りは決して成長を止めず、数百年に渡って生きます。
Atlantianの社会は、大きさと年齢による厳しい階層構造により組織されます。
最も古く、最も狡猾なAtlantianは、自らを海で最も深い地帯にある玄武岩の都市の王や女王としました。
深海のAtlantianは、Basalt Kingによって作られる、魔法をかけられた玄武岩の武器を用います。</t>
    <phoneticPr fontId="1"/>
  </si>
  <si>
    <t>Scout</t>
    <phoneticPr fontId="1"/>
  </si>
  <si>
    <t>水陸両棲の斥候。海を通れる一方で森や山は苦手</t>
    <phoneticPr fontId="1"/>
  </si>
  <si>
    <t>Slave Prince</t>
    <phoneticPr fontId="1"/>
  </si>
  <si>
    <t>標準的な指揮官。奴隷兵士の管理が主な役目</t>
    <rPh sb="0" eb="3">
      <t>ヒョウジュンテキ</t>
    </rPh>
    <rPh sb="4" eb="7">
      <t>シキカン</t>
    </rPh>
    <rPh sb="8" eb="10">
      <t>ドレイ</t>
    </rPh>
    <rPh sb="10" eb="12">
      <t>ヘイシ</t>
    </rPh>
    <rPh sb="13" eb="15">
      <t>カンリ</t>
    </rPh>
    <rPh sb="16" eb="17">
      <t>オモ</t>
    </rPh>
    <rPh sb="18" eb="20">
      <t>ヤクメ</t>
    </rPh>
    <phoneticPr fontId="1"/>
  </si>
  <si>
    <t>Slave Priest</t>
    <phoneticPr fontId="1"/>
  </si>
  <si>
    <t>レベル1の聖職者。水陸両棲。奴隷扱いで維持費が安い</t>
    <rPh sb="5" eb="8">
      <t>セイショクシャ</t>
    </rPh>
    <rPh sb="9" eb="11">
      <t>スイリク</t>
    </rPh>
    <rPh sb="11" eb="13">
      <t>リョウセイ</t>
    </rPh>
    <rPh sb="14" eb="16">
      <t>ドレイ</t>
    </rPh>
    <rPh sb="16" eb="17">
      <t>アツカ</t>
    </rPh>
    <rPh sb="19" eb="22">
      <t>イジヒ</t>
    </rPh>
    <rPh sb="23" eb="24">
      <t>ヤス</t>
    </rPh>
    <phoneticPr fontId="1"/>
  </si>
  <si>
    <t>Slave Mage</t>
    <phoneticPr fontId="1"/>
  </si>
  <si>
    <t>水、星などの魔法技能を持つ。陸にも自力で上がれる</t>
    <rPh sb="0" eb="1">
      <t>ミズ</t>
    </rPh>
    <rPh sb="2" eb="3">
      <t>ホシ</t>
    </rPh>
    <rPh sb="6" eb="8">
      <t>マホウ</t>
    </rPh>
    <rPh sb="8" eb="10">
      <t>ギノウ</t>
    </rPh>
    <rPh sb="11" eb="12">
      <t>モ</t>
    </rPh>
    <rPh sb="14" eb="15">
      <t>リク</t>
    </rPh>
    <rPh sb="17" eb="19">
      <t>ジリキ</t>
    </rPh>
    <rPh sb="20" eb="21">
      <t>ア</t>
    </rPh>
    <phoneticPr fontId="1"/>
  </si>
  <si>
    <t>Grandmother</t>
    <phoneticPr fontId="1"/>
  </si>
  <si>
    <t>レベル3の聖職者。星の魔法技能も持つが移動不能</t>
    <rPh sb="5" eb="8">
      <t>セイショクシャ</t>
    </rPh>
    <rPh sb="9" eb="10">
      <t>ホシ</t>
    </rPh>
    <rPh sb="11" eb="13">
      <t>マホウ</t>
    </rPh>
    <rPh sb="13" eb="15">
      <t>ギノウ</t>
    </rPh>
    <rPh sb="16" eb="17">
      <t>モ</t>
    </rPh>
    <rPh sb="19" eb="21">
      <t>イドウ</t>
    </rPh>
    <rPh sb="21" eb="23">
      <t>フノウ</t>
    </rPh>
    <phoneticPr fontId="1"/>
  </si>
  <si>
    <t>a</t>
    <phoneticPr fontId="1"/>
  </si>
  <si>
    <t>Aboleth</t>
    <phoneticPr fontId="1"/>
  </si>
  <si>
    <t>水、星などの魔法技能を持つ。強大だが水棲</t>
    <rPh sb="0" eb="1">
      <t>ミズ</t>
    </rPh>
    <rPh sb="2" eb="3">
      <t>ホシ</t>
    </rPh>
    <rPh sb="6" eb="8">
      <t>マホウ</t>
    </rPh>
    <rPh sb="8" eb="10">
      <t>ギノウ</t>
    </rPh>
    <rPh sb="11" eb="12">
      <t>モ</t>
    </rPh>
    <rPh sb="14" eb="16">
      <t>キョウダイ</t>
    </rPh>
    <rPh sb="18" eb="20">
      <t>スイセイ</t>
    </rPh>
    <phoneticPr fontId="1"/>
  </si>
  <si>
    <t>150+</t>
    <phoneticPr fontId="1"/>
  </si>
  <si>
    <t>25+</t>
    <phoneticPr fontId="1"/>
  </si>
  <si>
    <t>Mind Lord</t>
    <phoneticPr fontId="1"/>
  </si>
  <si>
    <t>水、星などの魔法技能を持つ。装備欄の少なさが欠点</t>
    <rPh sb="0" eb="1">
      <t>ミズ</t>
    </rPh>
    <rPh sb="2" eb="3">
      <t>ホシ</t>
    </rPh>
    <rPh sb="6" eb="8">
      <t>マホウ</t>
    </rPh>
    <rPh sb="8" eb="10">
      <t>ギノウ</t>
    </rPh>
    <rPh sb="11" eb="12">
      <t>モ</t>
    </rPh>
    <rPh sb="14" eb="16">
      <t>ソウビ</t>
    </rPh>
    <rPh sb="16" eb="17">
      <t>ラン</t>
    </rPh>
    <rPh sb="18" eb="19">
      <t>スク</t>
    </rPh>
    <rPh sb="22" eb="24">
      <t>ケッテン</t>
    </rPh>
    <phoneticPr fontId="1"/>
  </si>
  <si>
    <t>165+</t>
    <phoneticPr fontId="1"/>
  </si>
  <si>
    <t>0+</t>
    <phoneticPr fontId="1"/>
  </si>
  <si>
    <t>a</t>
    <phoneticPr fontId="1"/>
  </si>
  <si>
    <t>Abodai</t>
    <phoneticPr fontId="1"/>
  </si>
  <si>
    <t>レベル1の聖職者。星、水、死などの魔法も持つ</t>
    <rPh sb="5" eb="8">
      <t>セイショクシャ</t>
    </rPh>
    <rPh sb="9" eb="10">
      <t>ホシ</t>
    </rPh>
    <rPh sb="11" eb="12">
      <t>ミズ</t>
    </rPh>
    <rPh sb="13" eb="14">
      <t>シ</t>
    </rPh>
    <rPh sb="17" eb="19">
      <t>マホウ</t>
    </rPh>
    <rPh sb="20" eb="21">
      <t>モ</t>
    </rPh>
    <phoneticPr fontId="1"/>
  </si>
  <si>
    <t>145+</t>
    <phoneticPr fontId="1"/>
  </si>
  <si>
    <t>30+</t>
    <phoneticPr fontId="1"/>
  </si>
  <si>
    <t>R'lyeh</t>
    <phoneticPr fontId="1"/>
  </si>
  <si>
    <t>Slave Trooper</t>
    <phoneticPr fontId="1"/>
  </si>
  <si>
    <t>槍を持つ軽歩兵。戦闘技能は悪くないが士気は欠く</t>
    <rPh sb="0" eb="1">
      <t>ヤリ</t>
    </rPh>
    <rPh sb="2" eb="3">
      <t>モ</t>
    </rPh>
    <rPh sb="4" eb="5">
      <t>ケイ</t>
    </rPh>
    <rPh sb="5" eb="7">
      <t>ホヘイ</t>
    </rPh>
    <rPh sb="8" eb="10">
      <t>セントウ</t>
    </rPh>
    <rPh sb="10" eb="12">
      <t>ギノウ</t>
    </rPh>
    <rPh sb="13" eb="14">
      <t>ワル</t>
    </rPh>
    <rPh sb="18" eb="20">
      <t>シキ</t>
    </rPh>
    <rPh sb="21" eb="22">
      <t>カ</t>
    </rPh>
    <phoneticPr fontId="1"/>
  </si>
  <si>
    <t>Slave Guardian</t>
    <phoneticPr fontId="1"/>
  </si>
  <si>
    <t>三叉矛を持つ歩兵。Tritonは水棲だが戦闘力は高め</t>
    <rPh sb="0" eb="2">
      <t>サンサ</t>
    </rPh>
    <rPh sb="2" eb="3">
      <t>ホコ</t>
    </rPh>
    <rPh sb="4" eb="5">
      <t>モ</t>
    </rPh>
    <rPh sb="6" eb="8">
      <t>ホヘイ</t>
    </rPh>
    <rPh sb="16" eb="18">
      <t>スイセイ</t>
    </rPh>
    <rPh sb="20" eb="23">
      <t>セントウリョク</t>
    </rPh>
    <rPh sb="24" eb="25">
      <t>タカ</t>
    </rPh>
    <phoneticPr fontId="1"/>
  </si>
  <si>
    <t>網と槍を持つ軽歩兵。中型までの敵の足止めに使える</t>
    <rPh sb="0" eb="1">
      <t>アミ</t>
    </rPh>
    <rPh sb="2" eb="3">
      <t>ヤリ</t>
    </rPh>
    <rPh sb="4" eb="5">
      <t>モ</t>
    </rPh>
    <rPh sb="6" eb="7">
      <t>ケイ</t>
    </rPh>
    <rPh sb="7" eb="9">
      <t>ホヘイ</t>
    </rPh>
    <rPh sb="10" eb="12">
      <t>チュウガタ</t>
    </rPh>
    <rPh sb="15" eb="16">
      <t>テキ</t>
    </rPh>
    <rPh sb="17" eb="18">
      <t>アシ</t>
    </rPh>
    <rPh sb="18" eb="19">
      <t>ド</t>
    </rPh>
    <rPh sb="21" eb="22">
      <t>ツカ</t>
    </rPh>
    <phoneticPr fontId="1"/>
  </si>
  <si>
    <t>槍を持つ歩兵。Mermanは陸でも動けるが足は遅くなる</t>
    <rPh sb="0" eb="1">
      <t>ヤリ</t>
    </rPh>
    <rPh sb="2" eb="3">
      <t>モ</t>
    </rPh>
    <rPh sb="4" eb="6">
      <t>ホヘイ</t>
    </rPh>
    <rPh sb="14" eb="15">
      <t>リク</t>
    </rPh>
    <rPh sb="17" eb="18">
      <t>ウゴ</t>
    </rPh>
    <rPh sb="21" eb="22">
      <t>アシ</t>
    </rPh>
    <rPh sb="23" eb="24">
      <t>オソ</t>
    </rPh>
    <phoneticPr fontId="1"/>
  </si>
  <si>
    <t>三叉矛を持つ軽歩兵。安物の中では最も一撃が重い</t>
    <rPh sb="0" eb="2">
      <t>サンサ</t>
    </rPh>
    <rPh sb="2" eb="3">
      <t>ホコ</t>
    </rPh>
    <rPh sb="4" eb="5">
      <t>モ</t>
    </rPh>
    <rPh sb="6" eb="7">
      <t>ケイ</t>
    </rPh>
    <rPh sb="7" eb="9">
      <t>ホヘイ</t>
    </rPh>
    <rPh sb="10" eb="12">
      <t>ヤスモノ</t>
    </rPh>
    <rPh sb="13" eb="14">
      <t>ナカ</t>
    </rPh>
    <rPh sb="16" eb="17">
      <t>モット</t>
    </rPh>
    <rPh sb="18" eb="20">
      <t>イチゲキ</t>
    </rPh>
    <rPh sb="21" eb="22">
      <t>オモ</t>
    </rPh>
    <phoneticPr fontId="1"/>
  </si>
  <si>
    <t>三叉矛を持つ歩兵。Atlantianは闇に強く陸も平気</t>
    <rPh sb="0" eb="2">
      <t>サンサ</t>
    </rPh>
    <rPh sb="2" eb="3">
      <t>ホコ</t>
    </rPh>
    <rPh sb="4" eb="5">
      <t>モ</t>
    </rPh>
    <rPh sb="6" eb="8">
      <t>ホヘイ</t>
    </rPh>
    <rPh sb="19" eb="20">
      <t>ヤミ</t>
    </rPh>
    <rPh sb="21" eb="22">
      <t>ツヨ</t>
    </rPh>
    <rPh sb="23" eb="24">
      <t>リク</t>
    </rPh>
    <rPh sb="25" eb="27">
      <t>ヘイキ</t>
    </rPh>
    <phoneticPr fontId="1"/>
  </si>
  <si>
    <t>三叉矛を持つ歩兵。兜が追加されている程度の違いしかない</t>
    <rPh sb="0" eb="2">
      <t>サンサ</t>
    </rPh>
    <rPh sb="2" eb="3">
      <t>ホコ</t>
    </rPh>
    <rPh sb="4" eb="5">
      <t>モ</t>
    </rPh>
    <rPh sb="6" eb="8">
      <t>ホヘイ</t>
    </rPh>
    <rPh sb="9" eb="10">
      <t>カブト</t>
    </rPh>
    <rPh sb="11" eb="13">
      <t>ツイカ</t>
    </rPh>
    <rPh sb="18" eb="20">
      <t>テイド</t>
    </rPh>
    <rPh sb="21" eb="22">
      <t>チガ</t>
    </rPh>
    <phoneticPr fontId="1"/>
  </si>
  <si>
    <t>Lobo Guard</t>
    <phoneticPr fontId="1"/>
  </si>
  <si>
    <t>意思無き肉壁。勝手に逃げないため信頼性は高い</t>
    <rPh sb="0" eb="2">
      <t>イシ</t>
    </rPh>
    <rPh sb="2" eb="3">
      <t>ナ</t>
    </rPh>
    <rPh sb="4" eb="5">
      <t>ニク</t>
    </rPh>
    <rPh sb="5" eb="6">
      <t>カベ</t>
    </rPh>
    <rPh sb="7" eb="9">
      <t>カッテ</t>
    </rPh>
    <rPh sb="10" eb="11">
      <t>ニ</t>
    </rPh>
    <rPh sb="16" eb="19">
      <t>シンライセイ</t>
    </rPh>
    <rPh sb="20" eb="21">
      <t>タカ</t>
    </rPh>
    <phoneticPr fontId="1"/>
  </si>
  <si>
    <t>Shambler Thrall</t>
    <phoneticPr fontId="1"/>
  </si>
  <si>
    <t>意思無き小型生体戦車。人間大以下の敵なら蹂躙する</t>
    <rPh sb="0" eb="2">
      <t>イシ</t>
    </rPh>
    <rPh sb="2" eb="3">
      <t>ナ</t>
    </rPh>
    <rPh sb="4" eb="6">
      <t>コガタ</t>
    </rPh>
    <rPh sb="6" eb="8">
      <t>セイタイ</t>
    </rPh>
    <rPh sb="8" eb="10">
      <t>センシャ</t>
    </rPh>
    <rPh sb="11" eb="13">
      <t>ニンゲン</t>
    </rPh>
    <rPh sb="13" eb="14">
      <t>ダイ</t>
    </rPh>
    <rPh sb="14" eb="16">
      <t>イカ</t>
    </rPh>
    <rPh sb="17" eb="18">
      <t>テキ</t>
    </rPh>
    <rPh sb="20" eb="22">
      <t>ジュウリン</t>
    </rPh>
    <phoneticPr fontId="1"/>
  </si>
  <si>
    <t>Giboleth</t>
    <phoneticPr fontId="1"/>
  </si>
  <si>
    <t>射手</t>
    <rPh sb="0" eb="2">
      <t>シャシュ</t>
    </rPh>
    <phoneticPr fontId="1"/>
  </si>
  <si>
    <t>思念により敵を麻痺させる。水棲なのが惜しい</t>
    <rPh sb="0" eb="2">
      <t>シネン</t>
    </rPh>
    <rPh sb="5" eb="6">
      <t>テキ</t>
    </rPh>
    <rPh sb="7" eb="9">
      <t>マヒ</t>
    </rPh>
    <rPh sb="13" eb="15">
      <t>スイセイ</t>
    </rPh>
    <rPh sb="18" eb="19">
      <t>オ</t>
    </rPh>
    <phoneticPr fontId="1"/>
  </si>
  <si>
    <t>Gibodai</t>
    <phoneticPr fontId="1"/>
  </si>
  <si>
    <t>白兵戦で生命力を啜る。遠距離からの麻痺攻撃も持つ</t>
    <rPh sb="0" eb="3">
      <t>ハクヘイセン</t>
    </rPh>
    <rPh sb="4" eb="7">
      <t>セイメイリョク</t>
    </rPh>
    <rPh sb="8" eb="9">
      <t>スス</t>
    </rPh>
    <rPh sb="11" eb="14">
      <t>エンキョリ</t>
    </rPh>
    <rPh sb="17" eb="19">
      <t>マヒ</t>
    </rPh>
    <rPh sb="19" eb="21">
      <t>コウゲキ</t>
    </rPh>
    <rPh sb="22" eb="23">
      <t>モ</t>
    </rPh>
    <phoneticPr fontId="1"/>
  </si>
  <si>
    <t>Polypal Mother</t>
    <phoneticPr fontId="1"/>
  </si>
  <si>
    <t>水</t>
    <rPh sb="0" eb="1">
      <t>ミズ</t>
    </rPh>
    <phoneticPr fontId="1"/>
  </si>
  <si>
    <t>レベル2の聖職者。支配圏内だと多くの子を産むが移動不可</t>
    <rPh sb="5" eb="8">
      <t>セイショクシャ</t>
    </rPh>
    <rPh sb="9" eb="12">
      <t>シハイケン</t>
    </rPh>
    <rPh sb="12" eb="13">
      <t>ナイ</t>
    </rPh>
    <rPh sb="15" eb="16">
      <t>オオ</t>
    </rPh>
    <rPh sb="18" eb="19">
      <t>コ</t>
    </rPh>
    <rPh sb="20" eb="21">
      <t>ウ</t>
    </rPh>
    <rPh sb="23" eb="25">
      <t>イドウ</t>
    </rPh>
    <rPh sb="25" eb="27">
      <t>フカ</t>
    </rPh>
    <phoneticPr fontId="1"/>
  </si>
  <si>
    <t>Androdai</t>
    <phoneticPr fontId="1"/>
  </si>
  <si>
    <t>岸</t>
    <rPh sb="0" eb="1">
      <t>キシ</t>
    </rPh>
    <phoneticPr fontId="1"/>
  </si>
  <si>
    <t>レベル1の聖職者。研究員やAbolethらの道具として活躍</t>
    <rPh sb="5" eb="8">
      <t>セイショクシャ</t>
    </rPh>
    <rPh sb="9" eb="11">
      <t>ケンキュウ</t>
    </rPh>
    <rPh sb="11" eb="12">
      <t>イン</t>
    </rPh>
    <rPh sb="22" eb="24">
      <t>ドウグ</t>
    </rPh>
    <rPh sb="27" eb="29">
      <t>カツヤク</t>
    </rPh>
    <phoneticPr fontId="1"/>
  </si>
  <si>
    <t>Androleth</t>
    <phoneticPr fontId="1"/>
  </si>
  <si>
    <t>槍と触手、遠距離からの麻痺攻撃を持つ。陸海共通で役立つ</t>
    <rPh sb="0" eb="1">
      <t>ヤリ</t>
    </rPh>
    <rPh sb="2" eb="4">
      <t>ショクシュ</t>
    </rPh>
    <rPh sb="5" eb="8">
      <t>エンキョリ</t>
    </rPh>
    <rPh sb="11" eb="13">
      <t>マヒ</t>
    </rPh>
    <rPh sb="13" eb="15">
      <t>コウゲキ</t>
    </rPh>
    <rPh sb="16" eb="17">
      <t>モ</t>
    </rPh>
    <rPh sb="19" eb="21">
      <t>リクカイ</t>
    </rPh>
    <rPh sb="21" eb="23">
      <t>キョウツウ</t>
    </rPh>
    <rPh sb="24" eb="26">
      <t>ヤクダ</t>
    </rPh>
    <phoneticPr fontId="1"/>
  </si>
  <si>
    <t>Slave Priest</t>
    <phoneticPr fontId="1"/>
  </si>
  <si>
    <t>Polypal Spawn</t>
    <phoneticPr fontId="1"/>
  </si>
  <si>
    <t>配</t>
    <rPh sb="0" eb="1">
      <t>ハイ</t>
    </rPh>
    <phoneticPr fontId="1"/>
  </si>
  <si>
    <t>Motherが産む小さな虫けら。数で敵を煩わせる</t>
    <rPh sb="7" eb="8">
      <t>ウ</t>
    </rPh>
    <rPh sb="9" eb="10">
      <t>チイ</t>
    </rPh>
    <rPh sb="12" eb="13">
      <t>ムシ</t>
    </rPh>
    <rPh sb="16" eb="17">
      <t>カズ</t>
    </rPh>
    <rPh sb="18" eb="19">
      <t>テキ</t>
    </rPh>
    <rPh sb="20" eb="21">
      <t>ワズラ</t>
    </rPh>
    <phoneticPr fontId="1"/>
  </si>
  <si>
    <t>Slave Mage</t>
    <phoneticPr fontId="1"/>
  </si>
  <si>
    <t>水2星1</t>
    <rPh sb="0" eb="1">
      <t>ミズ</t>
    </rPh>
    <rPh sb="2" eb="3">
      <t>ホシ</t>
    </rPh>
    <phoneticPr fontId="1"/>
  </si>
  <si>
    <t>水地星緑+1:100%</t>
    <rPh sb="0" eb="1">
      <t>ミズ</t>
    </rPh>
    <rPh sb="1" eb="2">
      <t>チ</t>
    </rPh>
    <rPh sb="2" eb="3">
      <t>ホシ</t>
    </rPh>
    <rPh sb="3" eb="4">
      <t>ミドリ</t>
    </rPh>
    <phoneticPr fontId="1"/>
  </si>
  <si>
    <t>Grandmother</t>
    <phoneticPr fontId="1"/>
  </si>
  <si>
    <t>星1聖3</t>
    <rPh sb="0" eb="1">
      <t>ホシ</t>
    </rPh>
    <rPh sb="2" eb="3">
      <t>セイ</t>
    </rPh>
    <phoneticPr fontId="1"/>
  </si>
  <si>
    <t>Aboleth</t>
    <phoneticPr fontId="1"/>
  </si>
  <si>
    <t>水2星2</t>
    <rPh sb="0" eb="1">
      <t>ミズ</t>
    </rPh>
    <rPh sb="2" eb="3">
      <t>ホシ</t>
    </rPh>
    <phoneticPr fontId="1"/>
  </si>
  <si>
    <t>水地星死+1:100%</t>
    <rPh sb="0" eb="1">
      <t>ミズ</t>
    </rPh>
    <rPh sb="1" eb="2">
      <t>チ</t>
    </rPh>
    <rPh sb="2" eb="3">
      <t>ホシ</t>
    </rPh>
    <rPh sb="3" eb="4">
      <t>シ</t>
    </rPh>
    <phoneticPr fontId="1"/>
  </si>
  <si>
    <t>Mind Lord</t>
    <phoneticPr fontId="1"/>
  </si>
  <si>
    <t>水3星3</t>
    <rPh sb="0" eb="1">
      <t>ミズ</t>
    </rPh>
    <rPh sb="2" eb="3">
      <t>ホシ</t>
    </rPh>
    <phoneticPr fontId="1"/>
  </si>
  <si>
    <t>水地星死+1:100% 水地星死+1:10%</t>
    <rPh sb="0" eb="1">
      <t>ミズ</t>
    </rPh>
    <rPh sb="1" eb="2">
      <t>チ</t>
    </rPh>
    <rPh sb="2" eb="3">
      <t>ホシ</t>
    </rPh>
    <rPh sb="3" eb="4">
      <t>シ</t>
    </rPh>
    <rPh sb="12" eb="13">
      <t>ミズ</t>
    </rPh>
    <rPh sb="13" eb="14">
      <t>チ</t>
    </rPh>
    <rPh sb="14" eb="15">
      <t>ホシ</t>
    </rPh>
    <rPh sb="15" eb="16">
      <t>シ</t>
    </rPh>
    <phoneticPr fontId="1"/>
  </si>
  <si>
    <t>19+</t>
    <phoneticPr fontId="1"/>
  </si>
  <si>
    <t>水1星2死1聖1</t>
    <rPh sb="0" eb="1">
      <t>ミズ</t>
    </rPh>
    <rPh sb="2" eb="3">
      <t>ホシ</t>
    </rPh>
    <rPh sb="4" eb="5">
      <t>シ</t>
    </rPh>
    <rPh sb="6" eb="7">
      <t>セイ</t>
    </rPh>
    <phoneticPr fontId="1"/>
  </si>
  <si>
    <t>Androdai</t>
    <phoneticPr fontId="1"/>
  </si>
  <si>
    <t>星1聖1</t>
    <rPh sb="0" eb="1">
      <t>ホシ</t>
    </rPh>
    <rPh sb="2" eb="3">
      <t>セイ</t>
    </rPh>
    <phoneticPr fontId="1"/>
  </si>
  <si>
    <t>Mind Vessel</t>
    <phoneticPr fontId="1"/>
  </si>
  <si>
    <t>星3</t>
    <rPh sb="0" eb="1">
      <t>ホシ</t>
    </rPh>
    <phoneticPr fontId="1"/>
  </si>
  <si>
    <t>特殊</t>
    <rPh sb="0" eb="2">
      <t>トクシュ</t>
    </rPh>
    <phoneticPr fontId="1"/>
  </si>
  <si>
    <t>Abolethの星魔法をAndrodai1体と共有します</t>
    <rPh sb="8" eb="9">
      <t>ホシ</t>
    </rPh>
    <rPh sb="9" eb="11">
      <t>マホウ</t>
    </rPh>
    <rPh sb="21" eb="22">
      <t>タイ</t>
    </rPh>
    <rPh sb="23" eb="25">
      <t>キョウユウ</t>
    </rPh>
    <phoneticPr fontId="1"/>
  </si>
  <si>
    <t>Aboleth系のみ使用可能\nAndrodaiにのみ使用可能</t>
    <rPh sb="7" eb="8">
      <t>ケイ</t>
    </rPh>
    <rPh sb="10" eb="12">
      <t>シヨウ</t>
    </rPh>
    <rPh sb="12" eb="14">
      <t>カノウ</t>
    </rPh>
    <rPh sb="27" eb="29">
      <t>シヨウ</t>
    </rPh>
    <rPh sb="29" eb="31">
      <t>カノウ</t>
    </rPh>
    <phoneticPr fontId="1"/>
  </si>
  <si>
    <t>Enslave Sea Trolls</t>
    <phoneticPr fontId="1"/>
  </si>
  <si>
    <t>水2</t>
    <rPh sb="0" eb="1">
      <t>ミズ</t>
    </rPh>
    <phoneticPr fontId="1"/>
  </si>
  <si>
    <t>武装した再生能力を持つ亜人Slave Trollを5+体召喚します</t>
    <rPh sb="0" eb="2">
      <t>ブソウ</t>
    </rPh>
    <rPh sb="4" eb="6">
      <t>サイセイ</t>
    </rPh>
    <rPh sb="6" eb="8">
      <t>ノウリョク</t>
    </rPh>
    <rPh sb="9" eb="10">
      <t>モ</t>
    </rPh>
    <rPh sb="11" eb="13">
      <t>アジン</t>
    </rPh>
    <rPh sb="27" eb="28">
      <t>タイ</t>
    </rPh>
    <rPh sb="28" eb="30">
      <t>ショウカン</t>
    </rPh>
    <phoneticPr fontId="1"/>
  </si>
  <si>
    <t>Slave Troll</t>
    <phoneticPr fontId="1"/>
  </si>
  <si>
    <t>5+1</t>
    <phoneticPr fontId="1"/>
  </si>
  <si>
    <t>Slave Prince</t>
    <phoneticPr fontId="1"/>
  </si>
  <si>
    <t>Slave Trooper:15　Slave Trooper:10</t>
    <phoneticPr fontId="1"/>
  </si>
  <si>
    <t>TrooperはそれぞれAtlantianとMerman</t>
    <phoneticPr fontId="1"/>
  </si>
  <si>
    <t>Slave Priest</t>
    <phoneticPr fontId="1"/>
  </si>
  <si>
    <t>Slave Guardian:10　Slave Guardian:10</t>
    <phoneticPr fontId="1"/>
  </si>
  <si>
    <t>GuardianはそれぞれAtlantianとMerman</t>
    <phoneticPr fontId="1"/>
  </si>
  <si>
    <t>Polypal Mother:2</t>
    <phoneticPr fontId="1"/>
  </si>
  <si>
    <t>Polypal Spawn:14</t>
    <phoneticPr fontId="1"/>
  </si>
  <si>
    <t>Captain</t>
    <phoneticPr fontId="1"/>
  </si>
  <si>
    <t>Archer:10</t>
    <phoneticPr fontId="1"/>
  </si>
  <si>
    <t>R'lyeh</t>
    <phoneticPr fontId="1"/>
  </si>
  <si>
    <t>R'lyeh</t>
    <phoneticPr fontId="1"/>
  </si>
  <si>
    <t>Mind Vessel</t>
    <phoneticPr fontId="1"/>
  </si>
  <si>
    <t>Enslave Sea Trolls</t>
    <phoneticPr fontId="1"/>
  </si>
  <si>
    <t>トリトン、マーマン、アトランティアン、アボレス</t>
    <phoneticPr fontId="1"/>
  </si>
  <si>
    <t>The Gorge of Ancient Cities</t>
    <phoneticPr fontId="1"/>
  </si>
  <si>
    <t>水2地1星3</t>
    <rPh sb="0" eb="1">
      <t>ミズ</t>
    </rPh>
    <rPh sb="2" eb="3">
      <t>チ</t>
    </rPh>
    <rPh sb="4" eb="5">
      <t>ホシ</t>
    </rPh>
    <phoneticPr fontId="1"/>
  </si>
  <si>
    <t>海で最も深いところでは、Abolethと呼ばれる奇妙な、魚に似た種族が生きています。
これらの存在は非常に知的で、Mind Lordと呼ばれる古きAbolethは、意志の力だけでより下等な存在を隷属させることができます。
このような力を持つことは、彼らが日々の労役と軍の雑兵を担わせるために、MermanやDeep Oneを隷属させることを意味します。
深い谷間では、隷属された労働者たちは、その統治者のために多数の小さいながらも素晴らしい都市を造りました。
その谷間には、Abolethの中でも最も強力なものが住んでいます。</t>
    <phoneticPr fontId="1"/>
  </si>
  <si>
    <t>トリトン、マーマン</t>
    <phoneticPr fontId="1"/>
  </si>
  <si>
    <t>Palace of Pearls</t>
    <phoneticPr fontId="1"/>
  </si>
  <si>
    <t>水4緑2</t>
    <rPh sb="0" eb="1">
      <t>ミズ</t>
    </rPh>
    <rPh sb="2" eb="3">
      <t>ミドリ</t>
    </rPh>
    <phoneticPr fontId="1"/>
  </si>
  <si>
    <t>Pelagiaは、深海に形成された最初の王国でした。
それは、鰭のような足を持つ人型種族、Tritonの国です。
Coral氏族とPearl氏族のTritonは、王国を築き、Mermanと同盟を結びました。
古きPearl Kingの賢明なる統治の下で、彼らは海を支配し、富を集めます。
真珠、珊瑚、ケルプの絹、そして紫の染料は、かつてはTherodosの、今はBerytosの沿岸市場で交易されます。
しかし最近になり、他の種族が深海に蠢き、新たなる勢力が形成されています。
ケルプの森の野生の存在が広がり、奇妙な存在は最も深い海から現れ、そして古代Therodosの亡霊は目覚めています。
Pearl Kingはその軍を召集し、Turtle、Shark部族のTritonらは、Triton王国と力を合わせます。
Tritonは海を離れることができませんが、Mermanは彼らの尾を脱ぎ捨て、交易や戦争のために陸地を歩くことができます。
Berytosとの広範囲に渡る交易は、Pelagiaに非常に必要とされた同盟者を与えました。
Pelagiaが築いた数少ない沿岸の都市では、Berytosの歩兵隊がその護りを助けました。
時と共に、MermanはBerytianとTherodianの文化や戦術を採り入れました。
現在、少数のBerytos兵士だけが都市に残り、Pelagiaは自らのMerman歩兵隊を配備しています。
TritonとMermanは共に魔術師を持ちますが、Mermanの魔術師だけが海を離れることができます。</t>
    <phoneticPr fontId="1"/>
  </si>
  <si>
    <t>Merman Scout</t>
    <phoneticPr fontId="1"/>
  </si>
  <si>
    <t>水陸両棲の斥候。海を通れるが森や山は苦手で陸では少し遅い</t>
    <rPh sb="0" eb="2">
      <t>スイリク</t>
    </rPh>
    <rPh sb="2" eb="4">
      <t>リョウセイ</t>
    </rPh>
    <rPh sb="5" eb="7">
      <t>セッコウ</t>
    </rPh>
    <rPh sb="8" eb="9">
      <t>ウミ</t>
    </rPh>
    <rPh sb="10" eb="11">
      <t>トオ</t>
    </rPh>
    <rPh sb="14" eb="15">
      <t>モリ</t>
    </rPh>
    <rPh sb="16" eb="17">
      <t>ヤマ</t>
    </rPh>
    <rPh sb="18" eb="20">
      <t>ニガテ</t>
    </rPh>
    <rPh sb="21" eb="22">
      <t>リク</t>
    </rPh>
    <rPh sb="24" eb="25">
      <t>スコ</t>
    </rPh>
    <rPh sb="26" eb="27">
      <t>オソ</t>
    </rPh>
    <phoneticPr fontId="1"/>
  </si>
  <si>
    <t>f</t>
    <phoneticPr fontId="1"/>
  </si>
  <si>
    <t>Turtle Chief</t>
    <phoneticPr fontId="1"/>
  </si>
  <si>
    <t>水陸両棲の指揮官。魔法に頼らず陸に出られる</t>
    <rPh sb="0" eb="2">
      <t>スイリク</t>
    </rPh>
    <rPh sb="2" eb="4">
      <t>リョウセイ</t>
    </rPh>
    <rPh sb="5" eb="8">
      <t>シキカン</t>
    </rPh>
    <rPh sb="9" eb="11">
      <t>マホウ</t>
    </rPh>
    <rPh sb="12" eb="13">
      <t>タヨ</t>
    </rPh>
    <rPh sb="15" eb="16">
      <t>リク</t>
    </rPh>
    <rPh sb="17" eb="18">
      <t>デ</t>
    </rPh>
    <phoneticPr fontId="1"/>
  </si>
  <si>
    <t>Pelagian Captain</t>
    <phoneticPr fontId="1"/>
  </si>
  <si>
    <t>水棲の指揮官。指揮能力は高めだが海を離れられない</t>
    <rPh sb="0" eb="2">
      <t>スイセイ</t>
    </rPh>
    <rPh sb="3" eb="6">
      <t>シキカン</t>
    </rPh>
    <rPh sb="7" eb="9">
      <t>シキ</t>
    </rPh>
    <rPh sb="9" eb="11">
      <t>ノウリョク</t>
    </rPh>
    <rPh sb="12" eb="13">
      <t>タカ</t>
    </rPh>
    <rPh sb="16" eb="17">
      <t>ウミ</t>
    </rPh>
    <rPh sb="18" eb="19">
      <t>ハナ</t>
    </rPh>
    <phoneticPr fontId="1"/>
  </si>
  <si>
    <t>Merman Priest</t>
    <phoneticPr fontId="1"/>
  </si>
  <si>
    <t>レベル1の聖職者。陸での任務も無理なくこなす</t>
    <rPh sb="5" eb="8">
      <t>セイショクシャ</t>
    </rPh>
    <rPh sb="9" eb="10">
      <t>リク</t>
    </rPh>
    <rPh sb="12" eb="14">
      <t>ニンム</t>
    </rPh>
    <rPh sb="15" eb="17">
      <t>ムリ</t>
    </rPh>
    <phoneticPr fontId="1"/>
  </si>
  <si>
    <t>Pelagian Mermage</t>
    <phoneticPr fontId="1"/>
  </si>
  <si>
    <t>水などの魔法技能を持つ。自力で海を離れられる</t>
    <rPh sb="0" eb="1">
      <t>ミズ</t>
    </rPh>
    <rPh sb="4" eb="6">
      <t>マホウ</t>
    </rPh>
    <rPh sb="6" eb="8">
      <t>ギノウ</t>
    </rPh>
    <rPh sb="9" eb="10">
      <t>モ</t>
    </rPh>
    <rPh sb="12" eb="14">
      <t>ジリキ</t>
    </rPh>
    <rPh sb="15" eb="16">
      <t>ウミ</t>
    </rPh>
    <rPh sb="17" eb="18">
      <t>ハナ</t>
    </rPh>
    <phoneticPr fontId="1"/>
  </si>
  <si>
    <t>Pearl Clan Priest</t>
    <phoneticPr fontId="1"/>
  </si>
  <si>
    <t>レベル2の聖職者。海からは出られない</t>
    <rPh sb="5" eb="8">
      <t>セイショクシャ</t>
    </rPh>
    <rPh sb="9" eb="10">
      <t>ウミ</t>
    </rPh>
    <rPh sb="13" eb="14">
      <t>デ</t>
    </rPh>
    <phoneticPr fontId="1"/>
  </si>
  <si>
    <t>18</t>
    <phoneticPr fontId="1"/>
  </si>
  <si>
    <t>Pearl Mage</t>
    <phoneticPr fontId="1"/>
  </si>
  <si>
    <t>水、星、緑などの魔法技能を持つ。真珠養殖が可能</t>
    <rPh sb="0" eb="1">
      <t>ミズ</t>
    </rPh>
    <rPh sb="2" eb="3">
      <t>ホシ</t>
    </rPh>
    <rPh sb="4" eb="5">
      <t>ミドリ</t>
    </rPh>
    <rPh sb="8" eb="10">
      <t>マホウ</t>
    </rPh>
    <rPh sb="10" eb="12">
      <t>ギノウ</t>
    </rPh>
    <rPh sb="13" eb="14">
      <t>モ</t>
    </rPh>
    <rPh sb="16" eb="18">
      <t>シンジュ</t>
    </rPh>
    <rPh sb="18" eb="20">
      <t>ヨウショク</t>
    </rPh>
    <rPh sb="21" eb="23">
      <t>カノウ</t>
    </rPh>
    <phoneticPr fontId="1"/>
  </si>
  <si>
    <t>Pearl King</t>
    <phoneticPr fontId="1"/>
  </si>
  <si>
    <t>レベル3の聖職者。水、星、緑の魔法を持ち水棲の最上位指揮官も兼任</t>
    <rPh sb="5" eb="8">
      <t>セイショクシャ</t>
    </rPh>
    <rPh sb="9" eb="10">
      <t>ミズ</t>
    </rPh>
    <rPh sb="11" eb="12">
      <t>ホシ</t>
    </rPh>
    <rPh sb="13" eb="14">
      <t>ミドリ</t>
    </rPh>
    <rPh sb="15" eb="17">
      <t>マホウ</t>
    </rPh>
    <rPh sb="18" eb="19">
      <t>モ</t>
    </rPh>
    <rPh sb="20" eb="22">
      <t>スイセイ</t>
    </rPh>
    <rPh sb="23" eb="26">
      <t>サイジョウイ</t>
    </rPh>
    <rPh sb="26" eb="29">
      <t>シキカン</t>
    </rPh>
    <rPh sb="30" eb="32">
      <t>ケンニン</t>
    </rPh>
    <phoneticPr fontId="1"/>
  </si>
  <si>
    <t>40+</t>
    <phoneticPr fontId="1"/>
  </si>
  <si>
    <t>Ichtyid Pearl Mage</t>
    <phoneticPr fontId="1"/>
  </si>
  <si>
    <t>水と星の魔法技能を持つ。安価だが出せる数は限られる</t>
    <rPh sb="0" eb="1">
      <t>ミズ</t>
    </rPh>
    <rPh sb="2" eb="3">
      <t>ホシ</t>
    </rPh>
    <rPh sb="4" eb="6">
      <t>マホウ</t>
    </rPh>
    <rPh sb="6" eb="8">
      <t>ギノウ</t>
    </rPh>
    <rPh sb="9" eb="10">
      <t>モ</t>
    </rPh>
    <rPh sb="12" eb="14">
      <t>アンカ</t>
    </rPh>
    <rPh sb="16" eb="17">
      <t>ダ</t>
    </rPh>
    <rPh sb="19" eb="20">
      <t>カズ</t>
    </rPh>
    <rPh sb="21" eb="22">
      <t>カギ</t>
    </rPh>
    <phoneticPr fontId="1"/>
  </si>
  <si>
    <t>16</t>
    <phoneticPr fontId="1"/>
  </si>
  <si>
    <t>Pelagia</t>
    <phoneticPr fontId="1"/>
  </si>
  <si>
    <t>Pelagian Shore Commander</t>
    <phoneticPr fontId="1"/>
  </si>
  <si>
    <t>沿岸で出せる指揮官。装備はより陸戦向け</t>
    <rPh sb="0" eb="2">
      <t>エンガン</t>
    </rPh>
    <rPh sb="3" eb="4">
      <t>ダ</t>
    </rPh>
    <rPh sb="6" eb="9">
      <t>シキカン</t>
    </rPh>
    <rPh sb="10" eb="12">
      <t>ソウビ</t>
    </rPh>
    <rPh sb="15" eb="17">
      <t>リクセン</t>
    </rPh>
    <rPh sb="17" eb="18">
      <t>ム</t>
    </rPh>
    <phoneticPr fontId="1"/>
  </si>
  <si>
    <t>12</t>
    <phoneticPr fontId="1"/>
  </si>
  <si>
    <t>Pelagian Explorer</t>
    <phoneticPr fontId="1"/>
  </si>
  <si>
    <t>水などの魔法技能を持つ。研究が得意</t>
    <rPh sb="0" eb="1">
      <t>ミズ</t>
    </rPh>
    <rPh sb="4" eb="6">
      <t>マホウ</t>
    </rPh>
    <rPh sb="6" eb="8">
      <t>ギノウ</t>
    </rPh>
    <rPh sb="9" eb="10">
      <t>モ</t>
    </rPh>
    <rPh sb="12" eb="14">
      <t>ケンキュウ</t>
    </rPh>
    <rPh sb="15" eb="17">
      <t>トクイ</t>
    </rPh>
    <phoneticPr fontId="1"/>
  </si>
  <si>
    <t>18</t>
    <phoneticPr fontId="1"/>
  </si>
  <si>
    <t>10</t>
    <phoneticPr fontId="1"/>
  </si>
  <si>
    <t>網と珊瑚の槍を持つ軽歩兵。網で敵を捕らえ毒で始末する</t>
    <rPh sb="0" eb="1">
      <t>アミ</t>
    </rPh>
    <rPh sb="2" eb="4">
      <t>サンゴ</t>
    </rPh>
    <rPh sb="5" eb="6">
      <t>ヤリ</t>
    </rPh>
    <rPh sb="7" eb="8">
      <t>モ</t>
    </rPh>
    <rPh sb="9" eb="10">
      <t>ケイ</t>
    </rPh>
    <rPh sb="10" eb="12">
      <t>ホヘイ</t>
    </rPh>
    <rPh sb="13" eb="14">
      <t>アミ</t>
    </rPh>
    <rPh sb="15" eb="16">
      <t>テキ</t>
    </rPh>
    <rPh sb="17" eb="18">
      <t>ト</t>
    </rPh>
    <rPh sb="20" eb="21">
      <t>ドク</t>
    </rPh>
    <rPh sb="22" eb="24">
      <t>シマツ</t>
    </rPh>
    <phoneticPr fontId="1"/>
  </si>
  <si>
    <t>Merman Net Thrower</t>
    <phoneticPr fontId="1"/>
  </si>
  <si>
    <t>Turtle Warrior</t>
    <phoneticPr fontId="1"/>
  </si>
  <si>
    <t>珊瑚の槍、珊瑚の投槍、盾を持つ歩兵。毒は地味に効いてくる</t>
    <rPh sb="0" eb="2">
      <t>サンゴ</t>
    </rPh>
    <rPh sb="3" eb="4">
      <t>ヤリ</t>
    </rPh>
    <rPh sb="5" eb="7">
      <t>サンゴ</t>
    </rPh>
    <rPh sb="8" eb="10">
      <t>ナゲヤリ</t>
    </rPh>
    <rPh sb="11" eb="12">
      <t>タテ</t>
    </rPh>
    <rPh sb="13" eb="14">
      <t>モ</t>
    </rPh>
    <rPh sb="15" eb="17">
      <t>ホヘイ</t>
    </rPh>
    <rPh sb="18" eb="19">
      <t>ドク</t>
    </rPh>
    <rPh sb="20" eb="22">
      <t>ジミ</t>
    </rPh>
    <rPh sb="23" eb="24">
      <t>キ</t>
    </rPh>
    <phoneticPr fontId="1"/>
  </si>
  <si>
    <t>14</t>
    <phoneticPr fontId="1"/>
  </si>
  <si>
    <t>Turtle Tribe Triton</t>
    <phoneticPr fontId="1"/>
  </si>
  <si>
    <t>珊瑚の槍と盾を持つ軽歩兵。部族Tritonはやや弱い</t>
    <rPh sb="0" eb="2">
      <t>サンゴ</t>
    </rPh>
    <rPh sb="3" eb="4">
      <t>ヤリ</t>
    </rPh>
    <rPh sb="5" eb="6">
      <t>タテ</t>
    </rPh>
    <rPh sb="7" eb="8">
      <t>モ</t>
    </rPh>
    <rPh sb="9" eb="10">
      <t>ケイ</t>
    </rPh>
    <rPh sb="10" eb="12">
      <t>ホヘイ</t>
    </rPh>
    <rPh sb="13" eb="15">
      <t>ブゾク</t>
    </rPh>
    <rPh sb="24" eb="25">
      <t>ヨワ</t>
    </rPh>
    <phoneticPr fontId="1"/>
  </si>
  <si>
    <t>Shark Tribe Triton</t>
    <phoneticPr fontId="1"/>
  </si>
  <si>
    <t>珊瑚の短剣二つを持つ軽装狂戦士。脆いが軽装相手には意外に強い</t>
    <rPh sb="0" eb="2">
      <t>サンゴ</t>
    </rPh>
    <rPh sb="3" eb="5">
      <t>タンケン</t>
    </rPh>
    <rPh sb="5" eb="6">
      <t>フタ</t>
    </rPh>
    <rPh sb="8" eb="9">
      <t>モ</t>
    </rPh>
    <rPh sb="10" eb="12">
      <t>ケイソウ</t>
    </rPh>
    <rPh sb="12" eb="13">
      <t>キョウ</t>
    </rPh>
    <rPh sb="13" eb="15">
      <t>センシ</t>
    </rPh>
    <rPh sb="16" eb="17">
      <t>モロ</t>
    </rPh>
    <rPh sb="19" eb="21">
      <t>ケイソウ</t>
    </rPh>
    <rPh sb="21" eb="23">
      <t>アイテ</t>
    </rPh>
    <rPh sb="25" eb="27">
      <t>イガイ</t>
    </rPh>
    <rPh sb="28" eb="29">
      <t>ツヨ</t>
    </rPh>
    <phoneticPr fontId="1"/>
  </si>
  <si>
    <t>Pelagian Militia</t>
    <phoneticPr fontId="1"/>
  </si>
  <si>
    <t>珊瑚の短剣を持つ民兵。他の民兵よりは能力が高いが装備は貧弱</t>
    <rPh sb="0" eb="2">
      <t>サンゴ</t>
    </rPh>
    <rPh sb="3" eb="5">
      <t>タンケン</t>
    </rPh>
    <rPh sb="6" eb="7">
      <t>モ</t>
    </rPh>
    <rPh sb="8" eb="10">
      <t>ミンペイ</t>
    </rPh>
    <rPh sb="11" eb="12">
      <t>ホカ</t>
    </rPh>
    <rPh sb="13" eb="15">
      <t>ミンペイ</t>
    </rPh>
    <rPh sb="18" eb="20">
      <t>ノウリョク</t>
    </rPh>
    <rPh sb="21" eb="22">
      <t>タカ</t>
    </rPh>
    <rPh sb="24" eb="26">
      <t>ソウビ</t>
    </rPh>
    <rPh sb="27" eb="29">
      <t>ヒンジャク</t>
    </rPh>
    <phoneticPr fontId="1"/>
  </si>
  <si>
    <t>珊瑚の槍を持つ民兵。長さがあるだけ短剣よりは良い</t>
    <rPh sb="0" eb="2">
      <t>サンゴ</t>
    </rPh>
    <rPh sb="3" eb="4">
      <t>ヤリ</t>
    </rPh>
    <rPh sb="5" eb="6">
      <t>モ</t>
    </rPh>
    <rPh sb="7" eb="9">
      <t>ミンペイ</t>
    </rPh>
    <rPh sb="10" eb="11">
      <t>ナガ</t>
    </rPh>
    <rPh sb="17" eb="19">
      <t>タンケン</t>
    </rPh>
    <rPh sb="22" eb="23">
      <t>ヨ</t>
    </rPh>
    <phoneticPr fontId="1"/>
  </si>
  <si>
    <t>Pelagian Soldier</t>
    <phoneticPr fontId="1"/>
  </si>
  <si>
    <t>珊瑚の槍と盾を持つ軽歩兵。技量は高いが防具がない</t>
    <rPh sb="0" eb="2">
      <t>サンゴ</t>
    </rPh>
    <rPh sb="3" eb="4">
      <t>ヤリ</t>
    </rPh>
    <rPh sb="5" eb="6">
      <t>タテ</t>
    </rPh>
    <rPh sb="7" eb="8">
      <t>モ</t>
    </rPh>
    <rPh sb="9" eb="10">
      <t>ケイ</t>
    </rPh>
    <rPh sb="10" eb="12">
      <t>ホヘイ</t>
    </rPh>
    <rPh sb="13" eb="15">
      <t>ギリョウ</t>
    </rPh>
    <rPh sb="16" eb="17">
      <t>タカ</t>
    </rPh>
    <rPh sb="19" eb="21">
      <t>ボウグ</t>
    </rPh>
    <phoneticPr fontId="1"/>
  </si>
  <si>
    <t>Coral Clan Soldier</t>
    <phoneticPr fontId="1"/>
  </si>
  <si>
    <t>珊瑚の槍と盾を持つ歩兵。密集した隊列を組める</t>
    <rPh sb="0" eb="2">
      <t>サンゴ</t>
    </rPh>
    <rPh sb="3" eb="4">
      <t>ヤリ</t>
    </rPh>
    <rPh sb="5" eb="6">
      <t>タテ</t>
    </rPh>
    <rPh sb="7" eb="8">
      <t>モ</t>
    </rPh>
    <rPh sb="9" eb="11">
      <t>ホヘイ</t>
    </rPh>
    <rPh sb="12" eb="14">
      <t>ミッシュウ</t>
    </rPh>
    <rPh sb="16" eb="18">
      <t>タイレツ</t>
    </rPh>
    <rPh sb="19" eb="20">
      <t>ク</t>
    </rPh>
    <phoneticPr fontId="1"/>
  </si>
  <si>
    <t>Triton Rider</t>
    <phoneticPr fontId="1"/>
  </si>
  <si>
    <t>珊瑚の突撃槍と盾を持つ軽騎兵。乗物の角は魔法武器扱い</t>
    <rPh sb="0" eb="2">
      <t>サンゴ</t>
    </rPh>
    <rPh sb="3" eb="5">
      <t>トツゲキ</t>
    </rPh>
    <rPh sb="5" eb="6">
      <t>ヤリ</t>
    </rPh>
    <rPh sb="7" eb="8">
      <t>タテ</t>
    </rPh>
    <rPh sb="9" eb="10">
      <t>モ</t>
    </rPh>
    <rPh sb="11" eb="12">
      <t>ケイ</t>
    </rPh>
    <rPh sb="12" eb="14">
      <t>キヘイ</t>
    </rPh>
    <rPh sb="15" eb="17">
      <t>ノリモノ</t>
    </rPh>
    <rPh sb="18" eb="19">
      <t>ツノ</t>
    </rPh>
    <rPh sb="20" eb="22">
      <t>マホウ</t>
    </rPh>
    <rPh sb="22" eb="24">
      <t>ブキ</t>
    </rPh>
    <rPh sb="24" eb="25">
      <t>アツカ</t>
    </rPh>
    <phoneticPr fontId="1"/>
  </si>
  <si>
    <t>Pearl Guard</t>
    <phoneticPr fontId="1"/>
  </si>
  <si>
    <t>騎兵</t>
    <rPh sb="0" eb="2">
      <t>キヘイ</t>
    </rPh>
    <phoneticPr fontId="1"/>
  </si>
  <si>
    <t>魔法の槍と盾を持つ歩兵。密集隊列を組み護衛も得意</t>
    <rPh sb="0" eb="2">
      <t>マホウ</t>
    </rPh>
    <rPh sb="3" eb="4">
      <t>ヤリ</t>
    </rPh>
    <rPh sb="5" eb="6">
      <t>タテ</t>
    </rPh>
    <rPh sb="7" eb="8">
      <t>モ</t>
    </rPh>
    <rPh sb="9" eb="11">
      <t>ホヘイ</t>
    </rPh>
    <rPh sb="12" eb="14">
      <t>ミッシュウ</t>
    </rPh>
    <rPh sb="14" eb="16">
      <t>タイレツ</t>
    </rPh>
    <rPh sb="17" eb="18">
      <t>ク</t>
    </rPh>
    <rPh sb="19" eb="21">
      <t>ゴエイ</t>
    </rPh>
    <rPh sb="22" eb="24">
      <t>トクイ</t>
    </rPh>
    <phoneticPr fontId="1"/>
  </si>
  <si>
    <t>Pelagian Shore Fighter</t>
    <phoneticPr fontId="1"/>
  </si>
  <si>
    <t>槍、投槍、盾を持つ歩兵。鉄製の陸戦向け装備を持つ</t>
    <rPh sb="0" eb="1">
      <t>ヤリ</t>
    </rPh>
    <rPh sb="2" eb="4">
      <t>ナゲヤリ</t>
    </rPh>
    <rPh sb="5" eb="6">
      <t>タテ</t>
    </rPh>
    <rPh sb="7" eb="8">
      <t>モ</t>
    </rPh>
    <rPh sb="9" eb="11">
      <t>ホヘイ</t>
    </rPh>
    <rPh sb="12" eb="14">
      <t>テツセイ</t>
    </rPh>
    <rPh sb="15" eb="17">
      <t>リクセン</t>
    </rPh>
    <rPh sb="17" eb="18">
      <t>ム</t>
    </rPh>
    <rPh sb="19" eb="21">
      <t>ソウビ</t>
    </rPh>
    <rPh sb="22" eb="23">
      <t>モ</t>
    </rPh>
    <phoneticPr fontId="1"/>
  </si>
  <si>
    <t>Sideraspist</t>
    <phoneticPr fontId="1"/>
  </si>
  <si>
    <t>長槍と盾を持つ重歩兵。海にも入れはするが向いてはいない</t>
    <rPh sb="0" eb="1">
      <t>ナガ</t>
    </rPh>
    <rPh sb="1" eb="2">
      <t>ヤリ</t>
    </rPh>
    <rPh sb="3" eb="4">
      <t>タテ</t>
    </rPh>
    <rPh sb="5" eb="6">
      <t>モ</t>
    </rPh>
    <rPh sb="7" eb="8">
      <t>ジュウ</t>
    </rPh>
    <rPh sb="8" eb="10">
      <t>ホヘイ</t>
    </rPh>
    <rPh sb="11" eb="12">
      <t>ウミ</t>
    </rPh>
    <rPh sb="14" eb="15">
      <t>ハイ</t>
    </rPh>
    <rPh sb="20" eb="21">
      <t>ム</t>
    </rPh>
    <phoneticPr fontId="1"/>
  </si>
  <si>
    <t>Merman Priest</t>
    <phoneticPr fontId="1"/>
  </si>
  <si>
    <t>Pelagian Mermage</t>
    <phoneticPr fontId="1"/>
  </si>
  <si>
    <t>水1</t>
    <rPh sb="0" eb="1">
      <t>ミズ</t>
    </rPh>
    <phoneticPr fontId="1"/>
  </si>
  <si>
    <t>風水地緑+1:100%</t>
    <rPh sb="0" eb="1">
      <t>カゼ</t>
    </rPh>
    <rPh sb="1" eb="2">
      <t>ミズ</t>
    </rPh>
    <rPh sb="2" eb="3">
      <t>チ</t>
    </rPh>
    <rPh sb="3" eb="4">
      <t>ミドリ</t>
    </rPh>
    <phoneticPr fontId="1"/>
  </si>
  <si>
    <t>Pearl Clan Priest</t>
    <phoneticPr fontId="1"/>
  </si>
  <si>
    <t>Pearl Mage</t>
    <phoneticPr fontId="1"/>
  </si>
  <si>
    <t>水2星1緑1</t>
    <rPh sb="0" eb="1">
      <t>ミズ</t>
    </rPh>
    <rPh sb="2" eb="3">
      <t>ホシ</t>
    </rPh>
    <rPh sb="4" eb="5">
      <t>ミドリ</t>
    </rPh>
    <phoneticPr fontId="1"/>
  </si>
  <si>
    <t>風水星緑+1:100%</t>
    <rPh sb="0" eb="1">
      <t>カゼ</t>
    </rPh>
    <rPh sb="1" eb="2">
      <t>ミズ</t>
    </rPh>
    <rPh sb="2" eb="3">
      <t>ホシ</t>
    </rPh>
    <rPh sb="3" eb="4">
      <t>ミドリ</t>
    </rPh>
    <phoneticPr fontId="1"/>
  </si>
  <si>
    <t>Pearl King</t>
    <phoneticPr fontId="1"/>
  </si>
  <si>
    <t>水4星1緑1聖3</t>
    <rPh sb="0" eb="1">
      <t>ミズ</t>
    </rPh>
    <rPh sb="2" eb="3">
      <t>ホシ</t>
    </rPh>
    <rPh sb="4" eb="5">
      <t>ミドリ</t>
    </rPh>
    <rPh sb="6" eb="7">
      <t>セイ</t>
    </rPh>
    <phoneticPr fontId="1"/>
  </si>
  <si>
    <t>風星緑+1:100% 風水星緑+1:10%</t>
    <rPh sb="0" eb="1">
      <t>カゼ</t>
    </rPh>
    <rPh sb="1" eb="2">
      <t>ホシ</t>
    </rPh>
    <rPh sb="2" eb="3">
      <t>ミドリ</t>
    </rPh>
    <rPh sb="11" eb="12">
      <t>カゼ</t>
    </rPh>
    <rPh sb="12" eb="13">
      <t>ミズ</t>
    </rPh>
    <rPh sb="13" eb="14">
      <t>ホシ</t>
    </rPh>
    <rPh sb="14" eb="15">
      <t>ミドリ</t>
    </rPh>
    <phoneticPr fontId="1"/>
  </si>
  <si>
    <t>Ichtyid Pearl Mage</t>
    <phoneticPr fontId="1"/>
  </si>
  <si>
    <t>水1星1</t>
    <rPh sb="0" eb="1">
      <t>ミズ</t>
    </rPh>
    <rPh sb="2" eb="3">
      <t>ホシ</t>
    </rPh>
    <phoneticPr fontId="1"/>
  </si>
  <si>
    <t>Pelagian Explorer</t>
    <phoneticPr fontId="1"/>
  </si>
  <si>
    <t>風地星緑+1:100%</t>
    <rPh sb="0" eb="1">
      <t>カゼ</t>
    </rPh>
    <rPh sb="1" eb="2">
      <t>チ</t>
    </rPh>
    <rPh sb="2" eb="3">
      <t>ホシ</t>
    </rPh>
    <rPh sb="3" eb="4">
      <t>ミドリ</t>
    </rPh>
    <phoneticPr fontId="1"/>
  </si>
  <si>
    <t>Pelagia</t>
    <phoneticPr fontId="1"/>
  </si>
  <si>
    <t>水中要塞</t>
    <rPh sb="0" eb="2">
      <t>スイチュウ</t>
    </rPh>
    <rPh sb="2" eb="4">
      <t>ヨウサイ</t>
    </rPh>
    <phoneticPr fontId="1"/>
  </si>
  <si>
    <t>水中下位</t>
    <rPh sb="0" eb="2">
      <t>スイチュウ</t>
    </rPh>
    <rPh sb="2" eb="4">
      <t>カイ</t>
    </rPh>
    <phoneticPr fontId="1"/>
  </si>
  <si>
    <t>水中上位</t>
    <rPh sb="0" eb="2">
      <t>スイチュウ</t>
    </rPh>
    <rPh sb="2" eb="4">
      <t>ジョウイ</t>
    </rPh>
    <phoneticPr fontId="1"/>
  </si>
  <si>
    <t>Pelagian Captain</t>
    <phoneticPr fontId="1"/>
  </si>
  <si>
    <t>Pelagian Soldier:10　Pelagian Militia:10</t>
    <phoneticPr fontId="1"/>
  </si>
  <si>
    <t>Militiaは槍装備</t>
    <rPh sb="8" eb="9">
      <t>ヤリ</t>
    </rPh>
    <rPh sb="9" eb="11">
      <t>ソウビ</t>
    </rPh>
    <phoneticPr fontId="1"/>
  </si>
  <si>
    <t>Turtle Tribe Triton:10　Merman:10</t>
    <phoneticPr fontId="1"/>
  </si>
  <si>
    <t>Turtle Chief</t>
    <phoneticPr fontId="1"/>
  </si>
  <si>
    <t>Turtle Tribe Triton:12</t>
    <phoneticPr fontId="1"/>
  </si>
  <si>
    <t>陸上下位</t>
    <rPh sb="0" eb="2">
      <t>リクジョウ</t>
    </rPh>
    <rPh sb="2" eb="4">
      <t>カイ</t>
    </rPh>
    <phoneticPr fontId="1"/>
  </si>
  <si>
    <t>陸上上位</t>
    <rPh sb="0" eb="2">
      <t>リクジョウ</t>
    </rPh>
    <rPh sb="2" eb="4">
      <t>ジョウイ</t>
    </rPh>
    <phoneticPr fontId="1"/>
  </si>
  <si>
    <t>Turtle Chief</t>
    <phoneticPr fontId="1"/>
  </si>
  <si>
    <t>Merman:10</t>
    <phoneticPr fontId="1"/>
  </si>
  <si>
    <t>Merman Priest</t>
    <phoneticPr fontId="1"/>
  </si>
  <si>
    <t>Turtle Warrior:10</t>
    <phoneticPr fontId="1"/>
  </si>
  <si>
    <t>Turtle Warrior:10</t>
    <phoneticPr fontId="1"/>
  </si>
  <si>
    <t>Hippocampus</t>
    <phoneticPr fontId="1"/>
  </si>
  <si>
    <t>魔獣</t>
    <rPh sb="0" eb="2">
      <t>マジュウ</t>
    </rPh>
    <phoneticPr fontId="1"/>
  </si>
  <si>
    <t>水棲の一角獣。強くはないが角は魔法武器扱い</t>
    <rPh sb="0" eb="2">
      <t>スイセイ</t>
    </rPh>
    <rPh sb="3" eb="6">
      <t>イッカクジュウ</t>
    </rPh>
    <rPh sb="7" eb="8">
      <t>ツヨ</t>
    </rPh>
    <rPh sb="13" eb="14">
      <t>ツノ</t>
    </rPh>
    <rPh sb="15" eb="17">
      <t>マホウ</t>
    </rPh>
    <rPh sb="17" eb="19">
      <t>ブキ</t>
    </rPh>
    <rPh sb="19" eb="20">
      <t>アツカ</t>
    </rPh>
    <phoneticPr fontId="1"/>
  </si>
  <si>
    <t>20</t>
    <phoneticPr fontId="1"/>
  </si>
  <si>
    <t>アンデッドの聖職者全てにReanimator Priest能力を追加</t>
    <rPh sb="6" eb="9">
      <t>セイショクシャ</t>
    </rPh>
    <rPh sb="9" eb="10">
      <t>スベ</t>
    </rPh>
    <rPh sb="29" eb="31">
      <t>ノウリョク</t>
    </rPh>
    <rPh sb="32" eb="34">
      <t>ツイカ</t>
    </rPh>
    <phoneticPr fontId="1"/>
  </si>
  <si>
    <t>イクシサテュロス、イクシミノタウロス、イクシケンタウロス、アフロイ</t>
    <phoneticPr fontId="1"/>
  </si>
  <si>
    <t>The Grove of Aphros</t>
    <phoneticPr fontId="1"/>
  </si>
  <si>
    <t>水2緑4</t>
    <rPh sb="0" eb="1">
      <t>ミズ</t>
    </rPh>
    <rPh sb="2" eb="3">
      <t>ミドリ</t>
    </rPh>
    <phoneticPr fontId="1"/>
  </si>
  <si>
    <t>Ichtysatyr Scout</t>
    <phoneticPr fontId="1"/>
  </si>
  <si>
    <t>水陸両棲の斥候。海は通れるが隠れるのが下手で森や山にも引っかかる</t>
    <rPh sb="0" eb="2">
      <t>スイリク</t>
    </rPh>
    <rPh sb="2" eb="4">
      <t>リョウセイ</t>
    </rPh>
    <rPh sb="5" eb="7">
      <t>セッコウ</t>
    </rPh>
    <rPh sb="8" eb="9">
      <t>ウミ</t>
    </rPh>
    <rPh sb="10" eb="11">
      <t>トオ</t>
    </rPh>
    <rPh sb="14" eb="15">
      <t>カク</t>
    </rPh>
    <rPh sb="19" eb="21">
      <t>ヘタ</t>
    </rPh>
    <rPh sb="22" eb="23">
      <t>モリ</t>
    </rPh>
    <rPh sb="24" eb="25">
      <t>ヤマ</t>
    </rPh>
    <rPh sb="27" eb="28">
      <t>ヒ</t>
    </rPh>
    <phoneticPr fontId="1"/>
  </si>
  <si>
    <t>Ichtysatyr Commander</t>
    <phoneticPr fontId="1"/>
  </si>
  <si>
    <t>隠密行動可能な指揮官。指揮能力は控えめ</t>
    <rPh sb="0" eb="2">
      <t>オンミツ</t>
    </rPh>
    <rPh sb="2" eb="4">
      <t>コウドウ</t>
    </rPh>
    <rPh sb="4" eb="6">
      <t>カノウ</t>
    </rPh>
    <rPh sb="7" eb="10">
      <t>シキカン</t>
    </rPh>
    <rPh sb="11" eb="13">
      <t>シキ</t>
    </rPh>
    <rPh sb="13" eb="15">
      <t>ノウリョク</t>
    </rPh>
    <rPh sb="16" eb="17">
      <t>ヒカ</t>
    </rPh>
    <phoneticPr fontId="1"/>
  </si>
  <si>
    <t>Ichtycentaur Commander</t>
    <phoneticPr fontId="1"/>
  </si>
  <si>
    <t>上位指揮官。陸海共に素早く移動する</t>
    <rPh sb="0" eb="2">
      <t>ジョウイ</t>
    </rPh>
    <rPh sb="2" eb="5">
      <t>シキカン</t>
    </rPh>
    <rPh sb="6" eb="8">
      <t>リクカイ</t>
    </rPh>
    <rPh sb="8" eb="9">
      <t>トモ</t>
    </rPh>
    <rPh sb="10" eb="12">
      <t>スバヤ</t>
    </rPh>
    <rPh sb="13" eb="15">
      <t>イドウ</t>
    </rPh>
    <phoneticPr fontId="1"/>
  </si>
  <si>
    <t>22</t>
    <phoneticPr fontId="1"/>
  </si>
  <si>
    <t>Aphroi Hierophant</t>
    <phoneticPr fontId="1"/>
  </si>
  <si>
    <t>レベル1の聖職者。水か緑の魔法技能も持つ</t>
    <rPh sb="5" eb="8">
      <t>セイショクシャ</t>
    </rPh>
    <rPh sb="9" eb="10">
      <t>ミズ</t>
    </rPh>
    <rPh sb="11" eb="12">
      <t>ミドリ</t>
    </rPh>
    <rPh sb="13" eb="15">
      <t>マホウ</t>
    </rPh>
    <rPh sb="15" eb="17">
      <t>ギノウ</t>
    </rPh>
    <rPh sb="18" eb="19">
      <t>モ</t>
    </rPh>
    <phoneticPr fontId="1"/>
  </si>
  <si>
    <t>Siren</t>
    <phoneticPr fontId="1"/>
  </si>
  <si>
    <t>水の魔法技能を持つ。陸では飛行し風魔法を得るが水が弱体化</t>
    <rPh sb="0" eb="1">
      <t>ミズ</t>
    </rPh>
    <rPh sb="2" eb="4">
      <t>マホウ</t>
    </rPh>
    <rPh sb="4" eb="6">
      <t>ギノウ</t>
    </rPh>
    <rPh sb="7" eb="8">
      <t>モ</t>
    </rPh>
    <rPh sb="10" eb="11">
      <t>リク</t>
    </rPh>
    <rPh sb="13" eb="15">
      <t>ヒコウ</t>
    </rPh>
    <rPh sb="16" eb="17">
      <t>カゼ</t>
    </rPh>
    <rPh sb="17" eb="19">
      <t>マホウ</t>
    </rPh>
    <rPh sb="20" eb="21">
      <t>エ</t>
    </rPh>
    <rPh sb="23" eb="24">
      <t>ミズ</t>
    </rPh>
    <rPh sb="25" eb="28">
      <t>ジャクタイカ</t>
    </rPh>
    <phoneticPr fontId="1"/>
  </si>
  <si>
    <t>Haliade</t>
    <phoneticPr fontId="1"/>
  </si>
  <si>
    <t>レベル2の聖職者。魔法技能も持つがこの国には珍しく水棲</t>
    <rPh sb="5" eb="8">
      <t>セイショクシャ</t>
    </rPh>
    <rPh sb="9" eb="11">
      <t>マホウ</t>
    </rPh>
    <rPh sb="11" eb="13">
      <t>ギノウ</t>
    </rPh>
    <rPh sb="14" eb="15">
      <t>モ</t>
    </rPh>
    <rPh sb="19" eb="20">
      <t>クニ</t>
    </rPh>
    <rPh sb="22" eb="23">
      <t>メズラ</t>
    </rPh>
    <rPh sb="25" eb="27">
      <t>スイセイ</t>
    </rPh>
    <phoneticPr fontId="1"/>
  </si>
  <si>
    <t>Capricorn</t>
    <phoneticPr fontId="1"/>
  </si>
  <si>
    <t>緑、水などの魔法技能を持つ。陸では地を得て水が弱体化</t>
    <rPh sb="0" eb="1">
      <t>ミドリ</t>
    </rPh>
    <rPh sb="2" eb="3">
      <t>ミズ</t>
    </rPh>
    <rPh sb="6" eb="8">
      <t>マホウ</t>
    </rPh>
    <rPh sb="8" eb="10">
      <t>ギノウ</t>
    </rPh>
    <rPh sb="11" eb="12">
      <t>モ</t>
    </rPh>
    <rPh sb="14" eb="15">
      <t>リク</t>
    </rPh>
    <rPh sb="17" eb="18">
      <t>チ</t>
    </rPh>
    <rPh sb="19" eb="20">
      <t>エ</t>
    </rPh>
    <rPh sb="21" eb="22">
      <t>ミズ</t>
    </rPh>
    <rPh sb="23" eb="26">
      <t>ジャクタイカ</t>
    </rPh>
    <phoneticPr fontId="1"/>
  </si>
  <si>
    <t>Aphroi Lord</t>
    <phoneticPr fontId="1"/>
  </si>
  <si>
    <t>神聖な指揮官。配下の士気を高く維持できる</t>
    <rPh sb="0" eb="2">
      <t>シンセイ</t>
    </rPh>
    <rPh sb="3" eb="6">
      <t>シキカン</t>
    </rPh>
    <rPh sb="7" eb="9">
      <t>ハイカ</t>
    </rPh>
    <rPh sb="10" eb="12">
      <t>シキ</t>
    </rPh>
    <rPh sb="13" eb="14">
      <t>タカ</t>
    </rPh>
    <rPh sb="15" eb="17">
      <t>イジ</t>
    </rPh>
    <phoneticPr fontId="1"/>
  </si>
  <si>
    <t>Oceania</t>
    <phoneticPr fontId="1"/>
  </si>
  <si>
    <t>Ichtysatyr</t>
    <phoneticPr fontId="1"/>
  </si>
  <si>
    <t>槍を持つ軽歩兵。安価だが統制不能で非常に脆い</t>
    <rPh sb="0" eb="1">
      <t>ヤリ</t>
    </rPh>
    <rPh sb="2" eb="3">
      <t>モ</t>
    </rPh>
    <rPh sb="4" eb="5">
      <t>ケイ</t>
    </rPh>
    <rPh sb="5" eb="7">
      <t>ホヘイ</t>
    </rPh>
    <rPh sb="8" eb="10">
      <t>アンカ</t>
    </rPh>
    <rPh sb="12" eb="14">
      <t>トウセイ</t>
    </rPh>
    <rPh sb="14" eb="16">
      <t>フノウ</t>
    </rPh>
    <rPh sb="17" eb="19">
      <t>ヒジョウ</t>
    </rPh>
    <rPh sb="20" eb="21">
      <t>モロ</t>
    </rPh>
    <phoneticPr fontId="1"/>
  </si>
  <si>
    <t>槍と盾を持つ軽歩兵。盾がある分は少しだけ強い</t>
    <rPh sb="0" eb="1">
      <t>ヤリ</t>
    </rPh>
    <rPh sb="2" eb="3">
      <t>タテ</t>
    </rPh>
    <rPh sb="4" eb="5">
      <t>モ</t>
    </rPh>
    <rPh sb="6" eb="7">
      <t>ケイ</t>
    </rPh>
    <rPh sb="7" eb="9">
      <t>ホヘイ</t>
    </rPh>
    <rPh sb="10" eb="11">
      <t>タテ</t>
    </rPh>
    <rPh sb="14" eb="15">
      <t>ブン</t>
    </rPh>
    <rPh sb="16" eb="17">
      <t>スコ</t>
    </rPh>
    <rPh sb="20" eb="21">
      <t>ツヨ</t>
    </rPh>
    <phoneticPr fontId="1"/>
  </si>
  <si>
    <t>Ichtysatyr Warrior</t>
    <phoneticPr fontId="1"/>
  </si>
  <si>
    <t>槍と盾を持つ軽歩兵。鎧ぐらいは着ており命令も聞く</t>
    <rPh sb="0" eb="1">
      <t>ヤリ</t>
    </rPh>
    <rPh sb="2" eb="3">
      <t>タテ</t>
    </rPh>
    <rPh sb="4" eb="5">
      <t>モ</t>
    </rPh>
    <rPh sb="6" eb="7">
      <t>ケイ</t>
    </rPh>
    <rPh sb="7" eb="9">
      <t>ホヘイ</t>
    </rPh>
    <rPh sb="10" eb="11">
      <t>ヨロイ</t>
    </rPh>
    <rPh sb="15" eb="16">
      <t>キ</t>
    </rPh>
    <rPh sb="19" eb="21">
      <t>メイレイ</t>
    </rPh>
    <rPh sb="22" eb="23">
      <t>キ</t>
    </rPh>
    <phoneticPr fontId="1"/>
  </si>
  <si>
    <t>Ichtytaur</t>
    <phoneticPr fontId="1"/>
  </si>
  <si>
    <t>槍を持つ軽装狂戦士。陸上では人間大以下の敵を蹂躙する</t>
    <rPh sb="0" eb="1">
      <t>ヤリ</t>
    </rPh>
    <rPh sb="2" eb="3">
      <t>モ</t>
    </rPh>
    <rPh sb="4" eb="6">
      <t>ケイソウ</t>
    </rPh>
    <rPh sb="6" eb="7">
      <t>キョウ</t>
    </rPh>
    <rPh sb="7" eb="9">
      <t>センシ</t>
    </rPh>
    <rPh sb="10" eb="12">
      <t>リクジョウ</t>
    </rPh>
    <rPh sb="14" eb="16">
      <t>ニンゲン</t>
    </rPh>
    <rPh sb="16" eb="17">
      <t>ダイ</t>
    </rPh>
    <rPh sb="17" eb="19">
      <t>イカ</t>
    </rPh>
    <rPh sb="20" eb="21">
      <t>テキ</t>
    </rPh>
    <rPh sb="22" eb="24">
      <t>ジュウリン</t>
    </rPh>
    <phoneticPr fontId="1"/>
  </si>
  <si>
    <t>Ichtycentaur</t>
    <phoneticPr fontId="1"/>
  </si>
  <si>
    <t>軽突撃槍と盾を持つ歩兵。馬の如き素早さで騎兵の役割を担う</t>
    <rPh sb="0" eb="1">
      <t>ケイ</t>
    </rPh>
    <rPh sb="1" eb="3">
      <t>トツゲキ</t>
    </rPh>
    <rPh sb="3" eb="4">
      <t>ヤリ</t>
    </rPh>
    <rPh sb="5" eb="6">
      <t>タテ</t>
    </rPh>
    <rPh sb="7" eb="8">
      <t>モ</t>
    </rPh>
    <rPh sb="9" eb="11">
      <t>ホヘイ</t>
    </rPh>
    <rPh sb="12" eb="13">
      <t>ウマ</t>
    </rPh>
    <rPh sb="14" eb="15">
      <t>ゴト</t>
    </rPh>
    <rPh sb="16" eb="18">
      <t>スバヤ</t>
    </rPh>
    <rPh sb="20" eb="22">
      <t>キヘイ</t>
    </rPh>
    <rPh sb="23" eb="25">
      <t>ヤクワリ</t>
    </rPh>
    <rPh sb="26" eb="27">
      <t>ニナ</t>
    </rPh>
    <phoneticPr fontId="1"/>
  </si>
  <si>
    <t>Aphroi</t>
    <phoneticPr fontId="1"/>
  </si>
  <si>
    <t>軽突撃槍と盾を持つ歩兵。騎兵の真似ができるが装備はやや貧弱</t>
    <rPh sb="0" eb="1">
      <t>ケイ</t>
    </rPh>
    <rPh sb="1" eb="3">
      <t>トツゲキ</t>
    </rPh>
    <rPh sb="3" eb="4">
      <t>ヤリ</t>
    </rPh>
    <rPh sb="5" eb="6">
      <t>タテ</t>
    </rPh>
    <rPh sb="7" eb="8">
      <t>モ</t>
    </rPh>
    <rPh sb="9" eb="11">
      <t>ホヘイ</t>
    </rPh>
    <rPh sb="12" eb="14">
      <t>キヘイ</t>
    </rPh>
    <rPh sb="15" eb="17">
      <t>マネ</t>
    </rPh>
    <rPh sb="22" eb="24">
      <t>ソウビ</t>
    </rPh>
    <rPh sb="27" eb="29">
      <t>ヒンジャク</t>
    </rPh>
    <phoneticPr fontId="1"/>
  </si>
  <si>
    <t>Aphroi Hierophant</t>
    <phoneticPr fontId="1"/>
  </si>
  <si>
    <t>水緑+1:100%</t>
    <rPh sb="0" eb="1">
      <t>ミズ</t>
    </rPh>
    <rPh sb="1" eb="2">
      <t>ミドリ</t>
    </rPh>
    <phoneticPr fontId="1"/>
  </si>
  <si>
    <t>Siren (Water form)</t>
    <phoneticPr fontId="1"/>
  </si>
  <si>
    <t>風1-1水2</t>
    <rPh sb="0" eb="1">
      <t>カゼ</t>
    </rPh>
    <rPh sb="4" eb="5">
      <t>ミズ</t>
    </rPh>
    <phoneticPr fontId="1"/>
  </si>
  <si>
    <t>Siren (Land form)</t>
    <phoneticPr fontId="1"/>
  </si>
  <si>
    <t>風1水2-1</t>
    <rPh sb="0" eb="1">
      <t>カゼ</t>
    </rPh>
    <rPh sb="2" eb="3">
      <t>ミズ</t>
    </rPh>
    <phoneticPr fontId="1"/>
  </si>
  <si>
    <t>Haliade</t>
    <phoneticPr fontId="1"/>
  </si>
  <si>
    <t>水2緑2聖2</t>
    <rPh sb="0" eb="1">
      <t>ミズ</t>
    </rPh>
    <rPh sb="2" eb="3">
      <t>ミドリ</t>
    </rPh>
    <rPh sb="4" eb="5">
      <t>セイ</t>
    </rPh>
    <phoneticPr fontId="1"/>
  </si>
  <si>
    <t>風水地緑+1:100% 風水地緑+1:10%</t>
    <rPh sb="0" eb="1">
      <t>カゼ</t>
    </rPh>
    <rPh sb="1" eb="2">
      <t>ミズ</t>
    </rPh>
    <rPh sb="2" eb="3">
      <t>チ</t>
    </rPh>
    <rPh sb="3" eb="4">
      <t>ミドリ</t>
    </rPh>
    <rPh sb="12" eb="13">
      <t>カゼ</t>
    </rPh>
    <rPh sb="13" eb="14">
      <t>ミズ</t>
    </rPh>
    <rPh sb="14" eb="15">
      <t>チ</t>
    </rPh>
    <rPh sb="15" eb="16">
      <t>ミドリ</t>
    </rPh>
    <phoneticPr fontId="1"/>
  </si>
  <si>
    <t>水2地1-1緑4</t>
    <rPh sb="0" eb="1">
      <t>ミズ</t>
    </rPh>
    <rPh sb="2" eb="3">
      <t>チ</t>
    </rPh>
    <rPh sb="6" eb="7">
      <t>ミドリ</t>
    </rPh>
    <phoneticPr fontId="1"/>
  </si>
  <si>
    <t>風水地+1:100% 風水地緑+1:10%</t>
    <rPh sb="0" eb="1">
      <t>カゼ</t>
    </rPh>
    <rPh sb="1" eb="2">
      <t>ミズ</t>
    </rPh>
    <rPh sb="2" eb="3">
      <t>チ</t>
    </rPh>
    <rPh sb="11" eb="12">
      <t>カゼ</t>
    </rPh>
    <rPh sb="12" eb="13">
      <t>ミズ</t>
    </rPh>
    <rPh sb="13" eb="14">
      <t>チ</t>
    </rPh>
    <rPh sb="14" eb="15">
      <t>ミドリ</t>
    </rPh>
    <phoneticPr fontId="1"/>
  </si>
  <si>
    <t>Capricorn (Water form)</t>
    <phoneticPr fontId="1"/>
  </si>
  <si>
    <t>Capricorn (Land form)</t>
    <phoneticPr fontId="1"/>
  </si>
  <si>
    <t>水2-1地1緑4</t>
    <rPh sb="0" eb="1">
      <t>ミズ</t>
    </rPh>
    <rPh sb="4" eb="5">
      <t>チ</t>
    </rPh>
    <rPh sb="6" eb="7">
      <t>ミドリ</t>
    </rPh>
    <phoneticPr fontId="1"/>
  </si>
  <si>
    <t>Oceania</t>
    <phoneticPr fontId="1"/>
  </si>
  <si>
    <t>Oceania</t>
    <phoneticPr fontId="1"/>
  </si>
  <si>
    <t>Ichtysatyr Commander</t>
    <phoneticPr fontId="1"/>
  </si>
  <si>
    <t>Ichtysatyr:10　Ichtysatyr Warrior:10</t>
    <phoneticPr fontId="1"/>
  </si>
  <si>
    <t>Ichtysatyrは軽装版</t>
    <rPh sb="11" eb="13">
      <t>ケイソウ</t>
    </rPh>
    <rPh sb="13" eb="14">
      <t>バン</t>
    </rPh>
    <phoneticPr fontId="1"/>
  </si>
  <si>
    <t>Ichtysatyr Warrior:10　Ichtycentaur:5</t>
    <phoneticPr fontId="1"/>
  </si>
  <si>
    <t>Ichtysatyr Commander</t>
    <phoneticPr fontId="1"/>
  </si>
  <si>
    <t>Ichtysatyr Warrior:10</t>
    <phoneticPr fontId="1"/>
  </si>
  <si>
    <t>Archer:10</t>
    <phoneticPr fontId="1"/>
  </si>
  <si>
    <t>Grow Fortress</t>
    <phoneticPr fontId="1"/>
  </si>
  <si>
    <t>Oceania</t>
    <phoneticPr fontId="1"/>
  </si>
  <si>
    <t>陸地の全ては、海中に対応するものを持ちます。
王国が陸地で形成されたように、海中にもまた王国が形成されました。
そして荒野が侵略的な文明に反抗したように、最初のTriton王国も海中の荒野の怒りに苦しめられました。
Oceaniaは、野性的な半人、動物、そしてケルプの森の守護者たちの海中の領域です。
しかし、Oceaniaはまた荒れ狂う海が安定した陸地に出会う場所、岸辺の領域でもあります。
それは境界と移行、変化と適応の国です。
その住民の大部分は、自らの姿を変えて海の境界を横断する能力があります。
Siren、Capricorn、Ichtysatyrの全ては、変化と適応への能力と親和性を共有します。
Sirenはその姿を変え、不注意なものを水底の墓へと誘い込むためにそれを利用します。
CapricornとIchtysatyrは、沿岸の州を襲撃し、混乱と混沌を広めるためにそれを利用します。
目覚めし神の接近により、Capricornは波間の下だけでなく、その上の征服にも半人たちを導きます。
Oceaniaの神の支配圏は、沿岸の州に混沌を広げます。</t>
    <phoneticPr fontId="1"/>
  </si>
  <si>
    <t>Therodosは、かつては半ば神の如き力を持つ海の神霊、Telkhineによって統治される賢者と職人の王国でした。
Telkhineが自らを神王とし、神聖なる秩序を脅かしたとき、彼らの王国全体は沈められ、波間の下へと投げ落とされました。
古き王国の人々は、神の裁きの最大限の怒りを受け、それに気付くこともないままに、沈んだ王国の廃墟に住む亡霊と化しました。
Telkhine王国のごく僅かな島々だけが残っており、そこには大洪水の生存者たちが住んでいます。
これらの島では、生存者たちは恐怖か敬意から、自覚無き死者たちに仕えます。
砕かれし王国の島々にはまた、Telkhineの従者である小人の鍛冶師、Daktylが住んでいます。
Telkhineの滅びにより、Daktylは彼らの地位に代わり、Therodianの亡霊たちに尊ばれました。
現在、Therodosは熟練した鍛冶師Daktylが統治する、亡霊たちと人間の島民の沈んだ王国です。</t>
    <phoneticPr fontId="1"/>
  </si>
  <si>
    <t>人間とその亡霊、神霊</t>
    <rPh sb="0" eb="2">
      <t>ニンゲン</t>
    </rPh>
    <rPh sb="5" eb="7">
      <t>ボウレイ</t>
    </rPh>
    <rPh sb="8" eb="10">
      <t>シンレイ</t>
    </rPh>
    <phoneticPr fontId="1"/>
  </si>
  <si>
    <t>Telkhinis</t>
    <phoneticPr fontId="1"/>
  </si>
  <si>
    <t>風1水1地3死1</t>
    <rPh sb="0" eb="1">
      <t>カゼ</t>
    </rPh>
    <rPh sb="2" eb="3">
      <t>ミズ</t>
    </rPh>
    <rPh sb="4" eb="5">
      <t>チ</t>
    </rPh>
    <rPh sb="6" eb="7">
      <t>シ</t>
    </rPh>
    <phoneticPr fontId="1"/>
  </si>
  <si>
    <t>Melia</t>
    <phoneticPr fontId="1"/>
  </si>
  <si>
    <t>海岸</t>
    <rPh sb="0" eb="1">
      <t>ウミ</t>
    </rPh>
    <rPh sb="1" eb="2">
      <t>キシ</t>
    </rPh>
    <phoneticPr fontId="1"/>
  </si>
  <si>
    <t>聖職者</t>
    <rPh sb="0" eb="3">
      <t>セイショクシャ</t>
    </rPh>
    <phoneticPr fontId="1"/>
  </si>
  <si>
    <t>y</t>
    <phoneticPr fontId="1"/>
  </si>
  <si>
    <t>y</t>
    <phoneticPr fontId="1"/>
  </si>
  <si>
    <t>レベル1の聖職者。魔法技能も持ち指揮も担う</t>
    <rPh sb="5" eb="8">
      <t>セイショクシャ</t>
    </rPh>
    <rPh sb="9" eb="11">
      <t>マホウ</t>
    </rPh>
    <rPh sb="11" eb="13">
      <t>ギノウ</t>
    </rPh>
    <rPh sb="14" eb="15">
      <t>モ</t>
    </rPh>
    <rPh sb="16" eb="18">
      <t>シキ</t>
    </rPh>
    <rPh sb="19" eb="20">
      <t>ニナ</t>
    </rPh>
    <phoneticPr fontId="1"/>
  </si>
  <si>
    <t>14</t>
    <phoneticPr fontId="1"/>
  </si>
  <si>
    <t>p</t>
    <phoneticPr fontId="1"/>
  </si>
  <si>
    <t>指揮官</t>
    <rPh sb="0" eb="3">
      <t>シキカン</t>
    </rPh>
    <phoneticPr fontId="1"/>
  </si>
  <si>
    <t>Hekateride</t>
    <phoneticPr fontId="1"/>
  </si>
  <si>
    <t>都</t>
    <rPh sb="0" eb="1">
      <t>ミヤコ</t>
    </rPh>
    <phoneticPr fontId="1"/>
  </si>
  <si>
    <t>y</t>
    <phoneticPr fontId="1"/>
  </si>
  <si>
    <t>レベル2の聖職者。緑、水などの魔法技能も持つ</t>
    <rPh sb="5" eb="8">
      <t>セイショクシャ</t>
    </rPh>
    <rPh sb="9" eb="10">
      <t>ミドリ</t>
    </rPh>
    <rPh sb="11" eb="12">
      <t>ミズ</t>
    </rPh>
    <rPh sb="15" eb="17">
      <t>マホウ</t>
    </rPh>
    <rPh sb="17" eb="19">
      <t>ギノウ</t>
    </rPh>
    <rPh sb="20" eb="21">
      <t>モ</t>
    </rPh>
    <phoneticPr fontId="1"/>
  </si>
  <si>
    <t>70+</t>
    <phoneticPr fontId="1"/>
  </si>
  <si>
    <t>16</t>
    <phoneticPr fontId="1"/>
  </si>
  <si>
    <t>f</t>
    <phoneticPr fontId="1"/>
  </si>
  <si>
    <t>Daktyl</t>
    <phoneticPr fontId="1"/>
  </si>
  <si>
    <t>魔術師</t>
    <rPh sb="0" eb="3">
      <t>マジュツシ</t>
    </rPh>
    <phoneticPr fontId="1"/>
  </si>
  <si>
    <t>地、風、水などの魔法技能を持つ鍛冶師。高度な品の製造に長ける</t>
    <rPh sb="0" eb="1">
      <t>チ</t>
    </rPh>
    <rPh sb="2" eb="3">
      <t>カゼ</t>
    </rPh>
    <rPh sb="4" eb="5">
      <t>ミズ</t>
    </rPh>
    <rPh sb="8" eb="10">
      <t>マホウ</t>
    </rPh>
    <rPh sb="10" eb="12">
      <t>ギノウ</t>
    </rPh>
    <rPh sb="13" eb="14">
      <t>モ</t>
    </rPh>
    <rPh sb="15" eb="18">
      <t>カジシ</t>
    </rPh>
    <rPh sb="19" eb="21">
      <t>コウド</t>
    </rPh>
    <rPh sb="22" eb="23">
      <t>シナ</t>
    </rPh>
    <rPh sb="24" eb="26">
      <t>セイゾウ</t>
    </rPh>
    <rPh sb="27" eb="28">
      <t>タ</t>
    </rPh>
    <phoneticPr fontId="1"/>
  </si>
  <si>
    <t>10+</t>
    <phoneticPr fontId="1"/>
  </si>
  <si>
    <t>30+</t>
    <phoneticPr fontId="1"/>
  </si>
  <si>
    <t>12</t>
    <phoneticPr fontId="1"/>
  </si>
  <si>
    <t>Therodian Scout</t>
    <phoneticPr fontId="1"/>
  </si>
  <si>
    <t>岸</t>
    <rPh sb="0" eb="1">
      <t>キシ</t>
    </rPh>
    <phoneticPr fontId="1"/>
  </si>
  <si>
    <t>斥候</t>
    <rPh sb="0" eb="2">
      <t>セッコウ</t>
    </rPh>
    <phoneticPr fontId="1"/>
  </si>
  <si>
    <t>隠れるのが少し上手い斥候。人間なので海は通れない</t>
    <rPh sb="0" eb="1">
      <t>カク</t>
    </rPh>
    <rPh sb="5" eb="6">
      <t>スコ</t>
    </rPh>
    <rPh sb="7" eb="9">
      <t>ウマ</t>
    </rPh>
    <rPh sb="10" eb="12">
      <t>セッコウ</t>
    </rPh>
    <rPh sb="13" eb="15">
      <t>ニンゲン</t>
    </rPh>
    <rPh sb="18" eb="19">
      <t>ウミ</t>
    </rPh>
    <rPh sb="20" eb="21">
      <t>トオ</t>
    </rPh>
    <phoneticPr fontId="1"/>
  </si>
  <si>
    <t>fm</t>
    <phoneticPr fontId="1"/>
  </si>
  <si>
    <t>Therodian Commander</t>
    <phoneticPr fontId="1"/>
  </si>
  <si>
    <t>標準的な指揮官。少々資源消費が重いが丈夫</t>
    <rPh sb="0" eb="3">
      <t>ヒョウジュンテキ</t>
    </rPh>
    <rPh sb="4" eb="7">
      <t>シキカン</t>
    </rPh>
    <rPh sb="8" eb="10">
      <t>ショウショウ</t>
    </rPh>
    <rPh sb="10" eb="12">
      <t>シゲン</t>
    </rPh>
    <rPh sb="12" eb="14">
      <t>ショウヒ</t>
    </rPh>
    <rPh sb="15" eb="16">
      <t>オモ</t>
    </rPh>
    <rPh sb="18" eb="20">
      <t>ジョウブ</t>
    </rPh>
    <phoneticPr fontId="1"/>
  </si>
  <si>
    <t>Kabeiros</t>
    <phoneticPr fontId="1"/>
  </si>
  <si>
    <t>地などの魔法技能を持つ鍛冶師。資源を少量生産する</t>
    <rPh sb="0" eb="1">
      <t>チ</t>
    </rPh>
    <rPh sb="4" eb="6">
      <t>マホウ</t>
    </rPh>
    <rPh sb="6" eb="8">
      <t>ギノウ</t>
    </rPh>
    <rPh sb="9" eb="10">
      <t>モ</t>
    </rPh>
    <rPh sb="11" eb="14">
      <t>カジシ</t>
    </rPh>
    <rPh sb="15" eb="17">
      <t>シゲン</t>
    </rPh>
    <rPh sb="18" eb="20">
      <t>ショウリョウ</t>
    </rPh>
    <rPh sb="20" eb="22">
      <t>セイサン</t>
    </rPh>
    <phoneticPr fontId="1"/>
  </si>
  <si>
    <t>聖（海城）</t>
    <rPh sb="0" eb="1">
      <t>セイ</t>
    </rPh>
    <rPh sb="2" eb="3">
      <t>ウミ</t>
    </rPh>
    <rPh sb="3" eb="4">
      <t>シロ</t>
    </rPh>
    <phoneticPr fontId="1"/>
  </si>
  <si>
    <t>Spectral Comander</t>
    <phoneticPr fontId="1"/>
  </si>
  <si>
    <t>22</t>
    <phoneticPr fontId="1"/>
  </si>
  <si>
    <t>亡霊の指揮官。アンデッドの高速な行軍に向く</t>
    <rPh sb="0" eb="2">
      <t>ボウレイ</t>
    </rPh>
    <rPh sb="3" eb="6">
      <t>シキカン</t>
    </rPh>
    <rPh sb="13" eb="15">
      <t>コウソク</t>
    </rPh>
    <rPh sb="16" eb="18">
      <t>コウグン</t>
    </rPh>
    <rPh sb="19" eb="20">
      <t>ム</t>
    </rPh>
    <phoneticPr fontId="1"/>
  </si>
  <si>
    <t>Spectral Philosopher</t>
    <phoneticPr fontId="1"/>
  </si>
  <si>
    <t>研究員</t>
    <rPh sb="0" eb="3">
      <t>ケンキュウイン</t>
    </rPh>
    <phoneticPr fontId="1"/>
  </si>
  <si>
    <t>Sloth天秤に傾いた州を好む特殊な亡霊研究者。魔法は持たない</t>
    <rPh sb="18" eb="20">
      <t>ボウレイ</t>
    </rPh>
    <phoneticPr fontId="1"/>
  </si>
  <si>
    <t>f</t>
    <phoneticPr fontId="1"/>
  </si>
  <si>
    <t>l</t>
    <phoneticPr fontId="1"/>
  </si>
  <si>
    <t>Ephor</t>
    <phoneticPr fontId="1"/>
  </si>
  <si>
    <t>レベル1の聖職者。国の特性により亡霊召喚を行える</t>
    <rPh sb="5" eb="8">
      <t>セイショクシャ</t>
    </rPh>
    <rPh sb="9" eb="10">
      <t>クニ</t>
    </rPh>
    <rPh sb="11" eb="13">
      <t>トクセイ</t>
    </rPh>
    <rPh sb="16" eb="18">
      <t>ボウレイ</t>
    </rPh>
    <rPh sb="18" eb="20">
      <t>ショウカン</t>
    </rPh>
    <rPh sb="21" eb="22">
      <t>オコナ</t>
    </rPh>
    <phoneticPr fontId="1"/>
  </si>
  <si>
    <t>Therodos</t>
    <phoneticPr fontId="1"/>
  </si>
  <si>
    <t>Kourete</t>
    <phoneticPr fontId="1"/>
  </si>
  <si>
    <t>兵士</t>
    <rPh sb="0" eb="2">
      <t>ヘイシ</t>
    </rPh>
    <phoneticPr fontId="1"/>
  </si>
  <si>
    <t>歩兵</t>
    <rPh sb="0" eb="2">
      <t>ホヘイ</t>
    </rPh>
    <phoneticPr fontId="1"/>
  </si>
  <si>
    <t>長剣と盾を持つ歩兵。祝福を受けると即座に狂戦状態に</t>
    <rPh sb="0" eb="2">
      <t>チョウケン</t>
    </rPh>
    <rPh sb="3" eb="4">
      <t>タテ</t>
    </rPh>
    <rPh sb="5" eb="6">
      <t>モ</t>
    </rPh>
    <rPh sb="7" eb="9">
      <t>ホヘイ</t>
    </rPh>
    <rPh sb="10" eb="12">
      <t>シュクフク</t>
    </rPh>
    <rPh sb="13" eb="14">
      <t>ウ</t>
    </rPh>
    <rPh sb="17" eb="19">
      <t>ソクザ</t>
    </rPh>
    <rPh sb="20" eb="21">
      <t>キョウ</t>
    </rPh>
    <rPh sb="21" eb="22">
      <t>セン</t>
    </rPh>
    <rPh sb="22" eb="24">
      <t>ジョウタイ</t>
    </rPh>
    <phoneticPr fontId="1"/>
  </si>
  <si>
    <t>p</t>
    <phoneticPr fontId="1"/>
  </si>
  <si>
    <t>Therodian Archer</t>
    <phoneticPr fontId="1"/>
  </si>
  <si>
    <t>射手</t>
    <rPh sb="0" eb="2">
      <t>シャシュ</t>
    </rPh>
    <phoneticPr fontId="1"/>
  </si>
  <si>
    <t>短弓を使う弓兵。平凡な性能</t>
    <rPh sb="0" eb="2">
      <t>タンキュウ</t>
    </rPh>
    <rPh sb="3" eb="4">
      <t>ツカ</t>
    </rPh>
    <rPh sb="5" eb="6">
      <t>ユミ</t>
    </rPh>
    <rPh sb="6" eb="7">
      <t>ヘイ</t>
    </rPh>
    <rPh sb="8" eb="10">
      <t>ヘイボン</t>
    </rPh>
    <rPh sb="11" eb="13">
      <t>セイノウ</t>
    </rPh>
    <phoneticPr fontId="1"/>
  </si>
  <si>
    <t>Therodian Peltast</t>
    <phoneticPr fontId="1"/>
  </si>
  <si>
    <t>槍、投槍、盾を持つ軽歩兵。資源不足でもある程度は出せる</t>
    <rPh sb="0" eb="1">
      <t>ヤリ</t>
    </rPh>
    <rPh sb="2" eb="4">
      <t>ナゲヤリ</t>
    </rPh>
    <rPh sb="5" eb="6">
      <t>タテ</t>
    </rPh>
    <rPh sb="7" eb="8">
      <t>モ</t>
    </rPh>
    <rPh sb="9" eb="10">
      <t>ケイ</t>
    </rPh>
    <rPh sb="10" eb="12">
      <t>ホヘイ</t>
    </rPh>
    <rPh sb="13" eb="15">
      <t>シゲン</t>
    </rPh>
    <rPh sb="15" eb="17">
      <t>ブソク</t>
    </rPh>
    <rPh sb="21" eb="23">
      <t>テイド</t>
    </rPh>
    <rPh sb="24" eb="25">
      <t>ダ</t>
    </rPh>
    <phoneticPr fontId="1"/>
  </si>
  <si>
    <t>Therodian Hoplite</t>
    <phoneticPr fontId="1"/>
  </si>
  <si>
    <t>長槍と盾を持つ重歩兵。丈夫だが量産は困難</t>
    <rPh sb="0" eb="1">
      <t>ナガ</t>
    </rPh>
    <rPh sb="1" eb="2">
      <t>ヤリ</t>
    </rPh>
    <rPh sb="3" eb="4">
      <t>タテ</t>
    </rPh>
    <rPh sb="5" eb="6">
      <t>モ</t>
    </rPh>
    <rPh sb="7" eb="8">
      <t>ジュウ</t>
    </rPh>
    <rPh sb="8" eb="10">
      <t>ホヘイ</t>
    </rPh>
    <rPh sb="11" eb="13">
      <t>ジョウブ</t>
    </rPh>
    <rPh sb="15" eb="17">
      <t>リョウサン</t>
    </rPh>
    <rPh sb="18" eb="20">
      <t>コンナン</t>
    </rPh>
    <phoneticPr fontId="1"/>
  </si>
  <si>
    <t>10</t>
    <phoneticPr fontId="1"/>
  </si>
  <si>
    <t>Korybant</t>
    <phoneticPr fontId="1"/>
  </si>
  <si>
    <t>Spectral Archer</t>
    <phoneticPr fontId="1"/>
  </si>
  <si>
    <t>亡霊の弓兵。海中でも嵐でも撃てるが抵抗される矢を放つ</t>
    <rPh sb="0" eb="2">
      <t>ボウレイ</t>
    </rPh>
    <rPh sb="3" eb="4">
      <t>ユミ</t>
    </rPh>
    <rPh sb="4" eb="5">
      <t>ヘイ</t>
    </rPh>
    <rPh sb="6" eb="8">
      <t>カイチュウ</t>
    </rPh>
    <rPh sb="10" eb="11">
      <t>アラシ</t>
    </rPh>
    <rPh sb="13" eb="14">
      <t>ウ</t>
    </rPh>
    <rPh sb="17" eb="19">
      <t>テイコウ</t>
    </rPh>
    <rPh sb="22" eb="23">
      <t>ヤ</t>
    </rPh>
    <rPh sb="24" eb="25">
      <t>ハナ</t>
    </rPh>
    <phoneticPr fontId="1"/>
  </si>
  <si>
    <t>20</t>
    <phoneticPr fontId="1"/>
  </si>
  <si>
    <t>Spectral Peltast</t>
    <phoneticPr fontId="1"/>
  </si>
  <si>
    <t>槍、投槍、盾を持つ亡霊。霊体のため魔法攻撃以外にはよく耐える</t>
    <rPh sb="0" eb="1">
      <t>ヤリ</t>
    </rPh>
    <rPh sb="2" eb="4">
      <t>ナゲヤリ</t>
    </rPh>
    <rPh sb="5" eb="6">
      <t>タテ</t>
    </rPh>
    <rPh sb="7" eb="8">
      <t>モ</t>
    </rPh>
    <rPh sb="9" eb="11">
      <t>ボウレイ</t>
    </rPh>
    <rPh sb="12" eb="14">
      <t>レイタイ</t>
    </rPh>
    <rPh sb="17" eb="19">
      <t>マホウ</t>
    </rPh>
    <rPh sb="19" eb="21">
      <t>コウゲキ</t>
    </rPh>
    <rPh sb="21" eb="23">
      <t>イガイ</t>
    </rPh>
    <rPh sb="27" eb="28">
      <t>タ</t>
    </rPh>
    <phoneticPr fontId="1"/>
  </si>
  <si>
    <t>Spectral Hoplite</t>
    <phoneticPr fontId="1"/>
  </si>
  <si>
    <t>長槍と盾を持つ亡霊。防具はないがHP自体が高くなっている</t>
    <rPh sb="0" eb="1">
      <t>ナガ</t>
    </rPh>
    <rPh sb="1" eb="2">
      <t>ヤリ</t>
    </rPh>
    <rPh sb="3" eb="4">
      <t>タテ</t>
    </rPh>
    <rPh sb="5" eb="6">
      <t>モ</t>
    </rPh>
    <rPh sb="7" eb="9">
      <t>ボウレイ</t>
    </rPh>
    <rPh sb="10" eb="12">
      <t>ボウグ</t>
    </rPh>
    <rPh sb="18" eb="20">
      <t>ジタイ</t>
    </rPh>
    <rPh sb="21" eb="22">
      <t>タカ</t>
    </rPh>
    <phoneticPr fontId="1"/>
  </si>
  <si>
    <t>Spectral Kourete</t>
    <phoneticPr fontId="1"/>
  </si>
  <si>
    <t>長剣と盾を持つ亡霊。性質は生前同様だがこちらは海中も平気</t>
    <rPh sb="0" eb="2">
      <t>チョウケン</t>
    </rPh>
    <rPh sb="3" eb="4">
      <t>タテ</t>
    </rPh>
    <rPh sb="5" eb="6">
      <t>モ</t>
    </rPh>
    <rPh sb="7" eb="9">
      <t>ボウレイ</t>
    </rPh>
    <rPh sb="10" eb="12">
      <t>セイシツ</t>
    </rPh>
    <rPh sb="13" eb="15">
      <t>セイゼン</t>
    </rPh>
    <rPh sb="15" eb="17">
      <t>ドウヨウ</t>
    </rPh>
    <rPh sb="23" eb="25">
      <t>カイチュウ</t>
    </rPh>
    <rPh sb="26" eb="28">
      <t>ヘイキ</t>
    </rPh>
    <phoneticPr fontId="1"/>
  </si>
  <si>
    <t>小剣と盾を持つ歩兵。効果は落ちるが祝福時の狂戦状態は共通</t>
    <rPh sb="0" eb="2">
      <t>ショウケン</t>
    </rPh>
    <rPh sb="3" eb="4">
      <t>タテ</t>
    </rPh>
    <rPh sb="5" eb="6">
      <t>モ</t>
    </rPh>
    <rPh sb="7" eb="9">
      <t>ホヘイ</t>
    </rPh>
    <rPh sb="10" eb="12">
      <t>コウカ</t>
    </rPh>
    <rPh sb="13" eb="14">
      <t>オ</t>
    </rPh>
    <rPh sb="17" eb="19">
      <t>シュクフク</t>
    </rPh>
    <rPh sb="19" eb="20">
      <t>ジ</t>
    </rPh>
    <rPh sb="21" eb="22">
      <t>キョウ</t>
    </rPh>
    <rPh sb="22" eb="23">
      <t>セン</t>
    </rPh>
    <rPh sb="23" eb="25">
      <t>ジョウタイ</t>
    </rPh>
    <rPh sb="26" eb="28">
      <t>キョウツウ</t>
    </rPh>
    <phoneticPr fontId="1"/>
  </si>
  <si>
    <t>Melia</t>
    <phoneticPr fontId="1"/>
  </si>
  <si>
    <t>海岸</t>
    <rPh sb="0" eb="1">
      <t>ウミ</t>
    </rPh>
    <rPh sb="1" eb="2">
      <t>キシ</t>
    </rPh>
    <phoneticPr fontId="1"/>
  </si>
  <si>
    <t>Therodos</t>
    <phoneticPr fontId="1"/>
  </si>
  <si>
    <t>緑1聖1</t>
    <rPh sb="0" eb="1">
      <t>ミドリ</t>
    </rPh>
    <rPh sb="2" eb="3">
      <t>セイ</t>
    </rPh>
    <phoneticPr fontId="1"/>
  </si>
  <si>
    <t>風水地+1:100%</t>
    <rPh sb="0" eb="1">
      <t>カゼ</t>
    </rPh>
    <rPh sb="1" eb="2">
      <t>ミズ</t>
    </rPh>
    <rPh sb="2" eb="3">
      <t>チ</t>
    </rPh>
    <phoneticPr fontId="1"/>
  </si>
  <si>
    <t>Hekateride</t>
    <phoneticPr fontId="1"/>
  </si>
  <si>
    <t>都</t>
    <rPh sb="0" eb="1">
      <t>ミヤコ</t>
    </rPh>
    <phoneticPr fontId="1"/>
  </si>
  <si>
    <t>水2緑3聖2</t>
    <rPh sb="0" eb="1">
      <t>ミズ</t>
    </rPh>
    <rPh sb="2" eb="3">
      <t>ミドリ</t>
    </rPh>
    <rPh sb="4" eb="5">
      <t>セイ</t>
    </rPh>
    <phoneticPr fontId="1"/>
  </si>
  <si>
    <t>風水地緑+1:100% 風水地緑+1:10%</t>
    <rPh sb="0" eb="1">
      <t>カゼ</t>
    </rPh>
    <rPh sb="1" eb="2">
      <t>ミズ</t>
    </rPh>
    <rPh sb="2" eb="3">
      <t>チ</t>
    </rPh>
    <rPh sb="3" eb="4">
      <t>ミドリ</t>
    </rPh>
    <rPh sb="12" eb="13">
      <t>カゼ</t>
    </rPh>
    <rPh sb="13" eb="14">
      <t>ミズ</t>
    </rPh>
    <rPh sb="14" eb="15">
      <t>チ</t>
    </rPh>
    <rPh sb="15" eb="16">
      <t>ミドリ</t>
    </rPh>
    <phoneticPr fontId="1"/>
  </si>
  <si>
    <t>17+</t>
    <phoneticPr fontId="1"/>
  </si>
  <si>
    <t>Daktyl</t>
    <phoneticPr fontId="1"/>
  </si>
  <si>
    <t>風1水1地2</t>
    <rPh sb="0" eb="1">
      <t>カゼ</t>
    </rPh>
    <rPh sb="2" eb="3">
      <t>ミズ</t>
    </rPh>
    <rPh sb="4" eb="5">
      <t>チ</t>
    </rPh>
    <phoneticPr fontId="1"/>
  </si>
  <si>
    <t>火風水地死+1:100% 火風水地死+1:10%</t>
    <rPh sb="0" eb="1">
      <t>ヒ</t>
    </rPh>
    <rPh sb="1" eb="2">
      <t>カゼ</t>
    </rPh>
    <rPh sb="2" eb="3">
      <t>ミズ</t>
    </rPh>
    <rPh sb="3" eb="4">
      <t>チ</t>
    </rPh>
    <rPh sb="4" eb="5">
      <t>シ</t>
    </rPh>
    <rPh sb="13" eb="14">
      <t>ヒ</t>
    </rPh>
    <rPh sb="14" eb="15">
      <t>カゼ</t>
    </rPh>
    <rPh sb="15" eb="16">
      <t>ミズ</t>
    </rPh>
    <rPh sb="16" eb="17">
      <t>チ</t>
    </rPh>
    <rPh sb="17" eb="18">
      <t>シ</t>
    </rPh>
    <phoneticPr fontId="1"/>
  </si>
  <si>
    <t>15+</t>
    <phoneticPr fontId="1"/>
  </si>
  <si>
    <t>Kabeiros</t>
    <phoneticPr fontId="1"/>
  </si>
  <si>
    <t>岸</t>
    <rPh sb="0" eb="1">
      <t>キシ</t>
    </rPh>
    <phoneticPr fontId="1"/>
  </si>
  <si>
    <t>地1</t>
    <rPh sb="0" eb="1">
      <t>チ</t>
    </rPh>
    <phoneticPr fontId="1"/>
  </si>
  <si>
    <t>火風水地+1:100%</t>
    <rPh sb="0" eb="1">
      <t>ヒ</t>
    </rPh>
    <rPh sb="1" eb="2">
      <t>カゼ</t>
    </rPh>
    <rPh sb="2" eb="3">
      <t>ミズ</t>
    </rPh>
    <rPh sb="3" eb="4">
      <t>チ</t>
    </rPh>
    <phoneticPr fontId="1"/>
  </si>
  <si>
    <t>Ephor</t>
    <phoneticPr fontId="1"/>
  </si>
  <si>
    <t>聖1</t>
    <rPh sb="0" eb="1">
      <t>セイ</t>
    </rPh>
    <phoneticPr fontId="1"/>
  </si>
  <si>
    <t>Polypal Mother</t>
    <phoneticPr fontId="1"/>
  </si>
  <si>
    <t>水</t>
    <rPh sb="0" eb="1">
      <t>ミズ</t>
    </rPh>
    <phoneticPr fontId="1"/>
  </si>
  <si>
    <t>聖2</t>
    <rPh sb="0" eb="1">
      <t>セイ</t>
    </rPh>
    <phoneticPr fontId="1"/>
  </si>
  <si>
    <t>水中下位</t>
    <rPh sb="0" eb="2">
      <t>スイチュウ</t>
    </rPh>
    <rPh sb="2" eb="4">
      <t>カイ</t>
    </rPh>
    <phoneticPr fontId="1"/>
  </si>
  <si>
    <t>水中上位</t>
    <rPh sb="0" eb="2">
      <t>スイチュウ</t>
    </rPh>
    <rPh sb="2" eb="4">
      <t>ジョウイ</t>
    </rPh>
    <phoneticPr fontId="1"/>
  </si>
  <si>
    <t>陸上下位</t>
    <rPh sb="0" eb="2">
      <t>リクジョウ</t>
    </rPh>
    <rPh sb="2" eb="4">
      <t>カイ</t>
    </rPh>
    <phoneticPr fontId="1"/>
  </si>
  <si>
    <t>陸上上位</t>
    <rPh sb="0" eb="2">
      <t>リクジョウ</t>
    </rPh>
    <rPh sb="2" eb="4">
      <t>ジョウイ</t>
    </rPh>
    <phoneticPr fontId="1"/>
  </si>
  <si>
    <t>Spectral Commander</t>
    <phoneticPr fontId="1"/>
  </si>
  <si>
    <t>Spectral Peltast:10　Spectral Archer:5</t>
    <phoneticPr fontId="1"/>
  </si>
  <si>
    <t>Ephor</t>
    <phoneticPr fontId="1"/>
  </si>
  <si>
    <t>Spectral Hoplite:10</t>
    <phoneticPr fontId="1"/>
  </si>
  <si>
    <t>Ephor</t>
    <phoneticPr fontId="1"/>
  </si>
  <si>
    <t>Spectral Archer:10</t>
    <phoneticPr fontId="1"/>
  </si>
  <si>
    <t>Therodian Commander</t>
    <phoneticPr fontId="1"/>
  </si>
  <si>
    <t>Therodian Peltast:10　Therodian Archer:10</t>
    <phoneticPr fontId="1"/>
  </si>
  <si>
    <t>Therodian Commander</t>
    <phoneticPr fontId="1"/>
  </si>
  <si>
    <t>Therodian Hoplite:10</t>
    <phoneticPr fontId="1"/>
  </si>
  <si>
    <t>全域要塞</t>
    <rPh sb="0" eb="2">
      <t>ゼンイキ</t>
    </rPh>
    <rPh sb="2" eb="4">
      <t>ヨウサイ</t>
    </rPh>
    <phoneticPr fontId="1"/>
  </si>
  <si>
    <t>Therodos</t>
    <phoneticPr fontId="1"/>
  </si>
  <si>
    <t>Conjuration</t>
    <phoneticPr fontId="1"/>
  </si>
  <si>
    <t>Call Ephor</t>
    <phoneticPr fontId="1"/>
  </si>
  <si>
    <t>死1</t>
    <rPh sb="0" eb="1">
      <t>シ</t>
    </rPh>
    <phoneticPr fontId="1"/>
  </si>
  <si>
    <t>儀式</t>
    <rPh sb="0" eb="2">
      <t>ギシキ</t>
    </rPh>
    <phoneticPr fontId="1"/>
  </si>
  <si>
    <t>水陸両用</t>
    <rPh sb="0" eb="2">
      <t>スイリク</t>
    </rPh>
    <rPh sb="2" eb="4">
      <t>リョウヨウ</t>
    </rPh>
    <phoneticPr fontId="1"/>
  </si>
  <si>
    <t>指揮官召喚</t>
    <rPh sb="0" eb="3">
      <t>シキカン</t>
    </rPh>
    <rPh sb="3" eb="5">
      <t>ショウカン</t>
    </rPh>
    <phoneticPr fontId="1"/>
  </si>
  <si>
    <t>下級聖職者の霊Ephorを召喚します</t>
    <rPh sb="0" eb="2">
      <t>カキュウ</t>
    </rPh>
    <rPh sb="2" eb="5">
      <t>セイショクシャ</t>
    </rPh>
    <rPh sb="6" eb="7">
      <t>レイ</t>
    </rPh>
    <rPh sb="13" eb="15">
      <t>ショウカン</t>
    </rPh>
    <phoneticPr fontId="1"/>
  </si>
  <si>
    <t>Ephor</t>
    <phoneticPr fontId="1"/>
  </si>
  <si>
    <t>Call Spectral Philosopher</t>
    <phoneticPr fontId="1"/>
  </si>
  <si>
    <t>怠惰な地での研究を得意とするSpectral Philosopherを召喚します</t>
    <rPh sb="0" eb="2">
      <t>タイダ</t>
    </rPh>
    <rPh sb="3" eb="4">
      <t>チ</t>
    </rPh>
    <rPh sb="6" eb="8">
      <t>ケンキュウ</t>
    </rPh>
    <rPh sb="9" eb="11">
      <t>トクイ</t>
    </rPh>
    <rPh sb="35" eb="37">
      <t>ショウカン</t>
    </rPh>
    <phoneticPr fontId="1"/>
  </si>
  <si>
    <t>Spectral Philosopher</t>
    <phoneticPr fontId="1"/>
  </si>
  <si>
    <t>聖（海城）</t>
    <rPh sb="0" eb="1">
      <t>セイ</t>
    </rPh>
    <rPh sb="2" eb="3">
      <t>ウミ</t>
    </rPh>
    <rPh sb="3" eb="4">
      <t>シロ</t>
    </rPh>
    <phoneticPr fontId="1"/>
  </si>
  <si>
    <t>Spectral Philosopher</t>
    <phoneticPr fontId="1"/>
  </si>
  <si>
    <t>Therodos</t>
    <phoneticPr fontId="1"/>
  </si>
  <si>
    <t>Call Ephor</t>
    <phoneticPr fontId="1"/>
  </si>
  <si>
    <t>Call Spectral Philosopher</t>
    <phoneticPr fontId="1"/>
  </si>
  <si>
    <t>Summon Hound of Twilight</t>
    <phoneticPr fontId="1"/>
  </si>
  <si>
    <t>Bind Keres</t>
    <phoneticPr fontId="1"/>
  </si>
  <si>
    <t>Summon Telkhine</t>
    <phoneticPr fontId="1"/>
  </si>
  <si>
    <t>Forge Brass Bull</t>
    <phoneticPr fontId="1"/>
  </si>
  <si>
    <t>Sow Dragon Teeth</t>
    <phoneticPr fontId="1"/>
  </si>
  <si>
    <t>人間</t>
    <rPh sb="0" eb="2">
      <t>ニンゲン</t>
    </rPh>
    <phoneticPr fontId="1"/>
  </si>
  <si>
    <t>支配圏内の敵国領内において標準の偵察よりも精度が高い軍事情報を自動的に収集</t>
    <rPh sb="0" eb="3">
      <t>シハイケン</t>
    </rPh>
    <rPh sb="3" eb="4">
      <t>ナイ</t>
    </rPh>
    <rPh sb="5" eb="7">
      <t>テキコク</t>
    </rPh>
    <rPh sb="7" eb="9">
      <t>リョウナイ</t>
    </rPh>
    <rPh sb="26" eb="28">
      <t>グンジ</t>
    </rPh>
    <rPh sb="28" eb="30">
      <t>ジョウホウ</t>
    </rPh>
    <rPh sb="35" eb="37">
      <t>シュウシュウ</t>
    </rPh>
    <phoneticPr fontId="1"/>
  </si>
  <si>
    <t>支配圏内の敵国領内において標準の偵察よりも精度が高い軍事情報を自動的に収集</t>
    <phoneticPr fontId="1"/>
  </si>
  <si>
    <t>Castle</t>
    <phoneticPr fontId="1"/>
  </si>
  <si>
    <t>Standard</t>
    <phoneticPr fontId="1"/>
  </si>
  <si>
    <t>Tower of a Thousand Stars</t>
    <phoneticPr fontId="1"/>
  </si>
  <si>
    <t>星4緑1</t>
    <rPh sb="0" eb="1">
      <t>ホシ</t>
    </rPh>
    <rPh sb="2" eb="3">
      <t>ミドリ</t>
    </rPh>
    <phoneticPr fontId="1"/>
  </si>
  <si>
    <t>ほぼ標準通りの斥候。敵地の偵察を担う</t>
    <rPh sb="2" eb="4">
      <t>ヒョウジュン</t>
    </rPh>
    <rPh sb="4" eb="5">
      <t>ドオ</t>
    </rPh>
    <rPh sb="7" eb="9">
      <t>セッコウ</t>
    </rPh>
    <rPh sb="10" eb="12">
      <t>テキチ</t>
    </rPh>
    <rPh sb="13" eb="15">
      <t>テイサツ</t>
    </rPh>
    <rPh sb="16" eb="17">
      <t>ニナ</t>
    </rPh>
    <phoneticPr fontId="1"/>
  </si>
  <si>
    <t>Scout</t>
    <phoneticPr fontId="1"/>
  </si>
  <si>
    <t>城</t>
    <rPh sb="0" eb="1">
      <t>シロ</t>
    </rPh>
    <phoneticPr fontId="1"/>
  </si>
  <si>
    <t>斥候</t>
    <rPh sb="0" eb="2">
      <t>セッコウ</t>
    </rPh>
    <phoneticPr fontId="1"/>
  </si>
  <si>
    <t>ほぼ標準通りの斥候。敵地の偵察を担う</t>
    <phoneticPr fontId="1"/>
  </si>
  <si>
    <t>16</t>
    <phoneticPr fontId="1"/>
  </si>
  <si>
    <t>fm</t>
    <phoneticPr fontId="1"/>
  </si>
  <si>
    <t>Arcoscephale</t>
    <phoneticPr fontId="1"/>
  </si>
  <si>
    <t>MA</t>
    <phoneticPr fontId="1"/>
  </si>
  <si>
    <t>Mounted Commander</t>
    <phoneticPr fontId="1"/>
  </si>
  <si>
    <t>指揮官</t>
    <rPh sb="0" eb="3">
      <t>シキカン</t>
    </rPh>
    <phoneticPr fontId="1"/>
  </si>
  <si>
    <t>22</t>
    <phoneticPr fontId="1"/>
  </si>
  <si>
    <t>騎乗した指揮官。戦車隊や軍用象の高速な行軍に適する</t>
    <rPh sb="0" eb="2">
      <t>キジョウ</t>
    </rPh>
    <rPh sb="4" eb="7">
      <t>シキカン</t>
    </rPh>
    <rPh sb="8" eb="10">
      <t>センシャ</t>
    </rPh>
    <rPh sb="10" eb="11">
      <t>タイ</t>
    </rPh>
    <rPh sb="12" eb="14">
      <t>グンヨウ</t>
    </rPh>
    <rPh sb="14" eb="15">
      <t>ゾウ</t>
    </rPh>
    <rPh sb="16" eb="18">
      <t>コウソク</t>
    </rPh>
    <rPh sb="19" eb="21">
      <t>コウグン</t>
    </rPh>
    <rPh sb="22" eb="23">
      <t>テキ</t>
    </rPh>
    <phoneticPr fontId="1"/>
  </si>
  <si>
    <t>Hoplite Commander</t>
    <phoneticPr fontId="1"/>
  </si>
  <si>
    <t>上位指揮官その一。こちらはやや重装備</t>
    <rPh sb="0" eb="2">
      <t>ジョウイ</t>
    </rPh>
    <rPh sb="2" eb="5">
      <t>シキカン</t>
    </rPh>
    <rPh sb="7" eb="8">
      <t>イチ</t>
    </rPh>
    <rPh sb="15" eb="18">
      <t>ジュウソウビ</t>
    </rPh>
    <phoneticPr fontId="1"/>
  </si>
  <si>
    <t>14</t>
    <phoneticPr fontId="1"/>
  </si>
  <si>
    <t>Hypaspist Commander</t>
    <phoneticPr fontId="1"/>
  </si>
  <si>
    <t>上位指揮官その二。こちらは少しだけ行軍が早い</t>
    <rPh sb="0" eb="2">
      <t>ジョウイ</t>
    </rPh>
    <rPh sb="2" eb="5">
      <t>シキカン</t>
    </rPh>
    <rPh sb="7" eb="8">
      <t>ニ</t>
    </rPh>
    <rPh sb="13" eb="14">
      <t>スコ</t>
    </rPh>
    <rPh sb="17" eb="19">
      <t>コウグン</t>
    </rPh>
    <rPh sb="20" eb="21">
      <t>ハヤ</t>
    </rPh>
    <phoneticPr fontId="1"/>
  </si>
  <si>
    <t>Strategos</t>
    <phoneticPr fontId="1"/>
  </si>
  <si>
    <t>最上位指揮官。高齢と装備重量でやや鈍足</t>
    <rPh sb="0" eb="3">
      <t>サイジョウイ</t>
    </rPh>
    <rPh sb="3" eb="6">
      <t>シキカン</t>
    </rPh>
    <rPh sb="7" eb="9">
      <t>コウレイ</t>
    </rPh>
    <rPh sb="10" eb="12">
      <t>ソウビ</t>
    </rPh>
    <rPh sb="12" eb="14">
      <t>ジュウリョウ</t>
    </rPh>
    <rPh sb="17" eb="19">
      <t>ドンソク</t>
    </rPh>
    <phoneticPr fontId="1"/>
  </si>
  <si>
    <t>10</t>
    <phoneticPr fontId="1"/>
  </si>
  <si>
    <t>y</t>
    <phoneticPr fontId="1"/>
  </si>
  <si>
    <t>y</t>
    <phoneticPr fontId="1"/>
  </si>
  <si>
    <t>y</t>
    <phoneticPr fontId="1"/>
  </si>
  <si>
    <t>聖職者</t>
    <rPh sb="0" eb="3">
      <t>セイショクシャ</t>
    </rPh>
    <phoneticPr fontId="1"/>
  </si>
  <si>
    <t>Mystic</t>
    <phoneticPr fontId="1"/>
  </si>
  <si>
    <t>魔術師</t>
    <rPh sb="0" eb="3">
      <t>マジュツシ</t>
    </rPh>
    <phoneticPr fontId="1"/>
  </si>
  <si>
    <t>星を中心に幅広い魔法技能を持つ。研究が得意</t>
    <phoneticPr fontId="1"/>
  </si>
  <si>
    <t>15+</t>
    <phoneticPr fontId="1"/>
  </si>
  <si>
    <t>15+</t>
    <phoneticPr fontId="1"/>
  </si>
  <si>
    <t>10+</t>
    <phoneticPr fontId="1"/>
  </si>
  <si>
    <t>Astrologer</t>
    <phoneticPr fontId="1"/>
  </si>
  <si>
    <t>都</t>
    <rPh sb="0" eb="1">
      <t>ミヤコ</t>
    </rPh>
    <phoneticPr fontId="1"/>
  </si>
  <si>
    <t>星などの魔法技能を持つ。優れた占師でもある</t>
    <rPh sb="0" eb="1">
      <t>ホシ</t>
    </rPh>
    <rPh sb="4" eb="6">
      <t>マホウ</t>
    </rPh>
    <rPh sb="6" eb="8">
      <t>ギノウ</t>
    </rPh>
    <rPh sb="9" eb="10">
      <t>モ</t>
    </rPh>
    <rPh sb="12" eb="13">
      <t>スグ</t>
    </rPh>
    <rPh sb="15" eb="17">
      <t>ウラナイシ</t>
    </rPh>
    <phoneticPr fontId="1"/>
  </si>
  <si>
    <t>35+</t>
    <phoneticPr fontId="1"/>
  </si>
  <si>
    <t>Slinger</t>
    <phoneticPr fontId="1"/>
  </si>
  <si>
    <t>射手</t>
    <rPh sb="0" eb="2">
      <t>シャシュ</t>
    </rPh>
    <phoneticPr fontId="1"/>
  </si>
  <si>
    <t>投石器を使う安価な射撃部隊。重装備な敵にはほぼ無意味</t>
    <phoneticPr fontId="1"/>
  </si>
  <si>
    <t>12</t>
    <phoneticPr fontId="1"/>
  </si>
  <si>
    <t>Peltast</t>
    <phoneticPr fontId="1"/>
  </si>
  <si>
    <t>歩兵</t>
    <rPh sb="0" eb="2">
      <t>ホヘイ</t>
    </rPh>
    <phoneticPr fontId="1"/>
  </si>
  <si>
    <t>Cardaces</t>
    <phoneticPr fontId="1"/>
  </si>
  <si>
    <t>槍、投槍、盾を持つ軽歩兵。数を並べやすく牽制もできる</t>
    <phoneticPr fontId="1"/>
  </si>
  <si>
    <t>槍、盾を持つ軽歩兵。より密度の高い隊列を組める</t>
    <rPh sb="0" eb="1">
      <t>ヤリ</t>
    </rPh>
    <rPh sb="2" eb="3">
      <t>タテ</t>
    </rPh>
    <rPh sb="4" eb="5">
      <t>モ</t>
    </rPh>
    <rPh sb="6" eb="7">
      <t>ケイ</t>
    </rPh>
    <rPh sb="7" eb="9">
      <t>ホヘイ</t>
    </rPh>
    <rPh sb="12" eb="14">
      <t>ミツド</t>
    </rPh>
    <rPh sb="15" eb="16">
      <t>タカ</t>
    </rPh>
    <rPh sb="17" eb="19">
      <t>タイレツ</t>
    </rPh>
    <rPh sb="20" eb="21">
      <t>ク</t>
    </rPh>
    <phoneticPr fontId="1"/>
  </si>
  <si>
    <t>槍、盾を持つ軽歩兵。より密度の高い隊列を組める</t>
    <phoneticPr fontId="1"/>
  </si>
  <si>
    <t>Hoplite</t>
    <phoneticPr fontId="1"/>
  </si>
  <si>
    <t>長槍と盾を持つ重歩兵。攻撃面は弱いが硬く高密度な槍の壁を形成</t>
    <rPh sb="0" eb="1">
      <t>ナガ</t>
    </rPh>
    <rPh sb="1" eb="2">
      <t>ヤリ</t>
    </rPh>
    <rPh sb="3" eb="4">
      <t>タテ</t>
    </rPh>
    <rPh sb="5" eb="6">
      <t>モ</t>
    </rPh>
    <rPh sb="7" eb="8">
      <t>ジュウ</t>
    </rPh>
    <rPh sb="8" eb="10">
      <t>ホヘイ</t>
    </rPh>
    <rPh sb="11" eb="13">
      <t>コウゲキ</t>
    </rPh>
    <rPh sb="13" eb="14">
      <t>メン</t>
    </rPh>
    <rPh sb="15" eb="16">
      <t>ヨワ</t>
    </rPh>
    <rPh sb="18" eb="19">
      <t>カタ</t>
    </rPh>
    <rPh sb="20" eb="23">
      <t>コウミツド</t>
    </rPh>
    <rPh sb="24" eb="25">
      <t>ヤリ</t>
    </rPh>
    <rPh sb="26" eb="27">
      <t>カベ</t>
    </rPh>
    <rPh sb="28" eb="30">
      <t>ケイセイ</t>
    </rPh>
    <phoneticPr fontId="1"/>
  </si>
  <si>
    <t>Hypaspist</t>
    <phoneticPr fontId="1"/>
  </si>
  <si>
    <t>槍と盾を持つ重歩兵。若干軽装だが格別に高い士気を持つ</t>
    <rPh sb="0" eb="1">
      <t>ヤリ</t>
    </rPh>
    <rPh sb="2" eb="3">
      <t>タテ</t>
    </rPh>
    <rPh sb="4" eb="5">
      <t>モ</t>
    </rPh>
    <rPh sb="6" eb="7">
      <t>ジュウ</t>
    </rPh>
    <rPh sb="7" eb="9">
      <t>ホヘイ</t>
    </rPh>
    <rPh sb="10" eb="12">
      <t>ジャッカン</t>
    </rPh>
    <rPh sb="12" eb="14">
      <t>ケイソウ</t>
    </rPh>
    <rPh sb="16" eb="18">
      <t>カクベツ</t>
    </rPh>
    <rPh sb="19" eb="20">
      <t>タカ</t>
    </rPh>
    <rPh sb="21" eb="23">
      <t>シキ</t>
    </rPh>
    <rPh sb="24" eb="25">
      <t>モ</t>
    </rPh>
    <phoneticPr fontId="1"/>
  </si>
  <si>
    <t>Chariot</t>
    <phoneticPr fontId="1"/>
  </si>
  <si>
    <t>戦車</t>
    <rPh sb="0" eb="2">
      <t>センシャ</t>
    </rPh>
    <phoneticPr fontId="1"/>
  </si>
  <si>
    <t>敵中に突撃し蹂躙する戦車。あまりに大型の敵には弱い</t>
    <rPh sb="0" eb="2">
      <t>テキチュウ</t>
    </rPh>
    <rPh sb="3" eb="5">
      <t>トツゲキ</t>
    </rPh>
    <rPh sb="10" eb="12">
      <t>センシャ</t>
    </rPh>
    <rPh sb="17" eb="19">
      <t>オオガタ</t>
    </rPh>
    <rPh sb="20" eb="21">
      <t>テキ</t>
    </rPh>
    <rPh sb="23" eb="24">
      <t>ヨワ</t>
    </rPh>
    <phoneticPr fontId="1"/>
  </si>
  <si>
    <t>18</t>
    <phoneticPr fontId="1"/>
  </si>
  <si>
    <t>War Elephant</t>
    <phoneticPr fontId="1"/>
  </si>
  <si>
    <t>軍用象</t>
    <rPh sb="0" eb="2">
      <t>グンヨウ</t>
    </rPh>
    <rPh sb="2" eb="3">
      <t>ゾウ</t>
    </rPh>
    <phoneticPr fontId="1"/>
  </si>
  <si>
    <t>敵を蹂躙する巨大生物。士気に難があるが強力</t>
    <rPh sb="11" eb="13">
      <t>シキ</t>
    </rPh>
    <rPh sb="14" eb="15">
      <t>ナン</t>
    </rPh>
    <rPh sb="19" eb="21">
      <t>キョウリョク</t>
    </rPh>
    <phoneticPr fontId="1"/>
  </si>
  <si>
    <t>20</t>
    <phoneticPr fontId="1"/>
  </si>
  <si>
    <t>Heart Companion</t>
    <phoneticPr fontId="1"/>
  </si>
  <si>
    <t>兵士</t>
    <rPh sb="0" eb="2">
      <t>ヘイシ</t>
    </rPh>
    <phoneticPr fontId="1"/>
  </si>
  <si>
    <t>Mystic</t>
    <phoneticPr fontId="1"/>
  </si>
  <si>
    <t>星1</t>
    <rPh sb="0" eb="1">
      <t>ホシ</t>
    </rPh>
    <phoneticPr fontId="1"/>
  </si>
  <si>
    <t>火水地星+1:100% 火+1:50% 水+1:50% 地+1:50%</t>
    <rPh sb="0" eb="1">
      <t>ヒ</t>
    </rPh>
    <rPh sb="1" eb="2">
      <t>ミズ</t>
    </rPh>
    <rPh sb="2" eb="3">
      <t>チ</t>
    </rPh>
    <rPh sb="3" eb="4">
      <t>ホシ</t>
    </rPh>
    <rPh sb="12" eb="13">
      <t>ヒ</t>
    </rPh>
    <rPh sb="20" eb="21">
      <t>ミズ</t>
    </rPh>
    <rPh sb="28" eb="29">
      <t>チ</t>
    </rPh>
    <phoneticPr fontId="1"/>
  </si>
  <si>
    <t>12+</t>
    <phoneticPr fontId="1"/>
  </si>
  <si>
    <t>Astrologer</t>
    <phoneticPr fontId="1"/>
  </si>
  <si>
    <t>星3</t>
    <rPh sb="0" eb="1">
      <t>ホシ</t>
    </rPh>
    <phoneticPr fontId="1"/>
  </si>
  <si>
    <t>火水地星+1:100% 火水地星+1:10%</t>
    <rPh sb="0" eb="1">
      <t>ヒ</t>
    </rPh>
    <rPh sb="1" eb="2">
      <t>ミズ</t>
    </rPh>
    <rPh sb="2" eb="3">
      <t>チ</t>
    </rPh>
    <rPh sb="3" eb="4">
      <t>ホシ</t>
    </rPh>
    <rPh sb="12" eb="13">
      <t>ヒ</t>
    </rPh>
    <rPh sb="13" eb="14">
      <t>ミズ</t>
    </rPh>
    <rPh sb="14" eb="15">
      <t>チ</t>
    </rPh>
    <rPh sb="15" eb="16">
      <t>ホシ</t>
    </rPh>
    <phoneticPr fontId="1"/>
  </si>
  <si>
    <t>13+</t>
    <phoneticPr fontId="1"/>
  </si>
  <si>
    <t>Arcoscephale</t>
    <phoneticPr fontId="1"/>
  </si>
  <si>
    <t>MA</t>
    <phoneticPr fontId="1"/>
  </si>
  <si>
    <t>Hamadryad</t>
    <phoneticPr fontId="1"/>
  </si>
  <si>
    <t>Arcoscephale</t>
    <phoneticPr fontId="1"/>
  </si>
  <si>
    <t>陸上下位</t>
    <rPh sb="0" eb="2">
      <t>リクジョウ</t>
    </rPh>
    <rPh sb="2" eb="4">
      <t>カイ</t>
    </rPh>
    <phoneticPr fontId="1"/>
  </si>
  <si>
    <t>陸上上位</t>
    <rPh sb="0" eb="2">
      <t>リクジョウ</t>
    </rPh>
    <rPh sb="2" eb="4">
      <t>ジョウイ</t>
    </rPh>
    <phoneticPr fontId="1"/>
  </si>
  <si>
    <t>陸上要塞</t>
    <rPh sb="0" eb="2">
      <t>リクジョウ</t>
    </rPh>
    <rPh sb="2" eb="4">
      <t>ヨウサイ</t>
    </rPh>
    <phoneticPr fontId="1"/>
  </si>
  <si>
    <t>Mounted Commander</t>
    <phoneticPr fontId="1"/>
  </si>
  <si>
    <t>Peltast:10　Cardaces:10　Slinger:10</t>
    <phoneticPr fontId="1"/>
  </si>
  <si>
    <t>Hoplite:10</t>
    <phoneticPr fontId="1"/>
  </si>
  <si>
    <t>Hoplite Commander</t>
    <phoneticPr fontId="1"/>
  </si>
  <si>
    <t>Slinger:15</t>
    <phoneticPr fontId="1"/>
  </si>
  <si>
    <t>Arcoscephale</t>
    <phoneticPr fontId="1"/>
  </si>
  <si>
    <t>MA</t>
    <phoneticPr fontId="1"/>
  </si>
  <si>
    <t>Summon Hound of Twilight</t>
    <phoneticPr fontId="1"/>
  </si>
  <si>
    <t>Monster Boar</t>
    <phoneticPr fontId="1"/>
  </si>
  <si>
    <t>Bind Keres</t>
    <phoneticPr fontId="1"/>
  </si>
  <si>
    <t>Forge Brass Bull</t>
    <phoneticPr fontId="1"/>
  </si>
  <si>
    <t>Craft Keledone</t>
    <phoneticPr fontId="1"/>
  </si>
  <si>
    <t>Awaken Hamadryad</t>
    <phoneticPr fontId="1"/>
  </si>
  <si>
    <t>Sow Dragon Teeth</t>
    <phoneticPr fontId="1"/>
  </si>
  <si>
    <t>Arcoscephaleは古き王国です。
その全盛期は遠い過去のことですが、Arcoscephaleを強大な帝国とするために以前の王たちを援助した太古のAstrologerらは、最近になって今一度古き王国に世界を支配させるべく世紀に渡る隠遁を破りました。
治療術に関する素晴らしい知識を持つPriestessは、古き王国の絶頂期に建設された古代神殿で訓練されます。
Priestessは、神の支配圏の中にある敵軍や州を占うこともできます。
古きArcoscephaleの軍事力は、数世紀に渡って変化しませんでした。
扱い辛い装甲付きの鎖の鎧と長槍が未だに使用され、騎兵隊は原始的です。
予測できないが破壊的な軍用象や戦車は、今も一般的です。</t>
    <phoneticPr fontId="1"/>
  </si>
  <si>
    <t>y</t>
    <phoneticPr fontId="1"/>
  </si>
  <si>
    <t>y</t>
    <phoneticPr fontId="1"/>
  </si>
  <si>
    <t>スケルトン、ゾンビ</t>
    <phoneticPr fontId="1"/>
  </si>
  <si>
    <t>人口を急激に減少、アンデッドを自動生産、埋葬されていない死体を感知</t>
    <rPh sb="0" eb="2">
      <t>ジンコウ</t>
    </rPh>
    <rPh sb="3" eb="5">
      <t>キュウゲキ</t>
    </rPh>
    <rPh sb="6" eb="8">
      <t>ゲンショウ</t>
    </rPh>
    <rPh sb="15" eb="17">
      <t>ジドウ</t>
    </rPh>
    <rPh sb="17" eb="19">
      <t>セイサン</t>
    </rPh>
    <rPh sb="20" eb="22">
      <t>マイソウ</t>
    </rPh>
    <rPh sb="28" eb="30">
      <t>シタイ</t>
    </rPh>
    <rPh sb="31" eb="33">
      <t>カンチ</t>
    </rPh>
    <phoneticPr fontId="1"/>
  </si>
  <si>
    <t>Fortified City</t>
    <phoneticPr fontId="1"/>
  </si>
  <si>
    <t>Standard</t>
    <phoneticPr fontId="1"/>
  </si>
  <si>
    <t>The Holy Sepulchre</t>
    <phoneticPr fontId="1"/>
  </si>
  <si>
    <t>死9</t>
    <rPh sb="0" eb="1">
      <t>シ</t>
    </rPh>
    <phoneticPr fontId="1"/>
  </si>
  <si>
    <t>指揮官</t>
    <rPh sb="0" eb="3">
      <t>シキカン</t>
    </rPh>
    <phoneticPr fontId="1"/>
  </si>
  <si>
    <t>Ermor</t>
    <phoneticPr fontId="1"/>
  </si>
  <si>
    <t>Mound King</t>
    <phoneticPr fontId="1"/>
  </si>
  <si>
    <t>聖（城外海水）</t>
    <rPh sb="0" eb="1">
      <t>セイ</t>
    </rPh>
    <rPh sb="2" eb="3">
      <t>シロ</t>
    </rPh>
    <rPh sb="3" eb="4">
      <t>ソト</t>
    </rPh>
    <rPh sb="4" eb="5">
      <t>ウミ</t>
    </rPh>
    <rPh sb="5" eb="6">
      <t>ミズ</t>
    </rPh>
    <phoneticPr fontId="1"/>
  </si>
  <si>
    <t>基本的な指揮官。召喚と違い馬に乗っていない</t>
    <rPh sb="0" eb="3">
      <t>キホンテキ</t>
    </rPh>
    <rPh sb="4" eb="7">
      <t>シキカン</t>
    </rPh>
    <rPh sb="8" eb="10">
      <t>ショウカン</t>
    </rPh>
    <rPh sb="11" eb="12">
      <t>チガ</t>
    </rPh>
    <rPh sb="13" eb="14">
      <t>ウマ</t>
    </rPh>
    <rPh sb="15" eb="16">
      <t>ノ</t>
    </rPh>
    <phoneticPr fontId="1"/>
  </si>
  <si>
    <t>20</t>
    <phoneticPr fontId="1"/>
  </si>
  <si>
    <t>p</t>
    <phoneticPr fontId="1"/>
  </si>
  <si>
    <t>Censor</t>
    <phoneticPr fontId="1"/>
  </si>
  <si>
    <t>聖（城外）</t>
    <rPh sb="0" eb="1">
      <t>セイ</t>
    </rPh>
    <rPh sb="2" eb="3">
      <t>シロ</t>
    </rPh>
    <rPh sb="3" eb="4">
      <t>ソト</t>
    </rPh>
    <phoneticPr fontId="1"/>
  </si>
  <si>
    <t>上位指揮官。ただし生物の指揮は非常に下手</t>
    <rPh sb="0" eb="2">
      <t>ジョウイ</t>
    </rPh>
    <rPh sb="2" eb="5">
      <t>シキカン</t>
    </rPh>
    <rPh sb="9" eb="11">
      <t>セイブツ</t>
    </rPh>
    <rPh sb="12" eb="14">
      <t>シキ</t>
    </rPh>
    <rPh sb="15" eb="17">
      <t>ヒジョウ</t>
    </rPh>
    <rPh sb="18" eb="20">
      <t>ヘタ</t>
    </rPh>
    <phoneticPr fontId="1"/>
  </si>
  <si>
    <t>19</t>
    <phoneticPr fontId="1"/>
  </si>
  <si>
    <t>y</t>
    <phoneticPr fontId="1"/>
  </si>
  <si>
    <t>兵士</t>
    <rPh sb="0" eb="2">
      <t>ヘイシ</t>
    </rPh>
    <phoneticPr fontId="1"/>
  </si>
  <si>
    <t>Soulless</t>
    <phoneticPr fontId="1"/>
  </si>
  <si>
    <t>歩兵</t>
    <rPh sb="0" eb="2">
      <t>ホヘイ</t>
    </rPh>
    <phoneticPr fontId="1"/>
  </si>
  <si>
    <t>民間人の屍。驚異的に弱いが死体があると大量に出る</t>
    <rPh sb="0" eb="2">
      <t>ミンカン</t>
    </rPh>
    <rPh sb="2" eb="3">
      <t>ジン</t>
    </rPh>
    <rPh sb="4" eb="5">
      <t>シカバネ</t>
    </rPh>
    <rPh sb="6" eb="9">
      <t>キョウイテキ</t>
    </rPh>
    <rPh sb="10" eb="11">
      <t>ヨワ</t>
    </rPh>
    <rPh sb="13" eb="15">
      <t>シタイ</t>
    </rPh>
    <rPh sb="19" eb="21">
      <t>タイリョウ</t>
    </rPh>
    <rPh sb="22" eb="23">
      <t>デ</t>
    </rPh>
    <phoneticPr fontId="1"/>
  </si>
  <si>
    <t>16</t>
    <phoneticPr fontId="1"/>
  </si>
  <si>
    <t>Ghoul</t>
    <phoneticPr fontId="1"/>
  </si>
  <si>
    <t>自我を保つ食人鬼。疲労毒を持つ爪で攻撃する</t>
    <rPh sb="0" eb="2">
      <t>ジガ</t>
    </rPh>
    <rPh sb="3" eb="4">
      <t>タモ</t>
    </rPh>
    <rPh sb="5" eb="6">
      <t>ショク</t>
    </rPh>
    <rPh sb="6" eb="7">
      <t>ジン</t>
    </rPh>
    <rPh sb="7" eb="8">
      <t>キ</t>
    </rPh>
    <rPh sb="9" eb="11">
      <t>ヒロウ</t>
    </rPh>
    <rPh sb="11" eb="12">
      <t>ドク</t>
    </rPh>
    <rPh sb="13" eb="14">
      <t>モ</t>
    </rPh>
    <rPh sb="15" eb="16">
      <t>ツメ</t>
    </rPh>
    <rPh sb="17" eb="19">
      <t>コウゲキ</t>
    </rPh>
    <phoneticPr fontId="1"/>
  </si>
  <si>
    <t>Longdead</t>
    <phoneticPr fontId="1"/>
  </si>
  <si>
    <t>槍を持つ骨。攻撃技能は侮れないが脆い</t>
    <rPh sb="0" eb="1">
      <t>ヤリ</t>
    </rPh>
    <rPh sb="2" eb="3">
      <t>モ</t>
    </rPh>
    <rPh sb="4" eb="5">
      <t>ホネ</t>
    </rPh>
    <rPh sb="6" eb="8">
      <t>コウゲキ</t>
    </rPh>
    <rPh sb="8" eb="10">
      <t>ギノウ</t>
    </rPh>
    <rPh sb="11" eb="12">
      <t>アナド</t>
    </rPh>
    <rPh sb="16" eb="17">
      <t>モロ</t>
    </rPh>
    <phoneticPr fontId="1"/>
  </si>
  <si>
    <t>Longdead</t>
    <phoneticPr fontId="1"/>
  </si>
  <si>
    <t>槍と盾を持つ骨。元々刺突に強いので弓ではそうそう倒されない</t>
    <rPh sb="0" eb="1">
      <t>ヤリ</t>
    </rPh>
    <rPh sb="2" eb="3">
      <t>タテ</t>
    </rPh>
    <rPh sb="4" eb="5">
      <t>モ</t>
    </rPh>
    <rPh sb="6" eb="7">
      <t>ホネ</t>
    </rPh>
    <rPh sb="8" eb="10">
      <t>モトモト</t>
    </rPh>
    <rPh sb="10" eb="12">
      <t>シトツ</t>
    </rPh>
    <rPh sb="13" eb="14">
      <t>ツヨ</t>
    </rPh>
    <rPh sb="17" eb="18">
      <t>ユミ</t>
    </rPh>
    <rPh sb="24" eb="25">
      <t>タオ</t>
    </rPh>
    <phoneticPr fontId="1"/>
  </si>
  <si>
    <t>18</t>
    <phoneticPr fontId="1"/>
  </si>
  <si>
    <t>Longdead</t>
    <phoneticPr fontId="1"/>
  </si>
  <si>
    <t>長剣を持つ骨。十分な威力と命中率の攻撃</t>
    <rPh sb="0" eb="2">
      <t>チョウケン</t>
    </rPh>
    <rPh sb="3" eb="4">
      <t>モ</t>
    </rPh>
    <rPh sb="5" eb="6">
      <t>ホネ</t>
    </rPh>
    <rPh sb="7" eb="9">
      <t>ジュウブン</t>
    </rPh>
    <rPh sb="10" eb="12">
      <t>イリョク</t>
    </rPh>
    <rPh sb="13" eb="15">
      <t>メイチュウ</t>
    </rPh>
    <rPh sb="15" eb="16">
      <t>リツ</t>
    </rPh>
    <rPh sb="17" eb="19">
      <t>コウゲキ</t>
    </rPh>
    <phoneticPr fontId="1"/>
  </si>
  <si>
    <t>Longdead</t>
    <phoneticPr fontId="1"/>
  </si>
  <si>
    <t>長剣と盾を持つ骨。叩き割られるまでは疲れも知らず戦う</t>
    <rPh sb="0" eb="2">
      <t>チョウケン</t>
    </rPh>
    <rPh sb="3" eb="4">
      <t>タテ</t>
    </rPh>
    <rPh sb="5" eb="6">
      <t>モ</t>
    </rPh>
    <rPh sb="7" eb="8">
      <t>ホネ</t>
    </rPh>
    <rPh sb="9" eb="10">
      <t>タタ</t>
    </rPh>
    <rPh sb="11" eb="12">
      <t>ワ</t>
    </rPh>
    <rPh sb="18" eb="19">
      <t>ツカ</t>
    </rPh>
    <rPh sb="21" eb="22">
      <t>シ</t>
    </rPh>
    <rPh sb="24" eb="25">
      <t>タタカ</t>
    </rPh>
    <phoneticPr fontId="1"/>
  </si>
  <si>
    <t>長剣と盾を持つ骨。最も重装備だが実戦で区別することはまず無い</t>
    <rPh sb="0" eb="2">
      <t>チョウケン</t>
    </rPh>
    <rPh sb="3" eb="4">
      <t>タテ</t>
    </rPh>
    <rPh sb="5" eb="6">
      <t>モ</t>
    </rPh>
    <rPh sb="7" eb="8">
      <t>ホネ</t>
    </rPh>
    <rPh sb="9" eb="10">
      <t>モット</t>
    </rPh>
    <rPh sb="11" eb="14">
      <t>ジュウソウビ</t>
    </rPh>
    <rPh sb="16" eb="18">
      <t>ジッセン</t>
    </rPh>
    <rPh sb="19" eb="21">
      <t>クベツ</t>
    </rPh>
    <rPh sb="28" eb="29">
      <t>ナ</t>
    </rPh>
    <phoneticPr fontId="1"/>
  </si>
  <si>
    <t>Longdead Horseman</t>
    <phoneticPr fontId="1"/>
  </si>
  <si>
    <t>騎兵</t>
    <rPh sb="0" eb="2">
      <t>キヘイ</t>
    </rPh>
    <phoneticPr fontId="1"/>
  </si>
  <si>
    <t>軽突撃槍と盾を持つ骨騎兵。高速な突撃は侮り難い</t>
    <rPh sb="0" eb="1">
      <t>ケイ</t>
    </rPh>
    <rPh sb="1" eb="3">
      <t>トツゲキ</t>
    </rPh>
    <rPh sb="3" eb="4">
      <t>ヤリ</t>
    </rPh>
    <rPh sb="5" eb="6">
      <t>タテ</t>
    </rPh>
    <rPh sb="7" eb="8">
      <t>モ</t>
    </rPh>
    <rPh sb="9" eb="10">
      <t>ホネ</t>
    </rPh>
    <rPh sb="10" eb="12">
      <t>キヘイ</t>
    </rPh>
    <rPh sb="13" eb="15">
      <t>コウソク</t>
    </rPh>
    <rPh sb="16" eb="18">
      <t>トツゲキ</t>
    </rPh>
    <rPh sb="19" eb="20">
      <t>アナド</t>
    </rPh>
    <rPh sb="21" eb="22">
      <t>ガタ</t>
    </rPh>
    <phoneticPr fontId="1"/>
  </si>
  <si>
    <t>Longdead Velite</t>
    <phoneticPr fontId="1"/>
  </si>
  <si>
    <t>聖（城海）</t>
    <rPh sb="0" eb="1">
      <t>セイ</t>
    </rPh>
    <rPh sb="2" eb="3">
      <t>シロ</t>
    </rPh>
    <rPh sb="3" eb="4">
      <t>ウミ</t>
    </rPh>
    <phoneticPr fontId="1"/>
  </si>
  <si>
    <t>槍、投槍、大盾を持つ骨。一般の骨よりは多少強い</t>
    <rPh sb="0" eb="1">
      <t>ヤリ</t>
    </rPh>
    <rPh sb="2" eb="4">
      <t>ナゲヤリ</t>
    </rPh>
    <rPh sb="5" eb="6">
      <t>オオ</t>
    </rPh>
    <rPh sb="6" eb="7">
      <t>タテ</t>
    </rPh>
    <rPh sb="8" eb="9">
      <t>モ</t>
    </rPh>
    <rPh sb="10" eb="11">
      <t>ホネ</t>
    </rPh>
    <rPh sb="12" eb="14">
      <t>イッパン</t>
    </rPh>
    <rPh sb="15" eb="16">
      <t>ホネ</t>
    </rPh>
    <rPh sb="19" eb="21">
      <t>タショウ</t>
    </rPh>
    <rPh sb="21" eb="22">
      <t>ツヨ</t>
    </rPh>
    <phoneticPr fontId="1"/>
  </si>
  <si>
    <t>Longdead Legionnaire</t>
    <phoneticPr fontId="1"/>
  </si>
  <si>
    <t>槍、投槍、大盾を持つ骨。多少硬いが聖職者には相変わらず弱い</t>
    <rPh sb="0" eb="1">
      <t>ヤリ</t>
    </rPh>
    <rPh sb="2" eb="4">
      <t>ナゲヤリ</t>
    </rPh>
    <rPh sb="5" eb="6">
      <t>オオ</t>
    </rPh>
    <rPh sb="6" eb="7">
      <t>タテ</t>
    </rPh>
    <rPh sb="8" eb="9">
      <t>モ</t>
    </rPh>
    <rPh sb="10" eb="11">
      <t>ホネ</t>
    </rPh>
    <rPh sb="12" eb="14">
      <t>タショウ</t>
    </rPh>
    <rPh sb="14" eb="15">
      <t>カタ</t>
    </rPh>
    <rPh sb="17" eb="20">
      <t>セイショクシャ</t>
    </rPh>
    <rPh sb="22" eb="24">
      <t>アイカ</t>
    </rPh>
    <rPh sb="27" eb="28">
      <t>ヨワ</t>
    </rPh>
    <phoneticPr fontId="1"/>
  </si>
  <si>
    <t>p</t>
    <phoneticPr fontId="1"/>
  </si>
  <si>
    <t>Longdead Principe</t>
    <phoneticPr fontId="1"/>
  </si>
  <si>
    <t>小剣、投槍、大盾を持つ骨。戦闘技能が高く殴り合いなら強い</t>
    <rPh sb="0" eb="2">
      <t>ショウケン</t>
    </rPh>
    <rPh sb="3" eb="5">
      <t>ナゲヤリ</t>
    </rPh>
    <rPh sb="6" eb="7">
      <t>オオ</t>
    </rPh>
    <rPh sb="7" eb="8">
      <t>タテ</t>
    </rPh>
    <rPh sb="9" eb="10">
      <t>モ</t>
    </rPh>
    <rPh sb="11" eb="12">
      <t>ホネ</t>
    </rPh>
    <rPh sb="13" eb="15">
      <t>セントウ</t>
    </rPh>
    <rPh sb="15" eb="17">
      <t>ギノウ</t>
    </rPh>
    <rPh sb="18" eb="19">
      <t>タカ</t>
    </rPh>
    <rPh sb="20" eb="21">
      <t>ナグ</t>
    </rPh>
    <rPh sb="22" eb="23">
      <t>ア</t>
    </rPh>
    <rPh sb="26" eb="27">
      <t>ツヨ</t>
    </rPh>
    <phoneticPr fontId="1"/>
  </si>
  <si>
    <t>Longdead Triarius</t>
    <phoneticPr fontId="1"/>
  </si>
  <si>
    <t>長槍と大盾を持つ骨。防具が良質で槍では倒すのが難しい</t>
    <rPh sb="0" eb="1">
      <t>ナガ</t>
    </rPh>
    <rPh sb="1" eb="2">
      <t>ヤリ</t>
    </rPh>
    <rPh sb="3" eb="4">
      <t>オオ</t>
    </rPh>
    <rPh sb="4" eb="5">
      <t>タテ</t>
    </rPh>
    <rPh sb="6" eb="7">
      <t>モ</t>
    </rPh>
    <rPh sb="8" eb="9">
      <t>ホネ</t>
    </rPh>
    <rPh sb="10" eb="12">
      <t>ボウグ</t>
    </rPh>
    <rPh sb="13" eb="15">
      <t>リョウシツ</t>
    </rPh>
    <rPh sb="16" eb="17">
      <t>ヤリ</t>
    </rPh>
    <rPh sb="19" eb="20">
      <t>タオ</t>
    </rPh>
    <rPh sb="23" eb="24">
      <t>ムズカ</t>
    </rPh>
    <phoneticPr fontId="1"/>
  </si>
  <si>
    <t>17</t>
    <phoneticPr fontId="1"/>
  </si>
  <si>
    <t>Knight of the Unholy Sepulchre</t>
    <phoneticPr fontId="1"/>
  </si>
  <si>
    <t>長剣、突撃槍、騎盾を持つ骨騎兵。脆いが攻撃面は一流</t>
    <rPh sb="0" eb="2">
      <t>チョウケン</t>
    </rPh>
    <rPh sb="3" eb="5">
      <t>トツゲキ</t>
    </rPh>
    <rPh sb="5" eb="6">
      <t>ヤリ</t>
    </rPh>
    <rPh sb="7" eb="8">
      <t>キ</t>
    </rPh>
    <rPh sb="8" eb="9">
      <t>タテ</t>
    </rPh>
    <rPh sb="10" eb="11">
      <t>モ</t>
    </rPh>
    <rPh sb="12" eb="13">
      <t>ホネ</t>
    </rPh>
    <rPh sb="13" eb="15">
      <t>キヘイ</t>
    </rPh>
    <rPh sb="16" eb="17">
      <t>モロ</t>
    </rPh>
    <rPh sb="19" eb="21">
      <t>コウゲキ</t>
    </rPh>
    <rPh sb="21" eb="22">
      <t>メン</t>
    </rPh>
    <rPh sb="23" eb="25">
      <t>イチリュウ</t>
    </rPh>
    <phoneticPr fontId="1"/>
  </si>
  <si>
    <t>聖（城）</t>
    <rPh sb="0" eb="1">
      <t>セイ</t>
    </rPh>
    <rPh sb="2" eb="3">
      <t>シロ</t>
    </rPh>
    <phoneticPr fontId="1"/>
  </si>
  <si>
    <t>Mound King</t>
    <phoneticPr fontId="1"/>
  </si>
  <si>
    <t>騎乗した指揮官。こちらは汎用の召喚と同等</t>
    <rPh sb="0" eb="2">
      <t>キジョウ</t>
    </rPh>
    <rPh sb="4" eb="7">
      <t>シキカン</t>
    </rPh>
    <rPh sb="12" eb="14">
      <t>ハンヨウ</t>
    </rPh>
    <rPh sb="15" eb="17">
      <t>ショウカン</t>
    </rPh>
    <rPh sb="18" eb="20">
      <t>ドウトウ</t>
    </rPh>
    <phoneticPr fontId="1"/>
  </si>
  <si>
    <t>Ermor</t>
    <phoneticPr fontId="1"/>
  </si>
  <si>
    <t>Acolyte of Eldregate</t>
    <phoneticPr fontId="1"/>
  </si>
  <si>
    <t>呼</t>
    <rPh sb="0" eb="1">
      <t>コ</t>
    </rPh>
    <phoneticPr fontId="1"/>
  </si>
  <si>
    <t>聖1</t>
    <rPh sb="0" eb="1">
      <t>セイ</t>
    </rPh>
    <phoneticPr fontId="1"/>
  </si>
  <si>
    <t>Bishop of Eldregate</t>
    <phoneticPr fontId="1"/>
  </si>
  <si>
    <t>聖2</t>
    <rPh sb="0" eb="1">
      <t>セイ</t>
    </rPh>
    <phoneticPr fontId="1"/>
  </si>
  <si>
    <t>Arch Bishop of Eldregate</t>
    <phoneticPr fontId="1"/>
  </si>
  <si>
    <t>聖3</t>
    <rPh sb="0" eb="1">
      <t>セイ</t>
    </rPh>
    <phoneticPr fontId="1"/>
  </si>
  <si>
    <t>Spectator</t>
    <phoneticPr fontId="1"/>
  </si>
  <si>
    <t>死2</t>
    <rPh sb="0" eb="1">
      <t>シ</t>
    </rPh>
    <phoneticPr fontId="1"/>
  </si>
  <si>
    <t>Dusk Elder</t>
    <phoneticPr fontId="1"/>
  </si>
  <si>
    <t>火1星1死3</t>
    <rPh sb="0" eb="1">
      <t>ヒ</t>
    </rPh>
    <rPh sb="2" eb="3">
      <t>ホシ</t>
    </rPh>
    <rPh sb="4" eb="5">
      <t>シ</t>
    </rPh>
    <phoneticPr fontId="1"/>
  </si>
  <si>
    <t>火風水地星死+1:100% 火風水地星死+1:10%</t>
    <rPh sb="0" eb="1">
      <t>ヒ</t>
    </rPh>
    <rPh sb="1" eb="2">
      <t>カゼ</t>
    </rPh>
    <rPh sb="2" eb="3">
      <t>ミズ</t>
    </rPh>
    <rPh sb="3" eb="4">
      <t>チ</t>
    </rPh>
    <rPh sb="4" eb="5">
      <t>ホシ</t>
    </rPh>
    <rPh sb="5" eb="6">
      <t>シ</t>
    </rPh>
    <rPh sb="14" eb="15">
      <t>ヒ</t>
    </rPh>
    <rPh sb="15" eb="16">
      <t>カゼ</t>
    </rPh>
    <rPh sb="16" eb="17">
      <t>ミズ</t>
    </rPh>
    <rPh sb="17" eb="18">
      <t>チ</t>
    </rPh>
    <rPh sb="18" eb="19">
      <t>ホシ</t>
    </rPh>
    <rPh sb="19" eb="20">
      <t>シ</t>
    </rPh>
    <phoneticPr fontId="1"/>
  </si>
  <si>
    <t>17+</t>
    <phoneticPr fontId="1"/>
  </si>
  <si>
    <t>兜</t>
    <rPh sb="0" eb="1">
      <t>カブト</t>
    </rPh>
    <phoneticPr fontId="1"/>
  </si>
  <si>
    <t>冠</t>
    <rPh sb="0" eb="1">
      <t>カンムリ</t>
    </rPh>
    <phoneticPr fontId="1"/>
  </si>
  <si>
    <t>Black Laurel</t>
    <phoneticPr fontId="1"/>
  </si>
  <si>
    <t>死2</t>
    <rPh sb="0" eb="1">
      <t>シ</t>
    </rPh>
    <phoneticPr fontId="1"/>
  </si>
  <si>
    <t>儀式魔法によるLictor召喚数+2</t>
    <rPh sb="0" eb="2">
      <t>ギシキ</t>
    </rPh>
    <rPh sb="2" eb="4">
      <t>マホウ</t>
    </rPh>
    <rPh sb="13" eb="15">
      <t>ショウカン</t>
    </rPh>
    <rPh sb="15" eb="16">
      <t>スウ</t>
    </rPh>
    <phoneticPr fontId="1"/>
  </si>
  <si>
    <t>召喚儀式用の冠。用途は狭いが強力</t>
    <rPh sb="0" eb="2">
      <t>ショウカン</t>
    </rPh>
    <rPh sb="2" eb="4">
      <t>ギシキ</t>
    </rPh>
    <rPh sb="4" eb="5">
      <t>ヨウ</t>
    </rPh>
    <rPh sb="6" eb="7">
      <t>カンムリ</t>
    </rPh>
    <rPh sb="8" eb="10">
      <t>ヨウト</t>
    </rPh>
    <rPh sb="11" eb="12">
      <t>セマ</t>
    </rPh>
    <rPh sb="14" eb="16">
      <t>キョウリョク</t>
    </rPh>
    <phoneticPr fontId="1"/>
  </si>
  <si>
    <t>Conjuration</t>
    <phoneticPr fontId="1"/>
  </si>
  <si>
    <t>Revive Lictor</t>
    <phoneticPr fontId="1"/>
  </si>
  <si>
    <t>儀式</t>
    <rPh sb="0" eb="2">
      <t>ギシキ</t>
    </rPh>
    <phoneticPr fontId="1"/>
  </si>
  <si>
    <t>Revive Censor</t>
    <phoneticPr fontId="1"/>
  </si>
  <si>
    <t>Revive Acolyte</t>
    <phoneticPr fontId="1"/>
  </si>
  <si>
    <t>Revive Bishop</t>
    <phoneticPr fontId="1"/>
  </si>
  <si>
    <t>Revive Spectator</t>
    <phoneticPr fontId="1"/>
  </si>
  <si>
    <t>Revive Arch Bishop</t>
    <phoneticPr fontId="1"/>
  </si>
  <si>
    <t>Revive Dusk Elder</t>
    <phoneticPr fontId="1"/>
  </si>
  <si>
    <t>死3</t>
    <rPh sb="0" eb="1">
      <t>シ</t>
    </rPh>
    <phoneticPr fontId="1"/>
  </si>
  <si>
    <t>陸上専用</t>
    <rPh sb="0" eb="2">
      <t>リクジョウ</t>
    </rPh>
    <rPh sb="2" eb="4">
      <t>センヨウ</t>
    </rPh>
    <phoneticPr fontId="1"/>
  </si>
  <si>
    <t>兵士召喚</t>
    <rPh sb="0" eb="2">
      <t>ヘイシ</t>
    </rPh>
    <rPh sb="2" eb="4">
      <t>ショウカン</t>
    </rPh>
    <phoneticPr fontId="1"/>
  </si>
  <si>
    <t>戦斧を振るう神聖なる警護官Lictorを1体召喚します</t>
    <rPh sb="0" eb="1">
      <t>セン</t>
    </rPh>
    <rPh sb="1" eb="2">
      <t>オノ</t>
    </rPh>
    <rPh sb="3" eb="4">
      <t>フ</t>
    </rPh>
    <rPh sb="6" eb="8">
      <t>シンセイ</t>
    </rPh>
    <rPh sb="10" eb="12">
      <t>ケイゴ</t>
    </rPh>
    <rPh sb="12" eb="13">
      <t>カン</t>
    </rPh>
    <rPh sb="21" eb="22">
      <t>タイ</t>
    </rPh>
    <rPh sb="22" eb="24">
      <t>ショウカン</t>
    </rPh>
    <phoneticPr fontId="1"/>
  </si>
  <si>
    <t>Lictor</t>
    <phoneticPr fontId="1"/>
  </si>
  <si>
    <t>指揮官召喚</t>
    <rPh sb="0" eb="3">
      <t>シキカン</t>
    </rPh>
    <rPh sb="3" eb="5">
      <t>ショウカン</t>
    </rPh>
    <phoneticPr fontId="1"/>
  </si>
  <si>
    <t>高い指揮能力を持つ監察官Censorを召喚します</t>
    <rPh sb="0" eb="1">
      <t>タカ</t>
    </rPh>
    <rPh sb="2" eb="4">
      <t>シキ</t>
    </rPh>
    <rPh sb="4" eb="6">
      <t>ノウリョク</t>
    </rPh>
    <rPh sb="7" eb="8">
      <t>モ</t>
    </rPh>
    <rPh sb="9" eb="12">
      <t>カンサツカン</t>
    </rPh>
    <rPh sb="19" eb="21">
      <t>ショウカン</t>
    </rPh>
    <phoneticPr fontId="1"/>
  </si>
  <si>
    <t>Censor</t>
    <phoneticPr fontId="1"/>
  </si>
  <si>
    <t>下級聖職者Acolyte of Eldregateを召喚します</t>
    <rPh sb="0" eb="2">
      <t>カキュウ</t>
    </rPh>
    <rPh sb="2" eb="5">
      <t>セイショクシャ</t>
    </rPh>
    <rPh sb="26" eb="28">
      <t>ショウカン</t>
    </rPh>
    <phoneticPr fontId="1"/>
  </si>
  <si>
    <t>Acolyte of Eldregate</t>
    <phoneticPr fontId="1"/>
  </si>
  <si>
    <t>中級聖職者Bishop of Eldregateを召喚します</t>
    <rPh sb="0" eb="2">
      <t>チュウキュウ</t>
    </rPh>
    <rPh sb="2" eb="5">
      <t>セイショクシャ</t>
    </rPh>
    <rPh sb="25" eb="27">
      <t>ショウカン</t>
    </rPh>
    <phoneticPr fontId="1"/>
  </si>
  <si>
    <t>Bishop of Eldregate</t>
    <phoneticPr fontId="1"/>
  </si>
  <si>
    <t>死の魔術師Spectatorを召喚します</t>
    <rPh sb="0" eb="1">
      <t>シ</t>
    </rPh>
    <rPh sb="2" eb="5">
      <t>マジュツシ</t>
    </rPh>
    <rPh sb="15" eb="17">
      <t>ショウカン</t>
    </rPh>
    <phoneticPr fontId="1"/>
  </si>
  <si>
    <t>Spectaor</t>
    <phoneticPr fontId="1"/>
  </si>
  <si>
    <t>水陸両用</t>
    <rPh sb="0" eb="2">
      <t>スイリク</t>
    </rPh>
    <rPh sb="2" eb="4">
      <t>リョウヨウ</t>
    </rPh>
    <phoneticPr fontId="1"/>
  </si>
  <si>
    <t>上級聖職者Arch Bishop of Eldregateを召喚します</t>
    <rPh sb="0" eb="2">
      <t>ジョウキュウ</t>
    </rPh>
    <rPh sb="2" eb="5">
      <t>セイショクシャ</t>
    </rPh>
    <rPh sb="30" eb="32">
      <t>ショウカン</t>
    </rPh>
    <phoneticPr fontId="1"/>
  </si>
  <si>
    <t>Arch Bishop of Eldregate</t>
    <phoneticPr fontId="1"/>
  </si>
  <si>
    <t>強大なる魔術師Dusk Elderを召喚します</t>
    <rPh sb="0" eb="2">
      <t>キョウダイ</t>
    </rPh>
    <rPh sb="4" eb="7">
      <t>マジュツシ</t>
    </rPh>
    <rPh sb="18" eb="20">
      <t>ショウカン</t>
    </rPh>
    <phoneticPr fontId="1"/>
  </si>
  <si>
    <t>Dusk Elder</t>
    <phoneticPr fontId="1"/>
  </si>
  <si>
    <t>Revive Wailing Lady</t>
    <phoneticPr fontId="1"/>
  </si>
  <si>
    <t>Wailing Lady</t>
    <phoneticPr fontId="1"/>
  </si>
  <si>
    <t>恐怖と死を振りまく神聖な霊Wailing Ladyを1体召喚します</t>
    <rPh sb="0" eb="2">
      <t>キョウフ</t>
    </rPh>
    <rPh sb="3" eb="4">
      <t>シ</t>
    </rPh>
    <rPh sb="5" eb="6">
      <t>フ</t>
    </rPh>
    <rPh sb="9" eb="11">
      <t>シンセイ</t>
    </rPh>
    <rPh sb="12" eb="13">
      <t>レイ</t>
    </rPh>
    <rPh sb="13" eb="14">
      <t>シンレイ</t>
    </rPh>
    <rPh sb="27" eb="28">
      <t>タイ</t>
    </rPh>
    <rPh sb="28" eb="30">
      <t>ショウカン</t>
    </rPh>
    <phoneticPr fontId="1"/>
  </si>
  <si>
    <t>Lictorian Guard</t>
    <phoneticPr fontId="1"/>
  </si>
  <si>
    <t>戦斧を振るう神聖なる警護官Lictorを5体召喚します</t>
    <phoneticPr fontId="1"/>
  </si>
  <si>
    <t>Lamentation</t>
    <phoneticPr fontId="1"/>
  </si>
  <si>
    <t>恐怖と死を振りまく神聖な霊Wailing Ladyを5体召喚します</t>
    <phoneticPr fontId="1"/>
  </si>
  <si>
    <t>Great Lamentation</t>
    <phoneticPr fontId="1"/>
  </si>
  <si>
    <t>死5</t>
    <rPh sb="0" eb="1">
      <t>シ</t>
    </rPh>
    <phoneticPr fontId="1"/>
  </si>
  <si>
    <t>恐怖と死を振りまく神聖な霊Wailing Ladyを14体召喚します</t>
    <phoneticPr fontId="1"/>
  </si>
  <si>
    <t>Lictorian Legion</t>
    <phoneticPr fontId="1"/>
  </si>
  <si>
    <t>死4</t>
    <rPh sb="0" eb="1">
      <t>シ</t>
    </rPh>
    <phoneticPr fontId="1"/>
  </si>
  <si>
    <t>戦斧を振るう神聖なる警護官Lictorを25体召喚します</t>
    <phoneticPr fontId="1"/>
  </si>
  <si>
    <t>Enchantment</t>
    <phoneticPr fontId="1"/>
  </si>
  <si>
    <t>Ermorian Legion</t>
    <phoneticPr fontId="1"/>
  </si>
  <si>
    <t>骨だけの軍団兵Longdead Legionnaireを50体召喚します</t>
    <rPh sb="0" eb="1">
      <t>ホネ</t>
    </rPh>
    <rPh sb="4" eb="6">
      <t>グンダン</t>
    </rPh>
    <rPh sb="6" eb="7">
      <t>ヘイ</t>
    </rPh>
    <rPh sb="30" eb="31">
      <t>タイ</t>
    </rPh>
    <rPh sb="31" eb="33">
      <t>ショウカン</t>
    </rPh>
    <phoneticPr fontId="1"/>
  </si>
  <si>
    <t>Longdead Legionnaire</t>
    <phoneticPr fontId="1"/>
  </si>
  <si>
    <t>Divine</t>
    <phoneticPr fontId="1"/>
  </si>
  <si>
    <t>Unholy Command</t>
    <phoneticPr fontId="1"/>
  </si>
  <si>
    <t>聖1</t>
    <rPh sb="0" eb="1">
      <t>セイ</t>
    </rPh>
    <phoneticPr fontId="1"/>
  </si>
  <si>
    <t>戦闘</t>
    <rPh sb="0" eb="2">
      <t>セントウ</t>
    </rPh>
    <phoneticPr fontId="1"/>
  </si>
  <si>
    <t>隷属</t>
    <rPh sb="0" eb="2">
      <t>レイゾク</t>
    </rPh>
    <phoneticPr fontId="1"/>
  </si>
  <si>
    <t>敵のアンデッド1体を隷属させようと試みます</t>
    <rPh sb="8" eb="9">
      <t>タイ</t>
    </rPh>
    <phoneticPr fontId="1"/>
  </si>
  <si>
    <t>Enslave</t>
    <phoneticPr fontId="1"/>
  </si>
  <si>
    <t>抵抗容易\nアンデッドにのみ作用</t>
    <rPh sb="0" eb="2">
      <t>テイコウ</t>
    </rPh>
    <rPh sb="2" eb="4">
      <t>ヨウイ</t>
    </rPh>
    <rPh sb="14" eb="16">
      <t>サヨウ</t>
    </rPh>
    <phoneticPr fontId="1"/>
  </si>
  <si>
    <t>Unholy Protection</t>
    <phoneticPr fontId="1"/>
  </si>
  <si>
    <t>強化</t>
    <rPh sb="0" eb="2">
      <t>キョウカ</t>
    </rPh>
    <phoneticPr fontId="1"/>
  </si>
  <si>
    <t>小範囲のアンデッドの魔法抵抗を向上させます</t>
    <rPh sb="0" eb="3">
      <t>ショウハンイ</t>
    </rPh>
    <rPh sb="10" eb="12">
      <t>マホウ</t>
    </rPh>
    <rPh sb="12" eb="14">
      <t>テイコウ</t>
    </rPh>
    <rPh sb="15" eb="17">
      <t>コウジョウ</t>
    </rPh>
    <phoneticPr fontId="1"/>
  </si>
  <si>
    <t>Magic Resistance 4</t>
    <phoneticPr fontId="1"/>
  </si>
  <si>
    <t>アンデッドにのみ作用\n味方にのみ作用</t>
    <rPh sb="8" eb="10">
      <t>サヨウ</t>
    </rPh>
    <rPh sb="12" eb="14">
      <t>ミカタ</t>
    </rPh>
    <rPh sb="17" eb="19">
      <t>サヨウ</t>
    </rPh>
    <phoneticPr fontId="1"/>
  </si>
  <si>
    <t>Unholy Blessing</t>
    <phoneticPr fontId="1"/>
  </si>
  <si>
    <t>小範囲の神聖なアンデッドを祝福します</t>
    <rPh sb="0" eb="3">
      <t>ショウハンイ</t>
    </rPh>
    <rPh sb="4" eb="6">
      <t>シンセイ</t>
    </rPh>
    <rPh sb="13" eb="15">
      <t>シュクフク</t>
    </rPh>
    <phoneticPr fontId="1"/>
  </si>
  <si>
    <t>神聖なものにのみ作用\nアンデッドにのみ作用\n味方にのみ作用</t>
    <rPh sb="0" eb="2">
      <t>シンセイ</t>
    </rPh>
    <rPh sb="8" eb="10">
      <t>サヨウ</t>
    </rPh>
    <rPh sb="20" eb="22">
      <t>サヨウ</t>
    </rPh>
    <rPh sb="24" eb="26">
      <t>ミカタ</t>
    </rPh>
    <rPh sb="29" eb="31">
      <t>サヨウ</t>
    </rPh>
    <phoneticPr fontId="1"/>
  </si>
  <si>
    <t>Unholy Power</t>
    <phoneticPr fontId="1"/>
  </si>
  <si>
    <t>Unholy Protection 1</t>
    <phoneticPr fontId="1"/>
  </si>
  <si>
    <t>Unholy Blessing 1</t>
    <phoneticPr fontId="1"/>
  </si>
  <si>
    <t>Unholy Power 1</t>
    <phoneticPr fontId="1"/>
  </si>
  <si>
    <t>小範囲のアンデッドの行動速度と攻撃技能を向上させます</t>
    <rPh sb="0" eb="3">
      <t>ショウハンイ</t>
    </rPh>
    <rPh sb="10" eb="12">
      <t>コウドウ</t>
    </rPh>
    <rPh sb="12" eb="14">
      <t>ソクド</t>
    </rPh>
    <rPh sb="15" eb="17">
      <t>コウゲキ</t>
    </rPh>
    <rPh sb="17" eb="19">
      <t>ギノウ</t>
    </rPh>
    <rPh sb="20" eb="22">
      <t>コウジョウ</t>
    </rPh>
    <phoneticPr fontId="1"/>
  </si>
  <si>
    <t>Unholy Protection 2</t>
    <phoneticPr fontId="1"/>
  </si>
  <si>
    <t>聖2</t>
    <rPh sb="0" eb="1">
      <t>セイ</t>
    </rPh>
    <phoneticPr fontId="1"/>
  </si>
  <si>
    <t>広範囲のアンデッドの魔法抵抗を向上させます</t>
    <rPh sb="0" eb="3">
      <t>コウハンイ</t>
    </rPh>
    <rPh sb="10" eb="12">
      <t>マホウ</t>
    </rPh>
    <rPh sb="12" eb="14">
      <t>テイコウ</t>
    </rPh>
    <rPh sb="15" eb="17">
      <t>コウジョウ</t>
    </rPh>
    <phoneticPr fontId="1"/>
  </si>
  <si>
    <t>Unholy Blessing 2</t>
    <phoneticPr fontId="1"/>
  </si>
  <si>
    <t>広範囲の神聖なアンデッドを祝福します</t>
    <rPh sb="0" eb="3">
      <t>コウハンイ</t>
    </rPh>
    <rPh sb="4" eb="6">
      <t>シンセイ</t>
    </rPh>
    <rPh sb="13" eb="15">
      <t>シュクフク</t>
    </rPh>
    <phoneticPr fontId="1"/>
  </si>
  <si>
    <t>Blessed</t>
    <phoneticPr fontId="1"/>
  </si>
  <si>
    <t>Unholy Power 3</t>
    <phoneticPr fontId="1"/>
  </si>
  <si>
    <t>聖3</t>
    <rPh sb="0" eb="1">
      <t>セイ</t>
    </rPh>
    <phoneticPr fontId="1"/>
  </si>
  <si>
    <t>中範囲のアンデッドの行動速度と攻撃技能を向上させます</t>
    <rPh sb="0" eb="1">
      <t>チュウ</t>
    </rPh>
    <rPh sb="1" eb="3">
      <t>ハンイ</t>
    </rPh>
    <rPh sb="10" eb="12">
      <t>コウドウ</t>
    </rPh>
    <rPh sb="12" eb="14">
      <t>ソクド</t>
    </rPh>
    <rPh sb="15" eb="17">
      <t>コウゲキ</t>
    </rPh>
    <rPh sb="17" eb="19">
      <t>ギノウ</t>
    </rPh>
    <rPh sb="20" eb="22">
      <t>コウジョウ</t>
    </rPh>
    <phoneticPr fontId="1"/>
  </si>
  <si>
    <t>全体強化</t>
    <rPh sb="0" eb="2">
      <t>ゼンタイ</t>
    </rPh>
    <rPh sb="2" eb="4">
      <t>キョウカ</t>
    </rPh>
    <phoneticPr fontId="1"/>
  </si>
  <si>
    <t>味方の神聖なアンデッド全員を祝福します</t>
    <rPh sb="0" eb="2">
      <t>ミカタ</t>
    </rPh>
    <rPh sb="3" eb="5">
      <t>シンセイ</t>
    </rPh>
    <rPh sb="11" eb="13">
      <t>ゼンイン</t>
    </rPh>
    <rPh sb="14" eb="16">
      <t>シュクフク</t>
    </rPh>
    <phoneticPr fontId="1"/>
  </si>
  <si>
    <t>Protection of the Sepulchre</t>
    <phoneticPr fontId="1"/>
  </si>
  <si>
    <t>味方のアンデッド全員の魔法抵抗を向上させようと試みます</t>
    <rPh sb="0" eb="2">
      <t>ミカタ</t>
    </rPh>
    <rPh sb="8" eb="10">
      <t>ゼンイン</t>
    </rPh>
    <rPh sb="11" eb="13">
      <t>マホウ</t>
    </rPh>
    <rPh sb="13" eb="15">
      <t>テイコウ</t>
    </rPh>
    <rPh sb="16" eb="18">
      <t>コウジョウ</t>
    </rPh>
    <rPh sb="23" eb="24">
      <t>ココロ</t>
    </rPh>
    <phoneticPr fontId="1"/>
  </si>
  <si>
    <t>抵抗容易\nアンデッドにのみ作用\n味方にのみ作用</t>
    <rPh sb="0" eb="2">
      <t>テイコウ</t>
    </rPh>
    <rPh sb="2" eb="4">
      <t>ヨウイ</t>
    </rPh>
    <rPh sb="14" eb="16">
      <t>サヨウ</t>
    </rPh>
    <rPh sb="18" eb="20">
      <t>ミカタ</t>
    </rPh>
    <rPh sb="23" eb="25">
      <t>サヨウ</t>
    </rPh>
    <phoneticPr fontId="1"/>
  </si>
  <si>
    <t>Power of the Sepulchre</t>
    <phoneticPr fontId="1"/>
  </si>
  <si>
    <t>聖4</t>
    <rPh sb="0" eb="1">
      <t>セイ</t>
    </rPh>
    <phoneticPr fontId="1"/>
  </si>
  <si>
    <t>味方のアンデッド全員の行動速度と攻撃技能を向上させます</t>
    <rPh sb="0" eb="2">
      <t>ミカタ</t>
    </rPh>
    <rPh sb="8" eb="10">
      <t>ゼンイン</t>
    </rPh>
    <rPh sb="11" eb="13">
      <t>コウドウ</t>
    </rPh>
    <rPh sb="13" eb="15">
      <t>ソクド</t>
    </rPh>
    <rPh sb="16" eb="18">
      <t>コウゲキ</t>
    </rPh>
    <rPh sb="18" eb="20">
      <t>ギノウ</t>
    </rPh>
    <rPh sb="21" eb="23">
      <t>コウジョウ</t>
    </rPh>
    <phoneticPr fontId="1"/>
  </si>
  <si>
    <t>MA</t>
    <phoneticPr fontId="1"/>
  </si>
  <si>
    <t>Ermor</t>
    <phoneticPr fontId="1"/>
  </si>
  <si>
    <t>Black Laurel</t>
    <phoneticPr fontId="1"/>
  </si>
  <si>
    <t>Revive Lictor</t>
    <phoneticPr fontId="1"/>
  </si>
  <si>
    <t>Revive Censor</t>
    <phoneticPr fontId="1"/>
  </si>
  <si>
    <t>Revive Acolyte</t>
    <phoneticPr fontId="1"/>
  </si>
  <si>
    <t>Revive Bishop</t>
    <phoneticPr fontId="1"/>
  </si>
  <si>
    <t>Revive Spectator</t>
    <phoneticPr fontId="1"/>
  </si>
  <si>
    <t>Revive Arch Bishop</t>
    <phoneticPr fontId="1"/>
  </si>
  <si>
    <t>Revive Dusk Elder</t>
    <phoneticPr fontId="1"/>
  </si>
  <si>
    <t>Revive Wailing Lady</t>
    <phoneticPr fontId="1"/>
  </si>
  <si>
    <t>Lictorian Guard</t>
    <phoneticPr fontId="1"/>
  </si>
  <si>
    <t>Pride of Lions</t>
    <phoneticPr fontId="1"/>
  </si>
  <si>
    <t>Lamentation</t>
    <phoneticPr fontId="1"/>
  </si>
  <si>
    <t>Great Lamentation</t>
    <phoneticPr fontId="1"/>
  </si>
  <si>
    <t>Lictorian Legion</t>
    <phoneticPr fontId="1"/>
  </si>
  <si>
    <t>Ermorian Legion</t>
    <phoneticPr fontId="1"/>
  </si>
  <si>
    <t>Unholy Command</t>
    <phoneticPr fontId="1"/>
  </si>
  <si>
    <t>Unholy Protection 1</t>
    <phoneticPr fontId="1"/>
  </si>
  <si>
    <t>Unholy Blessing 1</t>
    <phoneticPr fontId="1"/>
  </si>
  <si>
    <t>Unholy Power 1</t>
    <phoneticPr fontId="1"/>
  </si>
  <si>
    <t>Unholy Protection 2</t>
    <phoneticPr fontId="1"/>
  </si>
  <si>
    <t>Unholy Blessing 2</t>
    <phoneticPr fontId="1"/>
  </si>
  <si>
    <t>Unholy Power 3</t>
    <phoneticPr fontId="1"/>
  </si>
  <si>
    <t>Unholy Blessing 3</t>
    <phoneticPr fontId="1"/>
  </si>
  <si>
    <t>Protection of the Sepulchre</t>
    <phoneticPr fontId="1"/>
  </si>
  <si>
    <t>Power of the Sepulchre</t>
    <phoneticPr fontId="1"/>
  </si>
  <si>
    <t>Unholy Blessing 3</t>
    <phoneticPr fontId="1"/>
  </si>
  <si>
    <t>Arcoscephale</t>
    <phoneticPr fontId="1"/>
  </si>
  <si>
    <t>陸上上位</t>
    <rPh sb="0" eb="2">
      <t>リクジョウ</t>
    </rPh>
    <rPh sb="2" eb="4">
      <t>ジョウイ</t>
    </rPh>
    <phoneticPr fontId="1"/>
  </si>
  <si>
    <t>陸上下位</t>
    <rPh sb="0" eb="2">
      <t>リクジョウ</t>
    </rPh>
    <rPh sb="2" eb="4">
      <t>カイ</t>
    </rPh>
    <phoneticPr fontId="1"/>
  </si>
  <si>
    <t>陸上要塞</t>
    <rPh sb="0" eb="2">
      <t>リクジョウ</t>
    </rPh>
    <rPh sb="2" eb="4">
      <t>ヨウサイ</t>
    </rPh>
    <phoneticPr fontId="1"/>
  </si>
  <si>
    <t>Mound King</t>
    <phoneticPr fontId="1"/>
  </si>
  <si>
    <t>Longdead Velite:20　Longdead Legionnaire:20</t>
    <phoneticPr fontId="1"/>
  </si>
  <si>
    <t>Censor</t>
    <phoneticPr fontId="1"/>
  </si>
  <si>
    <t>Longdead Horseman:20</t>
    <phoneticPr fontId="1"/>
  </si>
  <si>
    <t>Acolyte of Eldregate</t>
    <phoneticPr fontId="1"/>
  </si>
  <si>
    <t>Longdead Archer:10</t>
    <phoneticPr fontId="1"/>
  </si>
  <si>
    <t>Archerは通常の短弓を使用</t>
    <rPh sb="7" eb="9">
      <t>ツウジョウ</t>
    </rPh>
    <rPh sb="10" eb="12">
      <t>タンキュウ</t>
    </rPh>
    <rPh sb="13" eb="15">
      <t>シヨウ</t>
    </rPh>
    <phoneticPr fontId="1"/>
  </si>
  <si>
    <t>Ermorはかつて、既知の世界の大部分を征服した大帝国でした。
この国は、帝国の偉大な魔術師たちがC'tisのSauromancerの下で暗き魔法を学んだことで崩壊を迎えました。
暗き魔法の危険性を認識しないまま、聖職者たちはEldregateの首都で不浄なる儀式を行いました。
しかし、そのような忌まわしき行いを止めるように要求する声もありました。
TheurgとThaumaturgは、破壊的大変動を予見し、将軍、知事、そして執政官らの反乱を起こすように勧めました。
変節者らの皇帝がErmorそのものへと進軍した時、帝国のAugurとBishopらは協力して事に当たることを強いられました。
一つの破壊的な事件により、死が解き放たれ、そして帝国は粉砕されました。
この大変動は、初期の時代の神、闇と飢えの神の注意を惹きました。
この目覚めし神の強大な力は、この世とあの世の境界を消し去りました。
Ermorは今や、何も成長しない灰と闇の呪われし地です。
猛者の軍団を作るため、かつてのErmorianの信仰の呪われた聖職者の指揮の下で、長らく死んでいた住民たちの骨は、再び組み上がります。
生ける死者の軍団は、かつて彼らのものだった世界を再征服するために、前へと進軍します。
Ermorの支配圏は、不浄なる聖職者の助けを借りることなく死者を蘇らせます。
それはまた土地を破壊し、農作物と森林を灰に、住民と家畜を骨に変えます。
Ermorの神位請求者はまた、その支配圏内の州に死体があるかを感知することもできます。</t>
    <phoneticPr fontId="1"/>
  </si>
  <si>
    <t>人間</t>
    <rPh sb="0" eb="2">
      <t>ニンゲン</t>
    </rPh>
    <phoneticPr fontId="1"/>
  </si>
  <si>
    <t>Fortified City</t>
    <phoneticPr fontId="1"/>
  </si>
  <si>
    <t>Standard</t>
  </si>
  <si>
    <t>Standard</t>
    <phoneticPr fontId="1"/>
  </si>
  <si>
    <t>Temple of the Dead, Temple of the Spheres, Campus Sceleris</t>
    <phoneticPr fontId="1"/>
  </si>
  <si>
    <t>星1死4</t>
    <rPh sb="0" eb="1">
      <t>ホシ</t>
    </rPh>
    <rPh sb="2" eb="3">
      <t>シ</t>
    </rPh>
    <phoneticPr fontId="1"/>
  </si>
  <si>
    <t>Scout</t>
  </si>
  <si>
    <t>Scout</t>
    <phoneticPr fontId="1"/>
  </si>
  <si>
    <t>城</t>
    <rPh sb="0" eb="1">
      <t>シロ</t>
    </rPh>
    <phoneticPr fontId="1"/>
  </si>
  <si>
    <t>斥候</t>
    <rPh sb="0" eb="2">
      <t>セッコウ</t>
    </rPh>
    <phoneticPr fontId="1"/>
  </si>
  <si>
    <t>標準的な斥候。敵地の偵察を担う。山地、森林適応</t>
  </si>
  <si>
    <t>標準的な斥候。敵地の偵察を担う。山地、森林適応</t>
    <phoneticPr fontId="1"/>
  </si>
  <si>
    <t>16</t>
  </si>
  <si>
    <t>16</t>
    <phoneticPr fontId="1"/>
  </si>
  <si>
    <t>fm</t>
    <phoneticPr fontId="1"/>
  </si>
  <si>
    <t>Assassin</t>
  </si>
  <si>
    <t>Assassin</t>
    <phoneticPr fontId="1"/>
  </si>
  <si>
    <t>暗殺者</t>
    <rPh sb="0" eb="3">
      <t>アンサツシャ</t>
    </rPh>
    <phoneticPr fontId="1"/>
  </si>
  <si>
    <t>敵指揮官を直接始末する。潜伏も上手い</t>
  </si>
  <si>
    <t>敵指揮官を直接始末する。潜伏も上手い</t>
    <phoneticPr fontId="1"/>
  </si>
  <si>
    <t>Centurion</t>
  </si>
  <si>
    <t>Centurion</t>
    <phoneticPr fontId="1"/>
  </si>
  <si>
    <t>指揮官</t>
    <rPh sb="0" eb="3">
      <t>シキカン</t>
    </rPh>
    <phoneticPr fontId="1"/>
  </si>
  <si>
    <t>基本的な指揮官。装備は良質だが盾を持たない</t>
  </si>
  <si>
    <t>基本的な指揮官。装備は良質だが盾を持たない</t>
    <phoneticPr fontId="1"/>
  </si>
  <si>
    <t>18</t>
  </si>
  <si>
    <t>18</t>
    <phoneticPr fontId="1"/>
  </si>
  <si>
    <t>Legatus Legionis</t>
  </si>
  <si>
    <t>Legatus Legionis</t>
    <phoneticPr fontId="1"/>
  </si>
  <si>
    <t>上位指揮官。やはり盾は持っていない</t>
  </si>
  <si>
    <t>上位指揮官。やはり盾は持っていない</t>
    <phoneticPr fontId="1"/>
  </si>
  <si>
    <t>18</t>
    <phoneticPr fontId="1"/>
  </si>
  <si>
    <t>Scelerian Cultist</t>
    <phoneticPr fontId="1"/>
  </si>
  <si>
    <t>y</t>
    <phoneticPr fontId="1"/>
  </si>
  <si>
    <t>y</t>
    <phoneticPr fontId="1"/>
  </si>
  <si>
    <t>聖職者</t>
    <rPh sb="0" eb="3">
      <t>セイショクシャ</t>
    </rPh>
    <phoneticPr fontId="1"/>
  </si>
  <si>
    <t>レベル1の聖職者。アンデッド兵の作成を行える</t>
    <rPh sb="5" eb="8">
      <t>セイショクシャ</t>
    </rPh>
    <rPh sb="14" eb="15">
      <t>ヘイ</t>
    </rPh>
    <rPh sb="16" eb="18">
      <t>サクセイ</t>
    </rPh>
    <rPh sb="19" eb="20">
      <t>オコナ</t>
    </rPh>
    <phoneticPr fontId="1"/>
  </si>
  <si>
    <t>Thaumaturg</t>
    <phoneticPr fontId="1"/>
  </si>
  <si>
    <t>y</t>
    <phoneticPr fontId="1"/>
  </si>
  <si>
    <t>レベル2の聖職者。星と死の魔法技能も持つ</t>
    <rPh sb="5" eb="8">
      <t>セイショクシャ</t>
    </rPh>
    <rPh sb="9" eb="10">
      <t>ホシ</t>
    </rPh>
    <rPh sb="11" eb="12">
      <t>シ</t>
    </rPh>
    <rPh sb="13" eb="15">
      <t>マホウ</t>
    </rPh>
    <rPh sb="15" eb="17">
      <t>ギノウ</t>
    </rPh>
    <rPh sb="18" eb="19">
      <t>モ</t>
    </rPh>
    <phoneticPr fontId="1"/>
  </si>
  <si>
    <t>Censor</t>
    <phoneticPr fontId="1"/>
  </si>
  <si>
    <t>都</t>
    <rPh sb="0" eb="1">
      <t>ミヤコ</t>
    </rPh>
    <phoneticPr fontId="1"/>
  </si>
  <si>
    <t>神聖な指揮官。生者よりアンデッドの指揮のほうが得意</t>
    <rPh sb="0" eb="2">
      <t>シンセイ</t>
    </rPh>
    <rPh sb="3" eb="6">
      <t>シキカン</t>
    </rPh>
    <rPh sb="7" eb="9">
      <t>ショウジャ</t>
    </rPh>
    <rPh sb="17" eb="19">
      <t>シキ</t>
    </rPh>
    <rPh sb="23" eb="25">
      <t>トクイ</t>
    </rPh>
    <phoneticPr fontId="1"/>
  </si>
  <si>
    <t>12</t>
  </si>
  <si>
    <t>12</t>
    <phoneticPr fontId="1"/>
  </si>
  <si>
    <t>Grand Thaumaturg</t>
    <phoneticPr fontId="1"/>
  </si>
  <si>
    <t>レベル3の聖職者。星、死などの魔法技能も持つ</t>
    <rPh sb="5" eb="8">
      <t>セイショクシャ</t>
    </rPh>
    <rPh sb="9" eb="10">
      <t>ホシ</t>
    </rPh>
    <rPh sb="11" eb="12">
      <t>シ</t>
    </rPh>
    <rPh sb="15" eb="17">
      <t>マホウ</t>
    </rPh>
    <rPh sb="17" eb="19">
      <t>ギノウ</t>
    </rPh>
    <rPh sb="20" eb="21">
      <t>モ</t>
    </rPh>
    <phoneticPr fontId="1"/>
  </si>
  <si>
    <t>20+</t>
    <phoneticPr fontId="1"/>
  </si>
  <si>
    <t>105+</t>
    <phoneticPr fontId="1"/>
  </si>
  <si>
    <t>12</t>
    <phoneticPr fontId="1"/>
  </si>
  <si>
    <t>Sceleria</t>
    <phoneticPr fontId="1"/>
  </si>
  <si>
    <t>Slinger</t>
  </si>
  <si>
    <t>Slinger</t>
    <phoneticPr fontId="1"/>
  </si>
  <si>
    <t>射手</t>
    <rPh sb="0" eb="2">
      <t>シャシュ</t>
    </rPh>
    <phoneticPr fontId="1"/>
  </si>
  <si>
    <t>投石器を使う安価な射撃部隊。重装備な敵にはほぼ無意味</t>
  </si>
  <si>
    <t>投石器を使う安価な射撃部隊。重装備な敵にはほぼ無意味</t>
    <phoneticPr fontId="1"/>
  </si>
  <si>
    <t>Velite</t>
  </si>
  <si>
    <t>Velite</t>
    <phoneticPr fontId="1"/>
  </si>
  <si>
    <t>歩兵</t>
    <rPh sb="0" eb="2">
      <t>ホヘイ</t>
    </rPh>
    <phoneticPr fontId="1"/>
  </si>
  <si>
    <t>槍、投槍、大盾を持つ軽歩兵。散開陣形を得意とする</t>
    <rPh sb="0" eb="1">
      <t>ヤリ</t>
    </rPh>
    <rPh sb="2" eb="4">
      <t>ナゲヤリ</t>
    </rPh>
    <rPh sb="5" eb="6">
      <t>オオ</t>
    </rPh>
    <rPh sb="6" eb="7">
      <t>タテ</t>
    </rPh>
    <rPh sb="8" eb="9">
      <t>モ</t>
    </rPh>
    <rPh sb="10" eb="11">
      <t>ケイ</t>
    </rPh>
    <rPh sb="11" eb="13">
      <t>ホヘイ</t>
    </rPh>
    <rPh sb="14" eb="16">
      <t>サンカイ</t>
    </rPh>
    <rPh sb="16" eb="18">
      <t>ジンケイ</t>
    </rPh>
    <rPh sb="19" eb="21">
      <t>トクイ</t>
    </rPh>
    <phoneticPr fontId="1"/>
  </si>
  <si>
    <t>Alae Legionnaire</t>
  </si>
  <si>
    <t>Alae Legionnaire</t>
    <phoneticPr fontId="1"/>
  </si>
  <si>
    <t>槍、投槍、大盾を持つ歩兵。攻撃力は欠くが丈夫</t>
    <rPh sb="0" eb="1">
      <t>ヤリ</t>
    </rPh>
    <rPh sb="2" eb="4">
      <t>ナゲヤリ</t>
    </rPh>
    <rPh sb="5" eb="6">
      <t>オオ</t>
    </rPh>
    <rPh sb="6" eb="7">
      <t>タテ</t>
    </rPh>
    <rPh sb="8" eb="9">
      <t>モ</t>
    </rPh>
    <rPh sb="10" eb="12">
      <t>ホヘイ</t>
    </rPh>
    <rPh sb="13" eb="16">
      <t>コウゲキリョク</t>
    </rPh>
    <rPh sb="17" eb="18">
      <t>カ</t>
    </rPh>
    <rPh sb="20" eb="22">
      <t>ジョウブ</t>
    </rPh>
    <phoneticPr fontId="1"/>
  </si>
  <si>
    <t>Hastatus</t>
  </si>
  <si>
    <t>Hastatus</t>
    <phoneticPr fontId="1"/>
  </si>
  <si>
    <t>Principe</t>
  </si>
  <si>
    <t>Principe</t>
    <phoneticPr fontId="1"/>
  </si>
  <si>
    <t>小剣、投槍、大盾を持つ歩兵。戦闘技能が向上している</t>
    <rPh sb="0" eb="2">
      <t>ショウケン</t>
    </rPh>
    <rPh sb="3" eb="5">
      <t>ナゲヤリ</t>
    </rPh>
    <rPh sb="6" eb="7">
      <t>オオ</t>
    </rPh>
    <rPh sb="7" eb="8">
      <t>タテ</t>
    </rPh>
    <rPh sb="9" eb="10">
      <t>モ</t>
    </rPh>
    <rPh sb="11" eb="13">
      <t>ホヘイ</t>
    </rPh>
    <rPh sb="14" eb="16">
      <t>セントウ</t>
    </rPh>
    <rPh sb="16" eb="18">
      <t>ギノウ</t>
    </rPh>
    <rPh sb="19" eb="21">
      <t>コウジョウ</t>
    </rPh>
    <phoneticPr fontId="1"/>
  </si>
  <si>
    <t>小剣、投槍、大盾を持つ歩兵。下位より士気が上がっている</t>
    <rPh sb="0" eb="2">
      <t>ショウケン</t>
    </rPh>
    <rPh sb="3" eb="5">
      <t>ナゲヤリ</t>
    </rPh>
    <rPh sb="6" eb="7">
      <t>オオ</t>
    </rPh>
    <rPh sb="7" eb="8">
      <t>タテ</t>
    </rPh>
    <rPh sb="9" eb="10">
      <t>モ</t>
    </rPh>
    <rPh sb="11" eb="13">
      <t>ホヘイ</t>
    </rPh>
    <rPh sb="14" eb="16">
      <t>カイ</t>
    </rPh>
    <rPh sb="18" eb="20">
      <t>シキ</t>
    </rPh>
    <rPh sb="21" eb="22">
      <t>ア</t>
    </rPh>
    <phoneticPr fontId="1"/>
  </si>
  <si>
    <t>槍、投槍、盾を持つ軽歩兵。数を出しやすい</t>
    <rPh sb="0" eb="1">
      <t>ヤリ</t>
    </rPh>
    <rPh sb="2" eb="4">
      <t>ナゲヤリ</t>
    </rPh>
    <rPh sb="5" eb="6">
      <t>タテ</t>
    </rPh>
    <rPh sb="7" eb="8">
      <t>モ</t>
    </rPh>
    <rPh sb="9" eb="10">
      <t>ケイ</t>
    </rPh>
    <rPh sb="10" eb="12">
      <t>ホヘイ</t>
    </rPh>
    <rPh sb="13" eb="14">
      <t>カズ</t>
    </rPh>
    <rPh sb="15" eb="16">
      <t>ダ</t>
    </rPh>
    <phoneticPr fontId="1"/>
  </si>
  <si>
    <t>槍、投槍、大盾を持つ軽歩兵。民兵の類だが他国のものよりは優秀</t>
    <rPh sb="0" eb="1">
      <t>ヤリ</t>
    </rPh>
    <rPh sb="2" eb="4">
      <t>ナゲヤリ</t>
    </rPh>
    <rPh sb="5" eb="6">
      <t>オオ</t>
    </rPh>
    <rPh sb="6" eb="7">
      <t>タテ</t>
    </rPh>
    <rPh sb="8" eb="9">
      <t>モ</t>
    </rPh>
    <rPh sb="10" eb="11">
      <t>ケイ</t>
    </rPh>
    <rPh sb="11" eb="13">
      <t>ホヘイ</t>
    </rPh>
    <rPh sb="14" eb="16">
      <t>ミンペイ</t>
    </rPh>
    <rPh sb="17" eb="18">
      <t>タグイ</t>
    </rPh>
    <rPh sb="20" eb="22">
      <t>タコク</t>
    </rPh>
    <rPh sb="28" eb="30">
      <t>ユウシュウ</t>
    </rPh>
    <phoneticPr fontId="1"/>
  </si>
  <si>
    <t>槍、投槍、大盾を持つ歩兵。他より若いが技量は標準的</t>
    <rPh sb="0" eb="1">
      <t>ヤリ</t>
    </rPh>
    <rPh sb="2" eb="4">
      <t>ナゲヤリ</t>
    </rPh>
    <rPh sb="5" eb="6">
      <t>オオ</t>
    </rPh>
    <rPh sb="6" eb="7">
      <t>タテ</t>
    </rPh>
    <rPh sb="8" eb="9">
      <t>モ</t>
    </rPh>
    <rPh sb="10" eb="12">
      <t>ホヘイ</t>
    </rPh>
    <rPh sb="13" eb="14">
      <t>ホカ</t>
    </rPh>
    <rPh sb="16" eb="17">
      <t>ワカ</t>
    </rPh>
    <rPh sb="19" eb="21">
      <t>ギリョウ</t>
    </rPh>
    <rPh sb="22" eb="25">
      <t>ヒョウジュンテキ</t>
    </rPh>
    <phoneticPr fontId="1"/>
  </si>
  <si>
    <t>小剣、投槍、大盾を持つ歩兵。下位より士気が上がっている</t>
    <rPh sb="0" eb="2">
      <t>ショウケン</t>
    </rPh>
    <rPh sb="3" eb="5">
      <t>ナゲヤリ</t>
    </rPh>
    <rPh sb="6" eb="7">
      <t>オオ</t>
    </rPh>
    <rPh sb="7" eb="8">
      <t>タテ</t>
    </rPh>
    <rPh sb="9" eb="10">
      <t>モ</t>
    </rPh>
    <rPh sb="11" eb="13">
      <t>ホヘイ</t>
    </rPh>
    <rPh sb="14" eb="16">
      <t>カイ</t>
    </rPh>
    <rPh sb="18" eb="20">
      <t>シキ</t>
    </rPh>
    <rPh sb="21" eb="22">
      <t>ア</t>
    </rPh>
    <phoneticPr fontId="1"/>
  </si>
  <si>
    <t>小剣、投槍、大盾を持つ歩兵。鎧が強化され技量も向上</t>
    <rPh sb="0" eb="2">
      <t>ショウケン</t>
    </rPh>
    <rPh sb="3" eb="5">
      <t>ナゲヤリ</t>
    </rPh>
    <rPh sb="6" eb="7">
      <t>オオ</t>
    </rPh>
    <rPh sb="7" eb="8">
      <t>タテ</t>
    </rPh>
    <rPh sb="9" eb="10">
      <t>モ</t>
    </rPh>
    <rPh sb="11" eb="13">
      <t>ホヘイ</t>
    </rPh>
    <rPh sb="14" eb="15">
      <t>ヨロイ</t>
    </rPh>
    <rPh sb="16" eb="18">
      <t>キョウカ</t>
    </rPh>
    <rPh sb="20" eb="22">
      <t>ギリョウ</t>
    </rPh>
    <rPh sb="23" eb="25">
      <t>コウジョウ</t>
    </rPh>
    <phoneticPr fontId="1"/>
  </si>
  <si>
    <t>長槍と大盾を持つ重歩兵。高齢で鈍重だが高密度の隊列を組む</t>
  </si>
  <si>
    <t>長槍と大盾を持つ重歩兵。高齢で鈍重だが高密度の隊列を組む</t>
    <rPh sb="0" eb="1">
      <t>ナガ</t>
    </rPh>
    <rPh sb="1" eb="2">
      <t>ヤリ</t>
    </rPh>
    <rPh sb="3" eb="4">
      <t>オオ</t>
    </rPh>
    <rPh sb="4" eb="5">
      <t>タテ</t>
    </rPh>
    <rPh sb="6" eb="7">
      <t>モ</t>
    </rPh>
    <rPh sb="8" eb="9">
      <t>ジュウ</t>
    </rPh>
    <rPh sb="9" eb="11">
      <t>ホヘイ</t>
    </rPh>
    <rPh sb="12" eb="14">
      <t>コウレイ</t>
    </rPh>
    <rPh sb="15" eb="17">
      <t>ドンジュウ</t>
    </rPh>
    <rPh sb="19" eb="22">
      <t>コウミツド</t>
    </rPh>
    <rPh sb="23" eb="25">
      <t>タイレツ</t>
    </rPh>
    <rPh sb="26" eb="27">
      <t>ク</t>
    </rPh>
    <phoneticPr fontId="1"/>
  </si>
  <si>
    <t>小剣、投槍、盾を持つ歩兵。蜥蜴人の支援軍で毒耐性などを持つ</t>
    <rPh sb="0" eb="2">
      <t>ショウケン</t>
    </rPh>
    <rPh sb="3" eb="5">
      <t>ナゲヤリ</t>
    </rPh>
    <rPh sb="6" eb="7">
      <t>タテ</t>
    </rPh>
    <rPh sb="8" eb="9">
      <t>モ</t>
    </rPh>
    <rPh sb="10" eb="12">
      <t>ホヘイ</t>
    </rPh>
    <rPh sb="13" eb="15">
      <t>トカゲ</t>
    </rPh>
    <rPh sb="15" eb="16">
      <t>ジン</t>
    </rPh>
    <rPh sb="17" eb="19">
      <t>シエン</t>
    </rPh>
    <rPh sb="19" eb="20">
      <t>グン</t>
    </rPh>
    <rPh sb="21" eb="22">
      <t>ドク</t>
    </rPh>
    <rPh sb="22" eb="24">
      <t>タイセイ</t>
    </rPh>
    <rPh sb="27" eb="28">
      <t>モ</t>
    </rPh>
    <phoneticPr fontId="1"/>
  </si>
  <si>
    <t>軽突撃槍、長剣、盾を持つ騎兵。移動速度と攻撃力が売り</t>
    <rPh sb="0" eb="1">
      <t>ケイ</t>
    </rPh>
    <rPh sb="1" eb="3">
      <t>トツゲキ</t>
    </rPh>
    <rPh sb="3" eb="4">
      <t>ヤリ</t>
    </rPh>
    <rPh sb="5" eb="7">
      <t>チョウケン</t>
    </rPh>
    <rPh sb="8" eb="9">
      <t>タテ</t>
    </rPh>
    <rPh sb="10" eb="11">
      <t>モ</t>
    </rPh>
    <rPh sb="12" eb="14">
      <t>キヘイ</t>
    </rPh>
    <rPh sb="15" eb="17">
      <t>イドウ</t>
    </rPh>
    <rPh sb="17" eb="19">
      <t>ソクド</t>
    </rPh>
    <rPh sb="20" eb="23">
      <t>コウゲキリョク</t>
    </rPh>
    <rPh sb="24" eb="25">
      <t>ウ</t>
    </rPh>
    <phoneticPr fontId="1"/>
  </si>
  <si>
    <t>軽突撃槍と、長剣、盾を持つ騎兵。自身の戦傷を癒す力を備える</t>
    <rPh sb="0" eb="1">
      <t>ケイ</t>
    </rPh>
    <rPh sb="1" eb="3">
      <t>トツゲキ</t>
    </rPh>
    <rPh sb="3" eb="4">
      <t>ヤリ</t>
    </rPh>
    <rPh sb="6" eb="8">
      <t>チョウケン</t>
    </rPh>
    <rPh sb="9" eb="10">
      <t>タテ</t>
    </rPh>
    <rPh sb="11" eb="12">
      <t>モ</t>
    </rPh>
    <rPh sb="13" eb="15">
      <t>キヘイ</t>
    </rPh>
    <rPh sb="16" eb="18">
      <t>ジシン</t>
    </rPh>
    <rPh sb="19" eb="21">
      <t>センショウ</t>
    </rPh>
    <rPh sb="22" eb="23">
      <t>イヤ</t>
    </rPh>
    <rPh sb="24" eb="25">
      <t>チカラ</t>
    </rPh>
    <rPh sb="26" eb="27">
      <t>ソナ</t>
    </rPh>
    <phoneticPr fontId="1"/>
  </si>
  <si>
    <t>Triarius</t>
  </si>
  <si>
    <t>Triarius</t>
    <phoneticPr fontId="1"/>
  </si>
  <si>
    <t>長槍と大盾を持つ重歩兵。高齢で鈍重だが高密度の隊列を組む</t>
    <phoneticPr fontId="1"/>
  </si>
  <si>
    <t>14</t>
  </si>
  <si>
    <t>14</t>
    <phoneticPr fontId="1"/>
  </si>
  <si>
    <t>Praetorian Guard</t>
    <phoneticPr fontId="1"/>
  </si>
  <si>
    <t>長剣と大盾を持つ重歩兵。腕は良いが高齢な上に古傷持ちが多い</t>
    <rPh sb="0" eb="2">
      <t>チョウケン</t>
    </rPh>
    <rPh sb="3" eb="4">
      <t>オオ</t>
    </rPh>
    <rPh sb="4" eb="5">
      <t>タテ</t>
    </rPh>
    <rPh sb="6" eb="7">
      <t>モ</t>
    </rPh>
    <rPh sb="8" eb="9">
      <t>ジュウ</t>
    </rPh>
    <rPh sb="9" eb="11">
      <t>ホヘイ</t>
    </rPh>
    <rPh sb="12" eb="13">
      <t>ウデ</t>
    </rPh>
    <rPh sb="14" eb="15">
      <t>イ</t>
    </rPh>
    <rPh sb="17" eb="19">
      <t>コウレイ</t>
    </rPh>
    <rPh sb="20" eb="21">
      <t>ウエ</t>
    </rPh>
    <rPh sb="22" eb="24">
      <t>フルキズ</t>
    </rPh>
    <rPh sb="24" eb="25">
      <t>モ</t>
    </rPh>
    <rPh sb="27" eb="28">
      <t>オオ</t>
    </rPh>
    <phoneticPr fontId="1"/>
  </si>
  <si>
    <t>所属部隊の士気を高める。自身も多少は戦える</t>
  </si>
  <si>
    <t>所属部隊の士気を高める。自身も多少は戦える</t>
    <phoneticPr fontId="1"/>
  </si>
  <si>
    <t>Retiarius</t>
  </si>
  <si>
    <t>Retiarius</t>
    <phoneticPr fontId="1"/>
  </si>
  <si>
    <t>網と三叉矛を持つ歩兵。高速雇用できるが少しでも戦うと戦闘後には去る</t>
  </si>
  <si>
    <t>網と三叉矛を持つ歩兵。高速雇用できるが少しでも戦うと戦闘後には去る</t>
    <phoneticPr fontId="1"/>
  </si>
  <si>
    <t>Gladiator</t>
  </si>
  <si>
    <t>Gladiator</t>
    <phoneticPr fontId="1"/>
  </si>
  <si>
    <t>連接棍を持つ歩兵。やはり少しでも戦いに貢献すれば戦闘後に消滅</t>
  </si>
  <si>
    <t>連接棍を持つ歩兵。やはり少しでも戦いに貢献すれば戦闘後に消滅</t>
    <phoneticPr fontId="1"/>
  </si>
  <si>
    <t>Lictor</t>
    <phoneticPr fontId="1"/>
  </si>
  <si>
    <t>魔法の戦斧を持つ歩兵。アンデッドを麻痺させる</t>
    <rPh sb="0" eb="2">
      <t>マホウ</t>
    </rPh>
    <rPh sb="3" eb="4">
      <t>セン</t>
    </rPh>
    <rPh sb="4" eb="5">
      <t>オノ</t>
    </rPh>
    <rPh sb="6" eb="7">
      <t>モ</t>
    </rPh>
    <rPh sb="8" eb="10">
      <t>ホヘイ</t>
    </rPh>
    <rPh sb="17" eb="19">
      <t>マヒ</t>
    </rPh>
    <phoneticPr fontId="1"/>
  </si>
  <si>
    <t>10</t>
    <phoneticPr fontId="1"/>
  </si>
  <si>
    <t>Shadow Vestal</t>
    <phoneticPr fontId="1"/>
  </si>
  <si>
    <t>魔法の槍と盾を持つ軽歩兵。半死人で霊体であり一般的な敵には強い</t>
    <rPh sb="0" eb="2">
      <t>マホウ</t>
    </rPh>
    <rPh sb="3" eb="4">
      <t>ヤリ</t>
    </rPh>
    <rPh sb="5" eb="6">
      <t>タテ</t>
    </rPh>
    <rPh sb="7" eb="8">
      <t>モ</t>
    </rPh>
    <rPh sb="9" eb="10">
      <t>ケイ</t>
    </rPh>
    <rPh sb="10" eb="12">
      <t>ホヘイ</t>
    </rPh>
    <rPh sb="13" eb="14">
      <t>ハン</t>
    </rPh>
    <rPh sb="14" eb="16">
      <t>シニン</t>
    </rPh>
    <rPh sb="17" eb="19">
      <t>レイタイ</t>
    </rPh>
    <rPh sb="22" eb="25">
      <t>イッパンテキ</t>
    </rPh>
    <rPh sb="26" eb="27">
      <t>テキ</t>
    </rPh>
    <rPh sb="29" eb="30">
      <t>ツヨ</t>
    </rPh>
    <phoneticPr fontId="1"/>
  </si>
  <si>
    <t>20</t>
    <phoneticPr fontId="1"/>
  </si>
  <si>
    <t>兵士</t>
    <rPh sb="0" eb="2">
      <t>ヘイシ</t>
    </rPh>
    <phoneticPr fontId="1"/>
  </si>
  <si>
    <t>Centurion</t>
    <phoneticPr fontId="1"/>
  </si>
  <si>
    <t>Velite:10　Alae Legionnaire:10　Slinger:10</t>
    <phoneticPr fontId="1"/>
  </si>
  <si>
    <t>Sceleria</t>
    <phoneticPr fontId="1"/>
  </si>
  <si>
    <t>Thaumaturg</t>
    <phoneticPr fontId="1"/>
  </si>
  <si>
    <t>Hastatus:10</t>
    <phoneticPr fontId="1"/>
  </si>
  <si>
    <t>Centurion</t>
    <phoneticPr fontId="1"/>
  </si>
  <si>
    <t>Slinger:15</t>
    <phoneticPr fontId="1"/>
  </si>
  <si>
    <t>Scelerian Cultist</t>
    <phoneticPr fontId="1"/>
  </si>
  <si>
    <t>星1死1聖2</t>
    <rPh sb="0" eb="1">
      <t>ホシ</t>
    </rPh>
    <rPh sb="2" eb="3">
      <t>シ</t>
    </rPh>
    <rPh sb="4" eb="5">
      <t>セイ</t>
    </rPh>
    <phoneticPr fontId="1"/>
  </si>
  <si>
    <t>Grand Thaumaturg</t>
    <phoneticPr fontId="1"/>
  </si>
  <si>
    <t>星2死2聖3</t>
    <rPh sb="0" eb="1">
      <t>ホシ</t>
    </rPh>
    <rPh sb="2" eb="3">
      <t>シ</t>
    </rPh>
    <rPh sb="4" eb="5">
      <t>セイ</t>
    </rPh>
    <phoneticPr fontId="1"/>
  </si>
  <si>
    <t>風水星死+1:100% 風水星死+1:10%</t>
    <rPh sb="0" eb="1">
      <t>カゼ</t>
    </rPh>
    <rPh sb="1" eb="2">
      <t>ミズ</t>
    </rPh>
    <rPh sb="2" eb="3">
      <t>ホシ</t>
    </rPh>
    <rPh sb="3" eb="4">
      <t>シ</t>
    </rPh>
    <rPh sb="12" eb="13">
      <t>カゼ</t>
    </rPh>
    <rPh sb="13" eb="14">
      <t>ミズ</t>
    </rPh>
    <rPh sb="14" eb="15">
      <t>ホシ</t>
    </rPh>
    <rPh sb="15" eb="16">
      <t>シ</t>
    </rPh>
    <phoneticPr fontId="1"/>
  </si>
  <si>
    <t>15+</t>
    <phoneticPr fontId="1"/>
  </si>
  <si>
    <t>聖職者全てにReanimator Priest能力を追加、Reanimater PriestはLongdead HorsemanとLictorを作成可能</t>
    <phoneticPr fontId="1"/>
  </si>
  <si>
    <t>Reanimater PriestはLongdead Horsemanを作成可能</t>
    <phoneticPr fontId="1"/>
  </si>
  <si>
    <t>Sceleria</t>
    <phoneticPr fontId="1"/>
  </si>
  <si>
    <t>Sceleriaは、大帝国Ermorから分裂した帝国です。
暗き技が帝国の中心部で実践されるに伴い、新たなるThaumaturgの組織は現れました。
星と冥界に関する知識に導かれ、彼らは帝国を破壊する大変動を予見し、反乱の際に皇帝の双子の兄弟を導きました。
偉大なる帝国は内戦により引き裂かれ、それはErmorの包囲戦に至りました。
自暴自棄の果てに、AugurとBishopらは死を解き放ち、全ては終わりました。
大都市Eldregateとその数リーグ内の全ては、灰の荒野と化しました。
Ermorはもはや存在せず、そしてかつての帝国の属州は新たなる王国とより小さな帝国を形成していきました。
最後のErmor皇帝の双子の兄弟は、帝冠を獲得しました。
彼はThaumaturgらを用いて帝国を改良し、偉大なる帝国を倒壊させた罪悪を常に思い起こさせる名を与えられた、新たなる首都を築きました。
現在、SceleriaはThaumaturgの死の崇拝が浸透した帝国です。
新たなる王国Marignonが死を退けるために炎と信仰を用いた一方で、Sceleriaは死の法そのものへの信頼を貫きました。
SceleriaのThaumaturgらは、自らを生者の世界の守護者にして人類の最後の希望と自負します。
死者に捧ぐ祈祷と連祷により、彼らは厳しい管理の下で死者を蘇らせることにより、影の拡大を防ぎます。
今や死者は生者に仕え、その戦争に従事します。
Sceleriaの軍事力は、歩く死者の力添えを伴う、Ermorのかつての軍団に基きます。</t>
    <rPh sb="316" eb="318">
      <t>テイカン</t>
    </rPh>
    <rPh sb="319" eb="321">
      <t>カクトク</t>
    </rPh>
    <rPh sb="363" eb="365">
      <t>ザイアク</t>
    </rPh>
    <phoneticPr fontId="1"/>
  </si>
  <si>
    <t>Cathedral of the Spheres, Swamps of Pythia</t>
    <phoneticPr fontId="1"/>
  </si>
  <si>
    <t>風2水1星5</t>
    <rPh sb="0" eb="1">
      <t>カゼ</t>
    </rPh>
    <rPh sb="2" eb="3">
      <t>ミズ</t>
    </rPh>
    <rPh sb="4" eb="5">
      <t>ホシ</t>
    </rPh>
    <phoneticPr fontId="1"/>
  </si>
  <si>
    <t>Pythium</t>
    <phoneticPr fontId="1"/>
  </si>
  <si>
    <t>Emerald Lord</t>
    <phoneticPr fontId="1"/>
  </si>
  <si>
    <t>基本指揮官その二。非常に高い戦闘技能と良質な装備を持つ</t>
    <rPh sb="0" eb="2">
      <t>キホン</t>
    </rPh>
    <rPh sb="2" eb="5">
      <t>シキカン</t>
    </rPh>
    <rPh sb="7" eb="8">
      <t>ニ</t>
    </rPh>
    <rPh sb="9" eb="11">
      <t>ヒジョウ</t>
    </rPh>
    <rPh sb="12" eb="13">
      <t>タカ</t>
    </rPh>
    <rPh sb="14" eb="16">
      <t>セントウ</t>
    </rPh>
    <rPh sb="16" eb="18">
      <t>ギノウ</t>
    </rPh>
    <rPh sb="19" eb="21">
      <t>リョウシツ</t>
    </rPh>
    <rPh sb="22" eb="24">
      <t>ソウビ</t>
    </rPh>
    <rPh sb="25" eb="26">
      <t>モ</t>
    </rPh>
    <phoneticPr fontId="1"/>
  </si>
  <si>
    <t>Serpent Lord</t>
    <phoneticPr fontId="1"/>
  </si>
  <si>
    <t>騎乗した指揮官。ただし行軍はむしろ遅く戦闘力のほうが優秀</t>
    <rPh sb="0" eb="2">
      <t>キジョウ</t>
    </rPh>
    <rPh sb="4" eb="7">
      <t>シキカン</t>
    </rPh>
    <rPh sb="11" eb="13">
      <t>コウグン</t>
    </rPh>
    <rPh sb="17" eb="18">
      <t>オソ</t>
    </rPh>
    <rPh sb="19" eb="21">
      <t>セントウ</t>
    </rPh>
    <rPh sb="21" eb="22">
      <t>リョク</t>
    </rPh>
    <rPh sb="26" eb="28">
      <t>ユウシュウ</t>
    </rPh>
    <phoneticPr fontId="1"/>
  </si>
  <si>
    <t>Battle Deacon</t>
    <phoneticPr fontId="1"/>
  </si>
  <si>
    <t>レベル1の聖職者。防具を持つためやや丈夫</t>
    <rPh sb="5" eb="8">
      <t>セイショクシャ</t>
    </rPh>
    <rPh sb="9" eb="11">
      <t>ボウグ</t>
    </rPh>
    <rPh sb="12" eb="13">
      <t>モ</t>
    </rPh>
    <rPh sb="18" eb="20">
      <t>ジョウブ</t>
    </rPh>
    <phoneticPr fontId="1"/>
  </si>
  <si>
    <t>Theurg Acolyte</t>
    <phoneticPr fontId="1"/>
  </si>
  <si>
    <t>Theurg</t>
    <phoneticPr fontId="1"/>
  </si>
  <si>
    <t>レベル2の聖職者。星、風、水の魔法技能も持つ</t>
    <rPh sb="5" eb="8">
      <t>セイショクシャ</t>
    </rPh>
    <rPh sb="9" eb="10">
      <t>ホシ</t>
    </rPh>
    <rPh sb="11" eb="12">
      <t>カゼ</t>
    </rPh>
    <rPh sb="13" eb="14">
      <t>ミズ</t>
    </rPh>
    <rPh sb="15" eb="17">
      <t>マホウ</t>
    </rPh>
    <rPh sb="17" eb="19">
      <t>ギノウ</t>
    </rPh>
    <rPh sb="20" eb="21">
      <t>モ</t>
    </rPh>
    <phoneticPr fontId="1"/>
  </si>
  <si>
    <t>レベル1の聖職者。星魔法も持ち研究や集団詠唱の下支えに向く</t>
    <rPh sb="5" eb="8">
      <t>セイショクシャ</t>
    </rPh>
    <rPh sb="9" eb="10">
      <t>ホシ</t>
    </rPh>
    <rPh sb="10" eb="12">
      <t>マホウ</t>
    </rPh>
    <rPh sb="13" eb="14">
      <t>モ</t>
    </rPh>
    <rPh sb="15" eb="17">
      <t>ケンキュウ</t>
    </rPh>
    <rPh sb="18" eb="20">
      <t>シュウダン</t>
    </rPh>
    <rPh sb="20" eb="22">
      <t>エイショウ</t>
    </rPh>
    <rPh sb="23" eb="25">
      <t>シタザサ</t>
    </rPh>
    <rPh sb="27" eb="28">
      <t>ム</t>
    </rPh>
    <phoneticPr fontId="1"/>
  </si>
  <si>
    <t>Arch Theurg</t>
    <phoneticPr fontId="1"/>
  </si>
  <si>
    <t>レベル3の聖職者。星、風、水などの魔法技能も持つ</t>
    <rPh sb="5" eb="8">
      <t>セイショクシャ</t>
    </rPh>
    <rPh sb="9" eb="10">
      <t>ホシ</t>
    </rPh>
    <rPh sb="11" eb="12">
      <t>カゼ</t>
    </rPh>
    <rPh sb="13" eb="14">
      <t>ミズ</t>
    </rPh>
    <rPh sb="17" eb="19">
      <t>マホウ</t>
    </rPh>
    <rPh sb="19" eb="21">
      <t>ギノウ</t>
    </rPh>
    <rPh sb="22" eb="23">
      <t>モ</t>
    </rPh>
    <phoneticPr fontId="1"/>
  </si>
  <si>
    <t>50+</t>
    <phoneticPr fontId="1"/>
  </si>
  <si>
    <t>10+</t>
    <phoneticPr fontId="1"/>
  </si>
  <si>
    <t>10</t>
    <phoneticPr fontId="1"/>
  </si>
  <si>
    <t>Hydra Tamer</t>
    <phoneticPr fontId="1"/>
  </si>
  <si>
    <t>動物向けの指揮官。毒物に強くHydraの指揮に向く</t>
    <phoneticPr fontId="1"/>
  </si>
  <si>
    <t>s</t>
  </si>
  <si>
    <t>s</t>
    <phoneticPr fontId="1"/>
  </si>
  <si>
    <t>s</t>
    <phoneticPr fontId="1"/>
  </si>
  <si>
    <t>Emerald Guard</t>
    <phoneticPr fontId="1"/>
  </si>
  <si>
    <t>長剣と大盾を持つ重歩兵。戦闘技能も士気も高く護衛が得意</t>
    <rPh sb="0" eb="2">
      <t>チョウケン</t>
    </rPh>
    <rPh sb="3" eb="4">
      <t>オオ</t>
    </rPh>
    <rPh sb="4" eb="5">
      <t>タテ</t>
    </rPh>
    <rPh sb="6" eb="7">
      <t>モ</t>
    </rPh>
    <rPh sb="8" eb="9">
      <t>ジュウ</t>
    </rPh>
    <rPh sb="9" eb="11">
      <t>ホヘイ</t>
    </rPh>
    <rPh sb="12" eb="14">
      <t>セントウ</t>
    </rPh>
    <rPh sb="14" eb="16">
      <t>ギノウ</t>
    </rPh>
    <rPh sb="17" eb="19">
      <t>シキ</t>
    </rPh>
    <rPh sb="20" eb="21">
      <t>タカ</t>
    </rPh>
    <rPh sb="22" eb="24">
      <t>ゴエイ</t>
    </rPh>
    <rPh sb="25" eb="27">
      <t>トクイ</t>
    </rPh>
    <phoneticPr fontId="1"/>
  </si>
  <si>
    <t>Serpent Cataphract</t>
    <phoneticPr fontId="1"/>
  </si>
  <si>
    <t>騎兵</t>
    <rPh sb="0" eb="2">
      <t>キヘイ</t>
    </rPh>
    <phoneticPr fontId="1"/>
  </si>
  <si>
    <t>軽突撃槍と盾を持つ重騎兵。騎兵としては鈍重だが戦闘力は十分</t>
    <rPh sb="0" eb="1">
      <t>ケイ</t>
    </rPh>
    <rPh sb="1" eb="3">
      <t>トツゲキ</t>
    </rPh>
    <rPh sb="3" eb="4">
      <t>ヤリ</t>
    </rPh>
    <rPh sb="5" eb="6">
      <t>タテ</t>
    </rPh>
    <rPh sb="7" eb="8">
      <t>モ</t>
    </rPh>
    <rPh sb="9" eb="10">
      <t>ジュウ</t>
    </rPh>
    <rPh sb="10" eb="12">
      <t>キヘイ</t>
    </rPh>
    <rPh sb="13" eb="15">
      <t>キヘイ</t>
    </rPh>
    <rPh sb="19" eb="21">
      <t>ドンジュウ</t>
    </rPh>
    <rPh sb="23" eb="26">
      <t>セントウリョク</t>
    </rPh>
    <rPh sb="27" eb="29">
      <t>ジュウブン</t>
    </rPh>
    <phoneticPr fontId="1"/>
  </si>
  <si>
    <t>Theurg Communicant</t>
    <phoneticPr fontId="1"/>
  </si>
  <si>
    <t>1/城</t>
    <rPh sb="2" eb="3">
      <t>シロ</t>
    </rPh>
    <phoneticPr fontId="1"/>
  </si>
  <si>
    <t>支援者</t>
    <rPh sb="0" eb="3">
      <t>シエンシャ</t>
    </rPh>
    <phoneticPr fontId="1"/>
  </si>
  <si>
    <t>Communion支援を自動で行う特殊な兵。安全な位置に居れば良い</t>
    <rPh sb="9" eb="11">
      <t>シエン</t>
    </rPh>
    <rPh sb="12" eb="14">
      <t>ジドウ</t>
    </rPh>
    <rPh sb="15" eb="16">
      <t>オコナ</t>
    </rPh>
    <rPh sb="17" eb="19">
      <t>トクシュ</t>
    </rPh>
    <rPh sb="20" eb="21">
      <t>ヘイ</t>
    </rPh>
    <rPh sb="22" eb="24">
      <t>アンゼン</t>
    </rPh>
    <rPh sb="25" eb="27">
      <t>イチ</t>
    </rPh>
    <rPh sb="28" eb="29">
      <t>イ</t>
    </rPh>
    <rPh sb="31" eb="32">
      <t>ヨ</t>
    </rPh>
    <phoneticPr fontId="1"/>
  </si>
  <si>
    <t>Battle Vestal</t>
    <phoneticPr fontId="1"/>
  </si>
  <si>
    <t>槍と盾を持つ軽歩兵。戦闘技能は悪くないが防具が皆無</t>
    <rPh sb="0" eb="1">
      <t>ヤリ</t>
    </rPh>
    <rPh sb="2" eb="3">
      <t>タテ</t>
    </rPh>
    <rPh sb="4" eb="5">
      <t>モ</t>
    </rPh>
    <rPh sb="6" eb="7">
      <t>ケイ</t>
    </rPh>
    <rPh sb="7" eb="9">
      <t>ホヘイ</t>
    </rPh>
    <rPh sb="10" eb="12">
      <t>セントウ</t>
    </rPh>
    <rPh sb="12" eb="14">
      <t>ギノウ</t>
    </rPh>
    <rPh sb="15" eb="16">
      <t>ワル</t>
    </rPh>
    <rPh sb="20" eb="22">
      <t>ボウグ</t>
    </rPh>
    <rPh sb="23" eb="25">
      <t>カイム</t>
    </rPh>
    <phoneticPr fontId="1"/>
  </si>
  <si>
    <t>s</t>
    <phoneticPr fontId="1"/>
  </si>
  <si>
    <t>Hydra Hatchling</t>
  </si>
  <si>
    <t>Hydra</t>
  </si>
  <si>
    <t>Battle Deacon</t>
    <phoneticPr fontId="1"/>
  </si>
  <si>
    <t>Theurg Acolyte</t>
    <phoneticPr fontId="1"/>
  </si>
  <si>
    <t>星1聖1</t>
    <rPh sb="0" eb="1">
      <t>ホシ</t>
    </rPh>
    <rPh sb="2" eb="3">
      <t>セイ</t>
    </rPh>
    <phoneticPr fontId="1"/>
  </si>
  <si>
    <t>風1水1星2聖2</t>
    <rPh sb="0" eb="1">
      <t>カゼ</t>
    </rPh>
    <rPh sb="2" eb="3">
      <t>ミズ</t>
    </rPh>
    <rPh sb="4" eb="5">
      <t>ホシ</t>
    </rPh>
    <rPh sb="6" eb="7">
      <t>セイ</t>
    </rPh>
    <phoneticPr fontId="1"/>
  </si>
  <si>
    <t>Arch Theurg</t>
    <phoneticPr fontId="1"/>
  </si>
  <si>
    <t>風2水1星3聖3</t>
    <rPh sb="0" eb="1">
      <t>カゼ</t>
    </rPh>
    <rPh sb="2" eb="3">
      <t>ミズ</t>
    </rPh>
    <rPh sb="4" eb="5">
      <t>ホシ</t>
    </rPh>
    <rPh sb="6" eb="7">
      <t>セイ</t>
    </rPh>
    <phoneticPr fontId="1"/>
  </si>
  <si>
    <t>火風水星+1:100% 火風水星+1:10%</t>
    <rPh sb="0" eb="1">
      <t>ヒ</t>
    </rPh>
    <rPh sb="1" eb="2">
      <t>カゼ</t>
    </rPh>
    <rPh sb="2" eb="3">
      <t>ミズ</t>
    </rPh>
    <rPh sb="3" eb="4">
      <t>ホシ</t>
    </rPh>
    <rPh sb="12" eb="13">
      <t>ヒ</t>
    </rPh>
    <rPh sb="13" eb="14">
      <t>カゼ</t>
    </rPh>
    <rPh sb="14" eb="15">
      <t>ミズ</t>
    </rPh>
    <rPh sb="15" eb="16">
      <t>ホシ</t>
    </rPh>
    <phoneticPr fontId="1"/>
  </si>
  <si>
    <t>Centurion</t>
    <phoneticPr fontId="1"/>
  </si>
  <si>
    <t>Velite:10　Alae Legionnaire:10　Slinger:10</t>
    <phoneticPr fontId="1"/>
  </si>
  <si>
    <t>Hastatus:10</t>
    <phoneticPr fontId="1"/>
  </si>
  <si>
    <t>Slinger:15</t>
    <phoneticPr fontId="1"/>
  </si>
  <si>
    <t>Pythium</t>
    <phoneticPr fontId="1"/>
  </si>
  <si>
    <t>Harbinger</t>
    <phoneticPr fontId="1"/>
  </si>
  <si>
    <t>風3聖2</t>
    <rPh sb="0" eb="1">
      <t>カゼ</t>
    </rPh>
    <rPh sb="2" eb="3">
      <t>セイ</t>
    </rPh>
    <phoneticPr fontId="1"/>
  </si>
  <si>
    <t>Arch Angel</t>
    <phoneticPr fontId="1"/>
  </si>
  <si>
    <t>火4聖3</t>
    <rPh sb="0" eb="1">
      <t>ヒ</t>
    </rPh>
    <rPh sb="2" eb="3">
      <t>セイ</t>
    </rPh>
    <phoneticPr fontId="1"/>
  </si>
  <si>
    <t>Seraph</t>
    <phoneticPr fontId="1"/>
  </si>
  <si>
    <t>火4風4星4聖4</t>
    <rPh sb="0" eb="1">
      <t>ヒ</t>
    </rPh>
    <rPh sb="2" eb="3">
      <t>カゼ</t>
    </rPh>
    <rPh sb="4" eb="5">
      <t>ホシ</t>
    </rPh>
    <rPh sb="6" eb="7">
      <t>セイ</t>
    </rPh>
    <phoneticPr fontId="1"/>
  </si>
  <si>
    <t>Pythium</t>
    <phoneticPr fontId="1"/>
  </si>
  <si>
    <t>Contact Harbinger</t>
    <phoneticPr fontId="1"/>
  </si>
  <si>
    <t>星4</t>
    <rPh sb="0" eb="1">
      <t>ホシ</t>
    </rPh>
    <phoneticPr fontId="1"/>
  </si>
  <si>
    <t>風魔法を持つ天使Harbingerを召喚します</t>
    <rPh sb="0" eb="1">
      <t>カゼ</t>
    </rPh>
    <rPh sb="1" eb="3">
      <t>マホウ</t>
    </rPh>
    <rPh sb="4" eb="5">
      <t>モ</t>
    </rPh>
    <rPh sb="6" eb="8">
      <t>テンシ</t>
    </rPh>
    <rPh sb="18" eb="20">
      <t>ショウカン</t>
    </rPh>
    <phoneticPr fontId="1"/>
  </si>
  <si>
    <t>Harbinger</t>
    <phoneticPr fontId="1"/>
  </si>
  <si>
    <t>Heavenly Wrath</t>
    <phoneticPr fontId="1"/>
  </si>
  <si>
    <t>星3</t>
    <rPh sb="0" eb="1">
      <t>ホシ</t>
    </rPh>
    <phoneticPr fontId="1"/>
  </si>
  <si>
    <t>火1</t>
    <rPh sb="0" eb="1">
      <t>ヒ</t>
    </rPh>
    <phoneticPr fontId="1"/>
  </si>
  <si>
    <t>高い戦闘力を持つ恐ろしい天使Angel of Furyを召喚します</t>
    <rPh sb="0" eb="1">
      <t>タカ</t>
    </rPh>
    <rPh sb="2" eb="5">
      <t>セントウリョク</t>
    </rPh>
    <rPh sb="6" eb="7">
      <t>モ</t>
    </rPh>
    <rPh sb="8" eb="9">
      <t>オソ</t>
    </rPh>
    <rPh sb="12" eb="14">
      <t>テンシ</t>
    </rPh>
    <rPh sb="28" eb="30">
      <t>ショウカン</t>
    </rPh>
    <phoneticPr fontId="1"/>
  </si>
  <si>
    <t>Angel of Fury</t>
    <phoneticPr fontId="1"/>
  </si>
  <si>
    <t>Angelic Host</t>
    <phoneticPr fontId="1"/>
  </si>
  <si>
    <t>星5</t>
    <rPh sb="0" eb="1">
      <t>ホシ</t>
    </rPh>
    <phoneticPr fontId="1"/>
  </si>
  <si>
    <t>遠隔召喚</t>
    <rPh sb="0" eb="2">
      <t>エンカク</t>
    </rPh>
    <rPh sb="2" eb="4">
      <t>ショウカン</t>
    </rPh>
    <phoneticPr fontId="1"/>
  </si>
  <si>
    <t>指定した州に5体のAngel of the Hostとその指揮官Arch Angelを召喚します</t>
    <rPh sb="0" eb="2">
      <t>シテイ</t>
    </rPh>
    <rPh sb="4" eb="5">
      <t>シュウ</t>
    </rPh>
    <rPh sb="7" eb="8">
      <t>タイ</t>
    </rPh>
    <rPh sb="29" eb="32">
      <t>シキカン</t>
    </rPh>
    <rPh sb="43" eb="45">
      <t>ショウカン</t>
    </rPh>
    <phoneticPr fontId="1"/>
  </si>
  <si>
    <t>Angel of the Host</t>
    <phoneticPr fontId="1"/>
  </si>
  <si>
    <t>遠隔儀式\n海域の指定不可</t>
    <rPh sb="0" eb="2">
      <t>エンカク</t>
    </rPh>
    <rPh sb="2" eb="4">
      <t>ギシキ</t>
    </rPh>
    <rPh sb="6" eb="8">
      <t>カイイキ</t>
    </rPh>
    <rPh sb="9" eb="11">
      <t>シテイ</t>
    </rPh>
    <rPh sb="11" eb="13">
      <t>フカ</t>
    </rPh>
    <phoneticPr fontId="1"/>
  </si>
  <si>
    <t>星7</t>
    <rPh sb="0" eb="1">
      <t>ホシ</t>
    </rPh>
    <phoneticPr fontId="1"/>
  </si>
  <si>
    <t>火2</t>
    <rPh sb="0" eb="1">
      <t>ヒ</t>
    </rPh>
    <phoneticPr fontId="1"/>
  </si>
  <si>
    <t>Heavenly Choir</t>
    <phoneticPr fontId="1"/>
  </si>
  <si>
    <t>軍団召喚</t>
    <rPh sb="0" eb="2">
      <t>グンダン</t>
    </rPh>
    <rPh sb="2" eb="4">
      <t>ショウカン</t>
    </rPh>
    <phoneticPr fontId="1"/>
  </si>
  <si>
    <t>Angel of the Heavenly Choirを9体、Harbingerを3体とその指揮官Seraphを召喚します</t>
    <rPh sb="29" eb="30">
      <t>タイ</t>
    </rPh>
    <rPh sb="42" eb="43">
      <t>タイ</t>
    </rPh>
    <rPh sb="46" eb="49">
      <t>シキカン</t>
    </rPh>
    <rPh sb="56" eb="58">
      <t>ショウカン</t>
    </rPh>
    <phoneticPr fontId="1"/>
  </si>
  <si>
    <t>Seraph</t>
    <phoneticPr fontId="1"/>
  </si>
  <si>
    <t>Angels of the Choir</t>
    <phoneticPr fontId="1"/>
  </si>
  <si>
    <t>Pride of Lions</t>
    <phoneticPr fontId="1"/>
  </si>
  <si>
    <t>Contact Lar</t>
    <phoneticPr fontId="1"/>
  </si>
  <si>
    <t>Contact Harbinger</t>
    <phoneticPr fontId="1"/>
  </si>
  <si>
    <t>Heavenly Wrath</t>
    <phoneticPr fontId="1"/>
  </si>
  <si>
    <t>Angelic Host</t>
    <phoneticPr fontId="1"/>
  </si>
  <si>
    <t>Heavenly Choir</t>
    <phoneticPr fontId="1"/>
  </si>
  <si>
    <t>Awaken Hamadryad</t>
    <phoneticPr fontId="1"/>
  </si>
  <si>
    <t>Pythium</t>
    <phoneticPr fontId="1"/>
  </si>
  <si>
    <t>Pythiumの緑柱石の帝国は、大帝国Ermorから分裂した帝国です。
暗き技が帝国の中心地で実践されると共に、星々はPythiaのTheurgらに差し迫る破滅から逃れるように警告しました。
彼らは滅び行く帝国からPythiaを引き離し、その賢明な統治の下で帝国の神政を形成しました。
しかし、それは彼らを救うには十分でありませんでした。
Ermorが崩壊すると、Pythiumの属州は反乱を起こし、そのかつての主から離れていきました。
Pythiumの皇帝は反乱を起こした地を取り戻すことはできず、そして緑柱石の帝国の力は世紀に渡り減少を続けました。
Pythiumの軍事力は、いくらかの小さな変更を施されたErmorのかつての軍団に基きます。
Ermorの時代の間、Pythiumの領土の一部はSauromatiaの部族らの支配下にありました。
Androphagは、戦争においてPythiaの沼地のHydraを用いました。
長らくHydraはPythiaのアリーナで使われるだけでしたが、しかし現在、古き手法はSerpentへの騎乗と共に採用されました。</t>
    <phoneticPr fontId="1"/>
  </si>
  <si>
    <t>人間</t>
    <rPh sb="0" eb="2">
      <t>ニンゲン</t>
    </rPh>
    <phoneticPr fontId="1"/>
  </si>
  <si>
    <t>Castle</t>
    <phoneticPr fontId="1"/>
  </si>
  <si>
    <t>Standard</t>
    <phoneticPr fontId="1"/>
  </si>
  <si>
    <t>Forest of Avalon, Tower of Avalon</t>
    <phoneticPr fontId="1"/>
  </si>
  <si>
    <t>風2緑3</t>
    <rPh sb="0" eb="1">
      <t>カゼ</t>
    </rPh>
    <rPh sb="2" eb="3">
      <t>ミドリ</t>
    </rPh>
    <phoneticPr fontId="1"/>
  </si>
  <si>
    <t>Royal Forester</t>
    <phoneticPr fontId="1"/>
  </si>
  <si>
    <t>指揮官</t>
    <rPh sb="0" eb="3">
      <t>シキカン</t>
    </rPh>
    <phoneticPr fontId="1"/>
  </si>
  <si>
    <t>城森</t>
    <rPh sb="0" eb="1">
      <t>シロ</t>
    </rPh>
    <rPh sb="1" eb="2">
      <t>モリ</t>
    </rPh>
    <phoneticPr fontId="1"/>
  </si>
  <si>
    <t>斥候</t>
    <rPh sb="0" eb="2">
      <t>セッコウ</t>
    </rPh>
    <phoneticPr fontId="1"/>
  </si>
  <si>
    <t>多少の指揮能力も持つ斥候。巡回も得意だが山越えが苦手</t>
    <rPh sb="0" eb="2">
      <t>タショウ</t>
    </rPh>
    <rPh sb="3" eb="5">
      <t>シキ</t>
    </rPh>
    <rPh sb="5" eb="7">
      <t>ノウリョク</t>
    </rPh>
    <rPh sb="8" eb="9">
      <t>モ</t>
    </rPh>
    <rPh sb="10" eb="12">
      <t>セッコウ</t>
    </rPh>
    <rPh sb="13" eb="15">
      <t>ジュンカイ</t>
    </rPh>
    <rPh sb="16" eb="18">
      <t>トクイ</t>
    </rPh>
    <rPh sb="20" eb="22">
      <t>ヤマゴ</t>
    </rPh>
    <rPh sb="24" eb="26">
      <t>ニガテ</t>
    </rPh>
    <phoneticPr fontId="1"/>
  </si>
  <si>
    <t>14</t>
    <phoneticPr fontId="1"/>
  </si>
  <si>
    <t>f</t>
    <phoneticPr fontId="1"/>
  </si>
  <si>
    <t>Castellan</t>
    <phoneticPr fontId="1"/>
  </si>
  <si>
    <t>城</t>
    <rPh sb="0" eb="1">
      <t>シロ</t>
    </rPh>
    <phoneticPr fontId="1"/>
  </si>
  <si>
    <t>標準的な指揮官。優秀な指揮能力と装備を持つ</t>
    <rPh sb="0" eb="3">
      <t>ヒョウジュンテキ</t>
    </rPh>
    <rPh sb="4" eb="7">
      <t>シキカン</t>
    </rPh>
    <rPh sb="8" eb="10">
      <t>ユウシュウ</t>
    </rPh>
    <rPh sb="11" eb="13">
      <t>シキ</t>
    </rPh>
    <rPh sb="13" eb="15">
      <t>ノウリョク</t>
    </rPh>
    <rPh sb="16" eb="18">
      <t>ソウビ</t>
    </rPh>
    <rPh sb="19" eb="20">
      <t>モ</t>
    </rPh>
    <phoneticPr fontId="1"/>
  </si>
  <si>
    <t>12</t>
    <phoneticPr fontId="1"/>
  </si>
  <si>
    <t>Monk</t>
    <phoneticPr fontId="1"/>
  </si>
  <si>
    <t>城外</t>
    <rPh sb="0" eb="1">
      <t>シロ</t>
    </rPh>
    <rPh sb="1" eb="2">
      <t>ソト</t>
    </rPh>
    <phoneticPr fontId="1"/>
  </si>
  <si>
    <t>聖職者</t>
    <rPh sb="0" eb="3">
      <t>セイショクシャ</t>
    </rPh>
    <phoneticPr fontId="1"/>
  </si>
  <si>
    <t>y</t>
    <phoneticPr fontId="1"/>
  </si>
  <si>
    <t>y</t>
    <phoneticPr fontId="1"/>
  </si>
  <si>
    <t>レベル1の聖職者。各州で一定数まで研究に従事できる</t>
    <rPh sb="5" eb="8">
      <t>セイショクシャ</t>
    </rPh>
    <rPh sb="9" eb="10">
      <t>カク</t>
    </rPh>
    <rPh sb="10" eb="11">
      <t>シュウ</t>
    </rPh>
    <rPh sb="12" eb="15">
      <t>イッテイスウ</t>
    </rPh>
    <rPh sb="17" eb="19">
      <t>ケンキュウ</t>
    </rPh>
    <rPh sb="20" eb="22">
      <t>ジュウジ</t>
    </rPh>
    <phoneticPr fontId="1"/>
  </si>
  <si>
    <t>16</t>
    <phoneticPr fontId="1"/>
  </si>
  <si>
    <t>Bard</t>
    <phoneticPr fontId="1"/>
  </si>
  <si>
    <t>魔術師</t>
    <rPh sb="0" eb="3">
      <t>マジュツシ</t>
    </rPh>
    <phoneticPr fontId="1"/>
  </si>
  <si>
    <t>密偵</t>
    <rPh sb="0" eb="2">
      <t>ミッテイ</t>
    </rPh>
    <phoneticPr fontId="1"/>
  </si>
  <si>
    <t>緑魔法を持つ密偵。首都潜入時は魔法関連情報も明かせる</t>
    <rPh sb="0" eb="1">
      <t>ミドリ</t>
    </rPh>
    <rPh sb="1" eb="3">
      <t>マホウ</t>
    </rPh>
    <rPh sb="4" eb="5">
      <t>モ</t>
    </rPh>
    <rPh sb="6" eb="8">
      <t>ミッテイ</t>
    </rPh>
    <rPh sb="9" eb="11">
      <t>シュト</t>
    </rPh>
    <rPh sb="11" eb="13">
      <t>センニュウ</t>
    </rPh>
    <rPh sb="13" eb="14">
      <t>ジ</t>
    </rPh>
    <rPh sb="15" eb="17">
      <t>マホウ</t>
    </rPh>
    <rPh sb="17" eb="19">
      <t>カンレン</t>
    </rPh>
    <rPh sb="19" eb="21">
      <t>ジョウホウ</t>
    </rPh>
    <rPh sb="22" eb="23">
      <t>ア</t>
    </rPh>
    <phoneticPr fontId="1"/>
  </si>
  <si>
    <t>Daughter of Avalon</t>
    <phoneticPr fontId="1"/>
  </si>
  <si>
    <t>緑の魔法技能を持つ。呪歌を用いるため詠唱が長いが疲労が小さい</t>
    <rPh sb="0" eb="1">
      <t>ミドリ</t>
    </rPh>
    <rPh sb="2" eb="4">
      <t>マホウ</t>
    </rPh>
    <rPh sb="4" eb="6">
      <t>ギノウ</t>
    </rPh>
    <rPh sb="7" eb="8">
      <t>モ</t>
    </rPh>
    <rPh sb="10" eb="12">
      <t>ジュカ</t>
    </rPh>
    <rPh sb="13" eb="14">
      <t>モチ</t>
    </rPh>
    <rPh sb="18" eb="20">
      <t>エイショウ</t>
    </rPh>
    <rPh sb="21" eb="22">
      <t>ナガ</t>
    </rPh>
    <rPh sb="24" eb="26">
      <t>ヒロウ</t>
    </rPh>
    <rPh sb="27" eb="28">
      <t>チイ</t>
    </rPh>
    <phoneticPr fontId="1"/>
  </si>
  <si>
    <t>Mother of Avalon</t>
    <phoneticPr fontId="1"/>
  </si>
  <si>
    <t>y</t>
    <phoneticPr fontId="1"/>
  </si>
  <si>
    <t>レベル1の聖職者。緑などの魔法技能も持つ</t>
    <rPh sb="5" eb="8">
      <t>セイショクシャ</t>
    </rPh>
    <rPh sb="9" eb="10">
      <t>ミドリ</t>
    </rPh>
    <rPh sb="13" eb="15">
      <t>マホウ</t>
    </rPh>
    <rPh sb="15" eb="17">
      <t>ギノウ</t>
    </rPh>
    <rPh sb="18" eb="19">
      <t>モ</t>
    </rPh>
    <phoneticPr fontId="1"/>
  </si>
  <si>
    <t>15+</t>
    <phoneticPr fontId="1"/>
  </si>
  <si>
    <t>Lord Warden</t>
    <phoneticPr fontId="1"/>
  </si>
  <si>
    <t>都</t>
    <rPh sb="0" eb="1">
      <t>ミヤコ</t>
    </rPh>
    <phoneticPr fontId="1"/>
  </si>
  <si>
    <t>神聖な指揮官。隠密部隊の指揮に向き戦闘力も高め</t>
    <rPh sb="0" eb="2">
      <t>シンセイ</t>
    </rPh>
    <rPh sb="3" eb="6">
      <t>シキカン</t>
    </rPh>
    <rPh sb="7" eb="9">
      <t>オンミツ</t>
    </rPh>
    <rPh sb="9" eb="11">
      <t>ブタイ</t>
    </rPh>
    <rPh sb="12" eb="14">
      <t>シキ</t>
    </rPh>
    <rPh sb="15" eb="16">
      <t>ム</t>
    </rPh>
    <rPh sb="17" eb="20">
      <t>セントウリョク</t>
    </rPh>
    <rPh sb="21" eb="22">
      <t>タカ</t>
    </rPh>
    <phoneticPr fontId="1"/>
  </si>
  <si>
    <t>Knight Commander of Avalon</t>
    <phoneticPr fontId="1"/>
  </si>
  <si>
    <t>騎乗指揮官。一角獣騎士団の速度を最大限に活かせる</t>
    <rPh sb="0" eb="2">
      <t>キジョウ</t>
    </rPh>
    <rPh sb="2" eb="5">
      <t>シキカン</t>
    </rPh>
    <rPh sb="6" eb="9">
      <t>イッカクジュウ</t>
    </rPh>
    <rPh sb="9" eb="12">
      <t>キシダン</t>
    </rPh>
    <rPh sb="13" eb="15">
      <t>ソクド</t>
    </rPh>
    <rPh sb="16" eb="19">
      <t>サイダイゲン</t>
    </rPh>
    <rPh sb="20" eb="21">
      <t>イ</t>
    </rPh>
    <phoneticPr fontId="1"/>
  </si>
  <si>
    <t>22</t>
    <phoneticPr fontId="1"/>
  </si>
  <si>
    <t>Crone of Avalon</t>
    <phoneticPr fontId="1"/>
  </si>
  <si>
    <t>y</t>
    <phoneticPr fontId="1"/>
  </si>
  <si>
    <t>レベル1の聖職者。緑や風などの魔法技能も持つ</t>
    <rPh sb="5" eb="8">
      <t>セイショクシャ</t>
    </rPh>
    <rPh sb="9" eb="10">
      <t>ミドリ</t>
    </rPh>
    <rPh sb="11" eb="12">
      <t>カゼ</t>
    </rPh>
    <rPh sb="15" eb="17">
      <t>マホウ</t>
    </rPh>
    <rPh sb="17" eb="19">
      <t>ギノウ</t>
    </rPh>
    <rPh sb="20" eb="21">
      <t>モ</t>
    </rPh>
    <phoneticPr fontId="1"/>
  </si>
  <si>
    <t>30+</t>
    <phoneticPr fontId="1"/>
  </si>
  <si>
    <t>Logrian Wise Man</t>
    <phoneticPr fontId="1"/>
  </si>
  <si>
    <t>外</t>
    <rPh sb="0" eb="1">
      <t>ソト</t>
    </rPh>
    <phoneticPr fontId="1"/>
  </si>
  <si>
    <t>地の魔法技能を持つ。得意分野が他とはやや異なる</t>
    <rPh sb="0" eb="1">
      <t>チ</t>
    </rPh>
    <rPh sb="2" eb="4">
      <t>マホウ</t>
    </rPh>
    <rPh sb="4" eb="6">
      <t>ギノウ</t>
    </rPh>
    <rPh sb="7" eb="8">
      <t>モ</t>
    </rPh>
    <rPh sb="10" eb="12">
      <t>トクイ</t>
    </rPh>
    <rPh sb="12" eb="14">
      <t>ブンヤ</t>
    </rPh>
    <rPh sb="15" eb="16">
      <t>ホカ</t>
    </rPh>
    <rPh sb="20" eb="21">
      <t>コト</t>
    </rPh>
    <phoneticPr fontId="1"/>
  </si>
  <si>
    <t>10+</t>
    <phoneticPr fontId="1"/>
  </si>
  <si>
    <t>兵士</t>
    <rPh sb="0" eb="2">
      <t>ヘイシ</t>
    </rPh>
    <phoneticPr fontId="1"/>
  </si>
  <si>
    <t>Logrian Slinger</t>
    <phoneticPr fontId="1"/>
  </si>
  <si>
    <t>射手</t>
    <rPh sb="0" eb="2">
      <t>シャシュ</t>
    </rPh>
    <phoneticPr fontId="1"/>
  </si>
  <si>
    <t>投石器を使う射撃部隊。やや丈夫で白兵戦も対応できなくはない</t>
    <rPh sb="13" eb="15">
      <t>ジョウブ</t>
    </rPh>
    <rPh sb="16" eb="19">
      <t>ハクヘイセン</t>
    </rPh>
    <rPh sb="20" eb="22">
      <t>タイオウ</t>
    </rPh>
    <phoneticPr fontId="1"/>
  </si>
  <si>
    <t>Forester</t>
    <phoneticPr fontId="1"/>
  </si>
  <si>
    <t>斧と短剣を持ち短弓も使う多芸な軽装兵。巡回も得意とする</t>
    <rPh sb="0" eb="1">
      <t>オノ</t>
    </rPh>
    <rPh sb="2" eb="4">
      <t>タンケン</t>
    </rPh>
    <rPh sb="5" eb="6">
      <t>モ</t>
    </rPh>
    <rPh sb="7" eb="9">
      <t>タンキュウ</t>
    </rPh>
    <rPh sb="10" eb="11">
      <t>ツカ</t>
    </rPh>
    <rPh sb="12" eb="14">
      <t>タゲイ</t>
    </rPh>
    <rPh sb="15" eb="17">
      <t>ケイソウ</t>
    </rPh>
    <rPh sb="17" eb="18">
      <t>ヘイ</t>
    </rPh>
    <rPh sb="19" eb="21">
      <t>ジュンカイ</t>
    </rPh>
    <rPh sb="22" eb="24">
      <t>トクイ</t>
    </rPh>
    <phoneticPr fontId="1"/>
  </si>
  <si>
    <t>Spearman</t>
    <phoneticPr fontId="1"/>
  </si>
  <si>
    <t>歩兵</t>
    <rPh sb="0" eb="2">
      <t>ホヘイ</t>
    </rPh>
    <phoneticPr fontId="1"/>
  </si>
  <si>
    <t>槍と盾を持つ軽歩兵。とりあえず数を並べるのに向く</t>
    <rPh sb="0" eb="1">
      <t>ヤリ</t>
    </rPh>
    <rPh sb="2" eb="3">
      <t>タテ</t>
    </rPh>
    <rPh sb="4" eb="5">
      <t>モ</t>
    </rPh>
    <rPh sb="6" eb="7">
      <t>ケイ</t>
    </rPh>
    <rPh sb="7" eb="9">
      <t>ホヘイ</t>
    </rPh>
    <rPh sb="15" eb="16">
      <t>カズ</t>
    </rPh>
    <rPh sb="17" eb="18">
      <t>ナラ</t>
    </rPh>
    <rPh sb="22" eb="23">
      <t>ム</t>
    </rPh>
    <phoneticPr fontId="1"/>
  </si>
  <si>
    <t>Longspear</t>
    <phoneticPr fontId="1"/>
  </si>
  <si>
    <t>長槍と盾を持つ歩兵。槍兵相手でも迎撃できる</t>
    <rPh sb="0" eb="1">
      <t>ナガ</t>
    </rPh>
    <rPh sb="1" eb="2">
      <t>ヤリ</t>
    </rPh>
    <rPh sb="3" eb="4">
      <t>タテ</t>
    </rPh>
    <rPh sb="5" eb="6">
      <t>モ</t>
    </rPh>
    <rPh sb="7" eb="9">
      <t>ホヘイ</t>
    </rPh>
    <rPh sb="10" eb="11">
      <t>ヤリ</t>
    </rPh>
    <rPh sb="11" eb="12">
      <t>ヘイ</t>
    </rPh>
    <rPh sb="12" eb="14">
      <t>アイテ</t>
    </rPh>
    <rPh sb="16" eb="18">
      <t>ゲイゲキ</t>
    </rPh>
    <phoneticPr fontId="1"/>
  </si>
  <si>
    <t>Logrian Warrior</t>
    <phoneticPr fontId="1"/>
  </si>
  <si>
    <t>斧、投槍、盾を持つ歩兵。力が強く攻撃力は侮れない</t>
    <rPh sb="0" eb="1">
      <t>オノ</t>
    </rPh>
    <rPh sb="2" eb="4">
      <t>ナゲヤリ</t>
    </rPh>
    <rPh sb="5" eb="6">
      <t>タテ</t>
    </rPh>
    <rPh sb="7" eb="8">
      <t>モ</t>
    </rPh>
    <rPh sb="9" eb="11">
      <t>ホヘイ</t>
    </rPh>
    <rPh sb="12" eb="13">
      <t>チカラ</t>
    </rPh>
    <rPh sb="14" eb="15">
      <t>ツヨ</t>
    </rPh>
    <rPh sb="16" eb="19">
      <t>コウゲキリョク</t>
    </rPh>
    <rPh sb="20" eb="21">
      <t>アナド</t>
    </rPh>
    <phoneticPr fontId="1"/>
  </si>
  <si>
    <t>10</t>
    <phoneticPr fontId="1"/>
  </si>
  <si>
    <t>Longbowman</t>
    <phoneticPr fontId="1"/>
  </si>
  <si>
    <t>長弓を使う腕の良い弓兵。高威力、長射程、高精度</t>
    <rPh sb="0" eb="2">
      <t>ナガユミ</t>
    </rPh>
    <rPh sb="3" eb="4">
      <t>ツカ</t>
    </rPh>
    <rPh sb="5" eb="6">
      <t>ウデ</t>
    </rPh>
    <rPh sb="7" eb="8">
      <t>ヨ</t>
    </rPh>
    <rPh sb="9" eb="10">
      <t>ユミ</t>
    </rPh>
    <rPh sb="10" eb="11">
      <t>ヘイ</t>
    </rPh>
    <rPh sb="12" eb="13">
      <t>コウ</t>
    </rPh>
    <rPh sb="13" eb="15">
      <t>イリョク</t>
    </rPh>
    <rPh sb="16" eb="19">
      <t>チョウシャテイ</t>
    </rPh>
    <rPh sb="20" eb="23">
      <t>コウセイド</t>
    </rPh>
    <phoneticPr fontId="1"/>
  </si>
  <si>
    <t>Tower Guard</t>
    <phoneticPr fontId="1"/>
  </si>
  <si>
    <t>長剣と盾を持つ歩兵。要塞の防衛を得意とする</t>
    <rPh sb="0" eb="2">
      <t>チョウケン</t>
    </rPh>
    <rPh sb="3" eb="4">
      <t>タテ</t>
    </rPh>
    <rPh sb="5" eb="6">
      <t>モ</t>
    </rPh>
    <rPh sb="7" eb="9">
      <t>ホヘイ</t>
    </rPh>
    <rPh sb="10" eb="12">
      <t>ヨウサイ</t>
    </rPh>
    <rPh sb="13" eb="15">
      <t>ボウエイ</t>
    </rPh>
    <rPh sb="16" eb="18">
      <t>トクイ</t>
    </rPh>
    <phoneticPr fontId="1"/>
  </si>
  <si>
    <t>Logrian Cavalry</t>
    <phoneticPr fontId="1"/>
  </si>
  <si>
    <t>騎兵</t>
    <rPh sb="0" eb="2">
      <t>キヘイ</t>
    </rPh>
    <phoneticPr fontId="1"/>
  </si>
  <si>
    <t>軽突撃槍、投槍、盾を持つ騎兵。軽騎兵寄りだが戦闘力は十分</t>
    <rPh sb="0" eb="1">
      <t>ケイ</t>
    </rPh>
    <rPh sb="1" eb="3">
      <t>トツゲキ</t>
    </rPh>
    <rPh sb="3" eb="4">
      <t>ヤリ</t>
    </rPh>
    <rPh sb="5" eb="7">
      <t>ナゲヤリ</t>
    </rPh>
    <rPh sb="8" eb="9">
      <t>タテ</t>
    </rPh>
    <rPh sb="10" eb="11">
      <t>モ</t>
    </rPh>
    <rPh sb="12" eb="14">
      <t>キヘイ</t>
    </rPh>
    <rPh sb="15" eb="16">
      <t>ケイ</t>
    </rPh>
    <rPh sb="16" eb="18">
      <t>キヘイ</t>
    </rPh>
    <rPh sb="18" eb="19">
      <t>ヨ</t>
    </rPh>
    <rPh sb="22" eb="25">
      <t>セントウリョク</t>
    </rPh>
    <rPh sb="26" eb="28">
      <t>ジュウブン</t>
    </rPh>
    <phoneticPr fontId="1"/>
  </si>
  <si>
    <t>Knight of Man</t>
    <phoneticPr fontId="1"/>
  </si>
  <si>
    <t>突撃槍、長剣、騎盾を持つ重騎兵。単なる殴り合いでは非常に強力</t>
    <rPh sb="0" eb="2">
      <t>トツゲキ</t>
    </rPh>
    <rPh sb="2" eb="3">
      <t>ヤリ</t>
    </rPh>
    <rPh sb="4" eb="6">
      <t>チョウケン</t>
    </rPh>
    <rPh sb="7" eb="8">
      <t>キ</t>
    </rPh>
    <rPh sb="8" eb="9">
      <t>タテ</t>
    </rPh>
    <rPh sb="10" eb="11">
      <t>モ</t>
    </rPh>
    <rPh sb="12" eb="13">
      <t>ジュウ</t>
    </rPh>
    <rPh sb="13" eb="15">
      <t>キヘイ</t>
    </rPh>
    <rPh sb="16" eb="17">
      <t>タン</t>
    </rPh>
    <rPh sb="19" eb="20">
      <t>ナグ</t>
    </rPh>
    <rPh sb="21" eb="22">
      <t>ア</t>
    </rPh>
    <rPh sb="25" eb="27">
      <t>ヒジョウ</t>
    </rPh>
    <rPh sb="28" eb="30">
      <t>キョウリョク</t>
    </rPh>
    <phoneticPr fontId="1"/>
  </si>
  <si>
    <t>Warden of Avalon</t>
    <phoneticPr fontId="1"/>
  </si>
  <si>
    <t>大剣を持つ重歩兵。隠密行動ができ護衛も得意</t>
    <rPh sb="0" eb="2">
      <t>ダイケン</t>
    </rPh>
    <rPh sb="3" eb="4">
      <t>モ</t>
    </rPh>
    <rPh sb="5" eb="6">
      <t>ジュウ</t>
    </rPh>
    <rPh sb="6" eb="8">
      <t>ホヘイ</t>
    </rPh>
    <rPh sb="9" eb="11">
      <t>オンミツ</t>
    </rPh>
    <rPh sb="11" eb="13">
      <t>コウドウ</t>
    </rPh>
    <rPh sb="16" eb="18">
      <t>ゴエイ</t>
    </rPh>
    <rPh sb="19" eb="21">
      <t>トクイ</t>
    </rPh>
    <phoneticPr fontId="1"/>
  </si>
  <si>
    <t>Knight of Avalon</t>
    <phoneticPr fontId="1"/>
  </si>
  <si>
    <t>突撃槍、長剣、騎盾を持つ重騎兵。軽騎兵すら凌ぐ驚異的な速度を持つ</t>
    <rPh sb="0" eb="2">
      <t>トツゲキ</t>
    </rPh>
    <rPh sb="2" eb="3">
      <t>ヤリ</t>
    </rPh>
    <rPh sb="4" eb="6">
      <t>チョウケン</t>
    </rPh>
    <rPh sb="7" eb="8">
      <t>キ</t>
    </rPh>
    <rPh sb="8" eb="9">
      <t>タテ</t>
    </rPh>
    <rPh sb="10" eb="11">
      <t>モ</t>
    </rPh>
    <rPh sb="12" eb="13">
      <t>ジュウ</t>
    </rPh>
    <rPh sb="13" eb="15">
      <t>キヘイ</t>
    </rPh>
    <rPh sb="16" eb="17">
      <t>ケイ</t>
    </rPh>
    <rPh sb="17" eb="19">
      <t>キヘイ</t>
    </rPh>
    <rPh sb="21" eb="22">
      <t>シノ</t>
    </rPh>
    <rPh sb="23" eb="26">
      <t>キョウイテキ</t>
    </rPh>
    <rPh sb="27" eb="29">
      <t>ソクド</t>
    </rPh>
    <rPh sb="30" eb="31">
      <t>モ</t>
    </rPh>
    <phoneticPr fontId="1"/>
  </si>
  <si>
    <t>20</t>
    <phoneticPr fontId="1"/>
  </si>
  <si>
    <t>f</t>
    <phoneticPr fontId="1"/>
  </si>
  <si>
    <t>Man</t>
    <phoneticPr fontId="1"/>
  </si>
  <si>
    <t>Monk</t>
    <phoneticPr fontId="1"/>
  </si>
  <si>
    <t>聖1</t>
    <rPh sb="0" eb="1">
      <t>セイ</t>
    </rPh>
    <phoneticPr fontId="1"/>
  </si>
  <si>
    <t>Bard</t>
    <phoneticPr fontId="1"/>
  </si>
  <si>
    <t>緑1</t>
    <rPh sb="0" eb="1">
      <t>ミドリ</t>
    </rPh>
    <phoneticPr fontId="1"/>
  </si>
  <si>
    <t>Daughter of Avalon</t>
    <phoneticPr fontId="1"/>
  </si>
  <si>
    <t>風緑+1:100%</t>
    <rPh sb="0" eb="1">
      <t>カゼ</t>
    </rPh>
    <rPh sb="1" eb="2">
      <t>ミドリ</t>
    </rPh>
    <phoneticPr fontId="1"/>
  </si>
  <si>
    <t>Mother of Avalon</t>
    <phoneticPr fontId="1"/>
  </si>
  <si>
    <t>緑1聖1</t>
    <rPh sb="0" eb="1">
      <t>ミドリ</t>
    </rPh>
    <rPh sb="2" eb="3">
      <t>セイ</t>
    </rPh>
    <phoneticPr fontId="1"/>
  </si>
  <si>
    <t>風緑+1:100% 風緑+1:100% 水地+1:20%</t>
    <rPh sb="0" eb="1">
      <t>カゼ</t>
    </rPh>
    <rPh sb="1" eb="2">
      <t>ミドリ</t>
    </rPh>
    <rPh sb="10" eb="11">
      <t>カゼ</t>
    </rPh>
    <rPh sb="11" eb="12">
      <t>ミドリ</t>
    </rPh>
    <rPh sb="20" eb="21">
      <t>ミズ</t>
    </rPh>
    <rPh sb="21" eb="22">
      <t>チ</t>
    </rPh>
    <phoneticPr fontId="1"/>
  </si>
  <si>
    <t>Crone of Avalon</t>
    <phoneticPr fontId="1"/>
  </si>
  <si>
    <t>風2緑3聖1</t>
    <rPh sb="0" eb="1">
      <t>カゼ</t>
    </rPh>
    <rPh sb="2" eb="3">
      <t>ミドリ</t>
    </rPh>
    <rPh sb="4" eb="5">
      <t>セイ</t>
    </rPh>
    <phoneticPr fontId="1"/>
  </si>
  <si>
    <t>風水地緑+1:100% 風水地緑+1:10%</t>
    <rPh sb="0" eb="1">
      <t>カゼ</t>
    </rPh>
    <rPh sb="1" eb="2">
      <t>ミズ</t>
    </rPh>
    <rPh sb="2" eb="3">
      <t>チ</t>
    </rPh>
    <rPh sb="3" eb="4">
      <t>ミドリ</t>
    </rPh>
    <rPh sb="12" eb="13">
      <t>カゼ</t>
    </rPh>
    <rPh sb="13" eb="14">
      <t>ミズ</t>
    </rPh>
    <rPh sb="14" eb="15">
      <t>チ</t>
    </rPh>
    <rPh sb="15" eb="16">
      <t>ミドリ</t>
    </rPh>
    <phoneticPr fontId="1"/>
  </si>
  <si>
    <t>17+</t>
    <phoneticPr fontId="1"/>
  </si>
  <si>
    <t>11+</t>
    <phoneticPr fontId="1"/>
  </si>
  <si>
    <t>Logrian Wise Man</t>
    <phoneticPr fontId="1"/>
  </si>
  <si>
    <t>地1</t>
    <rPh sb="0" eb="1">
      <t>チ</t>
    </rPh>
    <phoneticPr fontId="1"/>
  </si>
  <si>
    <t>火風地緑+1:100%</t>
    <rPh sb="0" eb="1">
      <t>ヒ</t>
    </rPh>
    <rPh sb="1" eb="2">
      <t>カゼ</t>
    </rPh>
    <rPh sb="2" eb="3">
      <t>チ</t>
    </rPh>
    <rPh sb="3" eb="4">
      <t>ミドリ</t>
    </rPh>
    <phoneticPr fontId="1"/>
  </si>
  <si>
    <t>Thaumaturgy</t>
    <phoneticPr fontId="1"/>
  </si>
  <si>
    <t>Chorus Master</t>
    <phoneticPr fontId="1"/>
  </si>
  <si>
    <t>緑1</t>
    <rPh sb="0" eb="1">
      <t>ミドリ</t>
    </rPh>
    <phoneticPr fontId="1"/>
  </si>
  <si>
    <t>戦闘</t>
    <rPh sb="0" eb="2">
      <t>セントウ</t>
    </rPh>
    <phoneticPr fontId="1"/>
  </si>
  <si>
    <t>水陸両用</t>
    <rPh sb="0" eb="2">
      <t>スイリク</t>
    </rPh>
    <rPh sb="2" eb="4">
      <t>リョウヨウ</t>
    </rPh>
    <phoneticPr fontId="1"/>
  </si>
  <si>
    <t>集団詠唱</t>
    <rPh sb="0" eb="2">
      <t>シュウダン</t>
    </rPh>
    <rPh sb="2" eb="4">
      <t>エイショウ</t>
    </rPh>
    <phoneticPr fontId="1"/>
  </si>
  <si>
    <t>自身を呪歌を用いたCommunionの利用者側へ登録します</t>
    <rPh sb="3" eb="5">
      <t>ジュカ</t>
    </rPh>
    <rPh sb="6" eb="7">
      <t>モチ</t>
    </rPh>
    <phoneticPr fontId="1"/>
  </si>
  <si>
    <t>Communion Master</t>
    <phoneticPr fontId="1"/>
  </si>
  <si>
    <t>Spell Singer能力が必要</t>
    <rPh sb="12" eb="14">
      <t>ノウリョク</t>
    </rPh>
    <rPh sb="15" eb="17">
      <t>ヒツヨウ</t>
    </rPh>
    <phoneticPr fontId="1"/>
  </si>
  <si>
    <t>Chorus Slave</t>
    <phoneticPr fontId="1"/>
  </si>
  <si>
    <t>自身を呪歌を用いたCommunionの供給者側へ登録します</t>
    <rPh sb="3" eb="5">
      <t>ジュカ</t>
    </rPh>
    <rPh sb="6" eb="7">
      <t>モチ</t>
    </rPh>
    <phoneticPr fontId="1"/>
  </si>
  <si>
    <t>Communion Slave</t>
    <phoneticPr fontId="1"/>
  </si>
  <si>
    <t>Summon Black Dogs</t>
    <phoneticPr fontId="1"/>
  </si>
  <si>
    <t>Summon Cu Sidhe</t>
    <phoneticPr fontId="1"/>
  </si>
  <si>
    <t>Summon Barghests</t>
    <phoneticPr fontId="1"/>
  </si>
  <si>
    <t>Chorus Master</t>
    <phoneticPr fontId="1"/>
  </si>
  <si>
    <t>Chorus Slave</t>
    <phoneticPr fontId="1"/>
  </si>
  <si>
    <t>Conjuration</t>
    <phoneticPr fontId="1"/>
  </si>
  <si>
    <t>Summon Cu Sidhe</t>
    <phoneticPr fontId="1"/>
  </si>
  <si>
    <t>緑2</t>
    <rPh sb="0" eb="1">
      <t>ミドリ</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</si>
  <si>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</si>
  <si>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</si>
  <si>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</si>
  <si>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神聖なる妖精犬Cu Sidheを7体召喚します</t>
    <phoneticPr fontId="1"/>
  </si>
  <si>
    <t>Cu Sidhe</t>
    <phoneticPr fontId="1"/>
  </si>
  <si>
    <t>Man</t>
    <phoneticPr fontId="1"/>
  </si>
  <si>
    <t>Man</t>
    <phoneticPr fontId="1"/>
  </si>
  <si>
    <t>Castellan</t>
    <phoneticPr fontId="1"/>
  </si>
  <si>
    <t>Spearman:10　Logrian Warrior:5　Logrian Slinger:10</t>
    <phoneticPr fontId="1"/>
  </si>
  <si>
    <t>Bard</t>
    <phoneticPr fontId="1"/>
  </si>
  <si>
    <t>Longbowman:10　Tower Guard:10</t>
    <phoneticPr fontId="1"/>
  </si>
  <si>
    <t>Castellan</t>
    <phoneticPr fontId="1"/>
  </si>
  <si>
    <t>Longbowman:10</t>
    <phoneticPr fontId="1"/>
  </si>
  <si>
    <t>Manは封建制の王国です。
彼らの王国は、Tuathaとして知られる、背が高く不思議な力を持つ存在の種族を征服することによって樹立されました。
Tuathaが破られたとき、彼らの最大の宝であるAvalonの魔法の森が発見されました。
大いなる魔法は、その深みに隠されていました。
AvalonのWitchらは森に入り、古い伝承を学んで、Manの国力と影響力の成長を助けました。
Manの歩兵隊は限定的で、重装備な部隊を欠いています。
彼らの常備軍は多くの場合、強力な騎士団と熟練した長弓兵から構成されます。
Witchは、彼女ら自身の特別な部隊、Avalonの監視者と騎士を訓練します。
これらの部隊は非常に高い技量を持ち、さらにWitchにより魔法で強化されています。
Manの神に仕える修道士たちは、国中の至る所に点在する修道院で知識を集め、記録する啓示を受けた学者たちです。
Witchとその使用人たちによって排斥されたLogrianの民の子孫は、貴族たちの要塞の外に住んでいます。</t>
    <phoneticPr fontId="1"/>
  </si>
  <si>
    <t>人間、フィルボルグ、シー、トゥアハ</t>
    <rPh sb="0" eb="2">
      <t>ニンゲン</t>
    </rPh>
    <phoneticPr fontId="1"/>
  </si>
  <si>
    <t>Castle</t>
    <phoneticPr fontId="1"/>
  </si>
  <si>
    <t>Standard</t>
    <phoneticPr fontId="1"/>
  </si>
  <si>
    <t>Mound of Ancient Kings</t>
    <phoneticPr fontId="1"/>
  </si>
  <si>
    <t>風3緑2</t>
    <rPh sb="0" eb="1">
      <t>カゼ</t>
    </rPh>
    <rPh sb="2" eb="3">
      <t>ミドリ</t>
    </rPh>
    <phoneticPr fontId="1"/>
  </si>
  <si>
    <t>Milesian Scout</t>
    <phoneticPr fontId="1"/>
  </si>
  <si>
    <t>城</t>
    <rPh sb="0" eb="1">
      <t>シロ</t>
    </rPh>
    <phoneticPr fontId="1"/>
  </si>
  <si>
    <t>斥候</t>
    <rPh sb="0" eb="2">
      <t>セッコウ</t>
    </rPh>
    <phoneticPr fontId="1"/>
  </si>
  <si>
    <t>ほぼ標準通りの斥候。寿命や魔法抵抗に大した意味はない</t>
    <rPh sb="2" eb="4">
      <t>ヒョウジュン</t>
    </rPh>
    <rPh sb="4" eb="5">
      <t>ドオ</t>
    </rPh>
    <rPh sb="7" eb="9">
      <t>セッコウ</t>
    </rPh>
    <rPh sb="10" eb="12">
      <t>ジュミョウ</t>
    </rPh>
    <rPh sb="13" eb="15">
      <t>マホウ</t>
    </rPh>
    <rPh sb="15" eb="17">
      <t>テイコウ</t>
    </rPh>
    <rPh sb="18" eb="19">
      <t>タイ</t>
    </rPh>
    <rPh sb="21" eb="23">
      <t>イミ</t>
    </rPh>
    <phoneticPr fontId="1"/>
  </si>
  <si>
    <t>16</t>
    <phoneticPr fontId="1"/>
  </si>
  <si>
    <t>fm</t>
    <phoneticPr fontId="1"/>
  </si>
  <si>
    <t>Milesian Champion</t>
    <phoneticPr fontId="1"/>
  </si>
  <si>
    <t>指揮官</t>
    <rPh sb="0" eb="3">
      <t>シキカン</t>
    </rPh>
    <phoneticPr fontId="1"/>
  </si>
  <si>
    <t>標準的な指揮官。防具の質が良い</t>
    <rPh sb="0" eb="3">
      <t>ヒョウジュンテキ</t>
    </rPh>
    <rPh sb="4" eb="7">
      <t>シキカン</t>
    </rPh>
    <rPh sb="8" eb="10">
      <t>ボウグ</t>
    </rPh>
    <rPh sb="11" eb="12">
      <t>シツ</t>
    </rPh>
    <rPh sb="13" eb="14">
      <t>ヨ</t>
    </rPh>
    <phoneticPr fontId="1"/>
  </si>
  <si>
    <t>12</t>
    <phoneticPr fontId="1"/>
  </si>
  <si>
    <t>Fir Bolg Champion</t>
    <phoneticPr fontId="1"/>
  </si>
  <si>
    <t>標準的な指揮官その二。防具は劣るが戦闘技能が高い</t>
    <rPh sb="9" eb="10">
      <t>ニ</t>
    </rPh>
    <rPh sb="11" eb="13">
      <t>ボウグ</t>
    </rPh>
    <rPh sb="14" eb="15">
      <t>オト</t>
    </rPh>
    <rPh sb="17" eb="19">
      <t>セントウ</t>
    </rPh>
    <rPh sb="19" eb="21">
      <t>ギノウ</t>
    </rPh>
    <rPh sb="22" eb="23">
      <t>タカ</t>
    </rPh>
    <phoneticPr fontId="1"/>
  </si>
  <si>
    <t>Milesian Monk</t>
    <phoneticPr fontId="1"/>
  </si>
  <si>
    <t>聖職者</t>
    <rPh sb="0" eb="3">
      <t>セイショクシャ</t>
    </rPh>
    <phoneticPr fontId="1"/>
  </si>
  <si>
    <t>y</t>
    <phoneticPr fontId="1"/>
  </si>
  <si>
    <t>y</t>
    <phoneticPr fontId="1"/>
  </si>
  <si>
    <t>14</t>
    <phoneticPr fontId="1"/>
  </si>
  <si>
    <t>レベル1の聖職者。実に平凡な性能</t>
    <rPh sb="5" eb="8">
      <t>セイショクシャ</t>
    </rPh>
    <rPh sb="9" eb="10">
      <t>ジツ</t>
    </rPh>
    <rPh sb="11" eb="13">
      <t>ヘイボン</t>
    </rPh>
    <rPh sb="14" eb="16">
      <t>セイノウ</t>
    </rPh>
    <phoneticPr fontId="1"/>
  </si>
  <si>
    <t>Bard</t>
    <phoneticPr fontId="1"/>
  </si>
  <si>
    <t>密偵</t>
    <rPh sb="0" eb="2">
      <t>ミッテイ</t>
    </rPh>
    <phoneticPr fontId="1"/>
  </si>
  <si>
    <t>緑魔法を持つ密偵。首都潜入時は魔法関連情報も明かせる</t>
    <phoneticPr fontId="1"/>
  </si>
  <si>
    <t>f</t>
    <phoneticPr fontId="1"/>
  </si>
  <si>
    <t>Sidhe Champion</t>
    <phoneticPr fontId="1"/>
  </si>
  <si>
    <t>y</t>
    <phoneticPr fontId="1"/>
  </si>
  <si>
    <t>f</t>
    <phoneticPr fontId="1"/>
  </si>
  <si>
    <t>Sidhe Lord</t>
    <phoneticPr fontId="1"/>
  </si>
  <si>
    <t>26</t>
    <phoneticPr fontId="1"/>
  </si>
  <si>
    <t>Tuatha</t>
    <phoneticPr fontId="1"/>
  </si>
  <si>
    <t>都</t>
    <rPh sb="0" eb="1">
      <t>ミヤコ</t>
    </rPh>
    <phoneticPr fontId="1"/>
  </si>
  <si>
    <t>レベル2の聖職者。風と緑の魔法も持ち最上位指揮官も兼任</t>
    <rPh sb="5" eb="8">
      <t>セイショクシャ</t>
    </rPh>
    <rPh sb="9" eb="10">
      <t>カゼ</t>
    </rPh>
    <rPh sb="11" eb="12">
      <t>ミドリ</t>
    </rPh>
    <rPh sb="13" eb="15">
      <t>マホウ</t>
    </rPh>
    <rPh sb="16" eb="17">
      <t>モ</t>
    </rPh>
    <rPh sb="18" eb="21">
      <t>サイジョウイ</t>
    </rPh>
    <rPh sb="21" eb="24">
      <t>シキカン</t>
    </rPh>
    <rPh sb="25" eb="27">
      <t>ケンニン</t>
    </rPh>
    <phoneticPr fontId="1"/>
  </si>
  <si>
    <t>レベル2の聖職者。風と緑の魔法も持ち上位指揮官も兼任</t>
    <phoneticPr fontId="1"/>
  </si>
  <si>
    <t>レベル1の聖職者。風と緑の魔法も持ち指揮官も兼任</t>
    <phoneticPr fontId="1"/>
  </si>
  <si>
    <t>30+</t>
    <phoneticPr fontId="1"/>
  </si>
  <si>
    <t>f</t>
    <phoneticPr fontId="1"/>
  </si>
  <si>
    <t>片手</t>
    <rPh sb="0" eb="2">
      <t>カタテ</t>
    </rPh>
    <phoneticPr fontId="1"/>
  </si>
  <si>
    <t>Shillelagh</t>
    <phoneticPr fontId="1"/>
  </si>
  <si>
    <t>緑1</t>
    <rPh sb="0" eb="1">
      <t>ミドリ</t>
    </rPh>
    <phoneticPr fontId="1"/>
  </si>
  <si>
    <t>打魔</t>
    <rPh sb="0" eb="1">
      <t>ダ</t>
    </rPh>
    <rPh sb="1" eb="2">
      <t>マ</t>
    </rPh>
    <phoneticPr fontId="1"/>
  </si>
  <si>
    <t>l</t>
    <phoneticPr fontId="1"/>
  </si>
  <si>
    <t>随員：Sprite1体</t>
    <rPh sb="0" eb="2">
      <t>ズイイン</t>
    </rPh>
    <rPh sb="10" eb="11">
      <t>タイ</t>
    </rPh>
    <phoneticPr fontId="1"/>
  </si>
  <si>
    <t>小妖精と幸運の護りを得る棍棒。護身向け</t>
    <rPh sb="0" eb="3">
      <t>ショウヨウセイ</t>
    </rPh>
    <rPh sb="4" eb="6">
      <t>コウウン</t>
    </rPh>
    <rPh sb="7" eb="8">
      <t>マモ</t>
    </rPh>
    <rPh sb="10" eb="11">
      <t>エ</t>
    </rPh>
    <rPh sb="12" eb="14">
      <t>コンボウ</t>
    </rPh>
    <rPh sb="15" eb="17">
      <t>ゴシン</t>
    </rPh>
    <rPh sb="17" eb="18">
      <t>ム</t>
    </rPh>
    <phoneticPr fontId="1"/>
  </si>
  <si>
    <t>Bean Sidhe</t>
    <phoneticPr fontId="1"/>
  </si>
  <si>
    <t>魔術師</t>
    <rPh sb="0" eb="3">
      <t>マジュツシ</t>
    </rPh>
    <phoneticPr fontId="1"/>
  </si>
  <si>
    <t>風、水、緑などの魔法技能を持つ。聖職者ではないが神聖</t>
    <phoneticPr fontId="1"/>
  </si>
  <si>
    <t>Eriu</t>
    <phoneticPr fontId="1"/>
  </si>
  <si>
    <t>Milesian Slinger</t>
    <phoneticPr fontId="1"/>
  </si>
  <si>
    <t>射手</t>
    <rPh sb="0" eb="2">
      <t>シャシュ</t>
    </rPh>
    <phoneticPr fontId="1"/>
  </si>
  <si>
    <t>投石器を使う安価な射撃部隊。Milesianは魔法抵抗と寿命に優れる</t>
    <rPh sb="6" eb="8">
      <t>アンカ</t>
    </rPh>
    <rPh sb="23" eb="25">
      <t>マホウ</t>
    </rPh>
    <rPh sb="25" eb="27">
      <t>テイコウ</t>
    </rPh>
    <rPh sb="28" eb="30">
      <t>ジュミョウ</t>
    </rPh>
    <rPh sb="31" eb="32">
      <t>スグ</t>
    </rPh>
    <phoneticPr fontId="1"/>
  </si>
  <si>
    <t>Milesian Spearman</t>
    <phoneticPr fontId="1"/>
  </si>
  <si>
    <t>歩兵</t>
    <rPh sb="0" eb="2">
      <t>ホヘイ</t>
    </rPh>
    <phoneticPr fontId="1"/>
  </si>
  <si>
    <t>槍と盾を持つ軽歩兵。とりあえず数を並べるのに向く</t>
    <phoneticPr fontId="1"/>
  </si>
  <si>
    <t>Milesian Longspear</t>
    <phoneticPr fontId="1"/>
  </si>
  <si>
    <t>長槍と盾を持つ歩兵。槍兵相手でも迎撃できる</t>
    <phoneticPr fontId="1"/>
  </si>
  <si>
    <t>Milesian Swordman</t>
    <phoneticPr fontId="1"/>
  </si>
  <si>
    <t>長剣と盾を持つ歩兵。槍よりも一撃が重い</t>
    <rPh sb="0" eb="2">
      <t>チョウケン</t>
    </rPh>
    <rPh sb="3" eb="4">
      <t>タテ</t>
    </rPh>
    <rPh sb="5" eb="6">
      <t>モ</t>
    </rPh>
    <rPh sb="7" eb="9">
      <t>ホヘイ</t>
    </rPh>
    <rPh sb="10" eb="11">
      <t>ヤリ</t>
    </rPh>
    <rPh sb="14" eb="16">
      <t>イチゲキ</t>
    </rPh>
    <rPh sb="17" eb="18">
      <t>オモ</t>
    </rPh>
    <phoneticPr fontId="1"/>
  </si>
  <si>
    <t>Fir Bolg Slinger</t>
    <phoneticPr fontId="1"/>
  </si>
  <si>
    <t>高精度の投石部隊。軽装の敵が相手なら使える</t>
    <phoneticPr fontId="1"/>
  </si>
  <si>
    <t>Fir Bolg</t>
    <phoneticPr fontId="1"/>
  </si>
  <si>
    <t>斧と盾を持つ軽歩兵。装備は人間に劣るが戦闘技能は一流</t>
    <rPh sb="0" eb="1">
      <t>オノ</t>
    </rPh>
    <rPh sb="2" eb="3">
      <t>タテ</t>
    </rPh>
    <rPh sb="4" eb="5">
      <t>モ</t>
    </rPh>
    <rPh sb="6" eb="7">
      <t>ケイ</t>
    </rPh>
    <rPh sb="7" eb="9">
      <t>ホヘイ</t>
    </rPh>
    <rPh sb="10" eb="12">
      <t>ソウビ</t>
    </rPh>
    <rPh sb="13" eb="15">
      <t>ニンゲン</t>
    </rPh>
    <rPh sb="16" eb="17">
      <t>オト</t>
    </rPh>
    <rPh sb="19" eb="21">
      <t>セントウ</t>
    </rPh>
    <rPh sb="21" eb="23">
      <t>ギノウ</t>
    </rPh>
    <rPh sb="24" eb="26">
      <t>イチリュウ</t>
    </rPh>
    <phoneticPr fontId="1"/>
  </si>
  <si>
    <t>槍、投槍、盾を持つ軽歩兵。脆さはあるが使い勝手は良い</t>
    <rPh sb="0" eb="1">
      <t>ヤリ</t>
    </rPh>
    <rPh sb="2" eb="4">
      <t>ナゲヤリ</t>
    </rPh>
    <rPh sb="5" eb="6">
      <t>タテ</t>
    </rPh>
    <rPh sb="7" eb="8">
      <t>モ</t>
    </rPh>
    <rPh sb="9" eb="10">
      <t>ケイ</t>
    </rPh>
    <rPh sb="10" eb="12">
      <t>ホヘイ</t>
    </rPh>
    <rPh sb="13" eb="14">
      <t>モロ</t>
    </rPh>
    <rPh sb="19" eb="20">
      <t>ツカ</t>
    </rPh>
    <rPh sb="21" eb="23">
      <t>ガッテ</t>
    </rPh>
    <rPh sb="24" eb="25">
      <t>ヨ</t>
    </rPh>
    <phoneticPr fontId="1"/>
  </si>
  <si>
    <t>Daoine Sidhe</t>
    <phoneticPr fontId="1"/>
  </si>
  <si>
    <t>槍、投槍、盾を持つ歩兵。鏡像を纏っており白兵戦に強い</t>
    <rPh sb="0" eb="1">
      <t>ヤリ</t>
    </rPh>
    <rPh sb="2" eb="4">
      <t>ナゲヤリ</t>
    </rPh>
    <rPh sb="5" eb="6">
      <t>タテ</t>
    </rPh>
    <rPh sb="7" eb="8">
      <t>モ</t>
    </rPh>
    <rPh sb="9" eb="11">
      <t>ホヘイ</t>
    </rPh>
    <rPh sb="12" eb="14">
      <t>キョウゾウ</t>
    </rPh>
    <rPh sb="15" eb="16">
      <t>マト</t>
    </rPh>
    <rPh sb="20" eb="23">
      <t>ハクヘイセン</t>
    </rPh>
    <rPh sb="24" eb="25">
      <t>ツヨ</t>
    </rPh>
    <phoneticPr fontId="1"/>
  </si>
  <si>
    <t>兵士</t>
    <rPh sb="0" eb="2">
      <t>ヘイシ</t>
    </rPh>
    <phoneticPr fontId="1"/>
  </si>
  <si>
    <t>Milesian Monk</t>
    <phoneticPr fontId="1"/>
  </si>
  <si>
    <t>聖1</t>
    <rPh sb="0" eb="1">
      <t>セイ</t>
    </rPh>
    <phoneticPr fontId="1"/>
  </si>
  <si>
    <t>Bard</t>
    <phoneticPr fontId="1"/>
  </si>
  <si>
    <t>緑1</t>
    <rPh sb="0" eb="1">
      <t>ミドリ</t>
    </rPh>
    <phoneticPr fontId="1"/>
  </si>
  <si>
    <t>Sidhe Champion</t>
    <phoneticPr fontId="1"/>
  </si>
  <si>
    <t>風1緑1聖1</t>
    <rPh sb="0" eb="1">
      <t>カゼ</t>
    </rPh>
    <rPh sb="2" eb="3">
      <t>ミドリ</t>
    </rPh>
    <rPh sb="4" eb="5">
      <t>セイ</t>
    </rPh>
    <phoneticPr fontId="1"/>
  </si>
  <si>
    <t>Sidhe Lord</t>
    <phoneticPr fontId="1"/>
  </si>
  <si>
    <t>風2緑1聖2</t>
    <rPh sb="0" eb="1">
      <t>カゼ</t>
    </rPh>
    <rPh sb="2" eb="3">
      <t>ミドリ</t>
    </rPh>
    <rPh sb="4" eb="5">
      <t>セイ</t>
    </rPh>
    <phoneticPr fontId="1"/>
  </si>
  <si>
    <t>Tuatha</t>
    <phoneticPr fontId="1"/>
  </si>
  <si>
    <t>風3緑2聖2</t>
    <rPh sb="0" eb="1">
      <t>カゼ</t>
    </rPh>
    <rPh sb="2" eb="3">
      <t>ミドリ</t>
    </rPh>
    <rPh sb="4" eb="5">
      <t>セイ</t>
    </rPh>
    <phoneticPr fontId="1"/>
  </si>
  <si>
    <t>17+</t>
    <phoneticPr fontId="1"/>
  </si>
  <si>
    <t>風水地緑+1:100% 風水地緑+1:10%</t>
    <rPh sb="0" eb="1">
      <t>カゼ</t>
    </rPh>
    <rPh sb="1" eb="2">
      <t>ミズ</t>
    </rPh>
    <rPh sb="2" eb="3">
      <t>チ</t>
    </rPh>
    <rPh sb="3" eb="4">
      <t>ミドリ</t>
    </rPh>
    <rPh sb="12" eb="13">
      <t>カゼ</t>
    </rPh>
    <rPh sb="13" eb="14">
      <t>ミズ</t>
    </rPh>
    <rPh sb="14" eb="15">
      <t>チ</t>
    </rPh>
    <rPh sb="15" eb="16">
      <t>ミドリ</t>
    </rPh>
    <phoneticPr fontId="1"/>
  </si>
  <si>
    <t>Bean Sidhe</t>
    <phoneticPr fontId="1"/>
  </si>
  <si>
    <t>風1水1緑1</t>
    <rPh sb="0" eb="1">
      <t>カゼ</t>
    </rPh>
    <rPh sb="2" eb="3">
      <t>ミズ</t>
    </rPh>
    <rPh sb="4" eb="5">
      <t>ミドリ</t>
    </rPh>
    <phoneticPr fontId="1"/>
  </si>
  <si>
    <t>風水地緑+1:100%</t>
    <rPh sb="0" eb="1">
      <t>カゼ</t>
    </rPh>
    <rPh sb="1" eb="2">
      <t>ミズ</t>
    </rPh>
    <rPh sb="2" eb="3">
      <t>チ</t>
    </rPh>
    <rPh sb="3" eb="4">
      <t>ミドリ</t>
    </rPh>
    <phoneticPr fontId="1"/>
  </si>
  <si>
    <t>Milesian Champion</t>
    <phoneticPr fontId="1"/>
  </si>
  <si>
    <t>Milesian Slinger:20　Milesian Swordsman:10</t>
    <phoneticPr fontId="1"/>
  </si>
  <si>
    <t>Milesian Longspear:10　Fir Bolg:10</t>
    <phoneticPr fontId="1"/>
  </si>
  <si>
    <t>Fir Bolgは槍装備</t>
    <rPh sb="9" eb="10">
      <t>ヤリ</t>
    </rPh>
    <rPh sb="10" eb="12">
      <t>ソウビ</t>
    </rPh>
    <phoneticPr fontId="1"/>
  </si>
  <si>
    <t>Milesian Slinger:15</t>
    <phoneticPr fontId="1"/>
  </si>
  <si>
    <t>Contact Cu Sidhe</t>
    <phoneticPr fontId="1"/>
  </si>
  <si>
    <t>EA</t>
    <phoneticPr fontId="1"/>
  </si>
  <si>
    <t>Tir na n'Og</t>
    <phoneticPr fontId="1"/>
  </si>
  <si>
    <t>Shillelagh</t>
    <phoneticPr fontId="1"/>
  </si>
  <si>
    <t>MA</t>
    <phoneticPr fontId="1"/>
  </si>
  <si>
    <t>Shillelagh</t>
    <phoneticPr fontId="1"/>
  </si>
  <si>
    <t>人間がTuathaとFir Bolgの地にやってきたとき、Tuathaの敗北と完全な撤退に終わった戦いが引き起こされました。
常若の国はこの世から永久的に失われ、そしてAvalon島はManのWitchらによって奪われました。
Tuathaの子孫であるSidheは、古代の塚に隠された入り口を使い、奇妙な黄昏の領域へと退却しました。
Fir Bolgの国は、侵略者であるManとそのWitch、そしてMilesianの間で分割されました。
Milesianは彼らの地にEriuという名を付けました。
Eriuの人口の大半は、Milesianを祖とする人間から成りますが、少数のFir Bolgは今も僻村で生き延びています。
新たなる神の到来により、Daoine Sidheは、Milesianを率いるためにその魔法の塚から再び姿を現しました。
Eriuは現在、目覚めしSidheらによって統治される、人間とFir Bolgの国です。</t>
    <phoneticPr fontId="1"/>
  </si>
  <si>
    <t>人間</t>
    <rPh sb="0" eb="2">
      <t>ニンゲン</t>
    </rPh>
    <phoneticPr fontId="1"/>
  </si>
  <si>
    <t>全ての要塞に資源ボーナス</t>
    <rPh sb="0" eb="1">
      <t>スベ</t>
    </rPh>
    <rPh sb="3" eb="5">
      <t>ヨウサイ</t>
    </rPh>
    <rPh sb="6" eb="8">
      <t>シゲン</t>
    </rPh>
    <phoneticPr fontId="1"/>
  </si>
  <si>
    <t>Citadel</t>
    <phoneticPr fontId="1"/>
  </si>
  <si>
    <t>Standard</t>
    <phoneticPr fontId="1"/>
  </si>
  <si>
    <t>The Keep of Ulm, The Forge of Ulm</t>
    <phoneticPr fontId="1"/>
  </si>
  <si>
    <t>地5</t>
    <rPh sb="0" eb="1">
      <t>チ</t>
    </rPh>
    <phoneticPr fontId="1"/>
  </si>
  <si>
    <t>Spy</t>
    <phoneticPr fontId="1"/>
  </si>
  <si>
    <t>指揮官</t>
    <rPh sb="0" eb="3">
      <t>シキカン</t>
    </rPh>
    <phoneticPr fontId="1"/>
  </si>
  <si>
    <t>城</t>
    <rPh sb="0" eb="1">
      <t>シロ</t>
    </rPh>
    <phoneticPr fontId="1"/>
  </si>
  <si>
    <t>密偵</t>
    <rPh sb="0" eb="2">
      <t>ミッテイ</t>
    </rPh>
    <phoneticPr fontId="1"/>
  </si>
  <si>
    <t>16</t>
    <phoneticPr fontId="1"/>
  </si>
  <si>
    <t>基本的な密偵。高度な情報収集から反乱工作までこなす</t>
    <rPh sb="0" eb="3">
      <t>キホンテキ</t>
    </rPh>
    <rPh sb="4" eb="6">
      <t>ミッテイ</t>
    </rPh>
    <rPh sb="7" eb="9">
      <t>コウド</t>
    </rPh>
    <rPh sb="10" eb="12">
      <t>ジョウホウ</t>
    </rPh>
    <rPh sb="12" eb="14">
      <t>シュウシュウ</t>
    </rPh>
    <rPh sb="16" eb="18">
      <t>ハンラン</t>
    </rPh>
    <rPh sb="18" eb="20">
      <t>コウサク</t>
    </rPh>
    <phoneticPr fontId="1"/>
  </si>
  <si>
    <t>Commander of Ulm</t>
    <phoneticPr fontId="1"/>
  </si>
  <si>
    <t>指揮官その一。軽装版ではあるが他国から見れば圧倒的な重装備</t>
    <rPh sb="0" eb="3">
      <t>シキカン</t>
    </rPh>
    <rPh sb="5" eb="6">
      <t>イチ</t>
    </rPh>
    <rPh sb="7" eb="9">
      <t>ケイソウ</t>
    </rPh>
    <rPh sb="9" eb="10">
      <t>バン</t>
    </rPh>
    <rPh sb="15" eb="17">
      <t>タコク</t>
    </rPh>
    <rPh sb="19" eb="20">
      <t>ミ</t>
    </rPh>
    <rPh sb="22" eb="25">
      <t>アットウテキ</t>
    </rPh>
    <rPh sb="26" eb="29">
      <t>ジュウソウビ</t>
    </rPh>
    <phoneticPr fontId="1"/>
  </si>
  <si>
    <t>10</t>
    <phoneticPr fontId="1"/>
  </si>
  <si>
    <t>重装指揮官その一。流れ弾ではまず倒されない硬さ</t>
    <rPh sb="0" eb="1">
      <t>ジュウ</t>
    </rPh>
    <rPh sb="1" eb="2">
      <t>ソウ</t>
    </rPh>
    <rPh sb="2" eb="5">
      <t>シキカン</t>
    </rPh>
    <rPh sb="7" eb="8">
      <t>イチ</t>
    </rPh>
    <rPh sb="9" eb="10">
      <t>ナガ</t>
    </rPh>
    <rPh sb="11" eb="12">
      <t>ダマ</t>
    </rPh>
    <rPh sb="16" eb="17">
      <t>タオ</t>
    </rPh>
    <rPh sb="21" eb="22">
      <t>カタ</t>
    </rPh>
    <phoneticPr fontId="1"/>
  </si>
  <si>
    <t>指揮官その二。武器が違う程度なので普段は大差ない</t>
    <rPh sb="0" eb="3">
      <t>シキカン</t>
    </rPh>
    <rPh sb="5" eb="6">
      <t>ニ</t>
    </rPh>
    <rPh sb="7" eb="9">
      <t>ブキ</t>
    </rPh>
    <rPh sb="10" eb="11">
      <t>チガ</t>
    </rPh>
    <rPh sb="12" eb="14">
      <t>テイド</t>
    </rPh>
    <rPh sb="17" eb="19">
      <t>フダン</t>
    </rPh>
    <rPh sb="20" eb="22">
      <t>タイサ</t>
    </rPh>
    <phoneticPr fontId="1"/>
  </si>
  <si>
    <t>重装指揮官その二。兵と違い重装備でも士気は変わらない</t>
    <rPh sb="0" eb="1">
      <t>ジュウ</t>
    </rPh>
    <rPh sb="1" eb="2">
      <t>ソウ</t>
    </rPh>
    <rPh sb="2" eb="5">
      <t>シキカン</t>
    </rPh>
    <rPh sb="7" eb="8">
      <t>ニ</t>
    </rPh>
    <rPh sb="9" eb="10">
      <t>ヘイ</t>
    </rPh>
    <rPh sb="11" eb="12">
      <t>チガ</t>
    </rPh>
    <rPh sb="13" eb="16">
      <t>ジュウソウビ</t>
    </rPh>
    <rPh sb="18" eb="20">
      <t>シキ</t>
    </rPh>
    <rPh sb="21" eb="22">
      <t>カ</t>
    </rPh>
    <phoneticPr fontId="1"/>
  </si>
  <si>
    <t>Black Lord</t>
    <phoneticPr fontId="1"/>
  </si>
  <si>
    <t>騎乗指揮官。それでも鈍重だが徒歩よりは早い</t>
    <rPh sb="0" eb="2">
      <t>キジョウ</t>
    </rPh>
    <rPh sb="2" eb="5">
      <t>シキカン</t>
    </rPh>
    <rPh sb="10" eb="12">
      <t>ドンジュウ</t>
    </rPh>
    <rPh sb="14" eb="16">
      <t>トホ</t>
    </rPh>
    <rPh sb="19" eb="20">
      <t>ハヤ</t>
    </rPh>
    <phoneticPr fontId="1"/>
  </si>
  <si>
    <t>Master Smith</t>
    <phoneticPr fontId="1"/>
  </si>
  <si>
    <t>y</t>
    <phoneticPr fontId="1"/>
  </si>
  <si>
    <t>魔術師</t>
    <rPh sb="0" eb="3">
      <t>マジュツシ</t>
    </rPh>
    <phoneticPr fontId="1"/>
  </si>
  <si>
    <t>地、火などの魔法を持つ鍛冶師。要塞に資源を追加する</t>
    <rPh sb="0" eb="1">
      <t>チ</t>
    </rPh>
    <rPh sb="2" eb="3">
      <t>ヒ</t>
    </rPh>
    <rPh sb="6" eb="8">
      <t>マホウ</t>
    </rPh>
    <rPh sb="9" eb="10">
      <t>モ</t>
    </rPh>
    <rPh sb="11" eb="14">
      <t>カジシ</t>
    </rPh>
    <rPh sb="15" eb="17">
      <t>ヨウサイ</t>
    </rPh>
    <rPh sb="18" eb="20">
      <t>シゲン</t>
    </rPh>
    <rPh sb="21" eb="23">
      <t>ツイカ</t>
    </rPh>
    <phoneticPr fontId="1"/>
  </si>
  <si>
    <t>45+</t>
    <phoneticPr fontId="1"/>
  </si>
  <si>
    <t>15+</t>
    <phoneticPr fontId="1"/>
  </si>
  <si>
    <t>14</t>
    <phoneticPr fontId="1"/>
  </si>
  <si>
    <t>Black Acolyte</t>
    <phoneticPr fontId="1"/>
  </si>
  <si>
    <t>y</t>
    <phoneticPr fontId="1"/>
  </si>
  <si>
    <t>聖職者</t>
    <rPh sb="0" eb="3">
      <t>セイショクシャ</t>
    </rPh>
    <phoneticPr fontId="1"/>
  </si>
  <si>
    <t>レベル1の聖職者。種族的に少々丈夫な程度</t>
    <rPh sb="5" eb="8">
      <t>セイショクシャ</t>
    </rPh>
    <rPh sb="9" eb="12">
      <t>シュゾクテキ</t>
    </rPh>
    <rPh sb="13" eb="15">
      <t>ショウショウ</t>
    </rPh>
    <rPh sb="15" eb="17">
      <t>ジョウブ</t>
    </rPh>
    <rPh sb="18" eb="20">
      <t>テイド</t>
    </rPh>
    <phoneticPr fontId="1"/>
  </si>
  <si>
    <t>Master Mason</t>
    <phoneticPr fontId="1"/>
  </si>
  <si>
    <t>都</t>
    <rPh sb="0" eb="1">
      <t>ミヤコ</t>
    </rPh>
    <phoneticPr fontId="1"/>
  </si>
  <si>
    <t>工学者</t>
    <rPh sb="0" eb="3">
      <t>コウガクシャ</t>
    </rPh>
    <phoneticPr fontId="1"/>
  </si>
  <si>
    <t>包囲戦と建築に長ける石工。要塞の出力最大化には必須</t>
    <rPh sb="0" eb="2">
      <t>ホウイ</t>
    </rPh>
    <rPh sb="2" eb="3">
      <t>セン</t>
    </rPh>
    <rPh sb="4" eb="6">
      <t>ケンチク</t>
    </rPh>
    <rPh sb="7" eb="8">
      <t>タ</t>
    </rPh>
    <rPh sb="10" eb="12">
      <t>イシク</t>
    </rPh>
    <rPh sb="13" eb="15">
      <t>ヨウサイ</t>
    </rPh>
    <rPh sb="16" eb="18">
      <t>シュツリョク</t>
    </rPh>
    <rPh sb="18" eb="21">
      <t>サイダイカ</t>
    </rPh>
    <rPh sb="23" eb="25">
      <t>ヒッス</t>
    </rPh>
    <phoneticPr fontId="1"/>
  </si>
  <si>
    <t>Black Priest</t>
    <phoneticPr fontId="1"/>
  </si>
  <si>
    <t>y</t>
    <phoneticPr fontId="1"/>
  </si>
  <si>
    <t>レベル2の聖職者。地などの魔法を持ち異端審問も得意</t>
    <rPh sb="5" eb="8">
      <t>セイショクシャ</t>
    </rPh>
    <rPh sb="9" eb="10">
      <t>チ</t>
    </rPh>
    <rPh sb="13" eb="15">
      <t>マホウ</t>
    </rPh>
    <rPh sb="16" eb="17">
      <t>モ</t>
    </rPh>
    <rPh sb="18" eb="20">
      <t>イタン</t>
    </rPh>
    <rPh sb="20" eb="22">
      <t>シンモン</t>
    </rPh>
    <rPh sb="23" eb="25">
      <t>トクイ</t>
    </rPh>
    <phoneticPr fontId="1"/>
  </si>
  <si>
    <t>40+</t>
    <phoneticPr fontId="1"/>
  </si>
  <si>
    <t>5+</t>
    <phoneticPr fontId="1"/>
  </si>
  <si>
    <t>Priest Smith</t>
    <phoneticPr fontId="1"/>
  </si>
  <si>
    <t>レベル1の聖職者。地と火の魔法も持ち鍛冶師の技能も備える</t>
    <rPh sb="5" eb="8">
      <t>セイショクシャ</t>
    </rPh>
    <rPh sb="9" eb="10">
      <t>チ</t>
    </rPh>
    <rPh sb="11" eb="12">
      <t>ヒ</t>
    </rPh>
    <rPh sb="13" eb="15">
      <t>マホウ</t>
    </rPh>
    <rPh sb="16" eb="17">
      <t>モ</t>
    </rPh>
    <rPh sb="18" eb="21">
      <t>カジシ</t>
    </rPh>
    <rPh sb="22" eb="24">
      <t>ギノウ</t>
    </rPh>
    <rPh sb="25" eb="26">
      <t>ソナ</t>
    </rPh>
    <phoneticPr fontId="1"/>
  </si>
  <si>
    <t>Lord Guardian</t>
    <phoneticPr fontId="1"/>
  </si>
  <si>
    <t>高い戦闘力を持つ指揮官。要塞防衛を得意とする</t>
    <rPh sb="0" eb="1">
      <t>タカ</t>
    </rPh>
    <rPh sb="2" eb="5">
      <t>セントウリョク</t>
    </rPh>
    <rPh sb="6" eb="7">
      <t>モ</t>
    </rPh>
    <rPh sb="8" eb="11">
      <t>シキカン</t>
    </rPh>
    <rPh sb="12" eb="14">
      <t>ヨウサイ</t>
    </rPh>
    <rPh sb="14" eb="16">
      <t>ボウエイ</t>
    </rPh>
    <rPh sb="17" eb="19">
      <t>トクイ</t>
    </rPh>
    <phoneticPr fontId="1"/>
  </si>
  <si>
    <t>Ulm</t>
    <phoneticPr fontId="1"/>
  </si>
  <si>
    <t>War Dog</t>
    <phoneticPr fontId="1"/>
  </si>
  <si>
    <t>鎧を着せられた犬。弱いが数と侮れない硬さで煩わせる</t>
    <rPh sb="0" eb="1">
      <t>ヨロイ</t>
    </rPh>
    <rPh sb="2" eb="3">
      <t>キ</t>
    </rPh>
    <rPh sb="7" eb="8">
      <t>イヌ</t>
    </rPh>
    <rPh sb="9" eb="10">
      <t>ヨワ</t>
    </rPh>
    <rPh sb="12" eb="13">
      <t>カズ</t>
    </rPh>
    <rPh sb="14" eb="15">
      <t>アナド</t>
    </rPh>
    <rPh sb="18" eb="19">
      <t>カタ</t>
    </rPh>
    <rPh sb="21" eb="22">
      <t>ワズラ</t>
    </rPh>
    <phoneticPr fontId="1"/>
  </si>
  <si>
    <t>Crossbowman</t>
    <phoneticPr fontId="1"/>
  </si>
  <si>
    <t>射手</t>
    <rPh sb="0" eb="2">
      <t>シャシュ</t>
    </rPh>
    <phoneticPr fontId="1"/>
  </si>
  <si>
    <t>装填に手間を喰う強力な弩を使う。重装相手でも十分</t>
    <rPh sb="0" eb="2">
      <t>ソウテン</t>
    </rPh>
    <rPh sb="3" eb="5">
      <t>テマ</t>
    </rPh>
    <rPh sb="6" eb="7">
      <t>ク</t>
    </rPh>
    <rPh sb="8" eb="10">
      <t>キョウリョク</t>
    </rPh>
    <rPh sb="11" eb="12">
      <t>ド</t>
    </rPh>
    <rPh sb="13" eb="14">
      <t>ツカ</t>
    </rPh>
    <rPh sb="16" eb="17">
      <t>ジュウ</t>
    </rPh>
    <rPh sb="17" eb="18">
      <t>ソウ</t>
    </rPh>
    <rPh sb="18" eb="20">
      <t>アイテ</t>
    </rPh>
    <rPh sb="22" eb="24">
      <t>ジュウブン</t>
    </rPh>
    <phoneticPr fontId="1"/>
  </si>
  <si>
    <t>Infantry of Ulm</t>
    <phoneticPr fontId="1"/>
  </si>
  <si>
    <t>歩兵</t>
    <rPh sb="0" eb="2">
      <t>ホヘイ</t>
    </rPh>
    <phoneticPr fontId="1"/>
  </si>
  <si>
    <t>戦斧を持つ重歩兵。一撃が重く命中率も高い</t>
    <rPh sb="0" eb="1">
      <t>セン</t>
    </rPh>
    <rPh sb="1" eb="2">
      <t>オノ</t>
    </rPh>
    <rPh sb="3" eb="4">
      <t>モ</t>
    </rPh>
    <rPh sb="5" eb="6">
      <t>ジュウ</t>
    </rPh>
    <rPh sb="6" eb="8">
      <t>ホヘイ</t>
    </rPh>
    <rPh sb="9" eb="11">
      <t>イチゲキ</t>
    </rPh>
    <rPh sb="12" eb="13">
      <t>オモ</t>
    </rPh>
    <rPh sb="14" eb="16">
      <t>メイチュウ</t>
    </rPh>
    <rPh sb="16" eb="17">
      <t>リツ</t>
    </rPh>
    <rPh sb="18" eb="19">
      <t>タカ</t>
    </rPh>
    <phoneticPr fontId="1"/>
  </si>
  <si>
    <t>8</t>
    <phoneticPr fontId="1"/>
  </si>
  <si>
    <t>Black Plate Infantry</t>
    <phoneticPr fontId="1"/>
  </si>
  <si>
    <t>戦斧を持つ超重歩兵。防具への信頼から士気が高い</t>
    <rPh sb="0" eb="1">
      <t>セン</t>
    </rPh>
    <rPh sb="1" eb="2">
      <t>オノ</t>
    </rPh>
    <rPh sb="3" eb="4">
      <t>モ</t>
    </rPh>
    <rPh sb="5" eb="6">
      <t>チョウ</t>
    </rPh>
    <rPh sb="6" eb="7">
      <t>ジュウ</t>
    </rPh>
    <rPh sb="7" eb="9">
      <t>ホヘイ</t>
    </rPh>
    <rPh sb="10" eb="12">
      <t>ボウグ</t>
    </rPh>
    <rPh sb="14" eb="16">
      <t>シンライ</t>
    </rPh>
    <rPh sb="18" eb="20">
      <t>シキ</t>
    </rPh>
    <rPh sb="21" eb="22">
      <t>タカ</t>
    </rPh>
    <phoneticPr fontId="1"/>
  </si>
  <si>
    <t>連接棍を持つ重歩兵。低威力ながら二連攻撃で盾にも強い</t>
    <rPh sb="0" eb="2">
      <t>レンセツ</t>
    </rPh>
    <rPh sb="2" eb="3">
      <t>コン</t>
    </rPh>
    <rPh sb="4" eb="5">
      <t>モ</t>
    </rPh>
    <rPh sb="6" eb="7">
      <t>ジュウ</t>
    </rPh>
    <rPh sb="7" eb="9">
      <t>ホヘイ</t>
    </rPh>
    <rPh sb="10" eb="11">
      <t>テイ</t>
    </rPh>
    <rPh sb="11" eb="13">
      <t>イリョク</t>
    </rPh>
    <rPh sb="16" eb="17">
      <t>ニ</t>
    </rPh>
    <rPh sb="17" eb="18">
      <t>レン</t>
    </rPh>
    <rPh sb="18" eb="20">
      <t>コウゲキ</t>
    </rPh>
    <rPh sb="21" eb="22">
      <t>タテ</t>
    </rPh>
    <rPh sb="24" eb="25">
      <t>ツヨ</t>
    </rPh>
    <phoneticPr fontId="1"/>
  </si>
  <si>
    <t>連接棍を持つ超重歩兵。絶望的防御技能を防具で補う</t>
    <rPh sb="0" eb="2">
      <t>レンセツ</t>
    </rPh>
    <rPh sb="2" eb="3">
      <t>コン</t>
    </rPh>
    <rPh sb="4" eb="5">
      <t>モ</t>
    </rPh>
    <rPh sb="6" eb="7">
      <t>チョウ</t>
    </rPh>
    <rPh sb="7" eb="8">
      <t>ジュウ</t>
    </rPh>
    <rPh sb="8" eb="10">
      <t>ホヘイ</t>
    </rPh>
    <rPh sb="11" eb="14">
      <t>ゼツボウテキ</t>
    </rPh>
    <rPh sb="14" eb="16">
      <t>ボウギョ</t>
    </rPh>
    <rPh sb="16" eb="18">
      <t>ギノウ</t>
    </rPh>
    <rPh sb="19" eb="21">
      <t>ボウグ</t>
    </rPh>
    <rPh sb="22" eb="23">
      <t>オギナ</t>
    </rPh>
    <phoneticPr fontId="1"/>
  </si>
  <si>
    <t>大槌を持つ重歩兵。少し安価で頭部命中時が強力</t>
    <rPh sb="0" eb="2">
      <t>オオツチ</t>
    </rPh>
    <rPh sb="3" eb="4">
      <t>モ</t>
    </rPh>
    <rPh sb="5" eb="6">
      <t>ジュウ</t>
    </rPh>
    <rPh sb="6" eb="8">
      <t>ホヘイ</t>
    </rPh>
    <rPh sb="9" eb="10">
      <t>スコ</t>
    </rPh>
    <rPh sb="11" eb="13">
      <t>アンカ</t>
    </rPh>
    <rPh sb="14" eb="16">
      <t>トウブ</t>
    </rPh>
    <rPh sb="16" eb="18">
      <t>メイチュウ</t>
    </rPh>
    <rPh sb="18" eb="19">
      <t>ジ</t>
    </rPh>
    <rPh sb="20" eb="22">
      <t>キョウリョク</t>
    </rPh>
    <phoneticPr fontId="1"/>
  </si>
  <si>
    <t>大槌を持つ超重歩兵。防具の質と訓練により持久力も高い</t>
    <rPh sb="0" eb="2">
      <t>オオツチ</t>
    </rPh>
    <rPh sb="3" eb="4">
      <t>モ</t>
    </rPh>
    <rPh sb="5" eb="6">
      <t>チョウ</t>
    </rPh>
    <rPh sb="6" eb="7">
      <t>ジュウ</t>
    </rPh>
    <rPh sb="7" eb="9">
      <t>ホヘイ</t>
    </rPh>
    <rPh sb="10" eb="12">
      <t>ボウグ</t>
    </rPh>
    <rPh sb="13" eb="14">
      <t>シツ</t>
    </rPh>
    <rPh sb="15" eb="17">
      <t>クンレン</t>
    </rPh>
    <rPh sb="20" eb="23">
      <t>ジキュウリョク</t>
    </rPh>
    <rPh sb="24" eb="25">
      <t>タカ</t>
    </rPh>
    <phoneticPr fontId="1"/>
  </si>
  <si>
    <t>槌と大盾を持つ重歩兵。そこそこの攻撃力と射撃対策を両立</t>
    <rPh sb="0" eb="1">
      <t>ツチ</t>
    </rPh>
    <rPh sb="2" eb="3">
      <t>オオ</t>
    </rPh>
    <rPh sb="3" eb="4">
      <t>タテ</t>
    </rPh>
    <rPh sb="5" eb="6">
      <t>モ</t>
    </rPh>
    <rPh sb="7" eb="8">
      <t>ジュウ</t>
    </rPh>
    <rPh sb="8" eb="10">
      <t>ホヘイ</t>
    </rPh>
    <rPh sb="16" eb="19">
      <t>コウゲキリョク</t>
    </rPh>
    <rPh sb="20" eb="22">
      <t>シャゲキ</t>
    </rPh>
    <rPh sb="22" eb="24">
      <t>タイサク</t>
    </rPh>
    <rPh sb="25" eb="27">
      <t>リョウリツ</t>
    </rPh>
    <phoneticPr fontId="1"/>
  </si>
  <si>
    <t>槌と大盾を持つ超重歩兵。弩でもこの硬さを貫くのは苦労する</t>
    <rPh sb="0" eb="1">
      <t>ツチ</t>
    </rPh>
    <rPh sb="2" eb="3">
      <t>オオ</t>
    </rPh>
    <rPh sb="3" eb="4">
      <t>タテ</t>
    </rPh>
    <rPh sb="5" eb="6">
      <t>モ</t>
    </rPh>
    <rPh sb="7" eb="8">
      <t>チョウ</t>
    </rPh>
    <rPh sb="8" eb="9">
      <t>ジュウ</t>
    </rPh>
    <rPh sb="9" eb="11">
      <t>ホヘイ</t>
    </rPh>
    <rPh sb="12" eb="13">
      <t>ド</t>
    </rPh>
    <rPh sb="17" eb="18">
      <t>カタ</t>
    </rPh>
    <rPh sb="20" eb="21">
      <t>ツラヌ</t>
    </rPh>
    <rPh sb="24" eb="26">
      <t>クロウ</t>
    </rPh>
    <phoneticPr fontId="1"/>
  </si>
  <si>
    <t>朝星棒と大盾を持つ重歩兵。当てやすく盾にも強い</t>
    <rPh sb="0" eb="1">
      <t>アサ</t>
    </rPh>
    <rPh sb="1" eb="2">
      <t>ホシ</t>
    </rPh>
    <rPh sb="2" eb="3">
      <t>ボウ</t>
    </rPh>
    <rPh sb="4" eb="5">
      <t>オオ</t>
    </rPh>
    <rPh sb="5" eb="6">
      <t>タテ</t>
    </rPh>
    <rPh sb="7" eb="8">
      <t>モ</t>
    </rPh>
    <rPh sb="9" eb="10">
      <t>ジュウ</t>
    </rPh>
    <rPh sb="10" eb="12">
      <t>ホヘイ</t>
    </rPh>
    <rPh sb="13" eb="14">
      <t>ア</t>
    </rPh>
    <rPh sb="18" eb="19">
      <t>タテ</t>
    </rPh>
    <rPh sb="21" eb="22">
      <t>ツヨ</t>
    </rPh>
    <phoneticPr fontId="1"/>
  </si>
  <si>
    <t>Black Plate Infantry</t>
    <phoneticPr fontId="1"/>
  </si>
  <si>
    <t>朝星棒と大盾を持つ超重歩兵。殴り合いではまず打ち負けない</t>
    <rPh sb="0" eb="1">
      <t>アサ</t>
    </rPh>
    <rPh sb="1" eb="2">
      <t>ホシ</t>
    </rPh>
    <rPh sb="2" eb="3">
      <t>ボウ</t>
    </rPh>
    <rPh sb="4" eb="5">
      <t>オオ</t>
    </rPh>
    <rPh sb="5" eb="6">
      <t>タテ</t>
    </rPh>
    <rPh sb="7" eb="8">
      <t>モ</t>
    </rPh>
    <rPh sb="9" eb="10">
      <t>チョウ</t>
    </rPh>
    <rPh sb="10" eb="11">
      <t>ジュウ</t>
    </rPh>
    <rPh sb="11" eb="13">
      <t>ホヘイ</t>
    </rPh>
    <rPh sb="14" eb="15">
      <t>ナグ</t>
    </rPh>
    <rPh sb="16" eb="17">
      <t>ア</t>
    </rPh>
    <rPh sb="22" eb="23">
      <t>ウ</t>
    </rPh>
    <rPh sb="24" eb="25">
      <t>マ</t>
    </rPh>
    <phoneticPr fontId="1"/>
  </si>
  <si>
    <t>Pikenner</t>
    <phoneticPr fontId="1"/>
  </si>
  <si>
    <t>鉾を持つ重歩兵。長槍でさえ迎撃でき威力も十分</t>
    <rPh sb="0" eb="1">
      <t>ホコ</t>
    </rPh>
    <rPh sb="2" eb="3">
      <t>モ</t>
    </rPh>
    <rPh sb="4" eb="5">
      <t>ジュウ</t>
    </rPh>
    <rPh sb="5" eb="7">
      <t>ホヘイ</t>
    </rPh>
    <rPh sb="8" eb="9">
      <t>ナガ</t>
    </rPh>
    <rPh sb="9" eb="10">
      <t>ヤリ</t>
    </rPh>
    <rPh sb="13" eb="15">
      <t>ゲイゲキ</t>
    </rPh>
    <rPh sb="17" eb="19">
      <t>イリョク</t>
    </rPh>
    <rPh sb="20" eb="22">
      <t>ジュウブン</t>
    </rPh>
    <phoneticPr fontId="1"/>
  </si>
  <si>
    <t>Black Plate Pikeneer</t>
    <phoneticPr fontId="1"/>
  </si>
  <si>
    <t>鉾を持つ超重歩兵。迎撃も入れれば白兵戦では随一の硬さ</t>
    <rPh sb="0" eb="1">
      <t>ホコ</t>
    </rPh>
    <rPh sb="2" eb="3">
      <t>モ</t>
    </rPh>
    <rPh sb="4" eb="5">
      <t>チョウ</t>
    </rPh>
    <rPh sb="5" eb="6">
      <t>ジュウ</t>
    </rPh>
    <rPh sb="6" eb="8">
      <t>ホヘイ</t>
    </rPh>
    <rPh sb="9" eb="11">
      <t>ゲイゲキ</t>
    </rPh>
    <rPh sb="12" eb="13">
      <t>イ</t>
    </rPh>
    <rPh sb="16" eb="19">
      <t>ハクヘイセン</t>
    </rPh>
    <rPh sb="21" eb="23">
      <t>ズイイチ</t>
    </rPh>
    <rPh sb="24" eb="25">
      <t>カタ</t>
    </rPh>
    <phoneticPr fontId="1"/>
  </si>
  <si>
    <t>Black Knight</t>
    <phoneticPr fontId="1"/>
  </si>
  <si>
    <t>騎兵</t>
    <rPh sb="0" eb="2">
      <t>キヘイ</t>
    </rPh>
    <phoneticPr fontId="1"/>
  </si>
  <si>
    <t>突撃槍、朝星棒、騎盾を持つ超重騎兵。単純な白兵戦なら驚異的な強さ</t>
    <rPh sb="0" eb="2">
      <t>トツゲキ</t>
    </rPh>
    <rPh sb="2" eb="3">
      <t>ヤリ</t>
    </rPh>
    <rPh sb="4" eb="5">
      <t>アサ</t>
    </rPh>
    <rPh sb="5" eb="6">
      <t>ホシ</t>
    </rPh>
    <rPh sb="6" eb="7">
      <t>ボウ</t>
    </rPh>
    <rPh sb="8" eb="9">
      <t>キ</t>
    </rPh>
    <rPh sb="9" eb="10">
      <t>タテ</t>
    </rPh>
    <rPh sb="11" eb="12">
      <t>モ</t>
    </rPh>
    <rPh sb="13" eb="14">
      <t>チョウ</t>
    </rPh>
    <rPh sb="14" eb="15">
      <t>ジュウ</t>
    </rPh>
    <rPh sb="15" eb="17">
      <t>キヘイ</t>
    </rPh>
    <rPh sb="18" eb="20">
      <t>タンジュン</t>
    </rPh>
    <rPh sb="21" eb="24">
      <t>ハクヘイセン</t>
    </rPh>
    <rPh sb="26" eb="29">
      <t>キョウイテキ</t>
    </rPh>
    <rPh sb="30" eb="31">
      <t>ツヨ</t>
    </rPh>
    <phoneticPr fontId="1"/>
  </si>
  <si>
    <t>Sapper</t>
    <phoneticPr fontId="1"/>
  </si>
  <si>
    <t>工兵</t>
    <rPh sb="0" eb="2">
      <t>コウヘイ</t>
    </rPh>
    <phoneticPr fontId="1"/>
  </si>
  <si>
    <t>鶴橋と弩を持つ工兵。援護射撃もできるが本業は包囲戦</t>
    <rPh sb="0" eb="2">
      <t>ツルハシ</t>
    </rPh>
    <rPh sb="3" eb="4">
      <t>ド</t>
    </rPh>
    <rPh sb="5" eb="6">
      <t>モ</t>
    </rPh>
    <rPh sb="7" eb="9">
      <t>コウヘイ</t>
    </rPh>
    <rPh sb="10" eb="12">
      <t>エンゴ</t>
    </rPh>
    <rPh sb="12" eb="14">
      <t>シャゲキ</t>
    </rPh>
    <rPh sb="19" eb="21">
      <t>ホンギョウ</t>
    </rPh>
    <rPh sb="22" eb="24">
      <t>ホウイ</t>
    </rPh>
    <rPh sb="24" eb="25">
      <t>セン</t>
    </rPh>
    <phoneticPr fontId="1"/>
  </si>
  <si>
    <t>12</t>
    <phoneticPr fontId="1"/>
  </si>
  <si>
    <t>Guardian</t>
    <phoneticPr fontId="1"/>
  </si>
  <si>
    <t>神聖殺しの矛槍を持つ超重歩兵。要塞の防衛も得意とする</t>
    <rPh sb="0" eb="2">
      <t>シンセイ</t>
    </rPh>
    <rPh sb="2" eb="3">
      <t>ゴロ</t>
    </rPh>
    <rPh sb="5" eb="6">
      <t>ホコ</t>
    </rPh>
    <rPh sb="6" eb="7">
      <t>ヤリ</t>
    </rPh>
    <rPh sb="8" eb="9">
      <t>モ</t>
    </rPh>
    <rPh sb="10" eb="11">
      <t>チョウ</t>
    </rPh>
    <rPh sb="11" eb="12">
      <t>ジュウ</t>
    </rPh>
    <rPh sb="12" eb="14">
      <t>ホヘイ</t>
    </rPh>
    <rPh sb="15" eb="17">
      <t>ヨウサイ</t>
    </rPh>
    <rPh sb="18" eb="20">
      <t>ボウエイ</t>
    </rPh>
    <rPh sb="21" eb="23">
      <t>トクイ</t>
    </rPh>
    <phoneticPr fontId="1"/>
  </si>
  <si>
    <t>兵士</t>
    <rPh sb="0" eb="2">
      <t>ヘイシ</t>
    </rPh>
    <phoneticPr fontId="1"/>
  </si>
  <si>
    <t>Master Smith</t>
    <phoneticPr fontId="1"/>
  </si>
  <si>
    <t>城</t>
    <rPh sb="0" eb="1">
      <t>シロ</t>
    </rPh>
    <phoneticPr fontId="1"/>
  </si>
  <si>
    <t>火1地2</t>
    <rPh sb="0" eb="1">
      <t>ヒ</t>
    </rPh>
    <rPh sb="2" eb="3">
      <t>チ</t>
    </rPh>
    <phoneticPr fontId="1"/>
  </si>
  <si>
    <t>火風地星+1:20%</t>
    <rPh sb="0" eb="1">
      <t>ヒ</t>
    </rPh>
    <rPh sb="1" eb="2">
      <t>カゼ</t>
    </rPh>
    <rPh sb="2" eb="3">
      <t>チ</t>
    </rPh>
    <rPh sb="3" eb="4">
      <t>ホシ</t>
    </rPh>
    <phoneticPr fontId="1"/>
  </si>
  <si>
    <t>11+</t>
    <phoneticPr fontId="1"/>
  </si>
  <si>
    <t>Black Acolyte</t>
    <phoneticPr fontId="1"/>
  </si>
  <si>
    <t>聖1</t>
    <rPh sb="0" eb="1">
      <t>セイ</t>
    </rPh>
    <phoneticPr fontId="1"/>
  </si>
  <si>
    <t>Black Priest</t>
    <phoneticPr fontId="1"/>
  </si>
  <si>
    <t>都</t>
    <rPh sb="0" eb="1">
      <t>ミヤコ</t>
    </rPh>
    <phoneticPr fontId="1"/>
  </si>
  <si>
    <t>地1聖2</t>
    <rPh sb="0" eb="1">
      <t>チ</t>
    </rPh>
    <rPh sb="2" eb="3">
      <t>セイ</t>
    </rPh>
    <phoneticPr fontId="1"/>
  </si>
  <si>
    <t>火風地星+1:10%</t>
    <rPh sb="0" eb="1">
      <t>ヒ</t>
    </rPh>
    <rPh sb="1" eb="2">
      <t>カゼ</t>
    </rPh>
    <rPh sb="2" eb="3">
      <t>チ</t>
    </rPh>
    <rPh sb="3" eb="4">
      <t>ホシ</t>
    </rPh>
    <phoneticPr fontId="1"/>
  </si>
  <si>
    <t>Priest Smith</t>
    <phoneticPr fontId="1"/>
  </si>
  <si>
    <t>火1地2聖1</t>
    <rPh sb="0" eb="1">
      <t>ヒ</t>
    </rPh>
    <rPh sb="2" eb="3">
      <t>チ</t>
    </rPh>
    <rPh sb="4" eb="5">
      <t>セイ</t>
    </rPh>
    <phoneticPr fontId="1"/>
  </si>
  <si>
    <t>Ulm</t>
    <phoneticPr fontId="1"/>
  </si>
  <si>
    <t>Conjuration</t>
    <phoneticPr fontId="1"/>
  </si>
  <si>
    <t>Contact Iron Angel</t>
    <phoneticPr fontId="1"/>
  </si>
  <si>
    <t>地5</t>
    <rPh sb="0" eb="1">
      <t>チ</t>
    </rPh>
    <phoneticPr fontId="1"/>
  </si>
  <si>
    <t>星2</t>
    <rPh sb="0" eb="1">
      <t>ホシ</t>
    </rPh>
    <phoneticPr fontId="1"/>
  </si>
  <si>
    <t>儀式</t>
    <rPh sb="0" eb="2">
      <t>ギシキ</t>
    </rPh>
    <phoneticPr fontId="1"/>
  </si>
  <si>
    <t>陸上専用</t>
    <rPh sb="0" eb="2">
      <t>リクジョウ</t>
    </rPh>
    <rPh sb="2" eb="4">
      <t>センヨウ</t>
    </rPh>
    <phoneticPr fontId="1"/>
  </si>
  <si>
    <t>指揮官召喚</t>
    <rPh sb="0" eb="3">
      <t>シキカン</t>
    </rPh>
    <rPh sb="3" eb="5">
      <t>ショウカン</t>
    </rPh>
    <phoneticPr fontId="1"/>
  </si>
  <si>
    <t>異教と魔法を滅ぼす鋼の天使Iron Angelを召喚します</t>
    <rPh sb="0" eb="2">
      <t>イキョウ</t>
    </rPh>
    <rPh sb="3" eb="5">
      <t>マホウ</t>
    </rPh>
    <rPh sb="6" eb="7">
      <t>ホロ</t>
    </rPh>
    <rPh sb="9" eb="10">
      <t>ハガネ</t>
    </rPh>
    <rPh sb="11" eb="13">
      <t>テンシ</t>
    </rPh>
    <rPh sb="24" eb="26">
      <t>ショウカン</t>
    </rPh>
    <phoneticPr fontId="1"/>
  </si>
  <si>
    <t>Iron Angel</t>
    <phoneticPr fontId="1"/>
  </si>
  <si>
    <t>Evocation</t>
    <phoneticPr fontId="1"/>
  </si>
  <si>
    <t>Iron Darts</t>
    <phoneticPr fontId="1"/>
  </si>
  <si>
    <t>地1</t>
    <rPh sb="0" eb="1">
      <t>チ</t>
    </rPh>
    <phoneticPr fontId="1"/>
  </si>
  <si>
    <t>聖1</t>
    <rPh sb="0" eb="1">
      <t>セイ</t>
    </rPh>
    <phoneticPr fontId="1"/>
  </si>
  <si>
    <t>戦闘</t>
    <rPh sb="0" eb="2">
      <t>セントウ</t>
    </rPh>
    <phoneticPr fontId="1"/>
  </si>
  <si>
    <t>攻撃</t>
    <rPh sb="0" eb="2">
      <t>コウゲキ</t>
    </rPh>
    <phoneticPr fontId="1"/>
  </si>
  <si>
    <t>魔法生物に強い魔法の鉄の矢を3+発放ち攻撃します</t>
    <rPh sb="0" eb="2">
      <t>マホウ</t>
    </rPh>
    <rPh sb="2" eb="4">
      <t>セイブツ</t>
    </rPh>
    <rPh sb="5" eb="6">
      <t>ツヨ</t>
    </rPh>
    <rPh sb="7" eb="9">
      <t>マホウ</t>
    </rPh>
    <rPh sb="10" eb="11">
      <t>テツ</t>
    </rPh>
    <rPh sb="12" eb="13">
      <t>ヤ</t>
    </rPh>
    <rPh sb="16" eb="17">
      <t>ハツ</t>
    </rPh>
    <rPh sb="17" eb="18">
      <t>ハナ</t>
    </rPh>
    <rPh sb="19" eb="21">
      <t>コウゲキ</t>
    </rPh>
    <phoneticPr fontId="1"/>
  </si>
  <si>
    <t>3+2</t>
    <phoneticPr fontId="1"/>
  </si>
  <si>
    <t>刺突属性\n防御貫通\n対魔法生物二倍打</t>
    <rPh sb="0" eb="2">
      <t>シトツ</t>
    </rPh>
    <rPh sb="2" eb="4">
      <t>ゾクセイ</t>
    </rPh>
    <rPh sb="6" eb="8">
      <t>ボウギョ</t>
    </rPh>
    <rPh sb="8" eb="10">
      <t>カンツウ</t>
    </rPh>
    <rPh sb="12" eb="13">
      <t>タイ</t>
    </rPh>
    <rPh sb="13" eb="15">
      <t>マホウ</t>
    </rPh>
    <rPh sb="15" eb="17">
      <t>セイブツ</t>
    </rPh>
    <rPh sb="17" eb="19">
      <t>ニバイ</t>
    </rPh>
    <rPh sb="19" eb="20">
      <t>ダ</t>
    </rPh>
    <phoneticPr fontId="1"/>
  </si>
  <si>
    <t>Iron Blizzard</t>
    <phoneticPr fontId="1"/>
  </si>
  <si>
    <t>魔法生物に強い魔法の鉄の矢を30+発放ち攻撃します</t>
    <rPh sb="0" eb="2">
      <t>マホウ</t>
    </rPh>
    <rPh sb="2" eb="4">
      <t>セイブツ</t>
    </rPh>
    <rPh sb="5" eb="6">
      <t>ツヨ</t>
    </rPh>
    <rPh sb="7" eb="9">
      <t>マホウ</t>
    </rPh>
    <rPh sb="10" eb="11">
      <t>テツ</t>
    </rPh>
    <rPh sb="12" eb="13">
      <t>ヤ</t>
    </rPh>
    <rPh sb="17" eb="18">
      <t>パツ</t>
    </rPh>
    <rPh sb="18" eb="19">
      <t>ハナ</t>
    </rPh>
    <rPh sb="20" eb="22">
      <t>コウゲキ</t>
    </rPh>
    <phoneticPr fontId="1"/>
  </si>
  <si>
    <t>30+5</t>
    <phoneticPr fontId="1"/>
  </si>
  <si>
    <t>Thaumaturgy</t>
    <phoneticPr fontId="1"/>
  </si>
  <si>
    <t>Tempering the Will</t>
    <phoneticPr fontId="1"/>
  </si>
  <si>
    <t>地3</t>
    <rPh sb="0" eb="1">
      <t>チ</t>
    </rPh>
    <phoneticPr fontId="1"/>
  </si>
  <si>
    <t>水陸両用</t>
    <rPh sb="0" eb="2">
      <t>スイリク</t>
    </rPh>
    <rPh sb="2" eb="4">
      <t>リョウヨウ</t>
    </rPh>
    <phoneticPr fontId="1"/>
  </si>
  <si>
    <t>全体強化</t>
    <rPh sb="0" eb="2">
      <t>ゼンタイ</t>
    </rPh>
    <rPh sb="2" eb="4">
      <t>キョウカ</t>
    </rPh>
    <phoneticPr fontId="1"/>
  </si>
  <si>
    <t>小範囲の意志ある味方の魔法抵抗力を向上させます</t>
    <rPh sb="0" eb="3">
      <t>ショウハンイ</t>
    </rPh>
    <rPh sb="4" eb="6">
      <t>イシ</t>
    </rPh>
    <rPh sb="8" eb="10">
      <t>ミカタ</t>
    </rPh>
    <rPh sb="11" eb="13">
      <t>マホウ</t>
    </rPh>
    <rPh sb="13" eb="15">
      <t>テイコウ</t>
    </rPh>
    <rPh sb="15" eb="16">
      <t>リョク</t>
    </rPh>
    <rPh sb="17" eb="19">
      <t>コウジョウ</t>
    </rPh>
    <phoneticPr fontId="1"/>
  </si>
  <si>
    <t>意志ある味方全員の魔法抵抗を向上させようと試みます</t>
    <rPh sb="0" eb="2">
      <t>イシ</t>
    </rPh>
    <phoneticPr fontId="1"/>
  </si>
  <si>
    <t>Magic Resistance 4</t>
    <phoneticPr fontId="1"/>
  </si>
  <si>
    <t>抵抗容易\n無心無効</t>
    <rPh sb="0" eb="2">
      <t>テイコウ</t>
    </rPh>
    <rPh sb="2" eb="4">
      <t>ヨウイ</t>
    </rPh>
    <rPh sb="6" eb="8">
      <t>ムシン</t>
    </rPh>
    <rPh sb="8" eb="10">
      <t>ムコウ</t>
    </rPh>
    <phoneticPr fontId="1"/>
  </si>
  <si>
    <t>Sloth of Bears</t>
    <phoneticPr fontId="1"/>
  </si>
  <si>
    <t>Contact Iron Angel</t>
    <phoneticPr fontId="1"/>
  </si>
  <si>
    <t>Iron Darts</t>
    <phoneticPr fontId="1"/>
  </si>
  <si>
    <t>Iron Blizzard</t>
    <phoneticPr fontId="1"/>
  </si>
  <si>
    <t>Tempering the Will</t>
    <phoneticPr fontId="1"/>
  </si>
  <si>
    <t>Commander of Ulm</t>
    <phoneticPr fontId="1"/>
  </si>
  <si>
    <t>Infantry of Ulm:5　Crossbowman:10</t>
    <phoneticPr fontId="1"/>
  </si>
  <si>
    <t>Infantryは戦斧装備</t>
    <rPh sb="9" eb="10">
      <t>セン</t>
    </rPh>
    <rPh sb="10" eb="11">
      <t>オノ</t>
    </rPh>
    <rPh sb="11" eb="13">
      <t>ソウビ</t>
    </rPh>
    <phoneticPr fontId="1"/>
  </si>
  <si>
    <t>Pikeneer:10</t>
    <phoneticPr fontId="1"/>
  </si>
  <si>
    <t>Master Mason</t>
    <phoneticPr fontId="1"/>
  </si>
  <si>
    <t>Crossbowman:6</t>
    <phoneticPr fontId="1"/>
  </si>
  <si>
    <t>両手</t>
    <rPh sb="0" eb="2">
      <t>リョウテ</t>
    </rPh>
    <phoneticPr fontId="1"/>
  </si>
  <si>
    <t>Black Halberd</t>
    <phoneticPr fontId="1"/>
  </si>
  <si>
    <t>切突魔</t>
    <rPh sb="0" eb="1">
      <t>セツ</t>
    </rPh>
    <rPh sb="1" eb="2">
      <t>トツ</t>
    </rPh>
    <rPh sb="2" eb="3">
      <t>マ</t>
    </rPh>
    <phoneticPr fontId="1"/>
  </si>
  <si>
    <t>Bane of Heresy</t>
    <phoneticPr fontId="1"/>
  </si>
  <si>
    <t>異教の神聖を打ちのめす。神にも有効</t>
    <rPh sb="0" eb="2">
      <t>イキョウ</t>
    </rPh>
    <rPh sb="3" eb="5">
      <t>シンセイ</t>
    </rPh>
    <rPh sb="6" eb="7">
      <t>ウ</t>
    </rPh>
    <rPh sb="12" eb="13">
      <t>カミ</t>
    </rPh>
    <rPh sb="15" eb="17">
      <t>ユウコウ</t>
    </rPh>
    <phoneticPr fontId="1"/>
  </si>
  <si>
    <t>Black Halberd</t>
    <phoneticPr fontId="1"/>
  </si>
  <si>
    <t>Ulmは、滅びしErmor帝国に征服されたUlmの部族から生じた若き王国です。
Ermorの灰の中から、その古代の遺産である鋼鉄の謎に忠実な新たなる王国が誕生しました。
Marignonが王国を築くために宗教に頼ったところで、Ulmは鋼に頼りました。
Ulmの鉱山はその豊かさで有名で、そしてUlmの鍛冶屋は鉄を加工し、Ulmの騎士や歩兵隊によって使われる黒鋼の鎧にします。
Ulmの人々は、標準的な人間よりもがっしりしています。
彼らの歩兵隊は、黒鋼から作られた重装な鎖の鎧や板金鎧を用います。
恐れられるUlmの黒騎士は、人類に知られる中で最も重装備な部隊です。
Ulmの指導者たちは決して魔法を受け入れず、Master Smithのみがそれを使うことを許可されます。
Smithたちは魔法的に好ましくない環境で働くことに慣れており、強いDrain天秤の影響下にある州でも悪影響を受けません。
Smithは貴族や王族のために鎧や武器を作りますが、鋼の力は魔法よりも好まれます。
より熱烈な形で鋼を崇拝する鉄のカルトが最近になって現れたものの、Ulmでは宗教でさえ二の次です。</t>
    <phoneticPr fontId="1"/>
  </si>
  <si>
    <t>人間</t>
    <rPh sb="0" eb="2">
      <t>ニンゲン</t>
    </rPh>
    <phoneticPr fontId="1"/>
  </si>
  <si>
    <t>火+2星+2</t>
    <rPh sb="0" eb="1">
      <t>ヒ</t>
    </rPh>
    <rPh sb="3" eb="4">
      <t>ホシ</t>
    </rPh>
    <phoneticPr fontId="1"/>
  </si>
  <si>
    <t>Citadel</t>
    <phoneticPr fontId="1"/>
  </si>
  <si>
    <t>Standard</t>
    <phoneticPr fontId="1"/>
  </si>
  <si>
    <t>The House of Fiery Justice, The Royal Academy</t>
    <phoneticPr fontId="1"/>
  </si>
  <si>
    <t>火4星1</t>
    <rPh sb="0" eb="1">
      <t>ヒ</t>
    </rPh>
    <rPh sb="2" eb="3">
      <t>ホシ</t>
    </rPh>
    <phoneticPr fontId="1"/>
  </si>
  <si>
    <t>滞在するアンデッドとデーモンを自動攻撃</t>
    <rPh sb="0" eb="2">
      <t>タイザイ</t>
    </rPh>
    <rPh sb="15" eb="17">
      <t>ジドウ</t>
    </rPh>
    <rPh sb="17" eb="19">
      <t>コウゲキ</t>
    </rPh>
    <phoneticPr fontId="1"/>
  </si>
  <si>
    <t>Scout</t>
    <phoneticPr fontId="1"/>
  </si>
  <si>
    <t>城</t>
    <rPh sb="0" eb="1">
      <t>シロ</t>
    </rPh>
    <phoneticPr fontId="1"/>
  </si>
  <si>
    <t>斥候</t>
    <rPh sb="0" eb="2">
      <t>セッコウ</t>
    </rPh>
    <phoneticPr fontId="1"/>
  </si>
  <si>
    <t>標準的な斥候。敵地の偵察を担う。山地、森林適応</t>
    <phoneticPr fontId="1"/>
  </si>
  <si>
    <t>16</t>
    <phoneticPr fontId="1"/>
  </si>
  <si>
    <t>Assassin</t>
    <phoneticPr fontId="1"/>
  </si>
  <si>
    <t>暗殺者</t>
    <rPh sb="0" eb="3">
      <t>アンサツシャ</t>
    </rPh>
    <phoneticPr fontId="1"/>
  </si>
  <si>
    <t>敵指揮官を直接始末する。潜伏も上手い</t>
    <phoneticPr fontId="1"/>
  </si>
  <si>
    <t>fm</t>
    <phoneticPr fontId="1"/>
  </si>
  <si>
    <t>Troubadour</t>
    <phoneticPr fontId="1"/>
  </si>
  <si>
    <t>密偵</t>
    <rPh sb="0" eb="2">
      <t>ミッテイ</t>
    </rPh>
    <phoneticPr fontId="1"/>
  </si>
  <si>
    <t>潜伏が上手い密偵。女性指揮官の誘惑もできる</t>
    <rPh sb="0" eb="2">
      <t>センプク</t>
    </rPh>
    <rPh sb="3" eb="5">
      <t>ウマ</t>
    </rPh>
    <rPh sb="6" eb="8">
      <t>ミッテイ</t>
    </rPh>
    <rPh sb="9" eb="11">
      <t>ジョセイ</t>
    </rPh>
    <rPh sb="11" eb="14">
      <t>シキカン</t>
    </rPh>
    <rPh sb="15" eb="17">
      <t>ユウワク</t>
    </rPh>
    <phoneticPr fontId="1"/>
  </si>
  <si>
    <t>Paladin</t>
    <phoneticPr fontId="1"/>
  </si>
  <si>
    <t>聖職者</t>
    <rPh sb="0" eb="3">
      <t>セイショクシャ</t>
    </rPh>
    <phoneticPr fontId="1"/>
  </si>
  <si>
    <t>y</t>
    <phoneticPr fontId="1"/>
  </si>
  <si>
    <t>y</t>
    <phoneticPr fontId="1"/>
  </si>
  <si>
    <t>レベル1の聖職者。指揮官も兼任し戦闘力も優れる</t>
    <rPh sb="5" eb="8">
      <t>セイショクシャ</t>
    </rPh>
    <rPh sb="9" eb="12">
      <t>シキカン</t>
    </rPh>
    <rPh sb="13" eb="15">
      <t>ケンニン</t>
    </rPh>
    <rPh sb="16" eb="19">
      <t>セントウリョク</t>
    </rPh>
    <rPh sb="20" eb="21">
      <t>スグ</t>
    </rPh>
    <phoneticPr fontId="1"/>
  </si>
  <si>
    <t>Friar</t>
    <phoneticPr fontId="1"/>
  </si>
  <si>
    <t>レベル1の聖職者。敵地に潜伏しての布教も行える</t>
    <rPh sb="5" eb="8">
      <t>セイショクシャ</t>
    </rPh>
    <rPh sb="9" eb="11">
      <t>テキチ</t>
    </rPh>
    <rPh sb="12" eb="14">
      <t>センプク</t>
    </rPh>
    <rPh sb="17" eb="19">
      <t>フキョウ</t>
    </rPh>
    <rPh sb="20" eb="21">
      <t>オコナ</t>
    </rPh>
    <phoneticPr fontId="1"/>
  </si>
  <si>
    <t>城外</t>
    <rPh sb="0" eb="1">
      <t>シロ</t>
    </rPh>
    <rPh sb="1" eb="2">
      <t>ソト</t>
    </rPh>
    <phoneticPr fontId="1"/>
  </si>
  <si>
    <t>Inquisitor</t>
    <phoneticPr fontId="1"/>
  </si>
  <si>
    <t>レベル2の聖職者。火の魔法と異端審問の技能を持つ</t>
    <rPh sb="5" eb="8">
      <t>セイショクシャ</t>
    </rPh>
    <rPh sb="9" eb="10">
      <t>ヒ</t>
    </rPh>
    <rPh sb="11" eb="13">
      <t>マホウ</t>
    </rPh>
    <rPh sb="14" eb="16">
      <t>イタン</t>
    </rPh>
    <rPh sb="16" eb="18">
      <t>シンモン</t>
    </rPh>
    <rPh sb="19" eb="21">
      <t>ギノウ</t>
    </rPh>
    <rPh sb="22" eb="23">
      <t>モ</t>
    </rPh>
    <phoneticPr fontId="1"/>
  </si>
  <si>
    <t>14</t>
    <phoneticPr fontId="1"/>
  </si>
  <si>
    <t>Initiate</t>
    <phoneticPr fontId="1"/>
  </si>
  <si>
    <t>魔術師</t>
    <rPh sb="0" eb="3">
      <t>マジュツシ</t>
    </rPh>
    <phoneticPr fontId="1"/>
  </si>
  <si>
    <t>火の魔法技能を持つ。研究が主な役目</t>
    <rPh sb="0" eb="1">
      <t>ヒ</t>
    </rPh>
    <rPh sb="2" eb="4">
      <t>マホウ</t>
    </rPh>
    <rPh sb="4" eb="6">
      <t>ギノウ</t>
    </rPh>
    <rPh sb="7" eb="8">
      <t>モ</t>
    </rPh>
    <rPh sb="10" eb="12">
      <t>ケンキュウ</t>
    </rPh>
    <rPh sb="13" eb="14">
      <t>オモ</t>
    </rPh>
    <rPh sb="15" eb="17">
      <t>ヤクメ</t>
    </rPh>
    <phoneticPr fontId="1"/>
  </si>
  <si>
    <t>Witch Hunter</t>
    <phoneticPr fontId="1"/>
  </si>
  <si>
    <t>レベル1の聖職者。火と星の魔法技能も持つ</t>
    <rPh sb="5" eb="8">
      <t>セイショクシャ</t>
    </rPh>
    <rPh sb="9" eb="10">
      <t>ヒ</t>
    </rPh>
    <rPh sb="11" eb="12">
      <t>ホシ</t>
    </rPh>
    <rPh sb="13" eb="15">
      <t>マホウ</t>
    </rPh>
    <rPh sb="15" eb="17">
      <t>ギノウ</t>
    </rPh>
    <rPh sb="18" eb="19">
      <t>モ</t>
    </rPh>
    <phoneticPr fontId="1"/>
  </si>
  <si>
    <t>High Inquisitor</t>
    <phoneticPr fontId="1"/>
  </si>
  <si>
    <t>都</t>
    <rPh sb="0" eb="1">
      <t>ミヤコ</t>
    </rPh>
    <phoneticPr fontId="1"/>
  </si>
  <si>
    <t>レベル3の聖職者。火の魔法と異端審問を持ち指揮も行う</t>
    <rPh sb="5" eb="8">
      <t>セイショクシャ</t>
    </rPh>
    <rPh sb="9" eb="10">
      <t>ヒ</t>
    </rPh>
    <rPh sb="11" eb="13">
      <t>マホウ</t>
    </rPh>
    <rPh sb="14" eb="16">
      <t>イタン</t>
    </rPh>
    <rPh sb="16" eb="18">
      <t>シンモン</t>
    </rPh>
    <rPh sb="19" eb="20">
      <t>モ</t>
    </rPh>
    <rPh sb="21" eb="23">
      <t>シキ</t>
    </rPh>
    <rPh sb="24" eb="25">
      <t>オコナ</t>
    </rPh>
    <phoneticPr fontId="1"/>
  </si>
  <si>
    <t>12</t>
    <phoneticPr fontId="1"/>
  </si>
  <si>
    <t>Grand Master</t>
    <phoneticPr fontId="1"/>
  </si>
  <si>
    <t>レベル2の聖職者。火、星などの魔法技能も持つ</t>
    <rPh sb="5" eb="8">
      <t>セイショクシャ</t>
    </rPh>
    <rPh sb="9" eb="10">
      <t>ヒ</t>
    </rPh>
    <rPh sb="11" eb="12">
      <t>ホシ</t>
    </rPh>
    <rPh sb="15" eb="17">
      <t>マホウ</t>
    </rPh>
    <rPh sb="17" eb="19">
      <t>ギノウ</t>
    </rPh>
    <rPh sb="20" eb="21">
      <t>モ</t>
    </rPh>
    <phoneticPr fontId="1"/>
  </si>
  <si>
    <t>95+</t>
    <phoneticPr fontId="1"/>
  </si>
  <si>
    <t>40+</t>
    <phoneticPr fontId="1"/>
  </si>
  <si>
    <t>10</t>
    <phoneticPr fontId="1"/>
  </si>
  <si>
    <t>Architect</t>
    <phoneticPr fontId="1"/>
  </si>
  <si>
    <t>工学者</t>
    <rPh sb="0" eb="3">
      <t>コウガクシャ</t>
    </rPh>
    <phoneticPr fontId="1"/>
  </si>
  <si>
    <t>包囲戦と建築に長ける技師。高度な要塞の建造には欠かせない</t>
    <rPh sb="0" eb="2">
      <t>ホウイ</t>
    </rPh>
    <rPh sb="2" eb="3">
      <t>セン</t>
    </rPh>
    <rPh sb="4" eb="6">
      <t>ケンチク</t>
    </rPh>
    <rPh sb="7" eb="8">
      <t>タ</t>
    </rPh>
    <rPh sb="10" eb="12">
      <t>ギシ</t>
    </rPh>
    <rPh sb="13" eb="15">
      <t>コウド</t>
    </rPh>
    <rPh sb="16" eb="18">
      <t>ヨウサイ</t>
    </rPh>
    <rPh sb="19" eb="21">
      <t>ケンゾウ</t>
    </rPh>
    <rPh sb="23" eb="24">
      <t>カ</t>
    </rPh>
    <phoneticPr fontId="1"/>
  </si>
  <si>
    <t>指揮官</t>
    <rPh sb="0" eb="3">
      <t>シキカン</t>
    </rPh>
    <phoneticPr fontId="1"/>
  </si>
  <si>
    <t>Marignon</t>
    <phoneticPr fontId="1"/>
  </si>
  <si>
    <t>Crossbowman</t>
    <phoneticPr fontId="1"/>
  </si>
  <si>
    <t>城</t>
    <rPh sb="0" eb="1">
      <t>シロ</t>
    </rPh>
    <phoneticPr fontId="1"/>
  </si>
  <si>
    <t>射手</t>
    <rPh sb="0" eb="2">
      <t>シャシュ</t>
    </rPh>
    <phoneticPr fontId="1"/>
  </si>
  <si>
    <t>防御貫通の弩を使う弓兵。一般的なものより士気が高い</t>
    <rPh sb="0" eb="2">
      <t>ボウギョ</t>
    </rPh>
    <rPh sb="2" eb="4">
      <t>カンツウ</t>
    </rPh>
    <rPh sb="5" eb="6">
      <t>ド</t>
    </rPh>
    <rPh sb="7" eb="8">
      <t>ツカ</t>
    </rPh>
    <rPh sb="9" eb="10">
      <t>ユミ</t>
    </rPh>
    <rPh sb="10" eb="11">
      <t>ヘイ</t>
    </rPh>
    <rPh sb="12" eb="15">
      <t>イッパンテキ</t>
    </rPh>
    <rPh sb="20" eb="22">
      <t>シキ</t>
    </rPh>
    <rPh sb="23" eb="24">
      <t>タカ</t>
    </rPh>
    <phoneticPr fontId="1"/>
  </si>
  <si>
    <t>14</t>
    <phoneticPr fontId="1"/>
  </si>
  <si>
    <t>Swordsman</t>
    <phoneticPr fontId="1"/>
  </si>
  <si>
    <t>歩兵</t>
    <rPh sb="0" eb="2">
      <t>ホヘイ</t>
    </rPh>
    <phoneticPr fontId="1"/>
  </si>
  <si>
    <t>大剣を持つ歩兵。優秀な技量修正と威力を併せ持つ</t>
    <rPh sb="0" eb="2">
      <t>ダイケン</t>
    </rPh>
    <rPh sb="3" eb="4">
      <t>モ</t>
    </rPh>
    <rPh sb="5" eb="7">
      <t>ホヘイ</t>
    </rPh>
    <rPh sb="8" eb="10">
      <t>ユウシュウ</t>
    </rPh>
    <rPh sb="11" eb="13">
      <t>ギリョウ</t>
    </rPh>
    <rPh sb="13" eb="15">
      <t>シュウセイ</t>
    </rPh>
    <rPh sb="16" eb="18">
      <t>イリョク</t>
    </rPh>
    <rPh sb="19" eb="20">
      <t>アワ</t>
    </rPh>
    <rPh sb="21" eb="22">
      <t>モ</t>
    </rPh>
    <phoneticPr fontId="1"/>
  </si>
  <si>
    <t>12</t>
    <phoneticPr fontId="1"/>
  </si>
  <si>
    <t>Halberdier</t>
    <phoneticPr fontId="1"/>
  </si>
  <si>
    <t>矛槍を持つ歩兵。要塞の防衛を得意とする</t>
    <rPh sb="0" eb="1">
      <t>ホコ</t>
    </rPh>
    <rPh sb="1" eb="2">
      <t>ヤリ</t>
    </rPh>
    <rPh sb="3" eb="4">
      <t>モ</t>
    </rPh>
    <rPh sb="5" eb="7">
      <t>ホヘイ</t>
    </rPh>
    <rPh sb="8" eb="10">
      <t>ヨウサイ</t>
    </rPh>
    <rPh sb="11" eb="13">
      <t>ボウエイ</t>
    </rPh>
    <rPh sb="14" eb="16">
      <t>トクイ</t>
    </rPh>
    <phoneticPr fontId="1"/>
  </si>
  <si>
    <t>Pikeneer</t>
    <phoneticPr fontId="1"/>
  </si>
  <si>
    <t>鉾を持つ歩兵。長槍相手でさえ迎撃できる</t>
    <rPh sb="0" eb="1">
      <t>ホコ</t>
    </rPh>
    <rPh sb="2" eb="3">
      <t>モ</t>
    </rPh>
    <rPh sb="4" eb="6">
      <t>ホヘイ</t>
    </rPh>
    <rPh sb="7" eb="8">
      <t>ナガ</t>
    </rPh>
    <rPh sb="8" eb="9">
      <t>ヤリ</t>
    </rPh>
    <rPh sb="9" eb="11">
      <t>アイテ</t>
    </rPh>
    <rPh sb="14" eb="16">
      <t>ゲイゲキ</t>
    </rPh>
    <phoneticPr fontId="1"/>
  </si>
  <si>
    <t>Man at Arms</t>
    <phoneticPr fontId="1"/>
  </si>
  <si>
    <t>10</t>
    <phoneticPr fontId="1"/>
  </si>
  <si>
    <t>長剣と盾を持つ重歩兵。戦闘技能に優れ護衛も得意</t>
    <rPh sb="0" eb="2">
      <t>チョウケン</t>
    </rPh>
    <rPh sb="3" eb="4">
      <t>タテ</t>
    </rPh>
    <rPh sb="5" eb="6">
      <t>モ</t>
    </rPh>
    <rPh sb="7" eb="8">
      <t>ジュウ</t>
    </rPh>
    <rPh sb="8" eb="10">
      <t>ホヘイ</t>
    </rPh>
    <rPh sb="11" eb="13">
      <t>セントウ</t>
    </rPh>
    <rPh sb="13" eb="15">
      <t>ギノウ</t>
    </rPh>
    <rPh sb="16" eb="17">
      <t>スグ</t>
    </rPh>
    <rPh sb="18" eb="20">
      <t>ゴエイ</t>
    </rPh>
    <rPh sb="21" eb="23">
      <t>トクイ</t>
    </rPh>
    <phoneticPr fontId="1"/>
  </si>
  <si>
    <t>Flagellant</t>
    <phoneticPr fontId="1"/>
  </si>
  <si>
    <t>城外</t>
    <rPh sb="0" eb="1">
      <t>シロ</t>
    </rPh>
    <rPh sb="1" eb="2">
      <t>ソト</t>
    </rPh>
    <phoneticPr fontId="1"/>
  </si>
  <si>
    <t>y</t>
    <phoneticPr fontId="1"/>
  </si>
  <si>
    <t>y</t>
    <phoneticPr fontId="1"/>
  </si>
  <si>
    <t>連接棍を持つ軽歩兵。脆いが安く祝福次第では大化けする</t>
    <rPh sb="0" eb="2">
      <t>レンセツ</t>
    </rPh>
    <rPh sb="2" eb="3">
      <t>コン</t>
    </rPh>
    <rPh sb="4" eb="5">
      <t>モ</t>
    </rPh>
    <rPh sb="6" eb="7">
      <t>ケイ</t>
    </rPh>
    <rPh sb="7" eb="9">
      <t>ホヘイ</t>
    </rPh>
    <rPh sb="10" eb="11">
      <t>モロ</t>
    </rPh>
    <rPh sb="13" eb="14">
      <t>ヤス</t>
    </rPh>
    <rPh sb="15" eb="17">
      <t>シュクフク</t>
    </rPh>
    <rPh sb="17" eb="19">
      <t>シダイ</t>
    </rPh>
    <rPh sb="21" eb="23">
      <t>オオバ</t>
    </rPh>
    <phoneticPr fontId="1"/>
  </si>
  <si>
    <t>Royal Guard</t>
    <phoneticPr fontId="1"/>
  </si>
  <si>
    <t>騎兵</t>
    <rPh sb="0" eb="2">
      <t>キヘイ</t>
    </rPh>
    <phoneticPr fontId="1"/>
  </si>
  <si>
    <t>突撃槍、長剣、騎盾を持つ重騎兵。殴り合いでは強力で護衛もできる</t>
    <rPh sb="0" eb="2">
      <t>トツゲキ</t>
    </rPh>
    <rPh sb="2" eb="3">
      <t>ヤリ</t>
    </rPh>
    <rPh sb="4" eb="6">
      <t>チョウケン</t>
    </rPh>
    <rPh sb="7" eb="8">
      <t>キ</t>
    </rPh>
    <rPh sb="8" eb="9">
      <t>タテ</t>
    </rPh>
    <rPh sb="10" eb="11">
      <t>モ</t>
    </rPh>
    <rPh sb="12" eb="13">
      <t>ジュウ</t>
    </rPh>
    <rPh sb="13" eb="15">
      <t>キヘイ</t>
    </rPh>
    <rPh sb="16" eb="17">
      <t>ナグ</t>
    </rPh>
    <rPh sb="18" eb="19">
      <t>ア</t>
    </rPh>
    <rPh sb="22" eb="24">
      <t>キョウリョク</t>
    </rPh>
    <rPh sb="25" eb="27">
      <t>ゴエイ</t>
    </rPh>
    <phoneticPr fontId="1"/>
  </si>
  <si>
    <t>Knight of the Chalice</t>
    <phoneticPr fontId="1"/>
  </si>
  <si>
    <t>兵士</t>
    <rPh sb="0" eb="2">
      <t>ヘイシ</t>
    </rPh>
    <phoneticPr fontId="1"/>
  </si>
  <si>
    <t>突撃槍、長剣、騎盾を持つ重騎兵。この性能には珍しいほどに雇用条件が甘い</t>
    <rPh sb="0" eb="2">
      <t>トツゲキ</t>
    </rPh>
    <rPh sb="2" eb="3">
      <t>ヤリ</t>
    </rPh>
    <rPh sb="4" eb="6">
      <t>チョウケン</t>
    </rPh>
    <rPh sb="7" eb="8">
      <t>キ</t>
    </rPh>
    <rPh sb="8" eb="9">
      <t>タテ</t>
    </rPh>
    <rPh sb="10" eb="11">
      <t>モ</t>
    </rPh>
    <rPh sb="12" eb="13">
      <t>ジュウ</t>
    </rPh>
    <rPh sb="13" eb="15">
      <t>キヘイ</t>
    </rPh>
    <rPh sb="18" eb="20">
      <t>セイノウ</t>
    </rPh>
    <rPh sb="22" eb="23">
      <t>メズラ</t>
    </rPh>
    <rPh sb="28" eb="30">
      <t>コヨウ</t>
    </rPh>
    <rPh sb="30" eb="32">
      <t>ジョウケン</t>
    </rPh>
    <rPh sb="33" eb="34">
      <t>アマ</t>
    </rPh>
    <phoneticPr fontId="1"/>
  </si>
  <si>
    <t>Paladin</t>
    <phoneticPr fontId="1"/>
  </si>
  <si>
    <t>城</t>
    <rPh sb="0" eb="1">
      <t>シロ</t>
    </rPh>
    <phoneticPr fontId="1"/>
  </si>
  <si>
    <t>聖1</t>
    <rPh sb="0" eb="1">
      <t>セイ</t>
    </rPh>
    <phoneticPr fontId="1"/>
  </si>
  <si>
    <t>Friar</t>
    <phoneticPr fontId="1"/>
  </si>
  <si>
    <t>城外</t>
    <rPh sb="0" eb="1">
      <t>シロ</t>
    </rPh>
    <rPh sb="1" eb="2">
      <t>ソト</t>
    </rPh>
    <phoneticPr fontId="1"/>
  </si>
  <si>
    <t>Inquisitor</t>
    <phoneticPr fontId="1"/>
  </si>
  <si>
    <t>火1聖2</t>
    <rPh sb="0" eb="1">
      <t>ヒ</t>
    </rPh>
    <rPh sb="2" eb="3">
      <t>セイ</t>
    </rPh>
    <phoneticPr fontId="1"/>
  </si>
  <si>
    <t>Initiate</t>
    <phoneticPr fontId="1"/>
  </si>
  <si>
    <t>火1</t>
    <rPh sb="0" eb="1">
      <t>ヒ</t>
    </rPh>
    <phoneticPr fontId="1"/>
  </si>
  <si>
    <t>Witch Hunter</t>
    <phoneticPr fontId="1"/>
  </si>
  <si>
    <t>火2星1聖1</t>
    <rPh sb="0" eb="1">
      <t>ヒ</t>
    </rPh>
    <rPh sb="2" eb="3">
      <t>ホシ</t>
    </rPh>
    <rPh sb="4" eb="5">
      <t>セイ</t>
    </rPh>
    <phoneticPr fontId="1"/>
  </si>
  <si>
    <t>High Inquisitor</t>
    <phoneticPr fontId="1"/>
  </si>
  <si>
    <t>都</t>
    <rPh sb="0" eb="1">
      <t>ミヤコ</t>
    </rPh>
    <phoneticPr fontId="1"/>
  </si>
  <si>
    <t>火1聖3</t>
    <rPh sb="0" eb="1">
      <t>ヒ</t>
    </rPh>
    <rPh sb="2" eb="3">
      <t>セイ</t>
    </rPh>
    <phoneticPr fontId="1"/>
  </si>
  <si>
    <t>Grand Master</t>
    <phoneticPr fontId="1"/>
  </si>
  <si>
    <t>火3星2聖2</t>
    <rPh sb="0" eb="1">
      <t>ヒ</t>
    </rPh>
    <rPh sb="2" eb="3">
      <t>ホシ</t>
    </rPh>
    <rPh sb="4" eb="5">
      <t>セイ</t>
    </rPh>
    <phoneticPr fontId="1"/>
  </si>
  <si>
    <t>火風地星+1:100% 火風地星+1:10%</t>
    <rPh sb="0" eb="1">
      <t>ヒ</t>
    </rPh>
    <rPh sb="1" eb="2">
      <t>カゼ</t>
    </rPh>
    <rPh sb="2" eb="3">
      <t>チ</t>
    </rPh>
    <rPh sb="3" eb="4">
      <t>ホシ</t>
    </rPh>
    <rPh sb="12" eb="13">
      <t>ヒ</t>
    </rPh>
    <rPh sb="13" eb="14">
      <t>カゼ</t>
    </rPh>
    <rPh sb="14" eb="15">
      <t>チ</t>
    </rPh>
    <rPh sb="15" eb="16">
      <t>ホシ</t>
    </rPh>
    <phoneticPr fontId="1"/>
  </si>
  <si>
    <t>17+</t>
    <phoneticPr fontId="1"/>
  </si>
  <si>
    <t>Marignon</t>
    <phoneticPr fontId="1"/>
  </si>
  <si>
    <t>Pikeneer:10　Crossbowman:10</t>
    <phoneticPr fontId="1"/>
  </si>
  <si>
    <t>Paladin</t>
    <phoneticPr fontId="1"/>
  </si>
  <si>
    <t>Halberdier:10　Swordsman:10</t>
    <phoneticPr fontId="1"/>
  </si>
  <si>
    <t>Crossbowman:8</t>
    <phoneticPr fontId="1"/>
  </si>
  <si>
    <t>Marignon</t>
    <phoneticPr fontId="1"/>
  </si>
  <si>
    <t>Evocation</t>
    <phoneticPr fontId="1"/>
  </si>
  <si>
    <t>Holy Pyre</t>
    <phoneticPr fontId="1"/>
  </si>
  <si>
    <t>火2</t>
    <rPh sb="0" eb="1">
      <t>ヒ</t>
    </rPh>
    <phoneticPr fontId="1"/>
  </si>
  <si>
    <t>戦闘</t>
    <rPh sb="0" eb="2">
      <t>セントウ</t>
    </rPh>
    <phoneticPr fontId="1"/>
  </si>
  <si>
    <t>陸上専用</t>
    <rPh sb="0" eb="2">
      <t>リクジョウ</t>
    </rPh>
    <rPh sb="2" eb="4">
      <t>センヨウ</t>
    </rPh>
    <phoneticPr fontId="1"/>
  </si>
  <si>
    <t>攻撃</t>
    <rPh sb="0" eb="2">
      <t>コウゲキ</t>
    </rPh>
    <phoneticPr fontId="1"/>
  </si>
  <si>
    <t>不浄なるものに強い聖火で中範囲を攻撃します</t>
    <rPh sb="0" eb="2">
      <t>フジョウ</t>
    </rPh>
    <rPh sb="7" eb="8">
      <t>ツヨ</t>
    </rPh>
    <rPh sb="9" eb="11">
      <t>セイカ</t>
    </rPh>
    <rPh sb="12" eb="13">
      <t>チュウ</t>
    </rPh>
    <rPh sb="13" eb="15">
      <t>ハンイ</t>
    </rPh>
    <rPh sb="16" eb="18">
      <t>コウゲキ</t>
    </rPh>
    <phoneticPr fontId="1"/>
  </si>
  <si>
    <t>7+1</t>
    <phoneticPr fontId="1"/>
  </si>
  <si>
    <t>40+5</t>
    <phoneticPr fontId="1"/>
  </si>
  <si>
    <t>火炎属性\n防御貫通\n対アンデッド/デーモン三倍打</t>
    <rPh sb="0" eb="2">
      <t>カエン</t>
    </rPh>
    <rPh sb="2" eb="4">
      <t>ゾクセイ</t>
    </rPh>
    <rPh sb="6" eb="8">
      <t>ボウギョ</t>
    </rPh>
    <rPh sb="8" eb="10">
      <t>カンツウ</t>
    </rPh>
    <rPh sb="12" eb="13">
      <t>タイ</t>
    </rPh>
    <rPh sb="23" eb="25">
      <t>サンバイ</t>
    </rPh>
    <rPh sb="25" eb="26">
      <t>ダ</t>
    </rPh>
    <phoneticPr fontId="1"/>
  </si>
  <si>
    <t>片手</t>
    <rPh sb="0" eb="2">
      <t>カタテ</t>
    </rPh>
    <phoneticPr fontId="1"/>
  </si>
  <si>
    <t>Mercybrand</t>
    <phoneticPr fontId="1"/>
  </si>
  <si>
    <t>打魔</t>
    <rPh sb="0" eb="1">
      <t>ダ</t>
    </rPh>
    <rPh sb="1" eb="2">
      <t>マ</t>
    </rPh>
    <phoneticPr fontId="1"/>
  </si>
  <si>
    <t>Flames of Mercy</t>
    <phoneticPr fontId="1"/>
  </si>
  <si>
    <t>異端狩りの道具。武器としてもなかなか</t>
    <rPh sb="0" eb="2">
      <t>イタン</t>
    </rPh>
    <rPh sb="2" eb="3">
      <t>ガ</t>
    </rPh>
    <rPh sb="5" eb="7">
      <t>ドウグ</t>
    </rPh>
    <rPh sb="8" eb="10">
      <t>ブキ</t>
    </rPh>
    <phoneticPr fontId="1"/>
  </si>
  <si>
    <t>Cockerel Scepter</t>
    <phoneticPr fontId="1"/>
  </si>
  <si>
    <t>Cockerel Blindness</t>
    <phoneticPr fontId="1"/>
  </si>
  <si>
    <t>戦闘時使用可能：Holy Pyre</t>
    <rPh sb="0" eb="2">
      <t>セントウ</t>
    </rPh>
    <rPh sb="2" eb="3">
      <t>ジ</t>
    </rPh>
    <rPh sb="3" eb="5">
      <t>シヨウ</t>
    </rPh>
    <rPh sb="5" eb="7">
      <t>カノウ</t>
    </rPh>
    <phoneticPr fontId="1"/>
  </si>
  <si>
    <t>闇を払う夜明けの笏。聖火も放てる</t>
    <rPh sb="0" eb="1">
      <t>ヤミ</t>
    </rPh>
    <rPh sb="2" eb="3">
      <t>ハラ</t>
    </rPh>
    <rPh sb="4" eb="6">
      <t>ヨア</t>
    </rPh>
    <rPh sb="8" eb="9">
      <t>シャク</t>
    </rPh>
    <rPh sb="10" eb="12">
      <t>セイカ</t>
    </rPh>
    <rPh sb="13" eb="14">
      <t>ハナ</t>
    </rPh>
    <phoneticPr fontId="1"/>
  </si>
  <si>
    <t>Mercybrand</t>
    <phoneticPr fontId="1"/>
  </si>
  <si>
    <t>Cockerel Scepter</t>
    <phoneticPr fontId="1"/>
  </si>
  <si>
    <t>Contact Harbinger</t>
    <phoneticPr fontId="1"/>
  </si>
  <si>
    <t>Heavenly Wrath</t>
    <phoneticPr fontId="1"/>
  </si>
  <si>
    <t>Angelic Host</t>
    <phoneticPr fontId="1"/>
  </si>
  <si>
    <t>Heavenly Choir</t>
    <phoneticPr fontId="1"/>
  </si>
  <si>
    <t>Holy Pyre</t>
    <phoneticPr fontId="1"/>
  </si>
  <si>
    <t>Marignonは、封建的な神政です。
宗教裁判所は、軍事も含めた国のあらゆる面を制御します。
領主は十分の一税を払い、農民たちに課税していますが、しかし全ての政治的判断は教会の下でのみ行われます。
MarignonはErmorの灰の中から立ち上がり、宗教的熱意と厳格さを以って堕ちた帝国の影を遠ざけておくことに成功しました。
Marignonに広く満ちた狂信は、これまでの生存に素晴らしい価値を持ちました。
Marignonの重歩兵隊は、大剣や矛槍のような大型の武器を装備しています。
全ての部隊は、Marignonの明るい赤と橙色の制服を纏います。
MarignonのInquisitorは、Witch Hunterと共にHouse of Fiery Justiceで訓練されます。
Witch Hunterは、星の魔法を使う魔法神官です。</t>
    <phoneticPr fontId="1"/>
  </si>
  <si>
    <t>人間</t>
    <rPh sb="0" eb="2">
      <t>ニンゲン</t>
    </rPh>
    <phoneticPr fontId="1"/>
  </si>
  <si>
    <t>風+2緑+1</t>
    <rPh sb="0" eb="1">
      <t>カゼ</t>
    </rPh>
    <rPh sb="3" eb="4">
      <t>ミドリ</t>
    </rPh>
    <phoneticPr fontId="1"/>
  </si>
  <si>
    <t>Walled City</t>
    <phoneticPr fontId="1"/>
  </si>
  <si>
    <t>City</t>
    <phoneticPr fontId="1"/>
  </si>
  <si>
    <t>Temple of the Moon, Temple of the Sun, High Temple of the Sky and the Rain, High Temple of the Land</t>
    <phoneticPr fontId="1"/>
  </si>
  <si>
    <t>火1風1水1星1緑1</t>
    <rPh sb="0" eb="1">
      <t>ヒ</t>
    </rPh>
    <rPh sb="2" eb="3">
      <t>カゼ</t>
    </rPh>
    <rPh sb="4" eb="5">
      <t>ミズ</t>
    </rPh>
    <rPh sb="6" eb="7">
      <t>ホシ</t>
    </rPh>
    <rPh sb="8" eb="9">
      <t>ミドリ</t>
    </rPh>
    <phoneticPr fontId="1"/>
  </si>
  <si>
    <t>Scout</t>
    <phoneticPr fontId="1"/>
  </si>
  <si>
    <t>斥候</t>
    <rPh sb="0" eb="2">
      <t>セッコウ</t>
    </rPh>
    <phoneticPr fontId="1"/>
  </si>
  <si>
    <t>指揮官</t>
    <rPh sb="0" eb="3">
      <t>シキカン</t>
    </rPh>
    <phoneticPr fontId="1"/>
  </si>
  <si>
    <t>Mictlan</t>
    <phoneticPr fontId="1"/>
  </si>
  <si>
    <t>原始的装備の斥候。最小限の資源で雇用可能</t>
    <phoneticPr fontId="1"/>
  </si>
  <si>
    <t>16</t>
    <phoneticPr fontId="1"/>
  </si>
  <si>
    <t>fm</t>
    <phoneticPr fontId="1"/>
  </si>
  <si>
    <t>Tribal King</t>
    <phoneticPr fontId="1"/>
  </si>
  <si>
    <t>標準的な指揮官。奴隷兵士の確保が可能。投槍を持つため暴走に注意</t>
    <phoneticPr fontId="1"/>
  </si>
  <si>
    <t>10</t>
    <phoneticPr fontId="1"/>
  </si>
  <si>
    <t>f</t>
    <phoneticPr fontId="1"/>
  </si>
  <si>
    <t>y</t>
  </si>
  <si>
    <t>y</t>
    <phoneticPr fontId="1"/>
  </si>
  <si>
    <t>y</t>
    <phoneticPr fontId="1"/>
  </si>
  <si>
    <t>Mictlan Priest</t>
    <phoneticPr fontId="1"/>
  </si>
  <si>
    <t>聖職者</t>
    <rPh sb="0" eb="3">
      <t>セイショクシャ</t>
    </rPh>
    <phoneticPr fontId="1"/>
  </si>
  <si>
    <t>レベル1の聖職者。火水星緑から一つ持つ</t>
    <rPh sb="5" eb="8">
      <t>セイショクシャ</t>
    </rPh>
    <rPh sb="9" eb="10">
      <t>ヒ</t>
    </rPh>
    <rPh sb="10" eb="11">
      <t>ミズ</t>
    </rPh>
    <rPh sb="11" eb="12">
      <t>ホシ</t>
    </rPh>
    <rPh sb="12" eb="13">
      <t>ミドリ</t>
    </rPh>
    <rPh sb="15" eb="16">
      <t>ヒト</t>
    </rPh>
    <rPh sb="17" eb="18">
      <t>モ</t>
    </rPh>
    <phoneticPr fontId="1"/>
  </si>
  <si>
    <t>5+</t>
    <phoneticPr fontId="1"/>
  </si>
  <si>
    <t>10+</t>
    <phoneticPr fontId="1"/>
  </si>
  <si>
    <t>Nahualli</t>
    <phoneticPr fontId="1"/>
  </si>
  <si>
    <t>魔術師</t>
    <rPh sb="0" eb="3">
      <t>マジュツシ</t>
    </rPh>
    <phoneticPr fontId="1"/>
  </si>
  <si>
    <t>緑、星などの魔法技能を持つ。七面鳥の姿で飛ぶこともできる</t>
    <phoneticPr fontId="1"/>
  </si>
  <si>
    <t>20+</t>
    <phoneticPr fontId="1"/>
  </si>
  <si>
    <t>0+</t>
    <phoneticPr fontId="1"/>
  </si>
  <si>
    <t>Sky Priest</t>
    <phoneticPr fontId="1"/>
  </si>
  <si>
    <t>レベル1の聖職者。風などの魔法を持ち占いや巡回も得意</t>
    <rPh sb="5" eb="8">
      <t>セイショクシャ</t>
    </rPh>
    <rPh sb="9" eb="10">
      <t>カゼ</t>
    </rPh>
    <rPh sb="13" eb="15">
      <t>マホウ</t>
    </rPh>
    <rPh sb="16" eb="17">
      <t>モ</t>
    </rPh>
    <rPh sb="18" eb="19">
      <t>ウラナ</t>
    </rPh>
    <rPh sb="21" eb="23">
      <t>ジュンカイ</t>
    </rPh>
    <rPh sb="24" eb="26">
      <t>トクイ</t>
    </rPh>
    <phoneticPr fontId="1"/>
  </si>
  <si>
    <t>Moon Priest</t>
    <phoneticPr fontId="1"/>
  </si>
  <si>
    <t>レベル2の聖職者。星の魔法技能も持つ</t>
    <rPh sb="5" eb="8">
      <t>セイショクシャ</t>
    </rPh>
    <rPh sb="9" eb="10">
      <t>ホシ</t>
    </rPh>
    <rPh sb="11" eb="13">
      <t>マホウ</t>
    </rPh>
    <rPh sb="13" eb="15">
      <t>ギノウ</t>
    </rPh>
    <rPh sb="16" eb="17">
      <t>モ</t>
    </rPh>
    <phoneticPr fontId="1"/>
  </si>
  <si>
    <t>Sun Priest</t>
    <phoneticPr fontId="1"/>
  </si>
  <si>
    <t>レベル2の聖職者。火の魔法技能も持つ</t>
    <rPh sb="5" eb="8">
      <t>セイショクシャ</t>
    </rPh>
    <rPh sb="9" eb="10">
      <t>ヒ</t>
    </rPh>
    <rPh sb="11" eb="13">
      <t>マホウ</t>
    </rPh>
    <rPh sb="13" eb="15">
      <t>ギノウ</t>
    </rPh>
    <rPh sb="16" eb="17">
      <t>モ</t>
    </rPh>
    <phoneticPr fontId="1"/>
  </si>
  <si>
    <t>Rain Priest</t>
    <phoneticPr fontId="1"/>
  </si>
  <si>
    <t>レベル2の聖職者。水の魔法技能も持つ</t>
    <rPh sb="5" eb="8">
      <t>セイショクシャ</t>
    </rPh>
    <rPh sb="9" eb="10">
      <t>ミズ</t>
    </rPh>
    <rPh sb="11" eb="13">
      <t>マホウ</t>
    </rPh>
    <rPh sb="13" eb="15">
      <t>ギノウ</t>
    </rPh>
    <rPh sb="16" eb="17">
      <t>モ</t>
    </rPh>
    <phoneticPr fontId="1"/>
  </si>
  <si>
    <t>High Priest of the Sky</t>
    <phoneticPr fontId="1"/>
  </si>
  <si>
    <t>レベル3の聖職者。風などの魔法を持ち飛行もできる</t>
    <rPh sb="5" eb="8">
      <t>セイショクシャ</t>
    </rPh>
    <rPh sb="9" eb="10">
      <t>カゼ</t>
    </rPh>
    <rPh sb="13" eb="15">
      <t>マホウ</t>
    </rPh>
    <rPh sb="16" eb="17">
      <t>モ</t>
    </rPh>
    <rPh sb="18" eb="20">
      <t>ヒコウ</t>
    </rPh>
    <phoneticPr fontId="1"/>
  </si>
  <si>
    <t>40+</t>
    <phoneticPr fontId="1"/>
  </si>
  <si>
    <t>15+</t>
    <phoneticPr fontId="1"/>
  </si>
  <si>
    <t>14</t>
    <phoneticPr fontId="1"/>
  </si>
  <si>
    <t>f</t>
    <phoneticPr fontId="1"/>
  </si>
  <si>
    <t>Priest King</t>
    <phoneticPr fontId="1"/>
  </si>
  <si>
    <t>レベル3の聖職者。緑などの魔法を持ち上位指揮官も兼任</t>
    <rPh sb="5" eb="8">
      <t>セイショクシャ</t>
    </rPh>
    <rPh sb="9" eb="10">
      <t>ミドリ</t>
    </rPh>
    <rPh sb="13" eb="15">
      <t>マホウ</t>
    </rPh>
    <rPh sb="16" eb="17">
      <t>モ</t>
    </rPh>
    <rPh sb="18" eb="20">
      <t>ジョウイ</t>
    </rPh>
    <rPh sb="20" eb="23">
      <t>シキカン</t>
    </rPh>
    <rPh sb="24" eb="26">
      <t>ケンニン</t>
    </rPh>
    <phoneticPr fontId="1"/>
  </si>
  <si>
    <t>120+</t>
    <phoneticPr fontId="1"/>
  </si>
  <si>
    <t>Couatl</t>
    <phoneticPr fontId="1"/>
  </si>
  <si>
    <t>85+</t>
    <phoneticPr fontId="1"/>
  </si>
  <si>
    <t>28</t>
    <phoneticPr fontId="1"/>
  </si>
  <si>
    <t>fs</t>
    <phoneticPr fontId="1"/>
  </si>
  <si>
    <t>s</t>
    <phoneticPr fontId="1"/>
  </si>
  <si>
    <t>レベル2の聖職者。召喚できるものとは少し魔力が異なる</t>
    <rPh sb="5" eb="8">
      <t>セイショクシャ</t>
    </rPh>
    <rPh sb="9" eb="11">
      <t>ショウカン</t>
    </rPh>
    <rPh sb="18" eb="19">
      <t>スコ</t>
    </rPh>
    <rPh sb="20" eb="22">
      <t>マリョク</t>
    </rPh>
    <rPh sb="23" eb="24">
      <t>コト</t>
    </rPh>
    <phoneticPr fontId="1"/>
  </si>
  <si>
    <t>Warrior</t>
  </si>
  <si>
    <t>Feathered Warrior</t>
  </si>
  <si>
    <t>Moon Warrior</t>
  </si>
  <si>
    <t>12</t>
    <phoneticPr fontId="1"/>
  </si>
  <si>
    <t>f</t>
    <phoneticPr fontId="1"/>
  </si>
  <si>
    <t>Eagle Warrior</t>
  </si>
  <si>
    <t>Sun Warrior</t>
  </si>
  <si>
    <t>8</t>
    <phoneticPr fontId="1"/>
  </si>
  <si>
    <t>Jaguar Warrior</t>
  </si>
  <si>
    <t>兵士</t>
    <rPh sb="0" eb="2">
      <t>ヘイシ</t>
    </rPh>
    <phoneticPr fontId="1"/>
  </si>
  <si>
    <t>Mictlan Priest</t>
    <phoneticPr fontId="1"/>
  </si>
  <si>
    <t>火水星緑+1:100%</t>
    <rPh sb="0" eb="1">
      <t>ヒ</t>
    </rPh>
    <rPh sb="1" eb="2">
      <t>ミズ</t>
    </rPh>
    <rPh sb="2" eb="3">
      <t>ホシ</t>
    </rPh>
    <rPh sb="3" eb="4">
      <t>ミドリ</t>
    </rPh>
    <phoneticPr fontId="1"/>
  </si>
  <si>
    <t>星1緑2</t>
    <rPh sb="0" eb="1">
      <t>ホシ</t>
    </rPh>
    <rPh sb="2" eb="3">
      <t>ミドリ</t>
    </rPh>
    <phoneticPr fontId="1"/>
  </si>
  <si>
    <t>星死緑血+1:10%</t>
    <rPh sb="0" eb="1">
      <t>ホシ</t>
    </rPh>
    <rPh sb="1" eb="2">
      <t>シ</t>
    </rPh>
    <rPh sb="2" eb="3">
      <t>ミドリ</t>
    </rPh>
    <rPh sb="3" eb="4">
      <t>ケツ</t>
    </rPh>
    <phoneticPr fontId="1"/>
  </si>
  <si>
    <t>11+</t>
    <phoneticPr fontId="1"/>
  </si>
  <si>
    <t>風1聖1</t>
    <rPh sb="0" eb="1">
      <t>カゼ</t>
    </rPh>
    <rPh sb="2" eb="3">
      <t>セイ</t>
    </rPh>
    <phoneticPr fontId="1"/>
  </si>
  <si>
    <t>火水星緑+1:10%</t>
    <rPh sb="0" eb="1">
      <t>ヒ</t>
    </rPh>
    <rPh sb="1" eb="2">
      <t>ミズ</t>
    </rPh>
    <rPh sb="2" eb="3">
      <t>ホシ</t>
    </rPh>
    <rPh sb="3" eb="4">
      <t>ミドリ</t>
    </rPh>
    <phoneticPr fontId="1"/>
  </si>
  <si>
    <t>7+</t>
    <phoneticPr fontId="1"/>
  </si>
  <si>
    <t>星2聖2</t>
    <rPh sb="0" eb="1">
      <t>ホシ</t>
    </rPh>
    <rPh sb="2" eb="3">
      <t>セイ</t>
    </rPh>
    <phoneticPr fontId="1"/>
  </si>
  <si>
    <t>火2聖2</t>
    <rPh sb="0" eb="1">
      <t>ヒ</t>
    </rPh>
    <rPh sb="2" eb="3">
      <t>セイ</t>
    </rPh>
    <phoneticPr fontId="1"/>
  </si>
  <si>
    <t>水2聖2</t>
    <rPh sb="0" eb="1">
      <t>ミズ</t>
    </rPh>
    <rPh sb="2" eb="3">
      <t>セイ</t>
    </rPh>
    <phoneticPr fontId="1"/>
  </si>
  <si>
    <t>風2聖3</t>
    <rPh sb="0" eb="1">
      <t>カゼ</t>
    </rPh>
    <rPh sb="2" eb="3">
      <t>セイ</t>
    </rPh>
    <phoneticPr fontId="1"/>
  </si>
  <si>
    <t>火水星緑+1:100% 火風水星緑+1:10%</t>
    <rPh sb="0" eb="1">
      <t>ヒ</t>
    </rPh>
    <rPh sb="1" eb="2">
      <t>ミズ</t>
    </rPh>
    <rPh sb="2" eb="3">
      <t>ホシ</t>
    </rPh>
    <rPh sb="3" eb="4">
      <t>ミドリ</t>
    </rPh>
    <rPh sb="12" eb="13">
      <t>ヒ</t>
    </rPh>
    <rPh sb="13" eb="14">
      <t>カゼ</t>
    </rPh>
    <rPh sb="14" eb="15">
      <t>ミズ</t>
    </rPh>
    <rPh sb="15" eb="16">
      <t>ホシ</t>
    </rPh>
    <rPh sb="16" eb="17">
      <t>ミドリ</t>
    </rPh>
    <phoneticPr fontId="1"/>
  </si>
  <si>
    <t>緑2聖3</t>
    <rPh sb="0" eb="1">
      <t>ミドリ</t>
    </rPh>
    <rPh sb="2" eb="3">
      <t>セイ</t>
    </rPh>
    <phoneticPr fontId="1"/>
  </si>
  <si>
    <t>火風水星緑+1:10%</t>
    <rPh sb="0" eb="1">
      <t>ヒ</t>
    </rPh>
    <rPh sb="1" eb="2">
      <t>カゼ</t>
    </rPh>
    <rPh sb="2" eb="3">
      <t>ミズ</t>
    </rPh>
    <rPh sb="3" eb="4">
      <t>ホシ</t>
    </rPh>
    <rPh sb="4" eb="5">
      <t>ミドリ</t>
    </rPh>
    <phoneticPr fontId="1"/>
  </si>
  <si>
    <t>9+</t>
    <phoneticPr fontId="1"/>
  </si>
  <si>
    <t>星3緑1聖2</t>
    <rPh sb="0" eb="1">
      <t>ホシ</t>
    </rPh>
    <rPh sb="2" eb="3">
      <t>ミドリ</t>
    </rPh>
    <rPh sb="4" eb="5">
      <t>セイ</t>
    </rPh>
    <phoneticPr fontId="1"/>
  </si>
  <si>
    <t>風緑+1:100% 風緑+1:100% 風星緑+1:10%</t>
    <rPh sb="0" eb="1">
      <t>カゼ</t>
    </rPh>
    <rPh sb="1" eb="2">
      <t>ミドリ</t>
    </rPh>
    <rPh sb="10" eb="11">
      <t>カゼ</t>
    </rPh>
    <rPh sb="11" eb="12">
      <t>ミドリ</t>
    </rPh>
    <rPh sb="20" eb="21">
      <t>カゼ</t>
    </rPh>
    <rPh sb="21" eb="22">
      <t>ホシ</t>
    </rPh>
    <rPh sb="22" eb="23">
      <t>ミドリ</t>
    </rPh>
    <phoneticPr fontId="1"/>
  </si>
  <si>
    <t>Civateteo</t>
  </si>
  <si>
    <t>Tlahuelpuchi</t>
  </si>
  <si>
    <t>Onaqui</t>
  </si>
  <si>
    <t>Tlaloque of the East</t>
  </si>
  <si>
    <t>Tlaloque of the North</t>
  </si>
  <si>
    <t>Tlaloque of the South</t>
  </si>
  <si>
    <t>Tlaloque of the West</t>
  </si>
  <si>
    <t>Warrior:20　Warrior:10</t>
    <phoneticPr fontId="1"/>
  </si>
  <si>
    <t>Warriorは投石器装備で鎧なしと鎧あり</t>
    <phoneticPr fontId="1"/>
  </si>
  <si>
    <t>Eagle Warrior:10　Warrior:10</t>
    <phoneticPr fontId="1"/>
  </si>
  <si>
    <t>Warriorは鈍器装備</t>
    <rPh sb="8" eb="10">
      <t>ドンキ</t>
    </rPh>
    <rPh sb="10" eb="12">
      <t>ソウビ</t>
    </rPh>
    <phoneticPr fontId="1"/>
  </si>
  <si>
    <t>Warrior:15</t>
    <phoneticPr fontId="1"/>
  </si>
  <si>
    <t>陸上郊外</t>
    <rPh sb="0" eb="2">
      <t>リクジョウ</t>
    </rPh>
    <rPh sb="2" eb="4">
      <t>コウガイ</t>
    </rPh>
    <phoneticPr fontId="1"/>
  </si>
  <si>
    <t>陸上下位</t>
    <rPh sb="0" eb="2">
      <t>リクジョウ</t>
    </rPh>
    <rPh sb="2" eb="4">
      <t>カイ</t>
    </rPh>
    <phoneticPr fontId="1"/>
  </si>
  <si>
    <t>陸上上位</t>
    <rPh sb="0" eb="2">
      <t>リクジョウ</t>
    </rPh>
    <rPh sb="2" eb="4">
      <t>ジョウイ</t>
    </rPh>
    <phoneticPr fontId="1"/>
  </si>
  <si>
    <t>陸上要塞</t>
    <rPh sb="0" eb="2">
      <t>リクジョウ</t>
    </rPh>
    <rPh sb="2" eb="4">
      <t>ヨウサイ</t>
    </rPh>
    <phoneticPr fontId="1"/>
  </si>
  <si>
    <t>Footman:6　Imperial Archer:5</t>
    <phoneticPr fontId="1"/>
  </si>
  <si>
    <t>Eunuch</t>
    <phoneticPr fontId="1"/>
  </si>
  <si>
    <t>Footman:10　Footman:10　Archer:10</t>
    <phoneticPr fontId="1"/>
  </si>
  <si>
    <t>Footmanは鉾装備と大盾装備</t>
    <rPh sb="8" eb="9">
      <t>ホコ</t>
    </rPh>
    <rPh sb="9" eb="11">
      <t>ソウビ</t>
    </rPh>
    <rPh sb="12" eb="13">
      <t>オオ</t>
    </rPh>
    <rPh sb="13" eb="14">
      <t>タテ</t>
    </rPh>
    <rPh sb="14" eb="16">
      <t>ソウビ</t>
    </rPh>
    <phoneticPr fontId="1"/>
  </si>
  <si>
    <t>Ceremonial Master</t>
    <phoneticPr fontId="1"/>
  </si>
  <si>
    <t>Imperial City Guard:10</t>
    <phoneticPr fontId="1"/>
  </si>
  <si>
    <t>Imperial Crossbowman:6</t>
    <phoneticPr fontId="1"/>
  </si>
  <si>
    <t>Footmanは鉾装備、通常の土着下位構成に追加配備</t>
    <rPh sb="8" eb="9">
      <t>ホコ</t>
    </rPh>
    <rPh sb="9" eb="11">
      <t>ソウビ</t>
    </rPh>
    <rPh sb="12" eb="14">
      <t>ツウジョウ</t>
    </rPh>
    <rPh sb="15" eb="17">
      <t>ドチャク</t>
    </rPh>
    <rPh sb="17" eb="19">
      <t>カイ</t>
    </rPh>
    <rPh sb="19" eb="21">
      <t>コウセイ</t>
    </rPh>
    <rPh sb="22" eb="24">
      <t>ツイカ</t>
    </rPh>
    <rPh sb="24" eb="26">
      <t>ハイビ</t>
    </rPh>
    <phoneticPr fontId="1"/>
  </si>
  <si>
    <t>T'ien Ch'i</t>
    <phoneticPr fontId="1"/>
  </si>
  <si>
    <t>Jade Knife</t>
    <phoneticPr fontId="1"/>
  </si>
  <si>
    <t>Summon Jaguar Toad</t>
    <phoneticPr fontId="1"/>
  </si>
  <si>
    <t>Summon Jaguars</t>
    <phoneticPr fontId="1"/>
  </si>
  <si>
    <t>Summon Jade Serpent</t>
    <phoneticPr fontId="1"/>
  </si>
  <si>
    <t>Summon Monster Toad</t>
    <phoneticPr fontId="1"/>
  </si>
  <si>
    <t>Contact Couatl 6</t>
    <phoneticPr fontId="1"/>
  </si>
  <si>
    <t>Summon Tlaloque</t>
    <phoneticPr fontId="1"/>
  </si>
  <si>
    <t>Bind Beast Bats</t>
    <phoneticPr fontId="1"/>
  </si>
  <si>
    <t>Bind Jaguar Fiends</t>
    <phoneticPr fontId="1"/>
  </si>
  <si>
    <t>Contact Civateteo</t>
    <phoneticPr fontId="1"/>
  </si>
  <si>
    <t>Contact Tlahuelpuchi</t>
    <phoneticPr fontId="1"/>
  </si>
  <si>
    <t>Contact Onaqui</t>
    <phoneticPr fontId="1"/>
  </si>
  <si>
    <t>Rain of Jaguars</t>
    <phoneticPr fontId="1"/>
  </si>
  <si>
    <t>Bind Beast Bats</t>
    <phoneticPr fontId="1"/>
  </si>
  <si>
    <t>Bind Beast Bats</t>
    <phoneticPr fontId="1"/>
  </si>
  <si>
    <t>Mictlanは、何世紀にも渡り孤立してきた古き部族の帝国です。
Mictlanの聖王の忌まわしき行いは、その隣人の大半を去らせるか、奴隷化と血の供犠へと直面させました。
王国の黎明から、首都の寺院に血が零されてきました。
現在、新たなる時代が始まり、その孤立はLawgiverの到来により破られています。
血の崇拝は廃止され、今や聖職者らはLawgiverに従います。
その孤立はMictlanを後進国とし、戦士たちは古風な武器と防具を用います。
軍は、主に新たに征服された地から得た奴隷により構成されます。
Mictlanの魔法神官らは、Lawgiverの二つの顔と二つの権能、すなわち太陽と月、雨と森を賛美します。</t>
    <phoneticPr fontId="1"/>
  </si>
  <si>
    <t>Reign of the Lawgiver</t>
    <phoneticPr fontId="1"/>
  </si>
  <si>
    <t>人間</t>
    <rPh sb="0" eb="2">
      <t>ニンゲン</t>
    </rPh>
    <phoneticPr fontId="1"/>
  </si>
  <si>
    <t>Fortified City</t>
    <phoneticPr fontId="1"/>
  </si>
  <si>
    <t>Standard</t>
    <phoneticPr fontId="1"/>
  </si>
  <si>
    <t>The Celestial City, The Heavenly Gate</t>
    <phoneticPr fontId="1"/>
  </si>
  <si>
    <t>風1水1地1星2</t>
    <rPh sb="0" eb="1">
      <t>カゼ</t>
    </rPh>
    <rPh sb="2" eb="3">
      <t>ミズ</t>
    </rPh>
    <rPh sb="4" eb="5">
      <t>チ</t>
    </rPh>
    <rPh sb="6" eb="7">
      <t>ホシ</t>
    </rPh>
    <phoneticPr fontId="1"/>
  </si>
  <si>
    <t>星魔法儀式射程+1</t>
    <phoneticPr fontId="1"/>
  </si>
  <si>
    <t>Scout</t>
    <phoneticPr fontId="1"/>
  </si>
  <si>
    <t>城</t>
    <rPh sb="0" eb="1">
      <t>シロ</t>
    </rPh>
    <phoneticPr fontId="1"/>
  </si>
  <si>
    <t>斥候</t>
    <rPh sb="0" eb="2">
      <t>セッコウ</t>
    </rPh>
    <phoneticPr fontId="1"/>
  </si>
  <si>
    <t>16</t>
    <phoneticPr fontId="1"/>
  </si>
  <si>
    <t>fm</t>
    <phoneticPr fontId="1"/>
  </si>
  <si>
    <t>General</t>
    <phoneticPr fontId="1"/>
  </si>
  <si>
    <t>指揮官</t>
    <rPh sb="0" eb="3">
      <t>シキカン</t>
    </rPh>
    <phoneticPr fontId="1"/>
  </si>
  <si>
    <t>Eunuch</t>
    <phoneticPr fontId="1"/>
  </si>
  <si>
    <t>標準的な斥候。敵地の偵察を担う。山地、森林適応</t>
    <phoneticPr fontId="1"/>
  </si>
  <si>
    <t>標準的な指揮官。騎乗しているが行軍はあまり早くない</t>
    <rPh sb="0" eb="3">
      <t>ヒョウジュンテキ</t>
    </rPh>
    <rPh sb="4" eb="7">
      <t>シキカン</t>
    </rPh>
    <rPh sb="8" eb="10">
      <t>キジョウ</t>
    </rPh>
    <rPh sb="15" eb="17">
      <t>コウグン</t>
    </rPh>
    <rPh sb="21" eb="22">
      <t>ハヤ</t>
    </rPh>
    <phoneticPr fontId="1"/>
  </si>
  <si>
    <t>補助的な指揮官。徴税や守備隊自動編成などの雑務が得意</t>
    <rPh sb="0" eb="3">
      <t>ホジョテキ</t>
    </rPh>
    <rPh sb="4" eb="7">
      <t>シキカン</t>
    </rPh>
    <rPh sb="8" eb="10">
      <t>チョウゼイ</t>
    </rPh>
    <rPh sb="11" eb="14">
      <t>シュビタイ</t>
    </rPh>
    <rPh sb="14" eb="16">
      <t>ジドウ</t>
    </rPh>
    <rPh sb="16" eb="18">
      <t>ヘンセイ</t>
    </rPh>
    <rPh sb="21" eb="23">
      <t>ザツム</t>
    </rPh>
    <rPh sb="24" eb="26">
      <t>トクイ</t>
    </rPh>
    <phoneticPr fontId="1"/>
  </si>
  <si>
    <t>Imperial Consort</t>
    <phoneticPr fontId="1"/>
  </si>
  <si>
    <t>密偵</t>
    <rPh sb="0" eb="2">
      <t>ミッテイ</t>
    </rPh>
    <phoneticPr fontId="1"/>
  </si>
  <si>
    <t>隠れるのが上手い密偵。斥候より多くの情報を得る</t>
    <rPh sb="0" eb="1">
      <t>カク</t>
    </rPh>
    <rPh sb="5" eb="7">
      <t>ウマ</t>
    </rPh>
    <rPh sb="8" eb="10">
      <t>ミッテイ</t>
    </rPh>
    <rPh sb="11" eb="13">
      <t>セッコウ</t>
    </rPh>
    <rPh sb="15" eb="16">
      <t>オオ</t>
    </rPh>
    <rPh sb="18" eb="20">
      <t>ジョウホウ</t>
    </rPh>
    <rPh sb="21" eb="22">
      <t>エ</t>
    </rPh>
    <phoneticPr fontId="1"/>
  </si>
  <si>
    <t>Ceremonial Master</t>
    <phoneticPr fontId="1"/>
  </si>
  <si>
    <t>y</t>
    <phoneticPr fontId="1"/>
  </si>
  <si>
    <t>y</t>
    <phoneticPr fontId="1"/>
  </si>
  <si>
    <t>聖職者</t>
    <rPh sb="0" eb="3">
      <t>セイショクシャ</t>
    </rPh>
    <phoneticPr fontId="1"/>
  </si>
  <si>
    <t>レベル1の聖職者。占いの技能も持つ</t>
    <rPh sb="5" eb="8">
      <t>セイショクシャ</t>
    </rPh>
    <rPh sb="9" eb="10">
      <t>ウラナ</t>
    </rPh>
    <rPh sb="12" eb="14">
      <t>ギノウ</t>
    </rPh>
    <rPh sb="15" eb="16">
      <t>モ</t>
    </rPh>
    <phoneticPr fontId="1"/>
  </si>
  <si>
    <t>Minister of Rituals</t>
    <phoneticPr fontId="1"/>
  </si>
  <si>
    <t>レベル2の聖職者。不幸の抑止に加え幸運の引き寄せも行う</t>
    <rPh sb="5" eb="8">
      <t>セイショクシャ</t>
    </rPh>
    <rPh sb="9" eb="11">
      <t>フコウ</t>
    </rPh>
    <rPh sb="12" eb="14">
      <t>ヨクシ</t>
    </rPh>
    <rPh sb="15" eb="16">
      <t>クワ</t>
    </rPh>
    <rPh sb="17" eb="19">
      <t>コウウン</t>
    </rPh>
    <rPh sb="20" eb="21">
      <t>ヒ</t>
    </rPh>
    <rPh sb="22" eb="23">
      <t>ヨ</t>
    </rPh>
    <rPh sb="25" eb="26">
      <t>オコナ</t>
    </rPh>
    <phoneticPr fontId="1"/>
  </si>
  <si>
    <t>Master of the Way</t>
  </si>
  <si>
    <t>5+</t>
  </si>
  <si>
    <t>Apothecary</t>
    <phoneticPr fontId="1"/>
  </si>
  <si>
    <t>魔術師</t>
    <rPh sb="0" eb="3">
      <t>マジュツシ</t>
    </rPh>
    <phoneticPr fontId="1"/>
  </si>
  <si>
    <t>緑の魔法技能を持つ。病気の治療も可能</t>
    <rPh sb="0" eb="1">
      <t>ミドリ</t>
    </rPh>
    <rPh sb="2" eb="4">
      <t>マホウ</t>
    </rPh>
    <rPh sb="4" eb="6">
      <t>ギノウ</t>
    </rPh>
    <rPh sb="7" eb="8">
      <t>モ</t>
    </rPh>
    <rPh sb="10" eb="12">
      <t>ビョウキ</t>
    </rPh>
    <rPh sb="13" eb="15">
      <t>チリョウ</t>
    </rPh>
    <rPh sb="16" eb="18">
      <t>カノウ</t>
    </rPh>
    <phoneticPr fontId="1"/>
  </si>
  <si>
    <t>Alchemist of the Five Elements</t>
    <phoneticPr fontId="1"/>
  </si>
  <si>
    <t>緑などの魔法技能を持つ。病気治療に加え錬金術も得意</t>
    <rPh sb="0" eb="1">
      <t>ミドリ</t>
    </rPh>
    <rPh sb="4" eb="6">
      <t>マホウ</t>
    </rPh>
    <rPh sb="6" eb="8">
      <t>ギノウ</t>
    </rPh>
    <rPh sb="9" eb="10">
      <t>モ</t>
    </rPh>
    <rPh sb="12" eb="14">
      <t>ビョウキ</t>
    </rPh>
    <rPh sb="14" eb="16">
      <t>チリョウ</t>
    </rPh>
    <rPh sb="17" eb="18">
      <t>クワ</t>
    </rPh>
    <rPh sb="19" eb="22">
      <t>レンキンジュツ</t>
    </rPh>
    <rPh sb="23" eb="25">
      <t>トクイ</t>
    </rPh>
    <phoneticPr fontId="1"/>
  </si>
  <si>
    <t>10+</t>
    <phoneticPr fontId="1"/>
  </si>
  <si>
    <t>Minister of Magic</t>
    <phoneticPr fontId="1"/>
  </si>
  <si>
    <t>風水地星から一つか二つを持つ。研究が得意</t>
    <rPh sb="0" eb="1">
      <t>カゼ</t>
    </rPh>
    <rPh sb="1" eb="2">
      <t>ミズ</t>
    </rPh>
    <rPh sb="2" eb="3">
      <t>チ</t>
    </rPh>
    <rPh sb="3" eb="4">
      <t>ホシ</t>
    </rPh>
    <rPh sb="6" eb="7">
      <t>ヒト</t>
    </rPh>
    <rPh sb="9" eb="10">
      <t>フタ</t>
    </rPh>
    <rPh sb="12" eb="13">
      <t>モ</t>
    </rPh>
    <rPh sb="15" eb="17">
      <t>ケンキュウ</t>
    </rPh>
    <rPh sb="18" eb="20">
      <t>トクイ</t>
    </rPh>
    <phoneticPr fontId="1"/>
  </si>
  <si>
    <t>5+</t>
    <phoneticPr fontId="1"/>
  </si>
  <si>
    <t>Imperial Geomancer</t>
    <phoneticPr fontId="1"/>
  </si>
  <si>
    <t>地と星の魔法技能を持つ。占師でもある</t>
    <rPh sb="0" eb="1">
      <t>チ</t>
    </rPh>
    <rPh sb="2" eb="3">
      <t>ホシ</t>
    </rPh>
    <rPh sb="4" eb="6">
      <t>マホウ</t>
    </rPh>
    <rPh sb="6" eb="8">
      <t>ギノウ</t>
    </rPh>
    <rPh sb="9" eb="10">
      <t>モ</t>
    </rPh>
    <rPh sb="12" eb="14">
      <t>ウラナイシ</t>
    </rPh>
    <phoneticPr fontId="1"/>
  </si>
  <si>
    <t>14</t>
    <phoneticPr fontId="1"/>
  </si>
  <si>
    <t>Prince General</t>
    <phoneticPr fontId="1"/>
  </si>
  <si>
    <t>都</t>
    <rPh sb="0" eb="1">
      <t>ミヤコ</t>
    </rPh>
    <phoneticPr fontId="1"/>
  </si>
  <si>
    <t>神聖な指揮官。指揮能力も高いがHPが季節に依存する</t>
    <rPh sb="0" eb="2">
      <t>シンセイ</t>
    </rPh>
    <rPh sb="3" eb="6">
      <t>シキカン</t>
    </rPh>
    <rPh sb="7" eb="9">
      <t>シキ</t>
    </rPh>
    <rPh sb="9" eb="11">
      <t>ノウリョク</t>
    </rPh>
    <rPh sb="12" eb="13">
      <t>タカ</t>
    </rPh>
    <rPh sb="18" eb="20">
      <t>キセツ</t>
    </rPh>
    <rPh sb="21" eb="23">
      <t>イゾン</t>
    </rPh>
    <phoneticPr fontId="1"/>
  </si>
  <si>
    <t>Imperial Alchemist</t>
    <phoneticPr fontId="1"/>
  </si>
  <si>
    <t>緑火風水地の魔法を持つ。病気治療や錬金術の腕も良い</t>
    <rPh sb="0" eb="1">
      <t>ミドリ</t>
    </rPh>
    <rPh sb="1" eb="2">
      <t>ヒ</t>
    </rPh>
    <rPh sb="2" eb="3">
      <t>カゼ</t>
    </rPh>
    <rPh sb="3" eb="4">
      <t>ミズ</t>
    </rPh>
    <rPh sb="4" eb="5">
      <t>チ</t>
    </rPh>
    <rPh sb="6" eb="8">
      <t>マホウ</t>
    </rPh>
    <rPh sb="9" eb="10">
      <t>モ</t>
    </rPh>
    <rPh sb="12" eb="14">
      <t>ビョウキ</t>
    </rPh>
    <rPh sb="14" eb="16">
      <t>チリョウ</t>
    </rPh>
    <rPh sb="17" eb="20">
      <t>レンキンジュツ</t>
    </rPh>
    <rPh sb="21" eb="22">
      <t>ウデ</t>
    </rPh>
    <rPh sb="23" eb="24">
      <t>ヨ</t>
    </rPh>
    <phoneticPr fontId="1"/>
  </si>
  <si>
    <t>15+</t>
    <phoneticPr fontId="1"/>
  </si>
  <si>
    <t>35+</t>
    <phoneticPr fontId="1"/>
  </si>
  <si>
    <t>Celestial Master</t>
    <phoneticPr fontId="1"/>
  </si>
  <si>
    <t>レベル2の聖職者。水風地星などの魔法技能を持つ</t>
    <rPh sb="5" eb="8">
      <t>セイショクシャ</t>
    </rPh>
    <rPh sb="9" eb="10">
      <t>ミズ</t>
    </rPh>
    <rPh sb="10" eb="11">
      <t>カゼ</t>
    </rPh>
    <rPh sb="11" eb="12">
      <t>チ</t>
    </rPh>
    <rPh sb="12" eb="13">
      <t>ホシ</t>
    </rPh>
    <rPh sb="16" eb="18">
      <t>マホウ</t>
    </rPh>
    <rPh sb="18" eb="20">
      <t>ギノウ</t>
    </rPh>
    <rPh sb="21" eb="22">
      <t>モ</t>
    </rPh>
    <phoneticPr fontId="1"/>
  </si>
  <si>
    <t>Archer</t>
  </si>
  <si>
    <t>Footman</t>
  </si>
  <si>
    <t>Ministry Footman</t>
    <phoneticPr fontId="1"/>
  </si>
  <si>
    <t>歩兵</t>
    <rPh sb="0" eb="2">
      <t>ホヘイ</t>
    </rPh>
    <phoneticPr fontId="1"/>
  </si>
  <si>
    <t>槍と大盾を持つ歩兵。士気が高めになっている</t>
    <rPh sb="0" eb="1">
      <t>ヤリ</t>
    </rPh>
    <rPh sb="2" eb="3">
      <t>オオ</t>
    </rPh>
    <rPh sb="3" eb="4">
      <t>タテ</t>
    </rPh>
    <rPh sb="5" eb="6">
      <t>モ</t>
    </rPh>
    <rPh sb="7" eb="9">
      <t>ホヘイ</t>
    </rPh>
    <rPh sb="10" eb="12">
      <t>シキ</t>
    </rPh>
    <rPh sb="13" eb="14">
      <t>タカ</t>
    </rPh>
    <phoneticPr fontId="1"/>
  </si>
  <si>
    <t>12</t>
    <phoneticPr fontId="1"/>
  </si>
  <si>
    <t>Ministry Guardsman</t>
    <phoneticPr fontId="1"/>
  </si>
  <si>
    <t>薙刀を持つ歩兵。巡回を得意としている</t>
    <rPh sb="0" eb="2">
      <t>ナギナタ</t>
    </rPh>
    <rPh sb="3" eb="4">
      <t>モ</t>
    </rPh>
    <rPh sb="5" eb="7">
      <t>ホヘイ</t>
    </rPh>
    <rPh sb="8" eb="10">
      <t>ジュンカイ</t>
    </rPh>
    <rPh sb="11" eb="13">
      <t>トクイ</t>
    </rPh>
    <phoneticPr fontId="1"/>
  </si>
  <si>
    <t>Imperial Archer</t>
    <phoneticPr fontId="1"/>
  </si>
  <si>
    <t>射手</t>
    <rPh sb="0" eb="2">
      <t>シャシュ</t>
    </rPh>
    <phoneticPr fontId="1"/>
  </si>
  <si>
    <t>複合弓を使う重装弓兵。腕も良く士気が高い</t>
    <rPh sb="0" eb="2">
      <t>フクゴウ</t>
    </rPh>
    <rPh sb="2" eb="3">
      <t>キュウ</t>
    </rPh>
    <rPh sb="4" eb="5">
      <t>ツカ</t>
    </rPh>
    <rPh sb="6" eb="7">
      <t>ジュウ</t>
    </rPh>
    <rPh sb="7" eb="8">
      <t>ソウ</t>
    </rPh>
    <rPh sb="8" eb="9">
      <t>ユミ</t>
    </rPh>
    <rPh sb="9" eb="10">
      <t>ヘイ</t>
    </rPh>
    <rPh sb="11" eb="12">
      <t>ウデ</t>
    </rPh>
    <rPh sb="13" eb="14">
      <t>ヨ</t>
    </rPh>
    <rPh sb="15" eb="17">
      <t>シキ</t>
    </rPh>
    <rPh sb="18" eb="19">
      <t>タカ</t>
    </rPh>
    <phoneticPr fontId="1"/>
  </si>
  <si>
    <t>8</t>
    <phoneticPr fontId="1"/>
  </si>
  <si>
    <t>Imperial Crossbowman</t>
    <phoneticPr fontId="1"/>
  </si>
  <si>
    <t>弩を使う重装弓兵。重装相手ではこちらが優秀</t>
    <rPh sb="0" eb="1">
      <t>ド</t>
    </rPh>
    <rPh sb="2" eb="3">
      <t>ツカ</t>
    </rPh>
    <rPh sb="4" eb="5">
      <t>ジュウ</t>
    </rPh>
    <rPh sb="5" eb="6">
      <t>ソウ</t>
    </rPh>
    <rPh sb="6" eb="7">
      <t>ユミ</t>
    </rPh>
    <rPh sb="7" eb="8">
      <t>ヘイ</t>
    </rPh>
    <rPh sb="9" eb="10">
      <t>ジュウ</t>
    </rPh>
    <rPh sb="10" eb="11">
      <t>ソウ</t>
    </rPh>
    <rPh sb="11" eb="13">
      <t>アイテ</t>
    </rPh>
    <rPh sb="19" eb="21">
      <t>ユウシュウ</t>
    </rPh>
    <phoneticPr fontId="1"/>
  </si>
  <si>
    <t>Imperial Footman</t>
    <phoneticPr fontId="1"/>
  </si>
  <si>
    <t>槍と大盾を持つ重歩兵。士気に優れ戦闘技能も高め</t>
    <rPh sb="0" eb="1">
      <t>ヤリ</t>
    </rPh>
    <rPh sb="2" eb="3">
      <t>オオ</t>
    </rPh>
    <rPh sb="3" eb="4">
      <t>タテ</t>
    </rPh>
    <rPh sb="5" eb="6">
      <t>モ</t>
    </rPh>
    <rPh sb="7" eb="8">
      <t>ジュウ</t>
    </rPh>
    <rPh sb="8" eb="10">
      <t>ホヘイ</t>
    </rPh>
    <rPh sb="11" eb="13">
      <t>シキ</t>
    </rPh>
    <rPh sb="14" eb="15">
      <t>スグ</t>
    </rPh>
    <rPh sb="16" eb="18">
      <t>セントウ</t>
    </rPh>
    <rPh sb="18" eb="20">
      <t>ギノウ</t>
    </rPh>
    <rPh sb="21" eb="22">
      <t>タカ</t>
    </rPh>
    <phoneticPr fontId="1"/>
  </si>
  <si>
    <t>Imperial City Guard</t>
    <phoneticPr fontId="1"/>
  </si>
  <si>
    <t>薙刀を持つ重歩兵。士気がさらに高く巡回任務も得意</t>
    <rPh sb="0" eb="2">
      <t>ナギナタ</t>
    </rPh>
    <rPh sb="3" eb="4">
      <t>モ</t>
    </rPh>
    <rPh sb="5" eb="6">
      <t>ジュウ</t>
    </rPh>
    <rPh sb="6" eb="8">
      <t>ホヘイ</t>
    </rPh>
    <rPh sb="9" eb="11">
      <t>シキ</t>
    </rPh>
    <rPh sb="15" eb="16">
      <t>タカ</t>
    </rPh>
    <rPh sb="17" eb="19">
      <t>ジュンカイ</t>
    </rPh>
    <rPh sb="19" eb="21">
      <t>ニンム</t>
    </rPh>
    <rPh sb="22" eb="24">
      <t>トクイ</t>
    </rPh>
    <phoneticPr fontId="1"/>
  </si>
  <si>
    <t>Imperial Guard</t>
    <phoneticPr fontId="1"/>
  </si>
  <si>
    <t>曲刀と大盾を持つ重歩兵。高い戦闘技能を備え護衛もこなす</t>
    <rPh sb="0" eb="2">
      <t>キョクトウ</t>
    </rPh>
    <rPh sb="3" eb="4">
      <t>オオ</t>
    </rPh>
    <rPh sb="4" eb="5">
      <t>タテ</t>
    </rPh>
    <rPh sb="6" eb="7">
      <t>モ</t>
    </rPh>
    <rPh sb="8" eb="9">
      <t>ジュウ</t>
    </rPh>
    <rPh sb="9" eb="11">
      <t>ホヘイ</t>
    </rPh>
    <rPh sb="12" eb="13">
      <t>タカ</t>
    </rPh>
    <rPh sb="14" eb="16">
      <t>セントウ</t>
    </rPh>
    <rPh sb="16" eb="18">
      <t>ギノウ</t>
    </rPh>
    <rPh sb="19" eb="20">
      <t>ソナ</t>
    </rPh>
    <rPh sb="21" eb="23">
      <t>ゴエイ</t>
    </rPh>
    <phoneticPr fontId="1"/>
  </si>
  <si>
    <t>Horseman</t>
    <phoneticPr fontId="1"/>
  </si>
  <si>
    <t>騎兵</t>
    <rPh sb="0" eb="2">
      <t>キヘイ</t>
    </rPh>
    <phoneticPr fontId="1"/>
  </si>
  <si>
    <t>軽突撃槍と複合弓を持つ騎兵。弓での牽制後に突撃できる</t>
    <phoneticPr fontId="1"/>
  </si>
  <si>
    <t>18</t>
    <phoneticPr fontId="1"/>
  </si>
  <si>
    <t>Heavy Horseman</t>
    <phoneticPr fontId="1"/>
  </si>
  <si>
    <t>軽突撃槍、複合弓、小盾を持つ重騎兵。士気も向上している</t>
    <rPh sb="0" eb="1">
      <t>ケイ</t>
    </rPh>
    <rPh sb="1" eb="3">
      <t>トツゲキ</t>
    </rPh>
    <rPh sb="3" eb="4">
      <t>ヤリ</t>
    </rPh>
    <rPh sb="5" eb="7">
      <t>フクゴウ</t>
    </rPh>
    <rPh sb="7" eb="8">
      <t>キュウ</t>
    </rPh>
    <rPh sb="9" eb="10">
      <t>コ</t>
    </rPh>
    <rPh sb="10" eb="11">
      <t>タテ</t>
    </rPh>
    <rPh sb="12" eb="13">
      <t>モ</t>
    </rPh>
    <rPh sb="14" eb="15">
      <t>ジュウ</t>
    </rPh>
    <rPh sb="15" eb="17">
      <t>キヘイ</t>
    </rPh>
    <rPh sb="18" eb="20">
      <t>シキ</t>
    </rPh>
    <rPh sb="21" eb="23">
      <t>コウジョウ</t>
    </rPh>
    <phoneticPr fontId="1"/>
  </si>
  <si>
    <t>Imperial Horseman</t>
    <phoneticPr fontId="1"/>
  </si>
  <si>
    <t>突撃槍、曲刀、盾を持つ重騎兵。優れた戦闘技能と士気を持つ</t>
    <rPh sb="0" eb="2">
      <t>トツゲキ</t>
    </rPh>
    <rPh sb="2" eb="3">
      <t>ヤリ</t>
    </rPh>
    <rPh sb="4" eb="6">
      <t>キョクトウ</t>
    </rPh>
    <rPh sb="7" eb="8">
      <t>タテ</t>
    </rPh>
    <rPh sb="9" eb="10">
      <t>モ</t>
    </rPh>
    <rPh sb="11" eb="12">
      <t>ジュウ</t>
    </rPh>
    <rPh sb="12" eb="14">
      <t>キヘイ</t>
    </rPh>
    <rPh sb="15" eb="16">
      <t>スグ</t>
    </rPh>
    <rPh sb="18" eb="20">
      <t>セントウ</t>
    </rPh>
    <rPh sb="20" eb="22">
      <t>ギノウ</t>
    </rPh>
    <rPh sb="23" eb="25">
      <t>シキ</t>
    </rPh>
    <rPh sb="26" eb="27">
      <t>モ</t>
    </rPh>
    <phoneticPr fontId="1"/>
  </si>
  <si>
    <t>Red Guard</t>
    <phoneticPr fontId="1"/>
  </si>
  <si>
    <t>突撃槍、曲刀、盾を持つ重騎兵。春に強く秋に弱くなる性質を持つ</t>
    <rPh sb="0" eb="2">
      <t>トツゲキ</t>
    </rPh>
    <rPh sb="2" eb="3">
      <t>ヤリ</t>
    </rPh>
    <rPh sb="4" eb="6">
      <t>キョクトウ</t>
    </rPh>
    <rPh sb="7" eb="8">
      <t>タテ</t>
    </rPh>
    <rPh sb="9" eb="10">
      <t>モ</t>
    </rPh>
    <rPh sb="11" eb="12">
      <t>ジュウ</t>
    </rPh>
    <rPh sb="12" eb="14">
      <t>キヘイ</t>
    </rPh>
    <rPh sb="15" eb="16">
      <t>ハル</t>
    </rPh>
    <rPh sb="17" eb="18">
      <t>ツヨ</t>
    </rPh>
    <rPh sb="19" eb="20">
      <t>アキ</t>
    </rPh>
    <rPh sb="21" eb="22">
      <t>ヨワ</t>
    </rPh>
    <rPh sb="25" eb="27">
      <t>セイシツ</t>
    </rPh>
    <rPh sb="28" eb="29">
      <t>モ</t>
    </rPh>
    <phoneticPr fontId="1"/>
  </si>
  <si>
    <t>兵士</t>
    <rPh sb="0" eb="2">
      <t>ヘイシ</t>
    </rPh>
    <phoneticPr fontId="1"/>
  </si>
  <si>
    <t>T'ien Ch'i</t>
    <phoneticPr fontId="1"/>
  </si>
  <si>
    <t>聖1</t>
    <rPh sb="0" eb="1">
      <t>セイ</t>
    </rPh>
    <phoneticPr fontId="1"/>
  </si>
  <si>
    <t>聖2</t>
    <rPh sb="0" eb="1">
      <t>セイ</t>
    </rPh>
    <phoneticPr fontId="1"/>
  </si>
  <si>
    <t>Master of the Way</t>
    <phoneticPr fontId="1"/>
  </si>
  <si>
    <t>水1聖1</t>
    <rPh sb="0" eb="1">
      <t>ミズ</t>
    </rPh>
    <rPh sb="2" eb="3">
      <t>セイ</t>
    </rPh>
    <phoneticPr fontId="1"/>
  </si>
  <si>
    <t>風水星緑+1:100%</t>
    <rPh sb="0" eb="1">
      <t>カゼ</t>
    </rPh>
    <rPh sb="1" eb="2">
      <t>ミズ</t>
    </rPh>
    <rPh sb="2" eb="3">
      <t>ホシ</t>
    </rPh>
    <rPh sb="3" eb="4">
      <t>ミドリ</t>
    </rPh>
    <phoneticPr fontId="1"/>
  </si>
  <si>
    <t>緑1</t>
    <rPh sb="0" eb="1">
      <t>ミドリ</t>
    </rPh>
    <phoneticPr fontId="1"/>
  </si>
  <si>
    <t>火風水地+1:100% 火風水地緑+1:10%</t>
    <rPh sb="0" eb="1">
      <t>ヒ</t>
    </rPh>
    <rPh sb="1" eb="2">
      <t>カゼ</t>
    </rPh>
    <rPh sb="2" eb="3">
      <t>ミズ</t>
    </rPh>
    <rPh sb="3" eb="4">
      <t>チ</t>
    </rPh>
    <rPh sb="12" eb="13">
      <t>ヒ</t>
    </rPh>
    <rPh sb="13" eb="14">
      <t>カゼ</t>
    </rPh>
    <rPh sb="14" eb="15">
      <t>ミズ</t>
    </rPh>
    <rPh sb="15" eb="16">
      <t>チ</t>
    </rPh>
    <rPh sb="16" eb="17">
      <t>ミドリ</t>
    </rPh>
    <phoneticPr fontId="1"/>
  </si>
  <si>
    <t>9+</t>
    <phoneticPr fontId="1"/>
  </si>
  <si>
    <t>Alch</t>
    <phoneticPr fontId="1"/>
  </si>
  <si>
    <t>BriFo</t>
    <phoneticPr fontId="1"/>
  </si>
  <si>
    <t>Minister of Magic</t>
    <phoneticPr fontId="1"/>
  </si>
  <si>
    <t>風水地星+1:100% 風水地星+1:10%</t>
    <rPh sb="0" eb="1">
      <t>カゼ</t>
    </rPh>
    <rPh sb="1" eb="2">
      <t>ミズ</t>
    </rPh>
    <rPh sb="2" eb="3">
      <t>チ</t>
    </rPh>
    <rPh sb="3" eb="4">
      <t>ホシ</t>
    </rPh>
    <rPh sb="12" eb="13">
      <t>カゼ</t>
    </rPh>
    <rPh sb="13" eb="14">
      <t>ミズ</t>
    </rPh>
    <rPh sb="14" eb="15">
      <t>チ</t>
    </rPh>
    <rPh sb="15" eb="16">
      <t>ホシ</t>
    </rPh>
    <phoneticPr fontId="1"/>
  </si>
  <si>
    <t>地1星1</t>
    <rPh sb="0" eb="1">
      <t>チ</t>
    </rPh>
    <rPh sb="2" eb="3">
      <t>ホシ</t>
    </rPh>
    <phoneticPr fontId="1"/>
  </si>
  <si>
    <t>火1風1水1地1緑2</t>
    <rPh sb="0" eb="1">
      <t>ヒ</t>
    </rPh>
    <rPh sb="2" eb="3">
      <t>カゼ</t>
    </rPh>
    <rPh sb="4" eb="5">
      <t>ミズ</t>
    </rPh>
    <rPh sb="6" eb="7">
      <t>チ</t>
    </rPh>
    <rPh sb="8" eb="9">
      <t>ミドリ</t>
    </rPh>
    <phoneticPr fontId="1"/>
  </si>
  <si>
    <t>19+</t>
    <phoneticPr fontId="1"/>
  </si>
  <si>
    <t>風1水2地1星1聖2</t>
    <rPh sb="0" eb="1">
      <t>カゼ</t>
    </rPh>
    <rPh sb="2" eb="3">
      <t>ミズ</t>
    </rPh>
    <rPh sb="4" eb="5">
      <t>チ</t>
    </rPh>
    <rPh sb="6" eb="7">
      <t>ホシ</t>
    </rPh>
    <rPh sb="8" eb="9">
      <t>セイ</t>
    </rPh>
    <phoneticPr fontId="1"/>
  </si>
  <si>
    <t>風水星緑+1:100% 風水星緑+1:10%</t>
    <rPh sb="0" eb="1">
      <t>カゼ</t>
    </rPh>
    <rPh sb="1" eb="2">
      <t>ミズ</t>
    </rPh>
    <rPh sb="2" eb="3">
      <t>ホシ</t>
    </rPh>
    <rPh sb="3" eb="4">
      <t>ミドリ</t>
    </rPh>
    <rPh sb="12" eb="13">
      <t>カゼ</t>
    </rPh>
    <rPh sb="13" eb="14">
      <t>ミズ</t>
    </rPh>
    <rPh sb="14" eb="15">
      <t>ホシ</t>
    </rPh>
    <rPh sb="15" eb="16">
      <t>ミドリ</t>
    </rPh>
    <phoneticPr fontId="1"/>
  </si>
  <si>
    <t>17+</t>
    <phoneticPr fontId="1"/>
  </si>
  <si>
    <t>Sword of the Five Elements</t>
    <phoneticPr fontId="1"/>
  </si>
  <si>
    <t>Armor of the Five Elements</t>
    <phoneticPr fontId="1"/>
  </si>
  <si>
    <t>T'ien Ch'i</t>
    <phoneticPr fontId="1"/>
  </si>
  <si>
    <t>Construction</t>
    <phoneticPr fontId="1"/>
  </si>
  <si>
    <t>Thousand Year Ginseng</t>
    <phoneticPr fontId="1"/>
  </si>
  <si>
    <t>緑1</t>
    <rPh sb="0" eb="1">
      <t>ミドリ</t>
    </rPh>
    <phoneticPr fontId="1"/>
  </si>
  <si>
    <t>儀式</t>
    <rPh sb="0" eb="2">
      <t>ギシキ</t>
    </rPh>
    <phoneticPr fontId="1"/>
  </si>
  <si>
    <t>水陸両用</t>
    <rPh sb="0" eb="2">
      <t>スイリク</t>
    </rPh>
    <rPh sb="2" eb="4">
      <t>リョウヨウ</t>
    </rPh>
    <phoneticPr fontId="1"/>
  </si>
  <si>
    <t>若年化</t>
    <rPh sb="0" eb="3">
      <t>ジャクネンカ</t>
    </rPh>
    <phoneticPr fontId="1"/>
  </si>
  <si>
    <t>自身を5年若返らせます</t>
    <phoneticPr fontId="1"/>
  </si>
  <si>
    <t>Ambush of Tigers</t>
    <phoneticPr fontId="1"/>
  </si>
  <si>
    <t>Herd of Buffaloes</t>
    <phoneticPr fontId="1"/>
  </si>
  <si>
    <t>Celestial Hounds</t>
    <phoneticPr fontId="1"/>
  </si>
  <si>
    <t>Celestial Servant</t>
    <phoneticPr fontId="1"/>
  </si>
  <si>
    <t>Call Celestial Soldiers</t>
    <phoneticPr fontId="1"/>
  </si>
  <si>
    <t>Contact Huli Jing</t>
    <phoneticPr fontId="1"/>
  </si>
  <si>
    <t>Internal Alchemy</t>
    <phoneticPr fontId="1"/>
  </si>
  <si>
    <t>Celestial Chastisement</t>
    <phoneticPr fontId="1"/>
  </si>
  <si>
    <t>Thousand Year Ginseng</t>
    <phoneticPr fontId="1"/>
  </si>
  <si>
    <t>Living Mercury</t>
    <phoneticPr fontId="1"/>
  </si>
  <si>
    <t>T'ien Ch'iの天朝は太古より存在します。
帝国の創立以来、平和が国を支配し、そして非常に効率的な官僚制が発展していきました。
その出生よりもむしろ能力によって選定される大臣と官吏が、帝国を統治しています。
皇帝とその家族は神聖視されますが、国の統治には関与していません。
T'ien Ch'iの騎兵隊は有名で、その歩兵隊は変化に富み、対応力があります。
The Wayと呼ばれる魔法の伝統は、帝国の隠者や学者によって実践されています。
The Wayの卓越した熟練者たちは、首都のHeavenly Gateへと赴き、Celestial Masterに任命されます。
これらの魔法神官は、天球から召喚する天上の存在たちに帝国への貢献を要求することができます。</t>
    <phoneticPr fontId="1"/>
  </si>
  <si>
    <t>y</t>
    <phoneticPr fontId="1"/>
  </si>
  <si>
    <t>y</t>
    <phoneticPr fontId="1"/>
  </si>
  <si>
    <t>13+</t>
  </si>
  <si>
    <t>Huli Jing</t>
  </si>
  <si>
    <t>人間</t>
    <rPh sb="0" eb="2">
      <t>ニンゲン</t>
    </rPh>
    <phoneticPr fontId="1"/>
  </si>
  <si>
    <t>Heat2</t>
    <phoneticPr fontId="1"/>
  </si>
  <si>
    <t>Heat1</t>
    <phoneticPr fontId="1"/>
  </si>
  <si>
    <t>Castle</t>
    <phoneticPr fontId="1"/>
  </si>
  <si>
    <t>Standard</t>
    <phoneticPr fontId="1"/>
  </si>
  <si>
    <t>God Forest, God Mountain</t>
    <phoneticPr fontId="1"/>
  </si>
  <si>
    <t>火1地2緑2</t>
    <rPh sb="0" eb="1">
      <t>ヒ</t>
    </rPh>
    <rPh sb="2" eb="3">
      <t>チ</t>
    </rPh>
    <rPh sb="4" eb="5">
      <t>ミドリ</t>
    </rPh>
    <phoneticPr fontId="1"/>
  </si>
  <si>
    <t>Machaka Scout</t>
    <phoneticPr fontId="1"/>
  </si>
  <si>
    <t>城</t>
    <rPh sb="0" eb="1">
      <t>シロ</t>
    </rPh>
    <phoneticPr fontId="1"/>
  </si>
  <si>
    <t>斥候</t>
    <rPh sb="0" eb="2">
      <t>セッコウ</t>
    </rPh>
    <phoneticPr fontId="1"/>
  </si>
  <si>
    <t>やや軽装な斥候。足が速い一方で隠れるのが下手</t>
    <phoneticPr fontId="1"/>
  </si>
  <si>
    <t>18</t>
    <phoneticPr fontId="1"/>
  </si>
  <si>
    <t>fm</t>
    <phoneticPr fontId="1"/>
  </si>
  <si>
    <t>Machaka Chief</t>
    <phoneticPr fontId="1"/>
  </si>
  <si>
    <t>指揮官</t>
    <rPh sb="0" eb="3">
      <t>シキカン</t>
    </rPh>
    <phoneticPr fontId="1"/>
  </si>
  <si>
    <t>標準的な指揮官。徒歩ながら足が速い</t>
    <rPh sb="0" eb="3">
      <t>ヒョウジュンテキ</t>
    </rPh>
    <rPh sb="4" eb="7">
      <t>シキカン</t>
    </rPh>
    <rPh sb="8" eb="10">
      <t>トホ</t>
    </rPh>
    <rPh sb="13" eb="14">
      <t>アシ</t>
    </rPh>
    <rPh sb="15" eb="16">
      <t>ハヤ</t>
    </rPh>
    <phoneticPr fontId="1"/>
  </si>
  <si>
    <t>f</t>
    <phoneticPr fontId="1"/>
  </si>
  <si>
    <t>Machaka Commander</t>
    <phoneticPr fontId="1"/>
  </si>
  <si>
    <t>上位指揮官。この装備としては行軍が早い</t>
    <rPh sb="0" eb="2">
      <t>ジョウイ</t>
    </rPh>
    <rPh sb="2" eb="5">
      <t>シキカン</t>
    </rPh>
    <rPh sb="8" eb="10">
      <t>ソウビ</t>
    </rPh>
    <rPh sb="14" eb="16">
      <t>コウグン</t>
    </rPh>
    <rPh sb="17" eb="18">
      <t>ハヤ</t>
    </rPh>
    <phoneticPr fontId="1"/>
  </si>
  <si>
    <t>14</t>
    <phoneticPr fontId="1"/>
  </si>
  <si>
    <t>Spider Lord</t>
    <phoneticPr fontId="1"/>
  </si>
  <si>
    <t>騎乗した指揮官。とくに行軍が早いわけではない</t>
    <rPh sb="0" eb="2">
      <t>キジョウ</t>
    </rPh>
    <rPh sb="4" eb="7">
      <t>シキカン</t>
    </rPh>
    <rPh sb="11" eb="13">
      <t>コウグン</t>
    </rPh>
    <rPh sb="14" eb="15">
      <t>ハヤ</t>
    </rPh>
    <phoneticPr fontId="1"/>
  </si>
  <si>
    <t>Ear of the Lord</t>
    <phoneticPr fontId="1"/>
  </si>
  <si>
    <t>y</t>
    <phoneticPr fontId="1"/>
  </si>
  <si>
    <t>聖職者</t>
    <rPh sb="0" eb="3">
      <t>セイショクシャ</t>
    </rPh>
    <phoneticPr fontId="1"/>
  </si>
  <si>
    <t>レベル1の聖職者。密偵も兼任している</t>
    <rPh sb="5" eb="8">
      <t>セイショクシャ</t>
    </rPh>
    <rPh sb="9" eb="11">
      <t>ミッテイ</t>
    </rPh>
    <rPh sb="12" eb="14">
      <t>ケンニン</t>
    </rPh>
    <phoneticPr fontId="1"/>
  </si>
  <si>
    <t>Eye of the Lord</t>
    <phoneticPr fontId="1"/>
  </si>
  <si>
    <t>レベル1の聖職者。巡回や徴税などの雑務を担う</t>
    <rPh sb="5" eb="8">
      <t>セイショクシャ</t>
    </rPh>
    <rPh sb="9" eb="11">
      <t>ジュンカイ</t>
    </rPh>
    <rPh sb="12" eb="14">
      <t>チョウゼイ</t>
    </rPh>
    <rPh sb="17" eb="19">
      <t>ザツム</t>
    </rPh>
    <rPh sb="20" eb="21">
      <t>ニナ</t>
    </rPh>
    <phoneticPr fontId="1"/>
  </si>
  <si>
    <t>Voice of the Lord</t>
    <phoneticPr fontId="1"/>
  </si>
  <si>
    <t>レベル2の聖職者。指揮官としても優秀</t>
    <rPh sb="5" eb="8">
      <t>セイショクシャ</t>
    </rPh>
    <rPh sb="9" eb="12">
      <t>シキカン</t>
    </rPh>
    <rPh sb="16" eb="18">
      <t>ユウシュウ</t>
    </rPh>
    <phoneticPr fontId="1"/>
  </si>
  <si>
    <t>Witch Doctor</t>
    <phoneticPr fontId="1"/>
  </si>
  <si>
    <t>魔術師</t>
    <rPh sb="0" eb="3">
      <t>マジュツシ</t>
    </rPh>
    <phoneticPr fontId="1"/>
  </si>
  <si>
    <t>火死緑の魔法技能を持つ。研究下手</t>
    <rPh sb="0" eb="1">
      <t>ヒ</t>
    </rPh>
    <rPh sb="1" eb="2">
      <t>シ</t>
    </rPh>
    <rPh sb="2" eb="3">
      <t>ミドリ</t>
    </rPh>
    <rPh sb="4" eb="6">
      <t>マホウ</t>
    </rPh>
    <rPh sb="6" eb="8">
      <t>ギノウ</t>
    </rPh>
    <rPh sb="9" eb="10">
      <t>モ</t>
    </rPh>
    <rPh sb="12" eb="14">
      <t>ケンキュウ</t>
    </rPh>
    <rPh sb="14" eb="16">
      <t>ベタ</t>
    </rPh>
    <phoneticPr fontId="1"/>
  </si>
  <si>
    <t>Sorcerer</t>
    <phoneticPr fontId="1"/>
  </si>
  <si>
    <t>緑火死などの魔法技能を持つ。緑魔法については最優秀</t>
    <rPh sb="0" eb="1">
      <t>ミドリ</t>
    </rPh>
    <rPh sb="1" eb="2">
      <t>ヒ</t>
    </rPh>
    <rPh sb="2" eb="3">
      <t>シ</t>
    </rPh>
    <rPh sb="6" eb="8">
      <t>マホウ</t>
    </rPh>
    <rPh sb="8" eb="10">
      <t>ギノウ</t>
    </rPh>
    <rPh sb="11" eb="12">
      <t>モ</t>
    </rPh>
    <rPh sb="14" eb="15">
      <t>ミドリ</t>
    </rPh>
    <rPh sb="15" eb="17">
      <t>マホウ</t>
    </rPh>
    <rPh sb="22" eb="25">
      <t>サイユウシュウ</t>
    </rPh>
    <phoneticPr fontId="1"/>
  </si>
  <si>
    <t>15+</t>
    <phoneticPr fontId="1"/>
  </si>
  <si>
    <t>30+</t>
    <phoneticPr fontId="1"/>
  </si>
  <si>
    <t>Hunter Lord</t>
    <phoneticPr fontId="1"/>
  </si>
  <si>
    <t>都</t>
    <rPh sb="0" eb="1">
      <t>ミヤコ</t>
    </rPh>
    <phoneticPr fontId="1"/>
  </si>
  <si>
    <t>神聖な指揮官。戦闘力は高いが指揮はむしろ下手</t>
    <rPh sb="0" eb="2">
      <t>シンセイ</t>
    </rPh>
    <rPh sb="3" eb="6">
      <t>シキカン</t>
    </rPh>
    <rPh sb="7" eb="10">
      <t>セントウリョク</t>
    </rPh>
    <rPh sb="11" eb="12">
      <t>タカ</t>
    </rPh>
    <rPh sb="14" eb="16">
      <t>シキ</t>
    </rPh>
    <rPh sb="20" eb="22">
      <t>ヘタ</t>
    </rPh>
    <phoneticPr fontId="1"/>
  </si>
  <si>
    <t>16</t>
    <phoneticPr fontId="1"/>
  </si>
  <si>
    <t>Black Sorcerer</t>
    <phoneticPr fontId="1"/>
  </si>
  <si>
    <t>火、地、死などの魔法技能を持つ。倒されても蜘蛛となり生存を図る</t>
    <rPh sb="0" eb="1">
      <t>ヒ</t>
    </rPh>
    <rPh sb="2" eb="3">
      <t>チ</t>
    </rPh>
    <rPh sb="4" eb="5">
      <t>シ</t>
    </rPh>
    <rPh sb="8" eb="10">
      <t>マホウ</t>
    </rPh>
    <rPh sb="10" eb="12">
      <t>ギノウ</t>
    </rPh>
    <rPh sb="13" eb="14">
      <t>モ</t>
    </rPh>
    <rPh sb="16" eb="17">
      <t>タオ</t>
    </rPh>
    <rPh sb="21" eb="23">
      <t>クモ</t>
    </rPh>
    <rPh sb="26" eb="28">
      <t>セイゾン</t>
    </rPh>
    <rPh sb="29" eb="30">
      <t>ハカ</t>
    </rPh>
    <phoneticPr fontId="1"/>
  </si>
  <si>
    <t>20+</t>
    <phoneticPr fontId="1"/>
  </si>
  <si>
    <t>12</t>
    <phoneticPr fontId="1"/>
  </si>
  <si>
    <t>Sorceress</t>
    <phoneticPr fontId="1"/>
  </si>
  <si>
    <t>火、地、死などの魔法技能を持つ。支配圏内では蜘蛛を集める</t>
    <rPh sb="0" eb="1">
      <t>ヒ</t>
    </rPh>
    <rPh sb="2" eb="3">
      <t>チ</t>
    </rPh>
    <rPh sb="4" eb="5">
      <t>シ</t>
    </rPh>
    <rPh sb="8" eb="10">
      <t>マホウ</t>
    </rPh>
    <rPh sb="10" eb="12">
      <t>ギノウ</t>
    </rPh>
    <rPh sb="13" eb="14">
      <t>モ</t>
    </rPh>
    <rPh sb="16" eb="19">
      <t>シハイケン</t>
    </rPh>
    <rPh sb="19" eb="20">
      <t>ナイ</t>
    </rPh>
    <rPh sb="22" eb="24">
      <t>クモ</t>
    </rPh>
    <rPh sb="25" eb="26">
      <t>アツ</t>
    </rPh>
    <phoneticPr fontId="1"/>
  </si>
  <si>
    <t>10+</t>
    <phoneticPr fontId="1"/>
  </si>
  <si>
    <t>Bane Spider</t>
    <phoneticPr fontId="1"/>
  </si>
  <si>
    <t>暗殺者</t>
    <rPh sb="0" eb="3">
      <t>アンサツシャ</t>
    </rPh>
    <phoneticPr fontId="1"/>
  </si>
  <si>
    <t>重装備で魔法武器を備える暗殺者。包囲中の要塞にも入り込む</t>
    <rPh sb="0" eb="3">
      <t>ジュウソウビ</t>
    </rPh>
    <rPh sb="4" eb="6">
      <t>マホウ</t>
    </rPh>
    <rPh sb="6" eb="8">
      <t>ブキ</t>
    </rPh>
    <rPh sb="9" eb="10">
      <t>ソナ</t>
    </rPh>
    <rPh sb="12" eb="15">
      <t>アンサツシャ</t>
    </rPh>
    <rPh sb="16" eb="18">
      <t>ホウイ</t>
    </rPh>
    <rPh sb="18" eb="19">
      <t>チュウ</t>
    </rPh>
    <rPh sb="20" eb="22">
      <t>ヨウサイ</t>
    </rPh>
    <rPh sb="24" eb="25">
      <t>ハイ</t>
    </rPh>
    <rPh sb="26" eb="27">
      <t>コ</t>
    </rPh>
    <phoneticPr fontId="1"/>
  </si>
  <si>
    <t>Machaka</t>
    <phoneticPr fontId="1"/>
  </si>
  <si>
    <t>Pygmy</t>
    <phoneticPr fontId="1"/>
  </si>
  <si>
    <t>射手</t>
    <rPh sb="0" eb="2">
      <t>シャシュ</t>
    </rPh>
    <phoneticPr fontId="1"/>
  </si>
  <si>
    <t>小人の射手。小さいだけに弱いが数は出せる</t>
    <phoneticPr fontId="1"/>
  </si>
  <si>
    <t>Machaka Militia</t>
    <phoneticPr fontId="1"/>
  </si>
  <si>
    <t>歩兵</t>
    <rPh sb="0" eb="2">
      <t>ホヘイ</t>
    </rPh>
    <phoneticPr fontId="1"/>
  </si>
  <si>
    <t>槍を持つ民兵。丸裸のため民兵としても格別の安さと弱さ</t>
    <phoneticPr fontId="1"/>
  </si>
  <si>
    <t>Machaka Archer</t>
    <phoneticPr fontId="1"/>
  </si>
  <si>
    <t>短弓を使う弓兵。性能は平凡だが安価で数を溜めやすい</t>
    <rPh sb="0" eb="2">
      <t>タンキュウ</t>
    </rPh>
    <rPh sb="3" eb="4">
      <t>ツカ</t>
    </rPh>
    <rPh sb="5" eb="6">
      <t>ユミ</t>
    </rPh>
    <rPh sb="6" eb="7">
      <t>ヘイ</t>
    </rPh>
    <rPh sb="8" eb="10">
      <t>セイノウ</t>
    </rPh>
    <rPh sb="11" eb="13">
      <t>ヘイボン</t>
    </rPh>
    <rPh sb="15" eb="17">
      <t>アンカ</t>
    </rPh>
    <rPh sb="18" eb="19">
      <t>カズ</t>
    </rPh>
    <rPh sb="20" eb="21">
      <t>タ</t>
    </rPh>
    <phoneticPr fontId="1"/>
  </si>
  <si>
    <t>Machaka Warrior</t>
    <phoneticPr fontId="1"/>
  </si>
  <si>
    <t>槍、投槍、皮盾を持つ軽歩兵。防具が盾のみのため非常に脆い</t>
    <rPh sb="2" eb="4">
      <t>ナゲヤリ</t>
    </rPh>
    <phoneticPr fontId="1"/>
  </si>
  <si>
    <t>長槍と皮盾を持つ軽歩兵。やはり脆いが攻撃力は槍にしては高い</t>
    <rPh sb="0" eb="1">
      <t>ナガ</t>
    </rPh>
    <rPh sb="1" eb="2">
      <t>ヤリ</t>
    </rPh>
    <rPh sb="3" eb="4">
      <t>カワ</t>
    </rPh>
    <rPh sb="4" eb="5">
      <t>タテ</t>
    </rPh>
    <rPh sb="6" eb="7">
      <t>モ</t>
    </rPh>
    <rPh sb="8" eb="9">
      <t>ケイ</t>
    </rPh>
    <rPh sb="9" eb="11">
      <t>ホヘイ</t>
    </rPh>
    <rPh sb="15" eb="16">
      <t>モロ</t>
    </rPh>
    <rPh sb="18" eb="21">
      <t>コウゲキリョク</t>
    </rPh>
    <rPh sb="22" eb="23">
      <t>ヤリ</t>
    </rPh>
    <rPh sb="27" eb="28">
      <t>タカ</t>
    </rPh>
    <phoneticPr fontId="1"/>
  </si>
  <si>
    <t>Machaka Hoplite</t>
    <phoneticPr fontId="1"/>
  </si>
  <si>
    <t>長槍と大皮盾を持つ重歩兵。下位より格段に丈夫で隊列の密度も高い</t>
    <rPh sb="0" eb="1">
      <t>ナガ</t>
    </rPh>
    <rPh sb="1" eb="2">
      <t>ヤリ</t>
    </rPh>
    <rPh sb="3" eb="4">
      <t>オオ</t>
    </rPh>
    <rPh sb="4" eb="5">
      <t>カワ</t>
    </rPh>
    <rPh sb="5" eb="6">
      <t>タテ</t>
    </rPh>
    <rPh sb="7" eb="8">
      <t>モ</t>
    </rPh>
    <rPh sb="9" eb="10">
      <t>ジュウ</t>
    </rPh>
    <rPh sb="10" eb="12">
      <t>ホヘイ</t>
    </rPh>
    <rPh sb="13" eb="15">
      <t>カイ</t>
    </rPh>
    <rPh sb="17" eb="19">
      <t>カクダン</t>
    </rPh>
    <rPh sb="20" eb="22">
      <t>ジョウブ</t>
    </rPh>
    <rPh sb="23" eb="25">
      <t>タイレツ</t>
    </rPh>
    <rPh sb="26" eb="28">
      <t>ミツド</t>
    </rPh>
    <rPh sb="29" eb="30">
      <t>タカ</t>
    </rPh>
    <phoneticPr fontId="1"/>
  </si>
  <si>
    <t>Spider Rider</t>
    <phoneticPr fontId="1"/>
  </si>
  <si>
    <t>騎兵</t>
    <rPh sb="0" eb="2">
      <t>キヘイ</t>
    </rPh>
    <phoneticPr fontId="1"/>
  </si>
  <si>
    <t>槍と短弓を持つ軽騎兵。遠近共に手数が多いが脆く大きすぎる</t>
    <rPh sb="0" eb="1">
      <t>ヤリ</t>
    </rPh>
    <rPh sb="2" eb="4">
      <t>タンキュウ</t>
    </rPh>
    <rPh sb="5" eb="6">
      <t>モ</t>
    </rPh>
    <rPh sb="7" eb="8">
      <t>ケイ</t>
    </rPh>
    <rPh sb="8" eb="10">
      <t>キヘイ</t>
    </rPh>
    <rPh sb="11" eb="13">
      <t>エンキン</t>
    </rPh>
    <rPh sb="13" eb="14">
      <t>トモ</t>
    </rPh>
    <rPh sb="15" eb="17">
      <t>テカズ</t>
    </rPh>
    <rPh sb="18" eb="19">
      <t>オオ</t>
    </rPh>
    <rPh sb="21" eb="22">
      <t>モロ</t>
    </rPh>
    <rPh sb="23" eb="24">
      <t>オオ</t>
    </rPh>
    <phoneticPr fontId="1"/>
  </si>
  <si>
    <t>Spider Knight</t>
    <phoneticPr fontId="1"/>
  </si>
  <si>
    <t>槍と盾を持つ重騎兵。性能は悪くないがやはり大きすぎる</t>
    <rPh sb="0" eb="1">
      <t>ヤリ</t>
    </rPh>
    <rPh sb="2" eb="3">
      <t>タテ</t>
    </rPh>
    <rPh sb="4" eb="5">
      <t>モ</t>
    </rPh>
    <rPh sb="6" eb="7">
      <t>ジュウ</t>
    </rPh>
    <rPh sb="7" eb="9">
      <t>キヘイ</t>
    </rPh>
    <rPh sb="10" eb="12">
      <t>セイノウ</t>
    </rPh>
    <rPh sb="13" eb="14">
      <t>ワル</t>
    </rPh>
    <rPh sb="21" eb="22">
      <t>オオ</t>
    </rPh>
    <phoneticPr fontId="1"/>
  </si>
  <si>
    <t>Black Hunter</t>
    <phoneticPr fontId="1"/>
  </si>
  <si>
    <t>槍、突撃槍、盾を持つ重騎兵。倒されると残る蜘蛛を首都に戻すと乗り手が補充される</t>
    <rPh sb="0" eb="1">
      <t>ヤリ</t>
    </rPh>
    <rPh sb="2" eb="4">
      <t>トツゲキ</t>
    </rPh>
    <rPh sb="4" eb="5">
      <t>ヤリ</t>
    </rPh>
    <rPh sb="6" eb="7">
      <t>タテ</t>
    </rPh>
    <rPh sb="8" eb="9">
      <t>モ</t>
    </rPh>
    <rPh sb="10" eb="11">
      <t>ジュウ</t>
    </rPh>
    <rPh sb="11" eb="13">
      <t>キヘイ</t>
    </rPh>
    <rPh sb="14" eb="15">
      <t>タオ</t>
    </rPh>
    <rPh sb="19" eb="20">
      <t>ノコ</t>
    </rPh>
    <rPh sb="21" eb="23">
      <t>クモ</t>
    </rPh>
    <rPh sb="24" eb="26">
      <t>シュト</t>
    </rPh>
    <rPh sb="27" eb="28">
      <t>モド</t>
    </rPh>
    <rPh sb="30" eb="31">
      <t>ノ</t>
    </rPh>
    <rPh sb="32" eb="33">
      <t>テ</t>
    </rPh>
    <rPh sb="34" eb="36">
      <t>ホジュウ</t>
    </rPh>
    <phoneticPr fontId="1"/>
  </si>
  <si>
    <t>Spider Archer</t>
    <phoneticPr fontId="1"/>
  </si>
  <si>
    <t>都森</t>
    <rPh sb="0" eb="1">
      <t>ミヤコ</t>
    </rPh>
    <rPh sb="1" eb="2">
      <t>モリ</t>
    </rPh>
    <phoneticPr fontId="1"/>
  </si>
  <si>
    <t>城森</t>
    <rPh sb="0" eb="1">
      <t>シロ</t>
    </rPh>
    <rPh sb="1" eb="2">
      <t>モリ</t>
    </rPh>
    <phoneticPr fontId="1"/>
  </si>
  <si>
    <t>毒矢を使う弓兵。傷さえ付けられる相手に対してなら侮れない</t>
    <rPh sb="0" eb="2">
      <t>ドクヤ</t>
    </rPh>
    <rPh sb="3" eb="4">
      <t>ツカ</t>
    </rPh>
    <rPh sb="5" eb="6">
      <t>ユミ</t>
    </rPh>
    <rPh sb="6" eb="7">
      <t>ヘイ</t>
    </rPh>
    <rPh sb="8" eb="9">
      <t>キズ</t>
    </rPh>
    <rPh sb="11" eb="12">
      <t>ツ</t>
    </rPh>
    <rPh sb="16" eb="18">
      <t>アイテ</t>
    </rPh>
    <rPh sb="19" eb="20">
      <t>タイ</t>
    </rPh>
    <rPh sb="24" eb="25">
      <t>アナド</t>
    </rPh>
    <phoneticPr fontId="1"/>
  </si>
  <si>
    <t>Spider Warrior</t>
    <phoneticPr fontId="1"/>
  </si>
  <si>
    <t>曲刀と短剣を持つ重歩兵。丈夫で手数が多く潜伏もできる</t>
    <rPh sb="0" eb="2">
      <t>キョクトウ</t>
    </rPh>
    <rPh sb="3" eb="5">
      <t>タンケン</t>
    </rPh>
    <rPh sb="6" eb="7">
      <t>モ</t>
    </rPh>
    <rPh sb="8" eb="9">
      <t>ジュウ</t>
    </rPh>
    <rPh sb="9" eb="11">
      <t>ホヘイ</t>
    </rPh>
    <rPh sb="12" eb="14">
      <t>ジョウブ</t>
    </rPh>
    <rPh sb="15" eb="17">
      <t>テカズ</t>
    </rPh>
    <rPh sb="18" eb="19">
      <t>オオ</t>
    </rPh>
    <rPh sb="20" eb="22">
      <t>センプク</t>
    </rPh>
    <phoneticPr fontId="1"/>
  </si>
  <si>
    <t>10</t>
    <phoneticPr fontId="1"/>
  </si>
  <si>
    <t>Great Spider</t>
    <phoneticPr fontId="1"/>
  </si>
  <si>
    <t>配</t>
    <rPh sb="0" eb="1">
      <t>ハイ</t>
    </rPh>
    <phoneticPr fontId="1"/>
  </si>
  <si>
    <t>魔獣</t>
    <rPh sb="0" eb="2">
      <t>マジュウ</t>
    </rPh>
    <phoneticPr fontId="1"/>
  </si>
  <si>
    <t>致命的な毒と捕縛用の糸を持つ大蜘蛛。蜘蛛騎兵が倒された後にも残る</t>
    <rPh sb="0" eb="3">
      <t>チメイテキ</t>
    </rPh>
    <rPh sb="4" eb="5">
      <t>ドク</t>
    </rPh>
    <rPh sb="6" eb="8">
      <t>ホバク</t>
    </rPh>
    <rPh sb="8" eb="9">
      <t>ヨウ</t>
    </rPh>
    <rPh sb="10" eb="11">
      <t>イト</t>
    </rPh>
    <rPh sb="12" eb="13">
      <t>モ</t>
    </rPh>
    <rPh sb="14" eb="15">
      <t>オオ</t>
    </rPh>
    <rPh sb="15" eb="17">
      <t>グモ</t>
    </rPh>
    <rPh sb="18" eb="20">
      <t>クモ</t>
    </rPh>
    <rPh sb="20" eb="22">
      <t>キヘイ</t>
    </rPh>
    <rPh sb="23" eb="24">
      <t>タオ</t>
    </rPh>
    <rPh sb="27" eb="28">
      <t>アト</t>
    </rPh>
    <rPh sb="30" eb="31">
      <t>ノコ</t>
    </rPh>
    <phoneticPr fontId="1"/>
  </si>
  <si>
    <t>兵士</t>
    <rPh sb="0" eb="2">
      <t>ヘイシ</t>
    </rPh>
    <phoneticPr fontId="1"/>
  </si>
  <si>
    <t>Conjuration</t>
    <phoneticPr fontId="1"/>
  </si>
  <si>
    <t>Awaken Jotun Draugar</t>
    <phoneticPr fontId="1"/>
  </si>
  <si>
    <t>死2</t>
    <rPh sb="0" eb="1">
      <t>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</si>
  <si>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</si>
  <si>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</si>
  <si>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</si>
  <si>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傷付くと巨大化するJotunの歩く屍Jotun Draugを3体召喚します</t>
    <phoneticPr fontId="1"/>
  </si>
  <si>
    <t>Jotun Draug</t>
    <phoneticPr fontId="1"/>
  </si>
  <si>
    <t>Ear of the Lord</t>
    <phoneticPr fontId="1"/>
  </si>
  <si>
    <t>城</t>
    <rPh sb="0" eb="1">
      <t>シロ</t>
    </rPh>
    <phoneticPr fontId="1"/>
  </si>
  <si>
    <t>聖1</t>
    <rPh sb="0" eb="1">
      <t>セイ</t>
    </rPh>
    <phoneticPr fontId="1"/>
  </si>
  <si>
    <t>Eye of the Lord</t>
    <phoneticPr fontId="1"/>
  </si>
  <si>
    <t>Voice of the Lord</t>
    <phoneticPr fontId="1"/>
  </si>
  <si>
    <t>聖2</t>
    <rPh sb="0" eb="1">
      <t>セイ</t>
    </rPh>
    <phoneticPr fontId="1"/>
  </si>
  <si>
    <t>Witch Doctor</t>
    <phoneticPr fontId="1"/>
  </si>
  <si>
    <t>城森</t>
    <rPh sb="0" eb="1">
      <t>シロ</t>
    </rPh>
    <rPh sb="1" eb="2">
      <t>モリ</t>
    </rPh>
    <phoneticPr fontId="1"/>
  </si>
  <si>
    <t>火1死1緑1</t>
    <rPh sb="0" eb="1">
      <t>ヒ</t>
    </rPh>
    <rPh sb="2" eb="3">
      <t>シ</t>
    </rPh>
    <rPh sb="4" eb="5">
      <t>ミドリ</t>
    </rPh>
    <phoneticPr fontId="1"/>
  </si>
  <si>
    <t>Sorcerer</t>
    <phoneticPr fontId="1"/>
  </si>
  <si>
    <t>火1死1緑2</t>
    <rPh sb="0" eb="1">
      <t>ヒ</t>
    </rPh>
    <rPh sb="2" eb="3">
      <t>シ</t>
    </rPh>
    <rPh sb="4" eb="5">
      <t>ミドリ</t>
    </rPh>
    <phoneticPr fontId="1"/>
  </si>
  <si>
    <t>火地死緑+1:100%</t>
    <rPh sb="0" eb="1">
      <t>ヒ</t>
    </rPh>
    <rPh sb="1" eb="2">
      <t>チ</t>
    </rPh>
    <rPh sb="2" eb="3">
      <t>シ</t>
    </rPh>
    <rPh sb="3" eb="4">
      <t>ミドリ</t>
    </rPh>
    <phoneticPr fontId="1"/>
  </si>
  <si>
    <t>Black Sorcerer</t>
    <phoneticPr fontId="1"/>
  </si>
  <si>
    <t>都</t>
    <rPh sb="0" eb="1">
      <t>ミヤコ</t>
    </rPh>
    <phoneticPr fontId="1"/>
  </si>
  <si>
    <t>火2地2死1</t>
    <rPh sb="0" eb="1">
      <t>ヒ</t>
    </rPh>
    <rPh sb="2" eb="3">
      <t>チ</t>
    </rPh>
    <rPh sb="4" eb="5">
      <t>シ</t>
    </rPh>
    <phoneticPr fontId="1"/>
  </si>
  <si>
    <t>火地死緑+1:100% 火地死緑+1:10%</t>
    <rPh sb="0" eb="1">
      <t>ヒ</t>
    </rPh>
    <rPh sb="1" eb="2">
      <t>チ</t>
    </rPh>
    <rPh sb="2" eb="3">
      <t>シ</t>
    </rPh>
    <rPh sb="3" eb="4">
      <t>ミドリ</t>
    </rPh>
    <rPh sb="12" eb="13">
      <t>ヒ</t>
    </rPh>
    <rPh sb="13" eb="14">
      <t>チ</t>
    </rPh>
    <rPh sb="14" eb="15">
      <t>シ</t>
    </rPh>
    <rPh sb="15" eb="16">
      <t>ミドリ</t>
    </rPh>
    <phoneticPr fontId="1"/>
  </si>
  <si>
    <t>17+</t>
    <phoneticPr fontId="1"/>
  </si>
  <si>
    <t>Sorceress</t>
    <phoneticPr fontId="1"/>
  </si>
  <si>
    <t>火1地1死1</t>
    <rPh sb="0" eb="1">
      <t>ヒ</t>
    </rPh>
    <rPh sb="2" eb="3">
      <t>チ</t>
    </rPh>
    <rPh sb="4" eb="5">
      <t>シ</t>
    </rPh>
    <phoneticPr fontId="1"/>
  </si>
  <si>
    <t>火地死緑+1:10%</t>
    <rPh sb="0" eb="1">
      <t>ヒ</t>
    </rPh>
    <rPh sb="1" eb="2">
      <t>チ</t>
    </rPh>
    <rPh sb="2" eb="3">
      <t>シ</t>
    </rPh>
    <rPh sb="3" eb="4">
      <t>ミドリ</t>
    </rPh>
    <phoneticPr fontId="1"/>
  </si>
  <si>
    <t>11+</t>
    <phoneticPr fontId="1"/>
  </si>
  <si>
    <t>Machaka</t>
    <phoneticPr fontId="1"/>
  </si>
  <si>
    <t>Herd of Elephants</t>
    <phoneticPr fontId="1"/>
  </si>
  <si>
    <t>Pride of Lions</t>
    <phoneticPr fontId="1"/>
  </si>
  <si>
    <t>Machaka Chief</t>
    <phoneticPr fontId="1"/>
  </si>
  <si>
    <t>Machaka Militia:30　Machaka Warrior:10</t>
    <phoneticPr fontId="1"/>
  </si>
  <si>
    <t>Warriorは投槍装備</t>
    <rPh sb="8" eb="10">
      <t>ナゲヤリ</t>
    </rPh>
    <rPh sb="10" eb="12">
      <t>ソウビ</t>
    </rPh>
    <phoneticPr fontId="1"/>
  </si>
  <si>
    <t>Machaka Commander</t>
    <phoneticPr fontId="1"/>
  </si>
  <si>
    <t>Machaka Hoplite:10</t>
    <phoneticPr fontId="1"/>
  </si>
  <si>
    <t>Machaka Archer:15</t>
    <phoneticPr fontId="1"/>
  </si>
  <si>
    <t>Machakaは、国の幸福は王の意思に依存するものと考えられている、古き聖王国です。
王は国における最高位の聖職者ですが、しかし彼がその役目に失敗した場合、彼は生贄として捧げられ、その数多く居る息子、あるいは兄弟の一人に取って代わられます。
王国の聖職者たちは、国の真の統治者です。
宗教的儀式、司法的職務、そして情報収集は、全てEye、Ear、Voice of the Lordによって行われます。
戦争のみは、非宗教的な指揮官に委任されます。
Machakaは、軽歩兵、弓兵、そしてArcoscephaleのそれに次ぐ重歩兵隊を使用します。
Machakaの森では、巨大な蜘蛛が捕獲され、乗り物として使用されます。
他のもう一つの領域、魔法も、聖職者が関わらないままにあります。
村の外に暮らす一介の呪術医らは、聖職者らに不承不承仕えます。
God Forestの深部には、洞窟に満ちた孤立した山があります。
そこには、Machakaの真の有力者、Black Sorcerer、Sorceress、そして彼らのSpider Warriorが住んでいます。
Machakanは暑い州を好みます。</t>
    <phoneticPr fontId="1"/>
  </si>
  <si>
    <t>人間、青白き者</t>
    <rPh sb="0" eb="2">
      <t>ニンゲン</t>
    </rPh>
    <rPh sb="3" eb="5">
      <t>アオジロ</t>
    </rPh>
    <rPh sb="6" eb="7">
      <t>モノ</t>
    </rPh>
    <phoneticPr fontId="1"/>
  </si>
  <si>
    <t>洞窟の要塞に税収/資源ボーナス</t>
    <phoneticPr fontId="1"/>
  </si>
  <si>
    <t>MindlessかつInanimateかつUndeadではないものの最大HPを増加</t>
    <rPh sb="34" eb="36">
      <t>サイダイ</t>
    </rPh>
    <rPh sb="39" eb="41">
      <t>ゾウカ</t>
    </rPh>
    <phoneticPr fontId="1"/>
  </si>
  <si>
    <t>地+1</t>
    <rPh sb="0" eb="1">
      <t>チ</t>
    </rPh>
    <phoneticPr fontId="1"/>
  </si>
  <si>
    <t>Castle</t>
    <phoneticPr fontId="1"/>
  </si>
  <si>
    <t>Standard</t>
    <phoneticPr fontId="1"/>
  </si>
  <si>
    <t>Roots of the Earth, Halls of the Oracles, The Chamber of the Broken Seal</t>
    <phoneticPr fontId="1"/>
  </si>
  <si>
    <t>火1地3死1</t>
    <rPh sb="0" eb="1">
      <t>ヒ</t>
    </rPh>
    <rPh sb="2" eb="3">
      <t>チ</t>
    </rPh>
    <rPh sb="4" eb="5">
      <t>シ</t>
    </rPh>
    <phoneticPr fontId="1"/>
  </si>
  <si>
    <t>地の魔術師による遠隔偵察</t>
    <phoneticPr fontId="1"/>
  </si>
  <si>
    <t>Roots of the Earthの下にある暗き洞穴には、奇妙な単眼の人型種族が進化しました。
太陽に触れられることなく、彼らはPale Oneとして人間に知られるようになりました。
人間たちがこれらの青白き巨人たちに初めて出会った時、それは戦争でした。
Pale Oneの偽りの神が打ち破られたことで、古代の封印は崩れ、そして膨大なる破壊の力が解放されました。
Pale Oneはほぼ壊滅し、そして人間たちはAgarthaの洞穴へと侵入することができました。
そこで、彼らは素晴らしい富と、古代の秘密を発見しました。
人間たちはPale Oneに代わり、そして今ではAgarthaの住民の大部分は、大きな目を持つ青白い皮膚の人間です。
Ancient Oneが残した全てのものは、人間によって崇拝されるようになりました。
古代の彫像は、Agarthaのゴーレム崇拝の魔法神官、Golem Crafterによって魔法をかけられ、命を吹き込まれます。
少数のOracleの生き残りはその崇拝を導き、過去の時代の記憶を維持しています。</t>
    <phoneticPr fontId="1"/>
  </si>
  <si>
    <t>Agarthan Scout</t>
    <phoneticPr fontId="1"/>
  </si>
  <si>
    <t>城</t>
    <rPh sb="0" eb="1">
      <t>シロ</t>
    </rPh>
    <phoneticPr fontId="1"/>
  </si>
  <si>
    <t>斥候</t>
    <rPh sb="0" eb="2">
      <t>セッコウ</t>
    </rPh>
    <phoneticPr fontId="1"/>
  </si>
  <si>
    <t>ほぼ標準通りの斥候。暗視能力を活かす機会には恵まれない</t>
    <rPh sb="10" eb="12">
      <t>アンシ</t>
    </rPh>
    <rPh sb="12" eb="14">
      <t>ノウリョク</t>
    </rPh>
    <rPh sb="15" eb="16">
      <t>イ</t>
    </rPh>
    <rPh sb="18" eb="20">
      <t>キカイ</t>
    </rPh>
    <rPh sb="22" eb="23">
      <t>メグ</t>
    </rPh>
    <phoneticPr fontId="1"/>
  </si>
  <si>
    <t>16</t>
    <phoneticPr fontId="1"/>
  </si>
  <si>
    <t>fm</t>
    <phoneticPr fontId="1"/>
  </si>
  <si>
    <t>指揮官</t>
    <rPh sb="0" eb="3">
      <t>シキカン</t>
    </rPh>
    <phoneticPr fontId="1"/>
  </si>
  <si>
    <t>Agartha</t>
    <phoneticPr fontId="1"/>
  </si>
  <si>
    <t>Cave Captain</t>
    <phoneticPr fontId="1"/>
  </si>
  <si>
    <t>標準的な指揮官。守りが硬く流れ弾に強い</t>
    <rPh sb="0" eb="3">
      <t>ヒョウジュンテキ</t>
    </rPh>
    <rPh sb="4" eb="7">
      <t>シキカン</t>
    </rPh>
    <rPh sb="8" eb="9">
      <t>マモ</t>
    </rPh>
    <rPh sb="11" eb="12">
      <t>カタ</t>
    </rPh>
    <rPh sb="13" eb="14">
      <t>ナガ</t>
    </rPh>
    <rPh sb="15" eb="16">
      <t>ダマ</t>
    </rPh>
    <rPh sb="17" eb="18">
      <t>ツヨ</t>
    </rPh>
    <phoneticPr fontId="1"/>
  </si>
  <si>
    <t>12</t>
    <phoneticPr fontId="1"/>
  </si>
  <si>
    <t>Troglodyte Trainer</t>
    <phoneticPr fontId="1"/>
  </si>
  <si>
    <t>動物や奴隷を担当する指揮官。指揮上限は低い</t>
    <rPh sb="0" eb="2">
      <t>ドウブツ</t>
    </rPh>
    <rPh sb="3" eb="5">
      <t>ドレイ</t>
    </rPh>
    <rPh sb="6" eb="8">
      <t>タントウ</t>
    </rPh>
    <rPh sb="10" eb="13">
      <t>シキカン</t>
    </rPh>
    <rPh sb="14" eb="16">
      <t>シキ</t>
    </rPh>
    <rPh sb="16" eb="18">
      <t>ジョウゲン</t>
    </rPh>
    <rPh sb="19" eb="20">
      <t>ヒク</t>
    </rPh>
    <phoneticPr fontId="1"/>
  </si>
  <si>
    <t>14</t>
    <phoneticPr fontId="1"/>
  </si>
  <si>
    <t>Pale One Captain</t>
    <phoneticPr fontId="1"/>
  </si>
  <si>
    <t>水陸両棲の指揮官。指揮上限はやや劣る</t>
    <rPh sb="0" eb="2">
      <t>スイリク</t>
    </rPh>
    <rPh sb="2" eb="4">
      <t>リョウセイ</t>
    </rPh>
    <rPh sb="5" eb="8">
      <t>シキカン</t>
    </rPh>
    <rPh sb="9" eb="11">
      <t>シキ</t>
    </rPh>
    <rPh sb="11" eb="13">
      <t>ジョウゲン</t>
    </rPh>
    <rPh sb="16" eb="17">
      <t>オト</t>
    </rPh>
    <phoneticPr fontId="1"/>
  </si>
  <si>
    <t>10</t>
    <phoneticPr fontId="1"/>
  </si>
  <si>
    <t>f</t>
    <phoneticPr fontId="1"/>
  </si>
  <si>
    <t>Attendant of the Oracles</t>
    <phoneticPr fontId="1"/>
  </si>
  <si>
    <t>聖職者</t>
    <rPh sb="0" eb="3">
      <t>セイショクシャ</t>
    </rPh>
    <phoneticPr fontId="1"/>
  </si>
  <si>
    <t>レベル1の聖職者。魔力はないが少数の魔法生物を率いる</t>
    <rPh sb="5" eb="8">
      <t>セイショクシャ</t>
    </rPh>
    <rPh sb="9" eb="11">
      <t>マリョク</t>
    </rPh>
    <rPh sb="15" eb="17">
      <t>ショウスウ</t>
    </rPh>
    <rPh sb="18" eb="20">
      <t>マホウ</t>
    </rPh>
    <rPh sb="20" eb="22">
      <t>セイブツ</t>
    </rPh>
    <rPh sb="23" eb="24">
      <t>ヒキ</t>
    </rPh>
    <phoneticPr fontId="1"/>
  </si>
  <si>
    <t>y</t>
    <phoneticPr fontId="1"/>
  </si>
  <si>
    <t>y</t>
    <phoneticPr fontId="1"/>
  </si>
  <si>
    <t>Earth Reader</t>
    <phoneticPr fontId="1"/>
  </si>
  <si>
    <t>レベル2の聖職者。地の魔法技能を持つ占師でもある</t>
    <rPh sb="5" eb="8">
      <t>セイショクシャ</t>
    </rPh>
    <rPh sb="9" eb="10">
      <t>チ</t>
    </rPh>
    <rPh sb="11" eb="13">
      <t>マホウ</t>
    </rPh>
    <rPh sb="13" eb="15">
      <t>ギノウ</t>
    </rPh>
    <rPh sb="16" eb="17">
      <t>モ</t>
    </rPh>
    <rPh sb="18" eb="20">
      <t>ウラナイシ</t>
    </rPh>
    <phoneticPr fontId="1"/>
  </si>
  <si>
    <t>Golem Crafter</t>
    <phoneticPr fontId="1"/>
  </si>
  <si>
    <t>レベル1の聖職者。地、火、水の魔法技能を持つ</t>
    <rPh sb="5" eb="8">
      <t>セイショクシャ</t>
    </rPh>
    <rPh sb="9" eb="10">
      <t>チ</t>
    </rPh>
    <rPh sb="11" eb="12">
      <t>ヒ</t>
    </rPh>
    <rPh sb="13" eb="14">
      <t>ミズ</t>
    </rPh>
    <rPh sb="15" eb="17">
      <t>マホウ</t>
    </rPh>
    <rPh sb="17" eb="19">
      <t>ギノウ</t>
    </rPh>
    <rPh sb="20" eb="21">
      <t>モ</t>
    </rPh>
    <phoneticPr fontId="1"/>
  </si>
  <si>
    <t>Ancient Lord</t>
    <phoneticPr fontId="1"/>
  </si>
  <si>
    <t>都</t>
    <rPh sb="0" eb="1">
      <t>ミヤコ</t>
    </rPh>
    <phoneticPr fontId="1"/>
  </si>
  <si>
    <t>神聖な指揮官。装備は劣るが士気を高く維持できる</t>
    <rPh sb="0" eb="2">
      <t>シンセイ</t>
    </rPh>
    <rPh sb="3" eb="6">
      <t>シキカン</t>
    </rPh>
    <rPh sb="7" eb="9">
      <t>ソウビ</t>
    </rPh>
    <rPh sb="10" eb="11">
      <t>オト</t>
    </rPh>
    <rPh sb="13" eb="15">
      <t>シキ</t>
    </rPh>
    <rPh sb="16" eb="17">
      <t>タカ</t>
    </rPh>
    <rPh sb="18" eb="20">
      <t>イジ</t>
    </rPh>
    <phoneticPr fontId="1"/>
  </si>
  <si>
    <t>Oracle of the Ancients</t>
    <phoneticPr fontId="1"/>
  </si>
  <si>
    <t>レベル3の聖職者。地、死などの魔法を持ち指揮も可能</t>
    <rPh sb="5" eb="8">
      <t>セイショクシャ</t>
    </rPh>
    <rPh sb="9" eb="10">
      <t>チ</t>
    </rPh>
    <rPh sb="11" eb="12">
      <t>シ</t>
    </rPh>
    <rPh sb="15" eb="17">
      <t>マホウ</t>
    </rPh>
    <rPh sb="18" eb="19">
      <t>モ</t>
    </rPh>
    <rPh sb="20" eb="22">
      <t>シキ</t>
    </rPh>
    <rPh sb="23" eb="25">
      <t>カノウ</t>
    </rPh>
    <phoneticPr fontId="1"/>
  </si>
  <si>
    <t>80+</t>
    <phoneticPr fontId="1"/>
  </si>
  <si>
    <t>25+</t>
    <phoneticPr fontId="1"/>
  </si>
  <si>
    <t>30+</t>
    <phoneticPr fontId="1"/>
  </si>
  <si>
    <t>城穴</t>
    <rPh sb="0" eb="1">
      <t>シロ</t>
    </rPh>
    <rPh sb="1" eb="2">
      <t>アナ</t>
    </rPh>
    <phoneticPr fontId="1"/>
  </si>
  <si>
    <t>Wet One Captain</t>
    <phoneticPr fontId="1"/>
  </si>
  <si>
    <t>海</t>
    <rPh sb="0" eb="1">
      <t>ウミ</t>
    </rPh>
    <phoneticPr fontId="1"/>
  </si>
  <si>
    <t>海で雇える指揮官。指揮は上手くないが錆びない装備</t>
    <rPh sb="0" eb="1">
      <t>ウミ</t>
    </rPh>
    <rPh sb="2" eb="3">
      <t>ヤト</t>
    </rPh>
    <rPh sb="5" eb="8">
      <t>シキカン</t>
    </rPh>
    <rPh sb="9" eb="11">
      <t>シキ</t>
    </rPh>
    <rPh sb="12" eb="14">
      <t>ウマ</t>
    </rPh>
    <rPh sb="18" eb="19">
      <t>サ</t>
    </rPh>
    <rPh sb="22" eb="24">
      <t>ソウビ</t>
    </rPh>
    <phoneticPr fontId="1"/>
  </si>
  <si>
    <t>Agarthan Light Infantry</t>
    <phoneticPr fontId="1"/>
  </si>
  <si>
    <t>城</t>
    <rPh sb="0" eb="1">
      <t>シロ</t>
    </rPh>
    <phoneticPr fontId="1"/>
  </si>
  <si>
    <t>歩兵</t>
    <rPh sb="0" eb="2">
      <t>ホヘイ</t>
    </rPh>
    <phoneticPr fontId="1"/>
  </si>
  <si>
    <t>小剣と盾を持つ歩兵。装備が軽めで持久力がある</t>
    <rPh sb="0" eb="2">
      <t>ショウケン</t>
    </rPh>
    <rPh sb="3" eb="4">
      <t>タテ</t>
    </rPh>
    <rPh sb="5" eb="6">
      <t>モ</t>
    </rPh>
    <rPh sb="7" eb="9">
      <t>ホヘイ</t>
    </rPh>
    <rPh sb="10" eb="12">
      <t>ソウビ</t>
    </rPh>
    <rPh sb="13" eb="14">
      <t>カル</t>
    </rPh>
    <rPh sb="16" eb="19">
      <t>ジキュウリョク</t>
    </rPh>
    <phoneticPr fontId="1"/>
  </si>
  <si>
    <t>12</t>
    <phoneticPr fontId="1"/>
  </si>
  <si>
    <t>Agarthan Infantry</t>
    <phoneticPr fontId="1"/>
  </si>
  <si>
    <t>小剣と騎盾を持つ重歩兵。この国の人間は全て暗視50%</t>
    <rPh sb="0" eb="2">
      <t>ショウケン</t>
    </rPh>
    <rPh sb="3" eb="4">
      <t>キ</t>
    </rPh>
    <rPh sb="4" eb="5">
      <t>タテ</t>
    </rPh>
    <rPh sb="6" eb="7">
      <t>モ</t>
    </rPh>
    <rPh sb="8" eb="9">
      <t>ジュウ</t>
    </rPh>
    <rPh sb="9" eb="11">
      <t>ホヘイ</t>
    </rPh>
    <rPh sb="14" eb="15">
      <t>クニ</t>
    </rPh>
    <rPh sb="16" eb="18">
      <t>ニンゲン</t>
    </rPh>
    <rPh sb="19" eb="20">
      <t>スベ</t>
    </rPh>
    <rPh sb="21" eb="23">
      <t>アンシ</t>
    </rPh>
    <phoneticPr fontId="1"/>
  </si>
  <si>
    <t>10</t>
    <phoneticPr fontId="1"/>
  </si>
  <si>
    <t>Agarthan Heavy Infantry</t>
    <phoneticPr fontId="1"/>
  </si>
  <si>
    <t>8</t>
    <phoneticPr fontId="1"/>
  </si>
  <si>
    <t>小剣と騎盾を持つ重歩兵。丈夫ながら装備重量も強烈</t>
    <rPh sb="0" eb="2">
      <t>ショウケン</t>
    </rPh>
    <rPh sb="3" eb="4">
      <t>キ</t>
    </rPh>
    <rPh sb="4" eb="5">
      <t>タテ</t>
    </rPh>
    <rPh sb="6" eb="7">
      <t>モ</t>
    </rPh>
    <rPh sb="8" eb="9">
      <t>ジュウ</t>
    </rPh>
    <rPh sb="9" eb="11">
      <t>ホヘイ</t>
    </rPh>
    <rPh sb="12" eb="14">
      <t>ジョウブ</t>
    </rPh>
    <rPh sb="17" eb="19">
      <t>ソウビ</t>
    </rPh>
    <rPh sb="19" eb="21">
      <t>ジュウリョウ</t>
    </rPh>
    <rPh sb="22" eb="24">
      <t>キョウレツ</t>
    </rPh>
    <phoneticPr fontId="1"/>
  </si>
  <si>
    <t>Wet One</t>
    <phoneticPr fontId="1"/>
  </si>
  <si>
    <t>城海穴</t>
    <rPh sb="0" eb="1">
      <t>シロ</t>
    </rPh>
    <rPh sb="1" eb="2">
      <t>ウミ</t>
    </rPh>
    <rPh sb="2" eb="3">
      <t>アナ</t>
    </rPh>
    <phoneticPr fontId="1"/>
  </si>
  <si>
    <t>槍を持つ軽歩兵。海中では戦闘技能と速度が向上する</t>
    <phoneticPr fontId="1"/>
  </si>
  <si>
    <t>f</t>
    <phoneticPr fontId="1"/>
  </si>
  <si>
    <t>Pale One Soldier</t>
    <phoneticPr fontId="1"/>
  </si>
  <si>
    <t>城穴</t>
    <rPh sb="0" eb="1">
      <t>シロ</t>
    </rPh>
    <rPh sb="1" eb="2">
      <t>アナ</t>
    </rPh>
    <phoneticPr fontId="1"/>
  </si>
  <si>
    <t>槍と小盾を持つ歩兵。Pale Oneは完全な暗視を持ち水陸両用</t>
    <rPh sb="0" eb="1">
      <t>ヤリ</t>
    </rPh>
    <rPh sb="2" eb="3">
      <t>コ</t>
    </rPh>
    <rPh sb="3" eb="4">
      <t>タテ</t>
    </rPh>
    <rPh sb="5" eb="6">
      <t>モ</t>
    </rPh>
    <rPh sb="7" eb="9">
      <t>ホヘイ</t>
    </rPh>
    <rPh sb="19" eb="21">
      <t>カンゼン</t>
    </rPh>
    <rPh sb="22" eb="24">
      <t>アンシ</t>
    </rPh>
    <rPh sb="25" eb="26">
      <t>モ</t>
    </rPh>
    <rPh sb="27" eb="29">
      <t>スイリク</t>
    </rPh>
    <rPh sb="29" eb="31">
      <t>リョウヨウ</t>
    </rPh>
    <phoneticPr fontId="1"/>
  </si>
  <si>
    <t>Defender of the Halls</t>
    <phoneticPr fontId="1"/>
  </si>
  <si>
    <t>小剣と騎盾を持つ歩兵。要塞防衛が得意だが水中は苦手</t>
    <rPh sb="0" eb="2">
      <t>ショウケン</t>
    </rPh>
    <rPh sb="3" eb="4">
      <t>キ</t>
    </rPh>
    <rPh sb="4" eb="5">
      <t>タテ</t>
    </rPh>
    <rPh sb="6" eb="7">
      <t>モ</t>
    </rPh>
    <rPh sb="8" eb="10">
      <t>ホヘイ</t>
    </rPh>
    <rPh sb="11" eb="13">
      <t>ヨウサイ</t>
    </rPh>
    <rPh sb="13" eb="15">
      <t>ボウエイ</t>
    </rPh>
    <rPh sb="16" eb="18">
      <t>トクイ</t>
    </rPh>
    <rPh sb="20" eb="22">
      <t>スイチュウ</t>
    </rPh>
    <rPh sb="23" eb="25">
      <t>ニガテ</t>
    </rPh>
    <phoneticPr fontId="1"/>
  </si>
  <si>
    <t>p</t>
    <phoneticPr fontId="1"/>
  </si>
  <si>
    <t>Troglodyte Slave</t>
    <phoneticPr fontId="1"/>
  </si>
  <si>
    <t>魔獣</t>
    <rPh sb="0" eb="2">
      <t>マジュウ</t>
    </rPh>
    <phoneticPr fontId="1"/>
  </si>
  <si>
    <t>敵を蹂躙する怪物。踏めない相手への二連攻撃も侮れない</t>
    <rPh sb="0" eb="1">
      <t>テキ</t>
    </rPh>
    <rPh sb="2" eb="4">
      <t>ジュウリン</t>
    </rPh>
    <rPh sb="6" eb="8">
      <t>カイブツ</t>
    </rPh>
    <rPh sb="9" eb="10">
      <t>フ</t>
    </rPh>
    <rPh sb="13" eb="15">
      <t>アイテ</t>
    </rPh>
    <rPh sb="17" eb="18">
      <t>ニ</t>
    </rPh>
    <rPh sb="18" eb="19">
      <t>レン</t>
    </rPh>
    <rPh sb="19" eb="21">
      <t>コウゲキ</t>
    </rPh>
    <rPh sb="22" eb="23">
      <t>アナド</t>
    </rPh>
    <phoneticPr fontId="1"/>
  </si>
  <si>
    <t>16</t>
    <phoneticPr fontId="1"/>
  </si>
  <si>
    <t>Ancient Stone Hurler</t>
    <phoneticPr fontId="1"/>
  </si>
  <si>
    <t>射手</t>
    <rPh sb="0" eb="2">
      <t>シャシュ</t>
    </rPh>
    <phoneticPr fontId="1"/>
  </si>
  <si>
    <t>岩を投げる兵。射程が短すぎるが威力は強烈</t>
    <rPh sb="0" eb="1">
      <t>イワ</t>
    </rPh>
    <rPh sb="2" eb="3">
      <t>ナ</t>
    </rPh>
    <rPh sb="5" eb="6">
      <t>ヘイ</t>
    </rPh>
    <rPh sb="7" eb="9">
      <t>シャテイ</t>
    </rPh>
    <rPh sb="10" eb="11">
      <t>ミジカ</t>
    </rPh>
    <rPh sb="15" eb="17">
      <t>イリョク</t>
    </rPh>
    <rPh sb="18" eb="20">
      <t>キョウレツ</t>
    </rPh>
    <phoneticPr fontId="1"/>
  </si>
  <si>
    <t>Ancient One</t>
    <phoneticPr fontId="1"/>
  </si>
  <si>
    <t>都</t>
    <rPh sb="0" eb="1">
      <t>ミヤコ</t>
    </rPh>
    <phoneticPr fontId="1"/>
  </si>
  <si>
    <t>槍、石、小盾を持つ重歩兵。大型過ぎるが力は強い</t>
    <rPh sb="0" eb="1">
      <t>ヤリ</t>
    </rPh>
    <rPh sb="2" eb="3">
      <t>イシ</t>
    </rPh>
    <rPh sb="4" eb="5">
      <t>コ</t>
    </rPh>
    <rPh sb="5" eb="6">
      <t>タテ</t>
    </rPh>
    <rPh sb="7" eb="8">
      <t>モ</t>
    </rPh>
    <rPh sb="9" eb="10">
      <t>ジュウ</t>
    </rPh>
    <rPh sb="10" eb="12">
      <t>ホヘイ</t>
    </rPh>
    <rPh sb="13" eb="15">
      <t>オオガタ</t>
    </rPh>
    <rPh sb="15" eb="16">
      <t>ス</t>
    </rPh>
    <rPh sb="19" eb="20">
      <t>チカラ</t>
    </rPh>
    <rPh sb="21" eb="22">
      <t>ツヨ</t>
    </rPh>
    <phoneticPr fontId="1"/>
  </si>
  <si>
    <t>Shard Guard</t>
    <phoneticPr fontId="1"/>
  </si>
  <si>
    <t>y</t>
    <phoneticPr fontId="1"/>
  </si>
  <si>
    <t>y</t>
    <phoneticPr fontId="1"/>
  </si>
  <si>
    <t>魔法の薙刀と小盾を持つ重歩兵。傷付けた敵を呪う</t>
    <rPh sb="0" eb="2">
      <t>マホウ</t>
    </rPh>
    <rPh sb="3" eb="5">
      <t>ナギナタ</t>
    </rPh>
    <rPh sb="6" eb="7">
      <t>コ</t>
    </rPh>
    <rPh sb="7" eb="8">
      <t>タテ</t>
    </rPh>
    <rPh sb="9" eb="10">
      <t>モ</t>
    </rPh>
    <rPh sb="11" eb="12">
      <t>ジュウ</t>
    </rPh>
    <rPh sb="12" eb="14">
      <t>ホヘイ</t>
    </rPh>
    <rPh sb="15" eb="17">
      <t>キズツ</t>
    </rPh>
    <rPh sb="19" eb="20">
      <t>テキ</t>
    </rPh>
    <rPh sb="21" eb="22">
      <t>ノロ</t>
    </rPh>
    <phoneticPr fontId="1"/>
  </si>
  <si>
    <t>6</t>
    <phoneticPr fontId="1"/>
  </si>
  <si>
    <t>海</t>
    <rPh sb="0" eb="1">
      <t>ウミ</t>
    </rPh>
    <phoneticPr fontId="1"/>
  </si>
  <si>
    <t>槍を持つ歩兵。陸でも雇えるものと違い防具を身に着けている</t>
    <phoneticPr fontId="1"/>
  </si>
  <si>
    <t>兵士</t>
    <rPh sb="0" eb="2">
      <t>ヘイシ</t>
    </rPh>
    <phoneticPr fontId="1"/>
  </si>
  <si>
    <t>Agartha</t>
    <phoneticPr fontId="1"/>
  </si>
  <si>
    <t>Attendant of the Oracles</t>
    <phoneticPr fontId="1"/>
  </si>
  <si>
    <t>城</t>
    <rPh sb="0" eb="1">
      <t>シロ</t>
    </rPh>
    <phoneticPr fontId="1"/>
  </si>
  <si>
    <t>聖1</t>
    <rPh sb="0" eb="1">
      <t>セイ</t>
    </rPh>
    <phoneticPr fontId="1"/>
  </si>
  <si>
    <t>Earth Reader</t>
    <phoneticPr fontId="1"/>
  </si>
  <si>
    <t>地1聖1</t>
    <rPh sb="0" eb="1">
      <t>チ</t>
    </rPh>
    <rPh sb="2" eb="3">
      <t>セイ</t>
    </rPh>
    <phoneticPr fontId="1"/>
  </si>
  <si>
    <t>Golem Crafter</t>
    <phoneticPr fontId="1"/>
  </si>
  <si>
    <t>火1水1地2聖1</t>
    <rPh sb="0" eb="1">
      <t>ヒ</t>
    </rPh>
    <rPh sb="2" eb="3">
      <t>ミズ</t>
    </rPh>
    <rPh sb="4" eb="5">
      <t>チ</t>
    </rPh>
    <rPh sb="6" eb="7">
      <t>セイ</t>
    </rPh>
    <phoneticPr fontId="1"/>
  </si>
  <si>
    <t>Oracle of the Ancients</t>
    <phoneticPr fontId="1"/>
  </si>
  <si>
    <t>都</t>
    <rPh sb="0" eb="1">
      <t>ミヤコ</t>
    </rPh>
    <phoneticPr fontId="1"/>
  </si>
  <si>
    <t>地3死1聖3</t>
    <rPh sb="0" eb="1">
      <t>チ</t>
    </rPh>
    <rPh sb="2" eb="3">
      <t>シ</t>
    </rPh>
    <rPh sb="4" eb="5">
      <t>セイ</t>
    </rPh>
    <phoneticPr fontId="1"/>
  </si>
  <si>
    <t>火水地死+1:100% 火水地死+1:10%</t>
    <rPh sb="0" eb="1">
      <t>ヒ</t>
    </rPh>
    <rPh sb="1" eb="2">
      <t>ミズ</t>
    </rPh>
    <rPh sb="2" eb="3">
      <t>チ</t>
    </rPh>
    <rPh sb="3" eb="4">
      <t>シ</t>
    </rPh>
    <rPh sb="12" eb="13">
      <t>ヒ</t>
    </rPh>
    <rPh sb="13" eb="14">
      <t>ミズ</t>
    </rPh>
    <rPh sb="14" eb="15">
      <t>チ</t>
    </rPh>
    <rPh sb="15" eb="16">
      <t>シ</t>
    </rPh>
    <phoneticPr fontId="1"/>
  </si>
  <si>
    <t>15+</t>
    <phoneticPr fontId="1"/>
  </si>
  <si>
    <t>Marble Oracle</t>
    <phoneticPr fontId="1"/>
  </si>
  <si>
    <t>呼</t>
    <rPh sb="0" eb="1">
      <t>コ</t>
    </rPh>
    <phoneticPr fontId="1"/>
  </si>
  <si>
    <t>聖2</t>
    <rPh sb="0" eb="1">
      <t>セイ</t>
    </rPh>
    <phoneticPr fontId="1"/>
  </si>
  <si>
    <t>Summon Penumbrals</t>
    <phoneticPr fontId="1"/>
  </si>
  <si>
    <t>死1</t>
    <rPh sb="0" eb="1">
      <t>シ</t>
    </rPh>
    <phoneticPr fontId="1"/>
  </si>
  <si>
    <t>地1</t>
    <rPh sb="0" eb="1">
      <t>チ</t>
    </rPh>
    <phoneticPr fontId="1"/>
  </si>
  <si>
    <t>儀式</t>
    <rPh sb="0" eb="2">
      <t>ギシキ</t>
    </rPh>
    <phoneticPr fontId="1"/>
  </si>
  <si>
    <t>水陸両用</t>
    <rPh sb="0" eb="2">
      <t>スイリク</t>
    </rPh>
    <rPh sb="2" eb="4">
      <t>リョウヨウ</t>
    </rPh>
    <phoneticPr fontId="1"/>
  </si>
  <si>
    <t>兵士召喚</t>
    <rPh sb="0" eb="2">
      <t>ヘイシ</t>
    </rPh>
    <rPh sb="2" eb="4">
      <t>ショウカン</t>
    </rPh>
    <phoneticPr fontId="1"/>
  </si>
  <si>
    <t>生命力を吸収する霊Penumbralを4体召喚します</t>
    <phoneticPr fontId="1"/>
  </si>
  <si>
    <t>Penumbral</t>
    <phoneticPr fontId="1"/>
  </si>
  <si>
    <t>Conjuration</t>
    <phoneticPr fontId="1"/>
  </si>
  <si>
    <t>Awaken Shard Wights</t>
    <phoneticPr fontId="1"/>
  </si>
  <si>
    <t>陸上専用</t>
    <rPh sb="0" eb="2">
      <t>リクジョウ</t>
    </rPh>
    <rPh sb="2" eb="4">
      <t>センヨウ</t>
    </rPh>
    <phoneticPr fontId="1"/>
  </si>
  <si>
    <t>呪いの武器を持つPale OneのミイラShard Wightを5+体召喚します</t>
    <rPh sb="0" eb="1">
      <t>ノロ</t>
    </rPh>
    <rPh sb="3" eb="5">
      <t>ブキ</t>
    </rPh>
    <rPh sb="6" eb="7">
      <t>モ</t>
    </rPh>
    <phoneticPr fontId="1"/>
  </si>
  <si>
    <t>Shard Wight</t>
    <phoneticPr fontId="1"/>
  </si>
  <si>
    <t>5+1</t>
    <phoneticPr fontId="1"/>
  </si>
  <si>
    <t>Olm Conclave</t>
    <phoneticPr fontId="1"/>
  </si>
  <si>
    <t>水1</t>
    <rPh sb="0" eb="1">
      <t>ミズ</t>
    </rPh>
    <phoneticPr fontId="1"/>
  </si>
  <si>
    <t>洞窟限定</t>
    <rPh sb="0" eb="2">
      <t>ドウクツ</t>
    </rPh>
    <rPh sb="2" eb="4">
      <t>ゲンテイ</t>
    </rPh>
    <phoneticPr fontId="1"/>
  </si>
  <si>
    <t>軍団召喚</t>
    <rPh sb="0" eb="2">
      <t>グンダン</t>
    </rPh>
    <rPh sb="2" eb="4">
      <t>ショウカン</t>
    </rPh>
    <phoneticPr fontId="1"/>
  </si>
  <si>
    <t>Great Olmを10体とその指揮官Olm Sageを召喚します</t>
    <rPh sb="12" eb="13">
      <t>タイ</t>
    </rPh>
    <rPh sb="16" eb="19">
      <t>シキカン</t>
    </rPh>
    <rPh sb="28" eb="30">
      <t>ショウカン</t>
    </rPh>
    <phoneticPr fontId="1"/>
  </si>
  <si>
    <t>Olm Sage</t>
    <phoneticPr fontId="1"/>
  </si>
  <si>
    <t>10 Great Olms</t>
    <phoneticPr fontId="1"/>
  </si>
  <si>
    <t>Summon Umbrals</t>
    <phoneticPr fontId="1"/>
  </si>
  <si>
    <t>死2</t>
    <rPh sb="0" eb="1">
      <t>シ</t>
    </rPh>
    <phoneticPr fontId="1"/>
  </si>
  <si>
    <t>生命力を吸収する大型の霊Umbralを4体召喚します</t>
    <rPh sb="0" eb="3">
      <t>セイメイリョク</t>
    </rPh>
    <rPh sb="4" eb="6">
      <t>キュウシュウ</t>
    </rPh>
    <rPh sb="8" eb="10">
      <t>オオガタ</t>
    </rPh>
    <rPh sb="11" eb="12">
      <t>レイ</t>
    </rPh>
    <rPh sb="20" eb="21">
      <t>タイ</t>
    </rPh>
    <rPh sb="21" eb="23">
      <t>ショウカン</t>
    </rPh>
    <phoneticPr fontId="1"/>
  </si>
  <si>
    <t>Umbral</t>
    <phoneticPr fontId="1"/>
  </si>
  <si>
    <t>Enchantment</t>
    <phoneticPr fontId="1"/>
  </si>
  <si>
    <t>Attentive Statues</t>
    <phoneticPr fontId="1"/>
  </si>
  <si>
    <t>地2</t>
    <rPh sb="0" eb="1">
      <t>チ</t>
    </rPh>
    <phoneticPr fontId="1"/>
  </si>
  <si>
    <t>石の武具を持つ人間の像Attentive Statueを2体召喚します</t>
    <rPh sb="0" eb="1">
      <t>イシ</t>
    </rPh>
    <rPh sb="2" eb="4">
      <t>ブグ</t>
    </rPh>
    <rPh sb="5" eb="6">
      <t>モ</t>
    </rPh>
    <rPh sb="7" eb="9">
      <t>ニンゲン</t>
    </rPh>
    <rPh sb="10" eb="11">
      <t>ゾウ</t>
    </rPh>
    <rPh sb="29" eb="30">
      <t>タイ</t>
    </rPh>
    <rPh sb="30" eb="32">
      <t>ショウカン</t>
    </rPh>
    <phoneticPr fontId="1"/>
  </si>
  <si>
    <t>Attentive Statue</t>
    <phoneticPr fontId="1"/>
  </si>
  <si>
    <t>Enliven Sentinel</t>
    <phoneticPr fontId="1"/>
  </si>
  <si>
    <t>Sentinel</t>
    <phoneticPr fontId="1"/>
  </si>
  <si>
    <t>Enliven Granite Guard</t>
    <phoneticPr fontId="1"/>
  </si>
  <si>
    <t>地3</t>
    <rPh sb="0" eb="1">
      <t>チ</t>
    </rPh>
    <phoneticPr fontId="1"/>
  </si>
  <si>
    <t>神聖なるPale Oneの像Sentinelを1体召喚します</t>
    <rPh sb="0" eb="2">
      <t>シンセイ</t>
    </rPh>
    <rPh sb="13" eb="14">
      <t>ゾウ</t>
    </rPh>
    <rPh sb="24" eb="25">
      <t>タイ</t>
    </rPh>
    <rPh sb="25" eb="27">
      <t>ショウカン</t>
    </rPh>
    <phoneticPr fontId="1"/>
  </si>
  <si>
    <t>Granite Guardian</t>
    <phoneticPr fontId="1"/>
  </si>
  <si>
    <t>神聖なるAncient Oneの像Granite Guardianを1体召喚します</t>
    <rPh sb="0" eb="2">
      <t>シンセイ</t>
    </rPh>
    <rPh sb="16" eb="17">
      <t>ゾウ</t>
    </rPh>
    <rPh sb="35" eb="36">
      <t>タイ</t>
    </rPh>
    <rPh sb="36" eb="38">
      <t>ショウカン</t>
    </rPh>
    <phoneticPr fontId="1"/>
  </si>
  <si>
    <t>Enlivel Marble Oracle</t>
    <phoneticPr fontId="1"/>
  </si>
  <si>
    <t>指揮官召喚</t>
    <rPh sb="0" eb="3">
      <t>シキカン</t>
    </rPh>
    <rPh sb="3" eb="5">
      <t>ショウカン</t>
    </rPh>
    <phoneticPr fontId="1"/>
  </si>
  <si>
    <t>強靭な聖職者の生ける像Marble Oracleを召喚します</t>
    <rPh sb="0" eb="2">
      <t>キョウジン</t>
    </rPh>
    <rPh sb="3" eb="6">
      <t>セイショクシャ</t>
    </rPh>
    <rPh sb="7" eb="8">
      <t>イ</t>
    </rPh>
    <rPh sb="10" eb="11">
      <t>ゾウ</t>
    </rPh>
    <rPh sb="25" eb="27">
      <t>ショウカン</t>
    </rPh>
    <phoneticPr fontId="1"/>
  </si>
  <si>
    <t>Marble Oracle</t>
    <phoneticPr fontId="1"/>
  </si>
  <si>
    <t>Hall of Statues</t>
    <phoneticPr fontId="1"/>
  </si>
  <si>
    <t>地5</t>
    <rPh sb="0" eb="1">
      <t>チ</t>
    </rPh>
    <phoneticPr fontId="1"/>
  </si>
  <si>
    <t>神聖なるPale Oneの像Sentinelを20+体召喚します</t>
    <rPh sb="0" eb="2">
      <t>シンセイ</t>
    </rPh>
    <rPh sb="13" eb="14">
      <t>ゾウ</t>
    </rPh>
    <rPh sb="26" eb="27">
      <t>タイ</t>
    </rPh>
    <rPh sb="27" eb="29">
      <t>ショウカン</t>
    </rPh>
    <phoneticPr fontId="1"/>
  </si>
  <si>
    <t>20+4</t>
    <phoneticPr fontId="1"/>
  </si>
  <si>
    <t>Rhuax Pact</t>
    <phoneticPr fontId="1"/>
  </si>
  <si>
    <t>Barathrus Pact</t>
    <phoneticPr fontId="1"/>
  </si>
  <si>
    <t>Summon Penumbrals</t>
    <phoneticPr fontId="1"/>
  </si>
  <si>
    <t>Awaken Shard Wights</t>
    <phoneticPr fontId="1"/>
  </si>
  <si>
    <t>Olm Conclave</t>
    <phoneticPr fontId="1"/>
  </si>
  <si>
    <t>Summon Umbrals</t>
    <phoneticPr fontId="1"/>
  </si>
  <si>
    <t>Attentive Statues</t>
    <phoneticPr fontId="1"/>
  </si>
  <si>
    <t>Enliven Sentinel</t>
    <phoneticPr fontId="1"/>
  </si>
  <si>
    <t>Living Mercury</t>
    <phoneticPr fontId="1"/>
  </si>
  <si>
    <t>Enliven Granite Guard</t>
    <phoneticPr fontId="1"/>
  </si>
  <si>
    <t>Enlivel Marble Oracle</t>
    <phoneticPr fontId="1"/>
  </si>
  <si>
    <t>Hall of Statues</t>
    <phoneticPr fontId="1"/>
  </si>
  <si>
    <t>Agartha</t>
    <phoneticPr fontId="1"/>
  </si>
  <si>
    <t>Cave Captain</t>
    <phoneticPr fontId="1"/>
  </si>
  <si>
    <t>Agarthan Light Infantry:10　Agarthan Infantry:10</t>
    <phoneticPr fontId="1"/>
  </si>
  <si>
    <t>Pale One Soldier:10　Attentive Statue:5</t>
    <phoneticPr fontId="1"/>
  </si>
  <si>
    <t>Pale One Captain</t>
    <phoneticPr fontId="1"/>
  </si>
  <si>
    <t>Ancient Stone Hurler:3</t>
    <phoneticPr fontId="1"/>
  </si>
  <si>
    <t>水中下位</t>
    <rPh sb="0" eb="2">
      <t>スイチュウ</t>
    </rPh>
    <rPh sb="2" eb="4">
      <t>カイ</t>
    </rPh>
    <phoneticPr fontId="1"/>
  </si>
  <si>
    <t>水中上位</t>
    <rPh sb="0" eb="2">
      <t>スイチュウ</t>
    </rPh>
    <rPh sb="2" eb="4">
      <t>ジョウイ</t>
    </rPh>
    <phoneticPr fontId="1"/>
  </si>
  <si>
    <t>水中要塞</t>
    <rPh sb="0" eb="2">
      <t>スイチュウ</t>
    </rPh>
    <rPh sb="2" eb="4">
      <t>ヨウサイ</t>
    </rPh>
    <phoneticPr fontId="1"/>
  </si>
  <si>
    <t>Wet One Captain</t>
    <phoneticPr fontId="1"/>
  </si>
  <si>
    <t>Wet One:15</t>
    <phoneticPr fontId="1"/>
  </si>
  <si>
    <t>Wet One:10</t>
    <phoneticPr fontId="1"/>
  </si>
  <si>
    <t>Wet Oneは軽装版</t>
    <rPh sb="8" eb="10">
      <t>ケイソウ</t>
    </rPh>
    <rPh sb="10" eb="11">
      <t>バン</t>
    </rPh>
    <phoneticPr fontId="1"/>
  </si>
  <si>
    <t>The Smouldercone, Temple of the All-Consuming Flame</t>
    <phoneticPr fontId="1"/>
  </si>
  <si>
    <t>火5</t>
    <rPh sb="0" eb="1">
      <t>ヒ</t>
    </rPh>
    <phoneticPr fontId="1"/>
  </si>
  <si>
    <t>州をHeat天秤へ傾ける</t>
    <rPh sb="0" eb="1">
      <t>シュウ</t>
    </rPh>
    <rPh sb="6" eb="8">
      <t>テンビン</t>
    </rPh>
    <rPh sb="9" eb="10">
      <t>カタム</t>
    </rPh>
    <phoneticPr fontId="1"/>
  </si>
  <si>
    <t>溶岩人</t>
    <rPh sb="0" eb="2">
      <t>ヨウガン</t>
    </rPh>
    <rPh sb="2" eb="3">
      <t>ジン</t>
    </rPh>
    <phoneticPr fontId="1"/>
  </si>
  <si>
    <t>洞窟の要塞に税収/資源ボーナス</t>
    <phoneticPr fontId="1"/>
  </si>
  <si>
    <t>Heat3</t>
    <phoneticPr fontId="1"/>
  </si>
  <si>
    <t>周囲にHeat天秤を拡散</t>
    <phoneticPr fontId="1"/>
  </si>
  <si>
    <t>火+1</t>
    <rPh sb="0" eb="1">
      <t>ヒ</t>
    </rPh>
    <phoneticPr fontId="1"/>
  </si>
  <si>
    <t>Castle</t>
    <phoneticPr fontId="1"/>
  </si>
  <si>
    <t>Standard</t>
    <phoneticPr fontId="1"/>
  </si>
  <si>
    <t>Abysia</t>
  </si>
  <si>
    <t>Slayer</t>
  </si>
  <si>
    <t>w</t>
  </si>
  <si>
    <t>Warlord</t>
  </si>
  <si>
    <t>Beast Trainer</t>
  </si>
  <si>
    <t>Anathemant Salamander</t>
  </si>
  <si>
    <t>Anathemant Dragon</t>
  </si>
  <si>
    <t>Warlock Apprentice</t>
  </si>
  <si>
    <t>Warlock</t>
  </si>
  <si>
    <t>10+</t>
  </si>
  <si>
    <t>Demonbred</t>
  </si>
  <si>
    <t>Abysian Infantry</t>
  </si>
  <si>
    <t>Salamander</t>
  </si>
  <si>
    <t>12</t>
    <phoneticPr fontId="1"/>
  </si>
  <si>
    <t>レベル3の聖職者。火、地の魔法技能も持つ</t>
    <rPh sb="5" eb="8">
      <t>セイショクシャ</t>
    </rPh>
    <rPh sb="9" eb="10">
      <t>ヒ</t>
    </rPh>
    <rPh sb="11" eb="12">
      <t>チ</t>
    </rPh>
    <rPh sb="13" eb="15">
      <t>マホウ</t>
    </rPh>
    <rPh sb="15" eb="17">
      <t>ギノウ</t>
    </rPh>
    <rPh sb="18" eb="19">
      <t>モ</t>
    </rPh>
    <phoneticPr fontId="1"/>
  </si>
  <si>
    <t>血と星の魔法技能を持つ。最安の魔術師ながら高齢</t>
    <rPh sb="0" eb="1">
      <t>ケツ</t>
    </rPh>
    <rPh sb="2" eb="3">
      <t>ホシ</t>
    </rPh>
    <rPh sb="4" eb="6">
      <t>マホウ</t>
    </rPh>
    <rPh sb="6" eb="8">
      <t>ギノウ</t>
    </rPh>
    <rPh sb="9" eb="10">
      <t>モ</t>
    </rPh>
    <rPh sb="12" eb="14">
      <t>サイヤス</t>
    </rPh>
    <rPh sb="15" eb="18">
      <t>マジュツシ</t>
    </rPh>
    <rPh sb="21" eb="23">
      <t>コウレイ</t>
    </rPh>
    <phoneticPr fontId="1"/>
  </si>
  <si>
    <t>35+</t>
    <phoneticPr fontId="1"/>
  </si>
  <si>
    <t>25+</t>
    <phoneticPr fontId="1"/>
  </si>
  <si>
    <t>8</t>
    <phoneticPr fontId="1"/>
  </si>
  <si>
    <t>y</t>
    <phoneticPr fontId="1"/>
  </si>
  <si>
    <t>レベル2の聖職者。火と血の魔法も持ち奴隷集めが得意</t>
    <rPh sb="5" eb="8">
      <t>セイショクシャ</t>
    </rPh>
    <rPh sb="9" eb="10">
      <t>ヒ</t>
    </rPh>
    <rPh sb="11" eb="12">
      <t>ケツ</t>
    </rPh>
    <rPh sb="13" eb="15">
      <t>マホウ</t>
    </rPh>
    <rPh sb="16" eb="17">
      <t>モ</t>
    </rPh>
    <rPh sb="18" eb="20">
      <t>ドレイ</t>
    </rPh>
    <rPh sb="20" eb="21">
      <t>アツ</t>
    </rPh>
    <rPh sb="23" eb="25">
      <t>トクイ</t>
    </rPh>
    <phoneticPr fontId="1"/>
  </si>
  <si>
    <t>22</t>
    <phoneticPr fontId="1"/>
  </si>
  <si>
    <t>Humanbred</t>
    <phoneticPr fontId="1"/>
  </si>
  <si>
    <t>城</t>
    <rPh sb="0" eb="1">
      <t>シロ</t>
    </rPh>
    <phoneticPr fontId="1"/>
  </si>
  <si>
    <t>歩兵</t>
    <rPh sb="0" eb="2">
      <t>ホヘイ</t>
    </rPh>
    <phoneticPr fontId="1"/>
  </si>
  <si>
    <t>槍と大盾を持つ軽歩兵。熱波を放たず耐性も控えめ</t>
    <rPh sb="0" eb="1">
      <t>ヤリ</t>
    </rPh>
    <rPh sb="2" eb="3">
      <t>オオ</t>
    </rPh>
    <rPh sb="3" eb="4">
      <t>タテ</t>
    </rPh>
    <rPh sb="5" eb="6">
      <t>モ</t>
    </rPh>
    <rPh sb="7" eb="8">
      <t>ケイ</t>
    </rPh>
    <rPh sb="8" eb="10">
      <t>ホヘイ</t>
    </rPh>
    <rPh sb="11" eb="13">
      <t>ネッパ</t>
    </rPh>
    <rPh sb="14" eb="15">
      <t>ハナ</t>
    </rPh>
    <rPh sb="17" eb="19">
      <t>タイセイ</t>
    </rPh>
    <rPh sb="20" eb="21">
      <t>ヒカ</t>
    </rPh>
    <phoneticPr fontId="1"/>
  </si>
  <si>
    <t>w</t>
    <phoneticPr fontId="1"/>
  </si>
  <si>
    <t>斧と大盾を持つ軽歩兵。迎撃に弱いためか少し安価</t>
    <rPh sb="0" eb="1">
      <t>オノ</t>
    </rPh>
    <rPh sb="2" eb="3">
      <t>オオ</t>
    </rPh>
    <rPh sb="3" eb="4">
      <t>タテ</t>
    </rPh>
    <rPh sb="5" eb="6">
      <t>モ</t>
    </rPh>
    <rPh sb="7" eb="8">
      <t>ケイ</t>
    </rPh>
    <rPh sb="8" eb="10">
      <t>ホヘイ</t>
    </rPh>
    <rPh sb="11" eb="13">
      <t>ゲイゲキ</t>
    </rPh>
    <rPh sb="14" eb="15">
      <t>ヨワ</t>
    </rPh>
    <rPh sb="19" eb="20">
      <t>スコ</t>
    </rPh>
    <rPh sb="21" eb="23">
      <t>アンカ</t>
    </rPh>
    <phoneticPr fontId="1"/>
  </si>
  <si>
    <t>Lava Warrior</t>
    <phoneticPr fontId="1"/>
  </si>
  <si>
    <t>都</t>
    <rPh sb="0" eb="1">
      <t>ミヤコ</t>
    </rPh>
    <phoneticPr fontId="1"/>
  </si>
  <si>
    <t>朝星棒二つを持つ重装狂戦士。密な隊列は組めないが高火力</t>
    <rPh sb="0" eb="1">
      <t>アサ</t>
    </rPh>
    <rPh sb="1" eb="2">
      <t>ホシ</t>
    </rPh>
    <rPh sb="2" eb="3">
      <t>ボウ</t>
    </rPh>
    <rPh sb="3" eb="4">
      <t>フタ</t>
    </rPh>
    <rPh sb="6" eb="7">
      <t>モ</t>
    </rPh>
    <rPh sb="8" eb="9">
      <t>ジュウ</t>
    </rPh>
    <rPh sb="9" eb="10">
      <t>ソウ</t>
    </rPh>
    <rPh sb="10" eb="11">
      <t>キョウ</t>
    </rPh>
    <rPh sb="11" eb="13">
      <t>センシ</t>
    </rPh>
    <rPh sb="14" eb="15">
      <t>ミツ</t>
    </rPh>
    <rPh sb="16" eb="18">
      <t>タイレツ</t>
    </rPh>
    <rPh sb="19" eb="20">
      <t>ク</t>
    </rPh>
    <rPh sb="24" eb="25">
      <t>コウ</t>
    </rPh>
    <rPh sb="25" eb="27">
      <t>カリョク</t>
    </rPh>
    <phoneticPr fontId="1"/>
  </si>
  <si>
    <t>y</t>
    <phoneticPr fontId="1"/>
  </si>
  <si>
    <t>Abysia</t>
    <phoneticPr fontId="1"/>
  </si>
  <si>
    <t>Anathemant Salamander</t>
    <phoneticPr fontId="1"/>
  </si>
  <si>
    <t>火2聖2</t>
    <rPh sb="0" eb="1">
      <t>ヒ</t>
    </rPh>
    <rPh sb="2" eb="3">
      <t>セイ</t>
    </rPh>
    <phoneticPr fontId="1"/>
  </si>
  <si>
    <t>Anathemant Dragon</t>
    <phoneticPr fontId="1"/>
  </si>
  <si>
    <t>火3地1聖3</t>
    <rPh sb="0" eb="1">
      <t>ヒ</t>
    </rPh>
    <rPh sb="2" eb="3">
      <t>チ</t>
    </rPh>
    <rPh sb="4" eb="5">
      <t>セイ</t>
    </rPh>
    <phoneticPr fontId="1"/>
  </si>
  <si>
    <t>火地星血+1:10%</t>
    <rPh sb="0" eb="1">
      <t>ヒ</t>
    </rPh>
    <rPh sb="1" eb="2">
      <t>チ</t>
    </rPh>
    <rPh sb="2" eb="3">
      <t>ホシ</t>
    </rPh>
    <rPh sb="3" eb="4">
      <t>ケツ</t>
    </rPh>
    <phoneticPr fontId="1"/>
  </si>
  <si>
    <t>13+</t>
    <phoneticPr fontId="1"/>
  </si>
  <si>
    <t>Warlock Apprentice</t>
    <phoneticPr fontId="1"/>
  </si>
  <si>
    <t>星1血2</t>
    <rPh sb="0" eb="1">
      <t>ホシ</t>
    </rPh>
    <rPh sb="2" eb="3">
      <t>ケツ</t>
    </rPh>
    <phoneticPr fontId="1"/>
  </si>
  <si>
    <t>Warlock</t>
    <phoneticPr fontId="1"/>
  </si>
  <si>
    <t>星2血3</t>
    <rPh sb="0" eb="1">
      <t>ホシ</t>
    </rPh>
    <rPh sb="2" eb="3">
      <t>ケツ</t>
    </rPh>
    <phoneticPr fontId="1"/>
  </si>
  <si>
    <t>火地星血+1:100% 火地星血+1:10%</t>
    <rPh sb="0" eb="1">
      <t>ヒ</t>
    </rPh>
    <rPh sb="1" eb="2">
      <t>チ</t>
    </rPh>
    <rPh sb="2" eb="3">
      <t>ホシ</t>
    </rPh>
    <rPh sb="3" eb="4">
      <t>ケツ</t>
    </rPh>
    <rPh sb="12" eb="13">
      <t>ヒ</t>
    </rPh>
    <rPh sb="13" eb="14">
      <t>チ</t>
    </rPh>
    <rPh sb="14" eb="15">
      <t>ホシ</t>
    </rPh>
    <rPh sb="15" eb="16">
      <t>ケツ</t>
    </rPh>
    <phoneticPr fontId="1"/>
  </si>
  <si>
    <t>17+</t>
    <phoneticPr fontId="1"/>
  </si>
  <si>
    <t>Demonbred</t>
    <phoneticPr fontId="1"/>
  </si>
  <si>
    <t>火2血2聖2</t>
    <rPh sb="0" eb="1">
      <t>ヒ</t>
    </rPh>
    <rPh sb="2" eb="3">
      <t>ケツ</t>
    </rPh>
    <rPh sb="4" eb="5">
      <t>セイ</t>
    </rPh>
    <phoneticPr fontId="1"/>
  </si>
  <si>
    <t>Abysia</t>
    <phoneticPr fontId="1"/>
  </si>
  <si>
    <t>陸上下位</t>
    <rPh sb="0" eb="2">
      <t>リクジョウ</t>
    </rPh>
    <rPh sb="2" eb="4">
      <t>カイ</t>
    </rPh>
    <phoneticPr fontId="1"/>
  </si>
  <si>
    <t>陸上上位</t>
    <rPh sb="0" eb="2">
      <t>リクジョウ</t>
    </rPh>
    <rPh sb="2" eb="4">
      <t>ジョウイ</t>
    </rPh>
    <phoneticPr fontId="1"/>
  </si>
  <si>
    <t>陸上要塞</t>
    <rPh sb="0" eb="2">
      <t>リクジョウ</t>
    </rPh>
    <rPh sb="2" eb="4">
      <t>ヨウサイ</t>
    </rPh>
    <phoneticPr fontId="1"/>
  </si>
  <si>
    <t>Warlord</t>
    <phoneticPr fontId="1"/>
  </si>
  <si>
    <t>Humanbred:10　Humanbred:10</t>
    <phoneticPr fontId="1"/>
  </si>
  <si>
    <t>Humanbredはそれぞれ槍装備と斧装備</t>
    <rPh sb="14" eb="15">
      <t>ヤリ</t>
    </rPh>
    <rPh sb="15" eb="17">
      <t>ソウビ</t>
    </rPh>
    <rPh sb="18" eb="19">
      <t>オノ</t>
    </rPh>
    <rPh sb="19" eb="21">
      <t>ソウビ</t>
    </rPh>
    <phoneticPr fontId="1"/>
  </si>
  <si>
    <t>Abysian Infantry:10</t>
    <phoneticPr fontId="1"/>
  </si>
  <si>
    <t>Infantryは戦斧装備</t>
    <rPh sb="9" eb="10">
      <t>セン</t>
    </rPh>
    <rPh sb="10" eb="11">
      <t>オノ</t>
    </rPh>
    <rPh sb="11" eb="13">
      <t>ソウビ</t>
    </rPh>
    <phoneticPr fontId="1"/>
  </si>
  <si>
    <t>Warlord</t>
    <phoneticPr fontId="1"/>
  </si>
  <si>
    <t>Humanbred:6</t>
    <phoneticPr fontId="1"/>
  </si>
  <si>
    <t>Summon Spectral Infantry</t>
    <phoneticPr fontId="1"/>
  </si>
  <si>
    <t>Pride of Lions</t>
    <phoneticPr fontId="1"/>
  </si>
  <si>
    <t>Contact Scorpion Man</t>
    <phoneticPr fontId="1"/>
  </si>
  <si>
    <t>Hellscape</t>
    <phoneticPr fontId="1"/>
  </si>
  <si>
    <t>Liquid Flames of Rhuax</t>
    <phoneticPr fontId="1"/>
  </si>
  <si>
    <t>Inner Furnace</t>
    <phoneticPr fontId="1"/>
  </si>
  <si>
    <t>Infernal Breeding</t>
    <phoneticPr fontId="1"/>
  </si>
  <si>
    <t>Abysiaは、マグマから生まれた人型生物が住まう、溶岩に照らされた洞穴を持つ大きな火山を中心とした暑い荒野です。
彼らの肉体は熱を放射し、そして彼らは炎によって傷付くことはありません。
Abysianは人間よりも強力で、重装な鎧と武器を好みます。
それがAbysianの白熱した手の中で燃え殻と化すために、弓は使用されません。
Abysiaの軍事力は、Abysianと同様に熱い溶岩生まれの肉体を持つ蜥蜴のような生物、サラマンダーを含みます。
AbysianのWarlockは、非常に強力な血の魔術師かつ異種交配実験者です。
炎崇拝の聖職者Anathemantは、目覚めし神の力を強めるべく血の供犠を実践します。
Abysianは、非常に暑い地に住むことを好みます。
彼らは生存のために農耕や狩猟を行わず、その収入と食糧は州のGrowthやDeathの天秤に影響を受けません。
しかし、Abysiaの統治下にある州でも、Death天秤の下では住民は徐々に死に絶えます。</t>
    <phoneticPr fontId="1"/>
  </si>
  <si>
    <t>Abysiaは、マグマから生まれた人型生物が住まう、溶岩に照らされた洞穴を持つ大きな火山を中心とした暑い荒野です。
彼らの肉体は熱を放射し、そして彼らは炎によって傷付くことはありません。
Abysianは人間よりも強力で、非常に重い鎧と武器を用います。
それがAbysianの白熱した手の中で燃え殻と化すために、弓は使用されません。
Abysiaの軍事力は、Abysianと同様に熱い溶岩生まれの肉体を持つ蜥蜴のような生物、サラマンダーを含みます。
Anointed of Rhuaxと炎崇拝の聖職者Anathemantは、目覚めし神の力を強めるべく血の供犠を実践します。
新たに創設された魔術的組織、SmoulderconeのWarlockは血魔法を実践し、新たに征服された地で適当な血の奴隷を探し回ります。
Abysianは、非常に暑い地に住むことを好みます。
彼らは生存のために農耕や狩猟を行わず、その収入と食糧は州のGrowthやDeathの天秤に影響を受けません。
しかし、Abysiaの統治下にある州でも、Death天秤の下では住民は徐々に死に絶えます。</t>
    <phoneticPr fontId="1"/>
  </si>
  <si>
    <t>Caelumは、最も高い山の頂に住まう翼持つ人型生物らの魔権政治の国です。
古くは、Yazataとして知られる半神に率いられた三つのCaelian部族が存在しました。
彼らがCatharsisの堕落に対し責任を負っていると見なされながらも、Raptor部族はYazataらに受け入れられました。
Raptor部族のHarab Seraphらが再び暗き魔法を研究し始めると、浄化の炎は汚染され、Catharsisは破滅の炎の王、Anthraxとなりました。
その結果、Seraphineの多くは消耗病により命を落とし、彼女らの神聖なる職務は断念されました。
Harab Seraphは非難され、内戦が始まりました。
Raptor部族は追放され、世界中に散らばりました。
最後のEagle Kingらは姿を消し、Airya部族のHigh Seraphがそれに代わりました。
Seraphらは、Caelumの管理者、判事、そして現世における指導者です。
彼らは風魔法に長けており、Caelianが普通の金属の代わりに用いる魔法の氷を作ります。
これらの氷は低温により鍛えられ、重装な氷の鎧は、温暖な気候よりも寒冷な気候においてより丈夫になります。
氷から作られた武器は全て魔法的で、魔法的な存在を傷付けることができます。
Airyaは最も寒い山頂に住み、低温の影響を受けません。彼らは華奢な体格をしています。
Spire HornのCaelianは冷気への抵抗力に劣りますが、電撃に部分的な耐性を持ちます。
Harab Seraphの失脚以来、彼らのより多くが軍務に携わるようになりました。
Caelianは優れた射手であり、たとえ彼らが巨大なMammothのような重装部隊を保有しているとしても、一撃離脱の戦術を好みます。</t>
    <phoneticPr fontId="1"/>
  </si>
  <si>
    <t>有翼人</t>
    <rPh sb="0" eb="1">
      <t>ユウ</t>
    </rPh>
    <rPh sb="1" eb="2">
      <t>ヨク</t>
    </rPh>
    <rPh sb="2" eb="3">
      <t>ジン</t>
    </rPh>
    <phoneticPr fontId="1"/>
  </si>
  <si>
    <t>Cold3</t>
    <phoneticPr fontId="1"/>
  </si>
  <si>
    <t>周囲にCold天秤を拡散</t>
    <phoneticPr fontId="1"/>
  </si>
  <si>
    <t>Ice</t>
    <phoneticPr fontId="1"/>
  </si>
  <si>
    <t>The Citadel of Frozen Crystal, Ravens Vale</t>
    <phoneticPr fontId="1"/>
  </si>
  <si>
    <t>風3水2</t>
    <rPh sb="0" eb="1">
      <t>カゼ</t>
    </rPh>
    <rPh sb="2" eb="3">
      <t>ミズ</t>
    </rPh>
    <phoneticPr fontId="1"/>
  </si>
  <si>
    <t>Ice Citadel</t>
    <phoneticPr fontId="1"/>
  </si>
  <si>
    <t>Caelum</t>
  </si>
  <si>
    <t>Caelian Scout</t>
  </si>
  <si>
    <t>Spire Horn Seraph</t>
  </si>
  <si>
    <t>Spire Horn Militia</t>
  </si>
  <si>
    <t>Spire Horn Warrior</t>
  </si>
  <si>
    <t>Spire Horn Archer</t>
  </si>
  <si>
    <t>Airya Light Infantry</t>
  </si>
  <si>
    <t>Airya Infantry</t>
  </si>
  <si>
    <t>Iceclad</t>
  </si>
  <si>
    <t>Mammoth</t>
  </si>
  <si>
    <t>Blizzard Warrior</t>
  </si>
  <si>
    <t>Storm General</t>
    <phoneticPr fontId="1"/>
  </si>
  <si>
    <t>22</t>
    <phoneticPr fontId="1"/>
  </si>
  <si>
    <t>Airya Noble</t>
    <phoneticPr fontId="1"/>
  </si>
  <si>
    <t>城</t>
    <rPh sb="0" eb="1">
      <t>シロ</t>
    </rPh>
    <phoneticPr fontId="1"/>
  </si>
  <si>
    <t>指揮官</t>
    <rPh sb="0" eb="3">
      <t>シキカン</t>
    </rPh>
    <phoneticPr fontId="1"/>
  </si>
  <si>
    <t>装備の質が良い指揮官。指揮能力は劣る</t>
    <rPh sb="0" eb="2">
      <t>ソウビ</t>
    </rPh>
    <rPh sb="3" eb="4">
      <t>シツ</t>
    </rPh>
    <rPh sb="5" eb="6">
      <t>ヨ</t>
    </rPh>
    <rPh sb="7" eb="10">
      <t>シキカン</t>
    </rPh>
    <rPh sb="11" eb="13">
      <t>シキ</t>
    </rPh>
    <rPh sb="13" eb="15">
      <t>ノウリョク</t>
    </rPh>
    <rPh sb="16" eb="17">
      <t>オト</t>
    </rPh>
    <phoneticPr fontId="1"/>
  </si>
  <si>
    <t>20</t>
    <phoneticPr fontId="1"/>
  </si>
  <si>
    <t>f</t>
    <phoneticPr fontId="1"/>
  </si>
  <si>
    <t>Ice Crafter</t>
    <phoneticPr fontId="1"/>
  </si>
  <si>
    <t>水の魔法技能を持つ鍛冶師。寒い州の要塞に資源を追加</t>
    <rPh sb="0" eb="1">
      <t>ミズ</t>
    </rPh>
    <rPh sb="2" eb="4">
      <t>マホウ</t>
    </rPh>
    <rPh sb="4" eb="6">
      <t>ギノウ</t>
    </rPh>
    <rPh sb="7" eb="8">
      <t>モ</t>
    </rPh>
    <rPh sb="9" eb="12">
      <t>カジシ</t>
    </rPh>
    <rPh sb="13" eb="14">
      <t>サム</t>
    </rPh>
    <rPh sb="15" eb="16">
      <t>シュウ</t>
    </rPh>
    <rPh sb="17" eb="19">
      <t>ヨウサイ</t>
    </rPh>
    <rPh sb="20" eb="22">
      <t>シゲン</t>
    </rPh>
    <rPh sb="23" eb="25">
      <t>ツイカ</t>
    </rPh>
    <phoneticPr fontId="1"/>
  </si>
  <si>
    <t>Caelian Seraph</t>
    <phoneticPr fontId="1"/>
  </si>
  <si>
    <t>Seraphine</t>
    <phoneticPr fontId="1"/>
  </si>
  <si>
    <t>y</t>
    <phoneticPr fontId="1"/>
  </si>
  <si>
    <t>y</t>
    <phoneticPr fontId="1"/>
  </si>
  <si>
    <t>レベル1の聖職者。たまに火魔法を持つ</t>
    <rPh sb="5" eb="8">
      <t>セイショクシャ</t>
    </rPh>
    <rPh sb="12" eb="13">
      <t>ヒ</t>
    </rPh>
    <rPh sb="13" eb="15">
      <t>マホウ</t>
    </rPh>
    <rPh sb="16" eb="17">
      <t>モ</t>
    </rPh>
    <phoneticPr fontId="1"/>
  </si>
  <si>
    <t>40+</t>
    <phoneticPr fontId="1"/>
  </si>
  <si>
    <t>0+</t>
    <phoneticPr fontId="1"/>
  </si>
  <si>
    <t>High Seraph</t>
    <phoneticPr fontId="1"/>
  </si>
  <si>
    <t>風や水などの魔法技能を持つ。指揮も一応は可能</t>
    <rPh sb="0" eb="1">
      <t>カゼ</t>
    </rPh>
    <rPh sb="2" eb="3">
      <t>ミズ</t>
    </rPh>
    <rPh sb="6" eb="8">
      <t>マホウ</t>
    </rPh>
    <rPh sb="8" eb="10">
      <t>ギノウ</t>
    </rPh>
    <rPh sb="11" eb="12">
      <t>モ</t>
    </rPh>
    <rPh sb="14" eb="16">
      <t>シキ</t>
    </rPh>
    <rPh sb="17" eb="19">
      <t>イチオウ</t>
    </rPh>
    <rPh sb="20" eb="22">
      <t>カノウ</t>
    </rPh>
    <phoneticPr fontId="1"/>
  </si>
  <si>
    <t>25+</t>
    <phoneticPr fontId="1"/>
  </si>
  <si>
    <t>16</t>
    <phoneticPr fontId="1"/>
  </si>
  <si>
    <t>Storm Guard</t>
    <phoneticPr fontId="1"/>
  </si>
  <si>
    <t>氷の突撃槍と盾を持つ戦士。耐性が高めで氷の防具を纏う</t>
    <rPh sb="0" eb="1">
      <t>コオリ</t>
    </rPh>
    <rPh sb="2" eb="4">
      <t>トツゲキ</t>
    </rPh>
    <rPh sb="4" eb="5">
      <t>ヤリ</t>
    </rPh>
    <rPh sb="6" eb="7">
      <t>タテ</t>
    </rPh>
    <rPh sb="8" eb="9">
      <t>モ</t>
    </rPh>
    <rPh sb="10" eb="12">
      <t>センシ</t>
    </rPh>
    <rPh sb="13" eb="15">
      <t>タイセイ</t>
    </rPh>
    <rPh sb="16" eb="17">
      <t>タカ</t>
    </rPh>
    <rPh sb="19" eb="20">
      <t>コオリ</t>
    </rPh>
    <rPh sb="21" eb="23">
      <t>ボウグ</t>
    </rPh>
    <rPh sb="24" eb="25">
      <t>マト</t>
    </rPh>
    <phoneticPr fontId="1"/>
  </si>
  <si>
    <t>氷の突撃槍と盾を持つ重戦士。他のAirya以上に気候の影響が大きい</t>
    <rPh sb="0" eb="1">
      <t>コオリ</t>
    </rPh>
    <rPh sb="2" eb="4">
      <t>トツゲキ</t>
    </rPh>
    <rPh sb="4" eb="5">
      <t>ヤリ</t>
    </rPh>
    <rPh sb="6" eb="7">
      <t>タテ</t>
    </rPh>
    <rPh sb="8" eb="9">
      <t>モ</t>
    </rPh>
    <rPh sb="10" eb="11">
      <t>ジュウ</t>
    </rPh>
    <rPh sb="11" eb="13">
      <t>センシ</t>
    </rPh>
    <rPh sb="14" eb="15">
      <t>ホカ</t>
    </rPh>
    <rPh sb="21" eb="23">
      <t>イジョウ</t>
    </rPh>
    <rPh sb="24" eb="26">
      <t>キコウ</t>
    </rPh>
    <rPh sb="27" eb="29">
      <t>エイキョウ</t>
    </rPh>
    <rPh sb="30" eb="31">
      <t>オオ</t>
    </rPh>
    <phoneticPr fontId="1"/>
  </si>
  <si>
    <t>氷の矢を用いる弓兵。飛行できないが遠くから敵を疲労させる</t>
    <rPh sb="0" eb="1">
      <t>コオリ</t>
    </rPh>
    <rPh sb="2" eb="3">
      <t>ヤ</t>
    </rPh>
    <rPh sb="4" eb="5">
      <t>モチ</t>
    </rPh>
    <rPh sb="7" eb="8">
      <t>ユミ</t>
    </rPh>
    <rPh sb="8" eb="9">
      <t>ヘイ</t>
    </rPh>
    <rPh sb="10" eb="12">
      <t>ヒコウ</t>
    </rPh>
    <rPh sb="17" eb="18">
      <t>トオ</t>
    </rPh>
    <rPh sb="21" eb="22">
      <t>テキ</t>
    </rPh>
    <rPh sb="23" eb="25">
      <t>ヒロウ</t>
    </rPh>
    <phoneticPr fontId="1"/>
  </si>
  <si>
    <t>14</t>
    <phoneticPr fontId="1"/>
  </si>
  <si>
    <t>s</t>
    <phoneticPr fontId="1"/>
  </si>
  <si>
    <t>Temple Guard</t>
    <phoneticPr fontId="1"/>
  </si>
  <si>
    <t>氷の剣と盾を持つ重歩兵。飛行できない代わりにより高密度の隊列を組める</t>
    <rPh sb="0" eb="1">
      <t>コオリ</t>
    </rPh>
    <rPh sb="2" eb="3">
      <t>ケン</t>
    </rPh>
    <rPh sb="4" eb="5">
      <t>タテ</t>
    </rPh>
    <rPh sb="6" eb="7">
      <t>モ</t>
    </rPh>
    <rPh sb="8" eb="9">
      <t>ジュウ</t>
    </rPh>
    <rPh sb="9" eb="11">
      <t>ホヘイ</t>
    </rPh>
    <rPh sb="12" eb="14">
      <t>ヒコウ</t>
    </rPh>
    <rPh sb="18" eb="19">
      <t>カ</t>
    </rPh>
    <rPh sb="24" eb="27">
      <t>コウミツド</t>
    </rPh>
    <rPh sb="28" eb="30">
      <t>タイレツ</t>
    </rPh>
    <rPh sb="31" eb="32">
      <t>ク</t>
    </rPh>
    <phoneticPr fontId="1"/>
  </si>
  <si>
    <t>12</t>
    <phoneticPr fontId="1"/>
  </si>
  <si>
    <t>Wingless</t>
    <phoneticPr fontId="1"/>
  </si>
  <si>
    <t>都</t>
    <rPh sb="0" eb="1">
      <t>ミヤコ</t>
    </rPh>
    <phoneticPr fontId="1"/>
  </si>
  <si>
    <t>歩兵</t>
    <rPh sb="0" eb="2">
      <t>ホヘイ</t>
    </rPh>
    <phoneticPr fontId="1"/>
  </si>
  <si>
    <t>氷の槍と盾を持つ軽歩兵。翼無き奇形で密集できる</t>
    <rPh sb="0" eb="1">
      <t>コオリ</t>
    </rPh>
    <rPh sb="2" eb="3">
      <t>ヤリ</t>
    </rPh>
    <rPh sb="4" eb="5">
      <t>タテ</t>
    </rPh>
    <rPh sb="6" eb="7">
      <t>モ</t>
    </rPh>
    <rPh sb="8" eb="9">
      <t>ケイ</t>
    </rPh>
    <rPh sb="9" eb="11">
      <t>ホヘイ</t>
    </rPh>
    <rPh sb="12" eb="13">
      <t>ツバサ</t>
    </rPh>
    <rPh sb="13" eb="14">
      <t>ナ</t>
    </rPh>
    <rPh sb="15" eb="17">
      <t>キケイ</t>
    </rPh>
    <rPh sb="18" eb="20">
      <t>ミッシュウ</t>
    </rPh>
    <phoneticPr fontId="1"/>
  </si>
  <si>
    <t>Caelum</t>
    <phoneticPr fontId="1"/>
  </si>
  <si>
    <t>Spire Horn Seraph</t>
    <phoneticPr fontId="1"/>
  </si>
  <si>
    <t>風1</t>
    <rPh sb="0" eb="1">
      <t>カゼ</t>
    </rPh>
    <phoneticPr fontId="1"/>
  </si>
  <si>
    <t>水1</t>
    <rPh sb="0" eb="1">
      <t>ミズ</t>
    </rPh>
    <phoneticPr fontId="1"/>
  </si>
  <si>
    <t>風2水1</t>
    <rPh sb="0" eb="1">
      <t>カゼ</t>
    </rPh>
    <rPh sb="2" eb="3">
      <t>ミズ</t>
    </rPh>
    <phoneticPr fontId="1"/>
  </si>
  <si>
    <t>聖1</t>
    <rPh sb="0" eb="1">
      <t>セイ</t>
    </rPh>
    <phoneticPr fontId="1"/>
  </si>
  <si>
    <t>火+1:20%</t>
    <rPh sb="0" eb="1">
      <t>ヒ</t>
    </rPh>
    <phoneticPr fontId="1"/>
  </si>
  <si>
    <t>0+</t>
    <phoneticPr fontId="1"/>
  </si>
  <si>
    <t>風3水2</t>
    <rPh sb="0" eb="1">
      <t>カゼ</t>
    </rPh>
    <rPh sb="2" eb="3">
      <t>ミズ</t>
    </rPh>
    <phoneticPr fontId="1"/>
  </si>
  <si>
    <t>風水星死+1:100% 風水星死+1:10%</t>
    <rPh sb="0" eb="1">
      <t>カゼ</t>
    </rPh>
    <rPh sb="1" eb="2">
      <t>ミズ</t>
    </rPh>
    <rPh sb="2" eb="3">
      <t>ホシ</t>
    </rPh>
    <rPh sb="3" eb="4">
      <t>シ</t>
    </rPh>
    <rPh sb="12" eb="13">
      <t>カゼ</t>
    </rPh>
    <rPh sb="13" eb="14">
      <t>ミズ</t>
    </rPh>
    <rPh sb="14" eb="15">
      <t>ホシ</t>
    </rPh>
    <rPh sb="15" eb="16">
      <t>シ</t>
    </rPh>
    <phoneticPr fontId="1"/>
  </si>
  <si>
    <t>17+</t>
    <phoneticPr fontId="1"/>
  </si>
  <si>
    <t>Storm General</t>
    <phoneticPr fontId="1"/>
  </si>
  <si>
    <t>Spire Horn Militia:10　Spire Horn Archer:10</t>
    <phoneticPr fontId="1"/>
  </si>
  <si>
    <t>Airya Infantry:10　Spire Horn Archer:10</t>
    <phoneticPr fontId="1"/>
  </si>
  <si>
    <t>Spire Horn Archer:10</t>
    <phoneticPr fontId="1"/>
  </si>
  <si>
    <t>Ambush of Tigers</t>
    <phoneticPr fontId="1"/>
  </si>
  <si>
    <t>Herd of Buffaloes</t>
    <phoneticPr fontId="1"/>
  </si>
  <si>
    <t>Call Ahurani</t>
    <phoneticPr fontId="1"/>
  </si>
  <si>
    <t>Summon Yazatas</t>
    <phoneticPr fontId="1"/>
  </si>
  <si>
    <t>Call Daevas</t>
    <phoneticPr fontId="1"/>
  </si>
  <si>
    <t>Call Jahi</t>
    <phoneticPr fontId="1"/>
  </si>
  <si>
    <t>Call Celestial Yazad</t>
    <phoneticPr fontId="1"/>
  </si>
  <si>
    <t>Call Yata</t>
    <phoneticPr fontId="1"/>
  </si>
  <si>
    <t>Call Fravashi</t>
    <phoneticPr fontId="1"/>
  </si>
  <si>
    <t>Call Amesha Spenta</t>
    <phoneticPr fontId="1"/>
  </si>
  <si>
    <t>Call Greater Daeva</t>
    <phoneticPr fontId="1"/>
  </si>
  <si>
    <t>Parting of the Soul</t>
    <phoneticPr fontId="1"/>
  </si>
  <si>
    <t>Call of the Drugvant</t>
    <phoneticPr fontId="1"/>
  </si>
  <si>
    <t>Herd of Elephants</t>
    <phoneticPr fontId="1"/>
  </si>
  <si>
    <t>Call Daevas</t>
    <phoneticPr fontId="1"/>
  </si>
  <si>
    <t>戦闘時に一定確率でFravashiを自動召喚</t>
    <phoneticPr fontId="1"/>
  </si>
  <si>
    <t>蜥蜴人</t>
    <rPh sb="0" eb="2">
      <t>トカゲ</t>
    </rPh>
    <rPh sb="2" eb="3">
      <t>ジン</t>
    </rPh>
    <phoneticPr fontId="1"/>
  </si>
  <si>
    <t>Heat2</t>
    <phoneticPr fontId="1"/>
  </si>
  <si>
    <t>自国の税収増加、他国の税収低下。冷血動物でなく沼地適応を持たないものに病気を広げる（味方の神、使徒、Sacredは除外）</t>
    <rPh sb="0" eb="2">
      <t>ジコク</t>
    </rPh>
    <rPh sb="3" eb="5">
      <t>ゼイシュウ</t>
    </rPh>
    <rPh sb="5" eb="7">
      <t>ゾウカ</t>
    </rPh>
    <rPh sb="8" eb="10">
      <t>タコク</t>
    </rPh>
    <rPh sb="11" eb="13">
      <t>ゼイシュウ</t>
    </rPh>
    <rPh sb="13" eb="15">
      <t>テイカ</t>
    </rPh>
    <rPh sb="16" eb="18">
      <t>レイケツ</t>
    </rPh>
    <rPh sb="18" eb="20">
      <t>ドウブツ</t>
    </rPh>
    <rPh sb="23" eb="25">
      <t>ヌマチ</t>
    </rPh>
    <rPh sb="25" eb="27">
      <t>テキオウ</t>
    </rPh>
    <rPh sb="28" eb="29">
      <t>モ</t>
    </rPh>
    <rPh sb="35" eb="37">
      <t>ビョウキ</t>
    </rPh>
    <rPh sb="38" eb="39">
      <t>ヒロ</t>
    </rPh>
    <rPh sb="42" eb="44">
      <t>ミカタ</t>
    </rPh>
    <rPh sb="45" eb="46">
      <t>カミ</t>
    </rPh>
    <rPh sb="47" eb="49">
      <t>シト</t>
    </rPh>
    <rPh sb="57" eb="59">
      <t>ジョガイ</t>
    </rPh>
    <phoneticPr fontId="1"/>
  </si>
  <si>
    <t>Castle</t>
    <phoneticPr fontId="1"/>
  </si>
  <si>
    <t>Standard</t>
    <phoneticPr fontId="1"/>
  </si>
  <si>
    <t>The Temple Marsh, Empoisoners Guild</t>
    <phoneticPr fontId="1"/>
  </si>
  <si>
    <t>水1死2緑2</t>
    <rPh sb="0" eb="1">
      <t>ミズ</t>
    </rPh>
    <rPh sb="2" eb="3">
      <t>シ</t>
    </rPh>
    <rPh sb="4" eb="5">
      <t>ミドリ</t>
    </rPh>
    <phoneticPr fontId="1"/>
  </si>
  <si>
    <t>C'tis</t>
  </si>
  <si>
    <t>Taskmaster</t>
  </si>
  <si>
    <t>Commander of C'tis</t>
  </si>
  <si>
    <t>Lizard Lord</t>
  </si>
  <si>
    <t>High Priest of C'tis</t>
  </si>
  <si>
    <t>Hierodule</t>
  </si>
  <si>
    <t>Shaman</t>
  </si>
  <si>
    <t>Lizard King</t>
  </si>
  <si>
    <t>Militia</t>
  </si>
  <si>
    <t>Light Infantry</t>
  </si>
  <si>
    <t>City Guard</t>
  </si>
  <si>
    <t>Heavy Infantry</t>
  </si>
  <si>
    <t>Falchioneer</t>
  </si>
  <si>
    <t>Slave Warrior</t>
  </si>
  <si>
    <t>Elite Warrior</t>
  </si>
  <si>
    <t>Runner</t>
  </si>
  <si>
    <t>Sacred Serpent</t>
  </si>
  <si>
    <t>Marshmaster</t>
    <phoneticPr fontId="1"/>
  </si>
  <si>
    <t>y</t>
    <phoneticPr fontId="1"/>
  </si>
  <si>
    <t>死、緑、水などの魔法技能を持つ。雇用条件が緩めで速度も速い</t>
    <rPh sb="0" eb="1">
      <t>シ</t>
    </rPh>
    <rPh sb="2" eb="3">
      <t>ミドリ</t>
    </rPh>
    <rPh sb="4" eb="5">
      <t>ミズ</t>
    </rPh>
    <rPh sb="8" eb="10">
      <t>マホウ</t>
    </rPh>
    <rPh sb="10" eb="12">
      <t>ギノウ</t>
    </rPh>
    <rPh sb="13" eb="14">
      <t>モ</t>
    </rPh>
    <rPh sb="16" eb="18">
      <t>コヨウ</t>
    </rPh>
    <rPh sb="18" eb="20">
      <t>ジョウケン</t>
    </rPh>
    <rPh sb="21" eb="22">
      <t>ユル</t>
    </rPh>
    <rPh sb="24" eb="26">
      <t>ソクド</t>
    </rPh>
    <rPh sb="27" eb="28">
      <t>ハヤ</t>
    </rPh>
    <phoneticPr fontId="1"/>
  </si>
  <si>
    <t>15+</t>
    <phoneticPr fontId="1"/>
  </si>
  <si>
    <t>60+</t>
    <phoneticPr fontId="1"/>
  </si>
  <si>
    <t>14</t>
    <phoneticPr fontId="1"/>
  </si>
  <si>
    <t>s</t>
    <phoneticPr fontId="1"/>
  </si>
  <si>
    <t>Sobek General</t>
    <phoneticPr fontId="1"/>
  </si>
  <si>
    <t>都</t>
    <rPh sb="0" eb="1">
      <t>ミヤコ</t>
    </rPh>
    <phoneticPr fontId="1"/>
  </si>
  <si>
    <t>y</t>
    <phoneticPr fontId="1"/>
  </si>
  <si>
    <t>指揮官</t>
    <rPh sb="0" eb="3">
      <t>シキカン</t>
    </rPh>
    <phoneticPr fontId="1"/>
  </si>
  <si>
    <t>神聖な指揮官。とくに奴隷の指揮が得意</t>
    <rPh sb="0" eb="2">
      <t>シンセイ</t>
    </rPh>
    <rPh sb="3" eb="6">
      <t>シキカン</t>
    </rPh>
    <rPh sb="10" eb="12">
      <t>ドレイ</t>
    </rPh>
    <rPh sb="13" eb="15">
      <t>シキ</t>
    </rPh>
    <rPh sb="16" eb="18">
      <t>トクイ</t>
    </rPh>
    <phoneticPr fontId="1"/>
  </si>
  <si>
    <t>10</t>
    <phoneticPr fontId="1"/>
  </si>
  <si>
    <t>Empoisoner</t>
    <phoneticPr fontId="1"/>
  </si>
  <si>
    <t>暗殺者</t>
    <rPh sb="0" eb="3">
      <t>アンサツシャ</t>
    </rPh>
    <phoneticPr fontId="1"/>
  </si>
  <si>
    <t>死と緑の魔法を持つ暗殺者。多くの敵に対し有利に立ち回れる</t>
    <rPh sb="0" eb="1">
      <t>シ</t>
    </rPh>
    <rPh sb="2" eb="3">
      <t>ミドリ</t>
    </rPh>
    <rPh sb="4" eb="6">
      <t>マホウ</t>
    </rPh>
    <rPh sb="7" eb="8">
      <t>モ</t>
    </rPh>
    <rPh sb="9" eb="12">
      <t>アンサツシャ</t>
    </rPh>
    <rPh sb="13" eb="14">
      <t>オオ</t>
    </rPh>
    <rPh sb="16" eb="17">
      <t>テキ</t>
    </rPh>
    <rPh sb="18" eb="19">
      <t>タイ</t>
    </rPh>
    <rPh sb="20" eb="22">
      <t>ユウリ</t>
    </rPh>
    <rPh sb="23" eb="24">
      <t>タ</t>
    </rPh>
    <rPh sb="25" eb="26">
      <t>マワ</t>
    </rPh>
    <phoneticPr fontId="1"/>
  </si>
  <si>
    <t>Swamp Guard</t>
    <phoneticPr fontId="1"/>
  </si>
  <si>
    <t>6</t>
    <phoneticPr fontId="1"/>
  </si>
  <si>
    <t>曲刀と盾を持つ重歩兵。無難な性能を持つが鈍重</t>
    <rPh sb="0" eb="2">
      <t>キョクトウ</t>
    </rPh>
    <rPh sb="3" eb="4">
      <t>タテ</t>
    </rPh>
    <rPh sb="5" eb="6">
      <t>モ</t>
    </rPh>
    <rPh sb="7" eb="8">
      <t>ジュウ</t>
    </rPh>
    <rPh sb="8" eb="10">
      <t>ホヘイ</t>
    </rPh>
    <rPh sb="11" eb="13">
      <t>ブナン</t>
    </rPh>
    <rPh sb="14" eb="16">
      <t>セイノウ</t>
    </rPh>
    <rPh sb="17" eb="18">
      <t>モ</t>
    </rPh>
    <rPh sb="20" eb="22">
      <t>ドンジュウ</t>
    </rPh>
    <phoneticPr fontId="1"/>
  </si>
  <si>
    <t>Sobek Warrior</t>
    <phoneticPr fontId="1"/>
  </si>
  <si>
    <t>歩兵</t>
    <rPh sb="0" eb="2">
      <t>ホヘイ</t>
    </rPh>
    <phoneticPr fontId="1"/>
  </si>
  <si>
    <t>曲刀と盾を持つ重歩兵。大型だが手数も多い</t>
    <rPh sb="0" eb="2">
      <t>キョクトウ</t>
    </rPh>
    <rPh sb="3" eb="4">
      <t>タテ</t>
    </rPh>
    <rPh sb="5" eb="6">
      <t>モ</t>
    </rPh>
    <rPh sb="7" eb="8">
      <t>ジュウ</t>
    </rPh>
    <rPh sb="8" eb="10">
      <t>ホヘイ</t>
    </rPh>
    <rPh sb="11" eb="13">
      <t>オオガタ</t>
    </rPh>
    <rPh sb="15" eb="17">
      <t>テカズ</t>
    </rPh>
    <rPh sb="18" eb="19">
      <t>オオ</t>
    </rPh>
    <phoneticPr fontId="1"/>
  </si>
  <si>
    <t>8</t>
    <phoneticPr fontId="1"/>
  </si>
  <si>
    <t>Sobek Sacred Guard</t>
    <phoneticPr fontId="1"/>
  </si>
  <si>
    <t>1/都</t>
    <rPh sb="2" eb="3">
      <t>ミヤコ</t>
    </rPh>
    <phoneticPr fontId="1"/>
  </si>
  <si>
    <t>7</t>
    <phoneticPr fontId="1"/>
  </si>
  <si>
    <t>槌矛を持つ重歩兵。巨人並みの体躯からの一撃は強烈</t>
    <rPh sb="0" eb="1">
      <t>ツチ</t>
    </rPh>
    <rPh sb="1" eb="2">
      <t>ホコ</t>
    </rPh>
    <rPh sb="3" eb="4">
      <t>モ</t>
    </rPh>
    <rPh sb="5" eb="6">
      <t>ジュウ</t>
    </rPh>
    <rPh sb="6" eb="8">
      <t>ホヘイ</t>
    </rPh>
    <rPh sb="9" eb="11">
      <t>キョジン</t>
    </rPh>
    <rPh sb="11" eb="12">
      <t>ナ</t>
    </rPh>
    <rPh sb="14" eb="16">
      <t>タイク</t>
    </rPh>
    <rPh sb="19" eb="21">
      <t>イチゲキ</t>
    </rPh>
    <rPh sb="22" eb="24">
      <t>キョウレツ</t>
    </rPh>
    <phoneticPr fontId="1"/>
  </si>
  <si>
    <t>High Priest of C'tis</t>
    <phoneticPr fontId="1"/>
  </si>
  <si>
    <t>城</t>
    <rPh sb="0" eb="1">
      <t>シロ</t>
    </rPh>
    <phoneticPr fontId="1"/>
  </si>
  <si>
    <t>聖2</t>
    <rPh sb="0" eb="1">
      <t>セイ</t>
    </rPh>
    <phoneticPr fontId="1"/>
  </si>
  <si>
    <t>Hierodule</t>
    <phoneticPr fontId="1"/>
  </si>
  <si>
    <t>聖1</t>
    <rPh sb="0" eb="1">
      <t>セイ</t>
    </rPh>
    <phoneticPr fontId="1"/>
  </si>
  <si>
    <t>Shaman</t>
    <phoneticPr fontId="1"/>
  </si>
  <si>
    <t>星1緑1</t>
    <rPh sb="0" eb="1">
      <t>ホシ</t>
    </rPh>
    <rPh sb="2" eb="3">
      <t>ミドリ</t>
    </rPh>
    <phoneticPr fontId="1"/>
  </si>
  <si>
    <t>Lizard King</t>
    <phoneticPr fontId="1"/>
  </si>
  <si>
    <t>聖3</t>
    <rPh sb="0" eb="1">
      <t>セイ</t>
    </rPh>
    <phoneticPr fontId="1"/>
  </si>
  <si>
    <t>Marshmaster</t>
    <phoneticPr fontId="1"/>
  </si>
  <si>
    <t>水星死緑+1:100% 水星死緑+1:10%</t>
    <rPh sb="0" eb="1">
      <t>ミズ</t>
    </rPh>
    <rPh sb="1" eb="2">
      <t>ホシ</t>
    </rPh>
    <rPh sb="2" eb="3">
      <t>シ</t>
    </rPh>
    <rPh sb="3" eb="4">
      <t>ミドリ</t>
    </rPh>
    <rPh sb="12" eb="13">
      <t>ミズ</t>
    </rPh>
    <rPh sb="13" eb="14">
      <t>ホシ</t>
    </rPh>
    <rPh sb="14" eb="15">
      <t>シ</t>
    </rPh>
    <rPh sb="15" eb="16">
      <t>ミドリ</t>
    </rPh>
    <phoneticPr fontId="1"/>
  </si>
  <si>
    <t>17+</t>
    <phoneticPr fontId="1"/>
  </si>
  <si>
    <t>死1緑1</t>
    <rPh sb="0" eb="1">
      <t>シ</t>
    </rPh>
    <rPh sb="2" eb="3">
      <t>ミドリ</t>
    </rPh>
    <phoneticPr fontId="1"/>
  </si>
  <si>
    <t>C'tis</t>
    <phoneticPr fontId="1"/>
  </si>
  <si>
    <t>Commander of C'tis</t>
    <phoneticPr fontId="1"/>
  </si>
  <si>
    <t>Militia:10　City Guard:20</t>
    <phoneticPr fontId="1"/>
  </si>
  <si>
    <t>Lizard Lord</t>
    <phoneticPr fontId="1"/>
  </si>
  <si>
    <t>Slave Warrior:10　City Guard:10</t>
    <phoneticPr fontId="1"/>
  </si>
  <si>
    <t>Poison Slinger:2　Light Infantry:4</t>
    <phoneticPr fontId="1"/>
  </si>
  <si>
    <t>C'tis</t>
    <phoneticPr fontId="1"/>
  </si>
  <si>
    <t>Pride of Lions</t>
    <phoneticPr fontId="1"/>
  </si>
  <si>
    <t>Sacred Crocodile</t>
    <phoneticPr fontId="1"/>
  </si>
  <si>
    <t>Summon Monster Toads</t>
    <phoneticPr fontId="1"/>
  </si>
  <si>
    <t>Contact Couatl 7</t>
    <phoneticPr fontId="1"/>
  </si>
  <si>
    <t>Contact Scorpion Man</t>
    <phoneticPr fontId="1"/>
  </si>
  <si>
    <t>The Jade Mask</t>
    <phoneticPr fontId="1"/>
  </si>
  <si>
    <t>Melissa</t>
    <phoneticPr fontId="1"/>
  </si>
  <si>
    <t>レベル2の聖職者。緑や風の魔法と非常に優秀なHealer技能も保有</t>
    <rPh sb="5" eb="8">
      <t>セイショクシャ</t>
    </rPh>
    <rPh sb="9" eb="10">
      <t>ミドリ</t>
    </rPh>
    <rPh sb="11" eb="12">
      <t>カゼ</t>
    </rPh>
    <rPh sb="13" eb="15">
      <t>マホウ</t>
    </rPh>
    <rPh sb="16" eb="18">
      <t>ヒジョウ</t>
    </rPh>
    <rPh sb="19" eb="21">
      <t>ユウシュウ</t>
    </rPh>
    <rPh sb="28" eb="30">
      <t>ギノウ</t>
    </rPh>
    <rPh sb="31" eb="33">
      <t>ホユウ</t>
    </rPh>
    <phoneticPr fontId="1"/>
  </si>
  <si>
    <t>Melissa</t>
    <phoneticPr fontId="1"/>
  </si>
  <si>
    <t>風緑+1:100%</t>
    <rPh sb="0" eb="1">
      <t>カゼ</t>
    </rPh>
    <rPh sb="1" eb="2">
      <t>ミドリ</t>
    </rPh>
    <phoneticPr fontId="1"/>
  </si>
  <si>
    <t>Hiereia</t>
    <phoneticPr fontId="1"/>
  </si>
  <si>
    <t>レベル1の聖職者。緑魔法とHealer技能も持つ</t>
    <rPh sb="5" eb="8">
      <t>セイショクシャ</t>
    </rPh>
    <rPh sb="9" eb="10">
      <t>ミドリ</t>
    </rPh>
    <rPh sb="10" eb="12">
      <t>マホウ</t>
    </rPh>
    <rPh sb="19" eb="21">
      <t>ギノウ</t>
    </rPh>
    <rPh sb="22" eb="23">
      <t>モ</t>
    </rPh>
    <phoneticPr fontId="1"/>
  </si>
  <si>
    <t>Archousa</t>
    <phoneticPr fontId="1"/>
  </si>
  <si>
    <t>城</t>
    <rPh sb="0" eb="1">
      <t>シロ</t>
    </rPh>
    <phoneticPr fontId="1"/>
  </si>
  <si>
    <t>y</t>
    <phoneticPr fontId="1"/>
  </si>
  <si>
    <t>聖職者</t>
    <rPh sb="0" eb="3">
      <t>セイショクシャ</t>
    </rPh>
    <phoneticPr fontId="1"/>
  </si>
  <si>
    <t>y</t>
    <phoneticPr fontId="1"/>
  </si>
  <si>
    <t>レベル2の聖職者。緑魔法と非常に優秀なHealer技能も持つ</t>
    <rPh sb="5" eb="8">
      <t>セイショクシャ</t>
    </rPh>
    <rPh sb="9" eb="10">
      <t>ミドリ</t>
    </rPh>
    <rPh sb="10" eb="12">
      <t>マホウ</t>
    </rPh>
    <rPh sb="13" eb="15">
      <t>ヒジョウ</t>
    </rPh>
    <rPh sb="16" eb="18">
      <t>ユウシュウ</t>
    </rPh>
    <rPh sb="25" eb="27">
      <t>ギノウ</t>
    </rPh>
    <rPh sb="28" eb="29">
      <t>モ</t>
    </rPh>
    <phoneticPr fontId="1"/>
  </si>
  <si>
    <t>16</t>
    <phoneticPr fontId="1"/>
  </si>
  <si>
    <t>緑1聖2</t>
    <rPh sb="0" eb="1">
      <t>ミドリ</t>
    </rPh>
    <rPh sb="2" eb="3">
      <t>セイ</t>
    </rPh>
    <phoneticPr fontId="1"/>
  </si>
  <si>
    <t>h3</t>
    <phoneticPr fontId="1"/>
  </si>
  <si>
    <t>Hiereia</t>
    <phoneticPr fontId="1"/>
  </si>
  <si>
    <t>要塞がその格に応じて一定数の住民を支配圏による死滅から保護</t>
    <rPh sb="0" eb="2">
      <t>ヨウサイ</t>
    </rPh>
    <rPh sb="5" eb="6">
      <t>カク</t>
    </rPh>
    <rPh sb="7" eb="8">
      <t>オウ</t>
    </rPh>
    <rPh sb="10" eb="13">
      <t>イッテイスウ</t>
    </rPh>
    <rPh sb="14" eb="16">
      <t>ジュウミン</t>
    </rPh>
    <rPh sb="17" eb="20">
      <t>シハイケン</t>
    </rPh>
    <rPh sb="23" eb="25">
      <t>シメツ</t>
    </rPh>
    <rPh sb="27" eb="29">
      <t>ホゴ</t>
    </rPh>
    <phoneticPr fontId="1"/>
  </si>
  <si>
    <t>Procession of the Underworld</t>
    <phoneticPr fontId="1"/>
  </si>
  <si>
    <t>Conjuration</t>
    <phoneticPr fontId="1"/>
  </si>
  <si>
    <t>死3</t>
    <rPh sb="0" eb="1">
      <t>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</si>
  <si>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</si>
  <si>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</si>
  <si>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</si>
  <si>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Lampad</t>
    <phoneticPr fontId="1"/>
  </si>
  <si>
    <t>破滅の炎の松明を持つ冥界の精霊Lampadを12体召喚します</t>
    <rPh sb="0" eb="2">
      <t>ハメツ</t>
    </rPh>
    <rPh sb="3" eb="4">
      <t>ホノオ</t>
    </rPh>
    <rPh sb="5" eb="7">
      <t>タイマツ</t>
    </rPh>
    <rPh sb="8" eb="9">
      <t>モ</t>
    </rPh>
    <rPh sb="10" eb="12">
      <t>メイカイ</t>
    </rPh>
    <rPh sb="13" eb="15">
      <t>セイレイ</t>
    </rPh>
    <rPh sb="24" eb="25">
      <t>タイ</t>
    </rPh>
    <rPh sb="25" eb="27">
      <t>ショウカン</t>
    </rPh>
    <phoneticPr fontId="1"/>
  </si>
  <si>
    <t>Procession of the Underworld</t>
    <phoneticPr fontId="1"/>
  </si>
  <si>
    <t>Procession of the Underworld</t>
    <phoneticPr fontId="1"/>
  </si>
  <si>
    <t>Procession of the Underworld</t>
    <phoneticPr fontId="1"/>
  </si>
  <si>
    <t>切魔</t>
    <rPh sb="1" eb="2">
      <t>マ</t>
    </rPh>
    <phoneticPr fontId="1"/>
  </si>
  <si>
    <t>Ermorは、大都市を中心とする帝国です。この国は何世紀にも渡り成長を続けており、ますます影響力を持つようになりました。
都市には方々から商人や旅人がやってきます。
軍事行動、外交、そして交易により、Ermorは無視し難い勢力となりました。
現地の伝統と信条を採用することにより、Ermor人はその隣人や被征服民に殆ど脅威となってきませんでしたが、それは変わりつつあります。
新たなる神が現れようとしています。
古き融和的な信仰と精霊崇拝は、白き聖骸布を纏った預言者により禁じられました。
彼の肉体の残滓と聖骸布は、その信者たちが目覚めつつある神の到着を待つ聖都Eldregateへと埋葬されました。
かつての国教、Numinaの包括的宗派はまだ存続していますが、PontifexとFlamenは徐々に新たなる信仰を受け入れつつあります。</t>
    <rPh sb="7" eb="10">
      <t>ダイトシ</t>
    </rPh>
    <rPh sb="11" eb="13">
      <t>チュウシン</t>
    </rPh>
    <rPh sb="16" eb="18">
      <t>テイコク</t>
    </rPh>
    <rPh sb="23" eb="24">
      <t>クニ</t>
    </rPh>
    <rPh sb="25" eb="28">
      <t>ナンセイキ</t>
    </rPh>
    <rPh sb="30" eb="31">
      <t>ワタ</t>
    </rPh>
    <rPh sb="32" eb="34">
      <t>セイチョウ</t>
    </rPh>
    <rPh sb="35" eb="36">
      <t>ツヅ</t>
    </rPh>
    <rPh sb="45" eb="48">
      <t>エイキョウリョク</t>
    </rPh>
    <rPh sb="49" eb="50">
      <t>モ</t>
    </rPh>
    <rPh sb="61" eb="63">
      <t>トシ</t>
    </rPh>
    <rPh sb="65" eb="67">
      <t>ホウボウ</t>
    </rPh>
    <rPh sb="69" eb="71">
      <t>ショウニン</t>
    </rPh>
    <rPh sb="72" eb="74">
      <t>タビビト</t>
    </rPh>
    <rPh sb="83" eb="85">
      <t>グンジ</t>
    </rPh>
    <rPh sb="85" eb="87">
      <t>コウドウ</t>
    </rPh>
    <rPh sb="88" eb="90">
      <t>ガイコウ</t>
    </rPh>
    <rPh sb="94" eb="96">
      <t>コウエキ</t>
    </rPh>
    <rPh sb="106" eb="108">
      <t>ムシ</t>
    </rPh>
    <rPh sb="109" eb="110">
      <t>ガタ</t>
    </rPh>
    <rPh sb="111" eb="113">
      <t>セイリョク</t>
    </rPh>
    <rPh sb="121" eb="123">
      <t>ゲンチ</t>
    </rPh>
    <rPh sb="124" eb="126">
      <t>デントウ</t>
    </rPh>
    <rPh sb="127" eb="129">
      <t>シンジョウ</t>
    </rPh>
    <rPh sb="130" eb="132">
      <t>サイヨウ</t>
    </rPh>
    <rPh sb="145" eb="146">
      <t>ジン</t>
    </rPh>
    <rPh sb="149" eb="151">
      <t>リンジン</t>
    </rPh>
    <rPh sb="152" eb="153">
      <t>ヒ</t>
    </rPh>
    <rPh sb="153" eb="155">
      <t>セイフク</t>
    </rPh>
    <rPh sb="155" eb="156">
      <t>ミン</t>
    </rPh>
    <rPh sb="157" eb="158">
      <t>ホトン</t>
    </rPh>
    <rPh sb="159" eb="161">
      <t>キョウイ</t>
    </rPh>
    <rPh sb="177" eb="178">
      <t>カ</t>
    </rPh>
    <rPh sb="188" eb="189">
      <t>アラ</t>
    </rPh>
    <rPh sb="192" eb="193">
      <t>カミ</t>
    </rPh>
    <rPh sb="194" eb="195">
      <t>アラワ</t>
    </rPh>
    <rPh sb="206" eb="207">
      <t>フル</t>
    </rPh>
    <rPh sb="208" eb="211">
      <t>ユウワテキ</t>
    </rPh>
    <rPh sb="212" eb="214">
      <t>シンコウ</t>
    </rPh>
    <rPh sb="215" eb="217">
      <t>セイレイ</t>
    </rPh>
    <rPh sb="217" eb="219">
      <t>スウハイ</t>
    </rPh>
    <rPh sb="221" eb="222">
      <t>シロ</t>
    </rPh>
    <rPh sb="223" eb="226">
      <t>セイガイフ</t>
    </rPh>
    <rPh sb="227" eb="228">
      <t>マト</t>
    </rPh>
    <rPh sb="230" eb="232">
      <t>ヨゲン</t>
    </rPh>
    <rPh sb="232" eb="233">
      <t>シャ</t>
    </rPh>
    <rPh sb="236" eb="237">
      <t>キン</t>
    </rPh>
    <rPh sb="245" eb="246">
      <t>カレ</t>
    </rPh>
    <rPh sb="247" eb="249">
      <t>ニクタイ</t>
    </rPh>
    <rPh sb="250" eb="252">
      <t>ザンシ</t>
    </rPh>
    <rPh sb="253" eb="256">
      <t>セイガイフ</t>
    </rPh>
    <rPh sb="260" eb="262">
      <t>シンジャ</t>
    </rPh>
    <rPh sb="265" eb="267">
      <t>メザ</t>
    </rPh>
    <rPh sb="272" eb="273">
      <t>カミ</t>
    </rPh>
    <rPh sb="274" eb="276">
      <t>トウチャク</t>
    </rPh>
    <rPh sb="277" eb="278">
      <t>マ</t>
    </rPh>
    <rPh sb="279" eb="281">
      <t>セイト</t>
    </rPh>
    <rPh sb="292" eb="294">
      <t>マイソウ</t>
    </rPh>
    <rPh sb="305" eb="307">
      <t>コッキョウ</t>
    </rPh>
    <rPh sb="315" eb="318">
      <t>ホウカツテキ</t>
    </rPh>
    <rPh sb="318" eb="320">
      <t>シュウハ</t>
    </rPh>
    <rPh sb="323" eb="325">
      <t>ソンゾク</t>
    </rPh>
    <rPh sb="348" eb="350">
      <t>ジョジョ</t>
    </rPh>
    <rPh sb="351" eb="352">
      <t>アラ</t>
    </rPh>
    <rPh sb="355" eb="357">
      <t>シンコウ</t>
    </rPh>
    <rPh sb="358" eb="359">
      <t>ウ</t>
    </rPh>
    <rPh sb="360" eb="361">
      <t>イ</t>
    </rPh>
    <phoneticPr fontId="1"/>
  </si>
  <si>
    <t>21</t>
    <phoneticPr fontId="1"/>
  </si>
  <si>
    <t>23</t>
    <phoneticPr fontId="1"/>
  </si>
  <si>
    <t>24</t>
    <phoneticPr fontId="1"/>
  </si>
  <si>
    <t>雑貨</t>
    <rPh sb="0" eb="2">
      <t>ザッカ</t>
    </rPh>
    <phoneticPr fontId="1"/>
  </si>
  <si>
    <t>Eye of the Grey Ones</t>
    <phoneticPr fontId="1"/>
  </si>
  <si>
    <t>死1</t>
    <rPh sb="0" eb="1">
      <t>シ</t>
    </rPh>
    <phoneticPr fontId="1"/>
  </si>
  <si>
    <t>s</t>
    <phoneticPr fontId="1"/>
  </si>
  <si>
    <t>視覚障害を無効化</t>
    <rPh sb="0" eb="2">
      <t>シカク</t>
    </rPh>
    <rPh sb="2" eb="4">
      <t>ショウガイ</t>
    </rPh>
    <rPh sb="5" eb="8">
      <t>ムコウカ</t>
    </rPh>
    <phoneticPr fontId="1"/>
  </si>
  <si>
    <t>魔女三姉妹の共有品。赤の他人でも利用可能</t>
    <rPh sb="0" eb="2">
      <t>マジョ</t>
    </rPh>
    <rPh sb="2" eb="5">
      <t>サンシマイ</t>
    </rPh>
    <rPh sb="6" eb="8">
      <t>キョウユウ</t>
    </rPh>
    <rPh sb="8" eb="9">
      <t>ヒン</t>
    </rPh>
    <rPh sb="10" eb="11">
      <t>アカ</t>
    </rPh>
    <rPh sb="12" eb="14">
      <t>タニン</t>
    </rPh>
    <rPh sb="16" eb="18">
      <t>リヨウ</t>
    </rPh>
    <rPh sb="18" eb="20">
      <t>カノウ</t>
    </rPh>
    <phoneticPr fontId="1"/>
  </si>
  <si>
    <t>長槍と盾を持つ重歩兵。高い士気を持ち非常に高密度な隊列を組む</t>
    <rPh sb="0" eb="1">
      <t>ナガ</t>
    </rPh>
    <rPh sb="1" eb="2">
      <t>ヤリ</t>
    </rPh>
    <rPh sb="3" eb="4">
      <t>タテ</t>
    </rPh>
    <rPh sb="5" eb="6">
      <t>モ</t>
    </rPh>
    <rPh sb="7" eb="8">
      <t>ジュウ</t>
    </rPh>
    <rPh sb="8" eb="10">
      <t>ホヘイ</t>
    </rPh>
    <rPh sb="11" eb="12">
      <t>タカ</t>
    </rPh>
    <rPh sb="13" eb="15">
      <t>シキ</t>
    </rPh>
    <rPh sb="16" eb="17">
      <t>モ</t>
    </rPh>
    <rPh sb="18" eb="20">
      <t>ヒジョウ</t>
    </rPh>
    <rPh sb="21" eb="24">
      <t>コウミツド</t>
    </rPh>
    <rPh sb="25" eb="27">
      <t>タイレツ</t>
    </rPh>
    <rPh sb="28" eb="29">
      <t>ク</t>
    </rPh>
    <phoneticPr fontId="1"/>
  </si>
  <si>
    <t>C'tisは、砂地の砂漠に囲まれた沼地の多い河谷です。
この肥沃な谷では、蜥蜴に似た人型生物の宗教的王国が形成されました。
王国は人間の基準から見て古く、その知恵と魔法的な知識は素晴らしいものです。
Lizard Kingは社会の頂点に位置します。
王はC'tisで最高位の聖職者です。
王の下には、高僧とその神聖なる大蛇が存在します。
蜥蜴人は草食性ですが、兵士や労働者として仕える肉食の蜥蜴人の種族を隷属させています。
C'tissianは動きが鈍いですが、彼らを切り傷や打ち傷から保護する分厚い皮膚を持ちます。
どちらの蜥蜴人らも冷血動物であり、寒い州で戦う際は非常に早く消耗します。
彼らは毒に対する部分的な抵抗力を持ちます。
C'tisの住民は、温暖な州に住むことを好みます。
新たなる神の到来により、C'tisの沼地は拡大を始めました。
濃密な雨と息苦しい暑さは、大地を腐り行く植物の悪臭に満ちた不健康な湿地へと変えていきます。
MarshmasterはかつてのSauromancerに代わり、Swamp Guardは精鋭部隊として戦車隊に代わりました。
この地では。蜥蜴人は繁栄します。
この支配力に影響を受けている州では、税収は支配力1レベル毎に1%増加し、敵の州の税収は支配力1レベル毎に5%減少します。
冷血動物でなければ、支配圏内の兵士は病気に感染します。
新たなる神とその神聖なる部隊全員は、この影響に免疫を持ちます。</t>
    <phoneticPr fontId="1"/>
  </si>
  <si>
    <t>Pangaeaは、自然との繋がりを持つ野性的な生物が住む森の国です。
サテュロス、ケンタウロス、そしてミノタウロスのような半人は、森の深部にある神聖なる木立の支配者に仕えます。
古代には、森は世界の多くを覆っていましたが、しかしそれは変わりました。
人間は最早獣ではなく、動物は最早野生の存在ではありません。
野生の世界は、消えようとしています。
ケンタウロスは文明的な社会を発達させ、甲冑を身に着け始めました。
木立の守護者Panは、彼らの減少を続ける住処を護るべく行動するべき時であると決定しました。</t>
    <phoneticPr fontId="1"/>
  </si>
  <si>
    <t>サテュロス、ケンタウロス、ミノタウロス、パン</t>
    <phoneticPr fontId="1"/>
  </si>
  <si>
    <t>400（森林のみ200）</t>
    <phoneticPr fontId="1"/>
  </si>
  <si>
    <t>Standard</t>
    <phoneticPr fontId="1"/>
  </si>
  <si>
    <t>Fortress</t>
    <phoneticPr fontId="1"/>
  </si>
  <si>
    <t>The Grove of Gaia, Hidden Grove</t>
    <phoneticPr fontId="1"/>
  </si>
  <si>
    <t>緑5</t>
    <rPh sb="0" eb="1">
      <t>ミドリ</t>
    </rPh>
    <phoneticPr fontId="1"/>
  </si>
  <si>
    <t>Pangaea</t>
  </si>
  <si>
    <t>Black Harpy</t>
  </si>
  <si>
    <t>Satyr Commander</t>
  </si>
  <si>
    <t>Minotaur Lord</t>
  </si>
  <si>
    <t>Centauride Hierophantide</t>
  </si>
  <si>
    <t>Centaur Hierophant</t>
  </si>
  <si>
    <t>Dryad</t>
  </si>
  <si>
    <t>Pan</t>
  </si>
  <si>
    <t>Harpy</t>
  </si>
  <si>
    <t>Satyr Sneak</t>
  </si>
  <si>
    <t>Satyr</t>
  </si>
  <si>
    <t>Reveler</t>
  </si>
  <si>
    <t>Minotaur</t>
  </si>
  <si>
    <t>Centauride</t>
  </si>
  <si>
    <t>Centaur</t>
  </si>
  <si>
    <t>Centauride Warrior</t>
  </si>
  <si>
    <t>Centaur Warrior</t>
  </si>
  <si>
    <t>White Centaur</t>
  </si>
  <si>
    <t>Maenad</t>
  </si>
  <si>
    <t>16</t>
    <phoneticPr fontId="1"/>
  </si>
  <si>
    <t>Centaur Commander</t>
    <phoneticPr fontId="1"/>
  </si>
  <si>
    <t>城</t>
    <rPh sb="0" eb="1">
      <t>シロ</t>
    </rPh>
    <phoneticPr fontId="1"/>
  </si>
  <si>
    <t>指揮官</t>
    <rPh sb="0" eb="3">
      <t>シキカン</t>
    </rPh>
    <phoneticPr fontId="1"/>
  </si>
  <si>
    <t>半上位指揮官。指揮能力は高いが慕われていない</t>
    <rPh sb="0" eb="1">
      <t>ハン</t>
    </rPh>
    <rPh sb="1" eb="3">
      <t>ジョウイ</t>
    </rPh>
    <rPh sb="3" eb="6">
      <t>シキカン</t>
    </rPh>
    <rPh sb="7" eb="9">
      <t>シキ</t>
    </rPh>
    <rPh sb="9" eb="11">
      <t>ノウリョク</t>
    </rPh>
    <rPh sb="12" eb="13">
      <t>タカ</t>
    </rPh>
    <rPh sb="15" eb="16">
      <t>シタ</t>
    </rPh>
    <phoneticPr fontId="1"/>
  </si>
  <si>
    <t>f</t>
    <phoneticPr fontId="1"/>
  </si>
  <si>
    <t>14</t>
    <phoneticPr fontId="1"/>
  </si>
  <si>
    <t>レベル2の聖職者。緑などの魔法技能も持ち奇襲部隊の指揮も可能</t>
    <rPh sb="5" eb="8">
      <t>セイショクシャ</t>
    </rPh>
    <rPh sb="9" eb="10">
      <t>ミドリ</t>
    </rPh>
    <rPh sb="13" eb="15">
      <t>マホウ</t>
    </rPh>
    <rPh sb="15" eb="17">
      <t>ギノウ</t>
    </rPh>
    <rPh sb="18" eb="19">
      <t>モ</t>
    </rPh>
    <rPh sb="20" eb="22">
      <t>キシュウ</t>
    </rPh>
    <rPh sb="22" eb="24">
      <t>ブタイ</t>
    </rPh>
    <rPh sb="25" eb="27">
      <t>シキ</t>
    </rPh>
    <rPh sb="28" eb="30">
      <t>カノウ</t>
    </rPh>
    <phoneticPr fontId="1"/>
  </si>
  <si>
    <t>30+</t>
    <phoneticPr fontId="1"/>
  </si>
  <si>
    <t>0+</t>
    <phoneticPr fontId="1"/>
  </si>
  <si>
    <t>Pandemoniac</t>
    <phoneticPr fontId="1"/>
  </si>
  <si>
    <t>都</t>
    <rPh sb="0" eb="1">
      <t>ミヤコ</t>
    </rPh>
    <phoneticPr fontId="1"/>
  </si>
  <si>
    <t>y</t>
    <phoneticPr fontId="1"/>
  </si>
  <si>
    <t>魔術師</t>
    <rPh sb="0" eb="3">
      <t>マジュツシ</t>
    </rPh>
    <phoneticPr fontId="1"/>
  </si>
  <si>
    <t>緑、地などの魔法技能を持つ。高い魔力を備えるが雇用条件は緩い</t>
    <rPh sb="0" eb="1">
      <t>ミドリ</t>
    </rPh>
    <rPh sb="2" eb="3">
      <t>チ</t>
    </rPh>
    <rPh sb="6" eb="8">
      <t>マホウ</t>
    </rPh>
    <rPh sb="8" eb="10">
      <t>ギノウ</t>
    </rPh>
    <rPh sb="11" eb="12">
      <t>モ</t>
    </rPh>
    <rPh sb="14" eb="15">
      <t>タカ</t>
    </rPh>
    <rPh sb="16" eb="18">
      <t>マリョク</t>
    </rPh>
    <rPh sb="19" eb="20">
      <t>ソナ</t>
    </rPh>
    <rPh sb="23" eb="25">
      <t>コヨウ</t>
    </rPh>
    <rPh sb="25" eb="27">
      <t>ジョウケン</t>
    </rPh>
    <rPh sb="28" eb="29">
      <t>ユル</t>
    </rPh>
    <phoneticPr fontId="1"/>
  </si>
  <si>
    <t>緑、血などの魔法技能を持つ。数は出せないが有用</t>
    <rPh sb="0" eb="1">
      <t>ミドリ</t>
    </rPh>
    <rPh sb="2" eb="3">
      <t>ケツ</t>
    </rPh>
    <rPh sb="6" eb="8">
      <t>マホウ</t>
    </rPh>
    <rPh sb="8" eb="10">
      <t>ギノウ</t>
    </rPh>
    <rPh sb="11" eb="12">
      <t>モ</t>
    </rPh>
    <rPh sb="14" eb="15">
      <t>カズ</t>
    </rPh>
    <rPh sb="16" eb="17">
      <t>ダ</t>
    </rPh>
    <rPh sb="21" eb="23">
      <t>ユウヨウ</t>
    </rPh>
    <phoneticPr fontId="1"/>
  </si>
  <si>
    <t>25+</t>
    <phoneticPr fontId="1"/>
  </si>
  <si>
    <t>10+</t>
    <phoneticPr fontId="1"/>
  </si>
  <si>
    <t>18</t>
    <phoneticPr fontId="1"/>
  </si>
  <si>
    <t>Satry</t>
    <phoneticPr fontId="1"/>
  </si>
  <si>
    <t>城森</t>
    <rPh sb="0" eb="1">
      <t>シロ</t>
    </rPh>
    <rPh sb="1" eb="2">
      <t>モリ</t>
    </rPh>
    <phoneticPr fontId="1"/>
  </si>
  <si>
    <t>歩兵</t>
    <rPh sb="0" eb="2">
      <t>ホヘイ</t>
    </rPh>
    <phoneticPr fontId="1"/>
  </si>
  <si>
    <t>槍と小盾を持つ軽歩兵。射撃に少し強い</t>
    <rPh sb="0" eb="1">
      <t>ヤリ</t>
    </rPh>
    <rPh sb="2" eb="3">
      <t>コ</t>
    </rPh>
    <rPh sb="3" eb="4">
      <t>タテ</t>
    </rPh>
    <rPh sb="5" eb="6">
      <t>モ</t>
    </rPh>
    <rPh sb="7" eb="8">
      <t>ケイ</t>
    </rPh>
    <rPh sb="8" eb="10">
      <t>ホヘイ</t>
    </rPh>
    <rPh sb="11" eb="13">
      <t>シャゲキ</t>
    </rPh>
    <rPh sb="14" eb="15">
      <t>スコ</t>
    </rPh>
    <rPh sb="16" eb="17">
      <t>ツヨ</t>
    </rPh>
    <phoneticPr fontId="1"/>
  </si>
  <si>
    <t>Satyr Hoplite</t>
    <phoneticPr fontId="1"/>
  </si>
  <si>
    <t>槍と盾を持つ重歩兵。他のSatyrと違い統制され密な隊列まで組む</t>
    <rPh sb="0" eb="1">
      <t>ヤリ</t>
    </rPh>
    <rPh sb="2" eb="3">
      <t>タテ</t>
    </rPh>
    <rPh sb="4" eb="5">
      <t>モ</t>
    </rPh>
    <rPh sb="6" eb="7">
      <t>ジュウ</t>
    </rPh>
    <rPh sb="7" eb="9">
      <t>ホヘイ</t>
    </rPh>
    <rPh sb="10" eb="11">
      <t>ホカ</t>
    </rPh>
    <rPh sb="18" eb="19">
      <t>チガ</t>
    </rPh>
    <rPh sb="20" eb="22">
      <t>トウセイ</t>
    </rPh>
    <rPh sb="24" eb="25">
      <t>ミツ</t>
    </rPh>
    <rPh sb="26" eb="28">
      <t>タイレツ</t>
    </rPh>
    <rPh sb="30" eb="31">
      <t>ク</t>
    </rPh>
    <phoneticPr fontId="1"/>
  </si>
  <si>
    <t>War Minotaur</t>
    <phoneticPr fontId="1"/>
  </si>
  <si>
    <t>戦斧を持つ狂戦士。こちらは命令を聞く</t>
    <rPh sb="0" eb="1">
      <t>セン</t>
    </rPh>
    <rPh sb="1" eb="2">
      <t>オノ</t>
    </rPh>
    <rPh sb="3" eb="4">
      <t>モ</t>
    </rPh>
    <rPh sb="5" eb="6">
      <t>キョウ</t>
    </rPh>
    <rPh sb="6" eb="8">
      <t>センシ</t>
    </rPh>
    <rPh sb="13" eb="15">
      <t>メイレイ</t>
    </rPh>
    <rPh sb="16" eb="17">
      <t>キ</t>
    </rPh>
    <phoneticPr fontId="1"/>
  </si>
  <si>
    <t>Centauride Cataphract</t>
    <phoneticPr fontId="1"/>
  </si>
  <si>
    <t>Centaur Cataphract</t>
    <phoneticPr fontId="1"/>
  </si>
  <si>
    <t>軽突撃槍と盾を持つ重歩兵。強力かつ高速だが疲労が激しい</t>
    <rPh sb="0" eb="1">
      <t>ケイ</t>
    </rPh>
    <rPh sb="1" eb="3">
      <t>トツゲキ</t>
    </rPh>
    <rPh sb="3" eb="4">
      <t>ヤリ</t>
    </rPh>
    <rPh sb="5" eb="6">
      <t>タテ</t>
    </rPh>
    <rPh sb="7" eb="8">
      <t>モ</t>
    </rPh>
    <rPh sb="9" eb="10">
      <t>ジュウ</t>
    </rPh>
    <rPh sb="10" eb="12">
      <t>ホヘイ</t>
    </rPh>
    <rPh sb="13" eb="15">
      <t>キョウリョク</t>
    </rPh>
    <rPh sb="17" eb="19">
      <t>コウソク</t>
    </rPh>
    <rPh sb="21" eb="23">
      <t>ヒロウ</t>
    </rPh>
    <rPh sb="24" eb="25">
      <t>ハゲ</t>
    </rPh>
    <phoneticPr fontId="1"/>
  </si>
  <si>
    <t>軽突撃槍、投槍、盾を持つ重歩兵。戦闘技能に優れる</t>
    <rPh sb="0" eb="1">
      <t>ケイ</t>
    </rPh>
    <rPh sb="1" eb="3">
      <t>トツゲキ</t>
    </rPh>
    <rPh sb="3" eb="4">
      <t>ヤリ</t>
    </rPh>
    <rPh sb="5" eb="7">
      <t>ナゲヤリ</t>
    </rPh>
    <rPh sb="8" eb="9">
      <t>タテ</t>
    </rPh>
    <rPh sb="10" eb="11">
      <t>モ</t>
    </rPh>
    <rPh sb="12" eb="13">
      <t>ジュウ</t>
    </rPh>
    <rPh sb="13" eb="15">
      <t>ホヘイ</t>
    </rPh>
    <rPh sb="16" eb="18">
      <t>セントウ</t>
    </rPh>
    <rPh sb="18" eb="20">
      <t>ギノウ</t>
    </rPh>
    <rPh sb="21" eb="22">
      <t>スグ</t>
    </rPh>
    <phoneticPr fontId="1"/>
  </si>
  <si>
    <t>Pangaea</t>
    <phoneticPr fontId="1"/>
  </si>
  <si>
    <t>Centauride Hierophantide</t>
    <phoneticPr fontId="1"/>
  </si>
  <si>
    <t>聖1</t>
    <rPh sb="0" eb="1">
      <t>セイ</t>
    </rPh>
    <phoneticPr fontId="1"/>
  </si>
  <si>
    <t>水緑+1:100%</t>
    <rPh sb="0" eb="1">
      <t>ミズ</t>
    </rPh>
    <rPh sb="1" eb="2">
      <t>ミドリ</t>
    </rPh>
    <phoneticPr fontId="1"/>
  </si>
  <si>
    <t>Centaur Hierophant</t>
    <phoneticPr fontId="1"/>
  </si>
  <si>
    <t>地緑+1:100%</t>
    <rPh sb="0" eb="1">
      <t>チ</t>
    </rPh>
    <rPh sb="1" eb="2">
      <t>ミドリ</t>
    </rPh>
    <phoneticPr fontId="1"/>
  </si>
  <si>
    <t>Dryad</t>
    <phoneticPr fontId="1"/>
  </si>
  <si>
    <t>緑1聖2</t>
    <rPh sb="0" eb="1">
      <t>ミドリ</t>
    </rPh>
    <rPh sb="2" eb="3">
      <t>セイ</t>
    </rPh>
    <phoneticPr fontId="1"/>
  </si>
  <si>
    <t>水地緑+1:100%</t>
    <rPh sb="0" eb="1">
      <t>ミズ</t>
    </rPh>
    <rPh sb="1" eb="2">
      <t>チ</t>
    </rPh>
    <rPh sb="2" eb="3">
      <t>ミドリ</t>
    </rPh>
    <phoneticPr fontId="1"/>
  </si>
  <si>
    <t>Pan</t>
    <phoneticPr fontId="1"/>
  </si>
  <si>
    <t>地2緑3</t>
    <rPh sb="0" eb="1">
      <t>チ</t>
    </rPh>
    <rPh sb="2" eb="3">
      <t>ミドリ</t>
    </rPh>
    <phoneticPr fontId="1"/>
  </si>
  <si>
    <t>地緑+1:100% 地緑血+1:10%</t>
    <rPh sb="0" eb="1">
      <t>チ</t>
    </rPh>
    <rPh sb="1" eb="2">
      <t>ミドリ</t>
    </rPh>
    <rPh sb="10" eb="11">
      <t>チ</t>
    </rPh>
    <rPh sb="11" eb="12">
      <t>ミドリ</t>
    </rPh>
    <rPh sb="12" eb="13">
      <t>ケツ</t>
    </rPh>
    <phoneticPr fontId="1"/>
  </si>
  <si>
    <t>17+</t>
    <phoneticPr fontId="1"/>
  </si>
  <si>
    <t>緑3血2</t>
    <rPh sb="0" eb="1">
      <t>ミドリ</t>
    </rPh>
    <rPh sb="2" eb="3">
      <t>ケツ</t>
    </rPh>
    <phoneticPr fontId="1"/>
  </si>
  <si>
    <t>地緑血+1:10%</t>
    <rPh sb="0" eb="1">
      <t>チ</t>
    </rPh>
    <rPh sb="1" eb="2">
      <t>ミドリ</t>
    </rPh>
    <rPh sb="2" eb="3">
      <t>ケツ</t>
    </rPh>
    <phoneticPr fontId="1"/>
  </si>
  <si>
    <t>15+</t>
    <phoneticPr fontId="1"/>
  </si>
  <si>
    <t>Monster Boar</t>
    <phoneticPr fontId="1"/>
  </si>
  <si>
    <t>Fort of the Ancients</t>
    <phoneticPr fontId="1"/>
  </si>
  <si>
    <t>Tune of Fear</t>
    <phoneticPr fontId="1"/>
  </si>
  <si>
    <t>Tune of Growth</t>
    <phoneticPr fontId="1"/>
  </si>
  <si>
    <t>Tune of Dancing Death</t>
    <phoneticPr fontId="1"/>
  </si>
  <si>
    <t>Awaken Hamadryad</t>
    <phoneticPr fontId="1"/>
  </si>
  <si>
    <t>Alteration</t>
    <phoneticPr fontId="1"/>
  </si>
  <si>
    <t>Fort of the Ancients</t>
    <phoneticPr fontId="1"/>
  </si>
  <si>
    <t>緑4</t>
    <rPh sb="0" eb="1">
      <t>ミドリ</t>
    </rPh>
    <phoneticPr fontId="1"/>
  </si>
  <si>
    <t>儀式</t>
    <rPh sb="0" eb="2">
      <t>ギシキ</t>
    </rPh>
    <phoneticPr fontId="1"/>
  </si>
  <si>
    <t>森林・海中限定</t>
    <phoneticPr fontId="1"/>
  </si>
  <si>
    <t>要塞建設</t>
    <rPh sb="0" eb="2">
      <t>ヨウサイ</t>
    </rPh>
    <rPh sb="2" eb="4">
      <t>ケンセツ</t>
    </rPh>
    <phoneticPr fontId="1"/>
  </si>
  <si>
    <t>州に陸海に応じた種類の要塞を即座に建設します</t>
    <phoneticPr fontId="1"/>
  </si>
  <si>
    <t>Bramble Fort/Kelp Fort</t>
    <phoneticPr fontId="1"/>
  </si>
  <si>
    <t>Pangaea</t>
    <phoneticPr fontId="1"/>
  </si>
  <si>
    <t>Satyr:10　Satyr:10　Harpy:10</t>
    <phoneticPr fontId="1"/>
  </si>
  <si>
    <t>Satyrはそれぞれ小盾装備と投槍装備</t>
    <rPh sb="10" eb="11">
      <t>コ</t>
    </rPh>
    <rPh sb="11" eb="12">
      <t>タテ</t>
    </rPh>
    <rPh sb="12" eb="14">
      <t>ソウビ</t>
    </rPh>
    <rPh sb="15" eb="17">
      <t>ナゲヤリ</t>
    </rPh>
    <rPh sb="17" eb="19">
      <t>ソウビ</t>
    </rPh>
    <phoneticPr fontId="1"/>
  </si>
  <si>
    <t>Centaur:5　Centaur Warrior:5</t>
    <phoneticPr fontId="1"/>
  </si>
  <si>
    <t>Centaur:6</t>
    <phoneticPr fontId="1"/>
  </si>
  <si>
    <t>Satyr Warrior</t>
  </si>
  <si>
    <t>Minotaur Warrior</t>
  </si>
  <si>
    <t>レベル1の聖職者。死か緑の魔法技能も持ち指揮も可能</t>
    <rPh sb="5" eb="8">
      <t>セイショクシャ</t>
    </rPh>
    <rPh sb="9" eb="10">
      <t>シ</t>
    </rPh>
    <rPh sb="11" eb="12">
      <t>ミドリ</t>
    </rPh>
    <rPh sb="13" eb="15">
      <t>マホウ</t>
    </rPh>
    <rPh sb="15" eb="17">
      <t>ギノウ</t>
    </rPh>
    <rPh sb="18" eb="19">
      <t>モ</t>
    </rPh>
    <rPh sb="20" eb="22">
      <t>シキ</t>
    </rPh>
    <rPh sb="23" eb="25">
      <t>カノウ</t>
    </rPh>
    <phoneticPr fontId="1"/>
  </si>
  <si>
    <t>Black Dryad</t>
    <phoneticPr fontId="1"/>
  </si>
  <si>
    <t>レベル2の聖職者。死と緑の魔法技能も持ち奇襲部隊の指揮にも適する</t>
    <rPh sb="5" eb="8">
      <t>セイショクシャ</t>
    </rPh>
    <rPh sb="9" eb="10">
      <t>シ</t>
    </rPh>
    <rPh sb="11" eb="12">
      <t>ミドリ</t>
    </rPh>
    <rPh sb="13" eb="15">
      <t>マホウ</t>
    </rPh>
    <rPh sb="15" eb="17">
      <t>ギノウ</t>
    </rPh>
    <rPh sb="18" eb="19">
      <t>モ</t>
    </rPh>
    <rPh sb="20" eb="22">
      <t>キシュウ</t>
    </rPh>
    <rPh sb="22" eb="24">
      <t>ブタイ</t>
    </rPh>
    <rPh sb="25" eb="27">
      <t>シキ</t>
    </rPh>
    <rPh sb="29" eb="30">
      <t>テキ</t>
    </rPh>
    <phoneticPr fontId="1"/>
  </si>
  <si>
    <t>レベル2の聖職者。緑、死などの魔法技能も持つ</t>
    <rPh sb="5" eb="8">
      <t>セイショクシャ</t>
    </rPh>
    <rPh sb="9" eb="10">
      <t>ミドリ</t>
    </rPh>
    <rPh sb="11" eb="12">
      <t>シ</t>
    </rPh>
    <rPh sb="15" eb="17">
      <t>マホウ</t>
    </rPh>
    <rPh sb="17" eb="19">
      <t>ギノウ</t>
    </rPh>
    <rPh sb="20" eb="21">
      <t>モ</t>
    </rPh>
    <phoneticPr fontId="1"/>
  </si>
  <si>
    <t>Dryad Hag</t>
    <phoneticPr fontId="1"/>
  </si>
  <si>
    <t>Panic Apostate</t>
    <phoneticPr fontId="1"/>
  </si>
  <si>
    <t>緑、死などの魔法技能を持つ。高い魔力を備えるが雇用条件は緩い</t>
    <rPh sb="0" eb="1">
      <t>ミドリ</t>
    </rPh>
    <rPh sb="2" eb="3">
      <t>シ</t>
    </rPh>
    <rPh sb="6" eb="8">
      <t>マホウ</t>
    </rPh>
    <rPh sb="8" eb="10">
      <t>ギノウ</t>
    </rPh>
    <rPh sb="11" eb="12">
      <t>モ</t>
    </rPh>
    <rPh sb="14" eb="15">
      <t>タカ</t>
    </rPh>
    <rPh sb="16" eb="18">
      <t>マリョク</t>
    </rPh>
    <rPh sb="19" eb="20">
      <t>ソナ</t>
    </rPh>
    <rPh sb="23" eb="25">
      <t>コヨウ</t>
    </rPh>
    <rPh sb="25" eb="27">
      <t>ジョウケン</t>
    </rPh>
    <rPh sb="28" eb="29">
      <t>ユル</t>
    </rPh>
    <phoneticPr fontId="1"/>
  </si>
  <si>
    <t>0+</t>
    <phoneticPr fontId="1"/>
  </si>
  <si>
    <t>10+</t>
    <phoneticPr fontId="1"/>
  </si>
  <si>
    <t>70+</t>
    <phoneticPr fontId="1"/>
  </si>
  <si>
    <t>15+</t>
    <phoneticPr fontId="1"/>
  </si>
  <si>
    <t>100+</t>
    <phoneticPr fontId="1"/>
  </si>
  <si>
    <t>Black Centaur</t>
    <phoneticPr fontId="1"/>
  </si>
  <si>
    <t>Asphodel</t>
    <phoneticPr fontId="1"/>
  </si>
  <si>
    <t>Manikin</t>
    <phoneticPr fontId="1"/>
  </si>
  <si>
    <t>聖（城外）</t>
    <rPh sb="0" eb="1">
      <t>セイ</t>
    </rPh>
    <rPh sb="2" eb="3">
      <t>シロ</t>
    </rPh>
    <rPh sb="3" eb="4">
      <t>ソト</t>
    </rPh>
    <phoneticPr fontId="1"/>
  </si>
  <si>
    <t>歩兵</t>
    <rPh sb="0" eb="2">
      <t>ホヘイ</t>
    </rPh>
    <phoneticPr fontId="1"/>
  </si>
  <si>
    <t>眠りの蔓と爪で戦う人間の残骸。死体を消費して作られる</t>
    <rPh sb="0" eb="1">
      <t>ネム</t>
    </rPh>
    <rPh sb="3" eb="4">
      <t>ツル</t>
    </rPh>
    <rPh sb="5" eb="6">
      <t>ツメ</t>
    </rPh>
    <rPh sb="7" eb="8">
      <t>タタカ</t>
    </rPh>
    <rPh sb="9" eb="11">
      <t>ニンゲン</t>
    </rPh>
    <rPh sb="12" eb="14">
      <t>ザンガイ</t>
    </rPh>
    <rPh sb="15" eb="17">
      <t>シタイ</t>
    </rPh>
    <rPh sb="18" eb="20">
      <t>ショウヒ</t>
    </rPh>
    <rPh sb="22" eb="23">
      <t>ツク</t>
    </rPh>
    <phoneticPr fontId="1"/>
  </si>
  <si>
    <t>20</t>
    <phoneticPr fontId="1"/>
  </si>
  <si>
    <t>p</t>
    <phoneticPr fontId="1"/>
  </si>
  <si>
    <t>f</t>
    <phoneticPr fontId="1"/>
  </si>
  <si>
    <t>Mandragora</t>
    <phoneticPr fontId="1"/>
  </si>
  <si>
    <t>二本の蔓を持つ人間の残骸の強化版。群れると神さえも倒し得る</t>
    <rPh sb="0" eb="2">
      <t>ニホン</t>
    </rPh>
    <rPh sb="3" eb="4">
      <t>ツル</t>
    </rPh>
    <rPh sb="5" eb="6">
      <t>モ</t>
    </rPh>
    <rPh sb="7" eb="9">
      <t>ニンゲン</t>
    </rPh>
    <rPh sb="10" eb="12">
      <t>ザンガイ</t>
    </rPh>
    <rPh sb="13" eb="15">
      <t>キョウカ</t>
    </rPh>
    <rPh sb="15" eb="16">
      <t>バン</t>
    </rPh>
    <rPh sb="17" eb="18">
      <t>ム</t>
    </rPh>
    <rPh sb="21" eb="22">
      <t>カミ</t>
    </rPh>
    <rPh sb="25" eb="26">
      <t>タオ</t>
    </rPh>
    <rPh sb="27" eb="28">
      <t>ウ</t>
    </rPh>
    <phoneticPr fontId="1"/>
  </si>
  <si>
    <t>Carrion Beast</t>
    <phoneticPr fontId="1"/>
  </si>
  <si>
    <t>聖（森）</t>
    <rPh sb="0" eb="1">
      <t>セイ</t>
    </rPh>
    <rPh sb="2" eb="3">
      <t>モリ</t>
    </rPh>
    <phoneticPr fontId="1"/>
  </si>
  <si>
    <t>眠りの蔓と噛み付きで戦う狼の残骸。人間よりも足が速い</t>
    <rPh sb="0" eb="1">
      <t>ネム</t>
    </rPh>
    <rPh sb="3" eb="4">
      <t>ツル</t>
    </rPh>
    <rPh sb="5" eb="6">
      <t>カ</t>
    </rPh>
    <rPh sb="7" eb="8">
      <t>ツ</t>
    </rPh>
    <rPh sb="10" eb="11">
      <t>タタカ</t>
    </rPh>
    <rPh sb="12" eb="13">
      <t>オオカミ</t>
    </rPh>
    <rPh sb="14" eb="16">
      <t>ザンガイ</t>
    </rPh>
    <rPh sb="17" eb="19">
      <t>ニンゲン</t>
    </rPh>
    <rPh sb="22" eb="23">
      <t>アシ</t>
    </rPh>
    <rPh sb="24" eb="25">
      <t>ハヤ</t>
    </rPh>
    <phoneticPr fontId="1"/>
  </si>
  <si>
    <t>眠りの蔓と噛み付きで戦う猪の残骸。少し鈍いがより強靭</t>
    <rPh sb="0" eb="1">
      <t>ネム</t>
    </rPh>
    <rPh sb="3" eb="4">
      <t>ツル</t>
    </rPh>
    <rPh sb="5" eb="6">
      <t>カ</t>
    </rPh>
    <rPh sb="7" eb="8">
      <t>ツ</t>
    </rPh>
    <rPh sb="10" eb="11">
      <t>タタカ</t>
    </rPh>
    <rPh sb="12" eb="13">
      <t>イノシシ</t>
    </rPh>
    <rPh sb="14" eb="16">
      <t>ザンガイ</t>
    </rPh>
    <rPh sb="17" eb="18">
      <t>スコ</t>
    </rPh>
    <rPh sb="19" eb="20">
      <t>ニブ</t>
    </rPh>
    <rPh sb="24" eb="26">
      <t>キョウジン</t>
    </rPh>
    <phoneticPr fontId="1"/>
  </si>
  <si>
    <t>眠りの蔓と蹄で戦う馬の残骸。やや大きく高速かつ強靭</t>
    <rPh sb="0" eb="1">
      <t>ネム</t>
    </rPh>
    <rPh sb="3" eb="4">
      <t>ツル</t>
    </rPh>
    <rPh sb="5" eb="6">
      <t>ヒヅメ</t>
    </rPh>
    <rPh sb="7" eb="8">
      <t>タタカ</t>
    </rPh>
    <rPh sb="9" eb="10">
      <t>ウマ</t>
    </rPh>
    <rPh sb="11" eb="13">
      <t>ザンガイ</t>
    </rPh>
    <rPh sb="16" eb="17">
      <t>オオ</t>
    </rPh>
    <rPh sb="19" eb="21">
      <t>コウソク</t>
    </rPh>
    <rPh sb="23" eb="25">
      <t>キョウジン</t>
    </rPh>
    <phoneticPr fontId="1"/>
  </si>
  <si>
    <t>軍用象</t>
    <rPh sb="0" eb="2">
      <t>グンヨウ</t>
    </rPh>
    <rPh sb="2" eb="3">
      <t>ゾウ</t>
    </rPh>
    <phoneticPr fontId="1"/>
  </si>
  <si>
    <t>眠りの蔓二本と牙で戦う象の残骸。小さな敵は生前同様に蹂躙する</t>
    <rPh sb="0" eb="1">
      <t>ネム</t>
    </rPh>
    <rPh sb="3" eb="4">
      <t>ツル</t>
    </rPh>
    <rPh sb="4" eb="6">
      <t>ニホン</t>
    </rPh>
    <rPh sb="7" eb="8">
      <t>キバ</t>
    </rPh>
    <rPh sb="9" eb="10">
      <t>タタカ</t>
    </rPh>
    <rPh sb="11" eb="12">
      <t>ゾウ</t>
    </rPh>
    <rPh sb="13" eb="15">
      <t>ザンガイ</t>
    </rPh>
    <rPh sb="16" eb="17">
      <t>チイ</t>
    </rPh>
    <rPh sb="19" eb="20">
      <t>テキ</t>
    </rPh>
    <rPh sb="21" eb="23">
      <t>セイゼン</t>
    </rPh>
    <rPh sb="23" eb="25">
      <t>ドウヨウ</t>
    </rPh>
    <rPh sb="26" eb="28">
      <t>ジュウリン</t>
    </rPh>
    <phoneticPr fontId="1"/>
  </si>
  <si>
    <t>Harpy Manikin</t>
    <phoneticPr fontId="1"/>
  </si>
  <si>
    <t>眠りの蔓二本で戦う鳥人間の残骸。飛行できず非常に鈍い</t>
    <rPh sb="0" eb="1">
      <t>ネム</t>
    </rPh>
    <rPh sb="3" eb="4">
      <t>ツル</t>
    </rPh>
    <rPh sb="4" eb="6">
      <t>ニホン</t>
    </rPh>
    <rPh sb="7" eb="8">
      <t>タタカ</t>
    </rPh>
    <rPh sb="9" eb="10">
      <t>トリ</t>
    </rPh>
    <rPh sb="10" eb="12">
      <t>ニンゲン</t>
    </rPh>
    <rPh sb="13" eb="15">
      <t>ザンガイ</t>
    </rPh>
    <rPh sb="16" eb="18">
      <t>ヒコウ</t>
    </rPh>
    <rPh sb="21" eb="23">
      <t>ヒジョウ</t>
    </rPh>
    <rPh sb="24" eb="25">
      <t>ニブ</t>
    </rPh>
    <phoneticPr fontId="1"/>
  </si>
  <si>
    <t>14</t>
    <phoneticPr fontId="1"/>
  </si>
  <si>
    <t>Satyr Manikin</t>
    <phoneticPr fontId="1"/>
  </si>
  <si>
    <t>眠りの蔓と爪で戦う山羊人間の残骸。人間に近いがより強靭</t>
    <rPh sb="0" eb="1">
      <t>ネム</t>
    </rPh>
    <rPh sb="3" eb="4">
      <t>ツル</t>
    </rPh>
    <rPh sb="5" eb="6">
      <t>ツメ</t>
    </rPh>
    <rPh sb="7" eb="8">
      <t>タタカ</t>
    </rPh>
    <rPh sb="9" eb="11">
      <t>ヤギ</t>
    </rPh>
    <rPh sb="11" eb="13">
      <t>ニンゲン</t>
    </rPh>
    <rPh sb="14" eb="16">
      <t>ザンガイ</t>
    </rPh>
    <rPh sb="17" eb="19">
      <t>ニンゲン</t>
    </rPh>
    <rPh sb="20" eb="21">
      <t>チカ</t>
    </rPh>
    <rPh sb="25" eb="27">
      <t>キョウジン</t>
    </rPh>
    <phoneticPr fontId="1"/>
  </si>
  <si>
    <t>Minotaur Manikin</t>
    <phoneticPr fontId="1"/>
  </si>
  <si>
    <t>眠りの蔓、爪、角で戦う牛人間の残骸。蹂躙は行わない</t>
    <rPh sb="0" eb="1">
      <t>ネム</t>
    </rPh>
    <rPh sb="3" eb="4">
      <t>ツル</t>
    </rPh>
    <rPh sb="5" eb="6">
      <t>ツメ</t>
    </rPh>
    <rPh sb="7" eb="8">
      <t>ツノ</t>
    </rPh>
    <rPh sb="9" eb="10">
      <t>タタカ</t>
    </rPh>
    <rPh sb="11" eb="12">
      <t>ウシ</t>
    </rPh>
    <rPh sb="12" eb="14">
      <t>ニンゲン</t>
    </rPh>
    <rPh sb="15" eb="17">
      <t>ザンガイ</t>
    </rPh>
    <rPh sb="18" eb="20">
      <t>ジュウリン</t>
    </rPh>
    <rPh sb="21" eb="22">
      <t>オコナ</t>
    </rPh>
    <phoneticPr fontId="1"/>
  </si>
  <si>
    <t>Sagittarian Carcass</t>
    <phoneticPr fontId="1"/>
  </si>
  <si>
    <t>蔓の鞭や弓を備える馬人間の残骸。敵を捕縛しながら戦える</t>
    <rPh sb="0" eb="1">
      <t>ツル</t>
    </rPh>
    <rPh sb="2" eb="3">
      <t>ムチ</t>
    </rPh>
    <rPh sb="4" eb="5">
      <t>ユミ</t>
    </rPh>
    <rPh sb="6" eb="7">
      <t>ソナ</t>
    </rPh>
    <rPh sb="9" eb="10">
      <t>ウマ</t>
    </rPh>
    <rPh sb="10" eb="12">
      <t>ニンゲン</t>
    </rPh>
    <rPh sb="13" eb="15">
      <t>ザンガイ</t>
    </rPh>
    <rPh sb="16" eb="17">
      <t>テキ</t>
    </rPh>
    <rPh sb="18" eb="20">
      <t>ホバク</t>
    </rPh>
    <rPh sb="24" eb="25">
      <t>タタカ</t>
    </rPh>
    <phoneticPr fontId="1"/>
  </si>
  <si>
    <t>y</t>
    <phoneticPr fontId="1"/>
  </si>
  <si>
    <t>Centaur Hierophant</t>
    <phoneticPr fontId="1"/>
  </si>
  <si>
    <t>城</t>
    <rPh sb="0" eb="1">
      <t>シロ</t>
    </rPh>
    <phoneticPr fontId="1"/>
  </si>
  <si>
    <t>城森</t>
    <rPh sb="0" eb="1">
      <t>シロ</t>
    </rPh>
    <rPh sb="1" eb="2">
      <t>モリ</t>
    </rPh>
    <phoneticPr fontId="1"/>
  </si>
  <si>
    <t>聖1</t>
    <rPh sb="0" eb="1">
      <t>セイ</t>
    </rPh>
    <phoneticPr fontId="1"/>
  </si>
  <si>
    <t>死緑+1:100% 地+1:10%</t>
    <rPh sb="0" eb="1">
      <t>シ</t>
    </rPh>
    <rPh sb="1" eb="2">
      <t>ミドリ</t>
    </rPh>
    <rPh sb="10" eb="11">
      <t>チ</t>
    </rPh>
    <phoneticPr fontId="1"/>
  </si>
  <si>
    <t>Centauride Hierophantide</t>
    <phoneticPr fontId="1"/>
  </si>
  <si>
    <t>死緑+1:100% 水+1:10%</t>
    <rPh sb="0" eb="1">
      <t>シ</t>
    </rPh>
    <rPh sb="1" eb="2">
      <t>ミドリ</t>
    </rPh>
    <rPh sb="10" eb="11">
      <t>ミズ</t>
    </rPh>
    <phoneticPr fontId="1"/>
  </si>
  <si>
    <t>7+</t>
    <phoneticPr fontId="1"/>
  </si>
  <si>
    <t>7+</t>
    <phoneticPr fontId="1"/>
  </si>
  <si>
    <t>死1緑1聖2</t>
    <rPh sb="0" eb="1">
      <t>シ</t>
    </rPh>
    <rPh sb="2" eb="3">
      <t>ミドリ</t>
    </rPh>
    <rPh sb="4" eb="5">
      <t>セイ</t>
    </rPh>
    <phoneticPr fontId="1"/>
  </si>
  <si>
    <t>死1緑2聖2</t>
    <rPh sb="0" eb="1">
      <t>シ</t>
    </rPh>
    <rPh sb="2" eb="3">
      <t>ミドリ</t>
    </rPh>
    <rPh sb="4" eb="5">
      <t>セイ</t>
    </rPh>
    <phoneticPr fontId="1"/>
  </si>
  <si>
    <t>水地死+1:100% 水地死+1:10%</t>
    <rPh sb="0" eb="1">
      <t>ミズ</t>
    </rPh>
    <rPh sb="1" eb="2">
      <t>チ</t>
    </rPh>
    <rPh sb="2" eb="3">
      <t>シ</t>
    </rPh>
    <rPh sb="11" eb="12">
      <t>ミズ</t>
    </rPh>
    <rPh sb="12" eb="13">
      <t>チ</t>
    </rPh>
    <rPh sb="13" eb="14">
      <t>シ</t>
    </rPh>
    <phoneticPr fontId="1"/>
  </si>
  <si>
    <t>13+</t>
    <phoneticPr fontId="1"/>
  </si>
  <si>
    <t>Panic Apostate</t>
    <phoneticPr fontId="1"/>
  </si>
  <si>
    <t>死2緑3</t>
    <rPh sb="0" eb="1">
      <t>シ</t>
    </rPh>
    <rPh sb="2" eb="3">
      <t>ミドリ</t>
    </rPh>
    <phoneticPr fontId="1"/>
  </si>
  <si>
    <t>水地死緑+1:100% 水地死緑+1:10%</t>
    <rPh sb="0" eb="1">
      <t>ミズ</t>
    </rPh>
    <rPh sb="1" eb="2">
      <t>チ</t>
    </rPh>
    <rPh sb="2" eb="3">
      <t>シ</t>
    </rPh>
    <rPh sb="3" eb="4">
      <t>ミドリ</t>
    </rPh>
    <rPh sb="12" eb="13">
      <t>ミズ</t>
    </rPh>
    <rPh sb="13" eb="14">
      <t>チ</t>
    </rPh>
    <rPh sb="14" eb="15">
      <t>シ</t>
    </rPh>
    <rPh sb="15" eb="16">
      <t>ミドリ</t>
    </rPh>
    <phoneticPr fontId="1"/>
  </si>
  <si>
    <t>17+</t>
    <phoneticPr fontId="1"/>
  </si>
  <si>
    <t>Carrion Centaur</t>
    <phoneticPr fontId="1"/>
  </si>
  <si>
    <t>Carrion Lady</t>
    <phoneticPr fontId="1"/>
  </si>
  <si>
    <t>Carrion Lord</t>
    <phoneticPr fontId="1"/>
  </si>
  <si>
    <t>Quick Roots</t>
    <phoneticPr fontId="1"/>
  </si>
  <si>
    <t>Regrowth</t>
    <phoneticPr fontId="1"/>
  </si>
  <si>
    <t>Mend the Dead</t>
    <phoneticPr fontId="1"/>
  </si>
  <si>
    <t>Puppet Mastery</t>
    <phoneticPr fontId="1"/>
  </si>
  <si>
    <t>Carrion Growth</t>
    <phoneticPr fontId="1"/>
  </si>
  <si>
    <t>Enchantment</t>
    <phoneticPr fontId="1"/>
  </si>
  <si>
    <t>緑1</t>
    <rPh sb="0" eb="1">
      <t>ミドリ</t>
    </rPh>
    <phoneticPr fontId="1"/>
  </si>
  <si>
    <t>死1</t>
    <rPh sb="0" eb="1">
      <t>シ</t>
    </rPh>
    <phoneticPr fontId="1"/>
  </si>
  <si>
    <t>緑3</t>
    <rPh sb="0" eb="1">
      <t>ミドリ</t>
    </rPh>
    <phoneticPr fontId="1"/>
  </si>
  <si>
    <t>死2</t>
    <rPh sb="0" eb="1">
      <t>シ</t>
    </rPh>
    <phoneticPr fontId="1"/>
  </si>
  <si>
    <t>聖1</t>
    <rPh sb="0" eb="1">
      <t>セイ</t>
    </rPh>
    <phoneticPr fontId="1"/>
  </si>
  <si>
    <t>聖2</t>
    <rPh sb="0" eb="1">
      <t>セイ</t>
    </rPh>
    <phoneticPr fontId="1"/>
  </si>
  <si>
    <t>聖3</t>
    <rPh sb="0" eb="1">
      <t>セイ</t>
    </rPh>
    <phoneticPr fontId="1"/>
  </si>
  <si>
    <t>聖4</t>
    <rPh sb="0" eb="1">
      <t>セイ</t>
    </rPh>
    <phoneticPr fontId="1"/>
  </si>
  <si>
    <t>戦闘</t>
    <rPh sb="0" eb="2">
      <t>セントウ</t>
    </rPh>
    <phoneticPr fontId="1"/>
  </si>
  <si>
    <t>陸上専用</t>
    <rPh sb="0" eb="2">
      <t>リクジョウ</t>
    </rPh>
    <rPh sb="2" eb="4">
      <t>センヨウ</t>
    </rPh>
    <phoneticPr fontId="1"/>
  </si>
  <si>
    <t>水陸両用</t>
    <rPh sb="0" eb="2">
      <t>スイリク</t>
    </rPh>
    <rPh sb="2" eb="4">
      <t>リョウヨウ</t>
    </rPh>
    <phoneticPr fontId="1"/>
  </si>
  <si>
    <t>指揮官召喚</t>
    <rPh sb="0" eb="3">
      <t>シキカン</t>
    </rPh>
    <rPh sb="3" eb="5">
      <t>ショウカン</t>
    </rPh>
    <phoneticPr fontId="1"/>
  </si>
  <si>
    <t>強化</t>
    <rPh sb="0" eb="2">
      <t>キョウカ</t>
    </rPh>
    <phoneticPr fontId="1"/>
  </si>
  <si>
    <t>全体強化</t>
    <rPh sb="0" eb="2">
      <t>ゼンタイ</t>
    </rPh>
    <rPh sb="2" eb="4">
      <t>キョウカ</t>
    </rPh>
    <phoneticPr fontId="1"/>
  </si>
  <si>
    <t>治療</t>
    <rPh sb="0" eb="2">
      <t>チリョウ</t>
    </rPh>
    <phoneticPr fontId="1"/>
  </si>
  <si>
    <t>小範囲の味方の移動速度を倍増させます</t>
    <rPh sb="0" eb="3">
      <t>ショウハンイ</t>
    </rPh>
    <rPh sb="4" eb="6">
      <t>ミカタ</t>
    </rPh>
    <rPh sb="7" eb="9">
      <t>イドウ</t>
    </rPh>
    <rPh sb="9" eb="11">
      <t>ソクド</t>
    </rPh>
    <rPh sb="12" eb="14">
      <t>バイゾウ</t>
    </rPh>
    <phoneticPr fontId="1"/>
  </si>
  <si>
    <t>小範囲のアンデッドの移動速度を倍増させます</t>
    <rPh sb="0" eb="3">
      <t>ショウハンイ</t>
    </rPh>
    <rPh sb="10" eb="12">
      <t>イドウ</t>
    </rPh>
    <rPh sb="12" eb="14">
      <t>ソクド</t>
    </rPh>
    <rPh sb="15" eb="17">
      <t>バイゾウ</t>
    </rPh>
    <phoneticPr fontId="1"/>
  </si>
  <si>
    <t>中範囲のアンデッドに再生能力を与えます</t>
    <rPh sb="0" eb="1">
      <t>チュウ</t>
    </rPh>
    <rPh sb="1" eb="3">
      <t>ハンイ</t>
    </rPh>
    <rPh sb="10" eb="12">
      <t>サイセイ</t>
    </rPh>
    <rPh sb="12" eb="14">
      <t>ノウリョク</t>
    </rPh>
    <rPh sb="15" eb="16">
      <t>アタ</t>
    </rPh>
    <phoneticPr fontId="1"/>
  </si>
  <si>
    <t>アンデッド1体のHPを回復させます</t>
    <rPh sb="6" eb="7">
      <t>タイ</t>
    </rPh>
    <rPh sb="11" eb="13">
      <t>カイフク</t>
    </rPh>
    <phoneticPr fontId="1"/>
  </si>
  <si>
    <t>味方のアンデッド全員の移動速度を倍増させようと試みます</t>
    <rPh sb="0" eb="2">
      <t>ミカタ</t>
    </rPh>
    <rPh sb="8" eb="10">
      <t>ゼンイン</t>
    </rPh>
    <rPh sb="11" eb="13">
      <t>イドウ</t>
    </rPh>
    <rPh sb="13" eb="15">
      <t>ソクド</t>
    </rPh>
    <rPh sb="16" eb="18">
      <t>バイゾウ</t>
    </rPh>
    <rPh sb="23" eb="24">
      <t>ココロ</t>
    </rPh>
    <phoneticPr fontId="1"/>
  </si>
  <si>
    <t>味方のアンデッド全員に再生能力を与えようと試みます</t>
    <rPh sb="0" eb="2">
      <t>ミカタ</t>
    </rPh>
    <rPh sb="8" eb="10">
      <t>ゼンイン</t>
    </rPh>
    <rPh sb="11" eb="13">
      <t>サイセイ</t>
    </rPh>
    <rPh sb="13" eb="15">
      <t>ノウリョク</t>
    </rPh>
    <rPh sb="16" eb="17">
      <t>アタ</t>
    </rPh>
    <rPh sb="21" eb="22">
      <t>ココロ</t>
    </rPh>
    <phoneticPr fontId="1"/>
  </si>
  <si>
    <t>アンデッドの下級聖職者Carrion Centaurを召喚します</t>
    <rPh sb="6" eb="8">
      <t>カキュウ</t>
    </rPh>
    <rPh sb="8" eb="11">
      <t>セイショクシャ</t>
    </rPh>
    <rPh sb="27" eb="29">
      <t>ショウカン</t>
    </rPh>
    <phoneticPr fontId="1"/>
  </si>
  <si>
    <t>アンデッドの中級聖職者Carrion Ladyを召喚します</t>
    <rPh sb="6" eb="8">
      <t>チュウキュウ</t>
    </rPh>
    <rPh sb="8" eb="11">
      <t>セイショクシャ</t>
    </rPh>
    <rPh sb="24" eb="26">
      <t>ショウカン</t>
    </rPh>
    <phoneticPr fontId="1"/>
  </si>
  <si>
    <t>アンデッドの上級聖職者かつ魔術師であるCarrion Lordを召喚します</t>
    <rPh sb="6" eb="8">
      <t>ジョウキュウ</t>
    </rPh>
    <rPh sb="8" eb="11">
      <t>セイショクシャ</t>
    </rPh>
    <rPh sb="13" eb="16">
      <t>マジュツシ</t>
    </rPh>
    <rPh sb="32" eb="34">
      <t>ショウカン</t>
    </rPh>
    <phoneticPr fontId="1"/>
  </si>
  <si>
    <t>Carrion Centaur</t>
    <phoneticPr fontId="1"/>
  </si>
  <si>
    <t>Haste</t>
    <phoneticPr fontId="1"/>
  </si>
  <si>
    <t>Regeneration</t>
    <phoneticPr fontId="1"/>
  </si>
  <si>
    <t>30+5</t>
    <phoneticPr fontId="1"/>
  </si>
  <si>
    <t>1+1</t>
    <phoneticPr fontId="1"/>
  </si>
  <si>
    <t>アンデッドにのみ作用\n味方にのみ作用</t>
    <rPh sb="8" eb="10">
      <t>サヨウ</t>
    </rPh>
    <rPh sb="12" eb="14">
      <t>ミカタ</t>
    </rPh>
    <rPh sb="17" eb="19">
      <t>サヨウ</t>
    </rPh>
    <phoneticPr fontId="1"/>
  </si>
  <si>
    <t>2+1</t>
    <phoneticPr fontId="1"/>
  </si>
  <si>
    <t>防御無視\nアンデッドにのみ作用</t>
    <rPh sb="0" eb="2">
      <t>ボウギョ</t>
    </rPh>
    <rPh sb="2" eb="4">
      <t>ムシ</t>
    </rPh>
    <rPh sb="14" eb="16">
      <t>サヨウ</t>
    </rPh>
    <phoneticPr fontId="1"/>
  </si>
  <si>
    <t>抵抗可能\nアンデッドにのみ作用\n味方にのみ作用</t>
    <rPh sb="0" eb="2">
      <t>テイコウ</t>
    </rPh>
    <rPh sb="2" eb="4">
      <t>カノウ</t>
    </rPh>
    <rPh sb="14" eb="16">
      <t>サヨウ</t>
    </rPh>
    <rPh sb="18" eb="20">
      <t>ミカタ</t>
    </rPh>
    <rPh sb="23" eb="25">
      <t>サヨウ</t>
    </rPh>
    <phoneticPr fontId="1"/>
  </si>
  <si>
    <t>抵抗容易\nアンデッドにのみ作用\n味方にのみ作用</t>
    <rPh sb="0" eb="2">
      <t>テイコウ</t>
    </rPh>
    <rPh sb="2" eb="4">
      <t>ヨウイ</t>
    </rPh>
    <rPh sb="14" eb="16">
      <t>サヨウ</t>
    </rPh>
    <rPh sb="18" eb="20">
      <t>ミカタ</t>
    </rPh>
    <rPh sb="23" eb="25">
      <t>サヨウ</t>
    </rPh>
    <phoneticPr fontId="1"/>
  </si>
  <si>
    <t>Grow Fortress</t>
    <phoneticPr fontId="1"/>
  </si>
  <si>
    <t>Carrion Centaur</t>
    <phoneticPr fontId="1"/>
  </si>
  <si>
    <t>Carrion Lady</t>
    <phoneticPr fontId="1"/>
  </si>
  <si>
    <t>Carrion Lord</t>
    <phoneticPr fontId="1"/>
  </si>
  <si>
    <t>Quick Roots</t>
    <phoneticPr fontId="1"/>
  </si>
  <si>
    <t>Regrowth</t>
    <phoneticPr fontId="1"/>
  </si>
  <si>
    <t>Mend the Dead</t>
    <phoneticPr fontId="1"/>
  </si>
  <si>
    <t>Puppet Mastery</t>
    <phoneticPr fontId="1"/>
  </si>
  <si>
    <t>Carrion Growth</t>
    <phoneticPr fontId="1"/>
  </si>
  <si>
    <t>Asphodel</t>
    <phoneticPr fontId="1"/>
  </si>
  <si>
    <t>Centaur Hierophant</t>
    <phoneticPr fontId="1"/>
  </si>
  <si>
    <t>Satyr Sneak:10　Satyr:10　Harpy:10</t>
    <phoneticPr fontId="1"/>
  </si>
  <si>
    <t>Minotaur Lord</t>
    <phoneticPr fontId="1"/>
  </si>
  <si>
    <t>Centaur:5　Satyr:10</t>
    <phoneticPr fontId="1"/>
  </si>
  <si>
    <t>Centaur:6</t>
    <phoneticPr fontId="1"/>
  </si>
  <si>
    <t>Bramble Fort</t>
    <phoneticPr fontId="1"/>
  </si>
  <si>
    <t>Standard</t>
    <phoneticPr fontId="1"/>
  </si>
  <si>
    <t>400（森林のみ200）</t>
    <phoneticPr fontId="1"/>
  </si>
  <si>
    <t>500（森林のみ250）</t>
    <phoneticPr fontId="1"/>
  </si>
  <si>
    <t>サテュロス、ケンタウロス、ミノタウロス、パン、キャリオン</t>
    <phoneticPr fontId="1"/>
  </si>
  <si>
    <t>人口を徐々に減少、死体からManikinを生産、森林からCarrion Beastを生産</t>
    <rPh sb="0" eb="2">
      <t>ジンコウ</t>
    </rPh>
    <rPh sb="3" eb="5">
      <t>ジョジョ</t>
    </rPh>
    <rPh sb="6" eb="8">
      <t>ゲンショウ</t>
    </rPh>
    <rPh sb="9" eb="11">
      <t>シタイ</t>
    </rPh>
    <rPh sb="21" eb="23">
      <t>セイサン</t>
    </rPh>
    <rPh sb="24" eb="26">
      <t>シンリン</t>
    </rPh>
    <rPh sb="42" eb="44">
      <t>セイサン</t>
    </rPh>
    <phoneticPr fontId="1"/>
  </si>
  <si>
    <t>The Carrion Grove</t>
    <phoneticPr fontId="1"/>
  </si>
  <si>
    <t>死1緑6</t>
    <rPh sb="0" eb="1">
      <t>シ</t>
    </rPh>
    <rPh sb="2" eb="3">
      <t>ミドリ</t>
    </rPh>
    <phoneticPr fontId="1"/>
  </si>
  <si>
    <t>Asphodelは、かつては自然との繋がりを持つ野性的な生物が住む森の国、Pangaeaの一部でした。
サテュロス、ケンタウロス、そしてミノタウロスのような半人は、森の深部にある神聖なる木立の支配者に仕えます。
古代には、森は世界の多くを覆っていましたが、しかしそれは変わりました。
人間は最早獣ではなく、動物は最早野生の存在ではありません。
野生の世界は、消えようとしています。
野生の森の破壊に応え、腹を空かせた暗き神は現れました。
神聖なる木立のPanは荒野の破壊を阻止できず、その一部は反乱を起こし、文明世界へと暗き激怒を以って反撃しました。
Panic Apostateとその支持者たちは闇の神の影響を受け、その毛皮は復讐に燃える森の雰囲気と同じく黒く染まります。
しかし、勝利は対価と共に来ます。
半人と文明的な人間の双方は、Carrion Woodsの呪いに屈します。
Asphodelは、生ける腐肉が巣食う呪われた森の領域へと徐々に変化しています。</t>
    <rPh sb="408" eb="410">
      <t>スク</t>
    </rPh>
    <phoneticPr fontId="1"/>
  </si>
  <si>
    <t>Vanheimは、背の高い神秘的な種族、Vanが住む霧深い荒野と厳しい環境の森の地です。
人間は人口の大部分を構成しますが、しかし国の統治者はVanとして知られる背が高く、生来神秘的な種族に属します。
VanはかつてJotunheimの巨人と戦いましたが、人間の接近により、彼らはその注意を他へと向けました。
現在、極めて少数のVanだけが残り、人間は最早奴隷ではありません。
人間は、Vanheimの標準的な歩兵隊を構成します。
Vanは、一部の忠実な人間に、より優れた戦闘技能と、野性的な怒りか狼の姿を取る能力を与えました。
Vanは並外れた速さを持つ馬に乗って戦う、幻術の達人です。
女性のVanはValkyrieと呼ばれ、飛行能力を持ちます。
この能力は、死の伝令として彼女らを用いた、死せる神からの贈り物でした。
その日々においては、血は贄とされました。
この古き手法は長らく用いられませんでしたが、Vanの中でも最も古き者たちは、いかにして自然を血で満たすのかを覚えています。
Vanは非常に優れた船乗りであり、海を渡ることができます。</t>
    <phoneticPr fontId="1"/>
  </si>
  <si>
    <t>Jotunheimは、厳しい冬と涼しい夏の地です。
それは巨人と小鬼の住処です。
Jotunの巨人は、非常に強力かつ強靭です。
彼らは寒さの中で生まれ、寒冷な気候に苦しめられません。
滅多に協力し合うことがない複数のJarlらによって、Jotunheimは統治されます。
Jotunheimの中心には、古代の鉄と氷の森が存在します。
そこには、素晴らしい魔術的な技能を持つ老いたる邪悪なる魔女、Gygjaが住みます。
彼女らは、Jotunの森の小さな、邪悪なる小鬼であるVaettiに奉仕されています。
彼らは森林地帯から外に出る危険を滅多に冒さず、Gygjaが命じない限りはJotunheimの軍に加わりません。
Jotunheimの民は、非常に寒い州に住むことを好みます。</t>
    <phoneticPr fontId="1"/>
  </si>
  <si>
    <t>人間、ヴァン</t>
    <rPh sb="0" eb="2">
      <t>ニンゲン</t>
    </rPh>
    <phoneticPr fontId="1"/>
  </si>
  <si>
    <t>統治下にない海域を超えた徴税が可能</t>
    <phoneticPr fontId="1"/>
  </si>
  <si>
    <t>Cold1</t>
    <phoneticPr fontId="1"/>
  </si>
  <si>
    <t>血の供犠を実行可能</t>
    <phoneticPr fontId="1"/>
  </si>
  <si>
    <t>Castle</t>
    <phoneticPr fontId="1"/>
  </si>
  <si>
    <t>Standard</t>
    <phoneticPr fontId="1"/>
  </si>
  <si>
    <t>Vanhalla, The Halls of Andvare</t>
    <phoneticPr fontId="1"/>
  </si>
  <si>
    <t>風2地3</t>
    <rPh sb="0" eb="1">
      <t>カゼ</t>
    </rPh>
    <rPh sb="2" eb="3">
      <t>チ</t>
    </rPh>
    <phoneticPr fontId="1"/>
  </si>
  <si>
    <t>Scout</t>
    <phoneticPr fontId="1"/>
  </si>
  <si>
    <t>城</t>
    <rPh sb="0" eb="1">
      <t>シロ</t>
    </rPh>
    <phoneticPr fontId="1"/>
  </si>
  <si>
    <t>斥候</t>
    <rPh sb="0" eb="2">
      <t>セッコウ</t>
    </rPh>
    <phoneticPr fontId="1"/>
  </si>
  <si>
    <t>標準的な斥候。敵地の偵察を担う。山地、森林適応</t>
    <phoneticPr fontId="1"/>
  </si>
  <si>
    <t>16</t>
    <phoneticPr fontId="1"/>
  </si>
  <si>
    <t>fm</t>
    <phoneticPr fontId="1"/>
  </si>
  <si>
    <t>Herse</t>
    <phoneticPr fontId="1"/>
  </si>
  <si>
    <t>指揮官</t>
    <rPh sb="0" eb="3">
      <t>シキカン</t>
    </rPh>
    <phoneticPr fontId="1"/>
  </si>
  <si>
    <t>標準的な指揮官。芸はないが安価で雇いやすい</t>
    <rPh sb="0" eb="3">
      <t>ヒョウジュンテキ</t>
    </rPh>
    <rPh sb="4" eb="7">
      <t>シキカン</t>
    </rPh>
    <rPh sb="8" eb="9">
      <t>ゲイ</t>
    </rPh>
    <rPh sb="13" eb="15">
      <t>アンカ</t>
    </rPh>
    <rPh sb="16" eb="17">
      <t>ヤト</t>
    </rPh>
    <phoneticPr fontId="1"/>
  </si>
  <si>
    <t>12</t>
    <phoneticPr fontId="1"/>
  </si>
  <si>
    <t>Vanherse</t>
  </si>
  <si>
    <t>y</t>
    <phoneticPr fontId="1"/>
  </si>
  <si>
    <t>y</t>
    <phoneticPr fontId="1"/>
  </si>
  <si>
    <t>Vanjarl</t>
  </si>
  <si>
    <t>Vanadrott</t>
  </si>
  <si>
    <t>20+</t>
  </si>
  <si>
    <t>Dwarven Smith</t>
  </si>
  <si>
    <t>0+</t>
  </si>
  <si>
    <t>m</t>
  </si>
  <si>
    <t>Huskarl</t>
    <phoneticPr fontId="1"/>
  </si>
  <si>
    <t>歩兵</t>
    <rPh sb="0" eb="2">
      <t>ホヘイ</t>
    </rPh>
    <phoneticPr fontId="1"/>
  </si>
  <si>
    <t>斧、投槍、盾を持つ歩兵。一撃は重いが迎撃に弱い</t>
    <rPh sb="0" eb="1">
      <t>オノ</t>
    </rPh>
    <rPh sb="2" eb="4">
      <t>ナゲヤリ</t>
    </rPh>
    <rPh sb="5" eb="6">
      <t>タテ</t>
    </rPh>
    <rPh sb="7" eb="8">
      <t>モ</t>
    </rPh>
    <rPh sb="9" eb="11">
      <t>ホヘイ</t>
    </rPh>
    <rPh sb="12" eb="14">
      <t>イチゲキ</t>
    </rPh>
    <rPh sb="15" eb="16">
      <t>オモ</t>
    </rPh>
    <rPh sb="18" eb="20">
      <t>ゲイゲキ</t>
    </rPh>
    <rPh sb="21" eb="22">
      <t>ヨワ</t>
    </rPh>
    <phoneticPr fontId="1"/>
  </si>
  <si>
    <t>槍、投槍、盾を持つ歩兵。攻撃力は欠くが守りに向く</t>
    <rPh sb="0" eb="1">
      <t>ヤリ</t>
    </rPh>
    <rPh sb="2" eb="4">
      <t>ナゲヤリ</t>
    </rPh>
    <rPh sb="5" eb="6">
      <t>タテ</t>
    </rPh>
    <rPh sb="7" eb="8">
      <t>モ</t>
    </rPh>
    <rPh sb="9" eb="11">
      <t>ホヘイ</t>
    </rPh>
    <rPh sb="12" eb="15">
      <t>コウゲキリョク</t>
    </rPh>
    <rPh sb="16" eb="17">
      <t>カ</t>
    </rPh>
    <rPh sb="19" eb="20">
      <t>マモ</t>
    </rPh>
    <rPh sb="22" eb="23">
      <t>ム</t>
    </rPh>
    <phoneticPr fontId="1"/>
  </si>
  <si>
    <t>Hirdman</t>
    <phoneticPr fontId="1"/>
  </si>
  <si>
    <t>槍と盾を持つ重歩兵。装備と共に戦闘技能も強化されている</t>
    <rPh sb="0" eb="1">
      <t>ヤリ</t>
    </rPh>
    <rPh sb="2" eb="3">
      <t>タテ</t>
    </rPh>
    <rPh sb="4" eb="5">
      <t>モ</t>
    </rPh>
    <rPh sb="6" eb="7">
      <t>ジュウ</t>
    </rPh>
    <rPh sb="7" eb="9">
      <t>ホヘイ</t>
    </rPh>
    <rPh sb="10" eb="12">
      <t>ソウビ</t>
    </rPh>
    <rPh sb="13" eb="14">
      <t>トモ</t>
    </rPh>
    <rPh sb="15" eb="17">
      <t>セントウ</t>
    </rPh>
    <rPh sb="17" eb="19">
      <t>ギノウ</t>
    </rPh>
    <rPh sb="20" eb="22">
      <t>キョウカ</t>
    </rPh>
    <phoneticPr fontId="1"/>
  </si>
  <si>
    <t>10</t>
    <phoneticPr fontId="1"/>
  </si>
  <si>
    <t>長剣と盾を持つ重歩兵。攻撃力と防御力を両立</t>
    <rPh sb="0" eb="2">
      <t>チョウケン</t>
    </rPh>
    <rPh sb="3" eb="4">
      <t>タテ</t>
    </rPh>
    <rPh sb="5" eb="6">
      <t>モ</t>
    </rPh>
    <rPh sb="7" eb="8">
      <t>ジュウ</t>
    </rPh>
    <rPh sb="8" eb="10">
      <t>ホヘイ</t>
    </rPh>
    <rPh sb="11" eb="14">
      <t>コウゲキリョク</t>
    </rPh>
    <rPh sb="15" eb="18">
      <t>ボウギョリョク</t>
    </rPh>
    <rPh sb="19" eb="21">
      <t>リョウリツ</t>
    </rPh>
    <phoneticPr fontId="1"/>
  </si>
  <si>
    <t>Skinshifter</t>
    <phoneticPr fontId="1"/>
  </si>
  <si>
    <t>大剣を持つ軽歩兵。倒されると狼男となり戦い続ける</t>
    <rPh sb="0" eb="2">
      <t>ダイケン</t>
    </rPh>
    <rPh sb="3" eb="4">
      <t>モ</t>
    </rPh>
    <rPh sb="5" eb="6">
      <t>ケイ</t>
    </rPh>
    <rPh sb="6" eb="8">
      <t>ホヘイ</t>
    </rPh>
    <rPh sb="9" eb="10">
      <t>タオ</t>
    </rPh>
    <rPh sb="14" eb="15">
      <t>オオカミ</t>
    </rPh>
    <rPh sb="15" eb="16">
      <t>オトコ</t>
    </rPh>
    <rPh sb="19" eb="20">
      <t>タタカ</t>
    </rPh>
    <rPh sb="21" eb="22">
      <t>ツヅ</t>
    </rPh>
    <phoneticPr fontId="1"/>
  </si>
  <si>
    <t>14</t>
    <phoneticPr fontId="1"/>
  </si>
  <si>
    <t>Einhere</t>
    <phoneticPr fontId="1"/>
  </si>
  <si>
    <t>長剣と斧を持つ重装狂戦士。狂乱中の攻撃力は凄まじい</t>
    <rPh sb="0" eb="2">
      <t>チョウケン</t>
    </rPh>
    <rPh sb="3" eb="4">
      <t>オノ</t>
    </rPh>
    <rPh sb="5" eb="6">
      <t>モ</t>
    </rPh>
    <rPh sb="7" eb="8">
      <t>ジュウ</t>
    </rPh>
    <rPh sb="8" eb="9">
      <t>ソウ</t>
    </rPh>
    <rPh sb="9" eb="10">
      <t>キョウ</t>
    </rPh>
    <rPh sb="10" eb="12">
      <t>センシ</t>
    </rPh>
    <rPh sb="13" eb="15">
      <t>キョウラン</t>
    </rPh>
    <rPh sb="15" eb="16">
      <t>チュウ</t>
    </rPh>
    <rPh sb="17" eb="20">
      <t>コウゲキリョク</t>
    </rPh>
    <rPh sb="21" eb="22">
      <t>スサ</t>
    </rPh>
    <phoneticPr fontId="1"/>
  </si>
  <si>
    <t>Van</t>
    <phoneticPr fontId="1"/>
  </si>
  <si>
    <t>都</t>
    <rPh sb="0" eb="1">
      <t>ミヤコ</t>
    </rPh>
    <phoneticPr fontId="1"/>
  </si>
  <si>
    <t>騎兵</t>
    <rPh sb="0" eb="2">
      <t>キヘイ</t>
    </rPh>
    <phoneticPr fontId="1"/>
  </si>
  <si>
    <t>軽突撃槍、投槍、盾を持つ騎兵。鏡像を纏い白兵戦に非常に強い</t>
    <rPh sb="0" eb="1">
      <t>ケイ</t>
    </rPh>
    <rPh sb="1" eb="3">
      <t>トツゲキ</t>
    </rPh>
    <rPh sb="3" eb="4">
      <t>ヤリ</t>
    </rPh>
    <rPh sb="5" eb="7">
      <t>ナゲヤリ</t>
    </rPh>
    <rPh sb="8" eb="9">
      <t>タテ</t>
    </rPh>
    <rPh sb="10" eb="11">
      <t>モ</t>
    </rPh>
    <rPh sb="12" eb="14">
      <t>キヘイ</t>
    </rPh>
    <rPh sb="15" eb="17">
      <t>キョウゾウ</t>
    </rPh>
    <rPh sb="18" eb="19">
      <t>マト</t>
    </rPh>
    <rPh sb="20" eb="23">
      <t>ハクヘイセン</t>
    </rPh>
    <rPh sb="24" eb="26">
      <t>ヒジョウ</t>
    </rPh>
    <rPh sb="27" eb="28">
      <t>ツヨ</t>
    </rPh>
    <phoneticPr fontId="1"/>
  </si>
  <si>
    <t>24</t>
    <phoneticPr fontId="1"/>
  </si>
  <si>
    <t>Valkyrie</t>
    <phoneticPr fontId="1"/>
  </si>
  <si>
    <t>飛行兵</t>
    <rPh sb="0" eb="2">
      <t>ヒコウ</t>
    </rPh>
    <rPh sb="2" eb="3">
      <t>ヘイ</t>
    </rPh>
    <phoneticPr fontId="1"/>
  </si>
  <si>
    <t>軽突撃槍と盾を持つ女戦士。飛行による柔軟な立ち回りが可能</t>
    <rPh sb="0" eb="1">
      <t>ケイ</t>
    </rPh>
    <rPh sb="1" eb="3">
      <t>トツゲキ</t>
    </rPh>
    <rPh sb="3" eb="4">
      <t>ヤリ</t>
    </rPh>
    <rPh sb="5" eb="6">
      <t>タテ</t>
    </rPh>
    <rPh sb="7" eb="8">
      <t>モ</t>
    </rPh>
    <rPh sb="9" eb="10">
      <t>オンナ</t>
    </rPh>
    <rPh sb="10" eb="12">
      <t>センシ</t>
    </rPh>
    <phoneticPr fontId="1"/>
  </si>
  <si>
    <t>Fay Boar</t>
    <phoneticPr fontId="1"/>
  </si>
  <si>
    <t>兵士</t>
    <rPh sb="0" eb="2">
      <t>ヘイシ</t>
    </rPh>
    <phoneticPr fontId="1"/>
  </si>
  <si>
    <t>Vanheim</t>
    <phoneticPr fontId="1"/>
  </si>
  <si>
    <t>15+</t>
  </si>
  <si>
    <t>11+</t>
  </si>
  <si>
    <t>Herse</t>
    <phoneticPr fontId="1"/>
  </si>
  <si>
    <t>Huskarlはそれぞれ斧装備と槍装備</t>
    <rPh sb="12" eb="13">
      <t>オノ</t>
    </rPh>
    <rPh sb="13" eb="15">
      <t>ソウビ</t>
    </rPh>
    <rPh sb="16" eb="17">
      <t>ヤリ</t>
    </rPh>
    <rPh sb="17" eb="19">
      <t>ソウビ</t>
    </rPh>
    <phoneticPr fontId="1"/>
  </si>
  <si>
    <t>Vanherse</t>
    <phoneticPr fontId="1"/>
  </si>
  <si>
    <t>Hirdman:15</t>
    <phoneticPr fontId="1"/>
  </si>
  <si>
    <t>Huskarl:15　Huskarl:10</t>
    <phoneticPr fontId="1"/>
  </si>
  <si>
    <t>Huskarl:6</t>
    <phoneticPr fontId="1"/>
  </si>
  <si>
    <t>Vanheim</t>
    <phoneticPr fontId="1"/>
  </si>
  <si>
    <t>Sloth of Bears</t>
    <phoneticPr fontId="1"/>
  </si>
  <si>
    <t>Awaken Draugar</t>
    <phoneticPr fontId="1"/>
  </si>
  <si>
    <t>Summon Valkyries</t>
    <phoneticPr fontId="1"/>
  </si>
  <si>
    <t>ヨトゥン</t>
    <phoneticPr fontId="1"/>
  </si>
  <si>
    <t>Cold2</t>
    <phoneticPr fontId="1"/>
  </si>
  <si>
    <t>Giant Castle</t>
    <phoneticPr fontId="1"/>
  </si>
  <si>
    <t>Giant</t>
    <phoneticPr fontId="1"/>
  </si>
  <si>
    <t>Iron Woods</t>
    <phoneticPr fontId="1"/>
  </si>
  <si>
    <t>星1死2緑2</t>
    <rPh sb="0" eb="1">
      <t>ホシ</t>
    </rPh>
    <rPh sb="2" eb="3">
      <t>シ</t>
    </rPh>
    <rPh sb="4" eb="5">
      <t>ミドリ</t>
    </rPh>
    <phoneticPr fontId="1"/>
  </si>
  <si>
    <t>Jotun Scout</t>
  </si>
  <si>
    <t>Jotun Herse</t>
  </si>
  <si>
    <t>Jotun Jarl</t>
  </si>
  <si>
    <t>Jotun Gode</t>
  </si>
  <si>
    <t>Jotun Skratti</t>
  </si>
  <si>
    <t>Gygja</t>
  </si>
  <si>
    <t>35+</t>
  </si>
  <si>
    <t>Jotun Militia</t>
  </si>
  <si>
    <t>Jotun Spearman</t>
  </si>
  <si>
    <t>Jotun Javelinist</t>
  </si>
  <si>
    <t>Jotun Hurler</t>
  </si>
  <si>
    <t>Jotun Huskarl</t>
  </si>
  <si>
    <t>Jotun Hirdman</t>
  </si>
  <si>
    <t>指揮官</t>
    <rPh sb="0" eb="3">
      <t>シキカン</t>
    </rPh>
    <phoneticPr fontId="1"/>
  </si>
  <si>
    <t>Chief</t>
    <phoneticPr fontId="1"/>
  </si>
  <si>
    <t>城</t>
    <rPh sb="0" eb="1">
      <t>シロ</t>
    </rPh>
    <phoneticPr fontId="1"/>
  </si>
  <si>
    <t>城森</t>
    <rPh sb="0" eb="1">
      <t>シロ</t>
    </rPh>
    <rPh sb="1" eb="2">
      <t>モリ</t>
    </rPh>
    <phoneticPr fontId="1"/>
  </si>
  <si>
    <t>20</t>
    <phoneticPr fontId="1"/>
  </si>
  <si>
    <t>隠密行動可能な指揮官。行軍も早く略奪が得意</t>
    <rPh sb="0" eb="2">
      <t>オンミツ</t>
    </rPh>
    <rPh sb="2" eb="4">
      <t>コウドウ</t>
    </rPh>
    <rPh sb="4" eb="6">
      <t>カノウ</t>
    </rPh>
    <rPh sb="7" eb="10">
      <t>シキカン</t>
    </rPh>
    <rPh sb="11" eb="13">
      <t>コウグン</t>
    </rPh>
    <rPh sb="14" eb="15">
      <t>ハヤ</t>
    </rPh>
    <rPh sb="16" eb="18">
      <t>リャクダツ</t>
    </rPh>
    <rPh sb="19" eb="21">
      <t>トクイ</t>
    </rPh>
    <phoneticPr fontId="1"/>
  </si>
  <si>
    <t>Vaetti Hag</t>
    <phoneticPr fontId="1"/>
  </si>
  <si>
    <t>y</t>
    <phoneticPr fontId="1"/>
  </si>
  <si>
    <t>魔術師</t>
    <rPh sb="0" eb="3">
      <t>マジュツシ</t>
    </rPh>
    <phoneticPr fontId="1"/>
  </si>
  <si>
    <t>火死緑血から1つの魔法技能を持つ。研究は下手</t>
    <rPh sb="0" eb="1">
      <t>ヒ</t>
    </rPh>
    <rPh sb="1" eb="2">
      <t>シ</t>
    </rPh>
    <rPh sb="2" eb="3">
      <t>ミドリ</t>
    </rPh>
    <rPh sb="3" eb="4">
      <t>ケツ</t>
    </rPh>
    <rPh sb="9" eb="11">
      <t>マホウ</t>
    </rPh>
    <rPh sb="11" eb="13">
      <t>ギノウ</t>
    </rPh>
    <rPh sb="14" eb="15">
      <t>モ</t>
    </rPh>
    <rPh sb="17" eb="19">
      <t>ケンキュウ</t>
    </rPh>
    <rPh sb="20" eb="22">
      <t>ヘタ</t>
    </rPh>
    <phoneticPr fontId="1"/>
  </si>
  <si>
    <t>0+</t>
    <phoneticPr fontId="1"/>
  </si>
  <si>
    <t>8</t>
    <phoneticPr fontId="1"/>
  </si>
  <si>
    <t>f</t>
    <phoneticPr fontId="1"/>
  </si>
  <si>
    <t>Vaetti</t>
    <phoneticPr fontId="1"/>
  </si>
  <si>
    <t>歩兵</t>
    <rPh sb="0" eb="2">
      <t>ホヘイ</t>
    </rPh>
    <phoneticPr fontId="1"/>
  </si>
  <si>
    <t>槍と盾を持つ軽歩兵。弱いが小柄で巨人の隙間を埋められる</t>
    <rPh sb="0" eb="1">
      <t>ヤリ</t>
    </rPh>
    <rPh sb="2" eb="3">
      <t>タテ</t>
    </rPh>
    <rPh sb="4" eb="5">
      <t>モ</t>
    </rPh>
    <rPh sb="6" eb="7">
      <t>ケイ</t>
    </rPh>
    <rPh sb="7" eb="9">
      <t>ホヘイ</t>
    </rPh>
    <rPh sb="10" eb="11">
      <t>ヨワ</t>
    </rPh>
    <rPh sb="13" eb="15">
      <t>コガラ</t>
    </rPh>
    <rPh sb="16" eb="18">
      <t>キョジン</t>
    </rPh>
    <rPh sb="19" eb="21">
      <t>スキマ</t>
    </rPh>
    <rPh sb="22" eb="23">
      <t>ウ</t>
    </rPh>
    <phoneticPr fontId="1"/>
  </si>
  <si>
    <t>10</t>
    <phoneticPr fontId="1"/>
  </si>
  <si>
    <t>Wolf Rider</t>
    <phoneticPr fontId="1"/>
  </si>
  <si>
    <t>騎兵</t>
    <rPh sb="0" eb="2">
      <t>キヘイ</t>
    </rPh>
    <phoneticPr fontId="1"/>
  </si>
  <si>
    <t>槍と盾を持つ軽騎兵。騎兵らしさは薄いが機敏で略奪が得意</t>
    <rPh sb="0" eb="1">
      <t>ヤリ</t>
    </rPh>
    <rPh sb="2" eb="3">
      <t>タテ</t>
    </rPh>
    <rPh sb="4" eb="5">
      <t>モ</t>
    </rPh>
    <rPh sb="6" eb="7">
      <t>ケイ</t>
    </rPh>
    <rPh sb="7" eb="9">
      <t>キヘイ</t>
    </rPh>
    <rPh sb="10" eb="12">
      <t>キヘイ</t>
    </rPh>
    <rPh sb="16" eb="17">
      <t>ウス</t>
    </rPh>
    <rPh sb="19" eb="21">
      <t>キビン</t>
    </rPh>
    <rPh sb="22" eb="24">
      <t>リャクダツ</t>
    </rPh>
    <rPh sb="25" eb="27">
      <t>トクイ</t>
    </rPh>
    <phoneticPr fontId="1"/>
  </si>
  <si>
    <t>18</t>
    <phoneticPr fontId="1"/>
  </si>
  <si>
    <t>s</t>
    <phoneticPr fontId="1"/>
  </si>
  <si>
    <t>Moose Riders</t>
    <phoneticPr fontId="1"/>
  </si>
  <si>
    <t>射手</t>
    <rPh sb="0" eb="2">
      <t>シャシュ</t>
    </rPh>
    <phoneticPr fontId="1"/>
  </si>
  <si>
    <t>ヘラジカに乗る弓兵二名。丈夫で機敏だが高価で射撃精度を欠く</t>
    <rPh sb="5" eb="6">
      <t>ノ</t>
    </rPh>
    <rPh sb="7" eb="8">
      <t>ユミ</t>
    </rPh>
    <rPh sb="8" eb="9">
      <t>ヘイ</t>
    </rPh>
    <rPh sb="9" eb="11">
      <t>ニメイ</t>
    </rPh>
    <rPh sb="12" eb="14">
      <t>ジョウブ</t>
    </rPh>
    <rPh sb="15" eb="17">
      <t>キビン</t>
    </rPh>
    <rPh sb="19" eb="21">
      <t>コウカ</t>
    </rPh>
    <rPh sb="22" eb="24">
      <t>シャゲキ</t>
    </rPh>
    <rPh sb="24" eb="26">
      <t>セイド</t>
    </rPh>
    <rPh sb="27" eb="28">
      <t>カ</t>
    </rPh>
    <phoneticPr fontId="1"/>
  </si>
  <si>
    <t>槍と盾を持つ重歩兵。囲まれやすいが一撃は非常に重い</t>
    <rPh sb="0" eb="1">
      <t>ヤリ</t>
    </rPh>
    <rPh sb="2" eb="3">
      <t>タテ</t>
    </rPh>
    <rPh sb="4" eb="5">
      <t>モ</t>
    </rPh>
    <rPh sb="6" eb="7">
      <t>ジュウ</t>
    </rPh>
    <rPh sb="7" eb="9">
      <t>ホヘイ</t>
    </rPh>
    <rPh sb="10" eb="11">
      <t>カコ</t>
    </rPh>
    <rPh sb="17" eb="19">
      <t>イチゲキ</t>
    </rPh>
    <rPh sb="20" eb="22">
      <t>ヒジョウ</t>
    </rPh>
    <rPh sb="23" eb="24">
      <t>オモ</t>
    </rPh>
    <phoneticPr fontId="1"/>
  </si>
  <si>
    <t>Jotun Axeman</t>
    <phoneticPr fontId="1"/>
  </si>
  <si>
    <t>12</t>
    <phoneticPr fontId="1"/>
  </si>
  <si>
    <t>斧と盾を持つ重歩兵。重装の敵さえも叩き割れる</t>
    <rPh sb="0" eb="1">
      <t>オノ</t>
    </rPh>
    <rPh sb="2" eb="3">
      <t>タテ</t>
    </rPh>
    <rPh sb="4" eb="5">
      <t>モ</t>
    </rPh>
    <rPh sb="6" eb="7">
      <t>ジュウ</t>
    </rPh>
    <rPh sb="7" eb="9">
      <t>ホヘイ</t>
    </rPh>
    <rPh sb="10" eb="11">
      <t>ジュウ</t>
    </rPh>
    <rPh sb="11" eb="12">
      <t>ソウ</t>
    </rPh>
    <rPh sb="13" eb="14">
      <t>テキ</t>
    </rPh>
    <rPh sb="17" eb="18">
      <t>タタ</t>
    </rPh>
    <rPh sb="19" eb="20">
      <t>ワ</t>
    </rPh>
    <phoneticPr fontId="1"/>
  </si>
  <si>
    <t>斧と盾を持つ重歩兵。下位よりやや軽装だが士気が高い</t>
    <rPh sb="0" eb="1">
      <t>オノ</t>
    </rPh>
    <rPh sb="2" eb="3">
      <t>タテ</t>
    </rPh>
    <rPh sb="4" eb="5">
      <t>モ</t>
    </rPh>
    <rPh sb="6" eb="7">
      <t>ジュウ</t>
    </rPh>
    <rPh sb="7" eb="9">
      <t>ホヘイ</t>
    </rPh>
    <rPh sb="10" eb="12">
      <t>カイ</t>
    </rPh>
    <rPh sb="16" eb="18">
      <t>ケイソウ</t>
    </rPh>
    <rPh sb="20" eb="22">
      <t>シキ</t>
    </rPh>
    <rPh sb="23" eb="24">
      <t>タカ</t>
    </rPh>
    <phoneticPr fontId="1"/>
  </si>
  <si>
    <t>Garmhirding</t>
    <phoneticPr fontId="1"/>
  </si>
  <si>
    <t>y</t>
    <phoneticPr fontId="1"/>
  </si>
  <si>
    <t>戦斧を持つ狂戦士。その一撃は驚異的な威力を持つ</t>
    <rPh sb="0" eb="1">
      <t>セン</t>
    </rPh>
    <rPh sb="1" eb="2">
      <t>オノ</t>
    </rPh>
    <rPh sb="3" eb="4">
      <t>モ</t>
    </rPh>
    <rPh sb="5" eb="6">
      <t>キョウ</t>
    </rPh>
    <rPh sb="6" eb="8">
      <t>センシ</t>
    </rPh>
    <rPh sb="11" eb="13">
      <t>イチゲキ</t>
    </rPh>
    <rPh sb="14" eb="17">
      <t>キョウイテキ</t>
    </rPh>
    <rPh sb="18" eb="20">
      <t>イリョク</t>
    </rPh>
    <rPh sb="21" eb="22">
      <t>モ</t>
    </rPh>
    <phoneticPr fontId="1"/>
  </si>
  <si>
    <t>Jotunheim</t>
    <phoneticPr fontId="1"/>
  </si>
  <si>
    <t>Jotun Jarl</t>
    <phoneticPr fontId="1"/>
  </si>
  <si>
    <t>聖1</t>
    <rPh sb="0" eb="1">
      <t>セイ</t>
    </rPh>
    <phoneticPr fontId="1"/>
  </si>
  <si>
    <t>Jotun Gode</t>
    <phoneticPr fontId="1"/>
  </si>
  <si>
    <t>聖2</t>
    <rPh sb="0" eb="1">
      <t>セイ</t>
    </rPh>
    <phoneticPr fontId="1"/>
  </si>
  <si>
    <t>星死緑血+1:100%</t>
    <rPh sb="0" eb="1">
      <t>ホシ</t>
    </rPh>
    <rPh sb="1" eb="2">
      <t>シ</t>
    </rPh>
    <rPh sb="2" eb="3">
      <t>ミドリ</t>
    </rPh>
    <rPh sb="3" eb="4">
      <t>ケツ</t>
    </rPh>
    <phoneticPr fontId="1"/>
  </si>
  <si>
    <t>Jotun Skratti</t>
    <phoneticPr fontId="1"/>
  </si>
  <si>
    <t>水2血2</t>
    <rPh sb="0" eb="1">
      <t>ミズ</t>
    </rPh>
    <rPh sb="2" eb="3">
      <t>ケツ</t>
    </rPh>
    <phoneticPr fontId="1"/>
  </si>
  <si>
    <t>水死緑血+1:100%</t>
    <rPh sb="0" eb="1">
      <t>ミズ</t>
    </rPh>
    <rPh sb="1" eb="2">
      <t>シ</t>
    </rPh>
    <rPh sb="2" eb="3">
      <t>ミドリ</t>
    </rPh>
    <rPh sb="3" eb="4">
      <t>ケツ</t>
    </rPh>
    <phoneticPr fontId="1"/>
  </si>
  <si>
    <t>Gygja</t>
    <phoneticPr fontId="1"/>
  </si>
  <si>
    <t>都</t>
    <rPh sb="0" eb="1">
      <t>ミヤコ</t>
    </rPh>
    <phoneticPr fontId="1"/>
  </si>
  <si>
    <t>死1緑1血1</t>
    <rPh sb="0" eb="1">
      <t>シ</t>
    </rPh>
    <rPh sb="2" eb="3">
      <t>ミドリ</t>
    </rPh>
    <rPh sb="4" eb="5">
      <t>ケツ</t>
    </rPh>
    <phoneticPr fontId="1"/>
  </si>
  <si>
    <t>星死緑血+1:100% 星死緑血+1:100% 星死緑血+1:10%</t>
    <rPh sb="0" eb="1">
      <t>ホシ</t>
    </rPh>
    <rPh sb="1" eb="2">
      <t>シ</t>
    </rPh>
    <rPh sb="2" eb="3">
      <t>ミドリ</t>
    </rPh>
    <rPh sb="3" eb="4">
      <t>ケツ</t>
    </rPh>
    <rPh sb="12" eb="13">
      <t>ホシ</t>
    </rPh>
    <rPh sb="13" eb="14">
      <t>シ</t>
    </rPh>
    <rPh sb="14" eb="15">
      <t>ミドリ</t>
    </rPh>
    <rPh sb="15" eb="16">
      <t>ケツ</t>
    </rPh>
    <rPh sb="24" eb="25">
      <t>ホシ</t>
    </rPh>
    <rPh sb="25" eb="26">
      <t>シ</t>
    </rPh>
    <rPh sb="26" eb="27">
      <t>ミドリ</t>
    </rPh>
    <rPh sb="27" eb="28">
      <t>ケツ</t>
    </rPh>
    <phoneticPr fontId="1"/>
  </si>
  <si>
    <t>15+</t>
    <phoneticPr fontId="1"/>
  </si>
  <si>
    <t>Jotunheim</t>
    <phoneticPr fontId="1"/>
  </si>
  <si>
    <t>Jotun Herse</t>
    <phoneticPr fontId="1"/>
  </si>
  <si>
    <t>Jotun Militia:10</t>
    <phoneticPr fontId="1"/>
  </si>
  <si>
    <t>Jotun Javelinist:10</t>
    <phoneticPr fontId="1"/>
  </si>
  <si>
    <t>Jotun Hurler:3</t>
    <phoneticPr fontId="1"/>
  </si>
  <si>
    <t>Summon Glosos</t>
    <phoneticPr fontId="1"/>
  </si>
  <si>
    <t>Awaken Jotun Draugar</t>
    <phoneticPr fontId="1"/>
  </si>
  <si>
    <t>Brood of Garm</t>
    <phoneticPr fontId="1"/>
  </si>
  <si>
    <t>Seith Curse</t>
    <phoneticPr fontId="1"/>
  </si>
  <si>
    <t>Illwinter</t>
    <phoneticPr fontId="1"/>
  </si>
  <si>
    <t>Conjuration</t>
    <phoneticPr fontId="1"/>
  </si>
  <si>
    <t>Summon Glosos</t>
    <phoneticPr fontId="1"/>
  </si>
  <si>
    <t>死2</t>
    <rPh sb="0" eb="1">
      <t>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</si>
  <si>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</si>
  <si>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</si>
  <si>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</si>
  <si>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熱波を放つ恐るべき猪Glosoを9体召喚します</t>
    <rPh sb="0" eb="2">
      <t>ネッパ</t>
    </rPh>
    <rPh sb="3" eb="4">
      <t>ハナ</t>
    </rPh>
    <rPh sb="5" eb="6">
      <t>オソ</t>
    </rPh>
    <rPh sb="9" eb="10">
      <t>イノシシ</t>
    </rPh>
    <rPh sb="17" eb="18">
      <t>タイ</t>
    </rPh>
    <rPh sb="18" eb="20">
      <t>ショウカン</t>
    </rPh>
    <phoneticPr fontId="1"/>
  </si>
  <si>
    <t>Gloso</t>
    <phoneticPr fontId="1"/>
  </si>
  <si>
    <t>Rusは人間と、強大な力と美しさを持つ高貴なる種族Chudが住む、過酷な冬と短い夏の地です。
Chudと人間は混じり合っており、どちらの種族も支配的な立場にありません。
Rusの社会は、二つの半族に分かれています。
その一つは深い森に住む狩人や遊牧民から成ります。
彼らは熊と雷を崇拝し、生肉を食べます。
野生の半族の戦士たちは、その憤怒と戦闘技術によって知られています。
彼らの中で最も強力なものは、神聖なる熊の姿になることさえできます。
もう一つの半族は、木の家、あるいは地面の下の洞穴に住みます。
彼らは肉を調理し、新たな種類の魔法を実践します。
第二の半族のChudは、自らをそれまで聞いたこともない神々の息子や娘と呼びます。
Rus軍の大部分は人間の歩兵隊から構成されますが、国の精鋭は強力なChudです。
それでも、人間もまた強力な戦士たちを編成します。
斧を用いるBear Warriorは、Ulmの戦士たちにさえ尊ばれ、恐れられます。
Rusの人々は、寒冷気候を好みます。</t>
    <rPh sb="33" eb="35">
      <t>カコク</t>
    </rPh>
    <phoneticPr fontId="1"/>
  </si>
  <si>
    <t>Rusは、過酷な冬と短い夏の地です。
Vanがやってきたとき、この地は人間と、強大な力と美しさを持つ高貴なる種族、Chudが居住していました。
Chudと人間は混じり合っており、どちらの種族も他を支配してはいませんでした。
Vanは探検家や商人としてやってきましたが、聖地を巡る意見の対立が戦争に繋がりました。
Vanは勝利し、古代の史跡にNovagårdの都市を創立しました。
ChudとRusの人間たちは協力してVanを追い出そうと試みましたが、人間は弱く、Vanの幻術と魔法により容易に欺かれました。
程なく、気付けばChudはVanだけでなく、かつての同盟者である人間とも戦うことになりました。
その後、UlmのBlack Knightがやって来ました。
Rusの三つの民族は、彼らの土地を護るべくNovagårdの下に結集したため、VanとChudの以前の対立は終わりを告げました。
Ulmの脅威が退けられると、Vanを統治者として王国が形成されました。
人間は、Vanarusの人口の大部分を構成します。
残りの多くはChudで、Vanは極めて少数です。
Vanarus軍の多くは、人間の歩兵隊です。
王国の精鋭部隊は、強力なChudとVanです。
Vanarusの民は、寒冷な気候を好みます。</t>
    <phoneticPr fontId="1"/>
  </si>
  <si>
    <t>Scout</t>
    <phoneticPr fontId="1"/>
  </si>
  <si>
    <t>城</t>
    <rPh sb="0" eb="1">
      <t>シロ</t>
    </rPh>
    <phoneticPr fontId="1"/>
  </si>
  <si>
    <t>斥候</t>
    <rPh sb="0" eb="2">
      <t>セッコウ</t>
    </rPh>
    <phoneticPr fontId="1"/>
  </si>
  <si>
    <t>雪道に慣れた斥候。隠れるのも上手く有能</t>
    <phoneticPr fontId="1"/>
  </si>
  <si>
    <t>16</t>
    <phoneticPr fontId="1"/>
  </si>
  <si>
    <t>fm</t>
    <phoneticPr fontId="1"/>
  </si>
  <si>
    <t>s</t>
    <phoneticPr fontId="1"/>
  </si>
  <si>
    <t>Vanarusian Herse</t>
    <phoneticPr fontId="1"/>
  </si>
  <si>
    <t>指揮官</t>
    <rPh sb="0" eb="3">
      <t>シキカン</t>
    </rPh>
    <phoneticPr fontId="1"/>
  </si>
  <si>
    <t>標準的な指揮官。Rusの人間は寒さと雪道に慣れている</t>
    <rPh sb="0" eb="3">
      <t>ヒョウジュンテキ</t>
    </rPh>
    <rPh sb="4" eb="7">
      <t>シキカン</t>
    </rPh>
    <rPh sb="12" eb="14">
      <t>ニンゲン</t>
    </rPh>
    <rPh sb="15" eb="16">
      <t>サム</t>
    </rPh>
    <rPh sb="18" eb="20">
      <t>ユキミチ</t>
    </rPh>
    <rPh sb="21" eb="22">
      <t>ナ</t>
    </rPh>
    <phoneticPr fontId="1"/>
  </si>
  <si>
    <t>12</t>
    <phoneticPr fontId="1"/>
  </si>
  <si>
    <t>Vanarusian Jarl</t>
    <phoneticPr fontId="1"/>
  </si>
  <si>
    <t>y</t>
    <phoneticPr fontId="1"/>
  </si>
  <si>
    <t>y</t>
    <phoneticPr fontId="1"/>
  </si>
  <si>
    <t>上位指揮官。盾を持参していない点に注意が必要</t>
    <rPh sb="0" eb="2">
      <t>ジョウイ</t>
    </rPh>
    <rPh sb="2" eb="5">
      <t>シキカン</t>
    </rPh>
    <rPh sb="6" eb="7">
      <t>タテ</t>
    </rPh>
    <rPh sb="8" eb="10">
      <t>ジサン</t>
    </rPh>
    <rPh sb="15" eb="16">
      <t>テン</t>
    </rPh>
    <rPh sb="17" eb="19">
      <t>チュウイ</t>
    </rPh>
    <rPh sb="20" eb="22">
      <t>ヒツヨウ</t>
    </rPh>
    <phoneticPr fontId="1"/>
  </si>
  <si>
    <t>14</t>
    <phoneticPr fontId="1"/>
  </si>
  <si>
    <t>Vanarusian Gode</t>
    <phoneticPr fontId="1"/>
  </si>
  <si>
    <t>聖職者</t>
    <rPh sb="0" eb="3">
      <t>セイショクシャ</t>
    </rPh>
    <phoneticPr fontId="1"/>
  </si>
  <si>
    <t>レベル1の聖職者。特徴は乏しいが雪道には慣れている</t>
    <rPh sb="5" eb="8">
      <t>セイショクシャ</t>
    </rPh>
    <rPh sb="9" eb="11">
      <t>トクチョウ</t>
    </rPh>
    <rPh sb="12" eb="13">
      <t>トボ</t>
    </rPh>
    <rPh sb="16" eb="18">
      <t>ユキミチ</t>
    </rPh>
    <rPh sb="20" eb="21">
      <t>ナ</t>
    </rPh>
    <phoneticPr fontId="1"/>
  </si>
  <si>
    <t>Vanarusian Sage</t>
    <phoneticPr fontId="1"/>
  </si>
  <si>
    <t>魔術師</t>
    <rPh sb="0" eb="3">
      <t>マジュツシ</t>
    </rPh>
    <phoneticPr fontId="1"/>
  </si>
  <si>
    <t>風などの魔法技能を持つ。研究が得意</t>
    <rPh sb="0" eb="1">
      <t>カゼ</t>
    </rPh>
    <rPh sb="4" eb="6">
      <t>マホウ</t>
    </rPh>
    <rPh sb="6" eb="8">
      <t>ギノウ</t>
    </rPh>
    <rPh sb="9" eb="10">
      <t>モ</t>
    </rPh>
    <rPh sb="12" eb="14">
      <t>ケンキュウ</t>
    </rPh>
    <rPh sb="15" eb="17">
      <t>トクイ</t>
    </rPh>
    <phoneticPr fontId="1"/>
  </si>
  <si>
    <t>10+</t>
    <phoneticPr fontId="1"/>
  </si>
  <si>
    <t>0+</t>
    <phoneticPr fontId="1"/>
  </si>
  <si>
    <t>Chud Jarl</t>
    <phoneticPr fontId="1"/>
  </si>
  <si>
    <t>レベル1の聖職者。上位指揮官も兼任する</t>
    <rPh sb="5" eb="8">
      <t>セイショクシャ</t>
    </rPh>
    <rPh sb="9" eb="11">
      <t>ジョウイ</t>
    </rPh>
    <rPh sb="11" eb="14">
      <t>シキカン</t>
    </rPh>
    <rPh sb="15" eb="17">
      <t>ケンニン</t>
    </rPh>
    <phoneticPr fontId="1"/>
  </si>
  <si>
    <t>Vanabog</t>
    <phoneticPr fontId="1"/>
  </si>
  <si>
    <t>都</t>
    <rPh sb="0" eb="1">
      <t>ミヤコ</t>
    </rPh>
    <phoneticPr fontId="1"/>
  </si>
  <si>
    <t>レベル2の聖職者。風死血などの魔法と高い指揮能力を持つ</t>
    <rPh sb="5" eb="8">
      <t>セイショクシャ</t>
    </rPh>
    <rPh sb="9" eb="10">
      <t>カゼ</t>
    </rPh>
    <rPh sb="10" eb="11">
      <t>シ</t>
    </rPh>
    <rPh sb="11" eb="12">
      <t>ケツ</t>
    </rPh>
    <rPh sb="15" eb="17">
      <t>マホウ</t>
    </rPh>
    <rPh sb="18" eb="19">
      <t>タカ</t>
    </rPh>
    <rPh sb="20" eb="22">
      <t>シキ</t>
    </rPh>
    <rPh sb="22" eb="24">
      <t>ノウリョク</t>
    </rPh>
    <rPh sb="25" eb="26">
      <t>モ</t>
    </rPh>
    <phoneticPr fontId="1"/>
  </si>
  <si>
    <t>120+</t>
    <phoneticPr fontId="1"/>
  </si>
  <si>
    <t>15+</t>
    <phoneticPr fontId="1"/>
  </si>
  <si>
    <t>35+</t>
    <phoneticPr fontId="1"/>
  </si>
  <si>
    <t>24</t>
    <phoneticPr fontId="1"/>
  </si>
  <si>
    <t>Vyedma</t>
    <phoneticPr fontId="1"/>
  </si>
  <si>
    <t>森</t>
    <rPh sb="0" eb="1">
      <t>モリ</t>
    </rPh>
    <phoneticPr fontId="1"/>
  </si>
  <si>
    <t>水地緑などの魔法技能を持つ。研究は苦手</t>
    <rPh sb="0" eb="1">
      <t>ミズ</t>
    </rPh>
    <rPh sb="1" eb="2">
      <t>チ</t>
    </rPh>
    <rPh sb="2" eb="3">
      <t>ミドリ</t>
    </rPh>
    <rPh sb="6" eb="8">
      <t>マホウ</t>
    </rPh>
    <rPh sb="8" eb="10">
      <t>ギノウ</t>
    </rPh>
    <rPh sb="11" eb="12">
      <t>モ</t>
    </rPh>
    <rPh sb="14" eb="16">
      <t>ケンキュウ</t>
    </rPh>
    <rPh sb="17" eb="19">
      <t>ニガテ</t>
    </rPh>
    <phoneticPr fontId="1"/>
  </si>
  <si>
    <t>Vyedun</t>
    <phoneticPr fontId="1"/>
  </si>
  <si>
    <t>火風地緑などの魔法技能を持つ。やはり研究は不得意</t>
    <rPh sb="0" eb="1">
      <t>ヒ</t>
    </rPh>
    <rPh sb="1" eb="2">
      <t>カゼ</t>
    </rPh>
    <rPh sb="2" eb="3">
      <t>チ</t>
    </rPh>
    <rPh sb="3" eb="4">
      <t>ミドリ</t>
    </rPh>
    <rPh sb="7" eb="9">
      <t>マホウ</t>
    </rPh>
    <rPh sb="9" eb="11">
      <t>ギノウ</t>
    </rPh>
    <rPh sb="12" eb="13">
      <t>モ</t>
    </rPh>
    <rPh sb="18" eb="20">
      <t>ケンキュウ</t>
    </rPh>
    <rPh sb="21" eb="24">
      <t>フトクイ</t>
    </rPh>
    <phoneticPr fontId="1"/>
  </si>
  <si>
    <t>Vanarus</t>
    <phoneticPr fontId="1"/>
  </si>
  <si>
    <t>Vanarusian Archer</t>
    <phoneticPr fontId="1"/>
  </si>
  <si>
    <t>射手</t>
    <rPh sb="0" eb="2">
      <t>シャシュ</t>
    </rPh>
    <phoneticPr fontId="1"/>
  </si>
  <si>
    <t>平凡な弓兵。Rus人らしく弱い冷気耐性は備える</t>
    <rPh sb="0" eb="2">
      <t>ヘイボン</t>
    </rPh>
    <rPh sb="3" eb="4">
      <t>ユミ</t>
    </rPh>
    <rPh sb="4" eb="5">
      <t>ヘイ</t>
    </rPh>
    <rPh sb="9" eb="10">
      <t>ジン</t>
    </rPh>
    <rPh sb="13" eb="14">
      <t>ヨワ</t>
    </rPh>
    <rPh sb="15" eb="17">
      <t>レイキ</t>
    </rPh>
    <rPh sb="17" eb="19">
      <t>タイセイ</t>
    </rPh>
    <rPh sb="20" eb="21">
      <t>ソナ</t>
    </rPh>
    <phoneticPr fontId="1"/>
  </si>
  <si>
    <t>Vanarusian Huskarl</t>
    <phoneticPr fontId="1"/>
  </si>
  <si>
    <t>歩兵</t>
    <rPh sb="0" eb="2">
      <t>ホヘイ</t>
    </rPh>
    <phoneticPr fontId="1"/>
  </si>
  <si>
    <t>槍、投槍、盾を持つ歩兵。攻撃力は低いが迎撃で粘る</t>
    <rPh sb="0" eb="1">
      <t>ヤリ</t>
    </rPh>
    <rPh sb="2" eb="4">
      <t>ナゲヤリ</t>
    </rPh>
    <rPh sb="5" eb="6">
      <t>タテ</t>
    </rPh>
    <rPh sb="7" eb="8">
      <t>モ</t>
    </rPh>
    <rPh sb="9" eb="11">
      <t>ホヘイ</t>
    </rPh>
    <rPh sb="12" eb="15">
      <t>コウゲキリョク</t>
    </rPh>
    <rPh sb="16" eb="17">
      <t>ヒク</t>
    </rPh>
    <rPh sb="19" eb="21">
      <t>ゲイゲキ</t>
    </rPh>
    <rPh sb="22" eb="23">
      <t>ネバ</t>
    </rPh>
    <phoneticPr fontId="1"/>
  </si>
  <si>
    <t>斧、投槍、盾を持つ歩兵。迎撃されやすいが一撃が重い</t>
    <rPh sb="0" eb="1">
      <t>オノ</t>
    </rPh>
    <rPh sb="2" eb="4">
      <t>ナゲヤリ</t>
    </rPh>
    <rPh sb="5" eb="6">
      <t>タテ</t>
    </rPh>
    <rPh sb="7" eb="8">
      <t>モ</t>
    </rPh>
    <rPh sb="9" eb="11">
      <t>ホヘイ</t>
    </rPh>
    <rPh sb="12" eb="14">
      <t>ゲイゲキ</t>
    </rPh>
    <rPh sb="20" eb="22">
      <t>イチゲキ</t>
    </rPh>
    <rPh sb="23" eb="24">
      <t>オモ</t>
    </rPh>
    <phoneticPr fontId="1"/>
  </si>
  <si>
    <t>Vanarusian Hirdman</t>
    <phoneticPr fontId="1"/>
  </si>
  <si>
    <t>槍、投槍、盾を持つ歩兵。戦闘技能と防具がやや強化されている</t>
    <rPh sb="0" eb="1">
      <t>ヤリ</t>
    </rPh>
    <rPh sb="2" eb="4">
      <t>ナゲヤリ</t>
    </rPh>
    <rPh sb="5" eb="6">
      <t>タテ</t>
    </rPh>
    <rPh sb="7" eb="8">
      <t>モ</t>
    </rPh>
    <rPh sb="9" eb="11">
      <t>ホヘイ</t>
    </rPh>
    <rPh sb="12" eb="14">
      <t>セントウ</t>
    </rPh>
    <rPh sb="14" eb="16">
      <t>ギノウ</t>
    </rPh>
    <rPh sb="17" eb="19">
      <t>ボウグ</t>
    </rPh>
    <rPh sb="22" eb="24">
      <t>キョウカ</t>
    </rPh>
    <phoneticPr fontId="1"/>
  </si>
  <si>
    <t>斧、投槍、盾を持つ歩兵。技量の向上で多少は信頼性が上がっている</t>
    <rPh sb="0" eb="1">
      <t>オノ</t>
    </rPh>
    <rPh sb="2" eb="4">
      <t>ナゲヤリ</t>
    </rPh>
    <rPh sb="5" eb="6">
      <t>タテ</t>
    </rPh>
    <rPh sb="7" eb="8">
      <t>モ</t>
    </rPh>
    <rPh sb="9" eb="11">
      <t>ホヘイ</t>
    </rPh>
    <rPh sb="12" eb="14">
      <t>ギリョウ</t>
    </rPh>
    <rPh sb="15" eb="17">
      <t>コウジョウ</t>
    </rPh>
    <rPh sb="18" eb="20">
      <t>タショウ</t>
    </rPh>
    <rPh sb="21" eb="24">
      <t>シンライセイ</t>
    </rPh>
    <rPh sb="25" eb="26">
      <t>ア</t>
    </rPh>
    <phoneticPr fontId="1"/>
  </si>
  <si>
    <t>長剣、投槍、盾を持つ歩兵。最もバランスが良い性能</t>
    <rPh sb="0" eb="2">
      <t>チョウケン</t>
    </rPh>
    <rPh sb="3" eb="5">
      <t>ナゲヤリ</t>
    </rPh>
    <rPh sb="6" eb="7">
      <t>タテ</t>
    </rPh>
    <rPh sb="8" eb="9">
      <t>モ</t>
    </rPh>
    <rPh sb="10" eb="12">
      <t>ホヘイ</t>
    </rPh>
    <rPh sb="13" eb="14">
      <t>モット</t>
    </rPh>
    <rPh sb="20" eb="21">
      <t>ヨ</t>
    </rPh>
    <rPh sb="22" eb="24">
      <t>セイノウ</t>
    </rPh>
    <phoneticPr fontId="1"/>
  </si>
  <si>
    <t>Vanarusian Berserker</t>
    <phoneticPr fontId="1"/>
  </si>
  <si>
    <t>長剣と斧を持つ狂戦士。やや脆いが攻撃力は素晴らしい</t>
    <rPh sb="0" eb="2">
      <t>チョウケン</t>
    </rPh>
    <rPh sb="3" eb="4">
      <t>オノ</t>
    </rPh>
    <rPh sb="5" eb="6">
      <t>モ</t>
    </rPh>
    <rPh sb="7" eb="8">
      <t>キョウ</t>
    </rPh>
    <rPh sb="8" eb="10">
      <t>センシ</t>
    </rPh>
    <rPh sb="13" eb="14">
      <t>モロ</t>
    </rPh>
    <rPh sb="16" eb="19">
      <t>コウゲキリョク</t>
    </rPh>
    <rPh sb="20" eb="22">
      <t>スバ</t>
    </rPh>
    <phoneticPr fontId="1"/>
  </si>
  <si>
    <t>Chud Hirdman</t>
    <phoneticPr fontId="1"/>
  </si>
  <si>
    <t>長剣と斧を持つ重装狂戦士。優れた身体能力で暴れまわる</t>
    <rPh sb="0" eb="2">
      <t>チョウケン</t>
    </rPh>
    <rPh sb="3" eb="4">
      <t>オノ</t>
    </rPh>
    <rPh sb="5" eb="6">
      <t>モ</t>
    </rPh>
    <rPh sb="7" eb="8">
      <t>ジュウ</t>
    </rPh>
    <rPh sb="8" eb="9">
      <t>ソウ</t>
    </rPh>
    <rPh sb="9" eb="10">
      <t>キョウ</t>
    </rPh>
    <rPh sb="10" eb="12">
      <t>センシ</t>
    </rPh>
    <rPh sb="13" eb="14">
      <t>スグ</t>
    </rPh>
    <rPh sb="16" eb="18">
      <t>シンタイ</t>
    </rPh>
    <rPh sb="18" eb="20">
      <t>ノウリョク</t>
    </rPh>
    <rPh sb="21" eb="22">
      <t>アバ</t>
    </rPh>
    <phoneticPr fontId="1"/>
  </si>
  <si>
    <t>10</t>
    <phoneticPr fontId="1"/>
  </si>
  <si>
    <t>Oath-Bound</t>
    <phoneticPr fontId="1"/>
  </si>
  <si>
    <t>長剣と盾を持つ重歩兵。鏡像を纏い奇襲や護衛も得意とする</t>
    <rPh sb="0" eb="2">
      <t>チョウケン</t>
    </rPh>
    <rPh sb="3" eb="4">
      <t>タテ</t>
    </rPh>
    <rPh sb="5" eb="6">
      <t>モ</t>
    </rPh>
    <rPh sb="7" eb="8">
      <t>ジュウ</t>
    </rPh>
    <rPh sb="8" eb="10">
      <t>ホヘイ</t>
    </rPh>
    <rPh sb="11" eb="13">
      <t>キョウゾウ</t>
    </rPh>
    <rPh sb="14" eb="15">
      <t>マト</t>
    </rPh>
    <rPh sb="16" eb="18">
      <t>キシュウ</t>
    </rPh>
    <rPh sb="19" eb="21">
      <t>ゴエイ</t>
    </rPh>
    <rPh sb="22" eb="24">
      <t>トクイ</t>
    </rPh>
    <phoneticPr fontId="1"/>
  </si>
  <si>
    <t>Chud Skinshifter</t>
    <phoneticPr fontId="1"/>
  </si>
  <si>
    <t>戦斧を持つ軽装狂戦士。一度倒されても熊に変身し戦い続ける</t>
    <rPh sb="0" eb="1">
      <t>セン</t>
    </rPh>
    <rPh sb="1" eb="2">
      <t>オノ</t>
    </rPh>
    <rPh sb="3" eb="4">
      <t>モ</t>
    </rPh>
    <rPh sb="5" eb="7">
      <t>ケイソウ</t>
    </rPh>
    <rPh sb="7" eb="8">
      <t>キョウ</t>
    </rPh>
    <rPh sb="8" eb="10">
      <t>センシ</t>
    </rPh>
    <rPh sb="11" eb="13">
      <t>イチド</t>
    </rPh>
    <rPh sb="13" eb="14">
      <t>タオ</t>
    </rPh>
    <rPh sb="18" eb="19">
      <t>クマ</t>
    </rPh>
    <rPh sb="20" eb="22">
      <t>ヘンシン</t>
    </rPh>
    <rPh sb="23" eb="24">
      <t>タタカ</t>
    </rPh>
    <rPh sb="25" eb="26">
      <t>ツヅ</t>
    </rPh>
    <phoneticPr fontId="1"/>
  </si>
  <si>
    <t>兵士</t>
    <rPh sb="0" eb="2">
      <t>ヘイシ</t>
    </rPh>
    <phoneticPr fontId="1"/>
  </si>
  <si>
    <t>聖1</t>
    <rPh sb="0" eb="1">
      <t>セイ</t>
    </rPh>
    <phoneticPr fontId="1"/>
  </si>
  <si>
    <t>風1</t>
    <rPh sb="0" eb="1">
      <t>カゼ</t>
    </rPh>
    <phoneticPr fontId="1"/>
  </si>
  <si>
    <t>火風地緑+1:100% 風死血+1:100%</t>
    <rPh sb="0" eb="1">
      <t>ヒ</t>
    </rPh>
    <rPh sb="1" eb="2">
      <t>カゼ</t>
    </rPh>
    <rPh sb="2" eb="3">
      <t>チ</t>
    </rPh>
    <rPh sb="3" eb="4">
      <t>ミドリ</t>
    </rPh>
    <rPh sb="12" eb="13">
      <t>カゼ</t>
    </rPh>
    <rPh sb="13" eb="14">
      <t>シ</t>
    </rPh>
    <rPh sb="14" eb="15">
      <t>ケツ</t>
    </rPh>
    <phoneticPr fontId="1"/>
  </si>
  <si>
    <t>風2死1血1聖2</t>
    <rPh sb="0" eb="1">
      <t>カゼ</t>
    </rPh>
    <rPh sb="2" eb="3">
      <t>シ</t>
    </rPh>
    <rPh sb="4" eb="5">
      <t>ケツ</t>
    </rPh>
    <rPh sb="6" eb="7">
      <t>セイ</t>
    </rPh>
    <phoneticPr fontId="1"/>
  </si>
  <si>
    <t>火風死血+1:100% 火風死血+1:10%</t>
    <rPh sb="0" eb="1">
      <t>ヒ</t>
    </rPh>
    <rPh sb="1" eb="2">
      <t>カゼ</t>
    </rPh>
    <rPh sb="2" eb="3">
      <t>シ</t>
    </rPh>
    <rPh sb="3" eb="4">
      <t>ケツ</t>
    </rPh>
    <rPh sb="12" eb="13">
      <t>ヒ</t>
    </rPh>
    <rPh sb="13" eb="14">
      <t>カゼ</t>
    </rPh>
    <rPh sb="14" eb="15">
      <t>シ</t>
    </rPh>
    <rPh sb="15" eb="16">
      <t>ケツ</t>
    </rPh>
    <phoneticPr fontId="1"/>
  </si>
  <si>
    <t>水1地1緑1</t>
    <rPh sb="0" eb="1">
      <t>ミズ</t>
    </rPh>
    <rPh sb="2" eb="3">
      <t>チ</t>
    </rPh>
    <rPh sb="4" eb="5">
      <t>ミドリ</t>
    </rPh>
    <phoneticPr fontId="1"/>
  </si>
  <si>
    <t>火風水緑+1:100%</t>
    <rPh sb="0" eb="1">
      <t>ヒ</t>
    </rPh>
    <rPh sb="1" eb="2">
      <t>カゼ</t>
    </rPh>
    <rPh sb="2" eb="3">
      <t>ミズ</t>
    </rPh>
    <rPh sb="3" eb="4">
      <t>ミドリ</t>
    </rPh>
    <phoneticPr fontId="1"/>
  </si>
  <si>
    <t>火1風1地1緑1</t>
    <rPh sb="0" eb="1">
      <t>ヒ</t>
    </rPh>
    <rPh sb="2" eb="3">
      <t>カゼ</t>
    </rPh>
    <rPh sb="4" eb="5">
      <t>チ</t>
    </rPh>
    <rPh sb="6" eb="7">
      <t>ミドリ</t>
    </rPh>
    <phoneticPr fontId="1"/>
  </si>
  <si>
    <t>Vanarus</t>
    <phoneticPr fontId="1"/>
  </si>
  <si>
    <t>Summon Simargl</t>
    <phoneticPr fontId="1"/>
  </si>
  <si>
    <t>Summon Firebird</t>
    <phoneticPr fontId="1"/>
  </si>
  <si>
    <t>Contact Sirin</t>
    <phoneticPr fontId="1"/>
  </si>
  <si>
    <t>Sloth of Bears</t>
    <phoneticPr fontId="1"/>
  </si>
  <si>
    <t>Summon Rusalka</t>
    <phoneticPr fontId="1"/>
  </si>
  <si>
    <t>Send Vodyanoy</t>
    <phoneticPr fontId="1"/>
  </si>
  <si>
    <t>Contact Alkonost</t>
    <phoneticPr fontId="1"/>
  </si>
  <si>
    <t>Summon Likho</t>
    <phoneticPr fontId="1"/>
  </si>
  <si>
    <t>Awaken Draugar</t>
    <phoneticPr fontId="1"/>
  </si>
  <si>
    <t>Summon Zmey</t>
    <phoneticPr fontId="1"/>
  </si>
  <si>
    <t>Send Lady Midday</t>
    <phoneticPr fontId="1"/>
  </si>
  <si>
    <t>Send Bukavac</t>
    <phoneticPr fontId="1"/>
  </si>
  <si>
    <t>Contact Gamayun</t>
    <phoneticPr fontId="1"/>
  </si>
  <si>
    <t>Contact Beregina</t>
    <phoneticPr fontId="1"/>
  </si>
  <si>
    <t>Contact Cloud Vila</t>
    <phoneticPr fontId="1"/>
  </si>
  <si>
    <t>Contact Mountain Vila</t>
    <phoneticPr fontId="1"/>
  </si>
  <si>
    <t>Contact Leshiy</t>
    <phoneticPr fontId="1"/>
  </si>
  <si>
    <t>Vanarus</t>
    <phoneticPr fontId="1"/>
  </si>
  <si>
    <t>Vanarusian Herse</t>
    <phoneticPr fontId="1"/>
  </si>
  <si>
    <t>Vanarusian Huskarl:15　Vanarusian Archer:10</t>
    <phoneticPr fontId="1"/>
  </si>
  <si>
    <t>Huskarlは槍装備</t>
    <rPh sb="8" eb="9">
      <t>ヤリ</t>
    </rPh>
    <rPh sb="9" eb="11">
      <t>ソウビ</t>
    </rPh>
    <phoneticPr fontId="1"/>
  </si>
  <si>
    <t>Vanarusian Gode</t>
    <phoneticPr fontId="1"/>
  </si>
  <si>
    <t>Vanarusian Hirdman:15</t>
    <phoneticPr fontId="1"/>
  </si>
  <si>
    <t>Hirdmanは槍装備</t>
    <rPh sb="8" eb="9">
      <t>ヤリ</t>
    </rPh>
    <rPh sb="9" eb="11">
      <t>ソウビ</t>
    </rPh>
    <phoneticPr fontId="1"/>
  </si>
  <si>
    <t>Vanarusian Archer:10</t>
    <phoneticPr fontId="1"/>
  </si>
  <si>
    <t>Vanarus</t>
    <phoneticPr fontId="1"/>
  </si>
  <si>
    <t>人間、チュジ、ヴァン</t>
    <rPh sb="0" eb="2">
      <t>ニンゲン</t>
    </rPh>
    <phoneticPr fontId="1"/>
  </si>
  <si>
    <t>Cold2</t>
    <phoneticPr fontId="1"/>
  </si>
  <si>
    <t>Castle</t>
    <phoneticPr fontId="1"/>
  </si>
  <si>
    <t>Standard</t>
    <phoneticPr fontId="1"/>
  </si>
  <si>
    <r>
      <t>Novg</t>
    </r>
    <r>
      <rPr>
        <sz val="11"/>
        <color theme="1"/>
        <rFont val="ＭＳ Ｐゴシック"/>
        <family val="3"/>
        <charset val="128"/>
      </rPr>
      <t>å</t>
    </r>
    <r>
      <rPr>
        <sz val="11"/>
        <color theme="1"/>
        <rFont val="ＭＳ Ｐゴシック"/>
        <family val="2"/>
        <charset val="128"/>
      </rPr>
      <t>rd, Pine of Skulls</t>
    </r>
    <phoneticPr fontId="1"/>
  </si>
  <si>
    <t>火1風2緑1死1</t>
    <rPh sb="0" eb="1">
      <t>ヒ</t>
    </rPh>
    <rPh sb="2" eb="3">
      <t>カゼ</t>
    </rPh>
    <rPh sb="4" eb="5">
      <t>ミドリ</t>
    </rPh>
    <rPh sb="6" eb="7">
      <t>シ</t>
    </rPh>
    <phoneticPr fontId="1"/>
  </si>
  <si>
    <t>Bandarの国の密林には、異様な聡明さを持つ類人猿が現れました。
半神らの影響の下で、類人猿は知性を発達させ、文化を身に着けていきました。
Bandar Logのかつての統治者らが、その天上の領域へと帰っていくと、類人猿たちは指導者なしに取り残されました。
軍事的で階層的な社会は、大柄な類人猿Bandarを頂点として形成されました。
しかし、かつての主の影響は忘れ去られることはなく、より優れた知性と魔力に恵まれた白き者たちは、その影響力と地位を保つことができました。
Bandar Logは分断された社会です。
小さなMarkataは、社会の底辺にあります。
人間大の類人猿Vanaraは、最も一般的な存在です。
大柄な類人猿Bandarは社会の大部分を支配し、軍を構成します。
神聖なる白き者たちは、賢者、聖職者、そして聖戦士として訓練されます。</t>
    <phoneticPr fontId="1"/>
  </si>
  <si>
    <t>類人猿</t>
    <rPh sb="0" eb="3">
      <t>ルイジンエン</t>
    </rPh>
    <phoneticPr fontId="1"/>
  </si>
  <si>
    <t>Heat2</t>
    <phoneticPr fontId="1"/>
  </si>
  <si>
    <t>Castle</t>
    <phoneticPr fontId="1"/>
  </si>
  <si>
    <t>Standard</t>
    <phoneticPr fontId="1"/>
  </si>
  <si>
    <t>The Lotus Gardens</t>
    <phoneticPr fontId="1"/>
  </si>
  <si>
    <t>星3緑2</t>
    <rPh sb="0" eb="1">
      <t>ホシ</t>
    </rPh>
    <rPh sb="2" eb="3">
      <t>ミドリ</t>
    </rPh>
    <phoneticPr fontId="1"/>
  </si>
  <si>
    <t>Yogi</t>
  </si>
  <si>
    <t>Guru</t>
  </si>
  <si>
    <t>Vanara Captain</t>
    <phoneticPr fontId="1"/>
  </si>
  <si>
    <t>城</t>
    <rPh sb="0" eb="1">
      <t>シロ</t>
    </rPh>
    <phoneticPr fontId="1"/>
  </si>
  <si>
    <t>指揮官</t>
    <rPh sb="0" eb="3">
      <t>シキカン</t>
    </rPh>
    <phoneticPr fontId="1"/>
  </si>
  <si>
    <t>標準的な指揮官。真っ当な装備だが隠れることはできない</t>
    <rPh sb="0" eb="3">
      <t>ヒョウジュンテキ</t>
    </rPh>
    <rPh sb="4" eb="7">
      <t>シキカン</t>
    </rPh>
    <rPh sb="8" eb="9">
      <t>マ</t>
    </rPh>
    <rPh sb="10" eb="11">
      <t>トウ</t>
    </rPh>
    <rPh sb="12" eb="14">
      <t>ソウビ</t>
    </rPh>
    <rPh sb="16" eb="17">
      <t>カク</t>
    </rPh>
    <phoneticPr fontId="1"/>
  </si>
  <si>
    <t>12</t>
    <phoneticPr fontId="1"/>
  </si>
  <si>
    <t>f</t>
    <phoneticPr fontId="1"/>
  </si>
  <si>
    <t>上位指揮官。体格も大きく丈夫</t>
    <rPh sb="0" eb="2">
      <t>ジョウイ</t>
    </rPh>
    <rPh sb="2" eb="5">
      <t>シキカン</t>
    </rPh>
    <rPh sb="6" eb="8">
      <t>タイカク</t>
    </rPh>
    <rPh sb="9" eb="10">
      <t>オオ</t>
    </rPh>
    <rPh sb="12" eb="14">
      <t>ジョウブ</t>
    </rPh>
    <phoneticPr fontId="1"/>
  </si>
  <si>
    <t>10</t>
    <phoneticPr fontId="1"/>
  </si>
  <si>
    <t>Bandar Noble</t>
    <phoneticPr fontId="1"/>
  </si>
  <si>
    <t>最上位指揮官。小盾すら持っておらず流れ弾にやや弱い</t>
    <rPh sb="0" eb="3">
      <t>サイジョウイ</t>
    </rPh>
    <rPh sb="3" eb="6">
      <t>シキカン</t>
    </rPh>
    <rPh sb="7" eb="8">
      <t>コ</t>
    </rPh>
    <rPh sb="8" eb="9">
      <t>タテ</t>
    </rPh>
    <rPh sb="11" eb="12">
      <t>モ</t>
    </rPh>
    <rPh sb="17" eb="18">
      <t>ナガ</t>
    </rPh>
    <rPh sb="19" eb="20">
      <t>ダマ</t>
    </rPh>
    <rPh sb="23" eb="24">
      <t>ヨワ</t>
    </rPh>
    <phoneticPr fontId="1"/>
  </si>
  <si>
    <t>Brahmin</t>
    <phoneticPr fontId="1"/>
  </si>
  <si>
    <t>聖職者</t>
    <rPh sb="0" eb="3">
      <t>セイショクシャ</t>
    </rPh>
    <phoneticPr fontId="1"/>
  </si>
  <si>
    <t>y</t>
    <phoneticPr fontId="1"/>
  </si>
  <si>
    <t>y</t>
    <phoneticPr fontId="1"/>
  </si>
  <si>
    <t>レベル1の聖職者。猿の行軍速度と森林適応は便利</t>
    <rPh sb="5" eb="8">
      <t>セイショクシャ</t>
    </rPh>
    <rPh sb="9" eb="10">
      <t>サル</t>
    </rPh>
    <rPh sb="11" eb="13">
      <t>コウグン</t>
    </rPh>
    <rPh sb="13" eb="15">
      <t>ソクド</t>
    </rPh>
    <rPh sb="16" eb="18">
      <t>シンリン</t>
    </rPh>
    <rPh sb="18" eb="20">
      <t>テキオウ</t>
    </rPh>
    <rPh sb="21" eb="23">
      <t>ベンリ</t>
    </rPh>
    <phoneticPr fontId="1"/>
  </si>
  <si>
    <t>16</t>
    <phoneticPr fontId="1"/>
  </si>
  <si>
    <t>Rishi</t>
    <phoneticPr fontId="1"/>
  </si>
  <si>
    <t>星や緑などの魔法を持つ。浮遊しており地震などに強い</t>
    <rPh sb="0" eb="1">
      <t>ホシ</t>
    </rPh>
    <rPh sb="2" eb="3">
      <t>ミドリ</t>
    </rPh>
    <rPh sb="6" eb="8">
      <t>マホウ</t>
    </rPh>
    <rPh sb="9" eb="10">
      <t>モ</t>
    </rPh>
    <rPh sb="12" eb="14">
      <t>フユウ</t>
    </rPh>
    <rPh sb="18" eb="20">
      <t>ジシン</t>
    </rPh>
    <rPh sb="23" eb="24">
      <t>ツヨ</t>
    </rPh>
    <phoneticPr fontId="1"/>
  </si>
  <si>
    <t>45+</t>
    <phoneticPr fontId="1"/>
  </si>
  <si>
    <t>14</t>
    <phoneticPr fontId="1"/>
  </si>
  <si>
    <t>Vanara Archer</t>
    <phoneticPr fontId="1"/>
  </si>
  <si>
    <t>城</t>
    <rPh sb="0" eb="1">
      <t>シロ</t>
    </rPh>
    <phoneticPr fontId="1"/>
  </si>
  <si>
    <t>射手</t>
    <rPh sb="0" eb="2">
      <t>シャシュ</t>
    </rPh>
    <phoneticPr fontId="1"/>
  </si>
  <si>
    <t>猿の弓兵。防具を着ており反撃に耐えやすい</t>
    <rPh sb="0" eb="1">
      <t>サル</t>
    </rPh>
    <rPh sb="2" eb="3">
      <t>ユミ</t>
    </rPh>
    <rPh sb="3" eb="4">
      <t>ヘイ</t>
    </rPh>
    <rPh sb="5" eb="7">
      <t>ボウグ</t>
    </rPh>
    <rPh sb="8" eb="9">
      <t>キ</t>
    </rPh>
    <rPh sb="12" eb="14">
      <t>ハンゲキ</t>
    </rPh>
    <rPh sb="15" eb="16">
      <t>タ</t>
    </rPh>
    <phoneticPr fontId="1"/>
  </si>
  <si>
    <t>10</t>
    <phoneticPr fontId="1"/>
  </si>
  <si>
    <t>f</t>
    <phoneticPr fontId="1"/>
  </si>
  <si>
    <t>Vanara Chakram Thrower</t>
    <phoneticPr fontId="1"/>
  </si>
  <si>
    <t>歩兵</t>
    <rPh sb="0" eb="2">
      <t>ホヘイ</t>
    </rPh>
    <phoneticPr fontId="1"/>
  </si>
  <si>
    <t>棍棒と戦輪を持つ歩兵。戦輪は珍しい切断属性の飛び道具</t>
    <rPh sb="0" eb="2">
      <t>コンボウ</t>
    </rPh>
    <rPh sb="3" eb="4">
      <t>セン</t>
    </rPh>
    <rPh sb="4" eb="5">
      <t>リン</t>
    </rPh>
    <rPh sb="6" eb="7">
      <t>モ</t>
    </rPh>
    <rPh sb="8" eb="10">
      <t>ホヘイ</t>
    </rPh>
    <rPh sb="11" eb="12">
      <t>セン</t>
    </rPh>
    <rPh sb="12" eb="13">
      <t>リン</t>
    </rPh>
    <rPh sb="14" eb="15">
      <t>メズラ</t>
    </rPh>
    <rPh sb="17" eb="19">
      <t>セツダン</t>
    </rPh>
    <rPh sb="19" eb="21">
      <t>ゾクセイ</t>
    </rPh>
    <rPh sb="22" eb="23">
      <t>ト</t>
    </rPh>
    <rPh sb="24" eb="26">
      <t>ドウグ</t>
    </rPh>
    <phoneticPr fontId="1"/>
  </si>
  <si>
    <t>Vanara Infantry</t>
    <phoneticPr fontId="1"/>
  </si>
  <si>
    <t>棍棒と小盾を持つ歩兵。やや臆病だが値段のわりには優秀</t>
    <rPh sb="0" eb="2">
      <t>コンボウ</t>
    </rPh>
    <rPh sb="3" eb="4">
      <t>コ</t>
    </rPh>
    <rPh sb="4" eb="5">
      <t>タテ</t>
    </rPh>
    <rPh sb="6" eb="7">
      <t>モ</t>
    </rPh>
    <rPh sb="8" eb="10">
      <t>ホヘイ</t>
    </rPh>
    <rPh sb="13" eb="15">
      <t>オクビョウ</t>
    </rPh>
    <rPh sb="17" eb="19">
      <t>ネダン</t>
    </rPh>
    <rPh sb="24" eb="26">
      <t>ユウシュウ</t>
    </rPh>
    <phoneticPr fontId="1"/>
  </si>
  <si>
    <t>Vanara Swordsman</t>
    <phoneticPr fontId="1"/>
  </si>
  <si>
    <t>曲刀と小盾を持つ歩兵。戦闘技能と士気が向上している</t>
    <rPh sb="0" eb="2">
      <t>キョクトウ</t>
    </rPh>
    <rPh sb="3" eb="4">
      <t>コ</t>
    </rPh>
    <rPh sb="4" eb="5">
      <t>タテ</t>
    </rPh>
    <rPh sb="6" eb="7">
      <t>モ</t>
    </rPh>
    <rPh sb="8" eb="10">
      <t>ホヘイ</t>
    </rPh>
    <rPh sb="11" eb="13">
      <t>セントウ</t>
    </rPh>
    <rPh sb="13" eb="15">
      <t>ギノウ</t>
    </rPh>
    <rPh sb="16" eb="18">
      <t>シキ</t>
    </rPh>
    <rPh sb="19" eb="21">
      <t>コウジョウ</t>
    </rPh>
    <phoneticPr fontId="1"/>
  </si>
  <si>
    <t>Bandar Archer</t>
    <phoneticPr fontId="1"/>
  </si>
  <si>
    <t>防具を着た長弓兵。元の丈夫さもあって反撃によく耐える</t>
    <rPh sb="0" eb="2">
      <t>ボウグ</t>
    </rPh>
    <rPh sb="3" eb="4">
      <t>キ</t>
    </rPh>
    <rPh sb="5" eb="7">
      <t>ナガユミ</t>
    </rPh>
    <rPh sb="7" eb="8">
      <t>ヘイ</t>
    </rPh>
    <rPh sb="9" eb="10">
      <t>モト</t>
    </rPh>
    <rPh sb="11" eb="13">
      <t>ジョウブ</t>
    </rPh>
    <rPh sb="18" eb="20">
      <t>ハンゲキ</t>
    </rPh>
    <rPh sb="23" eb="24">
      <t>タ</t>
    </rPh>
    <phoneticPr fontId="1"/>
  </si>
  <si>
    <t>8</t>
    <phoneticPr fontId="1"/>
  </si>
  <si>
    <t>Light Bandar Warrior</t>
    <phoneticPr fontId="1"/>
  </si>
  <si>
    <t>棍棒、小石、小盾を持つ歩兵。大猿は強靭だが数で押されがち</t>
    <rPh sb="0" eb="2">
      <t>コンボウ</t>
    </rPh>
    <rPh sb="3" eb="5">
      <t>コイシ</t>
    </rPh>
    <rPh sb="6" eb="7">
      <t>コ</t>
    </rPh>
    <rPh sb="7" eb="8">
      <t>タテ</t>
    </rPh>
    <rPh sb="9" eb="10">
      <t>モ</t>
    </rPh>
    <rPh sb="11" eb="13">
      <t>ホヘイ</t>
    </rPh>
    <phoneticPr fontId="1"/>
  </si>
  <si>
    <t>鉄棒を持つ重歩兵。その豪腕から繰り出される一撃は強烈</t>
    <rPh sb="0" eb="2">
      <t>テツボウ</t>
    </rPh>
    <rPh sb="3" eb="4">
      <t>モ</t>
    </rPh>
    <rPh sb="5" eb="6">
      <t>ジュウ</t>
    </rPh>
    <rPh sb="6" eb="8">
      <t>ホヘイ</t>
    </rPh>
    <rPh sb="11" eb="13">
      <t>ゴウワン</t>
    </rPh>
    <rPh sb="15" eb="16">
      <t>ク</t>
    </rPh>
    <rPh sb="17" eb="18">
      <t>ダ</t>
    </rPh>
    <rPh sb="21" eb="23">
      <t>イチゲキ</t>
    </rPh>
    <rPh sb="24" eb="26">
      <t>キョウレツ</t>
    </rPh>
    <phoneticPr fontId="1"/>
  </si>
  <si>
    <t>Bandar Warrior</t>
    <phoneticPr fontId="1"/>
  </si>
  <si>
    <t>棍棒と小盾を持つ重歩兵。小盾のおかげで射撃に多少強い</t>
    <rPh sb="0" eb="2">
      <t>コンボウ</t>
    </rPh>
    <rPh sb="3" eb="4">
      <t>コ</t>
    </rPh>
    <rPh sb="4" eb="5">
      <t>タテ</t>
    </rPh>
    <rPh sb="6" eb="7">
      <t>モ</t>
    </rPh>
    <rPh sb="8" eb="9">
      <t>ジュウ</t>
    </rPh>
    <rPh sb="9" eb="11">
      <t>ホヘイ</t>
    </rPh>
    <rPh sb="12" eb="13">
      <t>コ</t>
    </rPh>
    <rPh sb="13" eb="14">
      <t>タテ</t>
    </rPh>
    <rPh sb="19" eb="21">
      <t>シャゲキ</t>
    </rPh>
    <rPh sb="22" eb="24">
      <t>タショウ</t>
    </rPh>
    <rPh sb="24" eb="25">
      <t>ツヨ</t>
    </rPh>
    <phoneticPr fontId="1"/>
  </si>
  <si>
    <t>Royal Swordsman</t>
    <phoneticPr fontId="1"/>
  </si>
  <si>
    <t>曲刀と小盾を持つ重歩兵。高い技量を備え護衛も得意とする</t>
    <rPh sb="0" eb="2">
      <t>キョクトウ</t>
    </rPh>
    <rPh sb="3" eb="4">
      <t>コ</t>
    </rPh>
    <rPh sb="4" eb="5">
      <t>タテ</t>
    </rPh>
    <rPh sb="6" eb="7">
      <t>モ</t>
    </rPh>
    <rPh sb="8" eb="9">
      <t>ジュウ</t>
    </rPh>
    <rPh sb="9" eb="11">
      <t>ホヘイ</t>
    </rPh>
    <rPh sb="12" eb="13">
      <t>タカ</t>
    </rPh>
    <rPh sb="14" eb="16">
      <t>ギリョウ</t>
    </rPh>
    <rPh sb="17" eb="18">
      <t>ソナ</t>
    </rPh>
    <rPh sb="19" eb="21">
      <t>ゴエイ</t>
    </rPh>
    <rPh sb="22" eb="24">
      <t>トクイ</t>
    </rPh>
    <phoneticPr fontId="1"/>
  </si>
  <si>
    <t>White One</t>
    <phoneticPr fontId="1"/>
  </si>
  <si>
    <t>y</t>
    <phoneticPr fontId="1"/>
  </si>
  <si>
    <t>y</t>
    <phoneticPr fontId="1"/>
  </si>
  <si>
    <t>曲刀と小盾を持つ歩兵。性能は平凡だが数を揃えやすい</t>
    <rPh sb="0" eb="2">
      <t>キョクトウ</t>
    </rPh>
    <rPh sb="3" eb="4">
      <t>コ</t>
    </rPh>
    <rPh sb="4" eb="5">
      <t>タテ</t>
    </rPh>
    <rPh sb="6" eb="7">
      <t>モ</t>
    </rPh>
    <rPh sb="8" eb="10">
      <t>ホヘイ</t>
    </rPh>
    <rPh sb="11" eb="13">
      <t>セイノウ</t>
    </rPh>
    <rPh sb="14" eb="16">
      <t>ヘイボン</t>
    </rPh>
    <rPh sb="18" eb="19">
      <t>カズ</t>
    </rPh>
    <rPh sb="20" eb="21">
      <t>ソロ</t>
    </rPh>
    <phoneticPr fontId="1"/>
  </si>
  <si>
    <t>War Elephant</t>
    <phoneticPr fontId="1"/>
  </si>
  <si>
    <t>軍用象</t>
    <rPh sb="0" eb="2">
      <t>グンヨウ</t>
    </rPh>
    <rPh sb="2" eb="3">
      <t>ゾウ</t>
    </rPh>
    <phoneticPr fontId="1"/>
  </si>
  <si>
    <t>敵を蹂躙する巨大生物。森の象なので森林適応付き</t>
    <rPh sb="11" eb="12">
      <t>モリ</t>
    </rPh>
    <rPh sb="13" eb="14">
      <t>ゾウ</t>
    </rPh>
    <rPh sb="17" eb="19">
      <t>シンリン</t>
    </rPh>
    <rPh sb="19" eb="21">
      <t>テキオウ</t>
    </rPh>
    <rPh sb="21" eb="22">
      <t>ツ</t>
    </rPh>
    <phoneticPr fontId="1"/>
  </si>
  <si>
    <t>20</t>
    <phoneticPr fontId="1"/>
  </si>
  <si>
    <t>Tiger Rider</t>
    <phoneticPr fontId="1"/>
  </si>
  <si>
    <t>騎兵</t>
    <rPh sb="0" eb="2">
      <t>キヘイ</t>
    </rPh>
    <phoneticPr fontId="1"/>
  </si>
  <si>
    <t>曲刀と小盾を持つ騎兵。乗物の追撃も強力で手数に優れる</t>
    <rPh sb="0" eb="2">
      <t>キョクトウ</t>
    </rPh>
    <rPh sb="3" eb="4">
      <t>コ</t>
    </rPh>
    <rPh sb="4" eb="5">
      <t>タテ</t>
    </rPh>
    <rPh sb="6" eb="7">
      <t>モ</t>
    </rPh>
    <rPh sb="8" eb="10">
      <t>キヘイ</t>
    </rPh>
    <rPh sb="11" eb="13">
      <t>ノリモノ</t>
    </rPh>
    <rPh sb="14" eb="16">
      <t>ツイゲキ</t>
    </rPh>
    <rPh sb="17" eb="19">
      <t>キョウリョク</t>
    </rPh>
    <rPh sb="20" eb="22">
      <t>テカズ</t>
    </rPh>
    <rPh sb="23" eb="24">
      <t>スグ</t>
    </rPh>
    <phoneticPr fontId="1"/>
  </si>
  <si>
    <t>16</t>
    <phoneticPr fontId="1"/>
  </si>
  <si>
    <t>Bandar Log</t>
    <phoneticPr fontId="1"/>
  </si>
  <si>
    <t>Brahmin</t>
    <phoneticPr fontId="1"/>
  </si>
  <si>
    <t>聖1</t>
    <rPh sb="0" eb="1">
      <t>セイ</t>
    </rPh>
    <phoneticPr fontId="1"/>
  </si>
  <si>
    <t>Yogi</t>
    <phoneticPr fontId="1"/>
  </si>
  <si>
    <t>星1</t>
    <rPh sb="0" eb="1">
      <t>ホシ</t>
    </rPh>
    <phoneticPr fontId="1"/>
  </si>
  <si>
    <t>Guru</t>
    <phoneticPr fontId="1"/>
  </si>
  <si>
    <t>星2緑1</t>
    <rPh sb="0" eb="1">
      <t>ホシ</t>
    </rPh>
    <rPh sb="2" eb="3">
      <t>ミドリ</t>
    </rPh>
    <phoneticPr fontId="1"/>
  </si>
  <si>
    <t>Rishi</t>
    <phoneticPr fontId="1"/>
  </si>
  <si>
    <t>都</t>
    <rPh sb="0" eb="1">
      <t>ミヤコ</t>
    </rPh>
    <phoneticPr fontId="1"/>
  </si>
  <si>
    <t>星3緑2</t>
    <rPh sb="0" eb="1">
      <t>ホシ</t>
    </rPh>
    <rPh sb="2" eb="3">
      <t>ミドリ</t>
    </rPh>
    <phoneticPr fontId="1"/>
  </si>
  <si>
    <t>水地星緑+1:100% 水地星緑+1:10%</t>
    <rPh sb="0" eb="1">
      <t>ミズ</t>
    </rPh>
    <rPh sb="1" eb="2">
      <t>チ</t>
    </rPh>
    <rPh sb="2" eb="3">
      <t>ホシ</t>
    </rPh>
    <rPh sb="3" eb="4">
      <t>ミドリ</t>
    </rPh>
    <rPh sb="12" eb="13">
      <t>ミズ</t>
    </rPh>
    <rPh sb="13" eb="14">
      <t>チ</t>
    </rPh>
    <rPh sb="14" eb="15">
      <t>ホシ</t>
    </rPh>
    <rPh sb="15" eb="16">
      <t>ミドリ</t>
    </rPh>
    <phoneticPr fontId="1"/>
  </si>
  <si>
    <t>17+</t>
    <phoneticPr fontId="1"/>
  </si>
  <si>
    <t>Yaksha</t>
  </si>
  <si>
    <t>Yakshini</t>
  </si>
  <si>
    <t>Kinnara</t>
  </si>
  <si>
    <t>Siddha</t>
  </si>
  <si>
    <t>Devata</t>
  </si>
  <si>
    <t>Devala</t>
  </si>
  <si>
    <t>Rudra</t>
  </si>
  <si>
    <t>Dakini</t>
  </si>
  <si>
    <t>Mandeha</t>
  </si>
  <si>
    <t>Nagini</t>
    <phoneticPr fontId="1"/>
  </si>
  <si>
    <t>Nagaraja</t>
    <phoneticPr fontId="1"/>
  </si>
  <si>
    <t>Nagarishi</t>
    <phoneticPr fontId="1"/>
  </si>
  <si>
    <t>水1+1地1緑1聖1</t>
    <rPh sb="0" eb="1">
      <t>ミズ</t>
    </rPh>
    <rPh sb="4" eb="5">
      <t>チ</t>
    </rPh>
    <rPh sb="6" eb="7">
      <t>ミドリ</t>
    </rPh>
    <rPh sb="8" eb="9">
      <t>セイ</t>
    </rPh>
    <phoneticPr fontId="1"/>
  </si>
  <si>
    <t>水地星緑+1:100%</t>
    <rPh sb="0" eb="1">
      <t>ミズ</t>
    </rPh>
    <rPh sb="1" eb="2">
      <t>チ</t>
    </rPh>
    <rPh sb="2" eb="3">
      <t>ホシ</t>
    </rPh>
    <rPh sb="3" eb="4">
      <t>ミドリ</t>
    </rPh>
    <phoneticPr fontId="1"/>
  </si>
  <si>
    <t>水1+1地1緑1聖2</t>
    <rPh sb="0" eb="1">
      <t>ミズ</t>
    </rPh>
    <rPh sb="4" eb="5">
      <t>チ</t>
    </rPh>
    <rPh sb="6" eb="7">
      <t>ミドリ</t>
    </rPh>
    <rPh sb="8" eb="9">
      <t>セイ</t>
    </rPh>
    <phoneticPr fontId="1"/>
  </si>
  <si>
    <t>水2+1地3星1緑1聖1</t>
    <rPh sb="0" eb="1">
      <t>ミズ</t>
    </rPh>
    <rPh sb="4" eb="5">
      <t>チ</t>
    </rPh>
    <rPh sb="6" eb="7">
      <t>ホシ</t>
    </rPh>
    <rPh sb="8" eb="9">
      <t>ミドリ</t>
    </rPh>
    <rPh sb="10" eb="11">
      <t>セイ</t>
    </rPh>
    <phoneticPr fontId="1"/>
  </si>
  <si>
    <t>Atavi Chieftain</t>
    <phoneticPr fontId="1"/>
  </si>
  <si>
    <t>Markata:20　Atavi Infantry:10　Atavi Archer:10</t>
    <phoneticPr fontId="1"/>
  </si>
  <si>
    <t>Bandar Commander</t>
    <phoneticPr fontId="1"/>
  </si>
  <si>
    <t>Bandar Warrior:10</t>
    <phoneticPr fontId="1"/>
  </si>
  <si>
    <t>Bandar Archer:2　Vanara Archer:6　Markata Archer:4　Markata:4</t>
    <phoneticPr fontId="1"/>
  </si>
  <si>
    <t>Bandar Log</t>
    <phoneticPr fontId="1"/>
  </si>
  <si>
    <t>Summon Nagas</t>
    <phoneticPr fontId="1"/>
  </si>
  <si>
    <t>水2</t>
    <rPh sb="0" eb="1">
      <t>ミズ</t>
    </rPh>
    <phoneticPr fontId="1"/>
  </si>
  <si>
    <t>地1</t>
    <rPh sb="0" eb="1">
      <t>チ</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</si>
  <si>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</si>
  <si>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</si>
  <si>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</si>
  <si>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多彩な攻撃手段を持つ神聖なる蛇人Naga Warriorを6体召喚します</t>
    <rPh sb="0" eb="2">
      <t>タサイ</t>
    </rPh>
    <rPh sb="3" eb="5">
      <t>コウゲキ</t>
    </rPh>
    <rPh sb="5" eb="7">
      <t>シュダン</t>
    </rPh>
    <rPh sb="8" eb="9">
      <t>モ</t>
    </rPh>
    <rPh sb="10" eb="12">
      <t>シンセイ</t>
    </rPh>
    <rPh sb="14" eb="15">
      <t>ヘビ</t>
    </rPh>
    <rPh sb="15" eb="16">
      <t>ジン</t>
    </rPh>
    <rPh sb="30" eb="31">
      <t>タイ</t>
    </rPh>
    <rPh sb="31" eb="33">
      <t>ショウカン</t>
    </rPh>
    <phoneticPr fontId="1"/>
  </si>
  <si>
    <t>Naga Warrior</t>
    <phoneticPr fontId="1"/>
  </si>
  <si>
    <t>指揮官召喚</t>
    <rPh sb="0" eb="3">
      <t>シキカン</t>
    </rPh>
    <rPh sb="3" eb="5">
      <t>ショウカン</t>
    </rPh>
    <phoneticPr fontId="1"/>
  </si>
  <si>
    <t>幅広い魔力を持つ蛇人の姫Naginiを召喚します</t>
    <rPh sb="0" eb="2">
      <t>ハバヒロ</t>
    </rPh>
    <rPh sb="3" eb="5">
      <t>マリョク</t>
    </rPh>
    <rPh sb="6" eb="7">
      <t>モ</t>
    </rPh>
    <rPh sb="8" eb="9">
      <t>ヘビ</t>
    </rPh>
    <rPh sb="9" eb="10">
      <t>ジン</t>
    </rPh>
    <rPh sb="11" eb="12">
      <t>ヒメ</t>
    </rPh>
    <rPh sb="19" eb="21">
      <t>ショウカン</t>
    </rPh>
    <phoneticPr fontId="1"/>
  </si>
  <si>
    <t>Nagini</t>
    <phoneticPr fontId="1"/>
  </si>
  <si>
    <t>地2</t>
    <rPh sb="0" eb="1">
      <t>チ</t>
    </rPh>
    <phoneticPr fontId="1"/>
  </si>
  <si>
    <t>幅広い魔力と聖職者の権限を持つ蛇人の王Nagarajaを召喚します</t>
    <rPh sb="0" eb="2">
      <t>ハバヒロ</t>
    </rPh>
    <rPh sb="3" eb="5">
      <t>マリョク</t>
    </rPh>
    <rPh sb="6" eb="9">
      <t>セイショクシャ</t>
    </rPh>
    <rPh sb="10" eb="12">
      <t>ケンゲン</t>
    </rPh>
    <rPh sb="13" eb="14">
      <t>モ</t>
    </rPh>
    <rPh sb="15" eb="16">
      <t>ヘビ</t>
    </rPh>
    <rPh sb="16" eb="17">
      <t>ジン</t>
    </rPh>
    <rPh sb="18" eb="19">
      <t>オウ</t>
    </rPh>
    <rPh sb="28" eb="30">
      <t>ショウカン</t>
    </rPh>
    <phoneticPr fontId="1"/>
  </si>
  <si>
    <t>Nagaraja</t>
    <phoneticPr fontId="1"/>
  </si>
  <si>
    <t>水3</t>
    <rPh sb="0" eb="1">
      <t>ミズ</t>
    </rPh>
    <phoneticPr fontId="1"/>
  </si>
  <si>
    <t>地3</t>
    <rPh sb="0" eb="1">
      <t>チ</t>
    </rPh>
    <phoneticPr fontId="1"/>
  </si>
  <si>
    <t>強大な魔力を持つ蛇人の賢者Nagarishiを召喚します</t>
    <rPh sb="0" eb="2">
      <t>キョウダイ</t>
    </rPh>
    <rPh sb="3" eb="5">
      <t>マリョク</t>
    </rPh>
    <rPh sb="6" eb="7">
      <t>モ</t>
    </rPh>
    <rPh sb="8" eb="9">
      <t>ヘビ</t>
    </rPh>
    <rPh sb="9" eb="10">
      <t>ジン</t>
    </rPh>
    <rPh sb="11" eb="13">
      <t>ケンジャ</t>
    </rPh>
    <rPh sb="23" eb="25">
      <t>ショウカン</t>
    </rPh>
    <phoneticPr fontId="1"/>
  </si>
  <si>
    <t>Nagarishi</t>
    <phoneticPr fontId="1"/>
  </si>
  <si>
    <t>Host of Ganas</t>
    <phoneticPr fontId="1"/>
  </si>
  <si>
    <t>Summon Nagas</t>
    <phoneticPr fontId="1"/>
  </si>
  <si>
    <t>Summon Apsaras</t>
    <phoneticPr fontId="1"/>
  </si>
  <si>
    <t>Herd of Elephants</t>
    <phoneticPr fontId="1"/>
  </si>
  <si>
    <t>Ambush of Tigers</t>
    <phoneticPr fontId="1"/>
  </si>
  <si>
    <t>Herd of Buffaloes</t>
    <phoneticPr fontId="1"/>
  </si>
  <si>
    <t>Contact Nagini</t>
    <phoneticPr fontId="1"/>
  </si>
  <si>
    <t>Contact Yaksha</t>
    <phoneticPr fontId="1"/>
  </si>
  <si>
    <t>Contact Yakshini</t>
    <phoneticPr fontId="1"/>
  </si>
  <si>
    <t>Contact Nagaraja</t>
    <phoneticPr fontId="1"/>
  </si>
  <si>
    <t>Summon Gandharvas</t>
    <phoneticPr fontId="1"/>
  </si>
  <si>
    <t>Summon Vetalas</t>
    <phoneticPr fontId="1"/>
  </si>
  <si>
    <t>Contact Nagarishi</t>
    <phoneticPr fontId="1"/>
  </si>
  <si>
    <t>Summon Kinnara</t>
    <phoneticPr fontId="1"/>
  </si>
  <si>
    <t>Summon Siddha</t>
    <phoneticPr fontId="1"/>
  </si>
  <si>
    <t>Summon Devata</t>
    <phoneticPr fontId="1"/>
  </si>
  <si>
    <t>Summon Devala</t>
    <phoneticPr fontId="1"/>
  </si>
  <si>
    <t>Summon Rudra</t>
    <phoneticPr fontId="1"/>
  </si>
  <si>
    <t>Celestial Music</t>
    <phoneticPr fontId="1"/>
  </si>
  <si>
    <t>Summon Rakshasas</t>
    <phoneticPr fontId="1"/>
  </si>
  <si>
    <t>Feast of Flesh</t>
    <phoneticPr fontId="1"/>
  </si>
  <si>
    <t>Summon Asrapas</t>
    <phoneticPr fontId="1"/>
  </si>
  <si>
    <t>Summon Rakshasa Warriors</t>
    <phoneticPr fontId="1"/>
  </si>
  <si>
    <t>Summon Sandhyabalas</t>
    <phoneticPr fontId="1"/>
  </si>
  <si>
    <t>Summon Dakini</t>
    <phoneticPr fontId="1"/>
  </si>
  <si>
    <t>Summon Samanishada</t>
    <phoneticPr fontId="1"/>
  </si>
  <si>
    <t>Summon Mandeha</t>
    <phoneticPr fontId="1"/>
  </si>
  <si>
    <t>Summon Danavas</t>
    <phoneticPr fontId="1"/>
  </si>
  <si>
    <t>Contact Nagini</t>
    <phoneticPr fontId="1"/>
  </si>
  <si>
    <t>Contact Nagaraja</t>
    <phoneticPr fontId="1"/>
  </si>
  <si>
    <t>Contact Nagarishi</t>
    <phoneticPr fontId="1"/>
  </si>
  <si>
    <t>Headdress of the Bull</t>
    <phoneticPr fontId="1"/>
  </si>
  <si>
    <t>l</t>
    <phoneticPr fontId="1"/>
  </si>
  <si>
    <t>化物、人間</t>
    <rPh sb="0" eb="2">
      <t>バケモノ</t>
    </rPh>
    <rPh sb="3" eb="5">
      <t>ニンゲン</t>
    </rPh>
    <phoneticPr fontId="1"/>
  </si>
  <si>
    <t>Fortress</t>
    <phoneticPr fontId="1"/>
  </si>
  <si>
    <t>Standard</t>
    <phoneticPr fontId="1"/>
  </si>
  <si>
    <t>Mount Shinuyama</t>
    <phoneticPr fontId="1"/>
  </si>
  <si>
    <t>火1水1地1死2</t>
    <rPh sb="0" eb="1">
      <t>ヒ</t>
    </rPh>
    <rPh sb="2" eb="3">
      <t>ミズ</t>
    </rPh>
    <rPh sb="4" eb="5">
      <t>チ</t>
    </rPh>
    <rPh sb="6" eb="7">
      <t>シ</t>
    </rPh>
    <phoneticPr fontId="1"/>
  </si>
  <si>
    <t>Bakemono Chief</t>
  </si>
  <si>
    <t>Bandit Leader</t>
  </si>
  <si>
    <t>Bakemono-Sho</t>
  </si>
  <si>
    <t>Bandit</t>
  </si>
  <si>
    <t>指揮官</t>
    <rPh sb="0" eb="3">
      <t>シキカン</t>
    </rPh>
    <phoneticPr fontId="1"/>
  </si>
  <si>
    <t>Bakemono Scout</t>
    <phoneticPr fontId="1"/>
  </si>
  <si>
    <t>城</t>
    <rPh sb="0" eb="1">
      <t>シロ</t>
    </rPh>
    <phoneticPr fontId="1"/>
  </si>
  <si>
    <t>斥候</t>
    <rPh sb="0" eb="2">
      <t>セッコウ</t>
    </rPh>
    <phoneticPr fontId="1"/>
  </si>
  <si>
    <t>やや安価な斥候。隠れるのも上手い</t>
    <rPh sb="2" eb="4">
      <t>アンカ</t>
    </rPh>
    <rPh sb="5" eb="7">
      <t>セッコウ</t>
    </rPh>
    <rPh sb="8" eb="9">
      <t>カク</t>
    </rPh>
    <rPh sb="13" eb="15">
      <t>ウマ</t>
    </rPh>
    <phoneticPr fontId="1"/>
  </si>
  <si>
    <t>12</t>
    <phoneticPr fontId="1"/>
  </si>
  <si>
    <t>fm</t>
    <phoneticPr fontId="1"/>
  </si>
  <si>
    <t>隠密行動可能な指揮官その一。隠れるのは上手くない</t>
    <rPh sb="0" eb="2">
      <t>オンミツ</t>
    </rPh>
    <rPh sb="2" eb="4">
      <t>コウドウ</t>
    </rPh>
    <rPh sb="4" eb="6">
      <t>カノウ</t>
    </rPh>
    <rPh sb="7" eb="10">
      <t>シキカン</t>
    </rPh>
    <rPh sb="12" eb="13">
      <t>イチ</t>
    </rPh>
    <rPh sb="14" eb="15">
      <t>カク</t>
    </rPh>
    <rPh sb="19" eb="21">
      <t>ウマ</t>
    </rPh>
    <phoneticPr fontId="1"/>
  </si>
  <si>
    <t>隠密行動可能な指揮官その二。略奪を得意とする</t>
    <rPh sb="0" eb="2">
      <t>オンミツ</t>
    </rPh>
    <rPh sb="2" eb="4">
      <t>コウドウ</t>
    </rPh>
    <rPh sb="4" eb="6">
      <t>カノウ</t>
    </rPh>
    <rPh sb="7" eb="10">
      <t>シキカン</t>
    </rPh>
    <rPh sb="12" eb="13">
      <t>ニ</t>
    </rPh>
    <rPh sb="14" eb="16">
      <t>リャクダツ</t>
    </rPh>
    <rPh sb="17" eb="19">
      <t>トクイ</t>
    </rPh>
    <phoneticPr fontId="1"/>
  </si>
  <si>
    <t>Bakemono General</t>
    <phoneticPr fontId="1"/>
  </si>
  <si>
    <t>上位指揮官。大柄で重装備なため丈夫</t>
    <rPh sb="0" eb="2">
      <t>ジョウイ</t>
    </rPh>
    <rPh sb="2" eb="5">
      <t>シキカン</t>
    </rPh>
    <rPh sb="6" eb="8">
      <t>オオガラ</t>
    </rPh>
    <rPh sb="9" eb="12">
      <t>ジュウソウビ</t>
    </rPh>
    <rPh sb="15" eb="17">
      <t>ジョウブ</t>
    </rPh>
    <phoneticPr fontId="1"/>
  </si>
  <si>
    <t>m</t>
    <phoneticPr fontId="1"/>
  </si>
  <si>
    <t>Kappa Chief</t>
    <phoneticPr fontId="1"/>
  </si>
  <si>
    <t>城海</t>
    <rPh sb="0" eb="1">
      <t>シロ</t>
    </rPh>
    <rPh sb="1" eb="2">
      <t>ウミ</t>
    </rPh>
    <phoneticPr fontId="1"/>
  </si>
  <si>
    <t>水陸両棲の指揮官。指揮は上手くないが丈夫</t>
    <rPh sb="0" eb="2">
      <t>スイリク</t>
    </rPh>
    <rPh sb="2" eb="4">
      <t>リョウセイ</t>
    </rPh>
    <rPh sb="5" eb="8">
      <t>シキカン</t>
    </rPh>
    <rPh sb="9" eb="11">
      <t>シキ</t>
    </rPh>
    <rPh sb="12" eb="14">
      <t>ウマ</t>
    </rPh>
    <rPh sb="18" eb="20">
      <t>ジョウブ</t>
    </rPh>
    <phoneticPr fontId="1"/>
  </si>
  <si>
    <t>a</t>
    <phoneticPr fontId="1"/>
  </si>
  <si>
    <t>Mujina</t>
    <phoneticPr fontId="1"/>
  </si>
  <si>
    <t>恐怖を纏う暗殺者。戦闘能力は微妙</t>
    <rPh sb="0" eb="2">
      <t>キョウフ</t>
    </rPh>
    <rPh sb="3" eb="4">
      <t>マト</t>
    </rPh>
    <rPh sb="5" eb="8">
      <t>アンサツシャ</t>
    </rPh>
    <rPh sb="9" eb="11">
      <t>セントウ</t>
    </rPh>
    <rPh sb="11" eb="13">
      <t>ノウリョク</t>
    </rPh>
    <rPh sb="14" eb="16">
      <t>ビミョウ</t>
    </rPh>
    <phoneticPr fontId="1"/>
  </si>
  <si>
    <t>16</t>
    <phoneticPr fontId="1"/>
  </si>
  <si>
    <t>f</t>
    <phoneticPr fontId="1"/>
  </si>
  <si>
    <t>Shuten-doji</t>
    <phoneticPr fontId="1"/>
  </si>
  <si>
    <t>戦闘向けの指揮官。周囲の敵を自動的に眠らせる</t>
    <rPh sb="0" eb="2">
      <t>セントウ</t>
    </rPh>
    <rPh sb="2" eb="3">
      <t>ム</t>
    </rPh>
    <rPh sb="5" eb="8">
      <t>シキカン</t>
    </rPh>
    <rPh sb="9" eb="11">
      <t>シュウイ</t>
    </rPh>
    <rPh sb="12" eb="13">
      <t>テキ</t>
    </rPh>
    <rPh sb="14" eb="17">
      <t>ジドウテキ</t>
    </rPh>
    <rPh sb="18" eb="19">
      <t>ネム</t>
    </rPh>
    <phoneticPr fontId="1"/>
  </si>
  <si>
    <t>Uba</t>
    <phoneticPr fontId="1"/>
  </si>
  <si>
    <t>水死緑などの魔法技能を持つ。変身すると隠密行動も可能</t>
    <rPh sb="0" eb="1">
      <t>ミズ</t>
    </rPh>
    <rPh sb="1" eb="2">
      <t>シ</t>
    </rPh>
    <rPh sb="2" eb="3">
      <t>ミドリ</t>
    </rPh>
    <rPh sb="6" eb="8">
      <t>マホウ</t>
    </rPh>
    <rPh sb="8" eb="10">
      <t>ギノウ</t>
    </rPh>
    <rPh sb="11" eb="12">
      <t>モ</t>
    </rPh>
    <rPh sb="14" eb="16">
      <t>ヘンシン</t>
    </rPh>
    <rPh sb="19" eb="21">
      <t>オンミツ</t>
    </rPh>
    <rPh sb="21" eb="23">
      <t>コウドウ</t>
    </rPh>
    <rPh sb="24" eb="26">
      <t>カノウ</t>
    </rPh>
    <phoneticPr fontId="1"/>
  </si>
  <si>
    <t>10+</t>
    <phoneticPr fontId="1"/>
  </si>
  <si>
    <t>30+</t>
    <phoneticPr fontId="1"/>
  </si>
  <si>
    <t>Bakemono Shaman</t>
    <phoneticPr fontId="1"/>
  </si>
  <si>
    <t>レベル1の聖職者。火水地死から1系統の魔法も持つ</t>
    <rPh sb="5" eb="8">
      <t>セイショクシャ</t>
    </rPh>
    <rPh sb="9" eb="10">
      <t>ヒ</t>
    </rPh>
    <rPh sb="10" eb="11">
      <t>ミズ</t>
    </rPh>
    <rPh sb="11" eb="12">
      <t>チ</t>
    </rPh>
    <rPh sb="12" eb="13">
      <t>シ</t>
    </rPh>
    <rPh sb="16" eb="18">
      <t>ケイトウ</t>
    </rPh>
    <rPh sb="19" eb="21">
      <t>マホウ</t>
    </rPh>
    <rPh sb="22" eb="23">
      <t>モ</t>
    </rPh>
    <phoneticPr fontId="1"/>
  </si>
  <si>
    <t>40+</t>
    <phoneticPr fontId="1"/>
  </si>
  <si>
    <t>0+</t>
    <phoneticPr fontId="1"/>
  </si>
  <si>
    <t>城山</t>
    <rPh sb="0" eb="1">
      <t>シロ</t>
    </rPh>
    <rPh sb="1" eb="2">
      <t>ヤマ</t>
    </rPh>
    <phoneticPr fontId="1"/>
  </si>
  <si>
    <t>Bakemono Sorcerer</t>
    <phoneticPr fontId="1"/>
  </si>
  <si>
    <t>y</t>
    <phoneticPr fontId="1"/>
  </si>
  <si>
    <t>y</t>
    <phoneticPr fontId="1"/>
  </si>
  <si>
    <t>聖職者</t>
    <rPh sb="0" eb="3">
      <t>セイショクシャ</t>
    </rPh>
    <phoneticPr fontId="1"/>
  </si>
  <si>
    <t>50+</t>
    <phoneticPr fontId="1"/>
  </si>
  <si>
    <t>25+</t>
    <phoneticPr fontId="1"/>
  </si>
  <si>
    <t>60+</t>
    <phoneticPr fontId="1"/>
  </si>
  <si>
    <t>10</t>
    <phoneticPr fontId="1"/>
  </si>
  <si>
    <t>レベル1の聖職者。火地死水の魔法技能も持つが高齢</t>
    <rPh sb="5" eb="8">
      <t>セイショクシャ</t>
    </rPh>
    <rPh sb="9" eb="10">
      <t>ヒ</t>
    </rPh>
    <rPh sb="10" eb="11">
      <t>チ</t>
    </rPh>
    <rPh sb="11" eb="12">
      <t>シ</t>
    </rPh>
    <rPh sb="12" eb="13">
      <t>ミズ</t>
    </rPh>
    <rPh sb="14" eb="16">
      <t>マホウ</t>
    </rPh>
    <rPh sb="16" eb="18">
      <t>ギノウ</t>
    </rPh>
    <rPh sb="19" eb="20">
      <t>モ</t>
    </rPh>
    <rPh sb="22" eb="24">
      <t>コウレイ</t>
    </rPh>
    <phoneticPr fontId="1"/>
  </si>
  <si>
    <t>Bakemono-Sho</t>
    <phoneticPr fontId="1"/>
  </si>
  <si>
    <t>歩兵</t>
    <rPh sb="0" eb="2">
      <t>ホヘイ</t>
    </rPh>
    <phoneticPr fontId="1"/>
  </si>
  <si>
    <t>槍を持つ歩兵。防具の分は丈夫で命令も聞く</t>
    <rPh sb="0" eb="1">
      <t>ヤリ</t>
    </rPh>
    <rPh sb="2" eb="3">
      <t>モ</t>
    </rPh>
    <rPh sb="4" eb="6">
      <t>ホヘイ</t>
    </rPh>
    <rPh sb="7" eb="9">
      <t>ボウグ</t>
    </rPh>
    <rPh sb="10" eb="11">
      <t>ブン</t>
    </rPh>
    <rPh sb="12" eb="14">
      <t>ジョウブ</t>
    </rPh>
    <rPh sb="15" eb="17">
      <t>メイレイ</t>
    </rPh>
    <rPh sb="18" eb="19">
      <t>キ</t>
    </rPh>
    <phoneticPr fontId="1"/>
  </si>
  <si>
    <t>射手</t>
    <rPh sb="0" eb="2">
      <t>シャシュ</t>
    </rPh>
    <phoneticPr fontId="1"/>
  </si>
  <si>
    <t>弓を持つ武装化物。金銭的には安いが資源消費は多め</t>
    <rPh sb="0" eb="1">
      <t>ユミ</t>
    </rPh>
    <rPh sb="2" eb="3">
      <t>モ</t>
    </rPh>
    <rPh sb="4" eb="6">
      <t>ブソウ</t>
    </rPh>
    <rPh sb="6" eb="8">
      <t>バケモノ</t>
    </rPh>
    <rPh sb="9" eb="12">
      <t>キンセンテキ</t>
    </rPh>
    <rPh sb="14" eb="15">
      <t>ヤス</t>
    </rPh>
    <rPh sb="17" eb="19">
      <t>シゲン</t>
    </rPh>
    <rPh sb="19" eb="21">
      <t>ショウヒ</t>
    </rPh>
    <rPh sb="22" eb="23">
      <t>オオ</t>
    </rPh>
    <phoneticPr fontId="1"/>
  </si>
  <si>
    <t>Bakemono Archer</t>
    <phoneticPr fontId="1"/>
  </si>
  <si>
    <t>Bakemono Warrior</t>
    <phoneticPr fontId="1"/>
  </si>
  <si>
    <t>脇差を持つ歩兵。武器性能の良さにより攻撃を当てやすい</t>
    <rPh sb="0" eb="2">
      <t>ワキザシ</t>
    </rPh>
    <rPh sb="3" eb="4">
      <t>モ</t>
    </rPh>
    <rPh sb="5" eb="7">
      <t>ホヘイ</t>
    </rPh>
    <rPh sb="8" eb="10">
      <t>ブキ</t>
    </rPh>
    <rPh sb="10" eb="12">
      <t>セイノウ</t>
    </rPh>
    <rPh sb="13" eb="14">
      <t>ヨ</t>
    </rPh>
    <rPh sb="18" eb="20">
      <t>コウゲキ</t>
    </rPh>
    <rPh sb="21" eb="22">
      <t>ア</t>
    </rPh>
    <phoneticPr fontId="1"/>
  </si>
  <si>
    <t>Kappa</t>
    <phoneticPr fontId="1"/>
  </si>
  <si>
    <t>城海</t>
    <rPh sb="0" eb="1">
      <t>シロ</t>
    </rPh>
    <rPh sb="1" eb="2">
      <t>ウミ</t>
    </rPh>
    <phoneticPr fontId="1"/>
  </si>
  <si>
    <t>爪と骨法で戦う水陸両棲の兵。陸上では急激に疲労していく</t>
    <rPh sb="0" eb="1">
      <t>ツメ</t>
    </rPh>
    <rPh sb="2" eb="4">
      <t>コッポウ</t>
    </rPh>
    <rPh sb="5" eb="6">
      <t>タタカ</t>
    </rPh>
    <rPh sb="7" eb="9">
      <t>スイリク</t>
    </rPh>
    <rPh sb="9" eb="11">
      <t>リョウセイ</t>
    </rPh>
    <rPh sb="12" eb="13">
      <t>ヘイ</t>
    </rPh>
    <rPh sb="14" eb="16">
      <t>リクジョウ</t>
    </rPh>
    <rPh sb="18" eb="20">
      <t>キュウゲキ</t>
    </rPh>
    <rPh sb="21" eb="23">
      <t>ヒロウ</t>
    </rPh>
    <phoneticPr fontId="1"/>
  </si>
  <si>
    <t>14</t>
    <phoneticPr fontId="1"/>
  </si>
  <si>
    <t>O-bakemono</t>
    <phoneticPr fontId="1"/>
  </si>
  <si>
    <t>大棍棒を持つ軽歩兵。攻撃力は凄まじいが防御は甘い</t>
    <rPh sb="0" eb="1">
      <t>オオ</t>
    </rPh>
    <rPh sb="1" eb="3">
      <t>コンボウ</t>
    </rPh>
    <rPh sb="4" eb="5">
      <t>モ</t>
    </rPh>
    <rPh sb="6" eb="7">
      <t>ケイ</t>
    </rPh>
    <rPh sb="7" eb="9">
      <t>ホヘイ</t>
    </rPh>
    <rPh sb="10" eb="13">
      <t>コウゲキリョク</t>
    </rPh>
    <rPh sb="14" eb="15">
      <t>スサ</t>
    </rPh>
    <rPh sb="19" eb="21">
      <t>ボウギョ</t>
    </rPh>
    <rPh sb="22" eb="23">
      <t>アマ</t>
    </rPh>
    <phoneticPr fontId="1"/>
  </si>
  <si>
    <t>Dai Bakemono</t>
    <phoneticPr fontId="1"/>
  </si>
  <si>
    <t>野太刀を持つ重歩兵。数で押されやすいが攻撃力は素晴らしい</t>
    <rPh sb="0" eb="1">
      <t>ノ</t>
    </rPh>
    <rPh sb="1" eb="3">
      <t>タチ</t>
    </rPh>
    <rPh sb="4" eb="5">
      <t>モ</t>
    </rPh>
    <rPh sb="6" eb="7">
      <t>ジュウ</t>
    </rPh>
    <rPh sb="7" eb="9">
      <t>ホヘイ</t>
    </rPh>
    <rPh sb="10" eb="11">
      <t>カズ</t>
    </rPh>
    <rPh sb="12" eb="13">
      <t>オ</t>
    </rPh>
    <rPh sb="19" eb="22">
      <t>コウゲキリョク</t>
    </rPh>
    <rPh sb="23" eb="25">
      <t>スバ</t>
    </rPh>
    <phoneticPr fontId="1"/>
  </si>
  <si>
    <t>8</t>
    <phoneticPr fontId="1"/>
  </si>
  <si>
    <t>長弓を持つ大化物。重装備で白兵戦にも対応できる</t>
    <rPh sb="0" eb="2">
      <t>ナガユミ</t>
    </rPh>
    <rPh sb="3" eb="4">
      <t>モ</t>
    </rPh>
    <rPh sb="5" eb="6">
      <t>オオ</t>
    </rPh>
    <rPh sb="6" eb="8">
      <t>バケモノ</t>
    </rPh>
    <rPh sb="9" eb="12">
      <t>ジュウソウビ</t>
    </rPh>
    <rPh sb="13" eb="16">
      <t>ハクヘイセン</t>
    </rPh>
    <rPh sb="18" eb="20">
      <t>タイオウ</t>
    </rPh>
    <phoneticPr fontId="1"/>
  </si>
  <si>
    <t>Sea</t>
    <phoneticPr fontId="1"/>
  </si>
  <si>
    <t>Shinuyama</t>
    <phoneticPr fontId="1"/>
  </si>
  <si>
    <t>水1死1緑1</t>
    <rPh sb="0" eb="1">
      <t>ミズ</t>
    </rPh>
    <rPh sb="2" eb="3">
      <t>シ</t>
    </rPh>
    <rPh sb="4" eb="5">
      <t>ミドリ</t>
    </rPh>
    <phoneticPr fontId="1"/>
  </si>
  <si>
    <t>水地死緑+1:100%</t>
    <rPh sb="0" eb="1">
      <t>ミズ</t>
    </rPh>
    <rPh sb="1" eb="2">
      <t>チ</t>
    </rPh>
    <rPh sb="2" eb="3">
      <t>シ</t>
    </rPh>
    <rPh sb="3" eb="4">
      <t>ミドリ</t>
    </rPh>
    <phoneticPr fontId="1"/>
  </si>
  <si>
    <t>Bakemono Shaman</t>
    <phoneticPr fontId="1"/>
  </si>
  <si>
    <t>聖1</t>
    <rPh sb="0" eb="1">
      <t>セイ</t>
    </rPh>
    <phoneticPr fontId="1"/>
  </si>
  <si>
    <t>火水地死+1:100%</t>
    <rPh sb="0" eb="1">
      <t>ヒ</t>
    </rPh>
    <rPh sb="1" eb="2">
      <t>ミズ</t>
    </rPh>
    <rPh sb="2" eb="3">
      <t>チ</t>
    </rPh>
    <rPh sb="3" eb="4">
      <t>シ</t>
    </rPh>
    <phoneticPr fontId="1"/>
  </si>
  <si>
    <t>火2水1地2死2聖1</t>
    <rPh sb="0" eb="1">
      <t>ヒ</t>
    </rPh>
    <rPh sb="2" eb="3">
      <t>ミズ</t>
    </rPh>
    <rPh sb="4" eb="5">
      <t>チ</t>
    </rPh>
    <rPh sb="6" eb="7">
      <t>シ</t>
    </rPh>
    <rPh sb="8" eb="9">
      <t>セイ</t>
    </rPh>
    <phoneticPr fontId="1"/>
  </si>
  <si>
    <t>火水地死+1:100% 火水地死+1:10%</t>
    <rPh sb="0" eb="1">
      <t>ヒ</t>
    </rPh>
    <rPh sb="1" eb="2">
      <t>ミズ</t>
    </rPh>
    <rPh sb="2" eb="3">
      <t>チ</t>
    </rPh>
    <rPh sb="3" eb="4">
      <t>シ</t>
    </rPh>
    <rPh sb="12" eb="13">
      <t>ヒ</t>
    </rPh>
    <rPh sb="13" eb="14">
      <t>ミズ</t>
    </rPh>
    <rPh sb="14" eb="15">
      <t>チ</t>
    </rPh>
    <rPh sb="15" eb="16">
      <t>シ</t>
    </rPh>
    <phoneticPr fontId="1"/>
  </si>
  <si>
    <t>21+</t>
    <phoneticPr fontId="1"/>
  </si>
  <si>
    <t>Dai Tengu</t>
  </si>
  <si>
    <t>Oni Shugo</t>
  </si>
  <si>
    <t>Dai Oni</t>
  </si>
  <si>
    <t>9+</t>
  </si>
  <si>
    <t>Bakemono General</t>
    <phoneticPr fontId="1"/>
  </si>
  <si>
    <t>Bakemono-Sho:10　Bakemono-Sho:10　Bakemono-Archer:10</t>
    <phoneticPr fontId="1"/>
  </si>
  <si>
    <t>Bakemono-Shoは鎧なしの棍棒と鎧ありの槍</t>
    <rPh sb="13" eb="14">
      <t>ヨロイ</t>
    </rPh>
    <rPh sb="17" eb="19">
      <t>コンボウ</t>
    </rPh>
    <rPh sb="20" eb="21">
      <t>ヨロイ</t>
    </rPh>
    <rPh sb="24" eb="25">
      <t>ヤリ</t>
    </rPh>
    <phoneticPr fontId="1"/>
  </si>
  <si>
    <t>O-bakemono:10</t>
    <phoneticPr fontId="1"/>
  </si>
  <si>
    <t>Dai Bakemono:4　Bakemono Archer:6</t>
    <phoneticPr fontId="1"/>
  </si>
  <si>
    <t>水中要塞</t>
    <rPh sb="0" eb="2">
      <t>スイチュウ</t>
    </rPh>
    <rPh sb="2" eb="4">
      <t>ヨウサイ</t>
    </rPh>
    <phoneticPr fontId="1"/>
  </si>
  <si>
    <t>Kappa Chief</t>
    <phoneticPr fontId="1"/>
  </si>
  <si>
    <t>Kappa:7</t>
    <phoneticPr fontId="1"/>
  </si>
  <si>
    <t>Shinuyama</t>
    <phoneticPr fontId="1"/>
  </si>
  <si>
    <t>Summon Ko-Oni</t>
    <phoneticPr fontId="1"/>
  </si>
  <si>
    <t>Summon Ao-Oni</t>
    <phoneticPr fontId="1"/>
  </si>
  <si>
    <t>Summon Karasu Tengus</t>
    <phoneticPr fontId="1"/>
  </si>
  <si>
    <t>Summon Aka-Oni</t>
    <phoneticPr fontId="1"/>
  </si>
  <si>
    <t>Ambush of Tigers</t>
    <phoneticPr fontId="1"/>
  </si>
  <si>
    <t>Summon Oni</t>
    <phoneticPr fontId="1"/>
  </si>
  <si>
    <t>Ghost General</t>
    <phoneticPr fontId="1"/>
  </si>
  <si>
    <t>Contact Dai Tengu</t>
    <phoneticPr fontId="1"/>
  </si>
  <si>
    <t>Contact Nushi</t>
    <phoneticPr fontId="1"/>
  </si>
  <si>
    <t>Summon Kuro-Oni</t>
    <phoneticPr fontId="1"/>
  </si>
  <si>
    <t>Summon Oni General</t>
    <phoneticPr fontId="1"/>
  </si>
  <si>
    <t>Summon Gozu Mezu</t>
    <phoneticPr fontId="1"/>
  </si>
  <si>
    <t>Contact Kitsune</t>
    <phoneticPr fontId="1"/>
  </si>
  <si>
    <t>Summon Dai Oni</t>
    <phoneticPr fontId="1"/>
  </si>
  <si>
    <t>Shinuyama</t>
    <phoneticPr fontId="1"/>
  </si>
  <si>
    <t>Summon Ko-Oni</t>
    <phoneticPr fontId="1"/>
  </si>
  <si>
    <t>死1</t>
    <rPh sb="0" eb="1">
      <t>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</si>
  <si>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</si>
  <si>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</si>
  <si>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</si>
  <si>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小型で臆病な鬼Ko-Oniを5+体召喚します</t>
    <rPh sb="0" eb="2">
      <t>コガタ</t>
    </rPh>
    <rPh sb="3" eb="5">
      <t>オクビョウ</t>
    </rPh>
    <rPh sb="6" eb="7">
      <t>オニ</t>
    </rPh>
    <rPh sb="16" eb="17">
      <t>タイ</t>
    </rPh>
    <rPh sb="17" eb="19">
      <t>ショウカン</t>
    </rPh>
    <phoneticPr fontId="1"/>
  </si>
  <si>
    <t>Ko-Oni</t>
    <phoneticPr fontId="1"/>
  </si>
  <si>
    <t>5+1</t>
    <phoneticPr fontId="1"/>
  </si>
  <si>
    <t>Summon Ao-Oni</t>
    <phoneticPr fontId="1"/>
  </si>
  <si>
    <t>水1</t>
    <rPh sb="0" eb="1">
      <t>ミズ</t>
    </rPh>
    <phoneticPr fontId="1"/>
  </si>
  <si>
    <t>冷気を操る鬼Ao-Oniを5+体召喚します</t>
    <rPh sb="0" eb="2">
      <t>レイキ</t>
    </rPh>
    <rPh sb="3" eb="4">
      <t>アヤツ</t>
    </rPh>
    <rPh sb="5" eb="6">
      <t>オニ</t>
    </rPh>
    <rPh sb="15" eb="16">
      <t>タイ</t>
    </rPh>
    <rPh sb="16" eb="18">
      <t>ショウカン</t>
    </rPh>
    <phoneticPr fontId="1"/>
  </si>
  <si>
    <t>Ao-Oni</t>
    <phoneticPr fontId="1"/>
  </si>
  <si>
    <t>Summon Aka-Oni</t>
    <phoneticPr fontId="1"/>
  </si>
  <si>
    <t>火1</t>
    <rPh sb="0" eb="1">
      <t>ヒ</t>
    </rPh>
    <phoneticPr fontId="1"/>
  </si>
  <si>
    <t>炎を投げる鬼Aka-Oniを4+体召喚します</t>
    <rPh sb="0" eb="1">
      <t>ホノオ</t>
    </rPh>
    <rPh sb="2" eb="3">
      <t>ナ</t>
    </rPh>
    <rPh sb="5" eb="6">
      <t>オニ</t>
    </rPh>
    <rPh sb="16" eb="17">
      <t>タイ</t>
    </rPh>
    <rPh sb="17" eb="19">
      <t>ショウカン</t>
    </rPh>
    <phoneticPr fontId="1"/>
  </si>
  <si>
    <t>Aka-Oni</t>
    <phoneticPr fontId="1"/>
  </si>
  <si>
    <t>4+1</t>
    <phoneticPr fontId="1"/>
  </si>
  <si>
    <t>Summon Oni</t>
    <phoneticPr fontId="1"/>
  </si>
  <si>
    <t>地1</t>
    <rPh sb="0" eb="1">
      <t>チ</t>
    </rPh>
    <phoneticPr fontId="1"/>
  </si>
  <si>
    <t>大柄で強靭な鬼Oniを5+体召喚します</t>
    <rPh sb="0" eb="2">
      <t>オオガラ</t>
    </rPh>
    <rPh sb="3" eb="5">
      <t>キョウジン</t>
    </rPh>
    <rPh sb="6" eb="7">
      <t>オニ</t>
    </rPh>
    <rPh sb="13" eb="14">
      <t>タイ</t>
    </rPh>
    <rPh sb="14" eb="16">
      <t>ショウカン</t>
    </rPh>
    <phoneticPr fontId="1"/>
  </si>
  <si>
    <t>Oni</t>
    <phoneticPr fontId="1"/>
  </si>
  <si>
    <t>Summon Kuro-Oni</t>
    <phoneticPr fontId="1"/>
  </si>
  <si>
    <t>死2</t>
    <rPh sb="0" eb="1">
      <t>シ</t>
    </rPh>
    <phoneticPr fontId="1"/>
  </si>
  <si>
    <t>炎と毒を使う大柄な鬼Kuro-Oniを4体召喚します</t>
    <rPh sb="0" eb="1">
      <t>ホノオ</t>
    </rPh>
    <rPh sb="2" eb="3">
      <t>ドク</t>
    </rPh>
    <rPh sb="4" eb="5">
      <t>ツカ</t>
    </rPh>
    <rPh sb="6" eb="8">
      <t>オオガラ</t>
    </rPh>
    <rPh sb="9" eb="10">
      <t>オニ</t>
    </rPh>
    <rPh sb="20" eb="21">
      <t>タイ</t>
    </rPh>
    <rPh sb="21" eb="23">
      <t>ショウカン</t>
    </rPh>
    <phoneticPr fontId="1"/>
  </si>
  <si>
    <t>Kuro-Oni</t>
    <phoneticPr fontId="1"/>
  </si>
  <si>
    <t>Summon Oni General</t>
    <phoneticPr fontId="1"/>
  </si>
  <si>
    <t>指揮官召喚</t>
    <rPh sb="0" eb="3">
      <t>シキカン</t>
    </rPh>
    <rPh sb="3" eb="5">
      <t>ショウカン</t>
    </rPh>
    <phoneticPr fontId="1"/>
  </si>
  <si>
    <t>Oni Shugo</t>
    <phoneticPr fontId="1"/>
  </si>
  <si>
    <t>Contact Kitsune</t>
    <phoneticPr fontId="1"/>
  </si>
  <si>
    <t>緑2</t>
    <rPh sb="0" eb="1">
      <t>ミドリ</t>
    </rPh>
    <phoneticPr fontId="1"/>
  </si>
  <si>
    <t>多彩な魔力を持つ妖狐Kitsuneを召喚します</t>
    <phoneticPr fontId="1"/>
  </si>
  <si>
    <t>Kitsune</t>
    <phoneticPr fontId="1"/>
  </si>
  <si>
    <t>Summon Dai Oni</t>
    <phoneticPr fontId="1"/>
  </si>
  <si>
    <t>死4</t>
    <rPh sb="0" eb="1">
      <t>シ</t>
    </rPh>
    <phoneticPr fontId="1"/>
  </si>
  <si>
    <t>巨大かつ強大な鬼の王Dai Oniを召喚します</t>
    <rPh sb="0" eb="2">
      <t>キョダイ</t>
    </rPh>
    <rPh sb="4" eb="6">
      <t>キョウダイ</t>
    </rPh>
    <rPh sb="7" eb="8">
      <t>オニ</t>
    </rPh>
    <rPh sb="9" eb="10">
      <t>オウ</t>
    </rPh>
    <rPh sb="18" eb="20">
      <t>ショウカン</t>
    </rPh>
    <phoneticPr fontId="1"/>
  </si>
  <si>
    <t>多少の魔力を持つ鬼の指揮官Oni Shugoを召喚します</t>
    <rPh sb="0" eb="2">
      <t>タショウ</t>
    </rPh>
    <rPh sb="3" eb="5">
      <t>マリョク</t>
    </rPh>
    <rPh sb="6" eb="7">
      <t>モ</t>
    </rPh>
    <rPh sb="8" eb="9">
      <t>オニ</t>
    </rPh>
    <rPh sb="10" eb="13">
      <t>シキカン</t>
    </rPh>
    <rPh sb="23" eb="25">
      <t>ショウカン</t>
    </rPh>
    <phoneticPr fontId="1"/>
  </si>
  <si>
    <t>Dai Oni</t>
    <phoneticPr fontId="1"/>
  </si>
  <si>
    <t>Summon Konoha Tengus</t>
    <phoneticPr fontId="1"/>
  </si>
  <si>
    <t>Kitsune</t>
    <phoneticPr fontId="1"/>
  </si>
  <si>
    <t>呼</t>
    <rPh sb="0" eb="1">
      <t>コ</t>
    </rPh>
    <phoneticPr fontId="1"/>
  </si>
  <si>
    <t>緑3</t>
    <rPh sb="0" eb="1">
      <t>ミドリ</t>
    </rPh>
    <phoneticPr fontId="1"/>
  </si>
  <si>
    <t>風水地星+1:50% 風水地星+1:50% 風水地星+1:50% 風水地緑+1:25%</t>
    <rPh sb="0" eb="1">
      <t>カゼ</t>
    </rPh>
    <rPh sb="1" eb="2">
      <t>ミズ</t>
    </rPh>
    <rPh sb="2" eb="3">
      <t>チ</t>
    </rPh>
    <rPh sb="3" eb="4">
      <t>ホシ</t>
    </rPh>
    <rPh sb="11" eb="12">
      <t>カゼ</t>
    </rPh>
    <rPh sb="12" eb="13">
      <t>ミズ</t>
    </rPh>
    <rPh sb="13" eb="14">
      <t>チ</t>
    </rPh>
    <rPh sb="14" eb="15">
      <t>ホシ</t>
    </rPh>
    <rPh sb="22" eb="23">
      <t>カゼ</t>
    </rPh>
    <rPh sb="23" eb="24">
      <t>ミズ</t>
    </rPh>
    <rPh sb="24" eb="25">
      <t>チ</t>
    </rPh>
    <rPh sb="25" eb="26">
      <t>ホシ</t>
    </rPh>
    <rPh sb="33" eb="34">
      <t>カゼ</t>
    </rPh>
    <rPh sb="34" eb="35">
      <t>ミズ</t>
    </rPh>
    <rPh sb="35" eb="36">
      <t>チ</t>
    </rPh>
    <rPh sb="36" eb="37">
      <t>ミドリ</t>
    </rPh>
    <phoneticPr fontId="1"/>
  </si>
  <si>
    <t>13+</t>
    <phoneticPr fontId="1"/>
  </si>
  <si>
    <t>冥府への入り口が閉ざされると、鬼は徐々に数を減らしていきました。
彼らのBakemono奴隷と人間の使用人たちは反乱を起こし、そして最後のDai Oniが死ぬと、国はBakemonoの王に支配されました。
人間の鍛冶屋は金属加工の秘密を明かすことを強要され、そしてBakemonoは人間から低地を征服する準備ができています。
Bakemonoは今も、同族の中で最も強大な者によって統治される部族社会で生きています。
Bakemonoには、様々な種類が存在します。
巨大で鈍重なO-Bakemono、誇り高きDai-Bakemono、奇妙な変身能力者と不気味な幽霊たちは、全てBakemonoの王と目覚めし神の召集に応えます。</t>
    <phoneticPr fontId="1"/>
  </si>
  <si>
    <t>レファイト</t>
    <phoneticPr fontId="1"/>
  </si>
  <si>
    <t>Heat2</t>
    <phoneticPr fontId="1"/>
  </si>
  <si>
    <t>Giant Castle</t>
    <phoneticPr fontId="1"/>
  </si>
  <si>
    <t>Giant</t>
    <phoneticPr fontId="1"/>
  </si>
  <si>
    <t>The Twin Cities, Mount Seir</t>
    <phoneticPr fontId="1"/>
  </si>
  <si>
    <t>火1地2星1死1</t>
    <rPh sb="0" eb="1">
      <t>ヒ</t>
    </rPh>
    <rPh sb="2" eb="3">
      <t>チ</t>
    </rPh>
    <rPh sb="4" eb="5">
      <t>ホシ</t>
    </rPh>
    <rPh sb="6" eb="7">
      <t>シ</t>
    </rPh>
    <phoneticPr fontId="1"/>
  </si>
  <si>
    <t>Edomite Scout</t>
    <phoneticPr fontId="1"/>
  </si>
  <si>
    <t>城</t>
    <rPh sb="0" eb="1">
      <t>シロ</t>
    </rPh>
    <phoneticPr fontId="1"/>
  </si>
  <si>
    <t>斥候</t>
    <rPh sb="0" eb="2">
      <t>セッコウ</t>
    </rPh>
    <phoneticPr fontId="1"/>
  </si>
  <si>
    <t>巨人の斥候。無駄に高価だが荒地を抜けるのも得意</t>
    <rPh sb="0" eb="2">
      <t>キョジン</t>
    </rPh>
    <rPh sb="3" eb="5">
      <t>セッコウ</t>
    </rPh>
    <rPh sb="6" eb="8">
      <t>ムダ</t>
    </rPh>
    <rPh sb="9" eb="11">
      <t>コウカ</t>
    </rPh>
    <rPh sb="13" eb="15">
      <t>アレチ</t>
    </rPh>
    <rPh sb="16" eb="17">
      <t>ヌ</t>
    </rPh>
    <rPh sb="21" eb="23">
      <t>トクイ</t>
    </rPh>
    <phoneticPr fontId="1"/>
  </si>
  <si>
    <t>16</t>
    <phoneticPr fontId="1"/>
  </si>
  <si>
    <t>fmw</t>
    <phoneticPr fontId="1"/>
  </si>
  <si>
    <t>Rephaite Commander</t>
    <phoneticPr fontId="1"/>
  </si>
  <si>
    <t>指揮官</t>
    <rPh sb="0" eb="3">
      <t>シキカン</t>
    </rPh>
    <phoneticPr fontId="1"/>
  </si>
  <si>
    <t>標準的な指揮官。少々なら白兵戦も可能な強靭さ</t>
    <rPh sb="0" eb="3">
      <t>ヒョウジュンテキ</t>
    </rPh>
    <rPh sb="4" eb="7">
      <t>シキカン</t>
    </rPh>
    <rPh sb="8" eb="10">
      <t>ショウショウ</t>
    </rPh>
    <rPh sb="12" eb="15">
      <t>ハクヘイセン</t>
    </rPh>
    <rPh sb="16" eb="18">
      <t>カノウ</t>
    </rPh>
    <rPh sb="19" eb="21">
      <t>キョウジン</t>
    </rPh>
    <phoneticPr fontId="1"/>
  </si>
  <si>
    <t>14</t>
    <phoneticPr fontId="1"/>
  </si>
  <si>
    <t>w</t>
    <phoneticPr fontId="1"/>
  </si>
  <si>
    <t>Kohen</t>
    <phoneticPr fontId="1"/>
  </si>
  <si>
    <t>y</t>
    <phoneticPr fontId="1"/>
  </si>
  <si>
    <t>y</t>
    <phoneticPr fontId="1"/>
  </si>
  <si>
    <t>聖職者</t>
    <rPh sb="0" eb="3">
      <t>セイショクシャ</t>
    </rPh>
    <phoneticPr fontId="1"/>
  </si>
  <si>
    <t>レベル1の聖職者。たまに死魔法を持つことがある</t>
    <rPh sb="5" eb="8">
      <t>セイショクシャ</t>
    </rPh>
    <rPh sb="12" eb="13">
      <t>シ</t>
    </rPh>
    <rPh sb="13" eb="15">
      <t>マホウ</t>
    </rPh>
    <rPh sb="16" eb="17">
      <t>モ</t>
    </rPh>
    <phoneticPr fontId="1"/>
  </si>
  <si>
    <t>0+</t>
    <phoneticPr fontId="1"/>
  </si>
  <si>
    <t>10+</t>
    <phoneticPr fontId="1"/>
  </si>
  <si>
    <t>18</t>
    <phoneticPr fontId="1"/>
  </si>
  <si>
    <t>Rephaite Sage</t>
    <phoneticPr fontId="1"/>
  </si>
  <si>
    <t>魔術師</t>
    <rPh sb="0" eb="3">
      <t>マジュツシ</t>
    </rPh>
    <phoneticPr fontId="1"/>
  </si>
  <si>
    <t>Emite</t>
    <phoneticPr fontId="1"/>
  </si>
  <si>
    <t>火地星から1系統を持つ。研究が得意</t>
    <rPh sb="0" eb="1">
      <t>ヒ</t>
    </rPh>
    <rPh sb="1" eb="2">
      <t>チ</t>
    </rPh>
    <rPh sb="2" eb="3">
      <t>ホシ</t>
    </rPh>
    <rPh sb="6" eb="8">
      <t>ケイトウ</t>
    </rPh>
    <rPh sb="9" eb="10">
      <t>モ</t>
    </rPh>
    <rPh sb="12" eb="14">
      <t>ケンキュウ</t>
    </rPh>
    <rPh sb="15" eb="17">
      <t>トクイ</t>
    </rPh>
    <phoneticPr fontId="1"/>
  </si>
  <si>
    <t>死などの魔法技能を持つ。占師でもある</t>
    <rPh sb="0" eb="1">
      <t>シ</t>
    </rPh>
    <rPh sb="4" eb="6">
      <t>マホウ</t>
    </rPh>
    <rPh sb="6" eb="8">
      <t>ギノウ</t>
    </rPh>
    <rPh sb="9" eb="10">
      <t>モ</t>
    </rPh>
    <rPh sb="12" eb="14">
      <t>ウラナイシ</t>
    </rPh>
    <phoneticPr fontId="1"/>
  </si>
  <si>
    <t>30+</t>
    <phoneticPr fontId="1"/>
  </si>
  <si>
    <t>Zamzummite</t>
    <phoneticPr fontId="1"/>
  </si>
  <si>
    <t>都</t>
    <rPh sb="0" eb="1">
      <t>ミヤコ</t>
    </rPh>
    <phoneticPr fontId="1"/>
  </si>
  <si>
    <t>レベル1の聖職者。死地などの魔法技能も持つ</t>
    <rPh sb="5" eb="8">
      <t>セイショクシャ</t>
    </rPh>
    <rPh sb="9" eb="10">
      <t>シ</t>
    </rPh>
    <rPh sb="10" eb="11">
      <t>チ</t>
    </rPh>
    <rPh sb="14" eb="16">
      <t>マホウ</t>
    </rPh>
    <rPh sb="16" eb="18">
      <t>ギノウ</t>
    </rPh>
    <rPh sb="19" eb="20">
      <t>モ</t>
    </rPh>
    <phoneticPr fontId="1"/>
  </si>
  <si>
    <t>5+</t>
    <phoneticPr fontId="1"/>
  </si>
  <si>
    <t>70+</t>
    <phoneticPr fontId="1"/>
  </si>
  <si>
    <t>Adon</t>
    <phoneticPr fontId="1"/>
  </si>
  <si>
    <t>レベル2の聖職者。指揮官と魔術師も兼ねるが驚異の資源消費</t>
    <rPh sb="5" eb="8">
      <t>セイショクシャ</t>
    </rPh>
    <rPh sb="9" eb="12">
      <t>シキカン</t>
    </rPh>
    <rPh sb="13" eb="16">
      <t>マジュツシ</t>
    </rPh>
    <rPh sb="17" eb="18">
      <t>カ</t>
    </rPh>
    <rPh sb="21" eb="23">
      <t>キョウイ</t>
    </rPh>
    <rPh sb="24" eb="26">
      <t>シゲン</t>
    </rPh>
    <rPh sb="26" eb="28">
      <t>ショウヒ</t>
    </rPh>
    <phoneticPr fontId="1"/>
  </si>
  <si>
    <t>120+</t>
    <phoneticPr fontId="1"/>
  </si>
  <si>
    <t>20</t>
    <phoneticPr fontId="1"/>
  </si>
  <si>
    <t>Talmai Elder</t>
    <phoneticPr fontId="1"/>
  </si>
  <si>
    <t>火地星などの魔法を持つ。研究や鍛造も得意</t>
    <rPh sb="0" eb="1">
      <t>ヒ</t>
    </rPh>
    <rPh sb="1" eb="2">
      <t>チ</t>
    </rPh>
    <rPh sb="2" eb="3">
      <t>ホシ</t>
    </rPh>
    <rPh sb="6" eb="8">
      <t>マホウ</t>
    </rPh>
    <rPh sb="9" eb="10">
      <t>モ</t>
    </rPh>
    <rPh sb="12" eb="14">
      <t>ケンキュウ</t>
    </rPh>
    <rPh sb="15" eb="17">
      <t>タンゾウ</t>
    </rPh>
    <rPh sb="18" eb="20">
      <t>トクイ</t>
    </rPh>
    <phoneticPr fontId="1"/>
  </si>
  <si>
    <t>15+</t>
    <phoneticPr fontId="1"/>
  </si>
  <si>
    <t>80+</t>
    <phoneticPr fontId="1"/>
  </si>
  <si>
    <t>Ashdod</t>
    <phoneticPr fontId="1"/>
  </si>
  <si>
    <t>Human Slinger</t>
    <phoneticPr fontId="1"/>
  </si>
  <si>
    <t>射手</t>
    <rPh sb="0" eb="2">
      <t>シャシュ</t>
    </rPh>
    <phoneticPr fontId="1"/>
  </si>
  <si>
    <t>投石器を持つ奴隷。弱く信頼性もないが数は揃えやすい</t>
    <rPh sb="0" eb="3">
      <t>トウセキキ</t>
    </rPh>
    <rPh sb="4" eb="5">
      <t>モ</t>
    </rPh>
    <rPh sb="6" eb="8">
      <t>ドレイ</t>
    </rPh>
    <rPh sb="9" eb="10">
      <t>ヨワ</t>
    </rPh>
    <rPh sb="11" eb="14">
      <t>シンライセイ</t>
    </rPh>
    <rPh sb="18" eb="19">
      <t>カズ</t>
    </rPh>
    <rPh sb="20" eb="21">
      <t>ソロ</t>
    </rPh>
    <phoneticPr fontId="1"/>
  </si>
  <si>
    <t>10</t>
    <phoneticPr fontId="1"/>
  </si>
  <si>
    <t>Human Slave</t>
    <phoneticPr fontId="1"/>
  </si>
  <si>
    <t>歩兵</t>
    <rPh sb="0" eb="2">
      <t>ホヘイ</t>
    </rPh>
    <phoneticPr fontId="1"/>
  </si>
  <si>
    <t>槍を持つ軽歩兵。騎士の突撃などを受け止める消耗品</t>
    <rPh sb="0" eb="1">
      <t>ヤリ</t>
    </rPh>
    <rPh sb="2" eb="3">
      <t>モ</t>
    </rPh>
    <rPh sb="4" eb="5">
      <t>ケイ</t>
    </rPh>
    <rPh sb="5" eb="7">
      <t>ホヘイ</t>
    </rPh>
    <rPh sb="8" eb="10">
      <t>キシ</t>
    </rPh>
    <rPh sb="11" eb="13">
      <t>トツゲキ</t>
    </rPh>
    <rPh sb="16" eb="17">
      <t>ウ</t>
    </rPh>
    <rPh sb="18" eb="19">
      <t>ト</t>
    </rPh>
    <rPh sb="21" eb="23">
      <t>ショウモウ</t>
    </rPh>
    <rPh sb="23" eb="24">
      <t>ヒン</t>
    </rPh>
    <phoneticPr fontId="1"/>
  </si>
  <si>
    <t>Edomite</t>
    <phoneticPr fontId="1"/>
  </si>
  <si>
    <t>槍、投槍、盾を持つ歩兵。大きさのわりに戦闘技能などに難あり</t>
    <rPh sb="0" eb="1">
      <t>ヤリ</t>
    </rPh>
    <rPh sb="2" eb="4">
      <t>ナゲヤリ</t>
    </rPh>
    <rPh sb="5" eb="6">
      <t>タテ</t>
    </rPh>
    <rPh sb="7" eb="8">
      <t>モ</t>
    </rPh>
    <rPh sb="9" eb="11">
      <t>ホヘイ</t>
    </rPh>
    <rPh sb="12" eb="13">
      <t>オオ</t>
    </rPh>
    <rPh sb="19" eb="21">
      <t>セントウ</t>
    </rPh>
    <rPh sb="21" eb="23">
      <t>ギノウ</t>
    </rPh>
    <rPh sb="26" eb="27">
      <t>ナン</t>
    </rPh>
    <phoneticPr fontId="1"/>
  </si>
  <si>
    <t>Amorite</t>
    <phoneticPr fontId="1"/>
  </si>
  <si>
    <t>毒槍と盾を持つ歩兵。しぶとい敵を効率的に削れる</t>
    <rPh sb="0" eb="1">
      <t>ドク</t>
    </rPh>
    <rPh sb="1" eb="2">
      <t>ヤリ</t>
    </rPh>
    <rPh sb="3" eb="4">
      <t>タテ</t>
    </rPh>
    <rPh sb="5" eb="6">
      <t>モ</t>
    </rPh>
    <rPh sb="7" eb="9">
      <t>ホヘイ</t>
    </rPh>
    <rPh sb="14" eb="15">
      <t>テキ</t>
    </rPh>
    <rPh sb="16" eb="19">
      <t>コウリツテキ</t>
    </rPh>
    <rPh sb="20" eb="21">
      <t>ケズ</t>
    </rPh>
    <phoneticPr fontId="1"/>
  </si>
  <si>
    <t>Gileadite</t>
    <phoneticPr fontId="1"/>
  </si>
  <si>
    <t>城</t>
    <rPh sb="0" eb="1">
      <t>シロ</t>
    </rPh>
    <phoneticPr fontId="1"/>
  </si>
  <si>
    <t>歩兵</t>
    <rPh sb="0" eb="2">
      <t>ホヘイ</t>
    </rPh>
    <phoneticPr fontId="1"/>
  </si>
  <si>
    <t>槍と盾を持つ歩兵。槍とはいえ高い筋力からの一撃は強力</t>
    <rPh sb="0" eb="1">
      <t>ヤリ</t>
    </rPh>
    <rPh sb="2" eb="3">
      <t>タテ</t>
    </rPh>
    <rPh sb="4" eb="5">
      <t>モ</t>
    </rPh>
    <rPh sb="6" eb="8">
      <t>ホヘイ</t>
    </rPh>
    <rPh sb="9" eb="10">
      <t>ヤリ</t>
    </rPh>
    <rPh sb="14" eb="15">
      <t>タカ</t>
    </rPh>
    <rPh sb="16" eb="18">
      <t>キンリョク</t>
    </rPh>
    <rPh sb="21" eb="23">
      <t>イチゲキ</t>
    </rPh>
    <rPh sb="24" eb="26">
      <t>キョウリョク</t>
    </rPh>
    <phoneticPr fontId="1"/>
  </si>
  <si>
    <t>12</t>
    <phoneticPr fontId="1"/>
  </si>
  <si>
    <t>w</t>
    <phoneticPr fontId="1"/>
  </si>
  <si>
    <t>Gileadite Archer</t>
    <phoneticPr fontId="1"/>
  </si>
  <si>
    <t>射手</t>
    <rPh sb="0" eb="2">
      <t>シャシュ</t>
    </rPh>
    <phoneticPr fontId="1"/>
  </si>
  <si>
    <t>異常に重装備な大弓兵。強力だが量産には苦労する</t>
    <rPh sb="0" eb="2">
      <t>イジョウ</t>
    </rPh>
    <rPh sb="3" eb="6">
      <t>ジュウソウビ</t>
    </rPh>
    <rPh sb="7" eb="9">
      <t>オオユミ</t>
    </rPh>
    <rPh sb="9" eb="10">
      <t>ヘイ</t>
    </rPh>
    <rPh sb="11" eb="13">
      <t>キョウリョク</t>
    </rPh>
    <rPh sb="15" eb="17">
      <t>リョウサン</t>
    </rPh>
    <rPh sb="19" eb="21">
      <t>クロウ</t>
    </rPh>
    <phoneticPr fontId="1"/>
  </si>
  <si>
    <t>10</t>
    <phoneticPr fontId="1"/>
  </si>
  <si>
    <t>Bashanite</t>
    <phoneticPr fontId="1"/>
  </si>
  <si>
    <t>長剣と盾を持つ歩兵。筋力がさらに高くなっている</t>
    <rPh sb="0" eb="2">
      <t>チョウケン</t>
    </rPh>
    <rPh sb="3" eb="4">
      <t>タテ</t>
    </rPh>
    <rPh sb="5" eb="6">
      <t>モ</t>
    </rPh>
    <rPh sb="7" eb="9">
      <t>ホヘイ</t>
    </rPh>
    <rPh sb="10" eb="12">
      <t>キンリョク</t>
    </rPh>
    <rPh sb="16" eb="17">
      <t>タカ</t>
    </rPh>
    <phoneticPr fontId="1"/>
  </si>
  <si>
    <t>Shehai Anakite</t>
    <phoneticPr fontId="1"/>
  </si>
  <si>
    <t>都</t>
    <rPh sb="0" eb="1">
      <t>ミヤコ</t>
    </rPh>
    <phoneticPr fontId="1"/>
  </si>
  <si>
    <t>y</t>
    <phoneticPr fontId="1"/>
  </si>
  <si>
    <t>y</t>
    <phoneticPr fontId="1"/>
  </si>
  <si>
    <t>魔法の剣と盾を持つ重装狂戦士。火炎耐性が高め</t>
    <rPh sb="0" eb="2">
      <t>マホウ</t>
    </rPh>
    <rPh sb="3" eb="4">
      <t>ケン</t>
    </rPh>
    <rPh sb="5" eb="6">
      <t>タテ</t>
    </rPh>
    <rPh sb="7" eb="8">
      <t>モ</t>
    </rPh>
    <rPh sb="9" eb="10">
      <t>ジュウ</t>
    </rPh>
    <rPh sb="10" eb="11">
      <t>ソウ</t>
    </rPh>
    <rPh sb="11" eb="12">
      <t>キョウ</t>
    </rPh>
    <rPh sb="12" eb="14">
      <t>センシ</t>
    </rPh>
    <rPh sb="15" eb="17">
      <t>カエン</t>
    </rPh>
    <rPh sb="17" eb="19">
      <t>タイセイ</t>
    </rPh>
    <rPh sb="20" eb="21">
      <t>タカ</t>
    </rPh>
    <phoneticPr fontId="1"/>
  </si>
  <si>
    <t>16</t>
    <phoneticPr fontId="1"/>
  </si>
  <si>
    <t>Ahiman Anakite</t>
    <phoneticPr fontId="1"/>
  </si>
  <si>
    <t>18</t>
    <phoneticPr fontId="1"/>
  </si>
  <si>
    <t>魔法の剣と盾を持つ重歩兵。高性能な装備だが数は揃わない</t>
    <rPh sb="0" eb="2">
      <t>マホウ</t>
    </rPh>
    <rPh sb="3" eb="4">
      <t>ケン</t>
    </rPh>
    <rPh sb="5" eb="6">
      <t>タテ</t>
    </rPh>
    <rPh sb="7" eb="8">
      <t>モ</t>
    </rPh>
    <rPh sb="9" eb="10">
      <t>ジュウ</t>
    </rPh>
    <rPh sb="10" eb="12">
      <t>ホヘイ</t>
    </rPh>
    <rPh sb="13" eb="16">
      <t>コウセイノウ</t>
    </rPh>
    <rPh sb="17" eb="19">
      <t>ソウビ</t>
    </rPh>
    <rPh sb="21" eb="22">
      <t>カズ</t>
    </rPh>
    <rPh sb="23" eb="24">
      <t>ソロ</t>
    </rPh>
    <phoneticPr fontId="1"/>
  </si>
  <si>
    <t>兵士</t>
    <rPh sb="0" eb="2">
      <t>ヘイシ</t>
    </rPh>
    <phoneticPr fontId="1"/>
  </si>
  <si>
    <t>Kohen</t>
    <phoneticPr fontId="1"/>
  </si>
  <si>
    <t>聖1</t>
    <rPh sb="0" eb="1">
      <t>セイ</t>
    </rPh>
    <phoneticPr fontId="1"/>
  </si>
  <si>
    <t>死+1:10%</t>
    <rPh sb="0" eb="1">
      <t>シ</t>
    </rPh>
    <phoneticPr fontId="1"/>
  </si>
  <si>
    <t>0+</t>
    <phoneticPr fontId="1"/>
  </si>
  <si>
    <t>Rephaite Sage</t>
    <phoneticPr fontId="1"/>
  </si>
  <si>
    <t>火地星+2:100%</t>
    <rPh sb="0" eb="1">
      <t>ヒ</t>
    </rPh>
    <rPh sb="1" eb="2">
      <t>チ</t>
    </rPh>
    <rPh sb="2" eb="3">
      <t>ホシ</t>
    </rPh>
    <phoneticPr fontId="1"/>
  </si>
  <si>
    <t>Emite</t>
    <phoneticPr fontId="1"/>
  </si>
  <si>
    <t>死1</t>
    <rPh sb="0" eb="1">
      <t>シ</t>
    </rPh>
    <phoneticPr fontId="1"/>
  </si>
  <si>
    <t>火地星死+1:100%</t>
    <rPh sb="0" eb="1">
      <t>ヒ</t>
    </rPh>
    <rPh sb="1" eb="2">
      <t>チ</t>
    </rPh>
    <rPh sb="2" eb="3">
      <t>ホシ</t>
    </rPh>
    <rPh sb="3" eb="4">
      <t>シ</t>
    </rPh>
    <phoneticPr fontId="1"/>
  </si>
  <si>
    <t>Zamzummite</t>
    <phoneticPr fontId="1"/>
  </si>
  <si>
    <t>地1死2聖1</t>
    <rPh sb="0" eb="1">
      <t>チ</t>
    </rPh>
    <rPh sb="2" eb="3">
      <t>シ</t>
    </rPh>
    <rPh sb="4" eb="5">
      <t>セイ</t>
    </rPh>
    <phoneticPr fontId="1"/>
  </si>
  <si>
    <t>地死+1:100% 火地星死+1:100%</t>
    <rPh sb="0" eb="1">
      <t>チ</t>
    </rPh>
    <rPh sb="1" eb="2">
      <t>シ</t>
    </rPh>
    <rPh sb="10" eb="11">
      <t>ヒ</t>
    </rPh>
    <rPh sb="11" eb="12">
      <t>チ</t>
    </rPh>
    <rPh sb="12" eb="13">
      <t>ホシ</t>
    </rPh>
    <rPh sb="13" eb="14">
      <t>シ</t>
    </rPh>
    <phoneticPr fontId="1"/>
  </si>
  <si>
    <t>Adon</t>
    <phoneticPr fontId="1"/>
  </si>
  <si>
    <t>聖2</t>
    <rPh sb="0" eb="1">
      <t>セイ</t>
    </rPh>
    <phoneticPr fontId="1"/>
  </si>
  <si>
    <t>Talmai Elder</t>
    <phoneticPr fontId="1"/>
  </si>
  <si>
    <t>火地星+3:100% 火地星死+1:10%</t>
    <phoneticPr fontId="1"/>
  </si>
  <si>
    <t>19+</t>
    <phoneticPr fontId="1"/>
  </si>
  <si>
    <t>Ashdod</t>
    <phoneticPr fontId="1"/>
  </si>
  <si>
    <t>Malakh</t>
    <phoneticPr fontId="1"/>
  </si>
  <si>
    <t>呼</t>
    <rPh sb="0" eb="1">
      <t>コ</t>
    </rPh>
    <phoneticPr fontId="1"/>
  </si>
  <si>
    <t>聖1</t>
    <rPh sb="0" eb="1">
      <t>セイ</t>
    </rPh>
    <phoneticPr fontId="1"/>
  </si>
  <si>
    <t>Hashmal</t>
    <phoneticPr fontId="1"/>
  </si>
  <si>
    <t>聖2</t>
    <rPh sb="0" eb="1">
      <t>セイ</t>
    </rPh>
    <phoneticPr fontId="1"/>
  </si>
  <si>
    <t>Ditanu</t>
    <phoneticPr fontId="1"/>
  </si>
  <si>
    <t>死1聖1</t>
    <rPh sb="0" eb="1">
      <t>シ</t>
    </rPh>
    <rPh sb="2" eb="3">
      <t>セイ</t>
    </rPh>
    <phoneticPr fontId="1"/>
  </si>
  <si>
    <t>火地星+1:100%</t>
    <rPh sb="0" eb="1">
      <t>ヒ</t>
    </rPh>
    <rPh sb="1" eb="2">
      <t>チ</t>
    </rPh>
    <rPh sb="2" eb="3">
      <t>ホシ</t>
    </rPh>
    <phoneticPr fontId="1"/>
  </si>
  <si>
    <t>Arel</t>
    <phoneticPr fontId="1"/>
  </si>
  <si>
    <t>緑3聖3</t>
    <rPh sb="0" eb="1">
      <t>ミドリ</t>
    </rPh>
    <rPh sb="2" eb="3">
      <t>セイ</t>
    </rPh>
    <phoneticPr fontId="1"/>
  </si>
  <si>
    <t>h3</t>
    <phoneticPr fontId="1"/>
  </si>
  <si>
    <t>Ophan</t>
    <phoneticPr fontId="1"/>
  </si>
  <si>
    <t>聖3</t>
    <rPh sb="0" eb="1">
      <t>セイ</t>
    </rPh>
    <phoneticPr fontId="1"/>
  </si>
  <si>
    <t>Malik</t>
    <phoneticPr fontId="1"/>
  </si>
  <si>
    <t>死2血2聖2</t>
    <rPh sb="0" eb="1">
      <t>シ</t>
    </rPh>
    <rPh sb="2" eb="3">
      <t>ケツ</t>
    </rPh>
    <rPh sb="4" eb="5">
      <t>セイ</t>
    </rPh>
    <phoneticPr fontId="1"/>
  </si>
  <si>
    <t>火地星+2:100%</t>
    <rPh sb="0" eb="1">
      <t>ヒ</t>
    </rPh>
    <rPh sb="1" eb="2">
      <t>チ</t>
    </rPh>
    <rPh sb="2" eb="3">
      <t>ホシ</t>
    </rPh>
    <phoneticPr fontId="1"/>
  </si>
  <si>
    <t>Rephaite Commander</t>
    <phoneticPr fontId="1"/>
  </si>
  <si>
    <t>Edomite:4　Gileadite:3</t>
    <phoneticPr fontId="1"/>
  </si>
  <si>
    <t>Gileadite Archer:5</t>
    <phoneticPr fontId="1"/>
  </si>
  <si>
    <t>Gileadite Archer:2　Human Slinger:6</t>
    <phoneticPr fontId="1"/>
  </si>
  <si>
    <t>Ashdod</t>
    <phoneticPr fontId="1"/>
  </si>
  <si>
    <t>Summon Mazzikim</t>
    <phoneticPr fontId="1"/>
  </si>
  <si>
    <t>Call Malakh</t>
    <phoneticPr fontId="1"/>
  </si>
  <si>
    <t>Summon Lilot</t>
    <phoneticPr fontId="1"/>
  </si>
  <si>
    <t>Call Hashmal</t>
    <phoneticPr fontId="1"/>
  </si>
  <si>
    <t>Call Arel</t>
    <phoneticPr fontId="1"/>
  </si>
  <si>
    <t>Call Ophan</t>
    <phoneticPr fontId="1"/>
  </si>
  <si>
    <t>Call Merkavah</t>
    <phoneticPr fontId="1"/>
  </si>
  <si>
    <t>Strange Fire</t>
    <phoneticPr fontId="1"/>
  </si>
  <si>
    <t>Ashdod</t>
    <phoneticPr fontId="1"/>
  </si>
  <si>
    <t>Dirge for the Dead</t>
    <phoneticPr fontId="1"/>
  </si>
  <si>
    <t>Banquet for the Dead</t>
    <phoneticPr fontId="1"/>
  </si>
  <si>
    <t>Conjuration</t>
    <phoneticPr fontId="1"/>
  </si>
  <si>
    <t>Call Malakh</t>
    <phoneticPr fontId="1"/>
  </si>
  <si>
    <t>星2</t>
    <rPh sb="0" eb="1">
      <t>ホシ</t>
    </rPh>
    <phoneticPr fontId="1"/>
  </si>
  <si>
    <t>儀式</t>
    <rPh sb="0" eb="2">
      <t>ギシキ</t>
    </rPh>
    <phoneticPr fontId="1"/>
  </si>
  <si>
    <t>陸上専用</t>
    <rPh sb="0" eb="2">
      <t>リクジョウ</t>
    </rPh>
    <rPh sb="2" eb="4">
      <t>センヨウ</t>
    </rPh>
    <phoneticPr fontId="1"/>
  </si>
  <si>
    <t>指揮官召喚</t>
    <rPh sb="0" eb="3">
      <t>シキカン</t>
    </rPh>
    <rPh sb="3" eb="5">
      <t>ショウカン</t>
    </rPh>
    <phoneticPr fontId="1"/>
  </si>
  <si>
    <t>天界の伝令Malakhを召喚します</t>
    <rPh sb="0" eb="2">
      <t>テンカイ</t>
    </rPh>
    <rPh sb="3" eb="5">
      <t>デンレイ</t>
    </rPh>
    <rPh sb="12" eb="14">
      <t>ショウカン</t>
    </rPh>
    <phoneticPr fontId="1"/>
  </si>
  <si>
    <t>Malakh</t>
    <phoneticPr fontId="1"/>
  </si>
  <si>
    <t>Call Hashmal</t>
    <phoneticPr fontId="1"/>
  </si>
  <si>
    <t>星3</t>
    <rPh sb="0" eb="1">
      <t>ホシ</t>
    </rPh>
    <phoneticPr fontId="1"/>
  </si>
  <si>
    <t>火1</t>
    <rPh sb="0" eb="1">
      <t>ヒ</t>
    </rPh>
    <phoneticPr fontId="1"/>
  </si>
  <si>
    <t>Hashmal</t>
    <phoneticPr fontId="1"/>
  </si>
  <si>
    <t>異教の鎮圧を得意とする天使Hashmalを召喚します</t>
    <rPh sb="0" eb="2">
      <t>イキョウ</t>
    </rPh>
    <rPh sb="3" eb="5">
      <t>チンアツ</t>
    </rPh>
    <rPh sb="6" eb="8">
      <t>トクイ</t>
    </rPh>
    <rPh sb="11" eb="13">
      <t>テンシ</t>
    </rPh>
    <rPh sb="21" eb="23">
      <t>ショウカン</t>
    </rPh>
    <phoneticPr fontId="1"/>
  </si>
  <si>
    <t>Dirge for the Dead</t>
    <phoneticPr fontId="1"/>
  </si>
  <si>
    <t>死3</t>
    <rPh sb="0" eb="1">
      <t>シ</t>
    </rPh>
    <phoneticPr fontId="1"/>
  </si>
  <si>
    <t>聖1</t>
    <rPh sb="0" eb="1">
      <t>セイ</t>
    </rPh>
    <phoneticPr fontId="1"/>
  </si>
  <si>
    <t>死せる巨人の英雄Ditanuを召喚します</t>
    <rPh sb="0" eb="1">
      <t>シ</t>
    </rPh>
    <rPh sb="3" eb="5">
      <t>キョジン</t>
    </rPh>
    <rPh sb="6" eb="8">
      <t>エイユウ</t>
    </rPh>
    <rPh sb="15" eb="17">
      <t>ショウカン</t>
    </rPh>
    <phoneticPr fontId="1"/>
  </si>
  <si>
    <t>Ditanu</t>
    <phoneticPr fontId="1"/>
  </si>
  <si>
    <t>Call Arel</t>
    <phoneticPr fontId="1"/>
  </si>
  <si>
    <t>星4</t>
    <rPh sb="0" eb="1">
      <t>ホシ</t>
    </rPh>
    <phoneticPr fontId="1"/>
  </si>
  <si>
    <t>緑1</t>
    <rPh sb="0" eb="1">
      <t>ミドリ</t>
    </rPh>
    <phoneticPr fontId="1"/>
  </si>
  <si>
    <t>癒しの力を持つ天使Arelを召喚します</t>
    <rPh sb="0" eb="1">
      <t>イヤ</t>
    </rPh>
    <rPh sb="3" eb="4">
      <t>チカラ</t>
    </rPh>
    <rPh sb="5" eb="6">
      <t>モ</t>
    </rPh>
    <rPh sb="7" eb="9">
      <t>テンシ</t>
    </rPh>
    <rPh sb="14" eb="16">
      <t>ショウカン</t>
    </rPh>
    <phoneticPr fontId="1"/>
  </si>
  <si>
    <t>Arel</t>
    <phoneticPr fontId="1"/>
  </si>
  <si>
    <t>Call Ophan</t>
    <phoneticPr fontId="1"/>
  </si>
  <si>
    <t>星5</t>
    <rPh sb="0" eb="1">
      <t>ホシ</t>
    </rPh>
    <phoneticPr fontId="1"/>
  </si>
  <si>
    <t>火2</t>
    <rPh sb="0" eb="1">
      <t>ヒ</t>
    </rPh>
    <phoneticPr fontId="1"/>
  </si>
  <si>
    <t>敵を轢き潰す車輪型の天使Ophanを召喚します</t>
    <rPh sb="0" eb="1">
      <t>テキ</t>
    </rPh>
    <rPh sb="2" eb="3">
      <t>ヒ</t>
    </rPh>
    <rPh sb="4" eb="5">
      <t>ツブ</t>
    </rPh>
    <rPh sb="6" eb="9">
      <t>シャリンガタ</t>
    </rPh>
    <rPh sb="10" eb="12">
      <t>テンシ</t>
    </rPh>
    <rPh sb="18" eb="20">
      <t>ショウカン</t>
    </rPh>
    <phoneticPr fontId="1"/>
  </si>
  <si>
    <t>Ophan</t>
    <phoneticPr fontId="1"/>
  </si>
  <si>
    <t>Banquet for the Dead</t>
    <phoneticPr fontId="1"/>
  </si>
  <si>
    <t>死4</t>
    <rPh sb="0" eb="1">
      <t>シ</t>
    </rPh>
    <phoneticPr fontId="1"/>
  </si>
  <si>
    <t>軍団召喚</t>
    <rPh sb="0" eb="2">
      <t>グンダン</t>
    </rPh>
    <rPh sb="2" eb="4">
      <t>ショウカン</t>
    </rPh>
    <phoneticPr fontId="1"/>
  </si>
  <si>
    <t>Malik</t>
    <phoneticPr fontId="1"/>
  </si>
  <si>
    <t>術者の命を捧げDitanu4体とその指揮官Malikを召喚します</t>
    <rPh sb="0" eb="1">
      <t>ジュツ</t>
    </rPh>
    <rPh sb="1" eb="2">
      <t>シャ</t>
    </rPh>
    <rPh sb="3" eb="4">
      <t>イノチ</t>
    </rPh>
    <rPh sb="5" eb="6">
      <t>ササ</t>
    </rPh>
    <rPh sb="14" eb="15">
      <t>タイ</t>
    </rPh>
    <rPh sb="18" eb="21">
      <t>シキカン</t>
    </rPh>
    <rPh sb="27" eb="29">
      <t>ショウカン</t>
    </rPh>
    <phoneticPr fontId="1"/>
  </si>
  <si>
    <t>Call Merkavah</t>
    <phoneticPr fontId="1"/>
  </si>
  <si>
    <t>星7</t>
    <rPh sb="0" eb="1">
      <t>ホシ</t>
    </rPh>
    <phoneticPr fontId="1"/>
  </si>
  <si>
    <t>火3</t>
    <rPh sb="0" eb="1">
      <t>ヒ</t>
    </rPh>
    <phoneticPr fontId="1"/>
  </si>
  <si>
    <t>Ophan4体とその指揮官Chayotを召喚します</t>
    <rPh sb="6" eb="7">
      <t>タイ</t>
    </rPh>
    <rPh sb="10" eb="13">
      <t>シキカン</t>
    </rPh>
    <rPh sb="20" eb="22">
      <t>ショウカン</t>
    </rPh>
    <phoneticPr fontId="1"/>
  </si>
  <si>
    <t>Chayot</t>
    <phoneticPr fontId="1"/>
  </si>
  <si>
    <t>呼</t>
    <rPh sb="0" eb="1">
      <t>コ</t>
    </rPh>
    <phoneticPr fontId="1"/>
  </si>
  <si>
    <t>Chayot</t>
    <phoneticPr fontId="1"/>
  </si>
  <si>
    <t>火4-4風4-4地4-4星4聖4</t>
    <rPh sb="0" eb="1">
      <t>ヒ</t>
    </rPh>
    <rPh sb="4" eb="5">
      <t>カゼ</t>
    </rPh>
    <rPh sb="8" eb="9">
      <t>チ</t>
    </rPh>
    <rPh sb="12" eb="13">
      <t>ホシ</t>
    </rPh>
    <rPh sb="14" eb="15">
      <t>セイ</t>
    </rPh>
    <phoneticPr fontId="1"/>
  </si>
  <si>
    <t>Strange Fire</t>
    <phoneticPr fontId="1"/>
  </si>
  <si>
    <t>Evocation</t>
    <phoneticPr fontId="1"/>
  </si>
  <si>
    <t>戦闘</t>
    <rPh sb="0" eb="2">
      <t>セントウ</t>
    </rPh>
    <phoneticPr fontId="1"/>
  </si>
  <si>
    <t>攻撃</t>
    <rPh sb="0" eb="2">
      <t>コウゲキ</t>
    </rPh>
    <phoneticPr fontId="1"/>
  </si>
  <si>
    <t>8+1</t>
    <phoneticPr fontId="1"/>
  </si>
  <si>
    <t>40+5</t>
    <phoneticPr fontId="1"/>
  </si>
  <si>
    <t>防御貫通\n対アンデッド・デーモン三倍打</t>
    <rPh sb="0" eb="2">
      <t>ボウギョ</t>
    </rPh>
    <rPh sb="2" eb="4">
      <t>カンツウ</t>
    </rPh>
    <rPh sb="6" eb="7">
      <t>タイ</t>
    </rPh>
    <rPh sb="17" eb="19">
      <t>サンバイ</t>
    </rPh>
    <rPh sb="19" eb="20">
      <t>ダ</t>
    </rPh>
    <phoneticPr fontId="1"/>
  </si>
  <si>
    <t>Ashdodは、始原の時代のNephilimの末裔、Rephaimが住む乾燥した荒地です。
Rephaimは退化し、その祖先の有り余る力を失いましたが、それでも彼らはまだ他の存在と比べれば強力です。
かつてほどの力は持たないものの、少数のRephaimは今も純血を保っています。
AshdodとAshkelonの双子都市には、Rephaimの中でも最も強力なAnakimと、その聖王が住みます。
Nephilimと純血のRephaimの消滅により、Nephilim崇拝は、祖先への崇拝に取って代わられました。
古のRephaimの王Malikは、死者のための神聖なる晩餐会において崇拝されます。
初期の時代でのKohanは、死者の羊飼いでもある魔法神官Zamzummiteに代わられました。
彼らは葬送の晩餐会において貪り食われることによって、その生涯の目的を達成します。</t>
    <phoneticPr fontId="1"/>
  </si>
  <si>
    <t>有翼人、人間</t>
    <rPh sb="0" eb="1">
      <t>ユウ</t>
    </rPh>
    <rPh sb="1" eb="2">
      <t>ヨク</t>
    </rPh>
    <rPh sb="2" eb="3">
      <t>ジン</t>
    </rPh>
    <rPh sb="4" eb="6">
      <t>ニンゲン</t>
    </rPh>
    <phoneticPr fontId="1"/>
  </si>
  <si>
    <t>Cold1</t>
    <phoneticPr fontId="1"/>
  </si>
  <si>
    <t>Fortress</t>
    <phoneticPr fontId="1"/>
  </si>
  <si>
    <t>Standard</t>
    <phoneticPr fontId="1"/>
  </si>
  <si>
    <t>Palace of the Sun Kings, Tombs of the Sun Kings</t>
    <phoneticPr fontId="1"/>
  </si>
  <si>
    <t>火1風1地1星1死1</t>
    <rPh sb="0" eb="1">
      <t>ヒ</t>
    </rPh>
    <rPh sb="2" eb="3">
      <t>カゼ</t>
    </rPh>
    <rPh sb="4" eb="5">
      <t>チ</t>
    </rPh>
    <rPh sb="6" eb="7">
      <t>ホシ</t>
    </rPh>
    <rPh sb="8" eb="9">
      <t>シ</t>
    </rPh>
    <phoneticPr fontId="1"/>
  </si>
  <si>
    <t>Nazcaは、翼持つ人型生物らの、山岳の死霊王国です。
それはかつては遠く離れたCaelumの植民地でしたが、Raptorの凋落とEagle Kingの消滅により、Caelumとの接触は絶たれ、Eagle Kingの子孫はNazcaのSun King、Incaとなりました。
最後のEagle Kingの死により、古の王たちの知識を保存するための行動は行われました。
Raptor部族の魔術の実践はNazcaでは禁じられず、そして神王はその助言が必要となる時に備え、木乃伊となって保存されました。
死者たちの聖職者は、同様に社会におけるその他の有力な人々を木乃伊化し始めました。
老いたる王や女王は生者よりも賢明であると考えられ、木乃伊の議会はIncaを助け導くために創設されました。
聖職者は木乃伊の言葉を聞き、その意思を預言します。
Nazcaは今や、木乃伊たちの静かなる議会が支配する死霊王国となりました。
Sun Kingは彼らの名の下に統治していますが、しかしながら真の権力者は古代の王の木乃伊と、その通訳です。
貴族と聖職者の木乃伊は、司法的な物事だけでなく、晩餐や式典に出席するために方々へと運ばれます。
王室の木乃伊は、差し迫る問題が最重要のものでない限り、煩わせるにはあまりにも貴重な存在です。
Caelumの氷の加工技術は失われ、Nazca人は布と青銅の軽装な防具を用います。
Nazcaは、技量に劣る兵士の大軍を展開することができます。
木乃伊に負債を持つ民間人、征服された人間の山岳王国からの友軍兵士、そして死せる聖職者によって呼び覚まされた歩く死者が、王国の軍の大部分を構成します。</t>
    <phoneticPr fontId="1"/>
  </si>
  <si>
    <t>Runancha</t>
    <phoneticPr fontId="1"/>
  </si>
  <si>
    <t>城</t>
    <rPh sb="0" eb="1">
      <t>シロ</t>
    </rPh>
    <phoneticPr fontId="1"/>
  </si>
  <si>
    <t>斥候</t>
    <rPh sb="0" eb="2">
      <t>セッコウ</t>
    </rPh>
    <phoneticPr fontId="1"/>
  </si>
  <si>
    <t>飛行する斥候。隠れるのも上手く非常に役立つ</t>
    <rPh sb="0" eb="2">
      <t>ヒコウ</t>
    </rPh>
    <rPh sb="4" eb="6">
      <t>セッコウ</t>
    </rPh>
    <rPh sb="7" eb="8">
      <t>カク</t>
    </rPh>
    <rPh sb="12" eb="14">
      <t>ウマ</t>
    </rPh>
    <rPh sb="15" eb="17">
      <t>ヒジョウ</t>
    </rPh>
    <rPh sb="18" eb="20">
      <t>ヤクダ</t>
    </rPh>
    <phoneticPr fontId="1"/>
  </si>
  <si>
    <t>20</t>
    <phoneticPr fontId="1"/>
  </si>
  <si>
    <t>m</t>
    <phoneticPr fontId="1"/>
  </si>
  <si>
    <t>Kuraka</t>
    <phoneticPr fontId="1"/>
  </si>
  <si>
    <t>指揮官</t>
    <rPh sb="0" eb="3">
      <t>シキカン</t>
    </rPh>
    <phoneticPr fontId="1"/>
  </si>
  <si>
    <t>人間の指揮官。当然飛べないが安価ではある</t>
    <rPh sb="0" eb="2">
      <t>ニンゲン</t>
    </rPh>
    <rPh sb="3" eb="6">
      <t>シキカン</t>
    </rPh>
    <rPh sb="7" eb="9">
      <t>トウゼン</t>
    </rPh>
    <rPh sb="9" eb="10">
      <t>ト</t>
    </rPh>
    <rPh sb="14" eb="16">
      <t>アンカ</t>
    </rPh>
    <phoneticPr fontId="1"/>
  </si>
  <si>
    <t>14</t>
    <phoneticPr fontId="1"/>
  </si>
  <si>
    <t>Apu</t>
    <phoneticPr fontId="1"/>
  </si>
  <si>
    <t>標準的な指揮官。殺されるとMallquiに変換される</t>
    <rPh sb="0" eb="3">
      <t>ヒョウジュンテキ</t>
    </rPh>
    <rPh sb="4" eb="7">
      <t>シキカン</t>
    </rPh>
    <rPh sb="8" eb="9">
      <t>コロ</t>
    </rPh>
    <rPh sb="21" eb="23">
      <t>ヘンカン</t>
    </rPh>
    <phoneticPr fontId="1"/>
  </si>
  <si>
    <t>f</t>
    <phoneticPr fontId="1"/>
  </si>
  <si>
    <t>Apusqispay</t>
    <phoneticPr fontId="1"/>
  </si>
  <si>
    <t>上位指揮官。こちらも殺されるとMallquiに</t>
    <rPh sb="0" eb="2">
      <t>ジョウイ</t>
    </rPh>
    <rPh sb="2" eb="5">
      <t>シキカン</t>
    </rPh>
    <rPh sb="10" eb="11">
      <t>コロ</t>
    </rPh>
    <phoneticPr fontId="1"/>
  </si>
  <si>
    <t>Aclla</t>
    <phoneticPr fontId="1"/>
  </si>
  <si>
    <t>y</t>
    <phoneticPr fontId="1"/>
  </si>
  <si>
    <t>y</t>
    <phoneticPr fontId="1"/>
  </si>
  <si>
    <t>聖職者</t>
    <rPh sb="0" eb="3">
      <t>セイショクシャ</t>
    </rPh>
    <phoneticPr fontId="1"/>
  </si>
  <si>
    <t>レベル1の聖職者。火と風の魔法も持つ</t>
    <rPh sb="5" eb="8">
      <t>セイショクシャ</t>
    </rPh>
    <rPh sb="9" eb="10">
      <t>ヒ</t>
    </rPh>
    <rPh sb="11" eb="12">
      <t>カゼ</t>
    </rPh>
    <rPh sb="13" eb="15">
      <t>マホウ</t>
    </rPh>
    <rPh sb="16" eb="17">
      <t>モ</t>
    </rPh>
    <phoneticPr fontId="1"/>
  </si>
  <si>
    <t>22</t>
    <phoneticPr fontId="1"/>
  </si>
  <si>
    <t>Hurin Priest</t>
    <phoneticPr fontId="1"/>
  </si>
  <si>
    <t>レベル2の聖職者。死と地などの魔法も持つ</t>
    <rPh sb="5" eb="8">
      <t>セイショクシャ</t>
    </rPh>
    <rPh sb="9" eb="10">
      <t>シ</t>
    </rPh>
    <rPh sb="11" eb="12">
      <t>チ</t>
    </rPh>
    <rPh sb="15" eb="17">
      <t>マホウ</t>
    </rPh>
    <rPh sb="18" eb="19">
      <t>モ</t>
    </rPh>
    <phoneticPr fontId="1"/>
  </si>
  <si>
    <t>10+</t>
    <phoneticPr fontId="1"/>
  </si>
  <si>
    <t>Mallqui</t>
    <phoneticPr fontId="1"/>
  </si>
  <si>
    <t>アンデッド向け指揮官。奴隷兵士の確保も担う</t>
    <rPh sb="5" eb="6">
      <t>ム</t>
    </rPh>
    <rPh sb="7" eb="10">
      <t>シキカン</t>
    </rPh>
    <rPh sb="11" eb="13">
      <t>ドレイ</t>
    </rPh>
    <rPh sb="13" eb="15">
      <t>ヘイシ</t>
    </rPh>
    <rPh sb="16" eb="18">
      <t>カクホ</t>
    </rPh>
    <rPh sb="19" eb="20">
      <t>ニナ</t>
    </rPh>
    <phoneticPr fontId="1"/>
  </si>
  <si>
    <t>16</t>
    <phoneticPr fontId="1"/>
  </si>
  <si>
    <t>Mallqui Priest</t>
    <phoneticPr fontId="1"/>
  </si>
  <si>
    <t>レベル1の聖職者。生前のAcllaと共通の魔力も備える</t>
    <rPh sb="5" eb="8">
      <t>セイショクシャ</t>
    </rPh>
    <rPh sb="9" eb="11">
      <t>セイゼン</t>
    </rPh>
    <rPh sb="18" eb="20">
      <t>キョウツウ</t>
    </rPh>
    <rPh sb="21" eb="23">
      <t>マリョク</t>
    </rPh>
    <rPh sb="24" eb="25">
      <t>ソナ</t>
    </rPh>
    <phoneticPr fontId="1"/>
  </si>
  <si>
    <t>Mallqui Priestess</t>
    <phoneticPr fontId="1"/>
  </si>
  <si>
    <t>レベル2の聖職者。Hurin Priestと共通の魔力を持つ</t>
    <rPh sb="5" eb="8">
      <t>セイショクシャ</t>
    </rPh>
    <rPh sb="22" eb="24">
      <t>キョウツウ</t>
    </rPh>
    <rPh sb="25" eb="27">
      <t>マリョク</t>
    </rPh>
    <rPh sb="28" eb="29">
      <t>モ</t>
    </rPh>
    <phoneticPr fontId="1"/>
  </si>
  <si>
    <t>Inca</t>
    <phoneticPr fontId="1"/>
  </si>
  <si>
    <t>都</t>
    <rPh sb="0" eb="1">
      <t>ミヤコ</t>
    </rPh>
    <phoneticPr fontId="1"/>
  </si>
  <si>
    <t>レベル3の聖職者。火、風などの魔法を持つ</t>
    <rPh sb="5" eb="8">
      <t>セイショクシャ</t>
    </rPh>
    <rPh sb="9" eb="10">
      <t>ヒ</t>
    </rPh>
    <rPh sb="11" eb="12">
      <t>カゼ</t>
    </rPh>
    <rPh sb="15" eb="17">
      <t>マホウ</t>
    </rPh>
    <rPh sb="18" eb="19">
      <t>モ</t>
    </rPh>
    <phoneticPr fontId="1"/>
  </si>
  <si>
    <t>90+</t>
    <phoneticPr fontId="1"/>
  </si>
  <si>
    <t>30+</t>
    <phoneticPr fontId="1"/>
  </si>
  <si>
    <t>Coya</t>
    <phoneticPr fontId="1"/>
  </si>
  <si>
    <t>レベル2の聖職者。地、星、死などの魔法を持つ</t>
    <rPh sb="5" eb="8">
      <t>セイショクシャ</t>
    </rPh>
    <rPh sb="9" eb="10">
      <t>チ</t>
    </rPh>
    <rPh sb="11" eb="12">
      <t>ホシ</t>
    </rPh>
    <rPh sb="13" eb="14">
      <t>シ</t>
    </rPh>
    <rPh sb="17" eb="19">
      <t>マホウ</t>
    </rPh>
    <rPh sb="20" eb="21">
      <t>モ</t>
    </rPh>
    <phoneticPr fontId="1"/>
  </si>
  <si>
    <t>40+</t>
    <phoneticPr fontId="1"/>
  </si>
  <si>
    <t>70+</t>
    <phoneticPr fontId="1"/>
  </si>
  <si>
    <t>Royal Mallqui</t>
    <phoneticPr fontId="1"/>
  </si>
  <si>
    <t>レベル3の聖職者。IncaとCoyaを合わせた魔力を持ち高速で戦闘呪文を放つ</t>
    <rPh sb="5" eb="8">
      <t>セイショクシャ</t>
    </rPh>
    <rPh sb="19" eb="20">
      <t>ア</t>
    </rPh>
    <rPh sb="23" eb="25">
      <t>マリョク</t>
    </rPh>
    <rPh sb="26" eb="27">
      <t>モ</t>
    </rPh>
    <rPh sb="28" eb="30">
      <t>コウソク</t>
    </rPh>
    <rPh sb="31" eb="33">
      <t>セントウ</t>
    </rPh>
    <rPh sb="33" eb="35">
      <t>ジュモン</t>
    </rPh>
    <rPh sb="36" eb="37">
      <t>ハナ</t>
    </rPh>
    <phoneticPr fontId="1"/>
  </si>
  <si>
    <t>20+</t>
    <phoneticPr fontId="1"/>
  </si>
  <si>
    <t>50+</t>
    <phoneticPr fontId="1"/>
  </si>
  <si>
    <t>180+</t>
    <phoneticPr fontId="1"/>
  </si>
  <si>
    <t>Paqo of the Mountain Spirits</t>
    <phoneticPr fontId="1"/>
  </si>
  <si>
    <t>山</t>
    <rPh sb="0" eb="1">
      <t>ヤマ</t>
    </rPh>
    <phoneticPr fontId="1"/>
  </si>
  <si>
    <t>城山</t>
    <rPh sb="0" eb="1">
      <t>シロ</t>
    </rPh>
    <rPh sb="1" eb="2">
      <t>ヤマ</t>
    </rPh>
    <phoneticPr fontId="1"/>
  </si>
  <si>
    <t>魔術師</t>
    <rPh sb="0" eb="3">
      <t>マジュツシ</t>
    </rPh>
    <phoneticPr fontId="1"/>
  </si>
  <si>
    <t>風と緑の魔法技能を持つ。異端者だが病気治療も可能</t>
    <rPh sb="0" eb="1">
      <t>カゼ</t>
    </rPh>
    <rPh sb="2" eb="3">
      <t>ミドリ</t>
    </rPh>
    <rPh sb="4" eb="6">
      <t>マホウ</t>
    </rPh>
    <rPh sb="6" eb="8">
      <t>ギノウ</t>
    </rPh>
    <rPh sb="9" eb="10">
      <t>モ</t>
    </rPh>
    <rPh sb="12" eb="15">
      <t>イタンシャ</t>
    </rPh>
    <rPh sb="17" eb="19">
      <t>ビョウキ</t>
    </rPh>
    <rPh sb="19" eb="21">
      <t>チリョウ</t>
    </rPh>
    <rPh sb="22" eb="24">
      <t>カノウ</t>
    </rPh>
    <phoneticPr fontId="1"/>
  </si>
  <si>
    <t>Paqo of the Earth Mother</t>
    <phoneticPr fontId="1"/>
  </si>
  <si>
    <t>地と緑の魔法技能を持つ。こちらも異端者だが病気を治せる</t>
    <rPh sb="0" eb="1">
      <t>チ</t>
    </rPh>
    <rPh sb="2" eb="3">
      <t>ミドリ</t>
    </rPh>
    <rPh sb="4" eb="6">
      <t>マホウ</t>
    </rPh>
    <rPh sb="6" eb="8">
      <t>ギノウ</t>
    </rPh>
    <rPh sb="9" eb="10">
      <t>モ</t>
    </rPh>
    <rPh sb="16" eb="19">
      <t>イタンシャ</t>
    </rPh>
    <rPh sb="21" eb="23">
      <t>ビョウキ</t>
    </rPh>
    <rPh sb="24" eb="25">
      <t>ナオ</t>
    </rPh>
    <phoneticPr fontId="1"/>
  </si>
  <si>
    <t>Nazca</t>
    <phoneticPr fontId="1"/>
  </si>
  <si>
    <t>Human Warrior</t>
    <phoneticPr fontId="1"/>
  </si>
  <si>
    <t>城山</t>
    <rPh sb="0" eb="1">
      <t>シロ</t>
    </rPh>
    <rPh sb="1" eb="2">
      <t>ヤマ</t>
    </rPh>
    <phoneticPr fontId="1"/>
  </si>
  <si>
    <t>歩兵</t>
    <rPh sb="0" eb="2">
      <t>ホヘイ</t>
    </rPh>
    <phoneticPr fontId="1"/>
  </si>
  <si>
    <t>槍を持つ軽歩兵。統制不能だが値段のわりに戦闘力は標準的</t>
    <rPh sb="0" eb="1">
      <t>ヤリ</t>
    </rPh>
    <rPh sb="2" eb="3">
      <t>モ</t>
    </rPh>
    <rPh sb="4" eb="5">
      <t>ケイ</t>
    </rPh>
    <rPh sb="5" eb="7">
      <t>ホヘイ</t>
    </rPh>
    <rPh sb="8" eb="10">
      <t>トウセイ</t>
    </rPh>
    <rPh sb="10" eb="12">
      <t>フノウ</t>
    </rPh>
    <rPh sb="14" eb="16">
      <t>ネダン</t>
    </rPh>
    <rPh sb="20" eb="23">
      <t>セントウリョク</t>
    </rPh>
    <rPh sb="24" eb="27">
      <t>ヒョウジュンテキ</t>
    </rPh>
    <phoneticPr fontId="1"/>
  </si>
  <si>
    <t>14</t>
    <phoneticPr fontId="1"/>
  </si>
  <si>
    <t>m</t>
    <phoneticPr fontId="1"/>
  </si>
  <si>
    <t>槍と皮盾を持つ軽歩兵。盾持ちのため少しだけ丈夫</t>
    <rPh sb="0" eb="1">
      <t>ヤリ</t>
    </rPh>
    <rPh sb="2" eb="3">
      <t>カワ</t>
    </rPh>
    <rPh sb="3" eb="4">
      <t>タテ</t>
    </rPh>
    <rPh sb="5" eb="6">
      <t>モ</t>
    </rPh>
    <rPh sb="7" eb="8">
      <t>ケイ</t>
    </rPh>
    <rPh sb="8" eb="10">
      <t>ホヘイ</t>
    </rPh>
    <rPh sb="11" eb="12">
      <t>タテ</t>
    </rPh>
    <rPh sb="12" eb="13">
      <t>モ</t>
    </rPh>
    <rPh sb="17" eb="18">
      <t>スコ</t>
    </rPh>
    <rPh sb="21" eb="23">
      <t>ジョウブ</t>
    </rPh>
    <phoneticPr fontId="1"/>
  </si>
  <si>
    <t>射手</t>
    <rPh sb="0" eb="2">
      <t>シャシュ</t>
    </rPh>
    <phoneticPr fontId="1"/>
  </si>
  <si>
    <t>投石器を持つ軽歩兵。接近戦も可能な能力ではある</t>
    <rPh sb="0" eb="3">
      <t>トウセキキ</t>
    </rPh>
    <rPh sb="4" eb="5">
      <t>モ</t>
    </rPh>
    <rPh sb="6" eb="7">
      <t>ケイ</t>
    </rPh>
    <rPh sb="7" eb="9">
      <t>ホヘイ</t>
    </rPh>
    <rPh sb="10" eb="13">
      <t>セッキンセン</t>
    </rPh>
    <rPh sb="14" eb="16">
      <t>カノウ</t>
    </rPh>
    <rPh sb="17" eb="19">
      <t>ノウリョク</t>
    </rPh>
    <phoneticPr fontId="1"/>
  </si>
  <si>
    <t>鈍器、投槍、皮盾を持つ軽歩兵。鎧が少し強化されている</t>
    <rPh sb="0" eb="2">
      <t>ドンキ</t>
    </rPh>
    <rPh sb="3" eb="5">
      <t>ナゲヤリ</t>
    </rPh>
    <rPh sb="6" eb="7">
      <t>カワ</t>
    </rPh>
    <rPh sb="7" eb="8">
      <t>タテ</t>
    </rPh>
    <rPh sb="9" eb="10">
      <t>モ</t>
    </rPh>
    <rPh sb="11" eb="12">
      <t>ケイ</t>
    </rPh>
    <rPh sb="12" eb="14">
      <t>ホヘイ</t>
    </rPh>
    <rPh sb="15" eb="16">
      <t>ヨロイ</t>
    </rPh>
    <rPh sb="17" eb="18">
      <t>スコ</t>
    </rPh>
    <rPh sb="19" eb="21">
      <t>キョウカ</t>
    </rPh>
    <phoneticPr fontId="1"/>
  </si>
  <si>
    <t>12</t>
    <phoneticPr fontId="1"/>
  </si>
  <si>
    <t>Hatun Runa</t>
    <phoneticPr fontId="1"/>
  </si>
  <si>
    <t>城</t>
    <rPh sb="0" eb="1">
      <t>シロ</t>
    </rPh>
    <phoneticPr fontId="1"/>
  </si>
  <si>
    <t>飛行兵</t>
    <rPh sb="0" eb="2">
      <t>ヒコウ</t>
    </rPh>
    <rPh sb="2" eb="3">
      <t>ヘイ</t>
    </rPh>
    <phoneticPr fontId="1"/>
  </si>
  <si>
    <t>鈍器と皮盾を持つ軽戦士。奴隷のため士気は欠くが安価</t>
    <rPh sb="0" eb="2">
      <t>ドンキ</t>
    </rPh>
    <rPh sb="3" eb="4">
      <t>カワ</t>
    </rPh>
    <rPh sb="4" eb="5">
      <t>タテ</t>
    </rPh>
    <rPh sb="6" eb="7">
      <t>モ</t>
    </rPh>
    <rPh sb="8" eb="9">
      <t>ケイ</t>
    </rPh>
    <rPh sb="9" eb="11">
      <t>センシ</t>
    </rPh>
    <rPh sb="12" eb="14">
      <t>ドレイ</t>
    </rPh>
    <rPh sb="17" eb="19">
      <t>シキ</t>
    </rPh>
    <rPh sb="20" eb="21">
      <t>カ</t>
    </rPh>
    <rPh sb="23" eb="25">
      <t>アンカ</t>
    </rPh>
    <phoneticPr fontId="1"/>
  </si>
  <si>
    <t>16</t>
    <phoneticPr fontId="1"/>
  </si>
  <si>
    <t>城捕</t>
    <rPh sb="0" eb="1">
      <t>シロ</t>
    </rPh>
    <rPh sb="1" eb="2">
      <t>ホ</t>
    </rPh>
    <phoneticPr fontId="1"/>
  </si>
  <si>
    <t>Aucac Runa Archer</t>
    <phoneticPr fontId="1"/>
  </si>
  <si>
    <t>短弓を使う飛行弓兵。腕前もなかなかのもの</t>
    <rPh sb="0" eb="2">
      <t>タンキュウ</t>
    </rPh>
    <rPh sb="3" eb="4">
      <t>ツカ</t>
    </rPh>
    <rPh sb="5" eb="7">
      <t>ヒコウ</t>
    </rPh>
    <rPh sb="7" eb="8">
      <t>ユミ</t>
    </rPh>
    <rPh sb="8" eb="9">
      <t>ヘイ</t>
    </rPh>
    <rPh sb="10" eb="12">
      <t>ウデマエ</t>
    </rPh>
    <phoneticPr fontId="1"/>
  </si>
  <si>
    <t>18</t>
    <phoneticPr fontId="1"/>
  </si>
  <si>
    <t>f</t>
    <phoneticPr fontId="1"/>
  </si>
  <si>
    <t>Aucac Runa Spearman</t>
    <phoneticPr fontId="1"/>
  </si>
  <si>
    <t>軽突撃槍と皮盾を持つ軽戦士。最初の一撃は侮り難い</t>
    <rPh sb="0" eb="1">
      <t>ケイ</t>
    </rPh>
    <rPh sb="1" eb="3">
      <t>トツゲキ</t>
    </rPh>
    <rPh sb="3" eb="4">
      <t>ヤリ</t>
    </rPh>
    <rPh sb="5" eb="6">
      <t>カワ</t>
    </rPh>
    <rPh sb="6" eb="7">
      <t>タテ</t>
    </rPh>
    <rPh sb="8" eb="9">
      <t>モ</t>
    </rPh>
    <rPh sb="10" eb="11">
      <t>ケイ</t>
    </rPh>
    <rPh sb="11" eb="13">
      <t>センシ</t>
    </rPh>
    <rPh sb="14" eb="16">
      <t>サイショ</t>
    </rPh>
    <rPh sb="17" eb="19">
      <t>イチゲキ</t>
    </rPh>
    <rPh sb="20" eb="21">
      <t>アナド</t>
    </rPh>
    <rPh sb="22" eb="23">
      <t>ガタ</t>
    </rPh>
    <phoneticPr fontId="1"/>
  </si>
  <si>
    <t>Aucac Runa Maceman</t>
    <phoneticPr fontId="1"/>
  </si>
  <si>
    <t>鈍器と皮盾を持つ軽戦士。単純な攻撃力では他より少しだけ上</t>
    <rPh sb="0" eb="2">
      <t>ドンキ</t>
    </rPh>
    <rPh sb="3" eb="4">
      <t>カワ</t>
    </rPh>
    <rPh sb="4" eb="5">
      <t>タテ</t>
    </rPh>
    <rPh sb="6" eb="7">
      <t>モ</t>
    </rPh>
    <rPh sb="8" eb="9">
      <t>ケイ</t>
    </rPh>
    <rPh sb="9" eb="11">
      <t>センシ</t>
    </rPh>
    <rPh sb="12" eb="14">
      <t>タンジュン</t>
    </rPh>
    <rPh sb="15" eb="18">
      <t>コウゲキリョク</t>
    </rPh>
    <rPh sb="20" eb="21">
      <t>ホカ</t>
    </rPh>
    <rPh sb="23" eb="24">
      <t>スコ</t>
    </rPh>
    <rPh sb="27" eb="28">
      <t>ウエ</t>
    </rPh>
    <phoneticPr fontId="1"/>
  </si>
  <si>
    <t>Aucac Runa Axeman</t>
    <phoneticPr fontId="1"/>
  </si>
  <si>
    <t>斧と皮盾を持つ軽戦士。他より命中率に優れる</t>
    <rPh sb="0" eb="1">
      <t>オノ</t>
    </rPh>
    <rPh sb="2" eb="3">
      <t>カワ</t>
    </rPh>
    <rPh sb="3" eb="4">
      <t>タテ</t>
    </rPh>
    <rPh sb="5" eb="6">
      <t>モ</t>
    </rPh>
    <rPh sb="7" eb="8">
      <t>ケイ</t>
    </rPh>
    <rPh sb="8" eb="10">
      <t>センシ</t>
    </rPh>
    <rPh sb="11" eb="12">
      <t>ホカ</t>
    </rPh>
    <rPh sb="14" eb="16">
      <t>メイチュウ</t>
    </rPh>
    <rPh sb="16" eb="17">
      <t>リツ</t>
    </rPh>
    <rPh sb="18" eb="19">
      <t>スグ</t>
    </rPh>
    <phoneticPr fontId="1"/>
  </si>
  <si>
    <t>Sun Guide</t>
    <phoneticPr fontId="1"/>
  </si>
  <si>
    <t>都</t>
    <rPh sb="0" eb="1">
      <t>ミヤコ</t>
    </rPh>
    <phoneticPr fontId="1"/>
  </si>
  <si>
    <t>y</t>
    <phoneticPr fontId="1"/>
  </si>
  <si>
    <t>y</t>
    <phoneticPr fontId="1"/>
  </si>
  <si>
    <t>魔法の鈍器と盾を持つ戦士。戦闘技能に優れ護衛も得意とする</t>
    <rPh sb="0" eb="2">
      <t>マホウ</t>
    </rPh>
    <rPh sb="3" eb="5">
      <t>ドンキ</t>
    </rPh>
    <rPh sb="6" eb="7">
      <t>タテ</t>
    </rPh>
    <rPh sb="8" eb="9">
      <t>モ</t>
    </rPh>
    <rPh sb="10" eb="12">
      <t>センシ</t>
    </rPh>
    <rPh sb="13" eb="15">
      <t>セントウ</t>
    </rPh>
    <rPh sb="15" eb="17">
      <t>ギノウ</t>
    </rPh>
    <rPh sb="18" eb="19">
      <t>スグ</t>
    </rPh>
    <rPh sb="20" eb="22">
      <t>ゴエイ</t>
    </rPh>
    <rPh sb="23" eb="25">
      <t>トクイ</t>
    </rPh>
    <phoneticPr fontId="1"/>
  </si>
  <si>
    <t>Condor Warrior</t>
    <phoneticPr fontId="1"/>
  </si>
  <si>
    <t>軽突撃槍と皮盾を持つ軽戦士。嵐の中でも飛行できる</t>
    <rPh sb="0" eb="1">
      <t>ケイ</t>
    </rPh>
    <rPh sb="1" eb="3">
      <t>トツゲキ</t>
    </rPh>
    <rPh sb="3" eb="4">
      <t>ヤリ</t>
    </rPh>
    <rPh sb="5" eb="6">
      <t>カワ</t>
    </rPh>
    <rPh sb="6" eb="7">
      <t>タテ</t>
    </rPh>
    <rPh sb="8" eb="9">
      <t>モ</t>
    </rPh>
    <rPh sb="10" eb="11">
      <t>ケイ</t>
    </rPh>
    <rPh sb="11" eb="13">
      <t>センシ</t>
    </rPh>
    <rPh sb="14" eb="15">
      <t>アラシ</t>
    </rPh>
    <rPh sb="16" eb="17">
      <t>ナカ</t>
    </rPh>
    <rPh sb="19" eb="21">
      <t>ヒコウ</t>
    </rPh>
    <phoneticPr fontId="1"/>
  </si>
  <si>
    <t>兵士</t>
    <rPh sb="0" eb="2">
      <t>ヘイシ</t>
    </rPh>
    <phoneticPr fontId="1"/>
  </si>
  <si>
    <t>Aclla</t>
    <phoneticPr fontId="1"/>
  </si>
  <si>
    <t>火1風1聖1</t>
    <rPh sb="0" eb="1">
      <t>ヒ</t>
    </rPh>
    <rPh sb="2" eb="3">
      <t>カゼ</t>
    </rPh>
    <rPh sb="4" eb="5">
      <t>セイ</t>
    </rPh>
    <phoneticPr fontId="1"/>
  </si>
  <si>
    <t>Hurin Priest</t>
    <phoneticPr fontId="1"/>
  </si>
  <si>
    <t>地1死2聖2</t>
    <rPh sb="0" eb="1">
      <t>チ</t>
    </rPh>
    <rPh sb="2" eb="3">
      <t>シ</t>
    </rPh>
    <rPh sb="4" eb="5">
      <t>セイ</t>
    </rPh>
    <phoneticPr fontId="1"/>
  </si>
  <si>
    <t>風地星+1:100%</t>
    <rPh sb="0" eb="1">
      <t>カゼ</t>
    </rPh>
    <rPh sb="1" eb="2">
      <t>チ</t>
    </rPh>
    <rPh sb="2" eb="3">
      <t>ホシ</t>
    </rPh>
    <phoneticPr fontId="1"/>
  </si>
  <si>
    <t>Mallqui Priestess</t>
    <phoneticPr fontId="1"/>
  </si>
  <si>
    <t>1/1</t>
    <phoneticPr fontId="1"/>
  </si>
  <si>
    <t>Mallqui Priest</t>
    <phoneticPr fontId="1"/>
  </si>
  <si>
    <t>2/2</t>
    <phoneticPr fontId="1"/>
  </si>
  <si>
    <t>Inca</t>
    <phoneticPr fontId="1"/>
  </si>
  <si>
    <t>火2風2聖3</t>
    <rPh sb="0" eb="1">
      <t>ヒ</t>
    </rPh>
    <rPh sb="2" eb="3">
      <t>カゼ</t>
    </rPh>
    <rPh sb="4" eb="5">
      <t>セイ</t>
    </rPh>
    <phoneticPr fontId="1"/>
  </si>
  <si>
    <t>火風星+1:10%</t>
    <rPh sb="0" eb="1">
      <t>ヒ</t>
    </rPh>
    <rPh sb="1" eb="2">
      <t>カゼ</t>
    </rPh>
    <rPh sb="2" eb="3">
      <t>ホシ</t>
    </rPh>
    <phoneticPr fontId="1"/>
  </si>
  <si>
    <t>13+</t>
    <phoneticPr fontId="1"/>
  </si>
  <si>
    <t>Coya</t>
    <phoneticPr fontId="1"/>
  </si>
  <si>
    <t>地2星2死2聖2</t>
    <rPh sb="0" eb="1">
      <t>チ</t>
    </rPh>
    <rPh sb="2" eb="3">
      <t>ホシ</t>
    </rPh>
    <rPh sb="4" eb="5">
      <t>シ</t>
    </rPh>
    <rPh sb="6" eb="7">
      <t>セイ</t>
    </rPh>
    <phoneticPr fontId="1"/>
  </si>
  <si>
    <t>火風地星死+1:30%</t>
    <rPh sb="0" eb="1">
      <t>ヒ</t>
    </rPh>
    <rPh sb="1" eb="2">
      <t>カゼ</t>
    </rPh>
    <rPh sb="2" eb="3">
      <t>チ</t>
    </rPh>
    <rPh sb="3" eb="4">
      <t>ホシ</t>
    </rPh>
    <rPh sb="4" eb="5">
      <t>シ</t>
    </rPh>
    <phoneticPr fontId="1"/>
  </si>
  <si>
    <t>17+</t>
    <phoneticPr fontId="1"/>
  </si>
  <si>
    <t>Royal Mallqui</t>
    <phoneticPr fontId="1"/>
  </si>
  <si>
    <t>火2風2地2星2死2聖3</t>
    <rPh sb="0" eb="1">
      <t>ヒ</t>
    </rPh>
    <rPh sb="2" eb="3">
      <t>カゼ</t>
    </rPh>
    <rPh sb="4" eb="5">
      <t>チ</t>
    </rPh>
    <rPh sb="6" eb="7">
      <t>ホシ</t>
    </rPh>
    <rPh sb="8" eb="9">
      <t>シ</t>
    </rPh>
    <rPh sb="10" eb="11">
      <t>セイ</t>
    </rPh>
    <phoneticPr fontId="1"/>
  </si>
  <si>
    <t>火風地星死+1:10%</t>
    <rPh sb="0" eb="1">
      <t>ヒ</t>
    </rPh>
    <rPh sb="1" eb="2">
      <t>カゼ</t>
    </rPh>
    <rPh sb="2" eb="3">
      <t>チ</t>
    </rPh>
    <rPh sb="3" eb="4">
      <t>ホシ</t>
    </rPh>
    <rPh sb="4" eb="5">
      <t>シ</t>
    </rPh>
    <phoneticPr fontId="1"/>
  </si>
  <si>
    <t>25+</t>
    <phoneticPr fontId="1"/>
  </si>
  <si>
    <t>3/3</t>
    <phoneticPr fontId="1"/>
  </si>
  <si>
    <t>Paqo of the Mountain Spirits</t>
    <phoneticPr fontId="1"/>
  </si>
  <si>
    <t>山</t>
    <rPh sb="0" eb="1">
      <t>ヤマ</t>
    </rPh>
    <phoneticPr fontId="1"/>
  </si>
  <si>
    <t>風1緑1</t>
    <rPh sb="0" eb="1">
      <t>カゼ</t>
    </rPh>
    <rPh sb="2" eb="3">
      <t>ミドリ</t>
    </rPh>
    <phoneticPr fontId="1"/>
  </si>
  <si>
    <t>Paqo of the Earth Mother</t>
    <phoneticPr fontId="1"/>
  </si>
  <si>
    <t>地1緑1</t>
    <rPh sb="0" eb="1">
      <t>チ</t>
    </rPh>
    <rPh sb="2" eb="3">
      <t>ミドリ</t>
    </rPh>
    <phoneticPr fontId="1"/>
  </si>
  <si>
    <t>Nazca</t>
    <phoneticPr fontId="1"/>
  </si>
  <si>
    <t>Summon Condors</t>
    <phoneticPr fontId="1"/>
  </si>
  <si>
    <t>Summon Huacas</t>
    <phoneticPr fontId="1"/>
  </si>
  <si>
    <t>Summon Supayas</t>
    <phoneticPr fontId="1"/>
  </si>
  <si>
    <t>Eyes of the Condors</t>
    <phoneticPr fontId="1"/>
  </si>
  <si>
    <t>Geoglyphs</t>
    <phoneticPr fontId="1"/>
  </si>
  <si>
    <t>不浄なるものに強い天球の炎で中範囲を攻撃します</t>
    <rPh sb="0" eb="2">
      <t>フジョウ</t>
    </rPh>
    <rPh sb="7" eb="8">
      <t>ツヨ</t>
    </rPh>
    <rPh sb="9" eb="11">
      <t>テンキュウ</t>
    </rPh>
    <rPh sb="12" eb="13">
      <t>ホノオ</t>
    </rPh>
    <rPh sb="14" eb="15">
      <t>チュウ</t>
    </rPh>
    <rPh sb="15" eb="17">
      <t>ハンイ</t>
    </rPh>
    <rPh sb="18" eb="20">
      <t>コウゲキ</t>
    </rPh>
    <phoneticPr fontId="1"/>
  </si>
  <si>
    <t>Conjuration</t>
    <phoneticPr fontId="1"/>
  </si>
  <si>
    <t>Summon Condors</t>
    <phoneticPr fontId="1"/>
  </si>
  <si>
    <t>風2</t>
    <rPh sb="0" eb="1">
      <t>カゼ</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</si>
  <si>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</si>
  <si>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</si>
  <si>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</si>
  <si>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包囲や巡回を得意とする神聖なるCondorを10+体召喚します</t>
    <rPh sb="0" eb="2">
      <t>ホウイ</t>
    </rPh>
    <rPh sb="3" eb="5">
      <t>ジュンカイ</t>
    </rPh>
    <rPh sb="6" eb="8">
      <t>トクイ</t>
    </rPh>
    <rPh sb="11" eb="13">
      <t>シンセイ</t>
    </rPh>
    <rPh sb="25" eb="26">
      <t>タイ</t>
    </rPh>
    <rPh sb="26" eb="28">
      <t>ショウカン</t>
    </rPh>
    <phoneticPr fontId="1"/>
  </si>
  <si>
    <t>Condor</t>
    <phoneticPr fontId="1"/>
  </si>
  <si>
    <t>10+2</t>
    <phoneticPr fontId="1"/>
  </si>
  <si>
    <t>Summon Huacas</t>
    <phoneticPr fontId="1"/>
  </si>
  <si>
    <t>星2</t>
    <rPh sb="0" eb="1">
      <t>ホシ</t>
    </rPh>
    <phoneticPr fontId="1"/>
  </si>
  <si>
    <t>魔法の武具を持つ美しきCaelianの祖Huacaを5体召喚します</t>
    <phoneticPr fontId="1"/>
  </si>
  <si>
    <t>Huaca</t>
    <phoneticPr fontId="1"/>
  </si>
  <si>
    <t>Summon Supayas</t>
    <phoneticPr fontId="1"/>
  </si>
  <si>
    <t>死2</t>
    <rPh sb="0" eb="1">
      <t>シ</t>
    </rPh>
    <phoneticPr fontId="1"/>
  </si>
  <si>
    <t>神聖なるHuacaの霊Supayaを5体召喚します</t>
    <rPh sb="0" eb="2">
      <t>シンセイ</t>
    </rPh>
    <rPh sb="10" eb="11">
      <t>レイ</t>
    </rPh>
    <rPh sb="19" eb="20">
      <t>タイ</t>
    </rPh>
    <rPh sb="20" eb="22">
      <t>ショウカン</t>
    </rPh>
    <phoneticPr fontId="1"/>
  </si>
  <si>
    <t>Supaya</t>
    <phoneticPr fontId="1"/>
  </si>
  <si>
    <t>Eyes of the Condors</t>
    <phoneticPr fontId="1"/>
  </si>
  <si>
    <t>占術</t>
    <rPh sb="0" eb="2">
      <t>センジュツ</t>
    </rPh>
    <phoneticPr fontId="1"/>
  </si>
  <si>
    <t>指定した州を鳥の目を通して偵察します</t>
    <rPh sb="6" eb="7">
      <t>トリ</t>
    </rPh>
    <rPh sb="8" eb="9">
      <t>メ</t>
    </rPh>
    <phoneticPr fontId="1"/>
  </si>
  <si>
    <t>海域の指定不可</t>
    <rPh sb="0" eb="2">
      <t>カイイキ</t>
    </rPh>
    <rPh sb="3" eb="5">
      <t>シテイ</t>
    </rPh>
    <rPh sb="5" eb="7">
      <t>フカ</t>
    </rPh>
    <phoneticPr fontId="1"/>
  </si>
  <si>
    <t>Geoglyphs</t>
    <phoneticPr fontId="1"/>
  </si>
  <si>
    <t>星3</t>
    <rPh sb="0" eb="1">
      <t>ホシ</t>
    </rPh>
    <phoneticPr fontId="1"/>
  </si>
  <si>
    <t>地2</t>
    <rPh sb="0" eb="1">
      <t>チ</t>
    </rPh>
    <phoneticPr fontId="1"/>
  </si>
  <si>
    <t>荒地限定</t>
    <rPh sb="0" eb="2">
      <t>アレチ</t>
    </rPh>
    <rPh sb="2" eb="4">
      <t>ゲンテイ</t>
    </rPh>
    <phoneticPr fontId="1"/>
  </si>
  <si>
    <t>地方呪附</t>
    <rPh sb="0" eb="2">
      <t>チホウ</t>
    </rPh>
    <rPh sb="2" eb="3">
      <t>ジュ</t>
    </rPh>
    <rPh sb="3" eb="4">
      <t>フ</t>
    </rPh>
    <phoneticPr fontId="1"/>
  </si>
  <si>
    <t>飛行しつつ地上絵を描き州に魔力を満ち溢れさせます</t>
    <rPh sb="0" eb="2">
      <t>ヒコウ</t>
    </rPh>
    <rPh sb="5" eb="8">
      <t>チジョウエ</t>
    </rPh>
    <rPh sb="9" eb="10">
      <t>エガ</t>
    </rPh>
    <rPh sb="11" eb="12">
      <t>シュウ</t>
    </rPh>
    <rPh sb="13" eb="15">
      <t>マリョク</t>
    </rPh>
    <rPh sb="16" eb="17">
      <t>ミ</t>
    </rPh>
    <rPh sb="18" eb="19">
      <t>アフ</t>
    </rPh>
    <phoneticPr fontId="1"/>
  </si>
  <si>
    <t>飛行能力が必要</t>
    <rPh sb="0" eb="2">
      <t>ヒコウ</t>
    </rPh>
    <rPh sb="2" eb="4">
      <t>ノウリョク</t>
    </rPh>
    <rPh sb="5" eb="7">
      <t>ヒツヨウ</t>
    </rPh>
    <phoneticPr fontId="1"/>
  </si>
  <si>
    <t>Enchantment</t>
    <phoneticPr fontId="1"/>
  </si>
  <si>
    <t>Huaca Headdress</t>
    <phoneticPr fontId="1"/>
  </si>
  <si>
    <t>MA</t>
    <phoneticPr fontId="1"/>
  </si>
  <si>
    <t>冠</t>
    <rPh sb="0" eb="1">
      <t>カンムリ</t>
    </rPh>
    <phoneticPr fontId="1"/>
  </si>
  <si>
    <t>Huaca Headdress</t>
    <phoneticPr fontId="1"/>
  </si>
  <si>
    <t>火2</t>
    <rPh sb="0" eb="1">
      <t>ヒ</t>
    </rPh>
    <phoneticPr fontId="1"/>
  </si>
  <si>
    <t>m</t>
    <phoneticPr fontId="1"/>
  </si>
  <si>
    <t>HuacaとSupayaの召喚数+2</t>
    <rPh sb="13" eb="15">
      <t>ショウカン</t>
    </rPh>
    <rPh sb="15" eb="16">
      <t>スウ</t>
    </rPh>
    <phoneticPr fontId="1"/>
  </si>
  <si>
    <t>様々な敬意を集める冠。用途は幅広い</t>
    <rPh sb="0" eb="2">
      <t>サマザマ</t>
    </rPh>
    <rPh sb="3" eb="5">
      <t>ケイイ</t>
    </rPh>
    <rPh sb="6" eb="7">
      <t>アツ</t>
    </rPh>
    <rPh sb="9" eb="10">
      <t>カンムリ</t>
    </rPh>
    <rPh sb="11" eb="13">
      <t>ヨウト</t>
    </rPh>
    <rPh sb="14" eb="16">
      <t>ハバヒロ</t>
    </rPh>
    <phoneticPr fontId="1"/>
  </si>
  <si>
    <t>Kuraka</t>
    <phoneticPr fontId="1"/>
  </si>
  <si>
    <t>Human Warrior:10　Aucac Runa Archer:10　Hatun Runa:10</t>
    <phoneticPr fontId="1"/>
  </si>
  <si>
    <t>Human Warriorは鈍器装備</t>
    <rPh sb="14" eb="16">
      <t>ドンキ</t>
    </rPh>
    <rPh sb="16" eb="18">
      <t>ソウビ</t>
    </rPh>
    <phoneticPr fontId="1"/>
  </si>
  <si>
    <t>Mallqui</t>
    <phoneticPr fontId="1"/>
  </si>
  <si>
    <t>Soulless Nazcan Warrior:20　Nazcan Longdead:10</t>
    <phoneticPr fontId="1"/>
  </si>
  <si>
    <t>Soullessは鈍器、Longdeadは槍装備</t>
    <rPh sb="9" eb="11">
      <t>ドンキ</t>
    </rPh>
    <rPh sb="21" eb="22">
      <t>ヤリ</t>
    </rPh>
    <rPh sb="22" eb="24">
      <t>ソウビ</t>
    </rPh>
    <phoneticPr fontId="1"/>
  </si>
  <si>
    <t>Apu</t>
    <phoneticPr fontId="1"/>
  </si>
  <si>
    <t>Aucac Runa Archers:10</t>
    <phoneticPr fontId="1"/>
  </si>
  <si>
    <t>エンキドゥ</t>
    <phoneticPr fontId="1"/>
  </si>
  <si>
    <t>Heat1</t>
    <phoneticPr fontId="1"/>
  </si>
  <si>
    <t>Fortified City</t>
    <phoneticPr fontId="1"/>
  </si>
  <si>
    <t>City</t>
    <phoneticPr fontId="1"/>
  </si>
  <si>
    <t>Sea</t>
    <phoneticPr fontId="1"/>
  </si>
  <si>
    <t>Great Temple of the Moon, The Swamps of Ur, The House of Water</t>
    <phoneticPr fontId="1"/>
  </si>
  <si>
    <t>水1地1星2緑1</t>
    <rPh sb="0" eb="1">
      <t>ミズ</t>
    </rPh>
    <rPh sb="2" eb="3">
      <t>チ</t>
    </rPh>
    <rPh sb="4" eb="5">
      <t>ホシ</t>
    </rPh>
    <rPh sb="6" eb="7">
      <t>ミドリ</t>
    </rPh>
    <phoneticPr fontId="1"/>
  </si>
  <si>
    <t>Kuliltu Queen</t>
  </si>
  <si>
    <t>Kuliltu Queen</t>
    <phoneticPr fontId="1"/>
  </si>
  <si>
    <t>Enkidu Scout</t>
  </si>
  <si>
    <t>やや高価で隠れるのが下手な斥候。その上高価</t>
    <rPh sb="2" eb="4">
      <t>コウカ</t>
    </rPh>
    <rPh sb="5" eb="6">
      <t>カク</t>
    </rPh>
    <rPh sb="10" eb="12">
      <t>ヘタ</t>
    </rPh>
    <rPh sb="13" eb="15">
      <t>セッコウ</t>
    </rPh>
    <rPh sb="18" eb="19">
      <t>ウエ</t>
    </rPh>
    <rPh sb="19" eb="21">
      <t>コウカ</t>
    </rPh>
    <phoneticPr fontId="1"/>
  </si>
  <si>
    <t>Enkidu Commander</t>
    <phoneticPr fontId="1"/>
  </si>
  <si>
    <t>指揮官</t>
    <rPh sb="0" eb="3">
      <t>シキカン</t>
    </rPh>
    <phoneticPr fontId="1"/>
  </si>
  <si>
    <t>標準的な指揮官。指揮上限が低め</t>
    <rPh sb="0" eb="3">
      <t>ヒョウジュンテキ</t>
    </rPh>
    <rPh sb="4" eb="7">
      <t>シキカン</t>
    </rPh>
    <rPh sb="8" eb="10">
      <t>シキ</t>
    </rPh>
    <rPh sb="10" eb="12">
      <t>ジョウゲン</t>
    </rPh>
    <rPh sb="13" eb="14">
      <t>ヒク</t>
    </rPh>
    <phoneticPr fontId="1"/>
  </si>
  <si>
    <t>Ensi</t>
    <phoneticPr fontId="1"/>
  </si>
  <si>
    <t>聖職者</t>
    <rPh sb="0" eb="3">
      <t>セイショクシャ</t>
    </rPh>
    <phoneticPr fontId="1"/>
  </si>
  <si>
    <t>レベル2の聖職者。水や緑などの魔法と指揮能力も持つ</t>
    <rPh sb="5" eb="8">
      <t>セイショクシャ</t>
    </rPh>
    <rPh sb="9" eb="10">
      <t>ミズ</t>
    </rPh>
    <rPh sb="11" eb="12">
      <t>ミドリ</t>
    </rPh>
    <rPh sb="15" eb="17">
      <t>マホウ</t>
    </rPh>
    <rPh sb="18" eb="20">
      <t>シキ</t>
    </rPh>
    <rPh sb="20" eb="22">
      <t>ノウリョク</t>
    </rPh>
    <rPh sb="23" eb="24">
      <t>モ</t>
    </rPh>
    <phoneticPr fontId="1"/>
  </si>
  <si>
    <t>15+</t>
    <phoneticPr fontId="1"/>
  </si>
  <si>
    <t>Gudu</t>
    <phoneticPr fontId="1"/>
  </si>
  <si>
    <t>レベル1の聖職者。風か地の魔法技能も持つ</t>
    <rPh sb="5" eb="8">
      <t>セイショクシャ</t>
    </rPh>
    <rPh sb="9" eb="10">
      <t>カゼ</t>
    </rPh>
    <rPh sb="11" eb="12">
      <t>チ</t>
    </rPh>
    <rPh sb="13" eb="15">
      <t>マホウ</t>
    </rPh>
    <rPh sb="15" eb="17">
      <t>ギノウ</t>
    </rPh>
    <rPh sb="18" eb="19">
      <t>モ</t>
    </rPh>
    <phoneticPr fontId="1"/>
  </si>
  <si>
    <t>Ishib</t>
    <phoneticPr fontId="1"/>
  </si>
  <si>
    <t>レベル2の聖職者。水などの魔法技能も持つ</t>
    <rPh sb="5" eb="8">
      <t>セイショクシャ</t>
    </rPh>
    <rPh sb="9" eb="10">
      <t>ミズ</t>
    </rPh>
    <rPh sb="13" eb="15">
      <t>マホウ</t>
    </rPh>
    <rPh sb="15" eb="17">
      <t>ギノウ</t>
    </rPh>
    <rPh sb="18" eb="19">
      <t>モ</t>
    </rPh>
    <phoneticPr fontId="1"/>
  </si>
  <si>
    <t>Ashipu</t>
    <phoneticPr fontId="1"/>
  </si>
  <si>
    <t>レベル1の聖職者。星、緑の魔法と病気治療の技術を持つ</t>
    <rPh sb="5" eb="8">
      <t>セイショクシャ</t>
    </rPh>
    <rPh sb="9" eb="10">
      <t>ホシ</t>
    </rPh>
    <rPh sb="11" eb="12">
      <t>ミドリ</t>
    </rPh>
    <rPh sb="13" eb="15">
      <t>マホウ</t>
    </rPh>
    <rPh sb="16" eb="18">
      <t>ビョウキ</t>
    </rPh>
    <rPh sb="18" eb="20">
      <t>チリョウ</t>
    </rPh>
    <rPh sb="21" eb="23">
      <t>ギジュツ</t>
    </rPh>
    <rPh sb="24" eb="25">
      <t>モ</t>
    </rPh>
    <phoneticPr fontId="1"/>
  </si>
  <si>
    <t>Nin</t>
    <phoneticPr fontId="1"/>
  </si>
  <si>
    <t>レベル1の聖職者。水地星緑から1系統の魔法も持つ</t>
    <rPh sb="5" eb="8">
      <t>セイショクシャ</t>
    </rPh>
    <rPh sb="9" eb="10">
      <t>ミズ</t>
    </rPh>
    <rPh sb="10" eb="11">
      <t>チ</t>
    </rPh>
    <rPh sb="11" eb="12">
      <t>ホシ</t>
    </rPh>
    <rPh sb="12" eb="13">
      <t>ミドリ</t>
    </rPh>
    <rPh sb="16" eb="18">
      <t>ケイトウ</t>
    </rPh>
    <rPh sb="19" eb="21">
      <t>マホウ</t>
    </rPh>
    <rPh sb="22" eb="23">
      <t>モ</t>
    </rPh>
    <phoneticPr fontId="1"/>
  </si>
  <si>
    <t>5+</t>
    <phoneticPr fontId="1"/>
  </si>
  <si>
    <t>Gala</t>
    <phoneticPr fontId="1"/>
  </si>
  <si>
    <t>レベル1の聖職者。斃れた神の復活作業を得意とする</t>
    <rPh sb="5" eb="8">
      <t>セイショクシャ</t>
    </rPh>
    <rPh sb="9" eb="10">
      <t>タオ</t>
    </rPh>
    <rPh sb="12" eb="13">
      <t>カミ</t>
    </rPh>
    <rPh sb="14" eb="16">
      <t>フッカツ</t>
    </rPh>
    <rPh sb="16" eb="18">
      <t>サギョウ</t>
    </rPh>
    <rPh sb="19" eb="21">
      <t>トクイ</t>
    </rPh>
    <phoneticPr fontId="1"/>
  </si>
  <si>
    <t>Naditu</t>
    <phoneticPr fontId="1"/>
  </si>
  <si>
    <t>レベル1の聖職者。星の魔法技能も持つ</t>
    <rPh sb="5" eb="8">
      <t>セイショクシャ</t>
    </rPh>
    <rPh sb="9" eb="10">
      <t>ホシ</t>
    </rPh>
    <rPh sb="11" eb="13">
      <t>マホウ</t>
    </rPh>
    <rPh sb="13" eb="15">
      <t>ギノウ</t>
    </rPh>
    <rPh sb="16" eb="17">
      <t>モ</t>
    </rPh>
    <phoneticPr fontId="1"/>
  </si>
  <si>
    <t>Ereshdingir</t>
    <phoneticPr fontId="1"/>
  </si>
  <si>
    <t>レベル2の聖職者。星と水の魔法技能を持つ</t>
    <rPh sb="5" eb="8">
      <t>セイショクシャ</t>
    </rPh>
    <rPh sb="9" eb="10">
      <t>ホシ</t>
    </rPh>
    <rPh sb="11" eb="12">
      <t>ミズ</t>
    </rPh>
    <rPh sb="13" eb="15">
      <t>マホウ</t>
    </rPh>
    <rPh sb="15" eb="17">
      <t>ギノウ</t>
    </rPh>
    <rPh sb="18" eb="19">
      <t>モ</t>
    </rPh>
    <phoneticPr fontId="1"/>
  </si>
  <si>
    <t>Entu</t>
    <phoneticPr fontId="1"/>
  </si>
  <si>
    <t>レベル3の聖職者。星や水などの魔法技能を持つ</t>
    <rPh sb="5" eb="8">
      <t>セイショクシャ</t>
    </rPh>
    <rPh sb="9" eb="10">
      <t>ホシ</t>
    </rPh>
    <rPh sb="11" eb="12">
      <t>ミズ</t>
    </rPh>
    <rPh sb="15" eb="17">
      <t>マホウ</t>
    </rPh>
    <rPh sb="17" eb="19">
      <t>ギノウ</t>
    </rPh>
    <rPh sb="20" eb="21">
      <t>モ</t>
    </rPh>
    <phoneticPr fontId="1"/>
  </si>
  <si>
    <t>30+</t>
    <phoneticPr fontId="1"/>
  </si>
  <si>
    <t>Mashmashu</t>
    <phoneticPr fontId="1"/>
  </si>
  <si>
    <t>魔術師</t>
    <rPh sb="0" eb="3">
      <t>マジュツシ</t>
    </rPh>
    <phoneticPr fontId="1"/>
  </si>
  <si>
    <t>星や緑などの魔法技能を持つ。占師でもある</t>
    <rPh sb="0" eb="1">
      <t>ホシ</t>
    </rPh>
    <rPh sb="2" eb="3">
      <t>ミドリ</t>
    </rPh>
    <rPh sb="6" eb="8">
      <t>マホウ</t>
    </rPh>
    <rPh sb="8" eb="10">
      <t>ギノウ</t>
    </rPh>
    <rPh sb="11" eb="12">
      <t>モ</t>
    </rPh>
    <rPh sb="14" eb="16">
      <t>ウラナイシ</t>
    </rPh>
    <phoneticPr fontId="1"/>
  </si>
  <si>
    <t>40+</t>
    <phoneticPr fontId="1"/>
  </si>
  <si>
    <t>Kulullu Commander</t>
  </si>
  <si>
    <t>a</t>
  </si>
  <si>
    <t>Kulullu King</t>
  </si>
  <si>
    <t>Kulullu Sage</t>
  </si>
  <si>
    <t>Uruk</t>
    <phoneticPr fontId="1"/>
  </si>
  <si>
    <t>Enkidu Archer</t>
    <phoneticPr fontId="1"/>
  </si>
  <si>
    <t>長弓を使う弓兵。やや高価だが射程と威力は十分</t>
    <rPh sb="0" eb="2">
      <t>ナガユミ</t>
    </rPh>
    <rPh sb="3" eb="4">
      <t>ツカ</t>
    </rPh>
    <rPh sb="5" eb="6">
      <t>ユミ</t>
    </rPh>
    <rPh sb="6" eb="7">
      <t>ヘイ</t>
    </rPh>
    <rPh sb="10" eb="12">
      <t>コウカ</t>
    </rPh>
    <rPh sb="14" eb="16">
      <t>シャテイ</t>
    </rPh>
    <rPh sb="17" eb="19">
      <t>イリョク</t>
    </rPh>
    <rPh sb="20" eb="22">
      <t>ジュウブン</t>
    </rPh>
    <phoneticPr fontId="1"/>
  </si>
  <si>
    <t>Enkidu Spearman</t>
    <phoneticPr fontId="1"/>
  </si>
  <si>
    <t>槍と盾を持つ歩兵。兜を持たず事故が起きやすい</t>
    <rPh sb="0" eb="1">
      <t>ヤリ</t>
    </rPh>
    <rPh sb="2" eb="3">
      <t>タテ</t>
    </rPh>
    <rPh sb="4" eb="5">
      <t>モ</t>
    </rPh>
    <rPh sb="6" eb="8">
      <t>ホヘイ</t>
    </rPh>
    <rPh sb="9" eb="10">
      <t>カブト</t>
    </rPh>
    <rPh sb="11" eb="12">
      <t>モ</t>
    </rPh>
    <rPh sb="14" eb="16">
      <t>ジコ</t>
    </rPh>
    <rPh sb="17" eb="18">
      <t>オ</t>
    </rPh>
    <phoneticPr fontId="1"/>
  </si>
  <si>
    <t>Enkidu Heavy Archer</t>
    <phoneticPr fontId="1"/>
  </si>
  <si>
    <t>重装備の長弓兵。反撃に晒され得る場合にのみ有用</t>
    <rPh sb="0" eb="3">
      <t>ジュウソウビ</t>
    </rPh>
    <rPh sb="4" eb="6">
      <t>ナガユミ</t>
    </rPh>
    <rPh sb="6" eb="7">
      <t>ヘイ</t>
    </rPh>
    <rPh sb="8" eb="10">
      <t>ハンゲキ</t>
    </rPh>
    <rPh sb="11" eb="12">
      <t>サラ</t>
    </rPh>
    <rPh sb="14" eb="15">
      <t>ウ</t>
    </rPh>
    <rPh sb="16" eb="18">
      <t>バアイ</t>
    </rPh>
    <rPh sb="21" eb="23">
      <t>ユウヨウ</t>
    </rPh>
    <phoneticPr fontId="1"/>
  </si>
  <si>
    <t>Enkidu Soldier</t>
    <phoneticPr fontId="1"/>
  </si>
  <si>
    <t>槍と盾を持つ歩兵。より真っ当な装備で安定感がある</t>
    <rPh sb="0" eb="1">
      <t>ヤリ</t>
    </rPh>
    <rPh sb="2" eb="3">
      <t>タテ</t>
    </rPh>
    <rPh sb="4" eb="5">
      <t>モ</t>
    </rPh>
    <rPh sb="6" eb="8">
      <t>ホヘイ</t>
    </rPh>
    <rPh sb="11" eb="12">
      <t>マ</t>
    </rPh>
    <rPh sb="13" eb="14">
      <t>トウ</t>
    </rPh>
    <rPh sb="15" eb="17">
      <t>ソウビ</t>
    </rPh>
    <rPh sb="18" eb="21">
      <t>アンテイカン</t>
    </rPh>
    <phoneticPr fontId="1"/>
  </si>
  <si>
    <t>Enkidu Iron Warrior</t>
    <phoneticPr fontId="1"/>
  </si>
  <si>
    <t>斧と盾を持つ狂戦士。武器の性質もあって攻撃的な性能</t>
    <rPh sb="0" eb="1">
      <t>オノ</t>
    </rPh>
    <rPh sb="2" eb="3">
      <t>タテ</t>
    </rPh>
    <rPh sb="4" eb="5">
      <t>モ</t>
    </rPh>
    <rPh sb="6" eb="7">
      <t>キョウ</t>
    </rPh>
    <rPh sb="7" eb="9">
      <t>センシ</t>
    </rPh>
    <rPh sb="10" eb="12">
      <t>ブキ</t>
    </rPh>
    <rPh sb="13" eb="15">
      <t>セイシツ</t>
    </rPh>
    <rPh sb="19" eb="22">
      <t>コウゲキテキ</t>
    </rPh>
    <rPh sb="23" eb="25">
      <t>セイノウ</t>
    </rPh>
    <phoneticPr fontId="1"/>
  </si>
  <si>
    <t>Enkidu Royal Guard</t>
    <phoneticPr fontId="1"/>
  </si>
  <si>
    <t>小剣と盾を持つ歩兵。戦闘技能に優れ護衛も得意とする</t>
    <rPh sb="0" eb="2">
      <t>ショウケン</t>
    </rPh>
    <rPh sb="3" eb="4">
      <t>タテ</t>
    </rPh>
    <rPh sb="5" eb="6">
      <t>モ</t>
    </rPh>
    <rPh sb="7" eb="9">
      <t>ホヘイ</t>
    </rPh>
    <rPh sb="10" eb="12">
      <t>セントウ</t>
    </rPh>
    <rPh sb="12" eb="14">
      <t>ギノウ</t>
    </rPh>
    <rPh sb="15" eb="16">
      <t>スグ</t>
    </rPh>
    <rPh sb="17" eb="19">
      <t>ゴエイ</t>
    </rPh>
    <rPh sb="20" eb="22">
      <t>トクイ</t>
    </rPh>
    <phoneticPr fontId="1"/>
  </si>
  <si>
    <t>Maiden of the Moon</t>
    <phoneticPr fontId="1"/>
  </si>
  <si>
    <t>槍と盾を持つ重歩兵。密集した隊列を組める</t>
    <rPh sb="0" eb="1">
      <t>ヤリ</t>
    </rPh>
    <rPh sb="2" eb="3">
      <t>タテ</t>
    </rPh>
    <rPh sb="4" eb="5">
      <t>モ</t>
    </rPh>
    <rPh sb="6" eb="7">
      <t>ジュウ</t>
    </rPh>
    <rPh sb="7" eb="9">
      <t>ホヘイ</t>
    </rPh>
    <rPh sb="10" eb="12">
      <t>ミッシュウ</t>
    </rPh>
    <rPh sb="14" eb="16">
      <t>タイレツ</t>
    </rPh>
    <rPh sb="17" eb="18">
      <t>ク</t>
    </rPh>
    <phoneticPr fontId="1"/>
  </si>
  <si>
    <t>Mushussu Chariot</t>
    <phoneticPr fontId="1"/>
  </si>
  <si>
    <t>1/都</t>
    <rPh sb="2" eb="3">
      <t>ミヤコ</t>
    </rPh>
    <phoneticPr fontId="1"/>
  </si>
  <si>
    <t>戦車</t>
    <rPh sb="0" eb="2">
      <t>センシャ</t>
    </rPh>
    <phoneticPr fontId="1"/>
  </si>
  <si>
    <t>象にも匹敵する巨大戦車。乗り手だけなら倒されても補充される</t>
    <rPh sb="0" eb="1">
      <t>ゾウ</t>
    </rPh>
    <rPh sb="3" eb="5">
      <t>ヒッテキ</t>
    </rPh>
    <rPh sb="7" eb="9">
      <t>キョダイ</t>
    </rPh>
    <rPh sb="9" eb="11">
      <t>センシャ</t>
    </rPh>
    <rPh sb="12" eb="13">
      <t>ノ</t>
    </rPh>
    <rPh sb="14" eb="15">
      <t>テ</t>
    </rPh>
    <rPh sb="19" eb="20">
      <t>タオ</t>
    </rPh>
    <rPh sb="24" eb="26">
      <t>ホジュウ</t>
    </rPh>
    <phoneticPr fontId="1"/>
  </si>
  <si>
    <t>20</t>
    <phoneticPr fontId="1"/>
  </si>
  <si>
    <t>Enkidu Warrior</t>
    <phoneticPr fontId="1"/>
  </si>
  <si>
    <t>外</t>
    <rPh sb="0" eb="1">
      <t>ソト</t>
    </rPh>
    <phoneticPr fontId="1"/>
  </si>
  <si>
    <t>斧と盾を持つ歩兵。守りは甘いが攻撃の面では優秀</t>
    <rPh sb="0" eb="1">
      <t>オノ</t>
    </rPh>
    <rPh sb="2" eb="3">
      <t>タテ</t>
    </rPh>
    <rPh sb="4" eb="5">
      <t>モ</t>
    </rPh>
    <rPh sb="6" eb="8">
      <t>ホヘイ</t>
    </rPh>
    <rPh sb="9" eb="10">
      <t>マモ</t>
    </rPh>
    <rPh sb="12" eb="13">
      <t>アマ</t>
    </rPh>
    <rPh sb="15" eb="17">
      <t>コウゲキ</t>
    </rPh>
    <rPh sb="18" eb="19">
      <t>メン</t>
    </rPh>
    <rPh sb="21" eb="23">
      <t>ユウシュウ</t>
    </rPh>
    <phoneticPr fontId="1"/>
  </si>
  <si>
    <t>Enkidu Shaman</t>
    <phoneticPr fontId="1"/>
  </si>
  <si>
    <t>緑と地の魔法技能を持つ。研究は苦手</t>
    <rPh sb="0" eb="1">
      <t>ミドリ</t>
    </rPh>
    <rPh sb="2" eb="3">
      <t>チ</t>
    </rPh>
    <rPh sb="4" eb="6">
      <t>マホウ</t>
    </rPh>
    <rPh sb="6" eb="8">
      <t>ギノウ</t>
    </rPh>
    <rPh sb="9" eb="10">
      <t>モ</t>
    </rPh>
    <rPh sb="12" eb="14">
      <t>ケンキュウ</t>
    </rPh>
    <rPh sb="15" eb="17">
      <t>ニガテ</t>
    </rPh>
    <phoneticPr fontId="1"/>
  </si>
  <si>
    <t>Kulullu</t>
  </si>
  <si>
    <t>Kulullu Soldier</t>
  </si>
  <si>
    <t>Ensi</t>
    <phoneticPr fontId="1"/>
  </si>
  <si>
    <t>水1緑1聖2</t>
    <rPh sb="0" eb="1">
      <t>ミズ</t>
    </rPh>
    <rPh sb="2" eb="3">
      <t>ミドリ</t>
    </rPh>
    <rPh sb="4" eb="5">
      <t>セイ</t>
    </rPh>
    <phoneticPr fontId="1"/>
  </si>
  <si>
    <t>水地星緑+1:100%</t>
    <rPh sb="0" eb="1">
      <t>ミズ</t>
    </rPh>
    <rPh sb="1" eb="2">
      <t>チ</t>
    </rPh>
    <rPh sb="2" eb="3">
      <t>ホシ</t>
    </rPh>
    <rPh sb="3" eb="4">
      <t>ミドリ</t>
    </rPh>
    <phoneticPr fontId="1"/>
  </si>
  <si>
    <t>Gudu</t>
    <phoneticPr fontId="1"/>
  </si>
  <si>
    <t>聖1</t>
    <rPh sb="0" eb="1">
      <t>セイ</t>
    </rPh>
    <phoneticPr fontId="1"/>
  </si>
  <si>
    <t>風地+1:100%</t>
    <rPh sb="0" eb="1">
      <t>カゼ</t>
    </rPh>
    <rPh sb="1" eb="2">
      <t>チ</t>
    </rPh>
    <phoneticPr fontId="1"/>
  </si>
  <si>
    <t>水1聖2</t>
    <rPh sb="0" eb="1">
      <t>ミズ</t>
    </rPh>
    <rPh sb="2" eb="3">
      <t>セイ</t>
    </rPh>
    <phoneticPr fontId="1"/>
  </si>
  <si>
    <t>風水地緑+1:100%</t>
    <rPh sb="0" eb="1">
      <t>カゼ</t>
    </rPh>
    <rPh sb="1" eb="2">
      <t>ミズ</t>
    </rPh>
    <rPh sb="2" eb="3">
      <t>チ</t>
    </rPh>
    <rPh sb="3" eb="4">
      <t>ミドリ</t>
    </rPh>
    <phoneticPr fontId="1"/>
  </si>
  <si>
    <t>星1緑1聖1</t>
    <rPh sb="0" eb="1">
      <t>ホシ</t>
    </rPh>
    <rPh sb="2" eb="3">
      <t>ミドリ</t>
    </rPh>
    <rPh sb="4" eb="5">
      <t>セイ</t>
    </rPh>
    <phoneticPr fontId="1"/>
  </si>
  <si>
    <t>緑1聖1</t>
    <rPh sb="0" eb="1">
      <t>ミドリ</t>
    </rPh>
    <rPh sb="2" eb="3">
      <t>セイ</t>
    </rPh>
    <phoneticPr fontId="1"/>
  </si>
  <si>
    <t>星1聖1</t>
    <rPh sb="0" eb="1">
      <t>ホシ</t>
    </rPh>
    <rPh sb="2" eb="3">
      <t>セイ</t>
    </rPh>
    <phoneticPr fontId="1"/>
  </si>
  <si>
    <t>水1星2聖2</t>
    <rPh sb="0" eb="1">
      <t>ミズ</t>
    </rPh>
    <rPh sb="2" eb="3">
      <t>ホシ</t>
    </rPh>
    <rPh sb="4" eb="5">
      <t>セイ</t>
    </rPh>
    <phoneticPr fontId="1"/>
  </si>
  <si>
    <t>水1星2聖3</t>
    <rPh sb="0" eb="1">
      <t>ミズ</t>
    </rPh>
    <rPh sb="2" eb="3">
      <t>ホシ</t>
    </rPh>
    <rPh sb="4" eb="5">
      <t>セイ</t>
    </rPh>
    <phoneticPr fontId="1"/>
  </si>
  <si>
    <t>水地星緑+1:100% 水地星緑+1:10%</t>
    <rPh sb="0" eb="1">
      <t>ミズ</t>
    </rPh>
    <rPh sb="1" eb="2">
      <t>チ</t>
    </rPh>
    <rPh sb="2" eb="3">
      <t>ホシ</t>
    </rPh>
    <rPh sb="3" eb="4">
      <t>ミドリ</t>
    </rPh>
    <rPh sb="12" eb="13">
      <t>ミズ</t>
    </rPh>
    <rPh sb="13" eb="14">
      <t>チ</t>
    </rPh>
    <rPh sb="14" eb="15">
      <t>ホシ</t>
    </rPh>
    <rPh sb="15" eb="16">
      <t>ミドリ</t>
    </rPh>
    <phoneticPr fontId="1"/>
  </si>
  <si>
    <t>13+</t>
    <phoneticPr fontId="1"/>
  </si>
  <si>
    <t>星3緑1</t>
    <rPh sb="0" eb="1">
      <t>ホシ</t>
    </rPh>
    <rPh sb="2" eb="3">
      <t>ミドリ</t>
    </rPh>
    <phoneticPr fontId="1"/>
  </si>
  <si>
    <t>風水地星+1:100% 風水地緑+1:10%</t>
    <rPh sb="0" eb="1">
      <t>カゼ</t>
    </rPh>
    <rPh sb="1" eb="2">
      <t>ミズ</t>
    </rPh>
    <rPh sb="2" eb="3">
      <t>チ</t>
    </rPh>
    <rPh sb="3" eb="4">
      <t>ホシ</t>
    </rPh>
    <rPh sb="12" eb="13">
      <t>カゼ</t>
    </rPh>
    <rPh sb="13" eb="14">
      <t>ミズ</t>
    </rPh>
    <rPh sb="14" eb="15">
      <t>チ</t>
    </rPh>
    <rPh sb="15" eb="16">
      <t>ミドリ</t>
    </rPh>
    <phoneticPr fontId="1"/>
  </si>
  <si>
    <t>地1緑2</t>
    <rPh sb="0" eb="1">
      <t>チ</t>
    </rPh>
    <rPh sb="2" eb="3">
      <t>ミドリ</t>
    </rPh>
    <phoneticPr fontId="1"/>
  </si>
  <si>
    <t>Kulullu King</t>
    <phoneticPr fontId="1"/>
  </si>
  <si>
    <t>海</t>
    <rPh sb="0" eb="1">
      <t>ウミ</t>
    </rPh>
    <phoneticPr fontId="1"/>
  </si>
  <si>
    <t>Kuliltu Queen</t>
    <phoneticPr fontId="1"/>
  </si>
  <si>
    <t>風水星緑+1:100%</t>
    <rPh sb="0" eb="1">
      <t>カゼ</t>
    </rPh>
    <rPh sb="1" eb="2">
      <t>ミズ</t>
    </rPh>
    <rPh sb="2" eb="3">
      <t>ホシ</t>
    </rPh>
    <rPh sb="3" eb="4">
      <t>ミドリ</t>
    </rPh>
    <phoneticPr fontId="1"/>
  </si>
  <si>
    <t>Kulullu Sage</t>
    <phoneticPr fontId="1"/>
  </si>
  <si>
    <t>水2</t>
    <rPh sb="0" eb="1">
      <t>ミズ</t>
    </rPh>
    <phoneticPr fontId="1"/>
  </si>
  <si>
    <t>Kuliltu Queen</t>
    <phoneticPr fontId="1"/>
  </si>
  <si>
    <t>Ugallu</t>
  </si>
  <si>
    <t>Umu-apkallu</t>
  </si>
  <si>
    <t>Uruk</t>
    <phoneticPr fontId="1"/>
  </si>
  <si>
    <t>Herd of Buffaloes</t>
    <phoneticPr fontId="1"/>
  </si>
  <si>
    <t>Summon Kusarikkus</t>
    <phoneticPr fontId="1"/>
  </si>
  <si>
    <t>Summon Ugallu</t>
    <phoneticPr fontId="1"/>
  </si>
  <si>
    <t>Call Anzu</t>
    <phoneticPr fontId="1"/>
  </si>
  <si>
    <t>Call Apkallu</t>
    <phoneticPr fontId="1"/>
  </si>
  <si>
    <t>MA</t>
    <phoneticPr fontId="1"/>
  </si>
  <si>
    <t>Headdress of the Bull</t>
    <phoneticPr fontId="1"/>
  </si>
  <si>
    <t>兜</t>
    <rPh sb="0" eb="1">
      <t>カブト</t>
    </rPh>
    <phoneticPr fontId="1"/>
  </si>
  <si>
    <t>水中下位</t>
    <rPh sb="0" eb="2">
      <t>スイチュウ</t>
    </rPh>
    <rPh sb="2" eb="4">
      <t>カイ</t>
    </rPh>
    <phoneticPr fontId="1"/>
  </si>
  <si>
    <t>水中上位</t>
    <rPh sb="0" eb="2">
      <t>スイチュウ</t>
    </rPh>
    <rPh sb="2" eb="4">
      <t>ジョウイ</t>
    </rPh>
    <phoneticPr fontId="1"/>
  </si>
  <si>
    <t>水中要塞</t>
    <rPh sb="0" eb="2">
      <t>スイチュウ</t>
    </rPh>
    <rPh sb="2" eb="4">
      <t>ヨウサイ</t>
    </rPh>
    <phoneticPr fontId="1"/>
  </si>
  <si>
    <t>Enkidu Spearman:10　Enkidu Archer:5</t>
    <phoneticPr fontId="1"/>
  </si>
  <si>
    <t>Enkidu Soldier:10</t>
    <phoneticPr fontId="1"/>
  </si>
  <si>
    <t>Enkidu Archer:6</t>
    <phoneticPr fontId="1"/>
  </si>
  <si>
    <t>Kulullu Commander</t>
    <phoneticPr fontId="1"/>
  </si>
  <si>
    <t>Kulullu:8</t>
    <phoneticPr fontId="1"/>
  </si>
  <si>
    <t>Kulullu Soldier:8</t>
    <phoneticPr fontId="1"/>
  </si>
  <si>
    <t>Kulullu Soldier:5</t>
    <phoneticPr fontId="1"/>
  </si>
  <si>
    <t>Urukは、角と乱れた髪を持つ毛深い野人、Enkiduが住む温暖な平野です。
最初の都市Eriduの設立以来、文明は広まり、王国は拡大していきました。
他の都市は、各々の個性を持ちながら、Eriduに似せて設立されました。
司書の都市から来た管理者たちは地元の統治者を助け、交易の都市から来た商人たちは国の経済的基盤を改善していきました。
しかし、EriduのEnsiは権力を失い、そして新たな都市の下等な王たちは力をつけ、Ensiの称号を勝ち取りました。
紛争と混乱は、王国を引き裂きました。
新たなる都市の一つ、神々の都市は目覚めし神に祝福され、最初のEntu of the Moonが都市に大神殿を築くのを目にしました。
それは程なく宗教的な中心地として最初の都市に代わり、そして最初の都市の尼僧Entuらは統治者Ensiらと婚姻による結びつきを持たず、神々の都市へと移住しました。
目覚めし神の到来により、都市国家群は互いの差異を脇に置き、共通の目的のために結集しました。
Urukの平野には、最初の都市は今も文明の象徴として聳えていますが、その世俗的、宗教的な力は減衰しました。
現在、各々の都市には、それら自身の統治者Ensiが存在します。
野人は最早野生の存在ではなく、かつてのShamanやBone Readerは、都市の聖職者や魔術師に代わられました。</t>
    <phoneticPr fontId="1"/>
  </si>
  <si>
    <t>アンデッドの聖職者全てにReanimator Priest能力を追加</t>
    <phoneticPr fontId="1"/>
  </si>
  <si>
    <t>Xibalbaは、Mictlanの森林の下に広がる、水に満たされた広大なる暗き洞窟世界です。
伝説によれば、その東の地平線への日々の旅に際して、太陽と月は迷宮洞窟を通過していました。
この旅の間、彼らはXibalbaの地下世界の暗き領域に住まう蝙蝠人、Zotzによって護衛されました。
しかし、この洞窟の領域は大いなる災害に襲われました。
星は海に落ち、そして大洪水はXibalbaの洞穴を水没させました。
蝙蝠人たちは溺れたか、洞窟から逃げ出しましたが、新たなる住民はすぐに現れました。
Zotzは、粉砕されたAtlantisからの難民によって取って代わられました。
落ちた星、あるいはXibalbaの暗き魔法は、Atlantianを変質させました。
XibalbaのAtlantianは、より蟇蛙のような特徴を発達させ、新たなる血統が誕生しました。
彼らは自らをMuuch、蛙人と呼びました。
彼らの王、洪水の強大なる魔術師Bacabは最後のXibalbaの都市を征服し、Mictlanの森林の地下にある洞穴でMuuchの王国を築きました。
暫くすると、Muuchはその洞窟の上にある森林へと進出し、そしてMuuchと新たなる血統が現れました。
森林では、MuuchとZotzの間に脆い同盟関係が構築されました。
一方、Bacabは干上がった洞窟に隠れていたZotzを追い詰め、彼らに隷属を強いました。
現在、Xibalbaは少数のZotzの被征服民を擁するMuuchの王国です。</t>
    <phoneticPr fontId="1"/>
  </si>
  <si>
    <t>蝙蝠人</t>
    <rPh sb="0" eb="2">
      <t>コウモリ</t>
    </rPh>
    <rPh sb="2" eb="3">
      <t>ジン</t>
    </rPh>
    <phoneticPr fontId="1"/>
  </si>
  <si>
    <t>蛙人、蝙蝠人</t>
    <rPh sb="0" eb="1">
      <t>カエル</t>
    </rPh>
    <rPh sb="1" eb="2">
      <t>ジン</t>
    </rPh>
    <rPh sb="3" eb="5">
      <t>コウモリ</t>
    </rPh>
    <rPh sb="5" eb="6">
      <t>ジン</t>
    </rPh>
    <phoneticPr fontId="1"/>
  </si>
  <si>
    <t>Heat1</t>
    <phoneticPr fontId="1"/>
  </si>
  <si>
    <t>Fortress</t>
    <phoneticPr fontId="1"/>
  </si>
  <si>
    <t>Standard</t>
    <phoneticPr fontId="1"/>
  </si>
  <si>
    <t>The Sacred Cenote, The Flooded City, The Cave of Perpetual Darkness</t>
    <phoneticPr fontId="1"/>
  </si>
  <si>
    <t>水3地1死1</t>
    <rPh sb="0" eb="1">
      <t>ミズ</t>
    </rPh>
    <rPh sb="2" eb="3">
      <t>チ</t>
    </rPh>
    <rPh sb="4" eb="5">
      <t>シ</t>
    </rPh>
    <phoneticPr fontId="1"/>
  </si>
  <si>
    <t>Muuch Ajaw</t>
    <phoneticPr fontId="1"/>
  </si>
  <si>
    <t>城海</t>
    <rPh sb="0" eb="1">
      <t>シロ</t>
    </rPh>
    <rPh sb="1" eb="2">
      <t>ウミ</t>
    </rPh>
    <phoneticPr fontId="1"/>
  </si>
  <si>
    <t>レベル1の聖職者。指揮官も兼任する</t>
    <rPh sb="5" eb="8">
      <t>セイショクシャ</t>
    </rPh>
    <rPh sb="9" eb="12">
      <t>シキカン</t>
    </rPh>
    <rPh sb="13" eb="15">
      <t>ケンニン</t>
    </rPh>
    <phoneticPr fontId="1"/>
  </si>
  <si>
    <t>f</t>
    <phoneticPr fontId="1"/>
  </si>
  <si>
    <t>s</t>
    <phoneticPr fontId="1"/>
  </si>
  <si>
    <t>Ah Itz</t>
    <phoneticPr fontId="1"/>
  </si>
  <si>
    <t>水と死の魔法技能を持つ。群れると侮れない戦力に</t>
    <rPh sb="0" eb="1">
      <t>ミズ</t>
    </rPh>
    <rPh sb="2" eb="3">
      <t>シ</t>
    </rPh>
    <rPh sb="4" eb="6">
      <t>マホウ</t>
    </rPh>
    <rPh sb="6" eb="8">
      <t>ギノウ</t>
    </rPh>
    <rPh sb="9" eb="10">
      <t>モ</t>
    </rPh>
    <rPh sb="12" eb="13">
      <t>ム</t>
    </rPh>
    <rPh sb="16" eb="17">
      <t>アナド</t>
    </rPh>
    <rPh sb="20" eb="22">
      <t>センリョク</t>
    </rPh>
    <phoneticPr fontId="1"/>
  </si>
  <si>
    <t>Ah Ha'</t>
    <phoneticPr fontId="1"/>
  </si>
  <si>
    <t>レベル1の聖職者。水と地の魔法技能も持つ</t>
    <rPh sb="5" eb="8">
      <t>セイショクシャ</t>
    </rPh>
    <rPh sb="9" eb="10">
      <t>ミズ</t>
    </rPh>
    <rPh sb="11" eb="12">
      <t>チ</t>
    </rPh>
    <rPh sb="13" eb="15">
      <t>マホウ</t>
    </rPh>
    <rPh sb="15" eb="17">
      <t>ギノウ</t>
    </rPh>
    <rPh sb="18" eb="19">
      <t>モ</t>
    </rPh>
    <phoneticPr fontId="1"/>
  </si>
  <si>
    <t>Muuch K'uhul</t>
    <phoneticPr fontId="1"/>
  </si>
  <si>
    <t>レベル1の聖職者。水、地、死などの魔法技能も持つ</t>
    <rPh sb="5" eb="8">
      <t>セイショクシャ</t>
    </rPh>
    <rPh sb="9" eb="10">
      <t>ミズ</t>
    </rPh>
    <rPh sb="11" eb="12">
      <t>チ</t>
    </rPh>
    <rPh sb="13" eb="14">
      <t>シ</t>
    </rPh>
    <rPh sb="17" eb="19">
      <t>マホウ</t>
    </rPh>
    <rPh sb="19" eb="21">
      <t>ギノウ</t>
    </rPh>
    <rPh sb="22" eb="23">
      <t>モ</t>
    </rPh>
    <phoneticPr fontId="1"/>
  </si>
  <si>
    <t>Chak Muuch Assassin</t>
    <phoneticPr fontId="1"/>
  </si>
  <si>
    <t>暗殺者</t>
    <rPh sb="0" eb="3">
      <t>アンサツシャ</t>
    </rPh>
    <phoneticPr fontId="1"/>
  </si>
  <si>
    <t>疲労毒の武器を使う暗殺者。やや鈍重だが攻撃力は十分</t>
    <rPh sb="0" eb="2">
      <t>ヒロウ</t>
    </rPh>
    <rPh sb="2" eb="3">
      <t>ドク</t>
    </rPh>
    <rPh sb="4" eb="6">
      <t>ブキ</t>
    </rPh>
    <rPh sb="7" eb="8">
      <t>ツカ</t>
    </rPh>
    <rPh sb="9" eb="12">
      <t>アンサツシャ</t>
    </rPh>
    <rPh sb="15" eb="17">
      <t>ドンジュウ</t>
    </rPh>
    <rPh sb="19" eb="22">
      <t>コウゲキリョク</t>
    </rPh>
    <rPh sb="23" eb="25">
      <t>ジュウブン</t>
    </rPh>
    <phoneticPr fontId="1"/>
  </si>
  <si>
    <t>Bacab</t>
    <phoneticPr fontId="1"/>
  </si>
  <si>
    <t>レベル2の聖職者。水、地、死などの強大な魔法技能を持つ</t>
    <rPh sb="5" eb="8">
      <t>セイショクシャ</t>
    </rPh>
    <rPh sb="9" eb="10">
      <t>ミズ</t>
    </rPh>
    <rPh sb="11" eb="12">
      <t>チ</t>
    </rPh>
    <rPh sb="13" eb="14">
      <t>シ</t>
    </rPh>
    <rPh sb="17" eb="19">
      <t>キョウダイ</t>
    </rPh>
    <rPh sb="20" eb="22">
      <t>マホウ</t>
    </rPh>
    <rPh sb="22" eb="24">
      <t>ギノウ</t>
    </rPh>
    <rPh sb="25" eb="26">
      <t>モ</t>
    </rPh>
    <phoneticPr fontId="1"/>
  </si>
  <si>
    <t>25+</t>
    <phoneticPr fontId="1"/>
  </si>
  <si>
    <t>Camazotz</t>
    <phoneticPr fontId="1"/>
  </si>
  <si>
    <t>都穴</t>
    <rPh sb="0" eb="1">
      <t>ミヤコ</t>
    </rPh>
    <rPh sb="1" eb="2">
      <t>アナ</t>
    </rPh>
    <phoneticPr fontId="1"/>
  </si>
  <si>
    <t>死、血などの魔法技能を持つ。種族的に奴隷集めが得意</t>
    <rPh sb="0" eb="1">
      <t>シ</t>
    </rPh>
    <rPh sb="2" eb="3">
      <t>ケツ</t>
    </rPh>
    <rPh sb="6" eb="8">
      <t>マホウ</t>
    </rPh>
    <rPh sb="8" eb="10">
      <t>ギノウ</t>
    </rPh>
    <rPh sb="11" eb="12">
      <t>モ</t>
    </rPh>
    <rPh sb="14" eb="17">
      <t>シュゾクテキ</t>
    </rPh>
    <rPh sb="18" eb="20">
      <t>ドレイ</t>
    </rPh>
    <rPh sb="20" eb="21">
      <t>アツ</t>
    </rPh>
    <rPh sb="23" eb="25">
      <t>トクイ</t>
    </rPh>
    <phoneticPr fontId="1"/>
  </si>
  <si>
    <t>65+</t>
    <phoneticPr fontId="1"/>
  </si>
  <si>
    <t>Muuch Scout</t>
    <phoneticPr fontId="1"/>
  </si>
  <si>
    <t>森</t>
    <rPh sb="0" eb="1">
      <t>モリ</t>
    </rPh>
    <phoneticPr fontId="1"/>
  </si>
  <si>
    <t>斥候</t>
    <rPh sb="0" eb="2">
      <t>セッコウ</t>
    </rPh>
    <phoneticPr fontId="1"/>
  </si>
  <si>
    <t>水陸両棲の斥候。森限定だが要塞が必要ない</t>
    <rPh sb="0" eb="2">
      <t>スイリク</t>
    </rPh>
    <rPh sb="2" eb="4">
      <t>リョウセイ</t>
    </rPh>
    <rPh sb="5" eb="7">
      <t>セッコウ</t>
    </rPh>
    <rPh sb="8" eb="9">
      <t>モリ</t>
    </rPh>
    <rPh sb="9" eb="11">
      <t>ゲンテイ</t>
    </rPh>
    <rPh sb="13" eb="15">
      <t>ヨウサイ</t>
    </rPh>
    <rPh sb="16" eb="18">
      <t>ヒツヨウ</t>
    </rPh>
    <phoneticPr fontId="1"/>
  </si>
  <si>
    <t>fs</t>
    <phoneticPr fontId="1"/>
  </si>
  <si>
    <t>Muuch Batab</t>
    <phoneticPr fontId="1"/>
  </si>
  <si>
    <t>10</t>
    <phoneticPr fontId="1"/>
  </si>
  <si>
    <t>Zotz Batab</t>
    <phoneticPr fontId="1"/>
  </si>
  <si>
    <t>森穴</t>
    <rPh sb="0" eb="1">
      <t>モリ</t>
    </rPh>
    <rPh sb="1" eb="2">
      <t>アナ</t>
    </rPh>
    <phoneticPr fontId="1"/>
  </si>
  <si>
    <t>飛行する指揮官。強襲部隊のお手軽な指揮に</t>
    <rPh sb="0" eb="2">
      <t>ヒコウ</t>
    </rPh>
    <rPh sb="4" eb="7">
      <t>シキカン</t>
    </rPh>
    <rPh sb="8" eb="10">
      <t>キョウシュウ</t>
    </rPh>
    <rPh sb="10" eb="12">
      <t>ブタイ</t>
    </rPh>
    <rPh sb="14" eb="16">
      <t>テガル</t>
    </rPh>
    <rPh sb="17" eb="19">
      <t>シキ</t>
    </rPh>
    <phoneticPr fontId="1"/>
  </si>
  <si>
    <t>標準的な指揮官。隠れるのもなかなか上手い</t>
    <rPh sb="0" eb="3">
      <t>ヒョウジュンテキ</t>
    </rPh>
    <rPh sb="4" eb="7">
      <t>シキカン</t>
    </rPh>
    <rPh sb="8" eb="9">
      <t>カク</t>
    </rPh>
    <rPh sb="17" eb="19">
      <t>ウマ</t>
    </rPh>
    <phoneticPr fontId="1"/>
  </si>
  <si>
    <t>Way</t>
    <phoneticPr fontId="1"/>
  </si>
  <si>
    <t>10+</t>
    <phoneticPr fontId="1"/>
  </si>
  <si>
    <t>22</t>
    <phoneticPr fontId="1"/>
  </si>
  <si>
    <t>緑、血などの魔法技能を持つ。変身能力も備える</t>
    <rPh sb="0" eb="1">
      <t>ミドリ</t>
    </rPh>
    <rPh sb="2" eb="3">
      <t>ケツ</t>
    </rPh>
    <rPh sb="6" eb="8">
      <t>マホウ</t>
    </rPh>
    <rPh sb="8" eb="10">
      <t>ギノウ</t>
    </rPh>
    <rPh sb="11" eb="12">
      <t>モ</t>
    </rPh>
    <rPh sb="14" eb="16">
      <t>ヘンシン</t>
    </rPh>
    <rPh sb="16" eb="18">
      <t>ノウリョク</t>
    </rPh>
    <rPh sb="19" eb="20">
      <t>ソナ</t>
    </rPh>
    <phoneticPr fontId="1"/>
  </si>
  <si>
    <t>Xibalba</t>
    <phoneticPr fontId="1"/>
  </si>
  <si>
    <t>Muuch Militia</t>
    <phoneticPr fontId="1"/>
  </si>
  <si>
    <t>槍を持つ民兵。戦力には数えられない</t>
    <rPh sb="0" eb="1">
      <t>ヤリ</t>
    </rPh>
    <rPh sb="2" eb="3">
      <t>モ</t>
    </rPh>
    <rPh sb="4" eb="6">
      <t>ミンペイ</t>
    </rPh>
    <rPh sb="7" eb="9">
      <t>センリョク</t>
    </rPh>
    <rPh sb="11" eb="12">
      <t>カゾ</t>
    </rPh>
    <phoneticPr fontId="1"/>
  </si>
  <si>
    <t>Muuch Dart Thrower</t>
    <phoneticPr fontId="1"/>
  </si>
  <si>
    <t>短剣と吹矢を持つ軽歩兵。射撃部隊と扱うには射程に難あり</t>
    <rPh sb="0" eb="2">
      <t>タンケン</t>
    </rPh>
    <rPh sb="3" eb="5">
      <t>フキヤ</t>
    </rPh>
    <rPh sb="6" eb="7">
      <t>モ</t>
    </rPh>
    <rPh sb="8" eb="9">
      <t>ケイ</t>
    </rPh>
    <rPh sb="9" eb="11">
      <t>ホヘイ</t>
    </rPh>
    <rPh sb="12" eb="14">
      <t>シャゲキ</t>
    </rPh>
    <rPh sb="14" eb="16">
      <t>ブタイ</t>
    </rPh>
    <rPh sb="17" eb="18">
      <t>アツカ</t>
    </rPh>
    <rPh sb="21" eb="23">
      <t>シャテイ</t>
    </rPh>
    <rPh sb="24" eb="25">
      <t>ナン</t>
    </rPh>
    <phoneticPr fontId="1"/>
  </si>
  <si>
    <t>Muuch Warrior</t>
    <phoneticPr fontId="1"/>
  </si>
  <si>
    <t>槍と皮盾を持つ軽歩兵。装備は弱いが身体能力はそれなり</t>
    <rPh sb="0" eb="1">
      <t>ヤリ</t>
    </rPh>
    <rPh sb="2" eb="3">
      <t>カワ</t>
    </rPh>
    <rPh sb="3" eb="4">
      <t>タテ</t>
    </rPh>
    <rPh sb="5" eb="6">
      <t>モ</t>
    </rPh>
    <rPh sb="7" eb="8">
      <t>ケイ</t>
    </rPh>
    <rPh sb="8" eb="10">
      <t>ホヘイ</t>
    </rPh>
    <rPh sb="11" eb="13">
      <t>ソウビ</t>
    </rPh>
    <rPh sb="14" eb="15">
      <t>ヨワ</t>
    </rPh>
    <rPh sb="17" eb="19">
      <t>シンタイ</t>
    </rPh>
    <rPh sb="19" eb="21">
      <t>ノウリョク</t>
    </rPh>
    <phoneticPr fontId="1"/>
  </si>
  <si>
    <t>刃付き棍棒と皮盾を持つ軽歩兵。一撃はそれなりに重い</t>
    <rPh sb="0" eb="1">
      <t>ヤイバ</t>
    </rPh>
    <rPh sb="1" eb="2">
      <t>ツ</t>
    </rPh>
    <rPh sb="3" eb="5">
      <t>コンボウ</t>
    </rPh>
    <rPh sb="6" eb="7">
      <t>カワ</t>
    </rPh>
    <rPh sb="7" eb="8">
      <t>タテ</t>
    </rPh>
    <rPh sb="9" eb="10">
      <t>モ</t>
    </rPh>
    <rPh sb="11" eb="12">
      <t>ケイ</t>
    </rPh>
    <rPh sb="12" eb="14">
      <t>ホヘイ</t>
    </rPh>
    <rPh sb="15" eb="17">
      <t>イチゲキ</t>
    </rPh>
    <rPh sb="23" eb="24">
      <t>オモ</t>
    </rPh>
    <phoneticPr fontId="1"/>
  </si>
  <si>
    <t>槍と皮盾を持つ歩兵。装備の質が全体的に向上</t>
    <rPh sb="0" eb="1">
      <t>ヤリ</t>
    </rPh>
    <rPh sb="2" eb="3">
      <t>カワ</t>
    </rPh>
    <rPh sb="3" eb="4">
      <t>タテ</t>
    </rPh>
    <rPh sb="5" eb="6">
      <t>モ</t>
    </rPh>
    <rPh sb="7" eb="9">
      <t>ホヘイ</t>
    </rPh>
    <rPh sb="10" eb="12">
      <t>ソウビ</t>
    </rPh>
    <rPh sb="13" eb="14">
      <t>シツ</t>
    </rPh>
    <rPh sb="15" eb="18">
      <t>ゼンタイテキ</t>
    </rPh>
    <rPh sb="19" eb="21">
      <t>コウジョウ</t>
    </rPh>
    <phoneticPr fontId="1"/>
  </si>
  <si>
    <t>8</t>
    <phoneticPr fontId="1"/>
  </si>
  <si>
    <t>刃付き棍棒と皮盾を持つ軽歩兵。兜がないため事故は多い</t>
    <rPh sb="0" eb="1">
      <t>ヤイバ</t>
    </rPh>
    <rPh sb="1" eb="2">
      <t>ツ</t>
    </rPh>
    <rPh sb="3" eb="5">
      <t>コンボウ</t>
    </rPh>
    <rPh sb="6" eb="7">
      <t>カワ</t>
    </rPh>
    <rPh sb="7" eb="8">
      <t>タテ</t>
    </rPh>
    <rPh sb="9" eb="10">
      <t>モ</t>
    </rPh>
    <rPh sb="11" eb="12">
      <t>ケイ</t>
    </rPh>
    <rPh sb="12" eb="14">
      <t>ホヘイ</t>
    </rPh>
    <rPh sb="15" eb="16">
      <t>カブト</t>
    </rPh>
    <rPh sb="21" eb="23">
      <t>ジコ</t>
    </rPh>
    <rPh sb="24" eb="25">
      <t>オオ</t>
    </rPh>
    <phoneticPr fontId="1"/>
  </si>
  <si>
    <t>Chak Muuch Dart Thrower</t>
    <phoneticPr fontId="1"/>
  </si>
  <si>
    <t>槍と毒吹矢を持つ軽歩兵。彼らの毒は疲労を蓄積させる</t>
    <rPh sb="0" eb="1">
      <t>ヤリ</t>
    </rPh>
    <rPh sb="2" eb="3">
      <t>ドク</t>
    </rPh>
    <rPh sb="3" eb="5">
      <t>フキヤ</t>
    </rPh>
    <rPh sb="6" eb="7">
      <t>モ</t>
    </rPh>
    <rPh sb="8" eb="9">
      <t>ケイ</t>
    </rPh>
    <rPh sb="9" eb="11">
      <t>ホヘイ</t>
    </rPh>
    <rPh sb="12" eb="13">
      <t>カレ</t>
    </rPh>
    <rPh sb="15" eb="16">
      <t>ドク</t>
    </rPh>
    <rPh sb="17" eb="19">
      <t>ヒロウ</t>
    </rPh>
    <rPh sb="20" eb="22">
      <t>チクセキ</t>
    </rPh>
    <phoneticPr fontId="1"/>
  </si>
  <si>
    <t>Chak Muuch Obsidian Warrior</t>
    <phoneticPr fontId="1"/>
  </si>
  <si>
    <t>魔法の剣と皮盾を持つ歩兵。剣には毒も塗られている</t>
    <rPh sb="0" eb="2">
      <t>マホウ</t>
    </rPh>
    <rPh sb="3" eb="4">
      <t>ケン</t>
    </rPh>
    <rPh sb="5" eb="6">
      <t>カワ</t>
    </rPh>
    <rPh sb="6" eb="7">
      <t>タテ</t>
    </rPh>
    <rPh sb="8" eb="9">
      <t>モ</t>
    </rPh>
    <rPh sb="10" eb="12">
      <t>ホヘイ</t>
    </rPh>
    <rPh sb="13" eb="14">
      <t>ケン</t>
    </rPh>
    <rPh sb="16" eb="17">
      <t>ドク</t>
    </rPh>
    <rPh sb="18" eb="19">
      <t>ヌ</t>
    </rPh>
    <phoneticPr fontId="1"/>
  </si>
  <si>
    <t>Wo' Muuch</t>
    <phoneticPr fontId="1"/>
  </si>
  <si>
    <t>魔法の剣と皮盾を持つ重歩兵。大柄で筋力も相応に高い</t>
    <rPh sb="0" eb="2">
      <t>マホウ</t>
    </rPh>
    <rPh sb="3" eb="4">
      <t>ケン</t>
    </rPh>
    <rPh sb="5" eb="6">
      <t>カワ</t>
    </rPh>
    <rPh sb="6" eb="7">
      <t>タテ</t>
    </rPh>
    <rPh sb="8" eb="9">
      <t>モ</t>
    </rPh>
    <rPh sb="10" eb="11">
      <t>ジュウ</t>
    </rPh>
    <rPh sb="11" eb="13">
      <t>ホヘイ</t>
    </rPh>
    <rPh sb="14" eb="16">
      <t>オオガラ</t>
    </rPh>
    <rPh sb="17" eb="19">
      <t>キンリョク</t>
    </rPh>
    <rPh sb="20" eb="22">
      <t>ソウオウ</t>
    </rPh>
    <rPh sb="23" eb="24">
      <t>タカ</t>
    </rPh>
    <phoneticPr fontId="1"/>
  </si>
  <si>
    <t>Muuch Jungle Warrior</t>
    <phoneticPr fontId="1"/>
  </si>
  <si>
    <t>刃付き棍棒と皮盾を持つ軽歩兵。森の蛙は隠密行動が可能</t>
    <rPh sb="0" eb="1">
      <t>ヤイバ</t>
    </rPh>
    <rPh sb="1" eb="2">
      <t>ツ</t>
    </rPh>
    <rPh sb="3" eb="5">
      <t>コンボウ</t>
    </rPh>
    <rPh sb="6" eb="7">
      <t>カワ</t>
    </rPh>
    <rPh sb="7" eb="8">
      <t>タテ</t>
    </rPh>
    <rPh sb="9" eb="10">
      <t>モ</t>
    </rPh>
    <rPh sb="11" eb="12">
      <t>ケイ</t>
    </rPh>
    <rPh sb="12" eb="14">
      <t>ホヘイ</t>
    </rPh>
    <rPh sb="15" eb="16">
      <t>モリ</t>
    </rPh>
    <rPh sb="17" eb="18">
      <t>カエル</t>
    </rPh>
    <rPh sb="19" eb="21">
      <t>オンミツ</t>
    </rPh>
    <rPh sb="21" eb="23">
      <t>コウドウ</t>
    </rPh>
    <rPh sb="24" eb="26">
      <t>カノウ</t>
    </rPh>
    <phoneticPr fontId="1"/>
  </si>
  <si>
    <t>Zotz Warrior</t>
    <phoneticPr fontId="1"/>
  </si>
  <si>
    <t>10/森穴</t>
    <rPh sb="3" eb="4">
      <t>モリ</t>
    </rPh>
    <rPh sb="4" eb="5">
      <t>アナ</t>
    </rPh>
    <phoneticPr fontId="1"/>
  </si>
  <si>
    <t>突撃槍を持つ軽戦士。最初の一撃だけはそれなり</t>
    <phoneticPr fontId="1"/>
  </si>
  <si>
    <t>刃付き大棍棒を持つ軽戦士。両手武器で非力さを補っている</t>
    <rPh sb="0" eb="1">
      <t>ヤイバ</t>
    </rPh>
    <rPh sb="1" eb="2">
      <t>ツ</t>
    </rPh>
    <rPh sb="3" eb="4">
      <t>オオ</t>
    </rPh>
    <rPh sb="4" eb="6">
      <t>コンボウ</t>
    </rPh>
    <rPh sb="7" eb="8">
      <t>モ</t>
    </rPh>
    <rPh sb="9" eb="10">
      <t>ケイ</t>
    </rPh>
    <rPh sb="10" eb="12">
      <t>センシ</t>
    </rPh>
    <rPh sb="13" eb="15">
      <t>リョウテ</t>
    </rPh>
    <rPh sb="15" eb="17">
      <t>ブキ</t>
    </rPh>
    <rPh sb="18" eb="20">
      <t>ヒリキ</t>
    </rPh>
    <rPh sb="22" eb="23">
      <t>オギナ</t>
    </rPh>
    <phoneticPr fontId="1"/>
  </si>
  <si>
    <t>Lakam Ha' Warrior</t>
    <phoneticPr fontId="1"/>
  </si>
  <si>
    <t>網と槍を持つ軽歩兵。敵を捕縛して手早く処理できる</t>
    <rPh sb="0" eb="1">
      <t>アミ</t>
    </rPh>
    <rPh sb="2" eb="3">
      <t>ヤリ</t>
    </rPh>
    <rPh sb="4" eb="5">
      <t>モ</t>
    </rPh>
    <rPh sb="6" eb="7">
      <t>ケイ</t>
    </rPh>
    <rPh sb="7" eb="9">
      <t>ホヘイ</t>
    </rPh>
    <rPh sb="10" eb="11">
      <t>テキ</t>
    </rPh>
    <rPh sb="12" eb="14">
      <t>ホバク</t>
    </rPh>
    <rPh sb="16" eb="18">
      <t>テバヤ</t>
    </rPh>
    <rPh sb="19" eb="21">
      <t>ショリ</t>
    </rPh>
    <phoneticPr fontId="1"/>
  </si>
  <si>
    <t>槍と盾を持つ軽歩兵。海での生産だが陸でも問題なく戦える</t>
    <rPh sb="0" eb="1">
      <t>ヤリ</t>
    </rPh>
    <rPh sb="2" eb="3">
      <t>タテ</t>
    </rPh>
    <rPh sb="4" eb="5">
      <t>モ</t>
    </rPh>
    <rPh sb="6" eb="7">
      <t>ケイ</t>
    </rPh>
    <rPh sb="7" eb="9">
      <t>ホヘイ</t>
    </rPh>
    <rPh sb="10" eb="11">
      <t>ウミ</t>
    </rPh>
    <rPh sb="13" eb="15">
      <t>セイサン</t>
    </rPh>
    <rPh sb="17" eb="18">
      <t>リク</t>
    </rPh>
    <rPh sb="20" eb="22">
      <t>モンダイ</t>
    </rPh>
    <rPh sb="24" eb="25">
      <t>タタカ</t>
    </rPh>
    <phoneticPr fontId="1"/>
  </si>
  <si>
    <t>水1死1</t>
    <rPh sb="0" eb="1">
      <t>ミズ</t>
    </rPh>
    <rPh sb="2" eb="3">
      <t>シ</t>
    </rPh>
    <phoneticPr fontId="1"/>
  </si>
  <si>
    <t>水1地1聖1</t>
    <rPh sb="0" eb="1">
      <t>ミズ</t>
    </rPh>
    <rPh sb="2" eb="3">
      <t>チ</t>
    </rPh>
    <rPh sb="4" eb="5">
      <t>セイ</t>
    </rPh>
    <phoneticPr fontId="1"/>
  </si>
  <si>
    <t>水2地1死1聖1</t>
    <rPh sb="0" eb="1">
      <t>ミズ</t>
    </rPh>
    <rPh sb="2" eb="3">
      <t>チ</t>
    </rPh>
    <rPh sb="4" eb="5">
      <t>シ</t>
    </rPh>
    <rPh sb="6" eb="7">
      <t>セイ</t>
    </rPh>
    <phoneticPr fontId="1"/>
  </si>
  <si>
    <t>水地死緑+1:100%</t>
    <rPh sb="0" eb="1">
      <t>ミズ</t>
    </rPh>
    <rPh sb="1" eb="2">
      <t>チ</t>
    </rPh>
    <rPh sb="2" eb="3">
      <t>シ</t>
    </rPh>
    <rPh sb="3" eb="4">
      <t>ミドリ</t>
    </rPh>
    <phoneticPr fontId="1"/>
  </si>
  <si>
    <t>水3地2死1聖2</t>
    <rPh sb="0" eb="1">
      <t>ミズ</t>
    </rPh>
    <rPh sb="2" eb="3">
      <t>チ</t>
    </rPh>
    <rPh sb="4" eb="5">
      <t>シ</t>
    </rPh>
    <rPh sb="6" eb="7">
      <t>セイ</t>
    </rPh>
    <phoneticPr fontId="1"/>
  </si>
  <si>
    <t>水地死緑+1:100% 水地死緑+1:10%</t>
    <rPh sb="0" eb="1">
      <t>ミズ</t>
    </rPh>
    <rPh sb="1" eb="2">
      <t>チ</t>
    </rPh>
    <rPh sb="2" eb="3">
      <t>シ</t>
    </rPh>
    <rPh sb="3" eb="4">
      <t>ミドリ</t>
    </rPh>
    <rPh sb="12" eb="13">
      <t>ミズ</t>
    </rPh>
    <rPh sb="13" eb="14">
      <t>チ</t>
    </rPh>
    <rPh sb="14" eb="15">
      <t>シ</t>
    </rPh>
    <rPh sb="15" eb="16">
      <t>ミドリ</t>
    </rPh>
    <phoneticPr fontId="1"/>
  </si>
  <si>
    <t>19+</t>
    <phoneticPr fontId="1"/>
  </si>
  <si>
    <t>死2血1</t>
    <rPh sb="0" eb="1">
      <t>シ</t>
    </rPh>
    <rPh sb="2" eb="3">
      <t>ケツ</t>
    </rPh>
    <phoneticPr fontId="1"/>
  </si>
  <si>
    <t>風地血+1:100%</t>
    <rPh sb="0" eb="1">
      <t>カゼ</t>
    </rPh>
    <rPh sb="1" eb="2">
      <t>チ</t>
    </rPh>
    <rPh sb="2" eb="3">
      <t>ケツ</t>
    </rPh>
    <phoneticPr fontId="1"/>
  </si>
  <si>
    <t>緑2血1</t>
    <rPh sb="0" eb="1">
      <t>ミドリ</t>
    </rPh>
    <rPh sb="2" eb="3">
      <t>ケツ</t>
    </rPh>
    <phoneticPr fontId="1"/>
  </si>
  <si>
    <t>火死緑血+1:10%</t>
    <rPh sb="0" eb="1">
      <t>ヒ</t>
    </rPh>
    <rPh sb="1" eb="2">
      <t>シ</t>
    </rPh>
    <rPh sb="2" eb="3">
      <t>ミドリ</t>
    </rPh>
    <rPh sb="3" eb="4">
      <t>ケツ</t>
    </rPh>
    <phoneticPr fontId="1"/>
  </si>
  <si>
    <t>7+</t>
    <phoneticPr fontId="1"/>
  </si>
  <si>
    <t>Balam of the East</t>
  </si>
  <si>
    <t>Balam of the North</t>
  </si>
  <si>
    <t>Balam of the South</t>
  </si>
  <si>
    <t>Balam of the West</t>
  </si>
  <si>
    <t>Chaac of the East</t>
  </si>
  <si>
    <t>Chaac of the North</t>
  </si>
  <si>
    <t>Chaac of the South</t>
  </si>
  <si>
    <t>Chaac of the West</t>
  </si>
  <si>
    <t>Xibalba</t>
    <phoneticPr fontId="1"/>
  </si>
  <si>
    <t>Summon Jaguar Toad</t>
    <phoneticPr fontId="1"/>
  </si>
  <si>
    <t>Summon Jade Serpent</t>
    <phoneticPr fontId="1"/>
  </si>
  <si>
    <t>Summon Monster Toad</t>
    <phoneticPr fontId="1"/>
  </si>
  <si>
    <t>Summon Balam</t>
    <phoneticPr fontId="1"/>
  </si>
  <si>
    <t>Summon Chaac</t>
    <phoneticPr fontId="1"/>
  </si>
  <si>
    <t>Break the Third Soul</t>
    <phoneticPr fontId="1"/>
  </si>
  <si>
    <t>Break the Second Soul</t>
    <phoneticPr fontId="1"/>
  </si>
  <si>
    <t>Gift of the Third Soul</t>
    <phoneticPr fontId="1"/>
  </si>
  <si>
    <t>Gift of the Second Soul</t>
    <phoneticPr fontId="1"/>
  </si>
  <si>
    <t>Gift of the Fourth Soul</t>
    <phoneticPr fontId="1"/>
  </si>
  <si>
    <t>Break the First Soul</t>
    <phoneticPr fontId="1"/>
  </si>
  <si>
    <t>Gift of the First Soul</t>
    <phoneticPr fontId="1"/>
  </si>
  <si>
    <t>Break the Fourth Soul</t>
    <phoneticPr fontId="1"/>
  </si>
  <si>
    <t>Muuch Warrior:10　Muuch Warrior:10</t>
    <phoneticPr fontId="1"/>
  </si>
  <si>
    <t>Warriorは槍装備軽装と棍棒装備重装</t>
    <rPh sb="8" eb="9">
      <t>ヤリ</t>
    </rPh>
    <rPh sb="9" eb="11">
      <t>ソウビ</t>
    </rPh>
    <rPh sb="11" eb="13">
      <t>ケイソウ</t>
    </rPh>
    <rPh sb="14" eb="16">
      <t>コンボウ</t>
    </rPh>
    <rPh sb="16" eb="18">
      <t>ソウビ</t>
    </rPh>
    <rPh sb="18" eb="19">
      <t>ジュウ</t>
    </rPh>
    <rPh sb="19" eb="20">
      <t>ソウ</t>
    </rPh>
    <phoneticPr fontId="1"/>
  </si>
  <si>
    <t>Zotz Warrior:20</t>
    <phoneticPr fontId="1"/>
  </si>
  <si>
    <t>Warriorは突撃槍装備</t>
    <rPh sb="8" eb="10">
      <t>トツゲキ</t>
    </rPh>
    <rPh sb="10" eb="11">
      <t>ヤリ</t>
    </rPh>
    <rPh sb="11" eb="13">
      <t>ソウビ</t>
    </rPh>
    <phoneticPr fontId="1"/>
  </si>
  <si>
    <t>Lakam Ha' Warrior:10　Lakam Ha' Warrior</t>
    <phoneticPr fontId="1"/>
  </si>
  <si>
    <t>Warriorは網装備と盾装備</t>
    <rPh sb="8" eb="9">
      <t>アミ</t>
    </rPh>
    <rPh sb="9" eb="11">
      <t>ソウビ</t>
    </rPh>
    <rPh sb="12" eb="13">
      <t>タテ</t>
    </rPh>
    <rPh sb="13" eb="15">
      <t>ソウビ</t>
    </rPh>
    <phoneticPr fontId="1"/>
  </si>
  <si>
    <t>Lakam Ha' Warrior:10</t>
    <phoneticPr fontId="1"/>
  </si>
  <si>
    <t>Warriorは盾装備</t>
    <rPh sb="8" eb="9">
      <t>タテ</t>
    </rPh>
    <rPh sb="9" eb="11">
      <t>ソウビ</t>
    </rPh>
    <phoneticPr fontId="1"/>
  </si>
  <si>
    <t>Muuch Dart Thrower:10</t>
    <phoneticPr fontId="1"/>
  </si>
  <si>
    <t>Phlegraは、長きに渡り人間の住民を奴隷としてきた巨人の王国です。
PhlegraのGigantesは、人間の神に対して戦争を仕掛けたMekoneのGigantesの子孫です。
その大罪のために罰され、Mekoneの子孫は今や輝ける鎧に身を包んだ誇り高き重装歩兵ではなく、激情に呪われた異形の存在です。
Mekoneの没落以来、Gigantesは神位請求者と宗教的信仰に対し憤慨しており、国内の人間の住民だけが目覚めし神に身を委ねます。
Phlegraは、羊を飼っている別種の巨人族、Cyclopesの故郷でもあります。
PhlegraのGigantesは、その先人と同様に隣人たちを奴隷化し、彼らの暴君の統治下で王国を築きました。
不道徳な人間の魔術師たちは、彼らほど幸運ではない魔力に恵まれた人間を支配することで、暴君に仕える術を開発しました。
現在、人間の奴隷監督や圧政者たちは、民衆の間で暴君以上に恐怖を引き起こしています。</t>
    <phoneticPr fontId="1"/>
  </si>
  <si>
    <t>Giant Castle</t>
    <phoneticPr fontId="1"/>
  </si>
  <si>
    <t>Giant</t>
    <phoneticPr fontId="1"/>
  </si>
  <si>
    <t>不安度を増加</t>
    <rPh sb="0" eb="2">
      <t>フアン</t>
    </rPh>
    <rPh sb="2" eb="3">
      <t>ド</t>
    </rPh>
    <rPh sb="4" eb="6">
      <t>ゾウカ</t>
    </rPh>
    <phoneticPr fontId="1"/>
  </si>
  <si>
    <t>The Burning Fields, Fortress of the Cyclopes</t>
    <phoneticPr fontId="1"/>
  </si>
  <si>
    <t>火2地2死1</t>
    <rPh sb="0" eb="1">
      <t>ヒ</t>
    </rPh>
    <rPh sb="2" eb="3">
      <t>チ</t>
    </rPh>
    <rPh sb="4" eb="5">
      <t>シ</t>
    </rPh>
    <phoneticPr fontId="1"/>
  </si>
  <si>
    <t>人間、サイクロプス、ギガント</t>
    <rPh sb="0" eb="2">
      <t>ニンゲン</t>
    </rPh>
    <phoneticPr fontId="1"/>
  </si>
  <si>
    <t>Trophimos Commander</t>
    <phoneticPr fontId="1"/>
  </si>
  <si>
    <t>標準的な指揮官。奴隷の統制をとりわけ得意とする</t>
    <rPh sb="0" eb="3">
      <t>ヒョウジュンテキ</t>
    </rPh>
    <rPh sb="4" eb="7">
      <t>シキカン</t>
    </rPh>
    <rPh sb="8" eb="10">
      <t>ドレイ</t>
    </rPh>
    <rPh sb="11" eb="13">
      <t>トウセイ</t>
    </rPh>
    <rPh sb="18" eb="20">
      <t>トクイ</t>
    </rPh>
    <phoneticPr fontId="1"/>
  </si>
  <si>
    <t>Trophimos Priest</t>
    <phoneticPr fontId="1"/>
  </si>
  <si>
    <t>レベル1の聖職者。指揮能力や魔法技能も持ち研究が得意</t>
    <rPh sb="5" eb="8">
      <t>セイショクシャ</t>
    </rPh>
    <rPh sb="9" eb="11">
      <t>シキ</t>
    </rPh>
    <rPh sb="11" eb="13">
      <t>ノウリョク</t>
    </rPh>
    <rPh sb="14" eb="16">
      <t>マホウ</t>
    </rPh>
    <rPh sb="16" eb="18">
      <t>ギノウ</t>
    </rPh>
    <rPh sb="19" eb="20">
      <t>モ</t>
    </rPh>
    <rPh sb="21" eb="23">
      <t>ケンキュウ</t>
    </rPh>
    <rPh sb="24" eb="26">
      <t>トクイ</t>
    </rPh>
    <phoneticPr fontId="1"/>
  </si>
  <si>
    <t>Trophimos Sage</t>
    <phoneticPr fontId="1"/>
  </si>
  <si>
    <t>火風水地から1系統を持つ魔術師。研究が得意</t>
    <rPh sb="0" eb="1">
      <t>ヒ</t>
    </rPh>
    <rPh sb="1" eb="2">
      <t>カゼ</t>
    </rPh>
    <rPh sb="2" eb="3">
      <t>ミズ</t>
    </rPh>
    <rPh sb="3" eb="4">
      <t>チ</t>
    </rPh>
    <rPh sb="7" eb="9">
      <t>ケイトウ</t>
    </rPh>
    <rPh sb="10" eb="11">
      <t>モ</t>
    </rPh>
    <rPh sb="12" eb="15">
      <t>マジュツシ</t>
    </rPh>
    <rPh sb="16" eb="18">
      <t>ケンキュウ</t>
    </rPh>
    <rPh sb="19" eb="21">
      <t>トクイ</t>
    </rPh>
    <phoneticPr fontId="1"/>
  </si>
  <si>
    <t>Shackled Mage</t>
    <phoneticPr fontId="1"/>
  </si>
  <si>
    <t>火風水地から1系統を持つ魔術師。自動的に集団詠唱を支援する</t>
    <rPh sb="0" eb="1">
      <t>ヒ</t>
    </rPh>
    <rPh sb="1" eb="2">
      <t>カゼ</t>
    </rPh>
    <rPh sb="2" eb="3">
      <t>ミズ</t>
    </rPh>
    <rPh sb="3" eb="4">
      <t>チ</t>
    </rPh>
    <rPh sb="7" eb="9">
      <t>ケイトウ</t>
    </rPh>
    <rPh sb="10" eb="11">
      <t>モ</t>
    </rPh>
    <rPh sb="12" eb="15">
      <t>マジュツシ</t>
    </rPh>
    <rPh sb="16" eb="19">
      <t>ジドウテキ</t>
    </rPh>
    <rPh sb="20" eb="22">
      <t>シュウダン</t>
    </rPh>
    <rPh sb="22" eb="24">
      <t>エイショウ</t>
    </rPh>
    <rPh sb="25" eb="27">
      <t>シエン</t>
    </rPh>
    <phoneticPr fontId="1"/>
  </si>
  <si>
    <t>Trophimos Oppressor</t>
    <phoneticPr fontId="1"/>
  </si>
  <si>
    <t>火、地などの魔法を持つ。自動的に集団詠唱の利用側となる</t>
    <rPh sb="0" eb="1">
      <t>ヒ</t>
    </rPh>
    <rPh sb="2" eb="3">
      <t>チ</t>
    </rPh>
    <rPh sb="6" eb="8">
      <t>マホウ</t>
    </rPh>
    <rPh sb="9" eb="10">
      <t>モ</t>
    </rPh>
    <rPh sb="12" eb="15">
      <t>ジドウテキ</t>
    </rPh>
    <rPh sb="16" eb="18">
      <t>シュウダン</t>
    </rPh>
    <rPh sb="18" eb="20">
      <t>エイショウ</t>
    </rPh>
    <rPh sb="21" eb="23">
      <t>リヨウ</t>
    </rPh>
    <rPh sb="23" eb="24">
      <t>ガワ</t>
    </rPh>
    <phoneticPr fontId="1"/>
  </si>
  <si>
    <t>Cyclops Chieftain</t>
    <phoneticPr fontId="1"/>
  </si>
  <si>
    <t>巨人の指揮官。指揮官としては無能だが強靭</t>
    <rPh sb="0" eb="2">
      <t>キョジン</t>
    </rPh>
    <rPh sb="3" eb="6">
      <t>シキカン</t>
    </rPh>
    <rPh sb="7" eb="9">
      <t>シキ</t>
    </rPh>
    <rPh sb="9" eb="10">
      <t>カン</t>
    </rPh>
    <rPh sb="14" eb="16">
      <t>ムノウ</t>
    </rPh>
    <rPh sb="18" eb="20">
      <t>キョウジン</t>
    </rPh>
    <phoneticPr fontId="1"/>
  </si>
  <si>
    <t>Cyclops Shepherd Shaman</t>
    <phoneticPr fontId="1"/>
  </si>
  <si>
    <t>緑の魔法を持つ。羊飼いであり戦闘用に集めることもできる</t>
    <rPh sb="0" eb="1">
      <t>ミドリ</t>
    </rPh>
    <rPh sb="2" eb="4">
      <t>マホウ</t>
    </rPh>
    <rPh sb="5" eb="6">
      <t>モ</t>
    </rPh>
    <rPh sb="8" eb="10">
      <t>ヒツジカ</t>
    </rPh>
    <rPh sb="14" eb="17">
      <t>セントウヨウ</t>
    </rPh>
    <rPh sb="18" eb="19">
      <t>アツ</t>
    </rPh>
    <phoneticPr fontId="1"/>
  </si>
  <si>
    <t>Phlegran Tyrant</t>
    <phoneticPr fontId="1"/>
  </si>
  <si>
    <t>火、地、死などの魔法を持つ。強靭な戦闘魔術師かつ狂戦士</t>
    <rPh sb="0" eb="1">
      <t>ヒ</t>
    </rPh>
    <rPh sb="2" eb="3">
      <t>チ</t>
    </rPh>
    <rPh sb="4" eb="5">
      <t>シ</t>
    </rPh>
    <rPh sb="8" eb="10">
      <t>マホウ</t>
    </rPh>
    <rPh sb="11" eb="12">
      <t>モ</t>
    </rPh>
    <rPh sb="14" eb="16">
      <t>キョウジン</t>
    </rPh>
    <rPh sb="17" eb="19">
      <t>セントウ</t>
    </rPh>
    <rPh sb="19" eb="22">
      <t>マジュツシ</t>
    </rPh>
    <rPh sb="24" eb="25">
      <t>キョウ</t>
    </rPh>
    <rPh sb="25" eb="27">
      <t>センシ</t>
    </rPh>
    <phoneticPr fontId="1"/>
  </si>
  <si>
    <t>95+</t>
    <phoneticPr fontId="1"/>
  </si>
  <si>
    <t>Elder Cyclops</t>
  </si>
  <si>
    <t>50+</t>
  </si>
  <si>
    <t>Phlegra</t>
    <phoneticPr fontId="1"/>
  </si>
  <si>
    <t>Helote Archer</t>
    <phoneticPr fontId="1"/>
  </si>
  <si>
    <t>短弓を使う奴隷。士気は絶望的だが反撃されなければ問題ない</t>
    <rPh sb="0" eb="2">
      <t>タンキュウ</t>
    </rPh>
    <rPh sb="3" eb="4">
      <t>ツカ</t>
    </rPh>
    <rPh sb="5" eb="7">
      <t>ドレイ</t>
    </rPh>
    <rPh sb="8" eb="10">
      <t>シキ</t>
    </rPh>
    <rPh sb="11" eb="14">
      <t>ゼツボウテキ</t>
    </rPh>
    <rPh sb="16" eb="18">
      <t>ハンゲキ</t>
    </rPh>
    <rPh sb="24" eb="26">
      <t>モンダイ</t>
    </rPh>
    <phoneticPr fontId="1"/>
  </si>
  <si>
    <t>Helote Warrior</t>
    <phoneticPr fontId="1"/>
  </si>
  <si>
    <t>斧、投槍、盾を持つ軽歩兵。倒されやすく指揮官が悪いとすぐ潰走する</t>
    <rPh sb="0" eb="1">
      <t>オノ</t>
    </rPh>
    <rPh sb="2" eb="4">
      <t>ナゲヤリ</t>
    </rPh>
    <rPh sb="5" eb="6">
      <t>タテ</t>
    </rPh>
    <rPh sb="7" eb="8">
      <t>モ</t>
    </rPh>
    <rPh sb="9" eb="10">
      <t>ケイ</t>
    </rPh>
    <rPh sb="10" eb="12">
      <t>ホヘイ</t>
    </rPh>
    <rPh sb="13" eb="14">
      <t>タオ</t>
    </rPh>
    <rPh sb="19" eb="22">
      <t>シキカン</t>
    </rPh>
    <rPh sb="23" eb="24">
      <t>ワル</t>
    </rPh>
    <rPh sb="28" eb="30">
      <t>カイソウ</t>
    </rPh>
    <phoneticPr fontId="1"/>
  </si>
  <si>
    <t>Helote Soldier</t>
    <phoneticPr fontId="1"/>
  </si>
  <si>
    <t>長槍と盾を持つ歩兵。壁として頼るなら指揮官は選ぶべき</t>
    <rPh sb="0" eb="1">
      <t>ナガ</t>
    </rPh>
    <rPh sb="1" eb="2">
      <t>ヤリ</t>
    </rPh>
    <rPh sb="3" eb="4">
      <t>タテ</t>
    </rPh>
    <rPh sb="5" eb="6">
      <t>モ</t>
    </rPh>
    <rPh sb="7" eb="9">
      <t>ホヘイ</t>
    </rPh>
    <rPh sb="10" eb="11">
      <t>カベ</t>
    </rPh>
    <rPh sb="14" eb="15">
      <t>タヨ</t>
    </rPh>
    <rPh sb="18" eb="21">
      <t>シキカン</t>
    </rPh>
    <rPh sb="22" eb="23">
      <t>エラ</t>
    </rPh>
    <phoneticPr fontId="1"/>
  </si>
  <si>
    <t>Cyclops Warrior</t>
    <phoneticPr fontId="1"/>
  </si>
  <si>
    <t>大棍棒を持つ軽歩兵。扱い辛いが巨人の振るう両手武器の威力は圧巻</t>
    <rPh sb="0" eb="1">
      <t>オオ</t>
    </rPh>
    <rPh sb="1" eb="3">
      <t>コンボウ</t>
    </rPh>
    <rPh sb="4" eb="5">
      <t>モ</t>
    </rPh>
    <rPh sb="6" eb="7">
      <t>ケイ</t>
    </rPh>
    <rPh sb="7" eb="9">
      <t>ホヘイ</t>
    </rPh>
    <rPh sb="10" eb="11">
      <t>アツカ</t>
    </rPh>
    <rPh sb="12" eb="13">
      <t>ヅラ</t>
    </rPh>
    <rPh sb="15" eb="17">
      <t>キョジン</t>
    </rPh>
    <rPh sb="18" eb="19">
      <t>フ</t>
    </rPh>
    <rPh sb="21" eb="23">
      <t>リョウテ</t>
    </rPh>
    <rPh sb="23" eb="25">
      <t>ブキ</t>
    </rPh>
    <rPh sb="26" eb="28">
      <t>イリョク</t>
    </rPh>
    <rPh sb="29" eb="31">
      <t>アッカン</t>
    </rPh>
    <phoneticPr fontId="1"/>
  </si>
  <si>
    <t>棍棒と大岩を持つ軽歩兵。守りが甘すぎるが攻撃は非常に痛い</t>
    <rPh sb="0" eb="2">
      <t>コンボウ</t>
    </rPh>
    <rPh sb="3" eb="5">
      <t>オオイワ</t>
    </rPh>
    <rPh sb="6" eb="7">
      <t>モ</t>
    </rPh>
    <rPh sb="8" eb="9">
      <t>ケイ</t>
    </rPh>
    <rPh sb="9" eb="11">
      <t>ホヘイ</t>
    </rPh>
    <rPh sb="12" eb="13">
      <t>マモ</t>
    </rPh>
    <rPh sb="15" eb="16">
      <t>アマ</t>
    </rPh>
    <rPh sb="20" eb="22">
      <t>コウゲキ</t>
    </rPh>
    <rPh sb="23" eb="25">
      <t>ヒジョウ</t>
    </rPh>
    <rPh sb="26" eb="27">
      <t>イタ</t>
    </rPh>
    <phoneticPr fontId="1"/>
  </si>
  <si>
    <t>Gigante Warrior</t>
    <phoneticPr fontId="1"/>
  </si>
  <si>
    <t>1/城（3/都）</t>
    <rPh sb="2" eb="3">
      <t>シロ</t>
    </rPh>
    <rPh sb="6" eb="7">
      <t>ミヤコ</t>
    </rPh>
    <phoneticPr fontId="1"/>
  </si>
  <si>
    <t>槍を持つ重装狂戦士。強靭で怪我の後遺症に強い</t>
    <rPh sb="0" eb="1">
      <t>ヤリ</t>
    </rPh>
    <rPh sb="2" eb="3">
      <t>モ</t>
    </rPh>
    <rPh sb="4" eb="5">
      <t>ジュウ</t>
    </rPh>
    <rPh sb="5" eb="6">
      <t>ソウ</t>
    </rPh>
    <rPh sb="6" eb="7">
      <t>キョウ</t>
    </rPh>
    <rPh sb="7" eb="9">
      <t>センシ</t>
    </rPh>
    <rPh sb="10" eb="12">
      <t>キョウジン</t>
    </rPh>
    <rPh sb="13" eb="15">
      <t>ケガ</t>
    </rPh>
    <rPh sb="16" eb="19">
      <t>コウイショウ</t>
    </rPh>
    <rPh sb="20" eb="21">
      <t>ツヨ</t>
    </rPh>
    <phoneticPr fontId="1"/>
  </si>
  <si>
    <t>Phlegran Mouflon</t>
    <phoneticPr fontId="1"/>
  </si>
  <si>
    <t>仲</t>
    <rPh sb="0" eb="1">
      <t>ナカ</t>
    </rPh>
    <phoneticPr fontId="1"/>
  </si>
  <si>
    <t>動物</t>
    <rPh sb="0" eb="2">
      <t>ドウブツ</t>
    </rPh>
    <phoneticPr fontId="1"/>
  </si>
  <si>
    <t>頭突きで戦う大型の羊。ごく少量だが食料を提供する</t>
    <rPh sb="0" eb="2">
      <t>ズツ</t>
    </rPh>
    <rPh sb="4" eb="5">
      <t>タタカ</t>
    </rPh>
    <rPh sb="6" eb="8">
      <t>オオガタ</t>
    </rPh>
    <rPh sb="9" eb="10">
      <t>ヒツジ</t>
    </rPh>
    <rPh sb="13" eb="15">
      <t>ショウリョウ</t>
    </rPh>
    <rPh sb="17" eb="19">
      <t>ショクリョウ</t>
    </rPh>
    <rPh sb="20" eb="22">
      <t>テイキョウ</t>
    </rPh>
    <phoneticPr fontId="1"/>
  </si>
  <si>
    <t>火風水地+1:100%</t>
    <rPh sb="0" eb="1">
      <t>ヒ</t>
    </rPh>
    <rPh sb="1" eb="2">
      <t>カゼ</t>
    </rPh>
    <rPh sb="2" eb="3">
      <t>ミズ</t>
    </rPh>
    <rPh sb="3" eb="4">
      <t>チ</t>
    </rPh>
    <phoneticPr fontId="1"/>
  </si>
  <si>
    <t>火風水地+2:100%</t>
    <rPh sb="0" eb="1">
      <t>ヒ</t>
    </rPh>
    <rPh sb="1" eb="2">
      <t>カゼ</t>
    </rPh>
    <rPh sb="2" eb="3">
      <t>ミズ</t>
    </rPh>
    <rPh sb="3" eb="4">
      <t>チ</t>
    </rPh>
    <phoneticPr fontId="1"/>
  </si>
  <si>
    <t>火1地1</t>
    <rPh sb="0" eb="1">
      <t>ヒ</t>
    </rPh>
    <rPh sb="2" eb="3">
      <t>チ</t>
    </rPh>
    <phoneticPr fontId="1"/>
  </si>
  <si>
    <t>風水+1:100%</t>
    <rPh sb="0" eb="1">
      <t>カゼ</t>
    </rPh>
    <rPh sb="1" eb="2">
      <t>ミズ</t>
    </rPh>
    <phoneticPr fontId="1"/>
  </si>
  <si>
    <t>緑1</t>
    <rPh sb="0" eb="1">
      <t>ミドリ</t>
    </rPh>
    <phoneticPr fontId="1"/>
  </si>
  <si>
    <t>火3地2死1</t>
    <rPh sb="0" eb="1">
      <t>ヒ</t>
    </rPh>
    <rPh sb="2" eb="3">
      <t>チ</t>
    </rPh>
    <rPh sb="4" eb="5">
      <t>シ</t>
    </rPh>
    <phoneticPr fontId="1"/>
  </si>
  <si>
    <t>火風地死+1:100% 火風地死+1:10%</t>
    <rPh sb="0" eb="1">
      <t>ヒ</t>
    </rPh>
    <rPh sb="1" eb="2">
      <t>カゼ</t>
    </rPh>
    <rPh sb="2" eb="3">
      <t>チ</t>
    </rPh>
    <rPh sb="3" eb="4">
      <t>シ</t>
    </rPh>
    <rPh sb="12" eb="13">
      <t>ヒ</t>
    </rPh>
    <rPh sb="13" eb="14">
      <t>カゼ</t>
    </rPh>
    <rPh sb="14" eb="15">
      <t>チ</t>
    </rPh>
    <rPh sb="15" eb="16">
      <t>シ</t>
    </rPh>
    <phoneticPr fontId="1"/>
  </si>
  <si>
    <t>Elder Cyclops</t>
    <phoneticPr fontId="1"/>
  </si>
  <si>
    <t>火2風1地2</t>
    <rPh sb="0" eb="1">
      <t>ヒ</t>
    </rPh>
    <rPh sb="2" eb="3">
      <t>カゼ</t>
    </rPh>
    <rPh sb="4" eb="5">
      <t>チ</t>
    </rPh>
    <phoneticPr fontId="1"/>
  </si>
  <si>
    <t>火風水地+1:100% 火風水地+1:10%</t>
    <rPh sb="0" eb="1">
      <t>ヒ</t>
    </rPh>
    <rPh sb="1" eb="2">
      <t>カゼ</t>
    </rPh>
    <rPh sb="2" eb="3">
      <t>ミズ</t>
    </rPh>
    <rPh sb="3" eb="4">
      <t>チ</t>
    </rPh>
    <rPh sb="12" eb="13">
      <t>ヒ</t>
    </rPh>
    <rPh sb="13" eb="14">
      <t>カゼ</t>
    </rPh>
    <rPh sb="14" eb="15">
      <t>ミズ</t>
    </rPh>
    <rPh sb="15" eb="16">
      <t>チ</t>
    </rPh>
    <phoneticPr fontId="1"/>
  </si>
  <si>
    <t>17+</t>
    <phoneticPr fontId="1"/>
  </si>
  <si>
    <t>Summon Hound of Twilight</t>
    <phoneticPr fontId="1"/>
  </si>
  <si>
    <t>Procession of the Underworld</t>
    <phoneticPr fontId="1"/>
  </si>
  <si>
    <t>Bind Keres</t>
    <phoneticPr fontId="1"/>
  </si>
  <si>
    <t>Forge Brass Bull</t>
    <phoneticPr fontId="1"/>
  </si>
  <si>
    <t>Gigantomachia</t>
    <phoneticPr fontId="1"/>
  </si>
  <si>
    <t>God-Slayer Spear</t>
    <phoneticPr fontId="1"/>
  </si>
  <si>
    <t>Oppressors Headband</t>
    <phoneticPr fontId="1"/>
  </si>
  <si>
    <t>Oppressors Headband</t>
    <phoneticPr fontId="1"/>
  </si>
  <si>
    <t>地3</t>
    <rPh sb="0" eb="1">
      <t>チ</t>
    </rPh>
    <phoneticPr fontId="1"/>
  </si>
  <si>
    <t>魔法抵抗-2\n</t>
    <rPh sb="0" eb="2">
      <t>マホウ</t>
    </rPh>
    <rPh sb="2" eb="4">
      <t>テイコウ</t>
    </rPh>
    <phoneticPr fontId="1"/>
  </si>
  <si>
    <t>集団詠唱の自動化を早期に。魔法には弱くなる</t>
    <rPh sb="0" eb="2">
      <t>シュウダン</t>
    </rPh>
    <rPh sb="2" eb="4">
      <t>エイショウ</t>
    </rPh>
    <rPh sb="5" eb="8">
      <t>ジドウカ</t>
    </rPh>
    <rPh sb="9" eb="11">
      <t>ソウキ</t>
    </rPh>
    <rPh sb="13" eb="15">
      <t>マホウ</t>
    </rPh>
    <rPh sb="17" eb="18">
      <t>ヨワ</t>
    </rPh>
    <phoneticPr fontId="1"/>
  </si>
  <si>
    <t>Helote Warrior:20　Helote Archer:10</t>
    <phoneticPr fontId="1"/>
  </si>
  <si>
    <t>Helote Soldier:10</t>
    <phoneticPr fontId="1"/>
  </si>
  <si>
    <t>Cyclops Hurler:5</t>
    <phoneticPr fontId="1"/>
  </si>
  <si>
    <t>Cyclops Hurler</t>
    <phoneticPr fontId="1"/>
  </si>
  <si>
    <t>人間、コロッサス、ギガント</t>
    <rPh sb="0" eb="2">
      <t>ニンゲン</t>
    </rPh>
    <phoneticPr fontId="1"/>
  </si>
  <si>
    <t>Heat1</t>
    <phoneticPr fontId="1"/>
  </si>
  <si>
    <t>全指揮官に支配圏内にある沿岸州の間の航海技能を付加</t>
    <rPh sb="0" eb="1">
      <t>ゼン</t>
    </rPh>
    <rPh sb="1" eb="4">
      <t>シキカン</t>
    </rPh>
    <rPh sb="5" eb="8">
      <t>シハイケン</t>
    </rPh>
    <rPh sb="8" eb="9">
      <t>ナイ</t>
    </rPh>
    <rPh sb="12" eb="14">
      <t>エンガン</t>
    </rPh>
    <rPh sb="14" eb="15">
      <t>シュウ</t>
    </rPh>
    <rPh sb="16" eb="17">
      <t>アイダ</t>
    </rPh>
    <rPh sb="18" eb="20">
      <t>コウカイ</t>
    </rPh>
    <rPh sb="20" eb="22">
      <t>ギノウ</t>
    </rPh>
    <rPh sb="23" eb="25">
      <t>フカ</t>
    </rPh>
    <phoneticPr fontId="1"/>
  </si>
  <si>
    <t>Walled City</t>
    <phoneticPr fontId="1"/>
  </si>
  <si>
    <t>Standard</t>
    <phoneticPr fontId="1"/>
  </si>
  <si>
    <t>火1風1水1地1星1</t>
    <rPh sb="0" eb="1">
      <t>ヒ</t>
    </rPh>
    <rPh sb="2" eb="3">
      <t>カゼ</t>
    </rPh>
    <rPh sb="4" eb="5">
      <t>ミズ</t>
    </rPh>
    <rPh sb="6" eb="7">
      <t>チ</t>
    </rPh>
    <rPh sb="8" eb="9">
      <t>ホシ</t>
    </rPh>
    <phoneticPr fontId="1"/>
  </si>
  <si>
    <t>特別に豊かな孤島から開始、統治下にない海域を超えた徴税が可能、沿岸の要塞に税収ボーナス</t>
    <rPh sb="0" eb="2">
      <t>トクベツ</t>
    </rPh>
    <rPh sb="3" eb="4">
      <t>ユタ</t>
    </rPh>
    <rPh sb="6" eb="8">
      <t>コトウ</t>
    </rPh>
    <rPh sb="10" eb="12">
      <t>カイシ</t>
    </rPh>
    <phoneticPr fontId="1"/>
  </si>
  <si>
    <t>The Orichalcum Palace, Black Korkyra, Gold Apple Tree (孤島限定：Orichalcum Mine)</t>
    <rPh sb="55" eb="57">
      <t>コトウ</t>
    </rPh>
    <rPh sb="57" eb="59">
      <t>ゲンテイ</t>
    </rPh>
    <phoneticPr fontId="1"/>
  </si>
  <si>
    <t>加齢抑止50%、不安度低下5　（孤島限定：採掘税収+150、資源+100）</t>
    <rPh sb="0" eb="2">
      <t>カレイ</t>
    </rPh>
    <rPh sb="2" eb="4">
      <t>ヨクシ</t>
    </rPh>
    <rPh sb="8" eb="10">
      <t>フアン</t>
    </rPh>
    <rPh sb="10" eb="11">
      <t>ド</t>
    </rPh>
    <rPh sb="11" eb="13">
      <t>テイカ</t>
    </rPh>
    <rPh sb="16" eb="18">
      <t>コトウ</t>
    </rPh>
    <rPh sb="18" eb="20">
      <t>ゲンテイ</t>
    </rPh>
    <rPh sb="21" eb="23">
      <t>サイクツ</t>
    </rPh>
    <rPh sb="23" eb="25">
      <t>ゼイシュウ</t>
    </rPh>
    <rPh sb="30" eb="32">
      <t>シゲン</t>
    </rPh>
    <phoneticPr fontId="1"/>
  </si>
  <si>
    <t>Phaeacian Scout</t>
    <phoneticPr fontId="1"/>
  </si>
  <si>
    <t>城</t>
    <rPh sb="0" eb="1">
      <t>シロ</t>
    </rPh>
    <phoneticPr fontId="1"/>
  </si>
  <si>
    <t>斥候</t>
    <rPh sb="0" eb="2">
      <t>セッコウ</t>
    </rPh>
    <phoneticPr fontId="1"/>
  </si>
  <si>
    <t>航海技能を持つ斥候。沿岸部で迅速な移動が可能</t>
    <rPh sb="0" eb="2">
      <t>コウカイ</t>
    </rPh>
    <rPh sb="2" eb="4">
      <t>ギノウ</t>
    </rPh>
    <rPh sb="5" eb="6">
      <t>モ</t>
    </rPh>
    <rPh sb="7" eb="9">
      <t>セッコウ</t>
    </rPh>
    <rPh sb="10" eb="12">
      <t>エンガン</t>
    </rPh>
    <rPh sb="12" eb="13">
      <t>ブ</t>
    </rPh>
    <rPh sb="14" eb="16">
      <t>ジンソク</t>
    </rPh>
    <rPh sb="17" eb="19">
      <t>イドウ</t>
    </rPh>
    <rPh sb="20" eb="22">
      <t>カノウ</t>
    </rPh>
    <phoneticPr fontId="1"/>
  </si>
  <si>
    <t>16</t>
    <phoneticPr fontId="1"/>
  </si>
  <si>
    <t>fm</t>
    <phoneticPr fontId="1"/>
  </si>
  <si>
    <t>Phaeacian Captain</t>
    <phoneticPr fontId="1"/>
  </si>
  <si>
    <t>指揮官</t>
    <rPh sb="0" eb="3">
      <t>シキカン</t>
    </rPh>
    <phoneticPr fontId="1"/>
  </si>
  <si>
    <t>標準的な指揮官。航海も行える</t>
    <rPh sb="0" eb="3">
      <t>ヒョウジュンテキ</t>
    </rPh>
    <rPh sb="4" eb="7">
      <t>シキカン</t>
    </rPh>
    <rPh sb="8" eb="10">
      <t>コウカイ</t>
    </rPh>
    <rPh sb="11" eb="12">
      <t>オコナ</t>
    </rPh>
    <phoneticPr fontId="1"/>
  </si>
  <si>
    <t>14</t>
    <phoneticPr fontId="1"/>
  </si>
  <si>
    <t>Phaeacian Priest</t>
    <phoneticPr fontId="1"/>
  </si>
  <si>
    <t>y</t>
    <phoneticPr fontId="1"/>
  </si>
  <si>
    <t>y</t>
    <phoneticPr fontId="1"/>
  </si>
  <si>
    <t>聖職者</t>
    <rPh sb="0" eb="3">
      <t>セイショクシャ</t>
    </rPh>
    <phoneticPr fontId="1"/>
  </si>
  <si>
    <t>レベル1の聖職者。別の大陸へも気軽に派遣できる</t>
    <rPh sb="5" eb="8">
      <t>セイショクシャ</t>
    </rPh>
    <rPh sb="9" eb="10">
      <t>ベツ</t>
    </rPh>
    <rPh sb="11" eb="13">
      <t>タイリク</t>
    </rPh>
    <rPh sb="15" eb="17">
      <t>キガル</t>
    </rPh>
    <rPh sb="18" eb="20">
      <t>ハケン</t>
    </rPh>
    <phoneticPr fontId="1"/>
  </si>
  <si>
    <t>Mage Pilot</t>
    <phoneticPr fontId="1"/>
  </si>
  <si>
    <t>魔術師</t>
    <rPh sb="0" eb="3">
      <t>マジュツシ</t>
    </rPh>
    <phoneticPr fontId="1"/>
  </si>
  <si>
    <t>風と水の魔法技能を持つ。海を渡る軍に同行可能</t>
    <rPh sb="0" eb="1">
      <t>カゼ</t>
    </rPh>
    <rPh sb="2" eb="3">
      <t>ミズ</t>
    </rPh>
    <rPh sb="4" eb="6">
      <t>マホウ</t>
    </rPh>
    <rPh sb="6" eb="8">
      <t>ギノウ</t>
    </rPh>
    <rPh sb="9" eb="10">
      <t>モ</t>
    </rPh>
    <rPh sb="12" eb="13">
      <t>ウミ</t>
    </rPh>
    <rPh sb="14" eb="15">
      <t>ワタ</t>
    </rPh>
    <rPh sb="16" eb="17">
      <t>グン</t>
    </rPh>
    <rPh sb="18" eb="20">
      <t>ドウコウ</t>
    </rPh>
    <rPh sb="20" eb="22">
      <t>カノウ</t>
    </rPh>
    <phoneticPr fontId="1"/>
  </si>
  <si>
    <t>Colossi Weaver</t>
    <phoneticPr fontId="1"/>
  </si>
  <si>
    <t>風、星などの魔法技能を持つ。アイテム製造費を抑える</t>
    <rPh sb="0" eb="1">
      <t>カゼ</t>
    </rPh>
    <rPh sb="2" eb="3">
      <t>ホシ</t>
    </rPh>
    <rPh sb="6" eb="8">
      <t>マホウ</t>
    </rPh>
    <rPh sb="8" eb="10">
      <t>ギノウ</t>
    </rPh>
    <rPh sb="11" eb="12">
      <t>モ</t>
    </rPh>
    <rPh sb="18" eb="20">
      <t>セイゾウ</t>
    </rPh>
    <rPh sb="20" eb="21">
      <t>ヒ</t>
    </rPh>
    <rPh sb="22" eb="23">
      <t>オサ</t>
    </rPh>
    <phoneticPr fontId="1"/>
  </si>
  <si>
    <t>10+</t>
    <phoneticPr fontId="1"/>
  </si>
  <si>
    <t>20+</t>
    <phoneticPr fontId="1"/>
  </si>
  <si>
    <t>20</t>
    <phoneticPr fontId="1"/>
  </si>
  <si>
    <t>Colossi Storm Captain</t>
    <phoneticPr fontId="1"/>
  </si>
  <si>
    <t>風と水の魔法技能を持つ。航海が可能な上位指揮官でもある</t>
    <rPh sb="0" eb="1">
      <t>カゼ</t>
    </rPh>
    <rPh sb="2" eb="3">
      <t>ミズ</t>
    </rPh>
    <rPh sb="4" eb="6">
      <t>マホウ</t>
    </rPh>
    <rPh sb="6" eb="8">
      <t>ギノウ</t>
    </rPh>
    <rPh sb="9" eb="10">
      <t>モ</t>
    </rPh>
    <rPh sb="12" eb="14">
      <t>コウカイ</t>
    </rPh>
    <rPh sb="15" eb="17">
      <t>カノウ</t>
    </rPh>
    <rPh sb="18" eb="20">
      <t>ジョウイ</t>
    </rPh>
    <rPh sb="20" eb="23">
      <t>シキカン</t>
    </rPh>
    <phoneticPr fontId="1"/>
  </si>
  <si>
    <t>18</t>
    <phoneticPr fontId="1"/>
  </si>
  <si>
    <t>Wind Caller</t>
    <phoneticPr fontId="1"/>
  </si>
  <si>
    <t>岸</t>
    <rPh sb="0" eb="1">
      <t>キシ</t>
    </rPh>
    <phoneticPr fontId="1"/>
  </si>
  <si>
    <t>風、水などの魔法技能を持つ。自力での航海が可能</t>
    <rPh sb="0" eb="1">
      <t>カゼ</t>
    </rPh>
    <rPh sb="2" eb="3">
      <t>ミズ</t>
    </rPh>
    <rPh sb="6" eb="8">
      <t>マホウ</t>
    </rPh>
    <rPh sb="8" eb="10">
      <t>ギノウ</t>
    </rPh>
    <rPh sb="11" eb="12">
      <t>モ</t>
    </rPh>
    <rPh sb="14" eb="16">
      <t>ジリキ</t>
    </rPh>
    <rPh sb="18" eb="20">
      <t>コウカイ</t>
    </rPh>
    <rPh sb="21" eb="23">
      <t>カノウ</t>
    </rPh>
    <phoneticPr fontId="1"/>
  </si>
  <si>
    <t>Prince Consort</t>
    <phoneticPr fontId="1"/>
  </si>
  <si>
    <t>都</t>
    <rPh sb="0" eb="1">
      <t>ミヤコ</t>
    </rPh>
    <phoneticPr fontId="1"/>
  </si>
  <si>
    <t>レベル1の聖職者。風、水、火などの魔法も持つ</t>
    <rPh sb="5" eb="8">
      <t>セイショクシャ</t>
    </rPh>
    <rPh sb="9" eb="10">
      <t>カゼ</t>
    </rPh>
    <rPh sb="11" eb="12">
      <t>ミズ</t>
    </rPh>
    <rPh sb="13" eb="14">
      <t>ヒ</t>
    </rPh>
    <rPh sb="17" eb="19">
      <t>マホウ</t>
    </rPh>
    <rPh sb="20" eb="21">
      <t>モ</t>
    </rPh>
    <phoneticPr fontId="1"/>
  </si>
  <si>
    <t>15+</t>
    <phoneticPr fontId="1"/>
  </si>
  <si>
    <t>35+</t>
    <phoneticPr fontId="1"/>
  </si>
  <si>
    <t>Colossi Queen</t>
    <phoneticPr fontId="1"/>
  </si>
  <si>
    <t>レベル2の聖職者。風、水、星などの魔法も持ち指揮も可能</t>
    <rPh sb="5" eb="8">
      <t>セイショクシャ</t>
    </rPh>
    <rPh sb="9" eb="10">
      <t>カゼ</t>
    </rPh>
    <rPh sb="11" eb="12">
      <t>ミズ</t>
    </rPh>
    <rPh sb="13" eb="14">
      <t>ホシ</t>
    </rPh>
    <rPh sb="17" eb="19">
      <t>マホウ</t>
    </rPh>
    <rPh sb="20" eb="21">
      <t>モ</t>
    </rPh>
    <rPh sb="22" eb="24">
      <t>シキ</t>
    </rPh>
    <rPh sb="25" eb="27">
      <t>カノウ</t>
    </rPh>
    <phoneticPr fontId="1"/>
  </si>
  <si>
    <t>80+</t>
    <phoneticPr fontId="1"/>
  </si>
  <si>
    <t>Lochos</t>
    <phoneticPr fontId="1"/>
  </si>
  <si>
    <t>自（都）</t>
    <rPh sb="0" eb="1">
      <t>ジ</t>
    </rPh>
    <rPh sb="2" eb="3">
      <t>ミヤコ</t>
    </rPh>
    <phoneticPr fontId="1"/>
  </si>
  <si>
    <t>巨人の指揮官。良質な装備と優秀な身体能力を持つ</t>
    <rPh sb="0" eb="2">
      <t>キョジン</t>
    </rPh>
    <rPh sb="3" eb="6">
      <t>シキカン</t>
    </rPh>
    <rPh sb="7" eb="9">
      <t>リョウシツ</t>
    </rPh>
    <rPh sb="10" eb="12">
      <t>ソウビ</t>
    </rPh>
    <rPh sb="13" eb="15">
      <t>ユウシュウ</t>
    </rPh>
    <rPh sb="16" eb="18">
      <t>シンタイ</t>
    </rPh>
    <rPh sb="18" eb="20">
      <t>ノウリョク</t>
    </rPh>
    <rPh sb="21" eb="22">
      <t>モ</t>
    </rPh>
    <phoneticPr fontId="1"/>
  </si>
  <si>
    <t>Phaeacia</t>
    <phoneticPr fontId="1"/>
  </si>
  <si>
    <t>Phaeacian Militia</t>
    <phoneticPr fontId="1"/>
  </si>
  <si>
    <t>歩兵</t>
    <rPh sb="0" eb="2">
      <t>ホヘイ</t>
    </rPh>
    <phoneticPr fontId="1"/>
  </si>
  <si>
    <t>槍と盾を持つ軽歩兵。他国の民兵同様弱い</t>
    <rPh sb="0" eb="1">
      <t>ヤリ</t>
    </rPh>
    <rPh sb="2" eb="3">
      <t>タテ</t>
    </rPh>
    <rPh sb="4" eb="5">
      <t>モ</t>
    </rPh>
    <rPh sb="6" eb="7">
      <t>ケイ</t>
    </rPh>
    <rPh sb="7" eb="9">
      <t>ホヘイ</t>
    </rPh>
    <rPh sb="10" eb="12">
      <t>タコク</t>
    </rPh>
    <rPh sb="13" eb="15">
      <t>ミンペイ</t>
    </rPh>
    <rPh sb="15" eb="17">
      <t>ドウヨウ</t>
    </rPh>
    <rPh sb="17" eb="18">
      <t>ヨワ</t>
    </rPh>
    <phoneticPr fontId="1"/>
  </si>
  <si>
    <t>10</t>
    <phoneticPr fontId="1"/>
  </si>
  <si>
    <t>Phaeacian Archer</t>
    <phoneticPr fontId="1"/>
  </si>
  <si>
    <t>射手</t>
    <rPh sb="0" eb="2">
      <t>シャシュ</t>
    </rPh>
    <phoneticPr fontId="1"/>
  </si>
  <si>
    <t>短弓を使う弓兵。ごく平凡な性能</t>
    <rPh sb="0" eb="2">
      <t>タンキュウ</t>
    </rPh>
    <rPh sb="3" eb="4">
      <t>ツカ</t>
    </rPh>
    <rPh sb="5" eb="6">
      <t>ユミ</t>
    </rPh>
    <rPh sb="6" eb="7">
      <t>ヘイ</t>
    </rPh>
    <rPh sb="10" eb="12">
      <t>ヘイボン</t>
    </rPh>
    <rPh sb="13" eb="15">
      <t>セイノウ</t>
    </rPh>
    <phoneticPr fontId="1"/>
  </si>
  <si>
    <t>Phaeacian Light Infantry</t>
    <phoneticPr fontId="1"/>
  </si>
  <si>
    <t>槍、投槍、盾を持つ軽歩兵。脆いが迎撃で少しは粘る</t>
    <rPh sb="0" eb="1">
      <t>ヤリ</t>
    </rPh>
    <rPh sb="2" eb="4">
      <t>ナゲヤリ</t>
    </rPh>
    <rPh sb="5" eb="6">
      <t>タテ</t>
    </rPh>
    <rPh sb="7" eb="8">
      <t>モ</t>
    </rPh>
    <rPh sb="9" eb="10">
      <t>ケイ</t>
    </rPh>
    <rPh sb="10" eb="12">
      <t>ホヘイ</t>
    </rPh>
    <rPh sb="13" eb="14">
      <t>モロ</t>
    </rPh>
    <rPh sb="16" eb="18">
      <t>ゲイゲキ</t>
    </rPh>
    <rPh sb="19" eb="20">
      <t>スコ</t>
    </rPh>
    <rPh sb="22" eb="23">
      <t>ネバ</t>
    </rPh>
    <phoneticPr fontId="1"/>
  </si>
  <si>
    <t>Phaeacian Infantry</t>
    <phoneticPr fontId="1"/>
  </si>
  <si>
    <t>小剣と盾を持つ歩兵。攻撃力は少し上</t>
    <rPh sb="0" eb="2">
      <t>ショウケン</t>
    </rPh>
    <rPh sb="3" eb="4">
      <t>タテ</t>
    </rPh>
    <rPh sb="5" eb="6">
      <t>モ</t>
    </rPh>
    <rPh sb="7" eb="9">
      <t>ホヘイ</t>
    </rPh>
    <rPh sb="10" eb="13">
      <t>コウゲキリョク</t>
    </rPh>
    <rPh sb="14" eb="15">
      <t>スコ</t>
    </rPh>
    <rPh sb="16" eb="17">
      <t>ウエ</t>
    </rPh>
    <phoneticPr fontId="1"/>
  </si>
  <si>
    <t>12</t>
    <phoneticPr fontId="1"/>
  </si>
  <si>
    <t>Phaeacian Heavy Intanfry</t>
    <phoneticPr fontId="1"/>
  </si>
  <si>
    <t>小剣と丸盾を持つ歩兵。士気と防御技能が少し向上している</t>
    <rPh sb="0" eb="2">
      <t>ショウケン</t>
    </rPh>
    <rPh sb="3" eb="4">
      <t>マル</t>
    </rPh>
    <rPh sb="4" eb="5">
      <t>タテ</t>
    </rPh>
    <rPh sb="6" eb="7">
      <t>モ</t>
    </rPh>
    <rPh sb="8" eb="10">
      <t>ホヘイ</t>
    </rPh>
    <rPh sb="11" eb="13">
      <t>シキ</t>
    </rPh>
    <rPh sb="14" eb="16">
      <t>ボウギョ</t>
    </rPh>
    <rPh sb="16" eb="18">
      <t>ギノウ</t>
    </rPh>
    <rPh sb="19" eb="20">
      <t>スコ</t>
    </rPh>
    <rPh sb="21" eb="23">
      <t>コウジョウ</t>
    </rPh>
    <phoneticPr fontId="1"/>
  </si>
  <si>
    <t>Colossi Light Infantry</t>
    <phoneticPr fontId="1"/>
  </si>
  <si>
    <t>槍、投槍、盾を持つ歩兵。大柄なため攻撃力は侮れない</t>
    <rPh sb="0" eb="1">
      <t>ヤリ</t>
    </rPh>
    <rPh sb="2" eb="4">
      <t>ナゲヤリ</t>
    </rPh>
    <rPh sb="5" eb="6">
      <t>タテ</t>
    </rPh>
    <rPh sb="7" eb="8">
      <t>モ</t>
    </rPh>
    <rPh sb="9" eb="11">
      <t>ホヘイ</t>
    </rPh>
    <rPh sb="12" eb="14">
      <t>オオガラ</t>
    </rPh>
    <rPh sb="17" eb="20">
      <t>コウゲキリョク</t>
    </rPh>
    <rPh sb="21" eb="22">
      <t>アナド</t>
    </rPh>
    <phoneticPr fontId="1"/>
  </si>
  <si>
    <t>Colossi Heavy Infantry</t>
    <phoneticPr fontId="1"/>
  </si>
  <si>
    <t>小剣と丸盾を持つ重歩兵。支配圏外では乗れる船が限られる</t>
    <rPh sb="0" eb="2">
      <t>ショウケン</t>
    </rPh>
    <rPh sb="3" eb="4">
      <t>マル</t>
    </rPh>
    <rPh sb="4" eb="5">
      <t>タテ</t>
    </rPh>
    <rPh sb="6" eb="7">
      <t>モ</t>
    </rPh>
    <rPh sb="8" eb="9">
      <t>ジュウ</t>
    </rPh>
    <rPh sb="9" eb="11">
      <t>ホヘイ</t>
    </rPh>
    <rPh sb="12" eb="15">
      <t>シハイケン</t>
    </rPh>
    <rPh sb="15" eb="16">
      <t>ガイ</t>
    </rPh>
    <rPh sb="18" eb="19">
      <t>ノ</t>
    </rPh>
    <rPh sb="21" eb="22">
      <t>フネ</t>
    </rPh>
    <rPh sb="23" eb="24">
      <t>カギ</t>
    </rPh>
    <phoneticPr fontId="1"/>
  </si>
  <si>
    <t>Orichalcum Guard</t>
    <phoneticPr fontId="1"/>
  </si>
  <si>
    <t>魔法の剣と丸盾を持つ重歩兵。装備も能力も良質で護衛も得意</t>
    <rPh sb="0" eb="2">
      <t>マホウ</t>
    </rPh>
    <rPh sb="3" eb="4">
      <t>ケン</t>
    </rPh>
    <rPh sb="5" eb="6">
      <t>マル</t>
    </rPh>
    <rPh sb="6" eb="7">
      <t>タテ</t>
    </rPh>
    <rPh sb="8" eb="9">
      <t>モ</t>
    </rPh>
    <rPh sb="10" eb="11">
      <t>ジュウ</t>
    </rPh>
    <rPh sb="11" eb="13">
      <t>ホヘイ</t>
    </rPh>
    <rPh sb="14" eb="16">
      <t>ソウビ</t>
    </rPh>
    <rPh sb="17" eb="19">
      <t>ノウリョク</t>
    </rPh>
    <rPh sb="20" eb="22">
      <t>リョウシツ</t>
    </rPh>
    <rPh sb="23" eb="25">
      <t>ゴエイ</t>
    </rPh>
    <rPh sb="26" eb="28">
      <t>トクイ</t>
    </rPh>
    <phoneticPr fontId="1"/>
  </si>
  <si>
    <t>Gigante</t>
    <phoneticPr fontId="1"/>
  </si>
  <si>
    <t>槍と丸盾を持つ重歩兵。巨人だがある程度は密集できる</t>
    <rPh sb="0" eb="1">
      <t>ヤリ</t>
    </rPh>
    <rPh sb="2" eb="3">
      <t>マル</t>
    </rPh>
    <rPh sb="3" eb="4">
      <t>タテ</t>
    </rPh>
    <rPh sb="5" eb="6">
      <t>モ</t>
    </rPh>
    <rPh sb="7" eb="8">
      <t>ジュウ</t>
    </rPh>
    <rPh sb="8" eb="10">
      <t>ホヘイ</t>
    </rPh>
    <rPh sb="11" eb="13">
      <t>キョジン</t>
    </rPh>
    <rPh sb="17" eb="19">
      <t>テイド</t>
    </rPh>
    <rPh sb="20" eb="22">
      <t>ミッシュウ</t>
    </rPh>
    <phoneticPr fontId="1"/>
  </si>
  <si>
    <t>兵士</t>
    <rPh sb="0" eb="2">
      <t>ヘイシ</t>
    </rPh>
    <phoneticPr fontId="1"/>
  </si>
  <si>
    <t>聖1</t>
    <rPh sb="0" eb="1">
      <t>セイ</t>
    </rPh>
    <phoneticPr fontId="1"/>
  </si>
  <si>
    <t>風1水1</t>
    <rPh sb="0" eb="1">
      <t>カゼ</t>
    </rPh>
    <rPh sb="2" eb="3">
      <t>ミズ</t>
    </rPh>
    <phoneticPr fontId="1"/>
  </si>
  <si>
    <t>風1星1</t>
    <rPh sb="0" eb="1">
      <t>カゼ</t>
    </rPh>
    <rPh sb="2" eb="3">
      <t>ホシ</t>
    </rPh>
    <phoneticPr fontId="1"/>
  </si>
  <si>
    <t>火風水地星+1:100%</t>
    <rPh sb="0" eb="1">
      <t>ヒ</t>
    </rPh>
    <rPh sb="1" eb="2">
      <t>カゼ</t>
    </rPh>
    <rPh sb="2" eb="3">
      <t>ミズ</t>
    </rPh>
    <rPh sb="3" eb="4">
      <t>チ</t>
    </rPh>
    <rPh sb="4" eb="5">
      <t>ホシ</t>
    </rPh>
    <phoneticPr fontId="1"/>
  </si>
  <si>
    <t>風2水1</t>
    <rPh sb="0" eb="1">
      <t>カゼ</t>
    </rPh>
    <rPh sb="2" eb="3">
      <t>ミズ</t>
    </rPh>
    <phoneticPr fontId="1"/>
  </si>
  <si>
    <t>風水星+1:100%</t>
    <rPh sb="0" eb="1">
      <t>カゼ</t>
    </rPh>
    <rPh sb="1" eb="2">
      <t>ミズ</t>
    </rPh>
    <rPh sb="2" eb="3">
      <t>ホシ</t>
    </rPh>
    <phoneticPr fontId="1"/>
  </si>
  <si>
    <t>Prince Consort</t>
    <phoneticPr fontId="1"/>
  </si>
  <si>
    <t>火1風3水2聖1</t>
    <rPh sb="0" eb="1">
      <t>ヒ</t>
    </rPh>
    <rPh sb="2" eb="3">
      <t>カゼ</t>
    </rPh>
    <rPh sb="4" eb="5">
      <t>ミズ</t>
    </rPh>
    <rPh sb="6" eb="7">
      <t>セイ</t>
    </rPh>
    <phoneticPr fontId="1"/>
  </si>
  <si>
    <t>火風水地+1:100% 火風水地+1:10%</t>
    <rPh sb="0" eb="1">
      <t>ヒ</t>
    </rPh>
    <rPh sb="1" eb="2">
      <t>カゼ</t>
    </rPh>
    <rPh sb="2" eb="3">
      <t>ミズ</t>
    </rPh>
    <rPh sb="3" eb="4">
      <t>チ</t>
    </rPh>
    <rPh sb="12" eb="13">
      <t>ヒ</t>
    </rPh>
    <rPh sb="13" eb="14">
      <t>カゼ</t>
    </rPh>
    <rPh sb="14" eb="15">
      <t>ミズ</t>
    </rPh>
    <rPh sb="15" eb="16">
      <t>チ</t>
    </rPh>
    <phoneticPr fontId="1"/>
  </si>
  <si>
    <t>風2水2星1聖2</t>
    <rPh sb="0" eb="1">
      <t>カゼ</t>
    </rPh>
    <rPh sb="2" eb="3">
      <t>ミズ</t>
    </rPh>
    <rPh sb="4" eb="5">
      <t>ホシ</t>
    </rPh>
    <rPh sb="6" eb="7">
      <t>セイ</t>
    </rPh>
    <phoneticPr fontId="1"/>
  </si>
  <si>
    <t>火風水星+1:100% 火風水星+1:10%</t>
    <rPh sb="0" eb="1">
      <t>ヒ</t>
    </rPh>
    <rPh sb="1" eb="2">
      <t>カゼ</t>
    </rPh>
    <rPh sb="2" eb="3">
      <t>ミズ</t>
    </rPh>
    <rPh sb="3" eb="4">
      <t>ホシ</t>
    </rPh>
    <rPh sb="12" eb="13">
      <t>ヒ</t>
    </rPh>
    <rPh sb="13" eb="14">
      <t>カゼ</t>
    </rPh>
    <rPh sb="14" eb="15">
      <t>ミズ</t>
    </rPh>
    <rPh sb="15" eb="16">
      <t>ホシ</t>
    </rPh>
    <phoneticPr fontId="1"/>
  </si>
  <si>
    <t>17+</t>
    <phoneticPr fontId="1"/>
  </si>
  <si>
    <t>19+</t>
    <phoneticPr fontId="1"/>
  </si>
  <si>
    <t>Hesperide</t>
    <phoneticPr fontId="1"/>
  </si>
  <si>
    <t>呼</t>
    <rPh sb="0" eb="1">
      <t>コ</t>
    </rPh>
    <phoneticPr fontId="1"/>
  </si>
  <si>
    <t>火3星3緑2聖2</t>
    <rPh sb="0" eb="1">
      <t>ヒ</t>
    </rPh>
    <rPh sb="2" eb="3">
      <t>ホシ</t>
    </rPh>
    <rPh sb="4" eb="5">
      <t>ミドリ</t>
    </rPh>
    <rPh sb="6" eb="7">
      <t>セイ</t>
    </rPh>
    <phoneticPr fontId="1"/>
  </si>
  <si>
    <t>Phaeacian Militia:20　Phaeacian Archer:10</t>
    <phoneticPr fontId="1"/>
  </si>
  <si>
    <t>Phaeacian Infantry:10</t>
    <phoneticPr fontId="1"/>
  </si>
  <si>
    <t>Phaeacian Archer:10</t>
    <phoneticPr fontId="1"/>
  </si>
  <si>
    <t>Pride of Lions</t>
    <phoneticPr fontId="1"/>
  </si>
  <si>
    <t>Summon Hound of Twilight</t>
    <phoneticPr fontId="1"/>
  </si>
  <si>
    <t>Contact Hesperide</t>
    <phoneticPr fontId="1"/>
  </si>
  <si>
    <t>Call Ladon</t>
    <phoneticPr fontId="1"/>
  </si>
  <si>
    <t>Dogs of Gold and Silver</t>
    <phoneticPr fontId="1"/>
  </si>
  <si>
    <t>Forge Brass Bull</t>
    <phoneticPr fontId="1"/>
  </si>
  <si>
    <t>Craft Keledone</t>
    <phoneticPr fontId="1"/>
  </si>
  <si>
    <t>Conjuration</t>
    <phoneticPr fontId="1"/>
  </si>
  <si>
    <t>Contact Hesperide</t>
    <phoneticPr fontId="1"/>
  </si>
  <si>
    <t>火3</t>
    <rPh sb="0" eb="1">
      <t>ヒ</t>
    </rPh>
    <phoneticPr fontId="1"/>
  </si>
  <si>
    <t>星1</t>
    <rPh sb="0" eb="1">
      <t>ホシ</t>
    </rPh>
    <phoneticPr fontId="1"/>
  </si>
  <si>
    <t>儀式</t>
    <rPh sb="0" eb="2">
      <t>ギシキ</t>
    </rPh>
    <phoneticPr fontId="1"/>
  </si>
  <si>
    <t>陸上専用</t>
    <rPh sb="0" eb="2">
      <t>リクジョウ</t>
    </rPh>
    <rPh sb="2" eb="4">
      <t>センヨウ</t>
    </rPh>
    <phoneticPr fontId="1"/>
  </si>
  <si>
    <t>指揮官召喚</t>
    <rPh sb="0" eb="3">
      <t>シキカン</t>
    </rPh>
    <rPh sb="3" eb="5">
      <t>ショウカン</t>
    </rPh>
    <phoneticPr fontId="1"/>
  </si>
  <si>
    <t>Hesperide</t>
    <phoneticPr fontId="1"/>
  </si>
  <si>
    <t>Call Ladon</t>
    <phoneticPr fontId="1"/>
  </si>
  <si>
    <t>緑2</t>
    <rPh sb="0" eb="1">
      <t>ミドリ</t>
    </rPh>
    <phoneticPr fontId="1"/>
  </si>
  <si>
    <t>兵士召喚</t>
    <rPh sb="0" eb="2">
      <t>ヘイシ</t>
    </rPh>
    <rPh sb="2" eb="4">
      <t>ショウカン</t>
    </rPh>
    <phoneticPr fontId="1"/>
  </si>
  <si>
    <t>Dogs of Gold and Silver</t>
    <phoneticPr fontId="1"/>
  </si>
  <si>
    <t>Construction</t>
    <phoneticPr fontId="1"/>
  </si>
  <si>
    <t>地1</t>
    <rPh sb="0" eb="1">
      <t>チ</t>
    </rPh>
    <phoneticPr fontId="1"/>
  </si>
  <si>
    <t>水陸両用</t>
    <rPh sb="0" eb="2">
      <t>スイリク</t>
    </rPh>
    <rPh sb="2" eb="4">
      <t>リョウヨウ</t>
    </rPh>
    <phoneticPr fontId="1"/>
  </si>
  <si>
    <t>護衛と巡回を得意とするKuon KhryseosとKuon Argyreosを1体ずつ召喚します</t>
    <rPh sb="0" eb="2">
      <t>ゴエイ</t>
    </rPh>
    <rPh sb="3" eb="5">
      <t>ジュンカイ</t>
    </rPh>
    <rPh sb="6" eb="8">
      <t>トクイ</t>
    </rPh>
    <rPh sb="40" eb="41">
      <t>タイ</t>
    </rPh>
    <rPh sb="43" eb="45">
      <t>ショウカン</t>
    </rPh>
    <phoneticPr fontId="1"/>
  </si>
  <si>
    <t>Kuon Argyreos</t>
    <phoneticPr fontId="1"/>
  </si>
  <si>
    <t>Dog of Gold</t>
    <phoneticPr fontId="1"/>
  </si>
  <si>
    <t>Purple Silk Garments</t>
    <phoneticPr fontId="1"/>
  </si>
  <si>
    <t>Silver Silk Garments</t>
    <phoneticPr fontId="1"/>
  </si>
  <si>
    <t>Windcatcher Sail</t>
    <phoneticPr fontId="1"/>
  </si>
  <si>
    <t>Purple Silk Garments</t>
    <phoneticPr fontId="1"/>
  </si>
  <si>
    <t>水1</t>
    <rPh sb="0" eb="1">
      <t>ミズ</t>
    </rPh>
    <phoneticPr fontId="1"/>
  </si>
  <si>
    <t>m</t>
    <phoneticPr fontId="1"/>
  </si>
  <si>
    <t>防御技能+2、魔法抵抗+1</t>
    <rPh sb="0" eb="2">
      <t>ボウギョ</t>
    </rPh>
    <rPh sb="2" eb="4">
      <t>ギノウ</t>
    </rPh>
    <rPh sb="7" eb="9">
      <t>マホウ</t>
    </rPh>
    <rPh sb="9" eb="11">
      <t>テイコウ</t>
    </rPh>
    <phoneticPr fontId="1"/>
  </si>
  <si>
    <t>鎧</t>
    <rPh sb="0" eb="1">
      <t>ヨロイ</t>
    </rPh>
    <phoneticPr fontId="1"/>
  </si>
  <si>
    <t>Silver Silk Garments</t>
    <phoneticPr fontId="1"/>
  </si>
  <si>
    <t>風1</t>
    <rPh sb="0" eb="1">
      <t>カゼ</t>
    </rPh>
    <phoneticPr fontId="1"/>
  </si>
  <si>
    <t>魔法抵抗+2</t>
    <rPh sb="0" eb="2">
      <t>マホウ</t>
    </rPh>
    <rPh sb="2" eb="4">
      <t>テイコウ</t>
    </rPh>
    <phoneticPr fontId="1"/>
  </si>
  <si>
    <t>疲労を癒す衣。魔術師の護身と持久力強化に</t>
    <rPh sb="0" eb="2">
      <t>ヒロウ</t>
    </rPh>
    <rPh sb="3" eb="4">
      <t>イヤ</t>
    </rPh>
    <rPh sb="5" eb="6">
      <t>コロモ</t>
    </rPh>
    <rPh sb="7" eb="10">
      <t>マジュツシ</t>
    </rPh>
    <rPh sb="11" eb="13">
      <t>ゴシン</t>
    </rPh>
    <rPh sb="14" eb="17">
      <t>ジキュウリョク</t>
    </rPh>
    <rPh sb="17" eb="19">
      <t>キョウカ</t>
    </rPh>
    <phoneticPr fontId="1"/>
  </si>
  <si>
    <t>雑貨</t>
    <rPh sb="0" eb="2">
      <t>ザッカ</t>
    </rPh>
    <phoneticPr fontId="1"/>
  </si>
  <si>
    <t>Windcatcher Sail</t>
    <phoneticPr fontId="1"/>
  </si>
  <si>
    <t>風2</t>
    <rPh sb="0" eb="1">
      <t>カゼ</t>
    </rPh>
    <phoneticPr fontId="1"/>
  </si>
  <si>
    <t>航海の限界距離+1</t>
    <rPh sb="0" eb="2">
      <t>コウカイ</t>
    </rPh>
    <rPh sb="3" eb="5">
      <t>ゲンカイ</t>
    </rPh>
    <rPh sb="5" eb="7">
      <t>キョリ</t>
    </rPh>
    <phoneticPr fontId="1"/>
  </si>
  <si>
    <t>遠洋航海の助けとなる帆。移動にも奇襲にも役立つ</t>
    <rPh sb="0" eb="2">
      <t>エンヨウ</t>
    </rPh>
    <rPh sb="2" eb="4">
      <t>コウカイ</t>
    </rPh>
    <rPh sb="5" eb="6">
      <t>タス</t>
    </rPh>
    <rPh sb="10" eb="11">
      <t>ホ</t>
    </rPh>
    <rPh sb="12" eb="14">
      <t>イドウ</t>
    </rPh>
    <rPh sb="16" eb="18">
      <t>キシュウ</t>
    </rPh>
    <rPh sb="20" eb="22">
      <t>ヤクダ</t>
    </rPh>
    <phoneticPr fontId="1"/>
  </si>
  <si>
    <t>身躱しを助ける安価な衣。魔術師に向く</t>
    <rPh sb="0" eb="1">
      <t>ミ</t>
    </rPh>
    <rPh sb="1" eb="2">
      <t>カワ</t>
    </rPh>
    <rPh sb="4" eb="5">
      <t>タス</t>
    </rPh>
    <rPh sb="7" eb="9">
      <t>アンカ</t>
    </rPh>
    <rPh sb="10" eb="11">
      <t>コロモ</t>
    </rPh>
    <rPh sb="12" eb="15">
      <t>マジュツシ</t>
    </rPh>
    <rPh sb="16" eb="17">
      <t>ム</t>
    </rPh>
    <phoneticPr fontId="1"/>
  </si>
  <si>
    <t>Golden Apple</t>
    <phoneticPr fontId="1"/>
  </si>
  <si>
    <t>火1</t>
    <rPh sb="0" eb="1">
      <t>ヒ</t>
    </rPh>
    <phoneticPr fontId="1"/>
  </si>
  <si>
    <t>士気+2\n老齢の指揮官が自動消費：年齢-10</t>
    <rPh sb="0" eb="2">
      <t>シキ</t>
    </rPh>
    <rPh sb="6" eb="8">
      <t>ロウレイ</t>
    </rPh>
    <rPh sb="9" eb="12">
      <t>シキカン</t>
    </rPh>
    <rPh sb="13" eb="15">
      <t>ジドウ</t>
    </rPh>
    <rPh sb="15" eb="17">
      <t>ショウヒ</t>
    </rPh>
    <rPh sb="18" eb="20">
      <t>ネンレイ</t>
    </rPh>
    <phoneticPr fontId="1"/>
  </si>
  <si>
    <t>若返りの林檎。Ladon召喚後にイベントでのみ入手</t>
    <rPh sb="0" eb="2">
      <t>ワカガエ</t>
    </rPh>
    <rPh sb="4" eb="6">
      <t>リンゴ</t>
    </rPh>
    <rPh sb="12" eb="14">
      <t>ショウカン</t>
    </rPh>
    <rPh sb="14" eb="15">
      <t>ゴ</t>
    </rPh>
    <rPh sb="23" eb="25">
      <t>ニュウシュ</t>
    </rPh>
    <phoneticPr fontId="1"/>
  </si>
  <si>
    <t>Golden Apple</t>
    <phoneticPr fontId="1"/>
  </si>
  <si>
    <t>黄金の林檎の護り手Drakon Hesperiosを召喚し林檎の獲得を可能とします</t>
    <rPh sb="0" eb="2">
      <t>オウゴン</t>
    </rPh>
    <rPh sb="3" eb="5">
      <t>リンゴ</t>
    </rPh>
    <rPh sb="6" eb="7">
      <t>マモ</t>
    </rPh>
    <rPh sb="8" eb="9">
      <t>テ</t>
    </rPh>
    <rPh sb="26" eb="28">
      <t>ショウカン</t>
    </rPh>
    <rPh sb="29" eb="31">
      <t>リンゴ</t>
    </rPh>
    <rPh sb="32" eb="34">
      <t>カクトク</t>
    </rPh>
    <rPh sb="35" eb="37">
      <t>カノウ</t>
    </rPh>
    <phoneticPr fontId="1"/>
  </si>
  <si>
    <t>Drakon Hesperios</t>
    <phoneticPr fontId="1"/>
  </si>
  <si>
    <t>希望と健康を齎す日没の精霊Hesperideを召喚します</t>
    <rPh sb="0" eb="2">
      <t>キボウ</t>
    </rPh>
    <rPh sb="3" eb="5">
      <t>ケンコウ</t>
    </rPh>
    <rPh sb="6" eb="7">
      <t>モタラ</t>
    </rPh>
    <rPh sb="8" eb="10">
      <t>ニチボツ</t>
    </rPh>
    <rPh sb="11" eb="13">
      <t>セイレイ</t>
    </rPh>
    <rPh sb="23" eb="25">
      <t>ショウカン</t>
    </rPh>
    <phoneticPr fontId="1"/>
  </si>
  <si>
    <t>Phaeaciaは、高い背丈を持つ黒い肌の人々、Colossiの女王国です。
彼らの伝説的なDark Shipは、漕ぎ手も船長もなしに海を横断します。
この島は、かつてはBerytosの植民地として栄え、富と影響力を得て、その商人、職人、そして素晴らしい船大工で知られていました。
BerytosがArcoscephaleの軍によって滅ぼされたとき、Phaeaciaはその豊富な貢物と遠い立地のおかげで、征服者たちを食い止めることができました。
以来、この女王国は勢力と影響力を増していきました。
彼らの貿易商と探検家は、遠い世界の領域へと旅立ち、世界の最も素晴らしき不思議の一つ、Hesperidesの祝福されし庭園の黄金の樹の苗をPhaeaciaへ持ち帰りました。
現在、Phaeaciaの住民の大部分は、その島の向こう側の世界の争いから切り離された、非常に長く幸福な人生を送っています。
Phaeaciaはまた、Mekoneの巨人の子孫たちの住処でもあります。
Gigantesの無益な戦争が破滅的な終わりを迎えた時、God-Slayerの軍に加わらなかったGigantesらは、Phaeacia群島の荒れ果てた島、Black Korkyraへと逃げました。
Gigantesの王はPhaeaciaのColossiの女王と結婚し、それ以来、彼らの娘はずっと島を統治しています。
島の貴族たちの多くは、その祖先をBerytosのColossiだけでなく、MekoneのGigantesにも辿ります。
またBlack Korkyraには、少数の純血のGigantesも残っています。
古き契約を守り、彼らは春が来るたびに女王に忠誠を誓うべくやってきます。
彼らはPhlegraの親類のように呪われてはおらず、過去の栄光の一部を保持しています。</t>
    <rPh sb="504" eb="505">
      <t>ア</t>
    </rPh>
    <rPh sb="506" eb="507">
      <t>ハ</t>
    </rPh>
    <phoneticPr fontId="1"/>
  </si>
  <si>
    <t>星が海に落ち、Basalt CityとDark Crystalが破壊された時、Basalt Queenらの統治は終わりました。
生き残ったAtlantianは、王国を再建しました。
Atlantisは、魚、蛙、そして人間の雑種のような奇妙な生物の国です。
Atlantianは殺されない限り決して成長を止めず、数百年に渡り生きます。
Atlantianの社会は、大きさと年齢による厳しい階層により組織されます。
最も古く、最も狡猾なAtlantianは、聖職者や魔術師として訓練されます。
Atlantianは魔法を使用するのが難しいため、彼らはしばしば人間の子供たちを捕らえ、Coral Towersで彼らに魔法の訓練を行います。
Atlantisの兵士は、生ける珊瑚の欠片を先端に取り付けた槍を用い、珊瑚の塊から作られた防具を着用します。
この珊瑚は有毒で、ただ戦争のためだけに養殖されます。</t>
    <phoneticPr fontId="1"/>
  </si>
  <si>
    <t>アトランティアン</t>
    <phoneticPr fontId="1"/>
  </si>
  <si>
    <t>Castle</t>
    <phoneticPr fontId="1"/>
  </si>
  <si>
    <t>Sea</t>
    <phoneticPr fontId="1"/>
  </si>
  <si>
    <t>The Coral Towers</t>
    <phoneticPr fontId="1"/>
  </si>
  <si>
    <t>水5</t>
    <rPh sb="0" eb="1">
      <t>ミズ</t>
    </rPh>
    <phoneticPr fontId="1"/>
  </si>
  <si>
    <t>水陸両棲の斥候。海を通れる一方で森や山は苦手</t>
  </si>
  <si>
    <t>Shambler Chief</t>
    <phoneticPr fontId="1"/>
  </si>
  <si>
    <t>海</t>
    <rPh sb="0" eb="1">
      <t>ウミ</t>
    </rPh>
    <phoneticPr fontId="1"/>
  </si>
  <si>
    <t>標準的な指揮官。防具がなく陸上では事故に遭いやすい</t>
    <rPh sb="0" eb="3">
      <t>ヒョウジュンテキ</t>
    </rPh>
    <rPh sb="4" eb="7">
      <t>シキカン</t>
    </rPh>
    <rPh sb="8" eb="10">
      <t>ボウグ</t>
    </rPh>
    <rPh sb="13" eb="15">
      <t>リクジョウ</t>
    </rPh>
    <rPh sb="17" eb="19">
      <t>ジコ</t>
    </rPh>
    <rPh sb="20" eb="21">
      <t>ア</t>
    </rPh>
    <phoneticPr fontId="1"/>
  </si>
  <si>
    <t>f</t>
    <phoneticPr fontId="1"/>
  </si>
  <si>
    <t>Consort</t>
    <phoneticPr fontId="1"/>
  </si>
  <si>
    <t>レベル1の聖職者。上位指揮官も兼任し装備も十分</t>
    <rPh sb="5" eb="8">
      <t>セイショクシャ</t>
    </rPh>
    <rPh sb="9" eb="11">
      <t>ジョウイ</t>
    </rPh>
    <rPh sb="11" eb="14">
      <t>シキカン</t>
    </rPh>
    <rPh sb="15" eb="17">
      <t>ケンニン</t>
    </rPh>
    <rPh sb="18" eb="20">
      <t>ソウビ</t>
    </rPh>
    <rPh sb="21" eb="23">
      <t>ジュウブン</t>
    </rPh>
    <phoneticPr fontId="1"/>
  </si>
  <si>
    <t>Coral Queen</t>
    <phoneticPr fontId="1"/>
  </si>
  <si>
    <t>レベル3の聖職者。最上位指揮官も兼任する</t>
    <rPh sb="5" eb="8">
      <t>セイショクシャ</t>
    </rPh>
    <rPh sb="9" eb="12">
      <t>サイジョウイ</t>
    </rPh>
    <rPh sb="12" eb="15">
      <t>シキカン</t>
    </rPh>
    <rPh sb="16" eb="18">
      <t>ケンニン</t>
    </rPh>
    <phoneticPr fontId="1"/>
  </si>
  <si>
    <t>King of the Deep</t>
    <phoneticPr fontId="1"/>
  </si>
  <si>
    <t>水などの魔法技能を持つ。多少の水中呼吸付加を持つ</t>
    <rPh sb="0" eb="1">
      <t>ミズ</t>
    </rPh>
    <rPh sb="4" eb="6">
      <t>マホウ</t>
    </rPh>
    <rPh sb="6" eb="8">
      <t>ギノウ</t>
    </rPh>
    <rPh sb="9" eb="10">
      <t>モ</t>
    </rPh>
    <rPh sb="12" eb="14">
      <t>タショウ</t>
    </rPh>
    <rPh sb="15" eb="17">
      <t>スイチュウ</t>
    </rPh>
    <rPh sb="17" eb="19">
      <t>コキュウ</t>
    </rPh>
    <rPh sb="19" eb="21">
      <t>フカ</t>
    </rPh>
    <rPh sb="22" eb="23">
      <t>モ</t>
    </rPh>
    <phoneticPr fontId="1"/>
  </si>
  <si>
    <t>25+</t>
  </si>
  <si>
    <t>25+</t>
    <phoneticPr fontId="1"/>
  </si>
  <si>
    <t>40+</t>
    <phoneticPr fontId="1"/>
  </si>
  <si>
    <t>Mage of the Deep</t>
    <phoneticPr fontId="1"/>
  </si>
  <si>
    <t>水などの魔法技能を持つ。総じてKingの廉価版</t>
    <rPh sb="0" eb="1">
      <t>ミズ</t>
    </rPh>
    <rPh sb="4" eb="6">
      <t>マホウ</t>
    </rPh>
    <rPh sb="6" eb="8">
      <t>ギノウ</t>
    </rPh>
    <rPh sb="9" eb="10">
      <t>モ</t>
    </rPh>
    <rPh sb="12" eb="13">
      <t>ソウ</t>
    </rPh>
    <rPh sb="20" eb="23">
      <t>レンカバン</t>
    </rPh>
    <phoneticPr fontId="1"/>
  </si>
  <si>
    <t>Deep Seer</t>
    <phoneticPr fontId="1"/>
  </si>
  <si>
    <t>レベル1の聖職者。水と星の魔法技能を持つ</t>
    <rPh sb="5" eb="8">
      <t>セイショクシャ</t>
    </rPh>
    <rPh sb="9" eb="10">
      <t>ミズ</t>
    </rPh>
    <rPh sb="11" eb="12">
      <t>ホシ</t>
    </rPh>
    <rPh sb="13" eb="15">
      <t>マホウ</t>
    </rPh>
    <rPh sb="15" eb="17">
      <t>ギノウ</t>
    </rPh>
    <rPh sb="18" eb="19">
      <t>モ</t>
    </rPh>
    <phoneticPr fontId="1"/>
  </si>
  <si>
    <t>6</t>
    <phoneticPr fontId="1"/>
  </si>
  <si>
    <t>海岸</t>
    <rPh sb="0" eb="1">
      <t>ウミ</t>
    </rPh>
    <rPh sb="1" eb="2">
      <t>キシ</t>
    </rPh>
    <phoneticPr fontId="1"/>
  </si>
  <si>
    <t>Initiate of the Deep</t>
    <phoneticPr fontId="1"/>
  </si>
  <si>
    <t>水の魔法技能を持つ。研究が主だが戦闘でも役立つ</t>
    <rPh sb="0" eb="1">
      <t>ミズ</t>
    </rPh>
    <rPh sb="2" eb="4">
      <t>マホウ</t>
    </rPh>
    <rPh sb="4" eb="6">
      <t>ギノウ</t>
    </rPh>
    <rPh sb="7" eb="8">
      <t>モ</t>
    </rPh>
    <rPh sb="10" eb="12">
      <t>ケンキュウ</t>
    </rPh>
    <rPh sb="13" eb="14">
      <t>オモ</t>
    </rPh>
    <rPh sb="16" eb="18">
      <t>セントウ</t>
    </rPh>
    <rPh sb="20" eb="22">
      <t>ヤクダ</t>
    </rPh>
    <phoneticPr fontId="1"/>
  </si>
  <si>
    <t>p</t>
    <phoneticPr fontId="1"/>
  </si>
  <si>
    <t>Witness of the Deep</t>
    <phoneticPr fontId="1"/>
  </si>
  <si>
    <t>水と星の魔法技能を持つ。占師であり水中呼吸付加も備える</t>
    <rPh sb="0" eb="1">
      <t>ミズ</t>
    </rPh>
    <rPh sb="2" eb="3">
      <t>ホシ</t>
    </rPh>
    <rPh sb="4" eb="6">
      <t>マホウ</t>
    </rPh>
    <rPh sb="6" eb="8">
      <t>ギノウ</t>
    </rPh>
    <rPh sb="9" eb="10">
      <t>モ</t>
    </rPh>
    <rPh sb="12" eb="14">
      <t>ウラナイシ</t>
    </rPh>
    <rPh sb="17" eb="19">
      <t>スイチュウ</t>
    </rPh>
    <rPh sb="19" eb="21">
      <t>コキュウ</t>
    </rPh>
    <rPh sb="21" eb="23">
      <t>フカ</t>
    </rPh>
    <rPh sb="24" eb="25">
      <t>ソナ</t>
    </rPh>
    <phoneticPr fontId="1"/>
  </si>
  <si>
    <t>Atlantian Militia</t>
    <phoneticPr fontId="1"/>
  </si>
  <si>
    <t>珊瑚の槍を持つ軽歩兵。防具が皆無で極めて脆い</t>
    <rPh sb="0" eb="2">
      <t>サンゴ</t>
    </rPh>
    <rPh sb="3" eb="4">
      <t>ヤリ</t>
    </rPh>
    <rPh sb="5" eb="6">
      <t>モ</t>
    </rPh>
    <rPh sb="7" eb="8">
      <t>ケイ</t>
    </rPh>
    <rPh sb="8" eb="10">
      <t>ホヘイ</t>
    </rPh>
    <rPh sb="11" eb="13">
      <t>ボウグ</t>
    </rPh>
    <rPh sb="14" eb="16">
      <t>カイム</t>
    </rPh>
    <rPh sb="17" eb="18">
      <t>キワ</t>
    </rPh>
    <rPh sb="20" eb="21">
      <t>モロ</t>
    </rPh>
    <phoneticPr fontId="1"/>
  </si>
  <si>
    <t>Atlantian Shield Bearer</t>
    <phoneticPr fontId="1"/>
  </si>
  <si>
    <t>珊瑚の槍と盾を持つ軽歩兵。防具が盾だけでは頼りない</t>
    <rPh sb="0" eb="2">
      <t>サンゴ</t>
    </rPh>
    <rPh sb="3" eb="4">
      <t>ヤリ</t>
    </rPh>
    <rPh sb="5" eb="6">
      <t>タテ</t>
    </rPh>
    <rPh sb="7" eb="8">
      <t>モ</t>
    </rPh>
    <rPh sb="9" eb="10">
      <t>ケイ</t>
    </rPh>
    <rPh sb="10" eb="12">
      <t>ホヘイ</t>
    </rPh>
    <rPh sb="13" eb="15">
      <t>ボウグ</t>
    </rPh>
    <rPh sb="16" eb="17">
      <t>タテ</t>
    </rPh>
    <rPh sb="21" eb="22">
      <t>タヨ</t>
    </rPh>
    <phoneticPr fontId="1"/>
  </si>
  <si>
    <t>Atlantian Light Infantry</t>
    <phoneticPr fontId="1"/>
  </si>
  <si>
    <t>珊瑚の槍を持つ歩兵。毒の棘は時に精鋭すら道連れにする</t>
    <rPh sb="0" eb="2">
      <t>サンゴ</t>
    </rPh>
    <rPh sb="3" eb="4">
      <t>ヤリ</t>
    </rPh>
    <rPh sb="5" eb="6">
      <t>モ</t>
    </rPh>
    <rPh sb="7" eb="9">
      <t>ホヘイ</t>
    </rPh>
    <rPh sb="10" eb="11">
      <t>ドク</t>
    </rPh>
    <rPh sb="12" eb="13">
      <t>トゲ</t>
    </rPh>
    <rPh sb="14" eb="15">
      <t>トキ</t>
    </rPh>
    <rPh sb="16" eb="18">
      <t>セイエイ</t>
    </rPh>
    <rPh sb="20" eb="21">
      <t>ミチ</t>
    </rPh>
    <rPh sb="21" eb="22">
      <t>ヅ</t>
    </rPh>
    <phoneticPr fontId="1"/>
  </si>
  <si>
    <t>Atlantian Infantry</t>
    <phoneticPr fontId="1"/>
  </si>
  <si>
    <t>珊瑚の槍と盾を持つ歩兵。短い武器を使う敵から見れば既に脅威</t>
    <rPh sb="0" eb="2">
      <t>サンゴ</t>
    </rPh>
    <rPh sb="3" eb="4">
      <t>ヤリ</t>
    </rPh>
    <rPh sb="5" eb="6">
      <t>タテ</t>
    </rPh>
    <rPh sb="7" eb="8">
      <t>モ</t>
    </rPh>
    <rPh sb="9" eb="11">
      <t>ホヘイ</t>
    </rPh>
    <rPh sb="12" eb="13">
      <t>ミジカ</t>
    </rPh>
    <rPh sb="14" eb="16">
      <t>ブキ</t>
    </rPh>
    <rPh sb="17" eb="18">
      <t>ツカ</t>
    </rPh>
    <rPh sb="19" eb="20">
      <t>テキ</t>
    </rPh>
    <rPh sb="22" eb="23">
      <t>ミ</t>
    </rPh>
    <rPh sb="25" eb="26">
      <t>スデ</t>
    </rPh>
    <rPh sb="27" eb="29">
      <t>キョウイ</t>
    </rPh>
    <phoneticPr fontId="1"/>
  </si>
  <si>
    <t>Reef Warrior</t>
    <phoneticPr fontId="1"/>
  </si>
  <si>
    <t>珊瑚の槍、珊瑚の投槍、盾を持つ歩兵。投槍は陸戦でのみ活かせる</t>
    <rPh sb="0" eb="2">
      <t>サンゴ</t>
    </rPh>
    <rPh sb="3" eb="4">
      <t>ヤリ</t>
    </rPh>
    <rPh sb="5" eb="7">
      <t>サンゴ</t>
    </rPh>
    <rPh sb="8" eb="10">
      <t>ナゲヤリ</t>
    </rPh>
    <rPh sb="11" eb="12">
      <t>タテ</t>
    </rPh>
    <rPh sb="13" eb="14">
      <t>モ</t>
    </rPh>
    <rPh sb="15" eb="17">
      <t>ホヘイ</t>
    </rPh>
    <rPh sb="18" eb="20">
      <t>ナゲヤリ</t>
    </rPh>
    <rPh sb="21" eb="23">
      <t>リクセン</t>
    </rPh>
    <rPh sb="26" eb="27">
      <t>イ</t>
    </rPh>
    <phoneticPr fontId="1"/>
  </si>
  <si>
    <t>Coral Guard</t>
    <phoneticPr fontId="1"/>
  </si>
  <si>
    <t>珊瑚の槍と盾を持つ歩兵。士気や戦闘技能に優れる</t>
    <rPh sb="0" eb="2">
      <t>サンゴ</t>
    </rPh>
    <rPh sb="3" eb="4">
      <t>ヤリ</t>
    </rPh>
    <rPh sb="5" eb="6">
      <t>タテ</t>
    </rPh>
    <rPh sb="7" eb="8">
      <t>モ</t>
    </rPh>
    <rPh sb="9" eb="11">
      <t>ホヘイ</t>
    </rPh>
    <rPh sb="12" eb="14">
      <t>シキ</t>
    </rPh>
    <rPh sb="15" eb="17">
      <t>セントウ</t>
    </rPh>
    <rPh sb="17" eb="19">
      <t>ギノウ</t>
    </rPh>
    <rPh sb="20" eb="21">
      <t>スグ</t>
    </rPh>
    <phoneticPr fontId="1"/>
  </si>
  <si>
    <t>8</t>
    <phoneticPr fontId="1"/>
  </si>
  <si>
    <t>珊瑚の薙刀を持つ歩兵。防具を貫いて毒を与えやすい</t>
    <rPh sb="0" eb="2">
      <t>サンゴ</t>
    </rPh>
    <rPh sb="3" eb="5">
      <t>ナギナタ</t>
    </rPh>
    <rPh sb="6" eb="7">
      <t>モ</t>
    </rPh>
    <rPh sb="8" eb="10">
      <t>ホヘイ</t>
    </rPh>
    <rPh sb="11" eb="13">
      <t>ボウグ</t>
    </rPh>
    <rPh sb="14" eb="15">
      <t>ツラヌ</t>
    </rPh>
    <rPh sb="17" eb="18">
      <t>ドク</t>
    </rPh>
    <rPh sb="19" eb="20">
      <t>アタ</t>
    </rPh>
    <phoneticPr fontId="1"/>
  </si>
  <si>
    <t>Shambler</t>
  </si>
  <si>
    <t>Shambler Guard</t>
    <phoneticPr fontId="1"/>
  </si>
  <si>
    <t>珊瑚の棍棒と盾を持つ歩兵。力が強いため十分痛い</t>
    <rPh sb="0" eb="2">
      <t>サンゴ</t>
    </rPh>
    <rPh sb="3" eb="5">
      <t>コンボウ</t>
    </rPh>
    <rPh sb="6" eb="7">
      <t>タテ</t>
    </rPh>
    <rPh sb="8" eb="9">
      <t>モ</t>
    </rPh>
    <rPh sb="10" eb="12">
      <t>ホヘイ</t>
    </rPh>
    <rPh sb="13" eb="14">
      <t>チカラ</t>
    </rPh>
    <rPh sb="15" eb="16">
      <t>ツヨ</t>
    </rPh>
    <rPh sb="19" eb="21">
      <t>ジュウブン</t>
    </rPh>
    <rPh sb="21" eb="22">
      <t>イタ</t>
    </rPh>
    <phoneticPr fontId="1"/>
  </si>
  <si>
    <t>War Shambler</t>
    <phoneticPr fontId="1"/>
  </si>
  <si>
    <t>珊瑚の薙刀と盾を持つ歩兵。高い筋力を活かした一撃は重い</t>
    <rPh sb="0" eb="2">
      <t>サンゴ</t>
    </rPh>
    <rPh sb="3" eb="5">
      <t>ナギナタ</t>
    </rPh>
    <rPh sb="6" eb="7">
      <t>タテ</t>
    </rPh>
    <rPh sb="8" eb="9">
      <t>モ</t>
    </rPh>
    <rPh sb="10" eb="12">
      <t>ホヘイ</t>
    </rPh>
    <rPh sb="13" eb="14">
      <t>タカ</t>
    </rPh>
    <rPh sb="15" eb="17">
      <t>キンリョク</t>
    </rPh>
    <rPh sb="18" eb="19">
      <t>イ</t>
    </rPh>
    <rPh sb="22" eb="24">
      <t>イチゲキ</t>
    </rPh>
    <rPh sb="25" eb="26">
      <t>オモ</t>
    </rPh>
    <phoneticPr fontId="1"/>
  </si>
  <si>
    <t>War Lobster</t>
    <phoneticPr fontId="1"/>
  </si>
  <si>
    <t>騎兵</t>
    <rPh sb="0" eb="2">
      <t>キヘイ</t>
    </rPh>
    <phoneticPr fontId="1"/>
  </si>
  <si>
    <t>a</t>
    <phoneticPr fontId="1"/>
  </si>
  <si>
    <t>敵を蹂躙する水棲の大海老。乗り手が落とされると味方まで潰し始める</t>
    <rPh sb="0" eb="1">
      <t>テキ</t>
    </rPh>
    <rPh sb="2" eb="4">
      <t>ジュウリン</t>
    </rPh>
    <rPh sb="6" eb="8">
      <t>スイセイ</t>
    </rPh>
    <rPh sb="9" eb="10">
      <t>オオ</t>
    </rPh>
    <rPh sb="10" eb="12">
      <t>エビ</t>
    </rPh>
    <rPh sb="13" eb="14">
      <t>ノ</t>
    </rPh>
    <rPh sb="15" eb="16">
      <t>テ</t>
    </rPh>
    <rPh sb="17" eb="18">
      <t>オ</t>
    </rPh>
    <rPh sb="23" eb="25">
      <t>ミカタ</t>
    </rPh>
    <rPh sb="27" eb="28">
      <t>ツブ</t>
    </rPh>
    <rPh sb="29" eb="30">
      <t>ハジ</t>
    </rPh>
    <phoneticPr fontId="1"/>
  </si>
  <si>
    <t>Mother Guard</t>
    <phoneticPr fontId="1"/>
  </si>
  <si>
    <t>珊瑚の薙刀と盾を持つ重歩兵。護衛も得意とする</t>
    <rPh sb="0" eb="2">
      <t>サンゴ</t>
    </rPh>
    <rPh sb="3" eb="5">
      <t>ナギナタ</t>
    </rPh>
    <rPh sb="6" eb="7">
      <t>タテ</t>
    </rPh>
    <rPh sb="8" eb="9">
      <t>モ</t>
    </rPh>
    <rPh sb="10" eb="11">
      <t>ジュウ</t>
    </rPh>
    <rPh sb="11" eb="13">
      <t>ホヘイ</t>
    </rPh>
    <rPh sb="14" eb="16">
      <t>ゴエイ</t>
    </rPh>
    <rPh sb="17" eb="19">
      <t>トクイ</t>
    </rPh>
    <phoneticPr fontId="1"/>
  </si>
  <si>
    <t>Soldier of the Deep</t>
    <phoneticPr fontId="1"/>
  </si>
  <si>
    <t>珊瑚の槍を持つ軽歩兵。安いので数合わせには使える</t>
    <rPh sb="0" eb="2">
      <t>サンゴ</t>
    </rPh>
    <rPh sb="3" eb="4">
      <t>ヤリ</t>
    </rPh>
    <rPh sb="5" eb="6">
      <t>モ</t>
    </rPh>
    <rPh sb="7" eb="8">
      <t>ケイ</t>
    </rPh>
    <rPh sb="8" eb="10">
      <t>ホヘイ</t>
    </rPh>
    <rPh sb="11" eb="12">
      <t>ヤス</t>
    </rPh>
    <rPh sb="15" eb="16">
      <t>カズ</t>
    </rPh>
    <rPh sb="16" eb="17">
      <t>ア</t>
    </rPh>
    <rPh sb="21" eb="22">
      <t>ツカ</t>
    </rPh>
    <phoneticPr fontId="1"/>
  </si>
  <si>
    <t>Atlantis</t>
    <phoneticPr fontId="1"/>
  </si>
  <si>
    <t>聖3</t>
    <rPh sb="0" eb="1">
      <t>セイ</t>
    </rPh>
    <phoneticPr fontId="1"/>
  </si>
  <si>
    <t>水3</t>
    <rPh sb="0" eb="1">
      <t>ミズ</t>
    </rPh>
    <phoneticPr fontId="1"/>
  </si>
  <si>
    <t>火水地星+2:100% 火水地星+1:10%</t>
    <rPh sb="0" eb="1">
      <t>ヒ</t>
    </rPh>
    <rPh sb="1" eb="2">
      <t>ミズ</t>
    </rPh>
    <rPh sb="2" eb="3">
      <t>チ</t>
    </rPh>
    <rPh sb="3" eb="4">
      <t>ホシ</t>
    </rPh>
    <rPh sb="12" eb="13">
      <t>ヒ</t>
    </rPh>
    <rPh sb="13" eb="14">
      <t>ミズ</t>
    </rPh>
    <rPh sb="14" eb="15">
      <t>チ</t>
    </rPh>
    <rPh sb="15" eb="16">
      <t>ホシ</t>
    </rPh>
    <phoneticPr fontId="1"/>
  </si>
  <si>
    <t>水2</t>
    <rPh sb="0" eb="1">
      <t>ミズ</t>
    </rPh>
    <phoneticPr fontId="1"/>
  </si>
  <si>
    <t>火水地星+1:100%</t>
    <rPh sb="0" eb="1">
      <t>ヒ</t>
    </rPh>
    <rPh sb="1" eb="2">
      <t>ミズ</t>
    </rPh>
    <rPh sb="2" eb="3">
      <t>チ</t>
    </rPh>
    <rPh sb="3" eb="4">
      <t>ホシ</t>
    </rPh>
    <phoneticPr fontId="1"/>
  </si>
  <si>
    <t>水3星2聖1</t>
    <rPh sb="0" eb="1">
      <t>ミズ</t>
    </rPh>
    <rPh sb="2" eb="3">
      <t>ホシ</t>
    </rPh>
    <rPh sb="4" eb="5">
      <t>セイ</t>
    </rPh>
    <phoneticPr fontId="1"/>
  </si>
  <si>
    <t>水1</t>
    <rPh sb="0" eb="1">
      <t>ミズ</t>
    </rPh>
    <phoneticPr fontId="1"/>
  </si>
  <si>
    <t>水2星1</t>
    <rPh sb="0" eb="1">
      <t>ミズ</t>
    </rPh>
    <rPh sb="2" eb="3">
      <t>ホシ</t>
    </rPh>
    <phoneticPr fontId="1"/>
  </si>
  <si>
    <t>Atlantian Militia:10　Atlantian Light Infantry:10</t>
    <phoneticPr fontId="1"/>
  </si>
  <si>
    <t>Atlantian Shield Bearer:10　War Shambler:10</t>
    <phoneticPr fontId="1"/>
  </si>
  <si>
    <t>Atlantian Infantry:4　Shambler Guard:4</t>
    <phoneticPr fontId="1"/>
  </si>
  <si>
    <t>Captain</t>
    <phoneticPr fontId="1"/>
  </si>
  <si>
    <t>Archer:10</t>
    <phoneticPr fontId="1"/>
  </si>
  <si>
    <t>Summon Monster Fish</t>
    <phoneticPr fontId="1"/>
  </si>
  <si>
    <t>ユニーク召喚（候補1種）\n再召喚不可</t>
    <rPh sb="4" eb="6">
      <t>ショウカン</t>
    </rPh>
    <rPh sb="7" eb="9">
      <t>コウホ</t>
    </rPh>
    <rPh sb="10" eb="11">
      <t>シュ</t>
    </rPh>
    <rPh sb="14" eb="17">
      <t>サイショウカン</t>
    </rPh>
    <rPh sb="17" eb="19">
      <t>フカ</t>
    </rPh>
    <phoneticPr fontId="1"/>
  </si>
  <si>
    <t>遥かな過去、奇妙な異星人の大いなる種族が住んでいた遠くの星は、想像も及ばないような大災害に見舞われました。
その星は天から落ち、小さな欠片へと砕けました。
そのような欠片の一つは、天球を通ってこの世界へと落下しました。
欠片は改訂へと落着し、そしてそこでかの偉大なる種族の残滓は適応し、生き延びました。
彼らは数を増し、圧倒的な精神的力によって、魚のような人型種族を隷属させました。
沈んだ都市R'lyehは、人間に知られる何とも異なる建築で海の下に築かれた、心を冒されるような地です。
R'lyehの会館では、落下を生き延びた偉大なる者、Starspawnが彼らの偉大なる種族の再建を計画しています。
Starspawnは遠き星についての優れた知識を持つ強大なる魔術師で、そして偉大なる種族の全員が強力な精神細工師です。
R'lyehの全ての沿岸要塞は、女性たちが偉大なる者によって受胎されることを望んで自らを沈めることができる、特別な井戸があります。
しかし、大半は代わりにDeep Oneによって捕らえられ、その女性たちの子供は、彼女らが望んだ高貴なるStarchildではなく、奇妙な魚のような人型生物となります。
これらの半人の混血種は、主に人類を海の下へと連れ去ることに専念しており、しばしば無償でR'lyehの軍に加わります。</t>
    <phoneticPr fontId="1"/>
  </si>
  <si>
    <t>トリトン、マーマン、アトランティアン、イリシッド</t>
    <phoneticPr fontId="1"/>
  </si>
  <si>
    <t>The Sunken City, The Void Gate</t>
    <phoneticPr fontId="1"/>
  </si>
  <si>
    <t>水2星3</t>
    <rPh sb="0" eb="1">
      <t>ミズ</t>
    </rPh>
    <rPh sb="2" eb="3">
      <t>ホシ</t>
    </rPh>
    <phoneticPr fontId="1"/>
  </si>
  <si>
    <t>星の魔術師によるVoid Beingの召喚が可能</t>
    <rPh sb="0" eb="1">
      <t>ホシ</t>
    </rPh>
    <rPh sb="2" eb="5">
      <t>マジュツシ</t>
    </rPh>
    <rPh sb="19" eb="21">
      <t>ショウカン</t>
    </rPh>
    <rPh sb="22" eb="24">
      <t>カノウ</t>
    </rPh>
    <phoneticPr fontId="1"/>
  </si>
  <si>
    <t>Slave Priest</t>
  </si>
  <si>
    <t>Slave Mage</t>
  </si>
  <si>
    <t>Slave Trooper</t>
  </si>
  <si>
    <t>Slave Guardian</t>
  </si>
  <si>
    <t>Lobo Guard</t>
  </si>
  <si>
    <t>Shambler Thrall</t>
  </si>
  <si>
    <t>Traitor Prince</t>
    <phoneticPr fontId="1"/>
  </si>
  <si>
    <t>標準的な指揮官。数を率いるのが得意</t>
    <rPh sb="0" eb="3">
      <t>ヒョウジュンテキ</t>
    </rPh>
    <rPh sb="4" eb="7">
      <t>シキカン</t>
    </rPh>
    <rPh sb="8" eb="9">
      <t>カズ</t>
    </rPh>
    <rPh sb="10" eb="11">
      <t>ヒキ</t>
    </rPh>
    <rPh sb="15" eb="17">
      <t>トクイ</t>
    </rPh>
    <phoneticPr fontId="1"/>
  </si>
  <si>
    <t>レベル1の聖職者。奴隷扱いで維持費が安い</t>
    <rPh sb="5" eb="8">
      <t>セイショクシャ</t>
    </rPh>
    <rPh sb="9" eb="11">
      <t>ドレイ</t>
    </rPh>
    <rPh sb="11" eb="12">
      <t>アツカ</t>
    </rPh>
    <rPh sb="14" eb="17">
      <t>イジヒ</t>
    </rPh>
    <rPh sb="18" eb="19">
      <t>ヤス</t>
    </rPh>
    <phoneticPr fontId="1"/>
  </si>
  <si>
    <t>Illithid Lord</t>
    <phoneticPr fontId="1"/>
  </si>
  <si>
    <t>魔法生物向けの指揮官。数は少ないが奴隷管理も得意</t>
    <rPh sb="0" eb="2">
      <t>マホウ</t>
    </rPh>
    <rPh sb="2" eb="4">
      <t>セイブツ</t>
    </rPh>
    <rPh sb="4" eb="5">
      <t>ム</t>
    </rPh>
    <rPh sb="7" eb="10">
      <t>シキカン</t>
    </rPh>
    <rPh sb="11" eb="12">
      <t>カズ</t>
    </rPh>
    <rPh sb="13" eb="14">
      <t>スク</t>
    </rPh>
    <rPh sb="17" eb="19">
      <t>ドレイ</t>
    </rPh>
    <rPh sb="19" eb="21">
      <t>カンリ</t>
    </rPh>
    <rPh sb="22" eb="24">
      <t>トクイ</t>
    </rPh>
    <phoneticPr fontId="1"/>
  </si>
  <si>
    <t>水、星などの魔法技能を持つ。やや高価だが維持費は低め</t>
    <rPh sb="0" eb="1">
      <t>ミズ</t>
    </rPh>
    <rPh sb="2" eb="3">
      <t>ホシ</t>
    </rPh>
    <rPh sb="6" eb="8">
      <t>マホウ</t>
    </rPh>
    <rPh sb="8" eb="10">
      <t>ギノウ</t>
    </rPh>
    <rPh sb="11" eb="12">
      <t>モ</t>
    </rPh>
    <rPh sb="16" eb="18">
      <t>コウカ</t>
    </rPh>
    <rPh sb="20" eb="23">
      <t>イジヒ</t>
    </rPh>
    <rPh sb="24" eb="25">
      <t>ヒク</t>
    </rPh>
    <phoneticPr fontId="1"/>
  </si>
  <si>
    <t>Star Child</t>
    <phoneticPr fontId="1"/>
  </si>
  <si>
    <t>星の魔法技能を持つ暗殺者。研究にもお手頃</t>
    <rPh sb="0" eb="1">
      <t>ホシ</t>
    </rPh>
    <rPh sb="2" eb="4">
      <t>マホウ</t>
    </rPh>
    <rPh sb="4" eb="6">
      <t>ギノウ</t>
    </rPh>
    <rPh sb="7" eb="8">
      <t>モ</t>
    </rPh>
    <rPh sb="9" eb="12">
      <t>アンサツシャ</t>
    </rPh>
    <rPh sb="13" eb="15">
      <t>ケンキュウ</t>
    </rPh>
    <rPh sb="18" eb="20">
      <t>テゴロ</t>
    </rPh>
    <phoneticPr fontId="1"/>
  </si>
  <si>
    <t>Starspawn</t>
    <phoneticPr fontId="1"/>
  </si>
  <si>
    <t>レベル2の聖職者。星などの魔法と召喚技術を備える</t>
    <rPh sb="5" eb="8">
      <t>セイショクシャ</t>
    </rPh>
    <rPh sb="9" eb="10">
      <t>ホシ</t>
    </rPh>
    <rPh sb="13" eb="15">
      <t>マホウ</t>
    </rPh>
    <rPh sb="16" eb="18">
      <t>ショウカン</t>
    </rPh>
    <rPh sb="18" eb="20">
      <t>ギジュツ</t>
    </rPh>
    <rPh sb="21" eb="22">
      <t>ソナ</t>
    </rPh>
    <phoneticPr fontId="1"/>
  </si>
  <si>
    <t>50+</t>
    <phoneticPr fontId="1"/>
  </si>
  <si>
    <t>0+</t>
    <phoneticPr fontId="1"/>
  </si>
  <si>
    <t>Starspawn</t>
    <phoneticPr fontId="1"/>
  </si>
  <si>
    <t>星、水などの魔法技能を持つ。魔力特化でとくに星魔法は得意</t>
    <rPh sb="0" eb="1">
      <t>ホシ</t>
    </rPh>
    <rPh sb="2" eb="3">
      <t>ミズ</t>
    </rPh>
    <rPh sb="6" eb="8">
      <t>マホウ</t>
    </rPh>
    <rPh sb="8" eb="10">
      <t>ギノウ</t>
    </rPh>
    <rPh sb="11" eb="12">
      <t>モ</t>
    </rPh>
    <rPh sb="14" eb="16">
      <t>マリョク</t>
    </rPh>
    <rPh sb="16" eb="18">
      <t>トクカ</t>
    </rPh>
    <rPh sb="22" eb="23">
      <t>ホシ</t>
    </rPh>
    <rPh sb="23" eb="25">
      <t>マホウ</t>
    </rPh>
    <rPh sb="26" eb="28">
      <t>トクイ</t>
    </rPh>
    <phoneticPr fontId="1"/>
  </si>
  <si>
    <t>115+</t>
    <phoneticPr fontId="1"/>
  </si>
  <si>
    <t>Hybrid Commander</t>
    <phoneticPr fontId="1"/>
  </si>
  <si>
    <t>沿岸で雇える指揮官。魔法生物も少しだけ連れられる</t>
    <rPh sb="0" eb="2">
      <t>エンガン</t>
    </rPh>
    <rPh sb="3" eb="4">
      <t>ヤト</t>
    </rPh>
    <rPh sb="6" eb="9">
      <t>シキカン</t>
    </rPh>
    <rPh sb="10" eb="12">
      <t>マホウ</t>
    </rPh>
    <rPh sb="12" eb="14">
      <t>セイブツ</t>
    </rPh>
    <rPh sb="15" eb="16">
      <t>スコ</t>
    </rPh>
    <rPh sb="19" eb="20">
      <t>ツ</t>
    </rPh>
    <phoneticPr fontId="1"/>
  </si>
  <si>
    <t>Meteorite Guard</t>
    <phoneticPr fontId="1"/>
  </si>
  <si>
    <t>魔法の三叉矛を持つ重歩兵。奴隷にあるまじき士気を持つ</t>
    <rPh sb="0" eb="2">
      <t>マホウ</t>
    </rPh>
    <rPh sb="3" eb="5">
      <t>サンサ</t>
    </rPh>
    <rPh sb="5" eb="6">
      <t>ホコ</t>
    </rPh>
    <rPh sb="7" eb="8">
      <t>モ</t>
    </rPh>
    <rPh sb="9" eb="10">
      <t>ジュウ</t>
    </rPh>
    <rPh sb="10" eb="12">
      <t>ホヘイ</t>
    </rPh>
    <rPh sb="13" eb="15">
      <t>ドレイ</t>
    </rPh>
    <rPh sb="21" eb="23">
      <t>シキ</t>
    </rPh>
    <rPh sb="24" eb="25">
      <t>モ</t>
    </rPh>
    <phoneticPr fontId="1"/>
  </si>
  <si>
    <t>Crab Hybrid</t>
    <phoneticPr fontId="1"/>
  </si>
  <si>
    <t>二つの鋏で戦う歩兵。水棲だが戦闘力はなかなかのもの</t>
    <rPh sb="0" eb="1">
      <t>フタ</t>
    </rPh>
    <rPh sb="3" eb="4">
      <t>ハサミ</t>
    </rPh>
    <rPh sb="5" eb="6">
      <t>タタカ</t>
    </rPh>
    <rPh sb="7" eb="9">
      <t>ホヘイ</t>
    </rPh>
    <rPh sb="10" eb="12">
      <t>スイセイ</t>
    </rPh>
    <rPh sb="14" eb="17">
      <t>セントウリョク</t>
    </rPh>
    <phoneticPr fontId="1"/>
  </si>
  <si>
    <t>Illithid</t>
    <phoneticPr fontId="1"/>
  </si>
  <si>
    <t>思念により敵を麻痺させる。前衛の支援として効果的</t>
    <rPh sb="0" eb="2">
      <t>シネン</t>
    </rPh>
    <rPh sb="5" eb="6">
      <t>テキ</t>
    </rPh>
    <rPh sb="7" eb="9">
      <t>マヒ</t>
    </rPh>
    <rPh sb="13" eb="15">
      <t>ゼンエイ</t>
    </rPh>
    <rPh sb="16" eb="18">
      <t>シエン</t>
    </rPh>
    <rPh sb="21" eb="24">
      <t>コウカテキ</t>
    </rPh>
    <phoneticPr fontId="1"/>
  </si>
  <si>
    <t>Illithid Soldier</t>
    <phoneticPr fontId="1"/>
  </si>
  <si>
    <t>魔法の三叉矛を持つ重歩兵。装備は良いが白兵戦には半端な大柄さが痛い</t>
    <rPh sb="0" eb="2">
      <t>マホウ</t>
    </rPh>
    <rPh sb="3" eb="5">
      <t>サンサ</t>
    </rPh>
    <rPh sb="5" eb="6">
      <t>ホコ</t>
    </rPh>
    <rPh sb="7" eb="8">
      <t>モ</t>
    </rPh>
    <rPh sb="9" eb="10">
      <t>ジュウ</t>
    </rPh>
    <rPh sb="10" eb="12">
      <t>ホヘイ</t>
    </rPh>
    <rPh sb="13" eb="15">
      <t>ソウビ</t>
    </rPh>
    <rPh sb="16" eb="17">
      <t>イ</t>
    </rPh>
    <rPh sb="19" eb="22">
      <t>ハクヘイセン</t>
    </rPh>
    <rPh sb="24" eb="26">
      <t>ハンパ</t>
    </rPh>
    <rPh sb="27" eb="29">
      <t>オオガラ</t>
    </rPh>
    <rPh sb="31" eb="32">
      <t>イタ</t>
    </rPh>
    <phoneticPr fontId="1"/>
  </si>
  <si>
    <t>R'lyeh</t>
    <phoneticPr fontId="1"/>
  </si>
  <si>
    <t>Slave Priest</t>
    <phoneticPr fontId="1"/>
  </si>
  <si>
    <t>Slave Mage</t>
    <phoneticPr fontId="1"/>
  </si>
  <si>
    <t>水地星緑+1:100%</t>
    <rPh sb="0" eb="1">
      <t>ミズ</t>
    </rPh>
    <rPh sb="1" eb="2">
      <t>チ</t>
    </rPh>
    <rPh sb="2" eb="3">
      <t>ホシ</t>
    </rPh>
    <rPh sb="3" eb="4">
      <t>ミドリ</t>
    </rPh>
    <phoneticPr fontId="1"/>
  </si>
  <si>
    <t>Star Child</t>
    <phoneticPr fontId="1"/>
  </si>
  <si>
    <t>星1</t>
    <rPh sb="0" eb="1">
      <t>ホシ</t>
    </rPh>
    <phoneticPr fontId="1"/>
  </si>
  <si>
    <t>星1聖2</t>
    <rPh sb="0" eb="1">
      <t>ホシ</t>
    </rPh>
    <rPh sb="2" eb="3">
      <t>セイ</t>
    </rPh>
    <phoneticPr fontId="1"/>
  </si>
  <si>
    <t>水地星死+1:100%</t>
    <rPh sb="0" eb="1">
      <t>ミズ</t>
    </rPh>
    <rPh sb="1" eb="2">
      <t>チ</t>
    </rPh>
    <rPh sb="2" eb="3">
      <t>ホシ</t>
    </rPh>
    <rPh sb="3" eb="4">
      <t>シ</t>
    </rPh>
    <phoneticPr fontId="1"/>
  </si>
  <si>
    <t>水1星3</t>
    <rPh sb="0" eb="1">
      <t>ミズ</t>
    </rPh>
    <rPh sb="2" eb="3">
      <t>ホシ</t>
    </rPh>
    <phoneticPr fontId="1"/>
  </si>
  <si>
    <t>水地星死+1:100% 水地星死+1:100% 水地星死+1:10%</t>
    <rPh sb="0" eb="1">
      <t>ミズ</t>
    </rPh>
    <rPh sb="1" eb="2">
      <t>チ</t>
    </rPh>
    <rPh sb="2" eb="3">
      <t>ホシ</t>
    </rPh>
    <rPh sb="3" eb="4">
      <t>シ</t>
    </rPh>
    <rPh sb="12" eb="13">
      <t>ミズ</t>
    </rPh>
    <rPh sb="13" eb="14">
      <t>チ</t>
    </rPh>
    <rPh sb="14" eb="15">
      <t>ホシ</t>
    </rPh>
    <rPh sb="15" eb="16">
      <t>シ</t>
    </rPh>
    <rPh sb="24" eb="25">
      <t>ミズ</t>
    </rPh>
    <rPh sb="25" eb="26">
      <t>チ</t>
    </rPh>
    <rPh sb="26" eb="27">
      <t>ホシ</t>
    </rPh>
    <rPh sb="27" eb="28">
      <t>シ</t>
    </rPh>
    <phoneticPr fontId="1"/>
  </si>
  <si>
    <t>R'lyeh</t>
    <phoneticPr fontId="1"/>
  </si>
  <si>
    <t>Lobo Guard:20　Slave Trooper:10</t>
    <phoneticPr fontId="1"/>
  </si>
  <si>
    <t>TrooperはAtlantian</t>
    <phoneticPr fontId="1"/>
  </si>
  <si>
    <t>Slave Guardian:10　Shambler Thrall:5</t>
    <phoneticPr fontId="1"/>
  </si>
  <si>
    <t>GuardianはAtlantianの兜持ち</t>
    <rPh sb="19" eb="20">
      <t>カブト</t>
    </rPh>
    <rPh sb="20" eb="21">
      <t>モ</t>
    </rPh>
    <phoneticPr fontId="1"/>
  </si>
  <si>
    <t>Illithid Soldier:2　Slave Guardian:4</t>
    <phoneticPr fontId="1"/>
  </si>
  <si>
    <t>Pelagiaは、海中に形成された最初の王国でした。
それは、鰭のような足を持つ人型種族、Tritonの国です。
強大なるTritonの聖王に統治され、この国は海の大部分を支配しました。
海の深みを粉砕した破滅的な事件の後、Pelagiaは素早く回復しました。
R'lyehは破壊され、奇妙な種族の下で再建され、AtlantisはそのBasalt Cityが倒壊し、彼らの王が壊れた柱の下に埋もれたことで、かつての力の多くを失いました。
一方で、Pelagiaは深海に決して依存しておらず、そのため落ちた星は彼らの住処に影響を及ぼしませんでした。
Triton王国は生き延び、進化しました。
初期の時代のTriton Kingは、その聖職者としての権限の多くを失いました。
彼らは今も尊重されていますが、神聖な存在として崇拝されることはなく、彼らはその下等な親類から離れました。
現在、彼らの統治は名ばかりのもので、内省し、海の神秘を会得しようと試みています。
王国の部族間の境界は時と共に薄れていき、Shark部族とTurtle部族は、今ではより大きなPelagia文化の一部となりました。
Berytosの滅亡後、Mermanとその沿岸部の貿易商は他の取引先を見つけましたが、彼らは今でもPelagiaの経済の重要な部分で、また彼らは海に青銅を齎しました。
現在、Pelagiaの兵士たちは初期の時代の粗雑な防具を捨て、輝く青銅の鎧を着て戦います。
BerytosやTherodosとの過去の接触は、Telkhineの秘密や伝説に対する関心をそそりました。
Therodosの最終的な安息により、Telkhineの秘密は、Pelagiaの賢者たちが利用できるものとなりました。</t>
    <phoneticPr fontId="1"/>
  </si>
  <si>
    <t>トリトン、マーマン</t>
    <phoneticPr fontId="1"/>
  </si>
  <si>
    <t>Castle</t>
    <phoneticPr fontId="1"/>
  </si>
  <si>
    <t>Standard</t>
    <phoneticPr fontId="1"/>
  </si>
  <si>
    <t>Sea</t>
    <phoneticPr fontId="1"/>
  </si>
  <si>
    <t>Palace of Pearls</t>
    <phoneticPr fontId="1"/>
  </si>
  <si>
    <t>水4緑1</t>
    <rPh sb="0" eb="1">
      <t>ミズ</t>
    </rPh>
    <rPh sb="2" eb="3">
      <t>ミドリ</t>
    </rPh>
    <phoneticPr fontId="1"/>
  </si>
  <si>
    <t>Merman Scout</t>
  </si>
  <si>
    <t>Pelagian Captain</t>
  </si>
  <si>
    <t>Merman Priest</t>
  </si>
  <si>
    <t>Pelagian Mermage</t>
  </si>
  <si>
    <t>10</t>
  </si>
  <si>
    <t>Pearl Clan Priest</t>
  </si>
  <si>
    <t>Pearl Mage</t>
  </si>
  <si>
    <t>Pelagian Militia</t>
  </si>
  <si>
    <t>Pelagian Soldier</t>
  </si>
  <si>
    <t>Hippocampus</t>
  </si>
  <si>
    <t>20</t>
  </si>
  <si>
    <t>Wave Lord</t>
    <phoneticPr fontId="1"/>
  </si>
  <si>
    <t>水棲の指揮官。自力では海を離れられない</t>
    <rPh sb="0" eb="2">
      <t>スイセイ</t>
    </rPh>
    <rPh sb="3" eb="6">
      <t>シキカン</t>
    </rPh>
    <rPh sb="7" eb="9">
      <t>ジリキ</t>
    </rPh>
    <rPh sb="11" eb="12">
      <t>ウミ</t>
    </rPh>
    <rPh sb="13" eb="14">
      <t>ハナ</t>
    </rPh>
    <phoneticPr fontId="1"/>
  </si>
  <si>
    <t>指揮官</t>
    <rPh sb="0" eb="3">
      <t>シキカン</t>
    </rPh>
    <phoneticPr fontId="1"/>
  </si>
  <si>
    <t>Amber Clan Noble</t>
    <phoneticPr fontId="1"/>
  </si>
  <si>
    <t>海</t>
    <rPh sb="0" eb="1">
      <t>ウミ</t>
    </rPh>
    <phoneticPr fontId="1"/>
  </si>
  <si>
    <t>水棲の上位指揮官。ほぼ海戦用だが指揮能力は高め</t>
    <rPh sb="0" eb="2">
      <t>スイセイ</t>
    </rPh>
    <rPh sb="3" eb="5">
      <t>ジョウイ</t>
    </rPh>
    <rPh sb="5" eb="8">
      <t>シキカン</t>
    </rPh>
    <rPh sb="11" eb="13">
      <t>カイセン</t>
    </rPh>
    <rPh sb="13" eb="14">
      <t>ヨウ</t>
    </rPh>
    <rPh sb="16" eb="18">
      <t>シキ</t>
    </rPh>
    <rPh sb="18" eb="20">
      <t>ノウリョク</t>
    </rPh>
    <rPh sb="21" eb="22">
      <t>タカ</t>
    </rPh>
    <phoneticPr fontId="1"/>
  </si>
  <si>
    <t>14</t>
    <phoneticPr fontId="1"/>
  </si>
  <si>
    <t>a</t>
    <phoneticPr fontId="1"/>
  </si>
  <si>
    <t>Pelagian Mystic</t>
    <phoneticPr fontId="1"/>
  </si>
  <si>
    <t>y</t>
    <phoneticPr fontId="1"/>
  </si>
  <si>
    <t>魔術師</t>
    <rPh sb="0" eb="3">
      <t>マジュツシ</t>
    </rPh>
    <phoneticPr fontId="1"/>
  </si>
  <si>
    <t>風水地などの魔法技能を持つ。研究が得意</t>
    <rPh sb="0" eb="1">
      <t>カゼ</t>
    </rPh>
    <rPh sb="1" eb="2">
      <t>ミズ</t>
    </rPh>
    <rPh sb="2" eb="3">
      <t>チ</t>
    </rPh>
    <rPh sb="6" eb="8">
      <t>マホウ</t>
    </rPh>
    <rPh sb="8" eb="10">
      <t>ギノウ</t>
    </rPh>
    <rPh sb="11" eb="12">
      <t>モ</t>
    </rPh>
    <rPh sb="14" eb="16">
      <t>ケンキュウ</t>
    </rPh>
    <rPh sb="17" eb="19">
      <t>トクイ</t>
    </rPh>
    <phoneticPr fontId="1"/>
  </si>
  <si>
    <t>20+</t>
    <phoneticPr fontId="1"/>
  </si>
  <si>
    <t>16</t>
    <phoneticPr fontId="1"/>
  </si>
  <si>
    <t>f</t>
    <phoneticPr fontId="1"/>
  </si>
  <si>
    <t>Amber Clan Priest</t>
    <phoneticPr fontId="1"/>
  </si>
  <si>
    <t>聖職者</t>
    <rPh sb="0" eb="3">
      <t>セイショクシャ</t>
    </rPh>
    <phoneticPr fontId="1"/>
  </si>
  <si>
    <t>y</t>
    <phoneticPr fontId="1"/>
  </si>
  <si>
    <t>レベル1の聖職者。指揮もできるが海からは出られない</t>
    <rPh sb="5" eb="8">
      <t>セイショクシャ</t>
    </rPh>
    <rPh sb="9" eb="11">
      <t>シキ</t>
    </rPh>
    <rPh sb="16" eb="17">
      <t>ウミ</t>
    </rPh>
    <rPh sb="20" eb="21">
      <t>デ</t>
    </rPh>
    <phoneticPr fontId="1"/>
  </si>
  <si>
    <t>18</t>
    <phoneticPr fontId="1"/>
  </si>
  <si>
    <t>Amber Clan Mage</t>
    <phoneticPr fontId="1"/>
  </si>
  <si>
    <t>水、火などの魔法技能を持つ。こちらも水棲</t>
    <rPh sb="0" eb="1">
      <t>ミズ</t>
    </rPh>
    <rPh sb="2" eb="3">
      <t>ヒ</t>
    </rPh>
    <rPh sb="6" eb="8">
      <t>マホウ</t>
    </rPh>
    <rPh sb="8" eb="10">
      <t>ギノウ</t>
    </rPh>
    <rPh sb="11" eb="12">
      <t>モ</t>
    </rPh>
    <rPh sb="18" eb="20">
      <t>スイセイ</t>
    </rPh>
    <phoneticPr fontId="1"/>
  </si>
  <si>
    <t>水、星などの魔法技能を持つ。真珠養殖が可能</t>
    <rPh sb="0" eb="1">
      <t>ミズ</t>
    </rPh>
    <rPh sb="2" eb="3">
      <t>ホシ</t>
    </rPh>
    <rPh sb="6" eb="8">
      <t>マホウ</t>
    </rPh>
    <rPh sb="8" eb="10">
      <t>ギノウ</t>
    </rPh>
    <rPh sb="11" eb="12">
      <t>モ</t>
    </rPh>
    <rPh sb="14" eb="16">
      <t>シンジュ</t>
    </rPh>
    <rPh sb="16" eb="18">
      <t>ヨウショク</t>
    </rPh>
    <rPh sb="19" eb="21">
      <t>カノウ</t>
    </rPh>
    <phoneticPr fontId="1"/>
  </si>
  <si>
    <t>25+</t>
    <phoneticPr fontId="1"/>
  </si>
  <si>
    <t>Triton Prince</t>
    <phoneticPr fontId="1"/>
  </si>
  <si>
    <t>最上位指揮官。水棲のため陸への対応には一手間かかる</t>
    <rPh sb="0" eb="3">
      <t>サイジョウイ</t>
    </rPh>
    <rPh sb="3" eb="6">
      <t>シキカン</t>
    </rPh>
    <rPh sb="7" eb="9">
      <t>スイセイ</t>
    </rPh>
    <rPh sb="12" eb="13">
      <t>リク</t>
    </rPh>
    <rPh sb="15" eb="17">
      <t>タイオウ</t>
    </rPh>
    <rPh sb="19" eb="22">
      <t>ヒトテマ</t>
    </rPh>
    <phoneticPr fontId="1"/>
  </si>
  <si>
    <t>Triton King</t>
    <phoneticPr fontId="1"/>
  </si>
  <si>
    <t>水などの魔法技能を持つ。水棲だが指揮も十分可能</t>
    <rPh sb="0" eb="1">
      <t>ミズ</t>
    </rPh>
    <rPh sb="4" eb="6">
      <t>マホウ</t>
    </rPh>
    <rPh sb="6" eb="8">
      <t>ギノウ</t>
    </rPh>
    <rPh sb="9" eb="10">
      <t>モ</t>
    </rPh>
    <rPh sb="12" eb="14">
      <t>スイセイ</t>
    </rPh>
    <rPh sb="16" eb="18">
      <t>シキ</t>
    </rPh>
    <rPh sb="19" eb="21">
      <t>ジュウブン</t>
    </rPh>
    <rPh sb="21" eb="23">
      <t>カノウ</t>
    </rPh>
    <phoneticPr fontId="1"/>
  </si>
  <si>
    <t>30+</t>
    <phoneticPr fontId="1"/>
  </si>
  <si>
    <t>Conqueror of the Closed Realm</t>
    <phoneticPr fontId="1"/>
  </si>
  <si>
    <t>レベル1の聖職者。魔法技能も持ち陸にも上がれる</t>
    <rPh sb="5" eb="8">
      <t>セイショクシャ</t>
    </rPh>
    <rPh sb="9" eb="11">
      <t>マホウ</t>
    </rPh>
    <rPh sb="11" eb="13">
      <t>ギノウ</t>
    </rPh>
    <rPh sb="14" eb="15">
      <t>モ</t>
    </rPh>
    <rPh sb="16" eb="17">
      <t>リク</t>
    </rPh>
    <rPh sb="19" eb="20">
      <t>ア</t>
    </rPh>
    <phoneticPr fontId="1"/>
  </si>
  <si>
    <t>5+</t>
    <phoneticPr fontId="1"/>
  </si>
  <si>
    <t>Merman Commander</t>
    <phoneticPr fontId="1"/>
  </si>
  <si>
    <t>Daduchos</t>
    <phoneticPr fontId="1"/>
  </si>
  <si>
    <t>10+</t>
    <phoneticPr fontId="1"/>
  </si>
  <si>
    <t>火などの魔法技能を持つ。研究が得意</t>
    <rPh sb="0" eb="1">
      <t>ヒ</t>
    </rPh>
    <rPh sb="4" eb="6">
      <t>マホウ</t>
    </rPh>
    <rPh sb="6" eb="8">
      <t>ギノウ</t>
    </rPh>
    <rPh sb="9" eb="10">
      <t>モ</t>
    </rPh>
    <rPh sb="12" eb="14">
      <t>ケンキュウ</t>
    </rPh>
    <rPh sb="15" eb="17">
      <t>トクイ</t>
    </rPh>
    <phoneticPr fontId="1"/>
  </si>
  <si>
    <t>Merman</t>
    <phoneticPr fontId="1"/>
  </si>
  <si>
    <t>Wave Warrior</t>
    <phoneticPr fontId="1"/>
  </si>
  <si>
    <t>三叉矛を持つ歩兵。Mermanの中では戦闘技能が高いほう</t>
    <rPh sb="0" eb="2">
      <t>サンサ</t>
    </rPh>
    <rPh sb="2" eb="3">
      <t>ホコ</t>
    </rPh>
    <rPh sb="4" eb="5">
      <t>モ</t>
    </rPh>
    <rPh sb="6" eb="8">
      <t>ホヘイ</t>
    </rPh>
    <rPh sb="16" eb="17">
      <t>ナカ</t>
    </rPh>
    <rPh sb="19" eb="21">
      <t>セントウ</t>
    </rPh>
    <rPh sb="21" eb="23">
      <t>ギノウ</t>
    </rPh>
    <rPh sb="24" eb="25">
      <t>タカ</t>
    </rPh>
    <phoneticPr fontId="1"/>
  </si>
  <si>
    <t>珊瑚の槍を持つ民兵。他の民兵よりは戦闘技能や士気は高め</t>
    <rPh sb="0" eb="2">
      <t>サンゴ</t>
    </rPh>
    <rPh sb="3" eb="4">
      <t>ヤリ</t>
    </rPh>
    <rPh sb="5" eb="6">
      <t>モ</t>
    </rPh>
    <rPh sb="7" eb="9">
      <t>ミンペイ</t>
    </rPh>
    <rPh sb="10" eb="11">
      <t>ホカ</t>
    </rPh>
    <rPh sb="12" eb="14">
      <t>ミンペイ</t>
    </rPh>
    <rPh sb="17" eb="19">
      <t>セントウ</t>
    </rPh>
    <rPh sb="19" eb="21">
      <t>ギノウ</t>
    </rPh>
    <rPh sb="22" eb="24">
      <t>シキ</t>
    </rPh>
    <rPh sb="25" eb="26">
      <t>タカ</t>
    </rPh>
    <phoneticPr fontId="1"/>
  </si>
  <si>
    <t>短三叉矛と盾を持つ歩兵。値段の割に優秀だが陸には上がれない</t>
    <rPh sb="0" eb="1">
      <t>タン</t>
    </rPh>
    <rPh sb="1" eb="3">
      <t>サンサ</t>
    </rPh>
    <rPh sb="3" eb="4">
      <t>ホコ</t>
    </rPh>
    <rPh sb="5" eb="6">
      <t>タテ</t>
    </rPh>
    <rPh sb="7" eb="8">
      <t>モ</t>
    </rPh>
    <rPh sb="9" eb="11">
      <t>ホヘイ</t>
    </rPh>
    <rPh sb="12" eb="14">
      <t>ネダン</t>
    </rPh>
    <rPh sb="15" eb="16">
      <t>ワリ</t>
    </rPh>
    <rPh sb="17" eb="19">
      <t>ユウシュウ</t>
    </rPh>
    <rPh sb="21" eb="22">
      <t>オカ</t>
    </rPh>
    <rPh sb="24" eb="25">
      <t>ア</t>
    </rPh>
    <phoneticPr fontId="1"/>
  </si>
  <si>
    <t>Coral Clan Hoplite</t>
    <phoneticPr fontId="1"/>
  </si>
  <si>
    <t>珊瑚の長槍と盾を持つ重歩兵。密集した隊列を組む</t>
    <rPh sb="0" eb="2">
      <t>サンゴ</t>
    </rPh>
    <rPh sb="3" eb="4">
      <t>ナガ</t>
    </rPh>
    <rPh sb="4" eb="5">
      <t>ヤリ</t>
    </rPh>
    <rPh sb="6" eb="7">
      <t>タテ</t>
    </rPh>
    <rPh sb="8" eb="9">
      <t>モ</t>
    </rPh>
    <rPh sb="10" eb="11">
      <t>ジュウ</t>
    </rPh>
    <rPh sb="11" eb="13">
      <t>ホヘイ</t>
    </rPh>
    <rPh sb="14" eb="16">
      <t>ミッシュウ</t>
    </rPh>
    <rPh sb="18" eb="20">
      <t>タイレツ</t>
    </rPh>
    <rPh sb="21" eb="22">
      <t>ク</t>
    </rPh>
    <phoneticPr fontId="1"/>
  </si>
  <si>
    <t>Amber Clan Guard</t>
    <phoneticPr fontId="1"/>
  </si>
  <si>
    <t>歩兵</t>
    <rPh sb="0" eb="2">
      <t>ホヘイ</t>
    </rPh>
    <phoneticPr fontId="1"/>
  </si>
  <si>
    <t>12</t>
    <phoneticPr fontId="1"/>
  </si>
  <si>
    <t>短三叉矛と盾を持つ重歩兵。戦闘技能が向上している</t>
    <rPh sb="0" eb="1">
      <t>タン</t>
    </rPh>
    <rPh sb="1" eb="3">
      <t>サンサ</t>
    </rPh>
    <rPh sb="3" eb="4">
      <t>ホコ</t>
    </rPh>
    <rPh sb="5" eb="6">
      <t>タテ</t>
    </rPh>
    <rPh sb="7" eb="8">
      <t>モ</t>
    </rPh>
    <rPh sb="9" eb="10">
      <t>ジュウ</t>
    </rPh>
    <rPh sb="10" eb="12">
      <t>ホヘイ</t>
    </rPh>
    <rPh sb="13" eb="15">
      <t>セントウ</t>
    </rPh>
    <rPh sb="15" eb="17">
      <t>ギノウ</t>
    </rPh>
    <rPh sb="18" eb="20">
      <t>コウジョウ</t>
    </rPh>
    <phoneticPr fontId="1"/>
  </si>
  <si>
    <t>Knight of the Deeps</t>
    <phoneticPr fontId="1"/>
  </si>
  <si>
    <t>槍、突撃槍、盾を持つ重騎兵。海中での戦いでは頼りになる</t>
    <rPh sb="0" eb="1">
      <t>ヤリ</t>
    </rPh>
    <rPh sb="2" eb="4">
      <t>トツゲキ</t>
    </rPh>
    <rPh sb="4" eb="5">
      <t>ヤリ</t>
    </rPh>
    <rPh sb="6" eb="7">
      <t>タテ</t>
    </rPh>
    <rPh sb="8" eb="9">
      <t>モ</t>
    </rPh>
    <rPh sb="10" eb="11">
      <t>ジュウ</t>
    </rPh>
    <rPh sb="11" eb="13">
      <t>キヘイ</t>
    </rPh>
    <rPh sb="14" eb="16">
      <t>カイチュウ</t>
    </rPh>
    <rPh sb="18" eb="19">
      <t>タタカ</t>
    </rPh>
    <rPh sb="22" eb="23">
      <t>タヨ</t>
    </rPh>
    <phoneticPr fontId="1"/>
  </si>
  <si>
    <t>Champion of the Closed Realm</t>
    <phoneticPr fontId="1"/>
  </si>
  <si>
    <t>小剣と盾を持つ歩兵。鉄製装備であり陸戦を想定されている</t>
    <rPh sb="0" eb="2">
      <t>ショウケン</t>
    </rPh>
    <rPh sb="3" eb="4">
      <t>タテ</t>
    </rPh>
    <rPh sb="5" eb="6">
      <t>モ</t>
    </rPh>
    <rPh sb="7" eb="9">
      <t>ホヘイ</t>
    </rPh>
    <rPh sb="10" eb="12">
      <t>テツセイ</t>
    </rPh>
    <rPh sb="12" eb="14">
      <t>ソウビ</t>
    </rPh>
    <rPh sb="17" eb="19">
      <t>リクセン</t>
    </rPh>
    <rPh sb="20" eb="22">
      <t>ソウテイ</t>
    </rPh>
    <phoneticPr fontId="1"/>
  </si>
  <si>
    <t>Merman Hoplite</t>
    <phoneticPr fontId="1"/>
  </si>
  <si>
    <t>長槍と丸盾を持つ重歩兵。海中の精鋭ほどの技量はない</t>
    <rPh sb="0" eb="1">
      <t>ナガ</t>
    </rPh>
    <rPh sb="1" eb="2">
      <t>ヤリ</t>
    </rPh>
    <rPh sb="3" eb="4">
      <t>マル</t>
    </rPh>
    <rPh sb="4" eb="5">
      <t>タテ</t>
    </rPh>
    <rPh sb="6" eb="7">
      <t>モ</t>
    </rPh>
    <rPh sb="8" eb="9">
      <t>ジュウ</t>
    </rPh>
    <rPh sb="9" eb="11">
      <t>ホヘイ</t>
    </rPh>
    <rPh sb="12" eb="14">
      <t>カイチュウ</t>
    </rPh>
    <rPh sb="15" eb="17">
      <t>セイエイ</t>
    </rPh>
    <rPh sb="20" eb="22">
      <t>ギリョウ</t>
    </rPh>
    <phoneticPr fontId="1"/>
  </si>
  <si>
    <t>10</t>
    <phoneticPr fontId="1"/>
  </si>
  <si>
    <t>Apostate of the Closed Realm</t>
    <phoneticPr fontId="1"/>
  </si>
  <si>
    <t>小剣、投槍、盾を持つ歩兵。戦闘技能は高いが装備が中途半端</t>
    <rPh sb="0" eb="2">
      <t>ショウケン</t>
    </rPh>
    <rPh sb="3" eb="5">
      <t>ナゲヤリ</t>
    </rPh>
    <rPh sb="6" eb="7">
      <t>タテ</t>
    </rPh>
    <rPh sb="8" eb="9">
      <t>モ</t>
    </rPh>
    <rPh sb="10" eb="12">
      <t>ホヘイ</t>
    </rPh>
    <rPh sb="13" eb="15">
      <t>セントウ</t>
    </rPh>
    <rPh sb="15" eb="17">
      <t>ギノウ</t>
    </rPh>
    <rPh sb="18" eb="19">
      <t>タカ</t>
    </rPh>
    <rPh sb="21" eb="23">
      <t>ソウビ</t>
    </rPh>
    <rPh sb="24" eb="26">
      <t>チュウト</t>
    </rPh>
    <rPh sb="26" eb="28">
      <t>ハンパ</t>
    </rPh>
    <phoneticPr fontId="1"/>
  </si>
  <si>
    <t>12</t>
    <phoneticPr fontId="1"/>
  </si>
  <si>
    <t>Pelagia</t>
    <phoneticPr fontId="1"/>
  </si>
  <si>
    <t>Merman Priest</t>
    <phoneticPr fontId="1"/>
  </si>
  <si>
    <t>聖1</t>
    <rPh sb="0" eb="1">
      <t>セイ</t>
    </rPh>
    <phoneticPr fontId="1"/>
  </si>
  <si>
    <t>Pelagian Mermage</t>
    <phoneticPr fontId="1"/>
  </si>
  <si>
    <t>水1</t>
    <rPh sb="0" eb="1">
      <t>ミズ</t>
    </rPh>
    <phoneticPr fontId="1"/>
  </si>
  <si>
    <t>風水地緑+1:;100%</t>
    <rPh sb="0" eb="1">
      <t>カゼ</t>
    </rPh>
    <rPh sb="1" eb="2">
      <t>ミズ</t>
    </rPh>
    <rPh sb="2" eb="3">
      <t>チ</t>
    </rPh>
    <rPh sb="3" eb="4">
      <t>ミドリ</t>
    </rPh>
    <phoneticPr fontId="1"/>
  </si>
  <si>
    <t>風1水1地1</t>
    <rPh sb="0" eb="1">
      <t>カゼ</t>
    </rPh>
    <rPh sb="2" eb="3">
      <t>ミズ</t>
    </rPh>
    <rPh sb="4" eb="5">
      <t>チ</t>
    </rPh>
    <phoneticPr fontId="1"/>
  </si>
  <si>
    <t>風水地星+1:100%</t>
    <rPh sb="0" eb="1">
      <t>カゼ</t>
    </rPh>
    <rPh sb="1" eb="2">
      <t>ミズ</t>
    </rPh>
    <rPh sb="2" eb="3">
      <t>チ</t>
    </rPh>
    <rPh sb="3" eb="4">
      <t>ホシ</t>
    </rPh>
    <phoneticPr fontId="1"/>
  </si>
  <si>
    <t>火1水2</t>
    <rPh sb="0" eb="1">
      <t>ヒ</t>
    </rPh>
    <rPh sb="2" eb="3">
      <t>ミズ</t>
    </rPh>
    <phoneticPr fontId="1"/>
  </si>
  <si>
    <t>水地緑+1:100%</t>
    <rPh sb="0" eb="1">
      <t>ミズ</t>
    </rPh>
    <rPh sb="1" eb="2">
      <t>チ</t>
    </rPh>
    <rPh sb="2" eb="3">
      <t>ミドリ</t>
    </rPh>
    <phoneticPr fontId="1"/>
  </si>
  <si>
    <t>Pearl Clan Priest</t>
    <phoneticPr fontId="1"/>
  </si>
  <si>
    <t>聖2</t>
    <rPh sb="0" eb="1">
      <t>セイ</t>
    </rPh>
    <phoneticPr fontId="1"/>
  </si>
  <si>
    <t>Pearl Mage</t>
    <phoneticPr fontId="1"/>
  </si>
  <si>
    <t>水2星1</t>
    <rPh sb="0" eb="1">
      <t>ミズ</t>
    </rPh>
    <rPh sb="2" eb="3">
      <t>ホシ</t>
    </rPh>
    <phoneticPr fontId="1"/>
  </si>
  <si>
    <t>風水星緑+1:100%</t>
    <rPh sb="0" eb="1">
      <t>カゼ</t>
    </rPh>
    <rPh sb="1" eb="2">
      <t>ミズ</t>
    </rPh>
    <rPh sb="2" eb="3">
      <t>ホシ</t>
    </rPh>
    <rPh sb="3" eb="4">
      <t>ミドリ</t>
    </rPh>
    <phoneticPr fontId="1"/>
  </si>
  <si>
    <t>都</t>
    <rPh sb="0" eb="1">
      <t>ミヤコ</t>
    </rPh>
    <phoneticPr fontId="1"/>
  </si>
  <si>
    <t>水4</t>
    <rPh sb="0" eb="1">
      <t>ミズ</t>
    </rPh>
    <phoneticPr fontId="1"/>
  </si>
  <si>
    <t>風星緑+1:100% 風星緑+1:100% 風水星緑+1:10%</t>
    <rPh sb="0" eb="1">
      <t>カゼ</t>
    </rPh>
    <rPh sb="1" eb="2">
      <t>ホシ</t>
    </rPh>
    <rPh sb="2" eb="3">
      <t>ミドリ</t>
    </rPh>
    <rPh sb="11" eb="12">
      <t>カゼ</t>
    </rPh>
    <rPh sb="12" eb="13">
      <t>ホシ</t>
    </rPh>
    <rPh sb="13" eb="14">
      <t>ミドリ</t>
    </rPh>
    <rPh sb="22" eb="23">
      <t>カゼ</t>
    </rPh>
    <rPh sb="23" eb="24">
      <t>ミズ</t>
    </rPh>
    <rPh sb="24" eb="25">
      <t>ホシ</t>
    </rPh>
    <rPh sb="25" eb="26">
      <t>ミドリ</t>
    </rPh>
    <phoneticPr fontId="1"/>
  </si>
  <si>
    <t>17+</t>
  </si>
  <si>
    <t>17+</t>
    <phoneticPr fontId="1"/>
  </si>
  <si>
    <t>風地星+1:100%</t>
    <rPh sb="0" eb="1">
      <t>カゼ</t>
    </rPh>
    <rPh sb="1" eb="2">
      <t>チ</t>
    </rPh>
    <rPh sb="2" eb="3">
      <t>ホシ</t>
    </rPh>
    <phoneticPr fontId="1"/>
  </si>
  <si>
    <t>海岸</t>
    <rPh sb="0" eb="1">
      <t>ウミ</t>
    </rPh>
    <rPh sb="1" eb="2">
      <t>キシ</t>
    </rPh>
    <phoneticPr fontId="1"/>
  </si>
  <si>
    <t>岸</t>
    <rPh sb="0" eb="1">
      <t>キシ</t>
    </rPh>
    <phoneticPr fontId="1"/>
  </si>
  <si>
    <t>火1</t>
    <rPh sb="0" eb="1">
      <t>ヒ</t>
    </rPh>
    <phoneticPr fontId="1"/>
  </si>
  <si>
    <t>Hekateride</t>
  </si>
  <si>
    <t>Daktyl</t>
  </si>
  <si>
    <t>Summon Hekateride</t>
    <phoneticPr fontId="1"/>
  </si>
  <si>
    <t>Summon Daktyl</t>
    <phoneticPr fontId="1"/>
  </si>
  <si>
    <t>Conjuration</t>
    <phoneticPr fontId="1"/>
  </si>
  <si>
    <t>Summon Hekateride</t>
    <phoneticPr fontId="1"/>
  </si>
  <si>
    <t>緑3</t>
    <rPh sb="0" eb="1">
      <t>ミドリ</t>
    </rPh>
    <phoneticPr fontId="1"/>
  </si>
  <si>
    <t>水1</t>
    <rPh sb="0" eb="1">
      <t>ミズ</t>
    </rPh>
    <phoneticPr fontId="1"/>
  </si>
  <si>
    <t>儀式</t>
    <rPh sb="0" eb="2">
      <t>ギシキ</t>
    </rPh>
    <phoneticPr fontId="1"/>
  </si>
  <si>
    <t>水陸両用</t>
    <rPh sb="0" eb="2">
      <t>スイリク</t>
    </rPh>
    <rPh sb="2" eb="4">
      <t>リョウヨウ</t>
    </rPh>
    <phoneticPr fontId="1"/>
  </si>
  <si>
    <t>指揮官召喚</t>
    <rPh sb="0" eb="3">
      <t>シキカン</t>
    </rPh>
    <rPh sb="3" eb="5">
      <t>ショウカン</t>
    </rPh>
    <phoneticPr fontId="1"/>
  </si>
  <si>
    <t>優れた魔力を持つTherodosの神霊Hekaterideを召喚します</t>
    <rPh sb="0" eb="1">
      <t>スグ</t>
    </rPh>
    <rPh sb="3" eb="5">
      <t>マリョク</t>
    </rPh>
    <rPh sb="6" eb="7">
      <t>モ</t>
    </rPh>
    <rPh sb="17" eb="19">
      <t>シンレイ</t>
    </rPh>
    <rPh sb="30" eb="32">
      <t>ショウカン</t>
    </rPh>
    <phoneticPr fontId="1"/>
  </si>
  <si>
    <t>Hekateride</t>
    <phoneticPr fontId="1"/>
  </si>
  <si>
    <t>Summon Daktyl</t>
    <phoneticPr fontId="1"/>
  </si>
  <si>
    <t>地3</t>
    <rPh sb="0" eb="1">
      <t>チ</t>
    </rPh>
    <phoneticPr fontId="1"/>
  </si>
  <si>
    <t>風1</t>
    <rPh sb="0" eb="1">
      <t>カゼ</t>
    </rPh>
    <phoneticPr fontId="1"/>
  </si>
  <si>
    <t>魔法の品々の製造を得意とするTherodosの神霊Daktylを召喚します</t>
    <rPh sb="0" eb="2">
      <t>マホウ</t>
    </rPh>
    <rPh sb="3" eb="5">
      <t>シナジナ</t>
    </rPh>
    <rPh sb="6" eb="8">
      <t>セイゾウ</t>
    </rPh>
    <rPh sb="9" eb="11">
      <t>トクイ</t>
    </rPh>
    <rPh sb="23" eb="25">
      <t>シンレイ</t>
    </rPh>
    <rPh sb="32" eb="34">
      <t>ショウカン</t>
    </rPh>
    <phoneticPr fontId="1"/>
  </si>
  <si>
    <t>Daktyl</t>
    <phoneticPr fontId="1"/>
  </si>
  <si>
    <t>Pelagian Captain</t>
    <phoneticPr fontId="1"/>
  </si>
  <si>
    <t>Pelagian Militia:10　Pelagian Militia:10</t>
    <phoneticPr fontId="1"/>
  </si>
  <si>
    <t>Militiaはどちらも槍装備</t>
    <rPh sb="12" eb="13">
      <t>ヤリ</t>
    </rPh>
    <rPh sb="13" eb="15">
      <t>ソウビ</t>
    </rPh>
    <phoneticPr fontId="1"/>
  </si>
  <si>
    <t>Triton Prince</t>
    <phoneticPr fontId="1"/>
  </si>
  <si>
    <t>Pelagian Soldier:10</t>
    <phoneticPr fontId="1"/>
  </si>
  <si>
    <t>Pelagian Soldier:10　Merman:10</t>
    <phoneticPr fontId="1"/>
  </si>
  <si>
    <t>Merman:10　Merman Hoplite:5</t>
    <phoneticPr fontId="1"/>
  </si>
  <si>
    <t>Merman Hoplite:10</t>
    <phoneticPr fontId="1"/>
  </si>
  <si>
    <t>Captain</t>
    <phoneticPr fontId="1"/>
  </si>
  <si>
    <t>Archer:10</t>
    <phoneticPr fontId="1"/>
  </si>
  <si>
    <t>Standard</t>
    <phoneticPr fontId="1"/>
  </si>
  <si>
    <t>Sea</t>
    <phoneticPr fontId="1"/>
  </si>
  <si>
    <t>The Grove of Aphros</t>
    <phoneticPr fontId="1"/>
  </si>
  <si>
    <t>水2緑3</t>
    <rPh sb="0" eb="1">
      <t>ミズ</t>
    </rPh>
    <rPh sb="2" eb="3">
      <t>ミドリ</t>
    </rPh>
    <phoneticPr fontId="1"/>
  </si>
  <si>
    <t>イクシサテュロス、イクシミノタウロス、イクシケンタウロス、アフロイ</t>
    <phoneticPr fontId="1"/>
  </si>
  <si>
    <t>沿岸の州はTurmoil+1、それ以外はOrder+1</t>
    <phoneticPr fontId="1"/>
  </si>
  <si>
    <t>Oceaniaは、半人たちの海中の領域です。
Atlantianが深みから現れて以来、半人たちは彼らのかつての領土を次々に失いました。
貪欲なるDeep Oneは、魚とケルプの両方を喰らいました。
ケルプの木立は汚され、濁った水がケルプに広がりました。
星の落下だけが、Atlantianの猛攻を止めました。
沈んだ都市のStarspawnは、Atlantianを隷属させ、その注意を引きました。
AtlantisのR'lyehの戦争の最中、新たなる神は深みより現れ、Capricornらは彼らの軍を集結させることができました。
今や、深みを奪還し、世界を征服する時が来ました。
海と岸の野生の魔術師、Capricornは、かつて彼らのものだった海の征服において国を導きます。
その美しい歌で人々を水底の墓へと誘い込む変身能力を持つ人魚、Sirenは彼らが岸辺を征服するのを手助けします。</t>
    <phoneticPr fontId="1"/>
  </si>
  <si>
    <t>Ichtysatyr Scout</t>
  </si>
  <si>
    <t>Ichtysatyr Commander</t>
  </si>
  <si>
    <t>Ichtycentaur Commander</t>
  </si>
  <si>
    <t>22</t>
  </si>
  <si>
    <t>Aphroi Hierophant</t>
  </si>
  <si>
    <t>Siren</t>
  </si>
  <si>
    <t>Haliade</t>
  </si>
  <si>
    <t>Capricorn</t>
  </si>
  <si>
    <t>Aphroi Lord</t>
  </si>
  <si>
    <t>Ichtysatyr</t>
  </si>
  <si>
    <t>Ichtytaur</t>
  </si>
  <si>
    <t>Ichtycentaur</t>
  </si>
  <si>
    <t>Aphroi</t>
  </si>
  <si>
    <t>16</t>
    <phoneticPr fontId="1"/>
  </si>
  <si>
    <t>兵士</t>
    <rPh sb="0" eb="2">
      <t>ヘイシ</t>
    </rPh>
    <phoneticPr fontId="1"/>
  </si>
  <si>
    <t>Ichtysatyr Soldier</t>
    <phoneticPr fontId="1"/>
  </si>
  <si>
    <t>海</t>
    <rPh sb="0" eb="1">
      <t>ウミ</t>
    </rPh>
    <phoneticPr fontId="1"/>
  </si>
  <si>
    <t>歩兵</t>
    <rPh sb="0" eb="2">
      <t>ホヘイ</t>
    </rPh>
    <phoneticPr fontId="1"/>
  </si>
  <si>
    <t>槍と盾を持つ軽歩兵。鎧ぐらいは着ており命令も聞く</t>
    <rPh sb="0" eb="1">
      <t>ヤリ</t>
    </rPh>
    <rPh sb="2" eb="3">
      <t>タテ</t>
    </rPh>
    <rPh sb="4" eb="5">
      <t>モ</t>
    </rPh>
    <rPh sb="6" eb="7">
      <t>ケイ</t>
    </rPh>
    <rPh sb="7" eb="9">
      <t>ホヘイ</t>
    </rPh>
    <rPh sb="10" eb="11">
      <t>ヨロイ</t>
    </rPh>
    <rPh sb="15" eb="16">
      <t>キ</t>
    </rPh>
    <rPh sb="19" eb="21">
      <t>メイレイ</t>
    </rPh>
    <rPh sb="22" eb="23">
      <t>キ</t>
    </rPh>
    <phoneticPr fontId="1"/>
  </si>
  <si>
    <t>14</t>
    <phoneticPr fontId="1"/>
  </si>
  <si>
    <t>f</t>
    <phoneticPr fontId="1"/>
  </si>
  <si>
    <t>Ichtysatyr Soldier</t>
    <phoneticPr fontId="1"/>
  </si>
  <si>
    <t>槍と盾を持つ歩兵。鎧は強化されたが兜がない</t>
    <rPh sb="0" eb="1">
      <t>ヤリ</t>
    </rPh>
    <rPh sb="2" eb="3">
      <t>タテ</t>
    </rPh>
    <rPh sb="4" eb="5">
      <t>モ</t>
    </rPh>
    <rPh sb="6" eb="8">
      <t>ホヘイ</t>
    </rPh>
    <rPh sb="9" eb="10">
      <t>ヨロイ</t>
    </rPh>
    <rPh sb="11" eb="13">
      <t>キョウカ</t>
    </rPh>
    <rPh sb="17" eb="18">
      <t>カブト</t>
    </rPh>
    <phoneticPr fontId="1"/>
  </si>
  <si>
    <t>Mermidon</t>
    <phoneticPr fontId="1"/>
  </si>
  <si>
    <t>短三叉矛と盾を持つ歩兵。防具もしっかりしている</t>
    <rPh sb="0" eb="1">
      <t>タン</t>
    </rPh>
    <rPh sb="1" eb="3">
      <t>サンサ</t>
    </rPh>
    <rPh sb="3" eb="4">
      <t>ホコ</t>
    </rPh>
    <rPh sb="5" eb="6">
      <t>タテ</t>
    </rPh>
    <rPh sb="7" eb="8">
      <t>モ</t>
    </rPh>
    <rPh sb="9" eb="11">
      <t>ホヘイ</t>
    </rPh>
    <rPh sb="12" eb="14">
      <t>ボウグ</t>
    </rPh>
    <phoneticPr fontId="1"/>
  </si>
  <si>
    <t>12</t>
    <phoneticPr fontId="1"/>
  </si>
  <si>
    <t>Ichtytaur Warrior</t>
    <phoneticPr fontId="1"/>
  </si>
  <si>
    <t>槍を持つ狂戦士。鎧を与えられ幾分丈夫になっている</t>
    <rPh sb="0" eb="1">
      <t>ヤリ</t>
    </rPh>
    <rPh sb="2" eb="3">
      <t>モ</t>
    </rPh>
    <rPh sb="4" eb="5">
      <t>キョウ</t>
    </rPh>
    <rPh sb="5" eb="7">
      <t>センシ</t>
    </rPh>
    <rPh sb="8" eb="9">
      <t>ヨロイ</t>
    </rPh>
    <rPh sb="10" eb="11">
      <t>アタ</t>
    </rPh>
    <rPh sb="14" eb="16">
      <t>イクブン</t>
    </rPh>
    <rPh sb="16" eb="18">
      <t>ジョウブ</t>
    </rPh>
    <phoneticPr fontId="1"/>
  </si>
  <si>
    <t>Ichtycentaur Cataphract</t>
    <phoneticPr fontId="1"/>
  </si>
  <si>
    <t>短三叉矛と盾を持つ歩兵。突撃はできないが安定した戦闘力に</t>
    <rPh sb="0" eb="1">
      <t>タン</t>
    </rPh>
    <rPh sb="1" eb="3">
      <t>サンサ</t>
    </rPh>
    <rPh sb="3" eb="4">
      <t>ホコ</t>
    </rPh>
    <rPh sb="5" eb="6">
      <t>タテ</t>
    </rPh>
    <rPh sb="7" eb="8">
      <t>モ</t>
    </rPh>
    <rPh sb="9" eb="11">
      <t>ホヘイ</t>
    </rPh>
    <rPh sb="12" eb="14">
      <t>トツゲキ</t>
    </rPh>
    <rPh sb="20" eb="22">
      <t>アンテイ</t>
    </rPh>
    <rPh sb="24" eb="27">
      <t>セントウリョク</t>
    </rPh>
    <phoneticPr fontId="1"/>
  </si>
  <si>
    <t>Oceania</t>
  </si>
  <si>
    <t>Oceania</t>
    <phoneticPr fontId="1"/>
  </si>
  <si>
    <t>Ichtysatyr</t>
    <phoneticPr fontId="1"/>
  </si>
  <si>
    <t>岸</t>
    <rPh sb="0" eb="1">
      <t>キシ</t>
    </rPh>
    <phoneticPr fontId="1"/>
  </si>
  <si>
    <t>槍と盾を持つ軽歩兵。海中のものと何ら変わりはない</t>
    <rPh sb="0" eb="1">
      <t>ヤリ</t>
    </rPh>
    <rPh sb="2" eb="3">
      <t>タテ</t>
    </rPh>
    <rPh sb="4" eb="5">
      <t>モ</t>
    </rPh>
    <rPh sb="6" eb="7">
      <t>ケイ</t>
    </rPh>
    <rPh sb="7" eb="9">
      <t>ホヘイ</t>
    </rPh>
    <rPh sb="10" eb="12">
      <t>カイチュウ</t>
    </rPh>
    <rPh sb="16" eb="17">
      <t>ナン</t>
    </rPh>
    <rPh sb="18" eb="19">
      <t>カ</t>
    </rPh>
    <phoneticPr fontId="1"/>
  </si>
  <si>
    <t>Ichtysatyr Warrior</t>
    <phoneticPr fontId="1"/>
  </si>
  <si>
    <t>槍と盾を持つ軽歩兵。名前が違う以外は海中のSoldierと同等</t>
    <rPh sb="0" eb="1">
      <t>ヤリ</t>
    </rPh>
    <rPh sb="2" eb="3">
      <t>タテ</t>
    </rPh>
    <rPh sb="4" eb="5">
      <t>モ</t>
    </rPh>
    <rPh sb="6" eb="7">
      <t>ケイ</t>
    </rPh>
    <rPh sb="7" eb="9">
      <t>ホヘイ</t>
    </rPh>
    <rPh sb="10" eb="12">
      <t>ナマエ</t>
    </rPh>
    <rPh sb="13" eb="14">
      <t>チガ</t>
    </rPh>
    <rPh sb="15" eb="17">
      <t>イガイ</t>
    </rPh>
    <rPh sb="18" eb="20">
      <t>カイチュウ</t>
    </rPh>
    <rPh sb="29" eb="31">
      <t>ドウトウ</t>
    </rPh>
    <phoneticPr fontId="1"/>
  </si>
  <si>
    <t>Siren (Water form)</t>
  </si>
  <si>
    <t>Siren (Land form)</t>
  </si>
  <si>
    <t>Capricorn (Water form)</t>
  </si>
  <si>
    <t>Capricorn (Land form)</t>
  </si>
  <si>
    <t>Ichtysatyr Commander</t>
    <phoneticPr fontId="1"/>
  </si>
  <si>
    <t>Ichtysatyr:15　Ichtysatyr Soldier</t>
    <phoneticPr fontId="1"/>
  </si>
  <si>
    <t>Ichtysatyrは盾装備、Soldierは軽装版</t>
    <rPh sb="11" eb="12">
      <t>タテ</t>
    </rPh>
    <rPh sb="12" eb="14">
      <t>ソウビ</t>
    </rPh>
    <rPh sb="23" eb="25">
      <t>ケイソウ</t>
    </rPh>
    <rPh sb="25" eb="26">
      <t>バン</t>
    </rPh>
    <phoneticPr fontId="1"/>
  </si>
  <si>
    <t>Ichtycentaur Commander</t>
    <phoneticPr fontId="1"/>
  </si>
  <si>
    <t>Ichtycentaur:5　Ichtysatyr Soldier:5</t>
    <phoneticPr fontId="1"/>
  </si>
  <si>
    <t>Soldierは重装版</t>
    <rPh sb="8" eb="9">
      <t>ジュウ</t>
    </rPh>
    <rPh sb="9" eb="10">
      <t>ソウ</t>
    </rPh>
    <rPh sb="10" eb="11">
      <t>バン</t>
    </rPh>
    <phoneticPr fontId="1"/>
  </si>
  <si>
    <t>Ichtysatyr Soldier:10</t>
    <phoneticPr fontId="1"/>
  </si>
  <si>
    <t>Captain</t>
    <phoneticPr fontId="1"/>
  </si>
  <si>
    <t>Archer:10</t>
    <phoneticPr fontId="1"/>
  </si>
  <si>
    <t>Kelp Fort</t>
    <phoneticPr fontId="1"/>
  </si>
  <si>
    <t>Grow Fortress</t>
    <phoneticPr fontId="1"/>
  </si>
  <si>
    <t>メロウ、人間、モーガン</t>
    <rPh sb="4" eb="6">
      <t>ニンゲン</t>
    </rPh>
    <phoneticPr fontId="1"/>
  </si>
  <si>
    <t>Castle of Bronze and Crystal</t>
    <phoneticPr fontId="1"/>
  </si>
  <si>
    <t>Standard</t>
    <phoneticPr fontId="1"/>
  </si>
  <si>
    <t>Sea</t>
    <phoneticPr fontId="1"/>
  </si>
  <si>
    <t>Ker-Ys</t>
    <phoneticPr fontId="1"/>
  </si>
  <si>
    <t>風2水2地1</t>
    <rPh sb="0" eb="1">
      <t>カゼ</t>
    </rPh>
    <rPh sb="2" eb="3">
      <t>ミズ</t>
    </rPh>
    <rPh sb="4" eb="5">
      <t>チ</t>
    </rPh>
    <phoneticPr fontId="1"/>
  </si>
  <si>
    <t>Ysian Scout</t>
    <phoneticPr fontId="1"/>
  </si>
  <si>
    <t>海</t>
    <rPh sb="0" eb="1">
      <t>ウミ</t>
    </rPh>
    <phoneticPr fontId="1"/>
  </si>
  <si>
    <t>斥候</t>
    <rPh sb="0" eb="2">
      <t>セッコウ</t>
    </rPh>
    <phoneticPr fontId="1"/>
  </si>
  <si>
    <t>水陸両棲の斥候。海を通れる一方で森や山が苦手</t>
    <rPh sb="0" eb="2">
      <t>スイリク</t>
    </rPh>
    <rPh sb="2" eb="4">
      <t>リョウセイ</t>
    </rPh>
    <rPh sb="5" eb="7">
      <t>セッコウ</t>
    </rPh>
    <rPh sb="8" eb="9">
      <t>ウミ</t>
    </rPh>
    <rPh sb="10" eb="11">
      <t>トオ</t>
    </rPh>
    <rPh sb="13" eb="15">
      <t>イッポウ</t>
    </rPh>
    <rPh sb="16" eb="17">
      <t>モリ</t>
    </rPh>
    <rPh sb="18" eb="19">
      <t>ヤマ</t>
    </rPh>
    <rPh sb="20" eb="22">
      <t>ニガテ</t>
    </rPh>
    <phoneticPr fontId="1"/>
  </si>
  <si>
    <t>16</t>
    <phoneticPr fontId="1"/>
  </si>
  <si>
    <t>f</t>
    <phoneticPr fontId="1"/>
  </si>
  <si>
    <t>Ysian Commander</t>
    <phoneticPr fontId="1"/>
  </si>
  <si>
    <t>指揮官</t>
    <rPh sb="0" eb="3">
      <t>シキカン</t>
    </rPh>
    <phoneticPr fontId="1"/>
  </si>
  <si>
    <t>12</t>
    <phoneticPr fontId="1"/>
  </si>
  <si>
    <t>標準的な指揮官。海に入れる以外の特徴は乏しい</t>
    <rPh sb="0" eb="3">
      <t>ヒョウジュンテキ</t>
    </rPh>
    <rPh sb="4" eb="7">
      <t>シキカン</t>
    </rPh>
    <rPh sb="8" eb="9">
      <t>ウミ</t>
    </rPh>
    <rPh sb="10" eb="11">
      <t>ハイ</t>
    </rPh>
    <rPh sb="13" eb="15">
      <t>イガイ</t>
    </rPh>
    <rPh sb="16" eb="18">
      <t>トクチョウ</t>
    </rPh>
    <rPh sb="19" eb="20">
      <t>トボ</t>
    </rPh>
    <phoneticPr fontId="1"/>
  </si>
  <si>
    <t>Ysian Druid</t>
    <phoneticPr fontId="1"/>
  </si>
  <si>
    <t>y</t>
    <phoneticPr fontId="1"/>
  </si>
  <si>
    <t>y</t>
    <phoneticPr fontId="1"/>
  </si>
  <si>
    <t>聖職者</t>
    <rPh sb="0" eb="3">
      <t>セイショクシャ</t>
    </rPh>
    <phoneticPr fontId="1"/>
  </si>
  <si>
    <t>15+</t>
    <phoneticPr fontId="1"/>
  </si>
  <si>
    <t>Knight Commander of Ys</t>
    <phoneticPr fontId="1"/>
  </si>
  <si>
    <t>上位指揮官。騎乗しており陸でも素早い</t>
    <rPh sb="0" eb="2">
      <t>ジョウイ</t>
    </rPh>
    <rPh sb="2" eb="5">
      <t>シキカン</t>
    </rPh>
    <rPh sb="6" eb="8">
      <t>キジョウ</t>
    </rPh>
    <rPh sb="12" eb="13">
      <t>リク</t>
    </rPh>
    <rPh sb="15" eb="17">
      <t>スバヤ</t>
    </rPh>
    <phoneticPr fontId="1"/>
  </si>
  <si>
    <t>18</t>
    <phoneticPr fontId="1"/>
  </si>
  <si>
    <t>Morgen Champion</t>
    <phoneticPr fontId="1"/>
  </si>
  <si>
    <t>都</t>
    <rPh sb="0" eb="1">
      <t>ミヤコ</t>
    </rPh>
    <phoneticPr fontId="1"/>
  </si>
  <si>
    <t>レベル1の聖職者。風と水の魔法と指揮能力も持つ</t>
    <rPh sb="5" eb="8">
      <t>セイショクシャ</t>
    </rPh>
    <rPh sb="9" eb="10">
      <t>カゼ</t>
    </rPh>
    <rPh sb="11" eb="12">
      <t>ミズ</t>
    </rPh>
    <rPh sb="13" eb="15">
      <t>マホウ</t>
    </rPh>
    <rPh sb="16" eb="18">
      <t>シキ</t>
    </rPh>
    <rPh sb="18" eb="20">
      <t>ノウリョク</t>
    </rPh>
    <rPh sb="21" eb="22">
      <t>モ</t>
    </rPh>
    <phoneticPr fontId="1"/>
  </si>
  <si>
    <t>24</t>
    <phoneticPr fontId="1"/>
  </si>
  <si>
    <t>Morgen Princess</t>
    <phoneticPr fontId="1"/>
  </si>
  <si>
    <t>レベル2の聖職者。風と水の魔法と優れた指揮能力も持つ</t>
    <rPh sb="5" eb="8">
      <t>セイショクシャ</t>
    </rPh>
    <rPh sb="9" eb="10">
      <t>カゼ</t>
    </rPh>
    <rPh sb="11" eb="12">
      <t>ミズ</t>
    </rPh>
    <rPh sb="13" eb="15">
      <t>マホウ</t>
    </rPh>
    <rPh sb="16" eb="17">
      <t>スグ</t>
    </rPh>
    <rPh sb="19" eb="21">
      <t>シキ</t>
    </rPh>
    <rPh sb="21" eb="23">
      <t>ノウリョク</t>
    </rPh>
    <rPh sb="24" eb="25">
      <t>モ</t>
    </rPh>
    <phoneticPr fontId="1"/>
  </si>
  <si>
    <t>Morgen Sorceress</t>
    <phoneticPr fontId="1"/>
  </si>
  <si>
    <t>レベル2の聖職者。風、水、地などの魔法技能も持つ</t>
    <rPh sb="5" eb="8">
      <t>セイショクシャ</t>
    </rPh>
    <rPh sb="9" eb="10">
      <t>カゼ</t>
    </rPh>
    <rPh sb="11" eb="12">
      <t>ミズ</t>
    </rPh>
    <rPh sb="13" eb="14">
      <t>チ</t>
    </rPh>
    <rPh sb="17" eb="19">
      <t>マホウ</t>
    </rPh>
    <rPh sb="19" eb="21">
      <t>ギノウ</t>
    </rPh>
    <rPh sb="22" eb="23">
      <t>モ</t>
    </rPh>
    <phoneticPr fontId="1"/>
  </si>
  <si>
    <t>35+</t>
    <phoneticPr fontId="1"/>
  </si>
  <si>
    <t>Kernou Chieftain</t>
    <phoneticPr fontId="1"/>
  </si>
  <si>
    <t>岸</t>
    <rPh sb="0" eb="1">
      <t>キシ</t>
    </rPh>
    <phoneticPr fontId="1"/>
  </si>
  <si>
    <t>14</t>
    <phoneticPr fontId="1"/>
  </si>
  <si>
    <t>人間の指揮官。海には入れないが指揮能力は悪くない</t>
    <rPh sb="0" eb="2">
      <t>ニンゲン</t>
    </rPh>
    <rPh sb="3" eb="6">
      <t>シキカン</t>
    </rPh>
    <rPh sb="7" eb="8">
      <t>ウミ</t>
    </rPh>
    <rPh sb="10" eb="11">
      <t>ハイ</t>
    </rPh>
    <rPh sb="15" eb="17">
      <t>シキ</t>
    </rPh>
    <rPh sb="17" eb="19">
      <t>ノウリョク</t>
    </rPh>
    <rPh sb="20" eb="21">
      <t>ワル</t>
    </rPh>
    <phoneticPr fontId="1"/>
  </si>
  <si>
    <t>Swanherd</t>
    <phoneticPr fontId="1"/>
  </si>
  <si>
    <t>動物向けの指揮官。Swanの生産も行える</t>
    <rPh sb="0" eb="2">
      <t>ドウブツ</t>
    </rPh>
    <rPh sb="2" eb="3">
      <t>ム</t>
    </rPh>
    <rPh sb="5" eb="8">
      <t>シキカン</t>
    </rPh>
    <rPh sb="14" eb="16">
      <t>セイサン</t>
    </rPh>
    <rPh sb="17" eb="18">
      <t>オコナ</t>
    </rPh>
    <phoneticPr fontId="1"/>
  </si>
  <si>
    <t>Kernou Druid</t>
    <phoneticPr fontId="1"/>
  </si>
  <si>
    <t>レベル1の聖職者。地や星などの魔法技能も持つ</t>
    <rPh sb="5" eb="8">
      <t>セイショクシャ</t>
    </rPh>
    <rPh sb="9" eb="10">
      <t>チ</t>
    </rPh>
    <rPh sb="11" eb="12">
      <t>ホシ</t>
    </rPh>
    <rPh sb="15" eb="17">
      <t>マホウ</t>
    </rPh>
    <rPh sb="17" eb="19">
      <t>ギノウ</t>
    </rPh>
    <rPh sb="20" eb="21">
      <t>モ</t>
    </rPh>
    <phoneticPr fontId="1"/>
  </si>
  <si>
    <t>レベル1の聖職者。水や地などの魔法技能も持つ</t>
    <rPh sb="5" eb="8">
      <t>セイショクシャ</t>
    </rPh>
    <rPh sb="9" eb="10">
      <t>ミズ</t>
    </rPh>
    <rPh sb="11" eb="12">
      <t>チ</t>
    </rPh>
    <rPh sb="15" eb="17">
      <t>マホウ</t>
    </rPh>
    <rPh sb="17" eb="19">
      <t>ギノウ</t>
    </rPh>
    <rPh sb="20" eb="21">
      <t>モ</t>
    </rPh>
    <phoneticPr fontId="1"/>
  </si>
  <si>
    <t>20+</t>
    <phoneticPr fontId="1"/>
  </si>
  <si>
    <t>Ysian Militia</t>
    <phoneticPr fontId="1"/>
  </si>
  <si>
    <t>歩兵</t>
    <rPh sb="0" eb="2">
      <t>ホヘイ</t>
    </rPh>
    <phoneticPr fontId="1"/>
  </si>
  <si>
    <t>槍を持つ軽歩兵。包囲戦の人手にはなる</t>
    <rPh sb="0" eb="1">
      <t>ヤリ</t>
    </rPh>
    <rPh sb="2" eb="3">
      <t>モ</t>
    </rPh>
    <rPh sb="4" eb="5">
      <t>ケイ</t>
    </rPh>
    <rPh sb="5" eb="7">
      <t>ホヘイ</t>
    </rPh>
    <rPh sb="8" eb="10">
      <t>ホウイ</t>
    </rPh>
    <rPh sb="10" eb="11">
      <t>セン</t>
    </rPh>
    <rPh sb="12" eb="14">
      <t>ヒトデ</t>
    </rPh>
    <phoneticPr fontId="1"/>
  </si>
  <si>
    <t>Ysian Spearman</t>
    <phoneticPr fontId="1"/>
  </si>
  <si>
    <t>槍と盾を持つ軽歩兵。力は強いが戦闘技能に難がある</t>
    <rPh sb="0" eb="1">
      <t>ヤリ</t>
    </rPh>
    <rPh sb="2" eb="3">
      <t>タテ</t>
    </rPh>
    <rPh sb="4" eb="5">
      <t>モ</t>
    </rPh>
    <rPh sb="6" eb="7">
      <t>ケイ</t>
    </rPh>
    <rPh sb="7" eb="9">
      <t>ホヘイ</t>
    </rPh>
    <rPh sb="10" eb="11">
      <t>チカラ</t>
    </rPh>
    <rPh sb="12" eb="13">
      <t>ツヨ</t>
    </rPh>
    <rPh sb="15" eb="17">
      <t>セントウ</t>
    </rPh>
    <rPh sb="17" eb="19">
      <t>ギノウ</t>
    </rPh>
    <rPh sb="20" eb="21">
      <t>ナン</t>
    </rPh>
    <phoneticPr fontId="1"/>
  </si>
  <si>
    <t>Ysian Infantry</t>
    <phoneticPr fontId="1"/>
  </si>
  <si>
    <t>槍と盾を持つ歩兵。装備は良くなったが技量は変わらず</t>
    <rPh sb="0" eb="1">
      <t>ヤリ</t>
    </rPh>
    <rPh sb="2" eb="3">
      <t>タテ</t>
    </rPh>
    <rPh sb="4" eb="5">
      <t>モ</t>
    </rPh>
    <rPh sb="6" eb="8">
      <t>ホヘイ</t>
    </rPh>
    <rPh sb="9" eb="11">
      <t>ソウビ</t>
    </rPh>
    <rPh sb="12" eb="13">
      <t>ヨ</t>
    </rPh>
    <rPh sb="18" eb="20">
      <t>ギリョウ</t>
    </rPh>
    <rPh sb="21" eb="22">
      <t>カ</t>
    </rPh>
    <phoneticPr fontId="1"/>
  </si>
  <si>
    <t>Ysian Man at Arms</t>
    <phoneticPr fontId="1"/>
  </si>
  <si>
    <t>槍と盾を持つ重歩兵。装備と共に技量も標準並みに改善</t>
    <rPh sb="0" eb="1">
      <t>ヤリ</t>
    </rPh>
    <rPh sb="2" eb="3">
      <t>タテ</t>
    </rPh>
    <rPh sb="4" eb="5">
      <t>モ</t>
    </rPh>
    <rPh sb="6" eb="7">
      <t>ジュウ</t>
    </rPh>
    <rPh sb="7" eb="9">
      <t>ホヘイ</t>
    </rPh>
    <rPh sb="10" eb="12">
      <t>ソウビ</t>
    </rPh>
    <rPh sb="13" eb="14">
      <t>トモ</t>
    </rPh>
    <rPh sb="15" eb="17">
      <t>ギリョウ</t>
    </rPh>
    <rPh sb="18" eb="20">
      <t>ヒョウジュン</t>
    </rPh>
    <rPh sb="20" eb="21">
      <t>ナ</t>
    </rPh>
    <rPh sb="23" eb="25">
      <t>カイゼン</t>
    </rPh>
    <phoneticPr fontId="1"/>
  </si>
  <si>
    <t>10</t>
    <phoneticPr fontId="1"/>
  </si>
  <si>
    <t>Knight of Ys</t>
    <phoneticPr fontId="1"/>
  </si>
  <si>
    <t>騎兵</t>
    <rPh sb="0" eb="2">
      <t>キヘイ</t>
    </rPh>
    <phoneticPr fontId="1"/>
  </si>
  <si>
    <t>軽突撃槍と盾を持つ重騎兵。陸でも騎兵として機能する</t>
    <rPh sb="0" eb="1">
      <t>ケイ</t>
    </rPh>
    <rPh sb="1" eb="3">
      <t>トツゲキ</t>
    </rPh>
    <rPh sb="3" eb="4">
      <t>ヤリ</t>
    </rPh>
    <rPh sb="5" eb="6">
      <t>タテ</t>
    </rPh>
    <rPh sb="7" eb="8">
      <t>モ</t>
    </rPh>
    <rPh sb="9" eb="10">
      <t>ジュウ</t>
    </rPh>
    <rPh sb="10" eb="12">
      <t>キヘイ</t>
    </rPh>
    <rPh sb="13" eb="14">
      <t>リク</t>
    </rPh>
    <rPh sb="16" eb="18">
      <t>キヘイ</t>
    </rPh>
    <rPh sb="21" eb="23">
      <t>キノウ</t>
    </rPh>
    <phoneticPr fontId="1"/>
  </si>
  <si>
    <t>Morvarc'h Knight</t>
    <phoneticPr fontId="1"/>
  </si>
  <si>
    <t>魔法の突撃槍と盾を持つ重騎兵。地上では炎による攻撃も行う</t>
    <rPh sb="0" eb="2">
      <t>マホウ</t>
    </rPh>
    <rPh sb="3" eb="5">
      <t>トツゲキ</t>
    </rPh>
    <rPh sb="5" eb="6">
      <t>ヤリ</t>
    </rPh>
    <rPh sb="7" eb="8">
      <t>タテ</t>
    </rPh>
    <rPh sb="9" eb="10">
      <t>モ</t>
    </rPh>
    <rPh sb="11" eb="12">
      <t>ジュウ</t>
    </rPh>
    <rPh sb="12" eb="14">
      <t>キヘイ</t>
    </rPh>
    <rPh sb="15" eb="17">
      <t>チジョウ</t>
    </rPh>
    <rPh sb="19" eb="20">
      <t>ホノオ</t>
    </rPh>
    <rPh sb="23" eb="25">
      <t>コウゲキ</t>
    </rPh>
    <rPh sb="26" eb="27">
      <t>オコナ</t>
    </rPh>
    <phoneticPr fontId="1"/>
  </si>
  <si>
    <t>22</t>
    <phoneticPr fontId="1"/>
  </si>
  <si>
    <t>Kernou Warrior</t>
    <phoneticPr fontId="1"/>
  </si>
  <si>
    <t>長剣、投槍、盾を持つ歩兵。安いわりには標準的な性能</t>
    <rPh sb="0" eb="2">
      <t>チョウケン</t>
    </rPh>
    <rPh sb="3" eb="5">
      <t>ナゲヤリ</t>
    </rPh>
    <rPh sb="6" eb="7">
      <t>タテ</t>
    </rPh>
    <rPh sb="8" eb="9">
      <t>モ</t>
    </rPh>
    <rPh sb="10" eb="12">
      <t>ホヘイ</t>
    </rPh>
    <rPh sb="13" eb="14">
      <t>ヤス</t>
    </rPh>
    <rPh sb="19" eb="22">
      <t>ヒョウジュンテキ</t>
    </rPh>
    <rPh sb="23" eb="25">
      <t>セイノウ</t>
    </rPh>
    <phoneticPr fontId="1"/>
  </si>
  <si>
    <t>Kernou Noble Warrior</t>
    <phoneticPr fontId="1"/>
  </si>
  <si>
    <t>長剣と盾を持つ重歩兵。戦闘技能も強化されている</t>
    <rPh sb="0" eb="2">
      <t>チョウケン</t>
    </rPh>
    <rPh sb="3" eb="4">
      <t>タテ</t>
    </rPh>
    <rPh sb="5" eb="6">
      <t>モ</t>
    </rPh>
    <rPh sb="7" eb="8">
      <t>ジュウ</t>
    </rPh>
    <rPh sb="8" eb="10">
      <t>ホヘイ</t>
    </rPh>
    <rPh sb="11" eb="13">
      <t>セントウ</t>
    </rPh>
    <rPh sb="13" eb="15">
      <t>ギノウ</t>
    </rPh>
    <rPh sb="16" eb="18">
      <t>キョウカ</t>
    </rPh>
    <phoneticPr fontId="1"/>
  </si>
  <si>
    <t>Kernou Cavalry</t>
    <phoneticPr fontId="1"/>
  </si>
  <si>
    <t>軽突撃槍と盾を持つ重騎兵。手数に乏しいが騎兵としての役目は果たす</t>
    <rPh sb="0" eb="1">
      <t>ケイ</t>
    </rPh>
    <rPh sb="1" eb="3">
      <t>トツゲキ</t>
    </rPh>
    <rPh sb="3" eb="4">
      <t>ヤリ</t>
    </rPh>
    <rPh sb="5" eb="6">
      <t>タテ</t>
    </rPh>
    <rPh sb="7" eb="8">
      <t>モ</t>
    </rPh>
    <rPh sb="9" eb="10">
      <t>ジュウ</t>
    </rPh>
    <rPh sb="10" eb="12">
      <t>キヘイ</t>
    </rPh>
    <rPh sb="13" eb="15">
      <t>テカズ</t>
    </rPh>
    <rPh sb="16" eb="17">
      <t>トボ</t>
    </rPh>
    <rPh sb="20" eb="22">
      <t>キヘイ</t>
    </rPh>
    <rPh sb="26" eb="28">
      <t>ヤクメ</t>
    </rPh>
    <rPh sb="29" eb="30">
      <t>ハ</t>
    </rPh>
    <phoneticPr fontId="1"/>
  </si>
  <si>
    <t>Swan</t>
    <phoneticPr fontId="1"/>
  </si>
  <si>
    <t>仲</t>
    <rPh sb="0" eb="1">
      <t>ナカ</t>
    </rPh>
    <phoneticPr fontId="1"/>
  </si>
  <si>
    <t>動物</t>
    <rPh sb="0" eb="2">
      <t>ドウブツ</t>
    </rPh>
    <phoneticPr fontId="1"/>
  </si>
  <si>
    <t>頭突きで戦う白鳥。戦力とは呼べないが攪乱ぐらいにはなり得る</t>
    <rPh sb="0" eb="2">
      <t>ズツ</t>
    </rPh>
    <rPh sb="4" eb="5">
      <t>タタカ</t>
    </rPh>
    <rPh sb="6" eb="8">
      <t>ハクチョウ</t>
    </rPh>
    <rPh sb="9" eb="11">
      <t>センリョク</t>
    </rPh>
    <rPh sb="13" eb="14">
      <t>ヨ</t>
    </rPh>
    <rPh sb="18" eb="20">
      <t>カクラン</t>
    </rPh>
    <rPh sb="27" eb="28">
      <t>ウ</t>
    </rPh>
    <phoneticPr fontId="1"/>
  </si>
  <si>
    <t>26</t>
    <phoneticPr fontId="1"/>
  </si>
  <si>
    <t>f</t>
    <phoneticPr fontId="1"/>
  </si>
  <si>
    <t>兵士</t>
    <rPh sb="0" eb="2">
      <t>ヘイシ</t>
    </rPh>
    <phoneticPr fontId="1"/>
  </si>
  <si>
    <t>Ys</t>
    <phoneticPr fontId="1"/>
  </si>
  <si>
    <t>水1地1聖1</t>
    <rPh sb="0" eb="1">
      <t>ミズ</t>
    </rPh>
    <rPh sb="2" eb="3">
      <t>チ</t>
    </rPh>
    <rPh sb="4" eb="5">
      <t>セイ</t>
    </rPh>
    <phoneticPr fontId="1"/>
  </si>
  <si>
    <t>水地星緑+1:100%</t>
    <rPh sb="0" eb="1">
      <t>ミズ</t>
    </rPh>
    <rPh sb="1" eb="2">
      <t>チ</t>
    </rPh>
    <rPh sb="2" eb="3">
      <t>ホシ</t>
    </rPh>
    <rPh sb="3" eb="4">
      <t>ミドリ</t>
    </rPh>
    <phoneticPr fontId="1"/>
  </si>
  <si>
    <t>風1水1聖1</t>
    <rPh sb="0" eb="1">
      <t>カゼ</t>
    </rPh>
    <rPh sb="2" eb="3">
      <t>ミズ</t>
    </rPh>
    <rPh sb="4" eb="5">
      <t>セイ</t>
    </rPh>
    <phoneticPr fontId="1"/>
  </si>
  <si>
    <t>風2水1聖2</t>
    <rPh sb="0" eb="1">
      <t>カゼ</t>
    </rPh>
    <rPh sb="2" eb="3">
      <t>ミズ</t>
    </rPh>
    <rPh sb="4" eb="5">
      <t>セイ</t>
    </rPh>
    <phoneticPr fontId="1"/>
  </si>
  <si>
    <t>風3水2地1聖2</t>
    <rPh sb="0" eb="1">
      <t>カゼ</t>
    </rPh>
    <rPh sb="2" eb="3">
      <t>ミズ</t>
    </rPh>
    <rPh sb="4" eb="5">
      <t>チ</t>
    </rPh>
    <rPh sb="6" eb="7">
      <t>セイ</t>
    </rPh>
    <phoneticPr fontId="1"/>
  </si>
  <si>
    <t>火風水地+1:100% 火風水地+1:10%</t>
    <rPh sb="0" eb="1">
      <t>ヒ</t>
    </rPh>
    <rPh sb="1" eb="2">
      <t>カゼ</t>
    </rPh>
    <rPh sb="2" eb="3">
      <t>ミズ</t>
    </rPh>
    <rPh sb="3" eb="4">
      <t>チ</t>
    </rPh>
    <rPh sb="12" eb="13">
      <t>ヒ</t>
    </rPh>
    <rPh sb="13" eb="14">
      <t>カゼ</t>
    </rPh>
    <rPh sb="14" eb="15">
      <t>ミズ</t>
    </rPh>
    <rPh sb="15" eb="16">
      <t>チ</t>
    </rPh>
    <phoneticPr fontId="1"/>
  </si>
  <si>
    <t>19+</t>
    <phoneticPr fontId="1"/>
  </si>
  <si>
    <t>地1星1聖1</t>
    <rPh sb="0" eb="1">
      <t>チ</t>
    </rPh>
    <rPh sb="2" eb="3">
      <t>ホシ</t>
    </rPh>
    <rPh sb="4" eb="5">
      <t>セイ</t>
    </rPh>
    <phoneticPr fontId="1"/>
  </si>
  <si>
    <t>Ysian Militia:10　Ysian Infantry:10</t>
    <phoneticPr fontId="1"/>
  </si>
  <si>
    <t>Ysian Man at Arms:10　Ysian Spearman:10</t>
    <phoneticPr fontId="1"/>
  </si>
  <si>
    <t>Kernou Warrior:10　Kernou Noble Warrior:10</t>
    <phoneticPr fontId="1"/>
  </si>
  <si>
    <t>Ysian Spearman:10　Kernou Noble Warrior:10</t>
    <phoneticPr fontId="1"/>
  </si>
  <si>
    <t>Ysian Infantry:10</t>
    <phoneticPr fontId="1"/>
  </si>
  <si>
    <t>Captain</t>
    <phoneticPr fontId="1"/>
  </si>
  <si>
    <t>Archer:10</t>
    <phoneticPr fontId="1"/>
  </si>
  <si>
    <t>Ker-Ysは、比類なき美しさを誇ったTuathaの都市でした。
その水晶と青銅の壁は、Tir na n'OgのTuathaによって征服されたかつてのMarverniの州、Kernouの岸に聳え立っていました。
交易と魔法によって、この都市はTuatha、人間、そしてTir na n'OgやKernou近くの海に住む人魚の種族、Merrowが住まう驚異の都市となりました。
Tir na n'Ogの滅亡により、この都市の強大なるTuathaの魔女王、Dahutは波間の下へと都市を隠し、Tir na n'Ogの魔女たちの避難所を作りました。
都市には、Tuathaとその同盟者Merrowが住みました。
波間の下の魔法の都市での暮らしはTuathaを変化させ、かつてTuathaが人間にとってそうであったように、Merrowから半ば神聖視される強力な種族、Morgenとなりました。
Ysは、Morgenに統治される海中の女王国です。
Kernouを祖とする人間は、沿岸部の住民の大部分を構成します。</t>
    <phoneticPr fontId="1"/>
  </si>
  <si>
    <t>人間</t>
    <rPh sb="0" eb="2">
      <t>ニンゲン</t>
    </rPh>
    <phoneticPr fontId="1"/>
  </si>
  <si>
    <t>支配圏内の敵国領内において標準の偵察よりも精度が高い軍事情報を自動的に収集</t>
    <phoneticPr fontId="1"/>
  </si>
  <si>
    <t>州を占領する際に寺院を破壊せず自国のものへ変換する</t>
    <rPh sb="0" eb="1">
      <t>シュウ</t>
    </rPh>
    <rPh sb="2" eb="4">
      <t>センリョウ</t>
    </rPh>
    <rPh sb="6" eb="7">
      <t>サイ</t>
    </rPh>
    <rPh sb="8" eb="10">
      <t>ジイン</t>
    </rPh>
    <rPh sb="11" eb="13">
      <t>ハカイ</t>
    </rPh>
    <rPh sb="15" eb="17">
      <t>ジコク</t>
    </rPh>
    <rPh sb="21" eb="23">
      <t>ヘンカン</t>
    </rPh>
    <phoneticPr fontId="1"/>
  </si>
  <si>
    <t>Standard</t>
    <phoneticPr fontId="1"/>
  </si>
  <si>
    <t>The Sibylline Caves, The Cerulean Tower, Gymnasium</t>
    <phoneticPr fontId="1"/>
  </si>
  <si>
    <t>星3緑1</t>
    <rPh sb="0" eb="1">
      <t>ホシ</t>
    </rPh>
    <rPh sb="2" eb="3">
      <t>ミドリ</t>
    </rPh>
    <phoneticPr fontId="1"/>
  </si>
  <si>
    <t>CarC</t>
    <phoneticPr fontId="1"/>
  </si>
  <si>
    <t>ほぼ標準通りの斥候。敵地の偵察を担う</t>
  </si>
  <si>
    <t>Hoplite Commander</t>
  </si>
  <si>
    <t>Hypaspist Commander</t>
  </si>
  <si>
    <t>Strategos</t>
  </si>
  <si>
    <t>Mystic</t>
  </si>
  <si>
    <t>星を中心に幅広い魔法技能を持つ。研究が得意</t>
  </si>
  <si>
    <t>Peltast</t>
  </si>
  <si>
    <t>槍、投槍、盾を持つ軽歩兵。数を並べやすく牽制もできる</t>
  </si>
  <si>
    <t>Hoplite</t>
  </si>
  <si>
    <t>Hypaspist</t>
  </si>
  <si>
    <t>War Elephant</t>
  </si>
  <si>
    <t>Heart Companion</t>
  </si>
  <si>
    <t>Arcoscephale</t>
    <phoneticPr fontId="1"/>
  </si>
  <si>
    <t>Phalangite Commander</t>
    <phoneticPr fontId="1"/>
  </si>
  <si>
    <t>標準的な指揮官その一。やや軽装だが指揮能力は高い</t>
    <rPh sb="0" eb="3">
      <t>ヒョウジュンテキ</t>
    </rPh>
    <rPh sb="4" eb="7">
      <t>シキカン</t>
    </rPh>
    <rPh sb="9" eb="10">
      <t>イチ</t>
    </rPh>
    <rPh sb="13" eb="15">
      <t>ケイソウ</t>
    </rPh>
    <rPh sb="17" eb="19">
      <t>シキ</t>
    </rPh>
    <rPh sb="19" eb="21">
      <t>ノウリョク</t>
    </rPh>
    <rPh sb="22" eb="23">
      <t>タカ</t>
    </rPh>
    <phoneticPr fontId="1"/>
  </si>
  <si>
    <t>標準的な指揮官その二。こちらはやや重装備</t>
    <rPh sb="0" eb="3">
      <t>ヒョウジュンテキ</t>
    </rPh>
    <rPh sb="4" eb="7">
      <t>シキカン</t>
    </rPh>
    <rPh sb="9" eb="10">
      <t>ニ</t>
    </rPh>
    <rPh sb="17" eb="20">
      <t>ジュウソウビ</t>
    </rPh>
    <phoneticPr fontId="1"/>
  </si>
  <si>
    <t>14</t>
    <phoneticPr fontId="1"/>
  </si>
  <si>
    <t>Agema Commander</t>
    <phoneticPr fontId="1"/>
  </si>
  <si>
    <t>城</t>
    <rPh sb="0" eb="1">
      <t>シロ</t>
    </rPh>
    <phoneticPr fontId="1"/>
  </si>
  <si>
    <t>指揮官</t>
    <rPh sb="0" eb="3">
      <t>シキカン</t>
    </rPh>
    <phoneticPr fontId="1"/>
  </si>
  <si>
    <t>20</t>
    <phoneticPr fontId="1"/>
  </si>
  <si>
    <t>騎乗した指揮官。配下の士気を高く保ち行軍も早い</t>
    <rPh sb="0" eb="2">
      <t>キジョウ</t>
    </rPh>
    <rPh sb="4" eb="7">
      <t>シキカン</t>
    </rPh>
    <rPh sb="8" eb="10">
      <t>ハイカ</t>
    </rPh>
    <rPh sb="11" eb="13">
      <t>シキ</t>
    </rPh>
    <rPh sb="14" eb="15">
      <t>タカ</t>
    </rPh>
    <rPh sb="16" eb="17">
      <t>タモ</t>
    </rPh>
    <rPh sb="18" eb="20">
      <t>コウグン</t>
    </rPh>
    <rPh sb="21" eb="22">
      <t>ハヤ</t>
    </rPh>
    <phoneticPr fontId="1"/>
  </si>
  <si>
    <t>標準的な指揮官その三。こちらは少しだけ行軍が早い</t>
    <rPh sb="0" eb="3">
      <t>ヒョウジュンテキ</t>
    </rPh>
    <rPh sb="4" eb="7">
      <t>シキカン</t>
    </rPh>
    <rPh sb="9" eb="10">
      <t>サン</t>
    </rPh>
    <rPh sb="15" eb="16">
      <t>スコ</t>
    </rPh>
    <rPh sb="19" eb="21">
      <t>コウグン</t>
    </rPh>
    <rPh sb="22" eb="23">
      <t>ハヤ</t>
    </rPh>
    <phoneticPr fontId="1"/>
  </si>
  <si>
    <t>上位指揮官。高齢と装備重量でやや鈍足</t>
    <rPh sb="0" eb="2">
      <t>ジョウイ</t>
    </rPh>
    <rPh sb="2" eb="5">
      <t>シキカン</t>
    </rPh>
    <rPh sb="6" eb="8">
      <t>コウレイ</t>
    </rPh>
    <rPh sb="9" eb="11">
      <t>ソウビ</t>
    </rPh>
    <rPh sb="11" eb="13">
      <t>ジュウリョウ</t>
    </rPh>
    <rPh sb="16" eb="18">
      <t>ドンソク</t>
    </rPh>
    <phoneticPr fontId="1"/>
  </si>
  <si>
    <t>Neokoros</t>
    <phoneticPr fontId="1"/>
  </si>
  <si>
    <t>レベル1の聖職者。緑などの魔法とHealer技能も持つ</t>
    <rPh sb="5" eb="8">
      <t>セイショクシャ</t>
    </rPh>
    <rPh sb="9" eb="10">
      <t>ミドリ</t>
    </rPh>
    <rPh sb="13" eb="15">
      <t>マホウ</t>
    </rPh>
    <rPh sb="22" eb="24">
      <t>ギノウ</t>
    </rPh>
    <rPh sb="25" eb="26">
      <t>モ</t>
    </rPh>
    <phoneticPr fontId="1"/>
  </si>
  <si>
    <t>0+</t>
    <phoneticPr fontId="1"/>
  </si>
  <si>
    <t>5+</t>
    <phoneticPr fontId="1"/>
  </si>
  <si>
    <t>Panageis</t>
    <phoneticPr fontId="1"/>
  </si>
  <si>
    <t>レベル2の聖職者。緑などの魔法と優秀なHealer技能も持つ</t>
    <rPh sb="5" eb="8">
      <t>セイショクシャ</t>
    </rPh>
    <rPh sb="9" eb="10">
      <t>ミドリ</t>
    </rPh>
    <rPh sb="13" eb="15">
      <t>マホウ</t>
    </rPh>
    <rPh sb="16" eb="18">
      <t>ユウシュウ</t>
    </rPh>
    <rPh sb="25" eb="27">
      <t>ギノウ</t>
    </rPh>
    <rPh sb="28" eb="29">
      <t>モ</t>
    </rPh>
    <phoneticPr fontId="1"/>
  </si>
  <si>
    <t>Orphic Mystic</t>
    <phoneticPr fontId="1"/>
  </si>
  <si>
    <t>y</t>
    <phoneticPr fontId="1"/>
  </si>
  <si>
    <t>魔術師</t>
    <rPh sb="0" eb="3">
      <t>マジュツシ</t>
    </rPh>
    <phoneticPr fontId="1"/>
  </si>
  <si>
    <t>死、緑などの幅広い魔法技能を持つ。詠唱は長いが疲労は小さい</t>
    <rPh sb="0" eb="1">
      <t>シ</t>
    </rPh>
    <rPh sb="2" eb="3">
      <t>ミドリ</t>
    </rPh>
    <rPh sb="6" eb="8">
      <t>ハバヒロ</t>
    </rPh>
    <rPh sb="9" eb="11">
      <t>マホウ</t>
    </rPh>
    <rPh sb="11" eb="13">
      <t>ギノウ</t>
    </rPh>
    <rPh sb="14" eb="15">
      <t>モ</t>
    </rPh>
    <rPh sb="17" eb="19">
      <t>エイショウ</t>
    </rPh>
    <rPh sb="20" eb="21">
      <t>ナガ</t>
    </rPh>
    <rPh sb="23" eb="25">
      <t>ヒロウ</t>
    </rPh>
    <rPh sb="26" eb="27">
      <t>チイ</t>
    </rPh>
    <phoneticPr fontId="1"/>
  </si>
  <si>
    <t>10+</t>
    <phoneticPr fontId="1"/>
  </si>
  <si>
    <t>30+</t>
    <phoneticPr fontId="1"/>
  </si>
  <si>
    <t>16</t>
    <phoneticPr fontId="1"/>
  </si>
  <si>
    <t>Sibyl</t>
    <phoneticPr fontId="1"/>
  </si>
  <si>
    <t>y</t>
    <phoneticPr fontId="1"/>
  </si>
  <si>
    <t>レベル2の聖職者。星、緑などの魔法技能も持つ</t>
    <rPh sb="5" eb="8">
      <t>セイショクシャ</t>
    </rPh>
    <rPh sb="9" eb="10">
      <t>ホシ</t>
    </rPh>
    <rPh sb="11" eb="12">
      <t>ミドリ</t>
    </rPh>
    <rPh sb="15" eb="17">
      <t>マホウ</t>
    </rPh>
    <rPh sb="17" eb="19">
      <t>ギノウ</t>
    </rPh>
    <rPh sb="20" eb="21">
      <t>モ</t>
    </rPh>
    <phoneticPr fontId="1"/>
  </si>
  <si>
    <t>25+</t>
    <phoneticPr fontId="1"/>
  </si>
  <si>
    <t>Cerulean Commander</t>
    <phoneticPr fontId="1"/>
  </si>
  <si>
    <t>都</t>
    <rPh sb="0" eb="1">
      <t>ミヤコ</t>
    </rPh>
    <phoneticPr fontId="1"/>
  </si>
  <si>
    <t>大猿の指揮官。強靭で動物の指揮が得意</t>
    <rPh sb="0" eb="1">
      <t>オオ</t>
    </rPh>
    <rPh sb="1" eb="2">
      <t>サル</t>
    </rPh>
    <rPh sb="3" eb="6">
      <t>シキカン</t>
    </rPh>
    <rPh sb="7" eb="9">
      <t>キョウジン</t>
    </rPh>
    <rPh sb="10" eb="12">
      <t>ドウブツ</t>
    </rPh>
    <rPh sb="13" eb="15">
      <t>シキ</t>
    </rPh>
    <rPh sb="16" eb="18">
      <t>トクイ</t>
    </rPh>
    <phoneticPr fontId="1"/>
  </si>
  <si>
    <t>10</t>
    <phoneticPr fontId="1"/>
  </si>
  <si>
    <t>Phalangite</t>
    <phoneticPr fontId="1"/>
  </si>
  <si>
    <t>長槍と丸盾を持つ歩兵。十分な装備で持久力もある</t>
    <rPh sb="0" eb="1">
      <t>ナガ</t>
    </rPh>
    <rPh sb="1" eb="2">
      <t>ヤリ</t>
    </rPh>
    <rPh sb="3" eb="4">
      <t>マル</t>
    </rPh>
    <rPh sb="4" eb="5">
      <t>タテ</t>
    </rPh>
    <rPh sb="6" eb="7">
      <t>モ</t>
    </rPh>
    <rPh sb="8" eb="10">
      <t>ホヘイ</t>
    </rPh>
    <rPh sb="11" eb="13">
      <t>ジュウブン</t>
    </rPh>
    <rPh sb="14" eb="16">
      <t>ソウビ</t>
    </rPh>
    <rPh sb="17" eb="20">
      <t>ジキュウリョク</t>
    </rPh>
    <phoneticPr fontId="1"/>
  </si>
  <si>
    <t>12</t>
    <phoneticPr fontId="1"/>
  </si>
  <si>
    <t>Agema Companion</t>
    <phoneticPr fontId="1"/>
  </si>
  <si>
    <t>長剣、突撃槍、盾を持つ重騎兵。高い士気と技量を誇る</t>
    <rPh sb="0" eb="2">
      <t>チョウケン</t>
    </rPh>
    <rPh sb="3" eb="5">
      <t>トツゲキ</t>
    </rPh>
    <rPh sb="5" eb="6">
      <t>ヤリ</t>
    </rPh>
    <rPh sb="7" eb="8">
      <t>タテ</t>
    </rPh>
    <rPh sb="9" eb="10">
      <t>モ</t>
    </rPh>
    <rPh sb="11" eb="12">
      <t>ジュウ</t>
    </rPh>
    <rPh sb="12" eb="14">
      <t>キヘイ</t>
    </rPh>
    <rPh sb="15" eb="16">
      <t>タカ</t>
    </rPh>
    <rPh sb="17" eb="19">
      <t>シキ</t>
    </rPh>
    <rPh sb="20" eb="22">
      <t>ギリョウ</t>
    </rPh>
    <rPh sb="23" eb="24">
      <t>ホコ</t>
    </rPh>
    <phoneticPr fontId="1"/>
  </si>
  <si>
    <t>敵を蹂躙する巨大生物。防具を与えられており迎撃用の槍も持つ</t>
    <rPh sb="11" eb="13">
      <t>ボウグ</t>
    </rPh>
    <rPh sb="14" eb="15">
      <t>アタ</t>
    </rPh>
    <rPh sb="21" eb="23">
      <t>ゲイゲキ</t>
    </rPh>
    <rPh sb="23" eb="24">
      <t>ヨウ</t>
    </rPh>
    <rPh sb="25" eb="26">
      <t>ヤリ</t>
    </rPh>
    <rPh sb="27" eb="28">
      <t>モ</t>
    </rPh>
    <phoneticPr fontId="1"/>
  </si>
  <si>
    <t>Cerulean Warrior</t>
    <phoneticPr fontId="1"/>
  </si>
  <si>
    <t>歩兵</t>
    <rPh sb="0" eb="2">
      <t>ホヘイ</t>
    </rPh>
    <phoneticPr fontId="1"/>
  </si>
  <si>
    <t>鈍器と小盾を持つ重歩兵。大柄で強靭だが魔法に弱い</t>
    <rPh sb="0" eb="2">
      <t>ドンキ</t>
    </rPh>
    <rPh sb="3" eb="4">
      <t>コ</t>
    </rPh>
    <rPh sb="4" eb="5">
      <t>タテ</t>
    </rPh>
    <rPh sb="6" eb="7">
      <t>モ</t>
    </rPh>
    <rPh sb="8" eb="9">
      <t>ジュウ</t>
    </rPh>
    <rPh sb="9" eb="11">
      <t>ホヘイ</t>
    </rPh>
    <rPh sb="12" eb="14">
      <t>オオガラ</t>
    </rPh>
    <rPh sb="15" eb="17">
      <t>キョウジン</t>
    </rPh>
    <rPh sb="19" eb="21">
      <t>マホウ</t>
    </rPh>
    <rPh sb="22" eb="23">
      <t>ヨワ</t>
    </rPh>
    <phoneticPr fontId="1"/>
  </si>
  <si>
    <t>8</t>
    <phoneticPr fontId="1"/>
  </si>
  <si>
    <t>LA</t>
    <phoneticPr fontId="1"/>
  </si>
  <si>
    <t>Neokoros</t>
    <phoneticPr fontId="1"/>
  </si>
  <si>
    <t>緑1聖1</t>
    <rPh sb="0" eb="1">
      <t>ミドリ</t>
    </rPh>
    <rPh sb="2" eb="3">
      <t>セイ</t>
    </rPh>
    <phoneticPr fontId="1"/>
  </si>
  <si>
    <t>死緑+1:20%</t>
    <rPh sb="0" eb="1">
      <t>シ</t>
    </rPh>
    <rPh sb="1" eb="2">
      <t>ミドリ</t>
    </rPh>
    <phoneticPr fontId="1"/>
  </si>
  <si>
    <t>7+</t>
    <phoneticPr fontId="1"/>
  </si>
  <si>
    <t>h1</t>
    <phoneticPr fontId="1"/>
  </si>
  <si>
    <t>緑1聖2</t>
    <rPh sb="0" eb="1">
      <t>ミドリ</t>
    </rPh>
    <rPh sb="2" eb="3">
      <t>セイ</t>
    </rPh>
    <phoneticPr fontId="1"/>
  </si>
  <si>
    <t>死緑+1:100%</t>
    <rPh sb="0" eb="1">
      <t>シ</t>
    </rPh>
    <rPh sb="1" eb="2">
      <t>ミドリ</t>
    </rPh>
    <phoneticPr fontId="1"/>
  </si>
  <si>
    <t>h2</t>
    <phoneticPr fontId="1"/>
  </si>
  <si>
    <t>星1</t>
    <rPh sb="0" eb="1">
      <t>ホシ</t>
    </rPh>
    <phoneticPr fontId="1"/>
  </si>
  <si>
    <t>火水地星+1:100% 火+1:50% 水+1:50% 地+1:50%</t>
    <rPh sb="0" eb="1">
      <t>ヒ</t>
    </rPh>
    <rPh sb="1" eb="2">
      <t>ミズ</t>
    </rPh>
    <rPh sb="2" eb="3">
      <t>チ</t>
    </rPh>
    <rPh sb="3" eb="4">
      <t>ホシ</t>
    </rPh>
    <rPh sb="12" eb="13">
      <t>ヒ</t>
    </rPh>
    <rPh sb="20" eb="21">
      <t>ミズ</t>
    </rPh>
    <rPh sb="28" eb="29">
      <t>チ</t>
    </rPh>
    <phoneticPr fontId="1"/>
  </si>
  <si>
    <t>Mystic</t>
    <phoneticPr fontId="1"/>
  </si>
  <si>
    <t>死1緑1</t>
    <rPh sb="0" eb="1">
      <t>シ</t>
    </rPh>
    <rPh sb="2" eb="3">
      <t>ミドリ</t>
    </rPh>
    <phoneticPr fontId="1"/>
  </si>
  <si>
    <t>火水地+1:50% 星死緑+1:50%</t>
    <rPh sb="0" eb="1">
      <t>ヒ</t>
    </rPh>
    <rPh sb="1" eb="2">
      <t>ミズ</t>
    </rPh>
    <rPh sb="2" eb="3">
      <t>チ</t>
    </rPh>
    <rPh sb="10" eb="11">
      <t>ホシ</t>
    </rPh>
    <rPh sb="11" eb="12">
      <t>シ</t>
    </rPh>
    <rPh sb="12" eb="13">
      <t>ミドリ</t>
    </rPh>
    <phoneticPr fontId="1"/>
  </si>
  <si>
    <t>9+</t>
    <phoneticPr fontId="1"/>
  </si>
  <si>
    <t>10+</t>
    <phoneticPr fontId="1"/>
  </si>
  <si>
    <t>星2緑1聖2</t>
    <rPh sb="0" eb="1">
      <t>ホシ</t>
    </rPh>
    <rPh sb="2" eb="3">
      <t>ミドリ</t>
    </rPh>
    <rPh sb="4" eb="5">
      <t>セイ</t>
    </rPh>
    <phoneticPr fontId="1"/>
  </si>
  <si>
    <t>水星死緑+1:100% 水星死緑+1:10%</t>
    <rPh sb="0" eb="1">
      <t>ミズ</t>
    </rPh>
    <rPh sb="1" eb="2">
      <t>ホシ</t>
    </rPh>
    <rPh sb="2" eb="3">
      <t>シ</t>
    </rPh>
    <rPh sb="3" eb="4">
      <t>ミドリ</t>
    </rPh>
    <rPh sb="12" eb="13">
      <t>ミズ</t>
    </rPh>
    <rPh sb="13" eb="14">
      <t>ホシ</t>
    </rPh>
    <rPh sb="14" eb="15">
      <t>シ</t>
    </rPh>
    <rPh sb="15" eb="16">
      <t>ミドリ</t>
    </rPh>
    <phoneticPr fontId="1"/>
  </si>
  <si>
    <t>13+</t>
    <phoneticPr fontId="1"/>
  </si>
  <si>
    <t>Curse Tablet</t>
    <phoneticPr fontId="1"/>
  </si>
  <si>
    <t>Summon Hound of Twilight</t>
    <phoneticPr fontId="1"/>
  </si>
  <si>
    <t>Procession of the Underworld</t>
    <phoneticPr fontId="1"/>
  </si>
  <si>
    <t>Monster Boar</t>
    <phoneticPr fontId="1"/>
  </si>
  <si>
    <t>Bind Keres</t>
    <phoneticPr fontId="1"/>
  </si>
  <si>
    <t>From Death Comes Life</t>
    <phoneticPr fontId="1"/>
  </si>
  <si>
    <t>Forge Brass Bull</t>
    <phoneticPr fontId="1"/>
  </si>
  <si>
    <t>Craft Keledone</t>
    <phoneticPr fontId="1"/>
  </si>
  <si>
    <t>Awaken Hamadryad</t>
    <phoneticPr fontId="1"/>
  </si>
  <si>
    <t>Sow Dragon Teeth</t>
    <phoneticPr fontId="1"/>
  </si>
  <si>
    <t>Rhapsody of the Dead</t>
    <phoneticPr fontId="1"/>
  </si>
  <si>
    <t>Rhapsody of Life</t>
    <phoneticPr fontId="1"/>
  </si>
  <si>
    <t>Conjuration</t>
    <phoneticPr fontId="1"/>
  </si>
  <si>
    <t>Curse Tablet</t>
    <phoneticPr fontId="1"/>
  </si>
  <si>
    <t>死1</t>
    <rPh sb="0" eb="1">
      <t>シ</t>
    </rPh>
    <phoneticPr fontId="1"/>
  </si>
  <si>
    <t>儀式</t>
    <rPh sb="0" eb="2">
      <t>ギシキ</t>
    </rPh>
    <phoneticPr fontId="1"/>
  </si>
  <si>
    <t>水陸両用</t>
    <rPh sb="0" eb="2">
      <t>スイリク</t>
    </rPh>
    <rPh sb="2" eb="4">
      <t>リョウヨウ</t>
    </rPh>
    <phoneticPr fontId="1"/>
  </si>
  <si>
    <t>遠隔攻撃</t>
    <rPh sb="0" eb="2">
      <t>エンカク</t>
    </rPh>
    <rPh sb="2" eb="4">
      <t>コウゲキ</t>
    </rPh>
    <phoneticPr fontId="1"/>
  </si>
  <si>
    <t>指定した州の指揮官1体に呪いをかけようと試みます</t>
    <phoneticPr fontId="1"/>
  </si>
  <si>
    <t>指定した州と自身の周囲の指揮官1体ずつに呪いをかけようと試みます</t>
    <rPh sb="0" eb="2">
      <t>シテイ</t>
    </rPh>
    <rPh sb="4" eb="5">
      <t>シュウ</t>
    </rPh>
    <rPh sb="6" eb="8">
      <t>ジシン</t>
    </rPh>
    <rPh sb="9" eb="11">
      <t>シュウイ</t>
    </rPh>
    <rPh sb="12" eb="15">
      <t>シキカン</t>
    </rPh>
    <rPh sb="16" eb="17">
      <t>タイ</t>
    </rPh>
    <rPh sb="20" eb="21">
      <t>ノロ</t>
    </rPh>
    <rPh sb="28" eb="29">
      <t>ココロ</t>
    </rPh>
    <phoneticPr fontId="1"/>
  </si>
  <si>
    <t>Alteration</t>
    <phoneticPr fontId="1"/>
  </si>
  <si>
    <t>From Death Comes Life</t>
    <phoneticPr fontId="1"/>
  </si>
  <si>
    <t>緑1</t>
    <rPh sb="0" eb="1">
      <t>ミドリ</t>
    </rPh>
    <phoneticPr fontId="1"/>
  </si>
  <si>
    <t>地方呪附</t>
    <rPh sb="0" eb="2">
      <t>チホウ</t>
    </rPh>
    <rPh sb="2" eb="3">
      <t>ジュ</t>
    </rPh>
    <rPh sb="3" eb="4">
      <t>フ</t>
    </rPh>
    <phoneticPr fontId="1"/>
  </si>
  <si>
    <t>州を肥沃化し人口の成長を助けます</t>
    <phoneticPr fontId="1"/>
  </si>
  <si>
    <t>Curse</t>
    <phoneticPr fontId="1"/>
  </si>
  <si>
    <t>潜伏中の指揮官にも影響</t>
    <rPh sb="0" eb="3">
      <t>センプクチュウ</t>
    </rPh>
    <rPh sb="4" eb="7">
      <t>シキカン</t>
    </rPh>
    <rPh sb="9" eb="11">
      <t>エイキョウ</t>
    </rPh>
    <phoneticPr fontId="1"/>
  </si>
  <si>
    <t>Thaumaturgy</t>
    <phoneticPr fontId="1"/>
  </si>
  <si>
    <t>Rhapsody of the Dead</t>
    <phoneticPr fontId="1"/>
  </si>
  <si>
    <t>戦闘</t>
    <rPh sb="0" eb="2">
      <t>セントウ</t>
    </rPh>
    <phoneticPr fontId="1"/>
  </si>
  <si>
    <t>陸上専用</t>
    <rPh sb="0" eb="2">
      <t>リクジョウ</t>
    </rPh>
    <rPh sb="2" eb="4">
      <t>センヨウ</t>
    </rPh>
    <phoneticPr fontId="1"/>
  </si>
  <si>
    <t>攻撃</t>
    <rPh sb="0" eb="2">
      <t>コウゲキ</t>
    </rPh>
    <phoneticPr fontId="1"/>
  </si>
  <si>
    <t>4+1</t>
    <phoneticPr fontId="1"/>
  </si>
  <si>
    <t>15+5</t>
    <phoneticPr fontId="1"/>
  </si>
  <si>
    <t>4+2</t>
    <phoneticPr fontId="1"/>
  </si>
  <si>
    <t>防御無視\n抵抗可能\n無心無効\nアンデッドにのみ作用</t>
    <rPh sb="0" eb="2">
      <t>ボウギョ</t>
    </rPh>
    <rPh sb="2" eb="4">
      <t>ムシ</t>
    </rPh>
    <rPh sb="6" eb="8">
      <t>テイコウ</t>
    </rPh>
    <rPh sb="8" eb="10">
      <t>カノウ</t>
    </rPh>
    <rPh sb="12" eb="14">
      <t>ムシン</t>
    </rPh>
    <rPh sb="14" eb="16">
      <t>ムコウ</t>
    </rPh>
    <rPh sb="26" eb="28">
      <t>サヨウ</t>
    </rPh>
    <phoneticPr fontId="1"/>
  </si>
  <si>
    <t>Scare Spirits</t>
    <phoneticPr fontId="1"/>
  </si>
  <si>
    <t>中範囲のアンデッドを攻撃し怯えさせようと試みます</t>
    <rPh sb="0" eb="1">
      <t>チュウ</t>
    </rPh>
    <rPh sb="1" eb="3">
      <t>ハンイ</t>
    </rPh>
    <rPh sb="10" eb="12">
      <t>コウゲキ</t>
    </rPh>
    <rPh sb="13" eb="14">
      <t>オビ</t>
    </rPh>
    <rPh sb="20" eb="21">
      <t>ココロ</t>
    </rPh>
    <phoneticPr fontId="1"/>
  </si>
  <si>
    <t>Rhapsody of Life</t>
    <phoneticPr fontId="1"/>
  </si>
  <si>
    <t>治療</t>
    <rPh sb="0" eb="2">
      <t>チリョウ</t>
    </rPh>
    <phoneticPr fontId="1"/>
  </si>
  <si>
    <t>味方1体のHPと疲労を回復させます</t>
    <rPh sb="0" eb="2">
      <t>ミカタ</t>
    </rPh>
    <rPh sb="3" eb="4">
      <t>タイ</t>
    </rPh>
    <rPh sb="8" eb="10">
      <t>ヒロウ</t>
    </rPh>
    <rPh sb="11" eb="13">
      <t>カイフク</t>
    </rPh>
    <phoneticPr fontId="1"/>
  </si>
  <si>
    <t>防御無視\n無心無効\n無生物無効</t>
    <rPh sb="0" eb="2">
      <t>ボウギョ</t>
    </rPh>
    <rPh sb="2" eb="4">
      <t>ムシ</t>
    </rPh>
    <rPh sb="6" eb="8">
      <t>ムシン</t>
    </rPh>
    <rPh sb="8" eb="10">
      <t>ムコウ</t>
    </rPh>
    <rPh sb="12" eb="15">
      <t>ムセイブツ</t>
    </rPh>
    <rPh sb="15" eb="17">
      <t>ムコウ</t>
    </rPh>
    <phoneticPr fontId="1"/>
  </si>
  <si>
    <t>Relief</t>
    <phoneticPr fontId="1"/>
  </si>
  <si>
    <t>Peltast:10　Phalangite:10　Slinger:10</t>
    <phoneticPr fontId="1"/>
  </si>
  <si>
    <t>Hiereia</t>
    <phoneticPr fontId="1"/>
  </si>
  <si>
    <t>Hoplite:10</t>
    <phoneticPr fontId="1"/>
  </si>
  <si>
    <t>Slinger:15</t>
    <phoneticPr fontId="1"/>
  </si>
  <si>
    <t>Citadel</t>
    <phoneticPr fontId="1"/>
  </si>
  <si>
    <t>f</t>
    <phoneticPr fontId="1"/>
  </si>
  <si>
    <t>f</t>
    <phoneticPr fontId="1"/>
  </si>
  <si>
    <t>人間</t>
    <rPh sb="0" eb="2">
      <t>ニンゲン</t>
    </rPh>
    <phoneticPr fontId="1"/>
  </si>
  <si>
    <t>Standard</t>
    <phoneticPr fontId="1"/>
  </si>
  <si>
    <t>The Imperial Capital, Temple of the Spheres, The Sacred Swamp</t>
    <phoneticPr fontId="1"/>
  </si>
  <si>
    <t>星1緑3</t>
    <rPh sb="0" eb="1">
      <t>ホシ</t>
    </rPh>
    <rPh sb="2" eb="3">
      <t>ミドリ</t>
    </rPh>
    <phoneticPr fontId="1"/>
  </si>
  <si>
    <t>Pythiumの緑柱石の帝国は、大帝国Ermorから分裂した帝国です。
暗き技が帝国の中心地で実践されると共に、星々はPythiaのTheurgらに差し迫る破滅から逃れるように警告しました。
彼らは滅び行く帝国からPythiaを引き離し、その賢明な統治の下で帝国の神政を形成しました。
Ermorが徐々に崩壊していくと共に、緑柱石の帝国はかつてのErmorの属州を自身の統治下に留めるのに苦労しました。
それらの州から、奇妙な宗派と異国の信条が流入しました。
ErmorがC'tisの死の崇拝に誘惑されたように、Pythiaの民は蜥蜴人の風変わりな行いに魅了されました。
影が近くに留まる中、C'tisの信仰はとりわけ魅力的でした。
他の誰にも、死と死者に関するそれほどの知識はありませんでした。
Theurgは人気を失い、そしてSerpent Cultは徐々にかつての国教に代わりました。
しかし、Serpent Cultは帝国での地位を得た唯一の異国の信仰ではありませんでした。
異端的な謎めいた崇拝は隆盛し、帝国を無秩序へと投げ落とそうとしています。
Pythiumは、国境警備隊と機動部隊による改良された軍団を用います。
Serpent Cataphractは特別な地位を与えられ、彼らは帝国で最も尊敬される軍となりました。</t>
    <phoneticPr fontId="1"/>
  </si>
  <si>
    <t>Arcoscephaleは、かつて既知の世界の多くを支配した古き王国です。
数世紀前の古代王国の没落以来、伝統は民に残された唯一のものでした。
古き宗派のMysticとPriestessは、今もArcoscephaleの王に仕えます。
歩兵隊や騎兵隊は未だ絶望的なまでに古風ですが、新たなる神の目覚めは若干の変化を齎しました。
一部の伝統は捨て去られ、騎兵隊は改善されました。
技量に富み軽装なPhalangiteは、より重装なHopliteやCardacesに代わりつつあります。
以前の王を助けた賢明なるAstrologerらは殺されたか追放されましたが、Sibylと呼ばれる新たな種類の予言者は姿を現しました。
王がかつて強大であった王国を目覚めし神のための基盤へと導くに際し、Sibylは素晴らしい助けを提供します。
治療術に関する素晴らしい知識を持つPriestessは、古き王国の絶頂期に建設された古代神殿で訓練されます。
Priestessは、神の支配圏の中にある敵軍や州を占うこともできます。
かつての既知の世界の征服は、奇妙な文化や信条の受容へと繋がりました。
Arcoscephaleの民は異国の宗派を素早く取り入れますが、それらはただ彼ら自身の信仰構造へと取り込まれます。
目覚めし神は全ての主と見なされ、他の全ての神はこの偉大なる者の一面に過ぎません。
他の信仰の寺院や聖地は改変され、目覚めし神の信仰は新たに征服された土地に押し付けられます。</t>
    <rPh sb="478" eb="480">
      <t>ジュヨウ</t>
    </rPh>
    <phoneticPr fontId="1"/>
  </si>
  <si>
    <t>長槍と丸盾を持つ重歩兵。攻撃面は弱いが硬く高密度な槍の壁を形成</t>
    <rPh sb="0" eb="1">
      <t>ナガ</t>
    </rPh>
    <rPh sb="1" eb="2">
      <t>ヤリ</t>
    </rPh>
    <rPh sb="3" eb="4">
      <t>マル</t>
    </rPh>
    <rPh sb="4" eb="5">
      <t>タテ</t>
    </rPh>
    <rPh sb="6" eb="7">
      <t>モ</t>
    </rPh>
    <rPh sb="8" eb="9">
      <t>ジュウ</t>
    </rPh>
    <rPh sb="9" eb="11">
      <t>ホヘイ</t>
    </rPh>
    <rPh sb="12" eb="14">
      <t>コウゲキ</t>
    </rPh>
    <rPh sb="14" eb="15">
      <t>メン</t>
    </rPh>
    <rPh sb="16" eb="17">
      <t>ヨワ</t>
    </rPh>
    <rPh sb="19" eb="20">
      <t>カタ</t>
    </rPh>
    <rPh sb="21" eb="24">
      <t>コウミツド</t>
    </rPh>
    <rPh sb="25" eb="26">
      <t>ヤリ</t>
    </rPh>
    <rPh sb="27" eb="28">
      <t>カベ</t>
    </rPh>
    <rPh sb="29" eb="31">
      <t>ケイセイ</t>
    </rPh>
    <phoneticPr fontId="1"/>
  </si>
  <si>
    <t>槍と丸盾を持つ重歩兵。若干軽装だが格別に高い士気を持つ</t>
    <rPh sb="0" eb="1">
      <t>ヤリ</t>
    </rPh>
    <rPh sb="2" eb="3">
      <t>マル</t>
    </rPh>
    <rPh sb="3" eb="4">
      <t>タテ</t>
    </rPh>
    <rPh sb="5" eb="6">
      <t>モ</t>
    </rPh>
    <rPh sb="7" eb="8">
      <t>ジュウ</t>
    </rPh>
    <rPh sb="8" eb="10">
      <t>ホヘイ</t>
    </rPh>
    <rPh sb="11" eb="13">
      <t>ジャッカン</t>
    </rPh>
    <rPh sb="13" eb="15">
      <t>ケイソウ</t>
    </rPh>
    <rPh sb="17" eb="19">
      <t>カクベツ</t>
    </rPh>
    <rPh sb="20" eb="21">
      <t>タカ</t>
    </rPh>
    <rPh sb="22" eb="24">
      <t>シキ</t>
    </rPh>
    <rPh sb="25" eb="26">
      <t>モ</t>
    </rPh>
    <phoneticPr fontId="1"/>
  </si>
  <si>
    <t>Tribuni</t>
    <phoneticPr fontId="1"/>
  </si>
  <si>
    <t>城</t>
    <rPh sb="0" eb="1">
      <t>シロ</t>
    </rPh>
    <phoneticPr fontId="1"/>
  </si>
  <si>
    <t>指揮官</t>
    <rPh sb="0" eb="3">
      <t>シキカン</t>
    </rPh>
    <phoneticPr fontId="1"/>
  </si>
  <si>
    <t>重装備な指揮官。大盾を備え指揮も上手い</t>
    <rPh sb="0" eb="3">
      <t>ジュウソウビ</t>
    </rPh>
    <rPh sb="4" eb="7">
      <t>シキカン</t>
    </rPh>
    <rPh sb="8" eb="9">
      <t>オオ</t>
    </rPh>
    <rPh sb="9" eb="10">
      <t>タテ</t>
    </rPh>
    <rPh sb="11" eb="12">
      <t>ソナ</t>
    </rPh>
    <rPh sb="13" eb="15">
      <t>シキ</t>
    </rPh>
    <rPh sb="16" eb="18">
      <t>ウマ</t>
    </rPh>
    <phoneticPr fontId="1"/>
  </si>
  <si>
    <t>16</t>
    <phoneticPr fontId="1"/>
  </si>
  <si>
    <t>Magister Militum</t>
    <phoneticPr fontId="1"/>
  </si>
  <si>
    <t>Battle Deacon</t>
  </si>
  <si>
    <t>レベル1の聖職者。防具を持ち弱い毒耐性も備える</t>
    <rPh sb="5" eb="8">
      <t>セイショクシャ</t>
    </rPh>
    <rPh sb="9" eb="11">
      <t>ボウグ</t>
    </rPh>
    <rPh sb="12" eb="13">
      <t>モ</t>
    </rPh>
    <rPh sb="14" eb="15">
      <t>ヨワ</t>
    </rPh>
    <rPh sb="16" eb="17">
      <t>ドク</t>
    </rPh>
    <rPh sb="17" eb="19">
      <t>タイセイ</t>
    </rPh>
    <rPh sb="20" eb="21">
      <t>ソナ</t>
    </rPh>
    <phoneticPr fontId="1"/>
  </si>
  <si>
    <t>14</t>
    <phoneticPr fontId="1"/>
  </si>
  <si>
    <t>Serpent Acolyte</t>
    <phoneticPr fontId="1"/>
  </si>
  <si>
    <t>y</t>
    <phoneticPr fontId="1"/>
  </si>
  <si>
    <t>y</t>
    <phoneticPr fontId="1"/>
  </si>
  <si>
    <t>聖職者</t>
    <rPh sb="0" eb="3">
      <t>セイショクシャ</t>
    </rPh>
    <phoneticPr fontId="1"/>
  </si>
  <si>
    <t>レベル1の聖職者。緑の魔法技能も持つ</t>
    <rPh sb="5" eb="8">
      <t>セイショクシャ</t>
    </rPh>
    <rPh sb="9" eb="10">
      <t>ミドリ</t>
    </rPh>
    <rPh sb="11" eb="13">
      <t>マホウ</t>
    </rPh>
    <rPh sb="13" eb="15">
      <t>ギノウ</t>
    </rPh>
    <rPh sb="16" eb="17">
      <t>モ</t>
    </rPh>
    <phoneticPr fontId="1"/>
  </si>
  <si>
    <t>Renata</t>
    <phoneticPr fontId="1"/>
  </si>
  <si>
    <t>魔術師</t>
    <rPh sb="0" eb="3">
      <t>マジュツシ</t>
    </rPh>
    <phoneticPr fontId="1"/>
  </si>
  <si>
    <t>水などの魔法技能を持つ。まず使わないが聖水の水差しを携行</t>
    <rPh sb="0" eb="1">
      <t>ミズ</t>
    </rPh>
    <rPh sb="4" eb="6">
      <t>マホウ</t>
    </rPh>
    <rPh sb="6" eb="8">
      <t>ギノウ</t>
    </rPh>
    <rPh sb="9" eb="10">
      <t>モ</t>
    </rPh>
    <rPh sb="14" eb="15">
      <t>ツカ</t>
    </rPh>
    <rPh sb="19" eb="21">
      <t>セイスイ</t>
    </rPh>
    <rPh sb="22" eb="24">
      <t>ミズサ</t>
    </rPh>
    <rPh sb="26" eb="28">
      <t>ケイコウ</t>
    </rPh>
    <phoneticPr fontId="1"/>
  </si>
  <si>
    <t>5+</t>
    <phoneticPr fontId="1"/>
  </si>
  <si>
    <t>0+</t>
    <phoneticPr fontId="1"/>
  </si>
  <si>
    <t>Renatus</t>
    <phoneticPr fontId="1"/>
  </si>
  <si>
    <t>死などの魔法技能を持つ。あまり特徴はない</t>
    <rPh sb="0" eb="1">
      <t>シ</t>
    </rPh>
    <rPh sb="4" eb="6">
      <t>マホウ</t>
    </rPh>
    <rPh sb="6" eb="8">
      <t>ギノウ</t>
    </rPh>
    <rPh sb="9" eb="10">
      <t>モ</t>
    </rPh>
    <rPh sb="15" eb="17">
      <t>トクチョウ</t>
    </rPh>
    <phoneticPr fontId="1"/>
  </si>
  <si>
    <t>30+</t>
    <phoneticPr fontId="1"/>
  </si>
  <si>
    <t>Serpent Lord</t>
    <phoneticPr fontId="1"/>
  </si>
  <si>
    <t>都</t>
    <rPh sb="0" eb="1">
      <t>ミヤコ</t>
    </rPh>
    <phoneticPr fontId="1"/>
  </si>
  <si>
    <t>神聖な指揮官。戦闘能力は高めだが指揮は下手</t>
    <rPh sb="0" eb="2">
      <t>シンセイ</t>
    </rPh>
    <rPh sb="3" eb="6">
      <t>シキカン</t>
    </rPh>
    <rPh sb="7" eb="9">
      <t>セントウ</t>
    </rPh>
    <rPh sb="9" eb="11">
      <t>ノウリョク</t>
    </rPh>
    <rPh sb="12" eb="13">
      <t>タカ</t>
    </rPh>
    <rPh sb="16" eb="18">
      <t>シキ</t>
    </rPh>
    <rPh sb="19" eb="21">
      <t>ヘタ</t>
    </rPh>
    <phoneticPr fontId="1"/>
  </si>
  <si>
    <t>Theurg</t>
    <phoneticPr fontId="1"/>
  </si>
  <si>
    <t>レベル1の聖職者。星などの魔法技能も持つ</t>
    <rPh sb="5" eb="8">
      <t>セイショクシャ</t>
    </rPh>
    <rPh sb="9" eb="10">
      <t>ホシ</t>
    </rPh>
    <rPh sb="13" eb="15">
      <t>マホウ</t>
    </rPh>
    <rPh sb="15" eb="17">
      <t>ギノウ</t>
    </rPh>
    <rPh sb="18" eb="19">
      <t>モ</t>
    </rPh>
    <phoneticPr fontId="1"/>
  </si>
  <si>
    <t>15+</t>
    <phoneticPr fontId="1"/>
  </si>
  <si>
    <t>Serpent Assassin</t>
    <phoneticPr fontId="1"/>
  </si>
  <si>
    <t>暗殺者</t>
    <rPh sb="0" eb="3">
      <t>アンサツシャ</t>
    </rPh>
    <phoneticPr fontId="1"/>
  </si>
  <si>
    <t>猛毒の短剣を持つ暗殺者。包囲された要塞での活動も可能</t>
    <rPh sb="0" eb="2">
      <t>モウドク</t>
    </rPh>
    <rPh sb="3" eb="5">
      <t>タンケン</t>
    </rPh>
    <rPh sb="6" eb="7">
      <t>モ</t>
    </rPh>
    <rPh sb="8" eb="11">
      <t>アンサツシャ</t>
    </rPh>
    <rPh sb="12" eb="14">
      <t>ホウイ</t>
    </rPh>
    <rPh sb="17" eb="19">
      <t>ヨウサイ</t>
    </rPh>
    <rPh sb="21" eb="23">
      <t>カツドウ</t>
    </rPh>
    <rPh sb="24" eb="26">
      <t>カノウ</t>
    </rPh>
    <phoneticPr fontId="1"/>
  </si>
  <si>
    <t>Serpent Priest</t>
    <phoneticPr fontId="1"/>
  </si>
  <si>
    <t>レベル2の聖職者。緑や水などの魔法技能も持つ</t>
    <rPh sb="5" eb="8">
      <t>セイショクシャ</t>
    </rPh>
    <rPh sb="9" eb="10">
      <t>ミドリ</t>
    </rPh>
    <rPh sb="11" eb="12">
      <t>ミズ</t>
    </rPh>
    <rPh sb="15" eb="17">
      <t>マホウ</t>
    </rPh>
    <rPh sb="17" eb="19">
      <t>ギノウ</t>
    </rPh>
    <rPh sb="20" eb="21">
      <t>モ</t>
    </rPh>
    <phoneticPr fontId="1"/>
  </si>
  <si>
    <t>Leo</t>
    <phoneticPr fontId="1"/>
  </si>
  <si>
    <t>外</t>
    <rPh sb="0" eb="1">
      <t>ソト</t>
    </rPh>
    <phoneticPr fontId="1"/>
  </si>
  <si>
    <t>火などの魔法技能を持つ指揮官。異端者のため侵略部隊向け</t>
    <rPh sb="0" eb="1">
      <t>ヒ</t>
    </rPh>
    <rPh sb="4" eb="6">
      <t>マホウ</t>
    </rPh>
    <rPh sb="6" eb="8">
      <t>ギノウ</t>
    </rPh>
    <rPh sb="9" eb="10">
      <t>モ</t>
    </rPh>
    <rPh sb="11" eb="14">
      <t>シキカン</t>
    </rPh>
    <rPh sb="15" eb="18">
      <t>イタンシャ</t>
    </rPh>
    <rPh sb="21" eb="23">
      <t>シンリャク</t>
    </rPh>
    <rPh sb="23" eb="25">
      <t>ブタイ</t>
    </rPh>
    <rPh sb="25" eb="26">
      <t>ム</t>
    </rPh>
    <phoneticPr fontId="1"/>
  </si>
  <si>
    <t>18</t>
    <phoneticPr fontId="1"/>
  </si>
  <si>
    <t>Heliodromus</t>
    <phoneticPr fontId="1"/>
  </si>
  <si>
    <t>火などの魔法技能を持つ。異端者なので活動場所に注意</t>
    <rPh sb="0" eb="1">
      <t>ヒ</t>
    </rPh>
    <rPh sb="4" eb="6">
      <t>マホウ</t>
    </rPh>
    <rPh sb="6" eb="8">
      <t>ギノウ</t>
    </rPh>
    <rPh sb="9" eb="10">
      <t>モ</t>
    </rPh>
    <rPh sb="12" eb="15">
      <t>イタンシャ</t>
    </rPh>
    <rPh sb="18" eb="20">
      <t>カツドウ</t>
    </rPh>
    <rPh sb="20" eb="22">
      <t>バショ</t>
    </rPh>
    <rPh sb="23" eb="25">
      <t>チュウイ</t>
    </rPh>
    <phoneticPr fontId="1"/>
  </si>
  <si>
    <t>10+</t>
    <phoneticPr fontId="1"/>
  </si>
  <si>
    <t>Mystes</t>
    <phoneticPr fontId="1"/>
  </si>
  <si>
    <t>緑などの魔法技能を持つ。芸がない代わりに異端者でもない</t>
    <rPh sb="0" eb="1">
      <t>ミドリ</t>
    </rPh>
    <rPh sb="4" eb="6">
      <t>マホウ</t>
    </rPh>
    <rPh sb="6" eb="8">
      <t>ギノウ</t>
    </rPh>
    <rPh sb="9" eb="10">
      <t>モ</t>
    </rPh>
    <rPh sb="12" eb="13">
      <t>ゲイ</t>
    </rPh>
    <rPh sb="16" eb="17">
      <t>カ</t>
    </rPh>
    <rPh sb="20" eb="23">
      <t>イタンシャ</t>
    </rPh>
    <phoneticPr fontId="1"/>
  </si>
  <si>
    <t>Epoptes</t>
    <phoneticPr fontId="1"/>
  </si>
  <si>
    <t>緑などの魔法技能を持つ。病気治療ができるが異端者</t>
    <rPh sb="0" eb="1">
      <t>ミドリ</t>
    </rPh>
    <rPh sb="4" eb="6">
      <t>マホウ</t>
    </rPh>
    <rPh sb="6" eb="8">
      <t>ギノウ</t>
    </rPh>
    <rPh sb="9" eb="10">
      <t>モ</t>
    </rPh>
    <rPh sb="12" eb="14">
      <t>ビョウキ</t>
    </rPh>
    <rPh sb="14" eb="16">
      <t>チリョウ</t>
    </rPh>
    <rPh sb="21" eb="24">
      <t>イタンシャ</t>
    </rPh>
    <phoneticPr fontId="1"/>
  </si>
  <si>
    <t>Reveler</t>
    <phoneticPr fontId="1"/>
  </si>
  <si>
    <t>緑などの魔法技能を持つ。非常に強烈な異端者で不安も撒く</t>
    <rPh sb="0" eb="1">
      <t>ミドリ</t>
    </rPh>
    <rPh sb="4" eb="6">
      <t>マホウ</t>
    </rPh>
    <rPh sb="6" eb="8">
      <t>ギノウ</t>
    </rPh>
    <rPh sb="9" eb="10">
      <t>モ</t>
    </rPh>
    <rPh sb="12" eb="14">
      <t>ヒジョウ</t>
    </rPh>
    <rPh sb="15" eb="17">
      <t>キョウレツ</t>
    </rPh>
    <rPh sb="18" eb="21">
      <t>イタンシャ</t>
    </rPh>
    <rPh sb="22" eb="24">
      <t>フアン</t>
    </rPh>
    <rPh sb="25" eb="26">
      <t>マ</t>
    </rPh>
    <phoneticPr fontId="1"/>
  </si>
  <si>
    <t>Milite</t>
    <phoneticPr fontId="1"/>
  </si>
  <si>
    <t>城外</t>
    <rPh sb="0" eb="1">
      <t>シロ</t>
    </rPh>
    <rPh sb="1" eb="2">
      <t>ソト</t>
    </rPh>
    <phoneticPr fontId="1"/>
  </si>
  <si>
    <t>歩兵</t>
    <rPh sb="0" eb="2">
      <t>ホヘイ</t>
    </rPh>
    <phoneticPr fontId="1"/>
  </si>
  <si>
    <t>槍、投槍、大盾を持つ軽歩兵。弾避けとしては優秀な装備</t>
    <rPh sb="0" eb="1">
      <t>ヤリ</t>
    </rPh>
    <rPh sb="2" eb="4">
      <t>ナゲヤリ</t>
    </rPh>
    <rPh sb="5" eb="6">
      <t>オオ</t>
    </rPh>
    <rPh sb="6" eb="7">
      <t>タテ</t>
    </rPh>
    <rPh sb="8" eb="9">
      <t>モ</t>
    </rPh>
    <rPh sb="10" eb="11">
      <t>ケイ</t>
    </rPh>
    <rPh sb="11" eb="13">
      <t>ホヘイ</t>
    </rPh>
    <rPh sb="14" eb="15">
      <t>タマ</t>
    </rPh>
    <rPh sb="15" eb="16">
      <t>ヨ</t>
    </rPh>
    <rPh sb="21" eb="23">
      <t>ユウシュウ</t>
    </rPh>
    <rPh sb="24" eb="26">
      <t>ソウビ</t>
    </rPh>
    <phoneticPr fontId="1"/>
  </si>
  <si>
    <t>Limitane</t>
    <phoneticPr fontId="1"/>
  </si>
  <si>
    <t>長剣、投槍、盾を持つ重歩兵。装備は良いが技量に問題がある</t>
    <rPh sb="0" eb="2">
      <t>チョウケン</t>
    </rPh>
    <rPh sb="3" eb="5">
      <t>ナゲヤリ</t>
    </rPh>
    <rPh sb="6" eb="7">
      <t>タテ</t>
    </rPh>
    <rPh sb="8" eb="9">
      <t>モ</t>
    </rPh>
    <rPh sb="10" eb="11">
      <t>ジュウ</t>
    </rPh>
    <rPh sb="11" eb="13">
      <t>ホヘイ</t>
    </rPh>
    <rPh sb="14" eb="16">
      <t>ソウビ</t>
    </rPh>
    <rPh sb="17" eb="18">
      <t>ヨ</t>
    </rPh>
    <rPh sb="20" eb="22">
      <t>ギリョウ</t>
    </rPh>
    <rPh sb="23" eb="25">
      <t>モンダイ</t>
    </rPh>
    <phoneticPr fontId="1"/>
  </si>
  <si>
    <t>10</t>
    <phoneticPr fontId="1"/>
  </si>
  <si>
    <t>Limitane Primani</t>
    <phoneticPr fontId="1"/>
  </si>
  <si>
    <t>長剣と大盾を持つ重歩兵。国境警備隊は要塞防衛が得意</t>
    <rPh sb="0" eb="2">
      <t>チョウケン</t>
    </rPh>
    <rPh sb="3" eb="4">
      <t>オオ</t>
    </rPh>
    <rPh sb="4" eb="5">
      <t>タテ</t>
    </rPh>
    <rPh sb="6" eb="7">
      <t>モ</t>
    </rPh>
    <rPh sb="8" eb="9">
      <t>ジュウ</t>
    </rPh>
    <rPh sb="9" eb="11">
      <t>ホヘイ</t>
    </rPh>
    <rPh sb="12" eb="14">
      <t>コッキョウ</t>
    </rPh>
    <rPh sb="14" eb="17">
      <t>ケイビタイ</t>
    </rPh>
    <rPh sb="18" eb="20">
      <t>ヨウサイ</t>
    </rPh>
    <rPh sb="20" eb="22">
      <t>ボウエイ</t>
    </rPh>
    <rPh sb="23" eb="25">
      <t>トクイ</t>
    </rPh>
    <phoneticPr fontId="1"/>
  </si>
  <si>
    <t>8</t>
    <phoneticPr fontId="1"/>
  </si>
  <si>
    <t>Limitane Standard</t>
    <phoneticPr fontId="1"/>
  </si>
  <si>
    <t>所属部隊の士気を高める。警備隊のため鈍いが要塞防衛が得意</t>
    <rPh sb="0" eb="2">
      <t>ショゾク</t>
    </rPh>
    <rPh sb="2" eb="4">
      <t>ブタイ</t>
    </rPh>
    <rPh sb="5" eb="7">
      <t>シキ</t>
    </rPh>
    <rPh sb="8" eb="9">
      <t>タカ</t>
    </rPh>
    <rPh sb="12" eb="15">
      <t>ケイビタイ</t>
    </rPh>
    <rPh sb="18" eb="19">
      <t>ニブ</t>
    </rPh>
    <rPh sb="21" eb="23">
      <t>ヨウサイ</t>
    </rPh>
    <rPh sb="23" eb="25">
      <t>ボウエイ</t>
    </rPh>
    <rPh sb="26" eb="28">
      <t>トクイ</t>
    </rPh>
    <phoneticPr fontId="1"/>
  </si>
  <si>
    <t>Comitatense</t>
    <phoneticPr fontId="1"/>
  </si>
  <si>
    <t>長剣、投槍、大盾を持つ重歩兵。機動隊は行軍が異様に早い</t>
    <rPh sb="0" eb="2">
      <t>チョウケン</t>
    </rPh>
    <rPh sb="3" eb="5">
      <t>ナゲヤリ</t>
    </rPh>
    <rPh sb="6" eb="7">
      <t>オオ</t>
    </rPh>
    <rPh sb="7" eb="8">
      <t>タテ</t>
    </rPh>
    <rPh sb="9" eb="10">
      <t>モ</t>
    </rPh>
    <rPh sb="11" eb="12">
      <t>ジュウ</t>
    </rPh>
    <rPh sb="12" eb="14">
      <t>ホヘイ</t>
    </rPh>
    <rPh sb="15" eb="18">
      <t>キドウタイ</t>
    </rPh>
    <rPh sb="19" eb="21">
      <t>コウグン</t>
    </rPh>
    <rPh sb="22" eb="24">
      <t>イヨウ</t>
    </rPh>
    <rPh sb="25" eb="26">
      <t>ハヤ</t>
    </rPh>
    <phoneticPr fontId="1"/>
  </si>
  <si>
    <t>Palatine</t>
    <phoneticPr fontId="1"/>
  </si>
  <si>
    <t>長剣と大盾を持つ重歩兵。技量にも優れる精鋭</t>
    <rPh sb="0" eb="2">
      <t>チョウケン</t>
    </rPh>
    <rPh sb="3" eb="4">
      <t>オオ</t>
    </rPh>
    <rPh sb="4" eb="5">
      <t>タテ</t>
    </rPh>
    <rPh sb="6" eb="7">
      <t>モ</t>
    </rPh>
    <rPh sb="8" eb="9">
      <t>ジュウ</t>
    </rPh>
    <rPh sb="9" eb="11">
      <t>ホヘイ</t>
    </rPh>
    <rPh sb="12" eb="14">
      <t>ギリョウ</t>
    </rPh>
    <rPh sb="16" eb="17">
      <t>スグ</t>
    </rPh>
    <rPh sb="19" eb="21">
      <t>セイエイ</t>
    </rPh>
    <phoneticPr fontId="1"/>
  </si>
  <si>
    <t>Standard</t>
    <phoneticPr fontId="1"/>
  </si>
  <si>
    <t>機動隊の軍旗持ち。当然彼らの行軍についていける</t>
    <rPh sb="0" eb="3">
      <t>キドウタイ</t>
    </rPh>
    <rPh sb="4" eb="6">
      <t>グンキ</t>
    </rPh>
    <rPh sb="6" eb="7">
      <t>モ</t>
    </rPh>
    <rPh sb="9" eb="11">
      <t>トウゼン</t>
    </rPh>
    <rPh sb="11" eb="12">
      <t>カレ</t>
    </rPh>
    <rPh sb="14" eb="16">
      <t>コウグン</t>
    </rPh>
    <phoneticPr fontId="1"/>
  </si>
  <si>
    <t>Serpent Cataphract</t>
    <phoneticPr fontId="1"/>
  </si>
  <si>
    <t>騎兵</t>
    <rPh sb="0" eb="2">
      <t>キヘイ</t>
    </rPh>
    <phoneticPr fontId="1"/>
  </si>
  <si>
    <t>軽突撃槍と盾を持つ重騎兵。騎兵としては鈍重だが戦闘力は十分</t>
    <phoneticPr fontId="1"/>
  </si>
  <si>
    <t>Limitane Solaris</t>
    <phoneticPr fontId="1"/>
  </si>
  <si>
    <t>長剣、投槍、大盾を持つ重歩兵。通常版より遥かに技量に優れる</t>
    <rPh sb="0" eb="2">
      <t>チョウケン</t>
    </rPh>
    <rPh sb="3" eb="5">
      <t>ナゲヤリ</t>
    </rPh>
    <rPh sb="6" eb="7">
      <t>オオ</t>
    </rPh>
    <rPh sb="7" eb="8">
      <t>タテ</t>
    </rPh>
    <rPh sb="9" eb="10">
      <t>モ</t>
    </rPh>
    <rPh sb="11" eb="12">
      <t>ジュウ</t>
    </rPh>
    <rPh sb="12" eb="14">
      <t>ホヘイ</t>
    </rPh>
    <rPh sb="15" eb="17">
      <t>ツウジョウ</t>
    </rPh>
    <rPh sb="17" eb="18">
      <t>バン</t>
    </rPh>
    <rPh sb="20" eb="21">
      <t>ハル</t>
    </rPh>
    <rPh sb="23" eb="25">
      <t>ギリョウ</t>
    </rPh>
    <rPh sb="26" eb="27">
      <t>スグ</t>
    </rPh>
    <phoneticPr fontId="1"/>
  </si>
  <si>
    <t>Primani Solaris</t>
    <phoneticPr fontId="1"/>
  </si>
  <si>
    <t>長剣と大盾を持つ重歩兵。鈍重だが戦闘力は精鋭並</t>
    <rPh sb="0" eb="2">
      <t>チョウケン</t>
    </rPh>
    <rPh sb="3" eb="4">
      <t>オオ</t>
    </rPh>
    <rPh sb="4" eb="5">
      <t>タテ</t>
    </rPh>
    <rPh sb="6" eb="7">
      <t>モ</t>
    </rPh>
    <rPh sb="8" eb="9">
      <t>ジュウ</t>
    </rPh>
    <rPh sb="9" eb="11">
      <t>ホヘイ</t>
    </rPh>
    <rPh sb="12" eb="14">
      <t>ドンジュウ</t>
    </rPh>
    <rPh sb="16" eb="19">
      <t>セントウリョク</t>
    </rPh>
    <rPh sb="20" eb="22">
      <t>セイエイ</t>
    </rPh>
    <rPh sb="22" eb="23">
      <t>ナミ</t>
    </rPh>
    <phoneticPr fontId="1"/>
  </si>
  <si>
    <t>Pythium</t>
    <phoneticPr fontId="1"/>
  </si>
  <si>
    <t>Battle Deacon</t>
    <phoneticPr fontId="1"/>
  </si>
  <si>
    <t>聖1</t>
    <rPh sb="0" eb="1">
      <t>セイ</t>
    </rPh>
    <phoneticPr fontId="1"/>
  </si>
  <si>
    <t>緑1聖1</t>
    <rPh sb="0" eb="1">
      <t>ミドリ</t>
    </rPh>
    <rPh sb="2" eb="3">
      <t>セイ</t>
    </rPh>
    <phoneticPr fontId="1"/>
  </si>
  <si>
    <t>水1</t>
    <rPh sb="0" eb="1">
      <t>ミズ</t>
    </rPh>
    <phoneticPr fontId="1"/>
  </si>
  <si>
    <t>水星死緑+1:100%</t>
    <rPh sb="0" eb="1">
      <t>ミズ</t>
    </rPh>
    <rPh sb="1" eb="2">
      <t>ホシ</t>
    </rPh>
    <rPh sb="2" eb="3">
      <t>シ</t>
    </rPh>
    <rPh sb="3" eb="4">
      <t>ミドリ</t>
    </rPh>
    <phoneticPr fontId="1"/>
  </si>
  <si>
    <t>死1</t>
    <rPh sb="0" eb="1">
      <t>シ</t>
    </rPh>
    <phoneticPr fontId="1"/>
  </si>
  <si>
    <t>星1聖1</t>
    <rPh sb="0" eb="1">
      <t>ホシ</t>
    </rPh>
    <rPh sb="2" eb="3">
      <t>セイ</t>
    </rPh>
    <phoneticPr fontId="1"/>
  </si>
  <si>
    <t>風水星+1:100%</t>
    <rPh sb="0" eb="1">
      <t>カゼ</t>
    </rPh>
    <rPh sb="1" eb="2">
      <t>ミズ</t>
    </rPh>
    <rPh sb="2" eb="3">
      <t>ホシ</t>
    </rPh>
    <phoneticPr fontId="1"/>
  </si>
  <si>
    <t>水1緑2聖2</t>
    <rPh sb="0" eb="1">
      <t>ミズ</t>
    </rPh>
    <rPh sb="2" eb="3">
      <t>ミドリ</t>
    </rPh>
    <rPh sb="4" eb="5">
      <t>セイ</t>
    </rPh>
    <phoneticPr fontId="1"/>
  </si>
  <si>
    <t>水星死緑+1:100% 水星死緑+1:10%</t>
    <rPh sb="0" eb="1">
      <t>ミズ</t>
    </rPh>
    <rPh sb="1" eb="2">
      <t>ホシ</t>
    </rPh>
    <rPh sb="2" eb="3">
      <t>シ</t>
    </rPh>
    <rPh sb="3" eb="4">
      <t>ミドリ</t>
    </rPh>
    <rPh sb="12" eb="13">
      <t>ミズ</t>
    </rPh>
    <rPh sb="13" eb="14">
      <t>ホシ</t>
    </rPh>
    <rPh sb="14" eb="15">
      <t>シ</t>
    </rPh>
    <rPh sb="15" eb="16">
      <t>ミドリ</t>
    </rPh>
    <phoneticPr fontId="1"/>
  </si>
  <si>
    <t>13+</t>
    <phoneticPr fontId="1"/>
  </si>
  <si>
    <t>火1</t>
    <rPh sb="0" eb="1">
      <t>ヒ</t>
    </rPh>
    <phoneticPr fontId="1"/>
  </si>
  <si>
    <t>緑+1:10%</t>
    <rPh sb="0" eb="1">
      <t>ミドリ</t>
    </rPh>
    <phoneticPr fontId="1"/>
  </si>
  <si>
    <t>5+</t>
    <phoneticPr fontId="1"/>
  </si>
  <si>
    <t>火緑+1:100% 火+1:10%</t>
    <rPh sb="0" eb="1">
      <t>ヒ</t>
    </rPh>
    <rPh sb="1" eb="2">
      <t>ミドリ</t>
    </rPh>
    <rPh sb="10" eb="11">
      <t>ヒ</t>
    </rPh>
    <phoneticPr fontId="1"/>
  </si>
  <si>
    <t>7+</t>
    <phoneticPr fontId="1"/>
  </si>
  <si>
    <t>緑1</t>
    <rPh sb="0" eb="1">
      <t>ミドリ</t>
    </rPh>
    <phoneticPr fontId="1"/>
  </si>
  <si>
    <t>地緑+1:10%</t>
    <rPh sb="0" eb="1">
      <t>チ</t>
    </rPh>
    <rPh sb="1" eb="2">
      <t>ミドリ</t>
    </rPh>
    <phoneticPr fontId="1"/>
  </si>
  <si>
    <t>地緑+1:100% 緑+1:10%</t>
    <rPh sb="0" eb="1">
      <t>チ</t>
    </rPh>
    <rPh sb="1" eb="2">
      <t>ミドリ</t>
    </rPh>
    <rPh sb="10" eb="11">
      <t>ミドリ</t>
    </rPh>
    <phoneticPr fontId="1"/>
  </si>
  <si>
    <t>緑血+1:20%</t>
    <rPh sb="0" eb="1">
      <t>ミドリ</t>
    </rPh>
    <rPh sb="1" eb="2">
      <t>ケツ</t>
    </rPh>
    <phoneticPr fontId="1"/>
  </si>
  <si>
    <t>3+</t>
    <phoneticPr fontId="1"/>
  </si>
  <si>
    <t>Centurion</t>
    <phoneticPr fontId="1"/>
  </si>
  <si>
    <t>Milite:10　Limitane:10　Limitane Primani:5</t>
    <phoneticPr fontId="1"/>
  </si>
  <si>
    <t>Limitane Primani:10</t>
    <phoneticPr fontId="1"/>
  </si>
  <si>
    <t>Slinger:15</t>
    <phoneticPr fontId="1"/>
  </si>
  <si>
    <t>Pride of Lions</t>
    <phoneticPr fontId="1"/>
  </si>
  <si>
    <t>Contact Lar</t>
    <phoneticPr fontId="1"/>
  </si>
  <si>
    <t>Daughter of Typhon</t>
    <phoneticPr fontId="1"/>
  </si>
  <si>
    <t>Gift of the Sacred Swamp</t>
    <phoneticPr fontId="1"/>
  </si>
  <si>
    <t>Awaken Hamadryad</t>
    <phoneticPr fontId="1"/>
  </si>
  <si>
    <t>Taurobolium</t>
    <phoneticPr fontId="1"/>
  </si>
  <si>
    <t>Gift of the Sacred Swamp</t>
    <phoneticPr fontId="1"/>
  </si>
  <si>
    <t>緑1</t>
    <rPh sb="0" eb="1">
      <t>ミドリ</t>
    </rPh>
    <phoneticPr fontId="1"/>
  </si>
  <si>
    <t>聖1</t>
    <rPh sb="0" eb="1">
      <t>セイ</t>
    </rPh>
    <phoneticPr fontId="1"/>
  </si>
  <si>
    <t>Enchantment</t>
    <phoneticPr fontId="1"/>
  </si>
  <si>
    <t>戦闘</t>
    <rPh sb="0" eb="2">
      <t>セントウ</t>
    </rPh>
    <phoneticPr fontId="1"/>
  </si>
  <si>
    <t>水陸両用</t>
    <rPh sb="0" eb="2">
      <t>スイリク</t>
    </rPh>
    <rPh sb="2" eb="4">
      <t>リョウヨウ</t>
    </rPh>
    <phoneticPr fontId="1"/>
  </si>
  <si>
    <t>強化</t>
    <rPh sb="0" eb="2">
      <t>キョウカ</t>
    </rPh>
    <phoneticPr fontId="1"/>
  </si>
  <si>
    <t>中範囲の味方に弱い毒物耐性を与えます</t>
    <rPh sb="0" eb="1">
      <t>チュウ</t>
    </rPh>
    <phoneticPr fontId="1"/>
  </si>
  <si>
    <t>Poison Resistant 10</t>
    <phoneticPr fontId="1"/>
  </si>
  <si>
    <t>味方にのみ作用</t>
    <rPh sb="0" eb="2">
      <t>ミカタ</t>
    </rPh>
    <rPh sb="5" eb="7">
      <t>サヨウ</t>
    </rPh>
    <phoneticPr fontId="1"/>
  </si>
  <si>
    <t>Thaumaturgy</t>
    <phoneticPr fontId="1"/>
  </si>
  <si>
    <t>Taurobolium</t>
    <phoneticPr fontId="1"/>
  </si>
  <si>
    <t>火1</t>
    <rPh sb="0" eb="1">
      <t>ヒ</t>
    </rPh>
    <phoneticPr fontId="1"/>
  </si>
  <si>
    <t>儀式</t>
    <rPh sb="0" eb="2">
      <t>ギシキ</t>
    </rPh>
    <phoneticPr fontId="1"/>
  </si>
  <si>
    <t>陸上専用</t>
    <rPh sb="0" eb="2">
      <t>リクジョウ</t>
    </rPh>
    <rPh sb="2" eb="4">
      <t>センヨウ</t>
    </rPh>
    <phoneticPr fontId="1"/>
  </si>
  <si>
    <t>個人呪附</t>
    <rPh sb="0" eb="2">
      <t>コジン</t>
    </rPh>
    <rPh sb="2" eb="3">
      <t>ジュ</t>
    </rPh>
    <rPh sb="3" eb="4">
      <t>フ</t>
    </rPh>
    <phoneticPr fontId="1"/>
  </si>
  <si>
    <t>使用したHeliodromusに一年間のみ力を与えます</t>
    <rPh sb="0" eb="2">
      <t>シヨウ</t>
    </rPh>
    <rPh sb="16" eb="17">
      <t>イチ</t>
    </rPh>
    <rPh sb="17" eb="19">
      <t>ネンカン</t>
    </rPh>
    <rPh sb="21" eb="22">
      <t>チカラ</t>
    </rPh>
    <rPh sb="23" eb="24">
      <t>アタ</t>
    </rPh>
    <phoneticPr fontId="1"/>
  </si>
  <si>
    <t>Heliodromusのみ使用可能</t>
    <rPh sb="13" eb="15">
      <t>シヨウ</t>
    </rPh>
    <rPh sb="15" eb="17">
      <t>カノウ</t>
    </rPh>
    <phoneticPr fontId="1"/>
  </si>
  <si>
    <t>Orgy</t>
    <phoneticPr fontId="1"/>
  </si>
  <si>
    <t>Blood Magic</t>
    <phoneticPr fontId="1"/>
  </si>
  <si>
    <t>Orgy</t>
    <phoneticPr fontId="1"/>
  </si>
  <si>
    <t>血1</t>
    <rPh sb="0" eb="1">
      <t>ケツ</t>
    </rPh>
    <phoneticPr fontId="1"/>
  </si>
  <si>
    <t>軍団召喚</t>
    <rPh sb="0" eb="2">
      <t>グンダン</t>
    </rPh>
    <rPh sb="2" eb="4">
      <t>ショウカン</t>
    </rPh>
    <phoneticPr fontId="1"/>
  </si>
  <si>
    <t>Maenad6体とその指揮官Satyrを召喚します</t>
    <rPh sb="7" eb="8">
      <t>タイ</t>
    </rPh>
    <rPh sb="11" eb="14">
      <t>シキカン</t>
    </rPh>
    <rPh sb="20" eb="22">
      <t>ショウカン</t>
    </rPh>
    <phoneticPr fontId="1"/>
  </si>
  <si>
    <t>Satyr</t>
    <phoneticPr fontId="1"/>
  </si>
  <si>
    <t>6 Maenads</t>
    <phoneticPr fontId="1"/>
  </si>
  <si>
    <t>Fortified City</t>
    <phoneticPr fontId="1"/>
  </si>
  <si>
    <t>Campus Sceleris</t>
    <phoneticPr fontId="1"/>
  </si>
  <si>
    <t>死9</t>
    <rPh sb="0" eb="1">
      <t>シ</t>
    </rPh>
    <phoneticPr fontId="1"/>
  </si>
  <si>
    <t>Panageisのみ使用可能</t>
    <rPh sb="10" eb="12">
      <t>シヨウ</t>
    </rPh>
    <rPh sb="12" eb="14">
      <t>カノウ</t>
    </rPh>
    <phoneticPr fontId="1"/>
  </si>
  <si>
    <t>From Death Comes Life</t>
    <phoneticPr fontId="1"/>
  </si>
  <si>
    <t>Dispossessed Spirit</t>
    <phoneticPr fontId="1"/>
  </si>
  <si>
    <t>聖（城外海水）</t>
    <rPh sb="0" eb="1">
      <t>セイ</t>
    </rPh>
    <rPh sb="2" eb="3">
      <t>シロ</t>
    </rPh>
    <rPh sb="3" eb="4">
      <t>ソト</t>
    </rPh>
    <rPh sb="4" eb="5">
      <t>ウミ</t>
    </rPh>
    <rPh sb="5" eb="6">
      <t>ミズ</t>
    </rPh>
    <phoneticPr fontId="1"/>
  </si>
  <si>
    <t>歩兵</t>
    <rPh sb="0" eb="2">
      <t>ホヘイ</t>
    </rPh>
    <phoneticPr fontId="1"/>
  </si>
  <si>
    <t>Shadow Tribune</t>
    <phoneticPr fontId="1"/>
  </si>
  <si>
    <t>y</t>
    <phoneticPr fontId="1"/>
  </si>
  <si>
    <t>y</t>
    <phoneticPr fontId="1"/>
  </si>
  <si>
    <t>Shadow Tribune</t>
    <phoneticPr fontId="1"/>
  </si>
  <si>
    <t>聖職者</t>
    <rPh sb="0" eb="3">
      <t>セイショクシャ</t>
    </rPh>
    <phoneticPr fontId="1"/>
  </si>
  <si>
    <t>レベル1の聖職者。霊の指揮官だが生者にも対応できる</t>
    <rPh sb="5" eb="8">
      <t>セイショクシャ</t>
    </rPh>
    <rPh sb="9" eb="10">
      <t>レイ</t>
    </rPh>
    <rPh sb="11" eb="14">
      <t>シキカン</t>
    </rPh>
    <rPh sb="16" eb="18">
      <t>ショウジャ</t>
    </rPh>
    <rPh sb="20" eb="22">
      <t>タイオウ</t>
    </rPh>
    <phoneticPr fontId="1"/>
  </si>
  <si>
    <t>22</t>
    <phoneticPr fontId="1"/>
  </si>
  <si>
    <t>l</t>
    <phoneticPr fontId="1"/>
  </si>
  <si>
    <t>死体から引き剥がされた弱く小さな霊。群れで敵を麻痺させる</t>
    <rPh sb="0" eb="2">
      <t>シタイ</t>
    </rPh>
    <rPh sb="4" eb="5">
      <t>ヒ</t>
    </rPh>
    <rPh sb="6" eb="7">
      <t>ハ</t>
    </rPh>
    <rPh sb="11" eb="12">
      <t>ヨワ</t>
    </rPh>
    <rPh sb="13" eb="14">
      <t>チイ</t>
    </rPh>
    <rPh sb="16" eb="17">
      <t>レイ</t>
    </rPh>
    <rPh sb="18" eb="19">
      <t>ム</t>
    </rPh>
    <rPh sb="21" eb="22">
      <t>テキ</t>
    </rPh>
    <rPh sb="23" eb="25">
      <t>マヒ</t>
    </rPh>
    <phoneticPr fontId="1"/>
  </si>
  <si>
    <t>16</t>
    <phoneticPr fontId="1"/>
  </si>
  <si>
    <t>l</t>
    <phoneticPr fontId="1"/>
  </si>
  <si>
    <t>Shadow Soldier</t>
    <phoneticPr fontId="1"/>
  </si>
  <si>
    <t>敵を麻痺させる人間の影。闇の中では少し強くなる</t>
    <rPh sb="0" eb="1">
      <t>テキ</t>
    </rPh>
    <rPh sb="2" eb="4">
      <t>マヒ</t>
    </rPh>
    <rPh sb="7" eb="9">
      <t>ニンゲン</t>
    </rPh>
    <rPh sb="10" eb="11">
      <t>カゲ</t>
    </rPh>
    <rPh sb="12" eb="13">
      <t>ヤミ</t>
    </rPh>
    <rPh sb="14" eb="15">
      <t>ナカ</t>
    </rPh>
    <rPh sb="17" eb="18">
      <t>スコ</t>
    </rPh>
    <rPh sb="19" eb="20">
      <t>ツヨ</t>
    </rPh>
    <phoneticPr fontId="1"/>
  </si>
  <si>
    <t>20</t>
    <phoneticPr fontId="1"/>
  </si>
  <si>
    <t>Shade</t>
    <phoneticPr fontId="1"/>
  </si>
  <si>
    <t>y</t>
    <phoneticPr fontId="1"/>
  </si>
  <si>
    <t>筋力を奪う影の世界の住民。闇により力を増す</t>
    <rPh sb="0" eb="2">
      <t>キンリョク</t>
    </rPh>
    <rPh sb="3" eb="4">
      <t>ウバ</t>
    </rPh>
    <rPh sb="5" eb="6">
      <t>カゲ</t>
    </rPh>
    <rPh sb="7" eb="9">
      <t>セカイ</t>
    </rPh>
    <rPh sb="10" eb="12">
      <t>ジュウミン</t>
    </rPh>
    <rPh sb="13" eb="14">
      <t>ヤミ</t>
    </rPh>
    <rPh sb="17" eb="18">
      <t>チカラ</t>
    </rPh>
    <rPh sb="19" eb="20">
      <t>マ</t>
    </rPh>
    <phoneticPr fontId="1"/>
  </si>
  <si>
    <t>f</t>
    <phoneticPr fontId="1"/>
  </si>
  <si>
    <t>p</t>
    <phoneticPr fontId="1"/>
  </si>
  <si>
    <t>Shade Beast</t>
    <phoneticPr fontId="1"/>
  </si>
  <si>
    <t>魔獣</t>
    <rPh sb="0" eb="2">
      <t>マジュウ</t>
    </rPh>
    <phoneticPr fontId="1"/>
  </si>
  <si>
    <t>殺した敵をゾンビ化させる影の世界の猟犬。敏捷だが海は苦手</t>
    <rPh sb="0" eb="1">
      <t>コロ</t>
    </rPh>
    <rPh sb="3" eb="4">
      <t>テキ</t>
    </rPh>
    <rPh sb="8" eb="9">
      <t>カ</t>
    </rPh>
    <rPh sb="12" eb="13">
      <t>カゲ</t>
    </rPh>
    <rPh sb="14" eb="16">
      <t>セカイ</t>
    </rPh>
    <rPh sb="17" eb="19">
      <t>リョウケン</t>
    </rPh>
    <rPh sb="20" eb="22">
      <t>ビンショウ</t>
    </rPh>
    <rPh sb="24" eb="25">
      <t>ウミ</t>
    </rPh>
    <rPh sb="26" eb="28">
      <t>ニガテ</t>
    </rPh>
    <phoneticPr fontId="1"/>
  </si>
  <si>
    <t>26</t>
    <phoneticPr fontId="1"/>
  </si>
  <si>
    <t>Ghost</t>
    <phoneticPr fontId="1"/>
  </si>
  <si>
    <t>生命力を啜る亡霊。恐怖と冷気を纏う</t>
    <rPh sb="0" eb="3">
      <t>セイメイリョク</t>
    </rPh>
    <rPh sb="4" eb="5">
      <t>スス</t>
    </rPh>
    <rPh sb="6" eb="8">
      <t>ボウレイ</t>
    </rPh>
    <rPh sb="9" eb="11">
      <t>キョウフ</t>
    </rPh>
    <rPh sb="12" eb="14">
      <t>レイキ</t>
    </rPh>
    <rPh sb="15" eb="16">
      <t>マト</t>
    </rPh>
    <phoneticPr fontId="1"/>
  </si>
  <si>
    <t>Apparition</t>
    <phoneticPr fontId="1"/>
  </si>
  <si>
    <t>病を振りまく怨霊。近付くだけでも感染させる</t>
    <rPh sb="0" eb="1">
      <t>ヤマイ</t>
    </rPh>
    <rPh sb="2" eb="3">
      <t>フ</t>
    </rPh>
    <rPh sb="6" eb="8">
      <t>オンリョウ</t>
    </rPh>
    <rPh sb="9" eb="11">
      <t>チカヅ</t>
    </rPh>
    <rPh sb="16" eb="18">
      <t>カンセン</t>
    </rPh>
    <phoneticPr fontId="1"/>
  </si>
  <si>
    <t>Spectral Velite</t>
    <phoneticPr fontId="1"/>
  </si>
  <si>
    <t>聖（城海）</t>
    <rPh sb="0" eb="1">
      <t>セイ</t>
    </rPh>
    <rPh sb="2" eb="3">
      <t>シロ</t>
    </rPh>
    <rPh sb="3" eb="4">
      <t>ウミ</t>
    </rPh>
    <phoneticPr fontId="1"/>
  </si>
  <si>
    <t>槍、投槍、盾を持つ霊。彼らの武器は抵抗により半減される</t>
    <rPh sb="0" eb="1">
      <t>ヤリ</t>
    </rPh>
    <rPh sb="2" eb="4">
      <t>ナゲヤリ</t>
    </rPh>
    <rPh sb="5" eb="6">
      <t>タテ</t>
    </rPh>
    <rPh sb="7" eb="8">
      <t>モ</t>
    </rPh>
    <rPh sb="9" eb="10">
      <t>レイ</t>
    </rPh>
    <rPh sb="11" eb="12">
      <t>カレ</t>
    </rPh>
    <rPh sb="14" eb="16">
      <t>ブキ</t>
    </rPh>
    <rPh sb="17" eb="19">
      <t>テイコウ</t>
    </rPh>
    <rPh sb="22" eb="24">
      <t>ハンゲン</t>
    </rPh>
    <phoneticPr fontId="1"/>
  </si>
  <si>
    <t>Spectral Hastatus</t>
    <phoneticPr fontId="1"/>
  </si>
  <si>
    <t>槍、投槍、盾を持つ霊。防具がない代わりにHPが上がっていく</t>
    <rPh sb="0" eb="1">
      <t>ヤリ</t>
    </rPh>
    <rPh sb="2" eb="4">
      <t>ナゲヤリ</t>
    </rPh>
    <rPh sb="5" eb="6">
      <t>タテ</t>
    </rPh>
    <rPh sb="7" eb="8">
      <t>モ</t>
    </rPh>
    <rPh sb="9" eb="10">
      <t>レイ</t>
    </rPh>
    <rPh sb="11" eb="13">
      <t>ボウグ</t>
    </rPh>
    <rPh sb="16" eb="17">
      <t>カ</t>
    </rPh>
    <rPh sb="23" eb="24">
      <t>ア</t>
    </rPh>
    <phoneticPr fontId="1"/>
  </si>
  <si>
    <t>Spectral Principe</t>
    <phoneticPr fontId="1"/>
  </si>
  <si>
    <t>長剣、投槍、盾を持つ霊。攻撃力と共に戦闘技能も向上</t>
    <rPh sb="0" eb="2">
      <t>チョウケン</t>
    </rPh>
    <rPh sb="3" eb="5">
      <t>ナゲヤリ</t>
    </rPh>
    <rPh sb="6" eb="7">
      <t>タテ</t>
    </rPh>
    <rPh sb="8" eb="9">
      <t>モ</t>
    </rPh>
    <rPh sb="10" eb="11">
      <t>レイ</t>
    </rPh>
    <rPh sb="12" eb="15">
      <t>コウゲキリョク</t>
    </rPh>
    <rPh sb="16" eb="17">
      <t>トモ</t>
    </rPh>
    <rPh sb="18" eb="20">
      <t>セントウ</t>
    </rPh>
    <rPh sb="20" eb="22">
      <t>ギノウ</t>
    </rPh>
    <rPh sb="23" eb="25">
      <t>コウジョウ</t>
    </rPh>
    <phoneticPr fontId="1"/>
  </si>
  <si>
    <t>Spectral Triarius</t>
    <phoneticPr fontId="1"/>
  </si>
  <si>
    <t>長槍と盾を持つ霊。高い技量による迎撃で敵を煩わせる</t>
    <rPh sb="0" eb="1">
      <t>ナガ</t>
    </rPh>
    <rPh sb="1" eb="2">
      <t>ヤリ</t>
    </rPh>
    <rPh sb="3" eb="4">
      <t>タテ</t>
    </rPh>
    <rPh sb="5" eb="6">
      <t>モ</t>
    </rPh>
    <rPh sb="7" eb="8">
      <t>レイ</t>
    </rPh>
    <rPh sb="9" eb="10">
      <t>タカ</t>
    </rPh>
    <rPh sb="11" eb="13">
      <t>ギリョウ</t>
    </rPh>
    <rPh sb="16" eb="18">
      <t>ゲイゲキ</t>
    </rPh>
    <rPh sb="19" eb="20">
      <t>テキ</t>
    </rPh>
    <rPh sb="21" eb="22">
      <t>ワズラ</t>
    </rPh>
    <phoneticPr fontId="1"/>
  </si>
  <si>
    <t>Praetorian Spectre</t>
    <phoneticPr fontId="1"/>
  </si>
  <si>
    <t>長剣と盾を持つ霊。極めて高い技量を持ち護衛もこなす</t>
    <rPh sb="0" eb="2">
      <t>チョウケン</t>
    </rPh>
    <rPh sb="3" eb="4">
      <t>タテ</t>
    </rPh>
    <rPh sb="5" eb="6">
      <t>モ</t>
    </rPh>
    <rPh sb="7" eb="8">
      <t>レイ</t>
    </rPh>
    <rPh sb="9" eb="10">
      <t>キワ</t>
    </rPh>
    <rPh sb="12" eb="13">
      <t>タカ</t>
    </rPh>
    <rPh sb="14" eb="16">
      <t>ギリョウ</t>
    </rPh>
    <rPh sb="17" eb="18">
      <t>モ</t>
    </rPh>
    <rPh sb="19" eb="21">
      <t>ゴエイ</t>
    </rPh>
    <phoneticPr fontId="1"/>
  </si>
  <si>
    <t>Spectral Standard</t>
    <phoneticPr fontId="1"/>
  </si>
  <si>
    <t>長剣、投槍、盾を持つ旗手の霊。味方の鼓舞ではなく敵の威圧が仕事</t>
    <rPh sb="0" eb="2">
      <t>チョウケン</t>
    </rPh>
    <rPh sb="3" eb="5">
      <t>ナゲヤリ</t>
    </rPh>
    <rPh sb="6" eb="7">
      <t>タテ</t>
    </rPh>
    <rPh sb="8" eb="9">
      <t>モ</t>
    </rPh>
    <rPh sb="10" eb="12">
      <t>キシュ</t>
    </rPh>
    <rPh sb="13" eb="14">
      <t>レイ</t>
    </rPh>
    <rPh sb="15" eb="17">
      <t>ミカタ</t>
    </rPh>
    <rPh sb="18" eb="20">
      <t>コブ</t>
    </rPh>
    <rPh sb="24" eb="25">
      <t>テキ</t>
    </rPh>
    <rPh sb="26" eb="28">
      <t>イアツ</t>
    </rPh>
    <rPh sb="29" eb="31">
      <t>シゴト</t>
    </rPh>
    <phoneticPr fontId="1"/>
  </si>
  <si>
    <t>Spectral Lictor</t>
    <phoneticPr fontId="1"/>
  </si>
  <si>
    <t>指揮官</t>
    <rPh sb="0" eb="3">
      <t>シキカン</t>
    </rPh>
    <phoneticPr fontId="1"/>
  </si>
  <si>
    <t>兵士</t>
    <rPh sb="0" eb="2">
      <t>ヘイシ</t>
    </rPh>
    <phoneticPr fontId="1"/>
  </si>
  <si>
    <t>戦斧を持つ霊。技量に優れ攻撃力も優秀だが数は出ない</t>
    <rPh sb="0" eb="1">
      <t>セン</t>
    </rPh>
    <rPh sb="1" eb="2">
      <t>オノ</t>
    </rPh>
    <rPh sb="3" eb="4">
      <t>モ</t>
    </rPh>
    <rPh sb="5" eb="6">
      <t>レイ</t>
    </rPh>
    <rPh sb="7" eb="9">
      <t>ギリョウ</t>
    </rPh>
    <rPh sb="10" eb="11">
      <t>スグ</t>
    </rPh>
    <rPh sb="12" eb="15">
      <t>コウゲキリョク</t>
    </rPh>
    <rPh sb="16" eb="18">
      <t>ユウシュウ</t>
    </rPh>
    <rPh sb="20" eb="21">
      <t>カズ</t>
    </rPh>
    <rPh sb="22" eb="23">
      <t>デ</t>
    </rPh>
    <phoneticPr fontId="1"/>
  </si>
  <si>
    <t>聖（海水）</t>
    <rPh sb="0" eb="1">
      <t>セイ</t>
    </rPh>
    <rPh sb="2" eb="3">
      <t>ウミ</t>
    </rPh>
    <rPh sb="3" eb="4">
      <t>ミズ</t>
    </rPh>
    <phoneticPr fontId="1"/>
  </si>
  <si>
    <t>聖（城外）</t>
    <rPh sb="0" eb="1">
      <t>セイ</t>
    </rPh>
    <rPh sb="2" eb="3">
      <t>シロ</t>
    </rPh>
    <rPh sb="3" eb="4">
      <t>ソト</t>
    </rPh>
    <phoneticPr fontId="1"/>
  </si>
  <si>
    <t>Shadow Triton</t>
    <phoneticPr fontId="1"/>
  </si>
  <si>
    <t>Tritonの影。戦闘時の移動速度が速い</t>
    <rPh sb="7" eb="8">
      <t>カゲ</t>
    </rPh>
    <rPh sb="9" eb="11">
      <t>セントウ</t>
    </rPh>
    <rPh sb="11" eb="12">
      <t>ジ</t>
    </rPh>
    <rPh sb="13" eb="15">
      <t>イドウ</t>
    </rPh>
    <rPh sb="15" eb="17">
      <t>ソクド</t>
    </rPh>
    <rPh sb="18" eb="19">
      <t>ハヤ</t>
    </rPh>
    <phoneticPr fontId="1"/>
  </si>
  <si>
    <t>Atlantianの影。他の影より僅かに丈夫</t>
    <rPh sb="10" eb="11">
      <t>カゲ</t>
    </rPh>
    <rPh sb="12" eb="13">
      <t>ホカ</t>
    </rPh>
    <rPh sb="14" eb="15">
      <t>カゲ</t>
    </rPh>
    <rPh sb="17" eb="18">
      <t>ワズ</t>
    </rPh>
    <rPh sb="20" eb="22">
      <t>ジョウブ</t>
    </rPh>
    <phoneticPr fontId="1"/>
  </si>
  <si>
    <t>Lemur Acolyte</t>
    <phoneticPr fontId="1"/>
  </si>
  <si>
    <t>レベル1の聖職者。死の魔法を持ち良い環境での研究が得意</t>
    <rPh sb="5" eb="8">
      <t>セイショクシャ</t>
    </rPh>
    <rPh sb="9" eb="10">
      <t>シ</t>
    </rPh>
    <rPh sb="11" eb="13">
      <t>マホウ</t>
    </rPh>
    <rPh sb="14" eb="15">
      <t>モ</t>
    </rPh>
    <rPh sb="16" eb="17">
      <t>ヨ</t>
    </rPh>
    <rPh sb="18" eb="20">
      <t>カンキョウ</t>
    </rPh>
    <rPh sb="22" eb="24">
      <t>ケンキュウ</t>
    </rPh>
    <rPh sb="25" eb="27">
      <t>トクイ</t>
    </rPh>
    <phoneticPr fontId="1"/>
  </si>
  <si>
    <t>Lemuria</t>
    <phoneticPr fontId="1"/>
  </si>
  <si>
    <t>聖（城外海水）呼</t>
    <rPh sb="0" eb="1">
      <t>セイ</t>
    </rPh>
    <rPh sb="2" eb="3">
      <t>シロ</t>
    </rPh>
    <rPh sb="3" eb="4">
      <t>ソト</t>
    </rPh>
    <rPh sb="4" eb="5">
      <t>ウミ</t>
    </rPh>
    <rPh sb="5" eb="6">
      <t>ミズ</t>
    </rPh>
    <rPh sb="7" eb="8">
      <t>コ</t>
    </rPh>
    <phoneticPr fontId="1"/>
  </si>
  <si>
    <t>聖1</t>
    <rPh sb="0" eb="1">
      <t>セイ</t>
    </rPh>
    <phoneticPr fontId="1"/>
  </si>
  <si>
    <t>Lemur Senator</t>
    <phoneticPr fontId="1"/>
  </si>
  <si>
    <t>呼</t>
    <rPh sb="0" eb="1">
      <t>コ</t>
    </rPh>
    <phoneticPr fontId="1"/>
  </si>
  <si>
    <t>聖2</t>
    <rPh sb="0" eb="1">
      <t>セイ</t>
    </rPh>
    <phoneticPr fontId="1"/>
  </si>
  <si>
    <t>Lemur Consul</t>
    <phoneticPr fontId="1"/>
  </si>
  <si>
    <t>聖3</t>
    <rPh sb="0" eb="1">
      <t>セイ</t>
    </rPh>
    <phoneticPr fontId="1"/>
  </si>
  <si>
    <t>死1聖1</t>
    <rPh sb="0" eb="1">
      <t>シ</t>
    </rPh>
    <rPh sb="2" eb="3">
      <t>セイ</t>
    </rPh>
    <phoneticPr fontId="1"/>
  </si>
  <si>
    <t>Lemur Thaumaturg</t>
    <phoneticPr fontId="1"/>
  </si>
  <si>
    <t>星1死2聖2</t>
    <rPh sb="0" eb="1">
      <t>ホシ</t>
    </rPh>
    <rPh sb="2" eb="3">
      <t>シ</t>
    </rPh>
    <rPh sb="4" eb="5">
      <t>セイ</t>
    </rPh>
    <phoneticPr fontId="1"/>
  </si>
  <si>
    <t>Grand Lemur</t>
    <phoneticPr fontId="1"/>
  </si>
  <si>
    <t>星2死3聖3</t>
    <rPh sb="0" eb="1">
      <t>ホシ</t>
    </rPh>
    <rPh sb="2" eb="3">
      <t>シ</t>
    </rPh>
    <rPh sb="4" eb="5">
      <t>セイ</t>
    </rPh>
    <phoneticPr fontId="1"/>
  </si>
  <si>
    <t>風水星死+1:100%</t>
    <rPh sb="0" eb="1">
      <t>カゼ</t>
    </rPh>
    <rPh sb="1" eb="2">
      <t>ミズ</t>
    </rPh>
    <rPh sb="2" eb="3">
      <t>ホシ</t>
    </rPh>
    <rPh sb="3" eb="4">
      <t>シ</t>
    </rPh>
    <phoneticPr fontId="1"/>
  </si>
  <si>
    <t>Spectral Velite:10　Spectral Hastatus:10</t>
    <phoneticPr fontId="1"/>
  </si>
  <si>
    <t>Spectral Principe:10</t>
    <phoneticPr fontId="1"/>
  </si>
  <si>
    <t>Lemur Centurion</t>
    <phoneticPr fontId="1"/>
  </si>
  <si>
    <t>Spectral Velite:6</t>
    <phoneticPr fontId="1"/>
  </si>
  <si>
    <t>Revive Shadow Tribune</t>
    <phoneticPr fontId="1"/>
  </si>
  <si>
    <t>Revive Lemur Centurion</t>
    <phoneticPr fontId="1"/>
  </si>
  <si>
    <t>Revive Lemur Senator</t>
    <phoneticPr fontId="1"/>
  </si>
  <si>
    <t>Revive Lemur Acolyte</t>
    <phoneticPr fontId="1"/>
  </si>
  <si>
    <t>Revive Lemur Consul</t>
    <phoneticPr fontId="1"/>
  </si>
  <si>
    <t>Revive Lemur Thaumaturg</t>
    <phoneticPr fontId="1"/>
  </si>
  <si>
    <t>Revive Grand Lemur</t>
    <phoneticPr fontId="1"/>
  </si>
  <si>
    <t>Unholy Command</t>
  </si>
  <si>
    <t>Unholy Protection 1</t>
  </si>
  <si>
    <t>Unholy Blessing 1</t>
  </si>
  <si>
    <t>Unholy Power 1</t>
  </si>
  <si>
    <t>Unholy Protection 2</t>
  </si>
  <si>
    <t>Unholy Blessing 2</t>
  </si>
  <si>
    <t>Unholy Power 3</t>
  </si>
  <si>
    <t>Unholy Blessing 3</t>
  </si>
  <si>
    <t>Apostasy</t>
    <phoneticPr fontId="1"/>
  </si>
  <si>
    <t>Anathema</t>
    <phoneticPr fontId="1"/>
  </si>
  <si>
    <t>Sceleria</t>
    <phoneticPr fontId="1"/>
  </si>
  <si>
    <t>Protection of the Sepulchre</t>
    <phoneticPr fontId="1"/>
  </si>
  <si>
    <t>Power of the Sepulchre</t>
    <phoneticPr fontId="1"/>
  </si>
  <si>
    <t>Divine</t>
    <phoneticPr fontId="1"/>
  </si>
  <si>
    <t>Anathema</t>
    <phoneticPr fontId="1"/>
  </si>
  <si>
    <t>聖2</t>
    <rPh sb="0" eb="1">
      <t>セイ</t>
    </rPh>
    <phoneticPr fontId="1"/>
  </si>
  <si>
    <t>戦闘</t>
    <rPh sb="0" eb="2">
      <t>セントウ</t>
    </rPh>
    <phoneticPr fontId="1"/>
  </si>
  <si>
    <t>水陸両用</t>
    <rPh sb="0" eb="2">
      <t>スイリク</t>
    </rPh>
    <rPh sb="2" eb="4">
      <t>リョウヨウ</t>
    </rPh>
    <phoneticPr fontId="1"/>
  </si>
  <si>
    <t>弱体化</t>
    <rPh sb="0" eb="3">
      <t>ジャクタイカ</t>
    </rPh>
    <phoneticPr fontId="1"/>
  </si>
  <si>
    <t>小範囲の敵の神聖なユニットを呪い傷からの後遺症を受けやすくします</t>
    <rPh sb="0" eb="3">
      <t>ショウハンイ</t>
    </rPh>
    <rPh sb="4" eb="5">
      <t>テキ</t>
    </rPh>
    <rPh sb="6" eb="8">
      <t>シンセイ</t>
    </rPh>
    <phoneticPr fontId="1"/>
  </si>
  <si>
    <t>Cursed</t>
    <phoneticPr fontId="1"/>
  </si>
  <si>
    <t>神聖なものにのみ作用</t>
    <rPh sb="0" eb="2">
      <t>シンセイ</t>
    </rPh>
    <rPh sb="8" eb="10">
      <t>サヨウ</t>
    </rPh>
    <phoneticPr fontId="1"/>
  </si>
  <si>
    <t>Apostasy</t>
    <phoneticPr fontId="1"/>
  </si>
  <si>
    <t>聖3</t>
    <rPh sb="0" eb="1">
      <t>セイ</t>
    </rPh>
    <phoneticPr fontId="1"/>
  </si>
  <si>
    <t>魅了</t>
    <rPh sb="0" eb="2">
      <t>ミリョウ</t>
    </rPh>
    <phoneticPr fontId="1"/>
  </si>
  <si>
    <t>敵の神聖なユニット1体を魅了しようと試みます</t>
    <rPh sb="2" eb="4">
      <t>シンセイ</t>
    </rPh>
    <phoneticPr fontId="1"/>
  </si>
  <si>
    <t>Charm</t>
    <phoneticPr fontId="1"/>
  </si>
  <si>
    <t>抵抗容易\n神聖なものにのみ作用</t>
    <rPh sb="0" eb="2">
      <t>テイコウ</t>
    </rPh>
    <rPh sb="2" eb="4">
      <t>ヨウイ</t>
    </rPh>
    <rPh sb="6" eb="8">
      <t>シンセイ</t>
    </rPh>
    <rPh sb="14" eb="16">
      <t>サヨウ</t>
    </rPh>
    <phoneticPr fontId="1"/>
  </si>
  <si>
    <t>Magic Resistance 4</t>
  </si>
  <si>
    <t>Unholy Power</t>
  </si>
  <si>
    <t>Protection of the Shadelands</t>
    <phoneticPr fontId="1"/>
  </si>
  <si>
    <t>Power of the Shadelands</t>
    <phoneticPr fontId="1"/>
  </si>
  <si>
    <t>Protection of the Shadelands</t>
    <phoneticPr fontId="1"/>
  </si>
  <si>
    <t>Power of the Shadelands</t>
    <phoneticPr fontId="1"/>
  </si>
  <si>
    <t>Conjuration</t>
    <phoneticPr fontId="1"/>
  </si>
  <si>
    <t>Revive Shadow Tribune</t>
    <phoneticPr fontId="1"/>
  </si>
  <si>
    <t>死1</t>
    <rPh sb="0" eb="1">
      <t>シ</t>
    </rPh>
    <phoneticPr fontId="1"/>
  </si>
  <si>
    <t>儀式</t>
    <rPh sb="0" eb="2">
      <t>ギシキ</t>
    </rPh>
    <phoneticPr fontId="1"/>
  </si>
  <si>
    <t>陸上専用</t>
    <rPh sb="0" eb="2">
      <t>リクジョウ</t>
    </rPh>
    <rPh sb="2" eb="4">
      <t>センヨウ</t>
    </rPh>
    <phoneticPr fontId="1"/>
  </si>
  <si>
    <t>指揮官召喚</t>
    <rPh sb="0" eb="3">
      <t>シキカン</t>
    </rPh>
    <rPh sb="3" eb="5">
      <t>ショウカン</t>
    </rPh>
    <phoneticPr fontId="1"/>
  </si>
  <si>
    <t>指揮も担う下級聖職者である護民官の影Shadow Tribuneを召喚します</t>
    <rPh sb="0" eb="2">
      <t>シキ</t>
    </rPh>
    <rPh sb="3" eb="4">
      <t>ニナ</t>
    </rPh>
    <rPh sb="5" eb="7">
      <t>カキュウ</t>
    </rPh>
    <rPh sb="7" eb="10">
      <t>セイショクシャ</t>
    </rPh>
    <rPh sb="13" eb="16">
      <t>ゴミンカン</t>
    </rPh>
    <rPh sb="17" eb="18">
      <t>カゲ</t>
    </rPh>
    <rPh sb="33" eb="35">
      <t>ショウカン</t>
    </rPh>
    <phoneticPr fontId="1"/>
  </si>
  <si>
    <t>Shadow Tribune</t>
    <phoneticPr fontId="1"/>
  </si>
  <si>
    <t>Revive Lemur Centurion</t>
    <phoneticPr fontId="1"/>
  </si>
  <si>
    <t>指揮官の霊Lemur Centurionを召喚します</t>
    <rPh sb="0" eb="3">
      <t>シキカン</t>
    </rPh>
    <rPh sb="4" eb="5">
      <t>レイ</t>
    </rPh>
    <rPh sb="21" eb="23">
      <t>ショウカン</t>
    </rPh>
    <phoneticPr fontId="1"/>
  </si>
  <si>
    <t>Lemur Centurion</t>
    <phoneticPr fontId="1"/>
  </si>
  <si>
    <t>Revive Lemur Senator</t>
    <phoneticPr fontId="1"/>
  </si>
  <si>
    <t>死2</t>
    <rPh sb="0" eb="1">
      <t>シ</t>
    </rPh>
    <phoneticPr fontId="1"/>
  </si>
  <si>
    <t>中級聖職者である元老院議員の霊Lemur Senatorを召喚します</t>
    <rPh sb="0" eb="2">
      <t>チュウキュウ</t>
    </rPh>
    <rPh sb="2" eb="5">
      <t>セイショクシャ</t>
    </rPh>
    <rPh sb="8" eb="11">
      <t>ゲンロウイン</t>
    </rPh>
    <rPh sb="11" eb="13">
      <t>ギイン</t>
    </rPh>
    <rPh sb="14" eb="15">
      <t>レイ</t>
    </rPh>
    <rPh sb="29" eb="31">
      <t>ショウカン</t>
    </rPh>
    <phoneticPr fontId="1"/>
  </si>
  <si>
    <t>Lemur Senator</t>
    <phoneticPr fontId="1"/>
  </si>
  <si>
    <t>Revive Lemur Acolyte</t>
    <phoneticPr fontId="1"/>
  </si>
  <si>
    <t>Lemur Acolyte</t>
    <phoneticPr fontId="1"/>
  </si>
  <si>
    <t>下級聖職者でもある魔術師の霊Lemur Acolyteを召喚します</t>
    <rPh sb="0" eb="2">
      <t>カキュウ</t>
    </rPh>
    <rPh sb="2" eb="5">
      <t>セイショクシャ</t>
    </rPh>
    <rPh sb="9" eb="12">
      <t>マジュツシ</t>
    </rPh>
    <rPh sb="13" eb="14">
      <t>レイ</t>
    </rPh>
    <rPh sb="28" eb="30">
      <t>ショウカン</t>
    </rPh>
    <phoneticPr fontId="1"/>
  </si>
  <si>
    <t>Revive Lemur Consul</t>
    <phoneticPr fontId="1"/>
  </si>
  <si>
    <t>死3</t>
    <rPh sb="0" eb="1">
      <t>シ</t>
    </rPh>
    <phoneticPr fontId="1"/>
  </si>
  <si>
    <t>Lemur Consul</t>
    <phoneticPr fontId="1"/>
  </si>
  <si>
    <t>Revive Lemur Thaumaturg</t>
    <phoneticPr fontId="1"/>
  </si>
  <si>
    <t>中級聖職者でもある魔術師の霊Lemur Thaumaturgを召喚します</t>
    <rPh sb="0" eb="2">
      <t>チュウキュウ</t>
    </rPh>
    <rPh sb="2" eb="5">
      <t>セイショクシャ</t>
    </rPh>
    <rPh sb="9" eb="12">
      <t>マジュツシ</t>
    </rPh>
    <rPh sb="13" eb="14">
      <t>レイ</t>
    </rPh>
    <rPh sb="31" eb="33">
      <t>ショウカン</t>
    </rPh>
    <phoneticPr fontId="1"/>
  </si>
  <si>
    <t>Lemur Thaumaturg</t>
    <phoneticPr fontId="1"/>
  </si>
  <si>
    <t>Revive Grand Lemur</t>
    <phoneticPr fontId="1"/>
  </si>
  <si>
    <t>Grand Lemur</t>
    <phoneticPr fontId="1"/>
  </si>
  <si>
    <t>上級聖職者でもある不死の魔術師の霊Grand Lemurを召喚します</t>
    <rPh sb="0" eb="2">
      <t>ジョウキュウ</t>
    </rPh>
    <rPh sb="2" eb="5">
      <t>セイショクシャ</t>
    </rPh>
    <rPh sb="9" eb="11">
      <t>フシ</t>
    </rPh>
    <rPh sb="12" eb="15">
      <t>マジュツシ</t>
    </rPh>
    <rPh sb="16" eb="17">
      <t>レイ</t>
    </rPh>
    <rPh sb="29" eb="31">
      <t>ショウカン</t>
    </rPh>
    <phoneticPr fontId="1"/>
  </si>
  <si>
    <t>上級聖職者である不死の執政官の霊Lemur Consulを召喚します</t>
    <rPh sb="0" eb="2">
      <t>ジョウキュウ</t>
    </rPh>
    <rPh sb="2" eb="5">
      <t>セイショクシャ</t>
    </rPh>
    <rPh sb="8" eb="10">
      <t>フシ</t>
    </rPh>
    <rPh sb="11" eb="13">
      <t>シッセイ</t>
    </rPh>
    <rPh sb="13" eb="14">
      <t>カン</t>
    </rPh>
    <rPh sb="15" eb="16">
      <t>レイ</t>
    </rPh>
    <rPh sb="29" eb="31">
      <t>ショウカン</t>
    </rPh>
    <phoneticPr fontId="1"/>
  </si>
  <si>
    <t>アンデッドの聖職者全てにReanimator Priest能力を追加、Reanimator PriestはManikinのみ作成可能</t>
    <rPh sb="62" eb="64">
      <t>サクセイ</t>
    </rPh>
    <rPh sb="64" eb="66">
      <t>カノウ</t>
    </rPh>
    <phoneticPr fontId="1"/>
  </si>
  <si>
    <t>聖職者全てにReanimator Priest能力を追加、Reanimater PriestはDispossessed Spirit、Shadow、Shade Beast、Apparitionのみ召喚可能</t>
    <phoneticPr fontId="1"/>
  </si>
  <si>
    <t>人口を急激に減少、アンデッドを自動生産</t>
    <phoneticPr fontId="1"/>
  </si>
  <si>
    <t>亡霊</t>
    <rPh sb="0" eb="2">
      <t>ボウレイ</t>
    </rPh>
    <phoneticPr fontId="1"/>
  </si>
  <si>
    <t>Ermorの再度の滅亡により、古代帝国の残滓であるSceleriaの人々にはようやく希望が訪れました。
死者への恐怖は和らぎ、そして死霊の軍団は最早必要とされません。
その代わりに、Soullessは単純労働に用いられました。
しかし、Thaumaturgらはその興味を他へと向け始めました。
以来。民衆は不満を募らせていきました。
幾らかのSoullessの奴隷はまだ土を耕してはいましたが、Thaumaturgは民衆のために奴隷を作ることに興味がなく、一般人たちは見捨てられたように感じていました。
王国を機能させ続けるために、Thaumaturgは奴隷を提供し続けねばならないという要求は為されました。
対立は激化し、最終的にThaumaturgは、驚くべきほどに傲慢なる行為によってこの問題を永久に解決することを決定しました。
盛大な式典において、王国中のThaumaturgは交信の儀に加わり、その下等なる魂を冥界への門を開く儀式へと注ぎ、それによって死者たちが労働者や農民として自発的に現世に戻るであろうと期待していました。
ある意味では、儀式は成功しました。
門は開かれましたが、しかしThaumaturgらの下等なる魂は引き裂かれて門へと飲み込まれました。
そして門からは死者の使用人ではなく、亡霊の軍団兵や影の大軍が現れました。
現在、国土は徐々に衰え、闇の神の支配力の下に落ちつつあります。
幽霊と亡霊の軍団兵はかつて彼らのものだった地を奪還しようとし、そしてかつてのThaumaturgの砕かれた魂は、栄えある過去の影と記憶を呼び集めています。</t>
    <phoneticPr fontId="1"/>
  </si>
  <si>
    <t>毎ターン死の宝石を生産、現在の支配力上限値と同数まで有効</t>
    <rPh sb="0" eb="1">
      <t>マイ</t>
    </rPh>
    <rPh sb="4" eb="5">
      <t>シ</t>
    </rPh>
    <rPh sb="6" eb="8">
      <t>ホウセキ</t>
    </rPh>
    <rPh sb="9" eb="11">
      <t>セイサン</t>
    </rPh>
    <rPh sb="12" eb="14">
      <t>ゲンザイ</t>
    </rPh>
    <rPh sb="15" eb="18">
      <t>シハイリョク</t>
    </rPh>
    <rPh sb="18" eb="21">
      <t>ジョウゲンチ</t>
    </rPh>
    <rPh sb="22" eb="24">
      <t>ドウスウ</t>
    </rPh>
    <rPh sb="26" eb="28">
      <t>ユウコウ</t>
    </rPh>
    <phoneticPr fontId="1"/>
  </si>
  <si>
    <t>毎ターン死の宝石を生産、現在の支配力上限値と同数まで有効</t>
    <phoneticPr fontId="1"/>
  </si>
  <si>
    <t>Resi</t>
  </si>
  <si>
    <t>Resi</t>
    <phoneticPr fontId="1"/>
  </si>
  <si>
    <t>DType</t>
  </si>
  <si>
    <t>DType</t>
    <phoneticPr fontId="1"/>
  </si>
  <si>
    <t>PoB</t>
  </si>
  <si>
    <t>PoB</t>
    <phoneticPr fontId="1"/>
  </si>
  <si>
    <t>Mco</t>
  </si>
  <si>
    <t>Mco</t>
    <phoneticPr fontId="1"/>
  </si>
  <si>
    <t>Uco</t>
  </si>
  <si>
    <t>Uco</t>
    <phoneticPr fontId="1"/>
  </si>
  <si>
    <t>Pname</t>
  </si>
  <si>
    <t>Main</t>
  </si>
  <si>
    <t>Sub</t>
  </si>
  <si>
    <t>Mc</t>
  </si>
  <si>
    <t>Sc</t>
  </si>
  <si>
    <t>Dam</t>
  </si>
  <si>
    <t>Arm</t>
  </si>
  <si>
    <t>LD</t>
  </si>
  <si>
    <t>Cap</t>
  </si>
  <si>
    <t>Holy</t>
  </si>
  <si>
    <t>AM</t>
  </si>
  <si>
    <t>Size</t>
  </si>
  <si>
    <t>Str</t>
  </si>
  <si>
    <t>Cha</t>
  </si>
  <si>
    <t>Re</t>
  </si>
  <si>
    <t>Two</t>
  </si>
  <si>
    <t>Fla</t>
  </si>
  <si>
    <t>Head</t>
  </si>
  <si>
    <t>Bon</t>
  </si>
  <si>
    <t>NbrA</t>
  </si>
  <si>
    <t>AoE</t>
  </si>
  <si>
    <t>Lin</t>
  </si>
  <si>
    <t>Att</t>
  </si>
  <si>
    <t>Def</t>
  </si>
  <si>
    <t>Ran</t>
  </si>
  <si>
    <t>Pre</t>
  </si>
  <si>
    <t>Amm</t>
  </si>
  <si>
    <t>UW</t>
  </si>
  <si>
    <t>Len</t>
  </si>
  <si>
    <t>HP</t>
  </si>
  <si>
    <t>BP</t>
  </si>
  <si>
    <t>SP</t>
  </si>
  <si>
    <t>Ade</t>
  </si>
  <si>
    <t>Par</t>
  </si>
  <si>
    <t>Enc</t>
  </si>
  <si>
    <t>MMp</t>
  </si>
  <si>
    <t>Mag</t>
  </si>
  <si>
    <t>OnD</t>
  </si>
  <si>
    <t>OnH</t>
  </si>
  <si>
    <t>OnA</t>
  </si>
  <si>
    <t>FR</t>
  </si>
  <si>
    <t>SR</t>
  </si>
  <si>
    <t>CR</t>
  </si>
  <si>
    <t>PR</t>
  </si>
  <si>
    <t>AR</t>
  </si>
  <si>
    <t>IP</t>
  </si>
  <si>
    <t>Inv</t>
  </si>
  <si>
    <t>PF</t>
  </si>
  <si>
    <t>Awe</t>
  </si>
  <si>
    <t>AA</t>
  </si>
  <si>
    <t>Fear</t>
  </si>
  <si>
    <t>He</t>
  </si>
  <si>
    <t>Ch</t>
  </si>
  <si>
    <t>FS</t>
  </si>
  <si>
    <t>AS</t>
  </si>
  <si>
    <t>OC</t>
  </si>
  <si>
    <t>Pet</t>
  </si>
  <si>
    <t>DR</t>
  </si>
  <si>
    <t>Bless</t>
  </si>
  <si>
    <t>Ber</t>
  </si>
  <si>
    <t>GB</t>
  </si>
  <si>
    <t>Tra</t>
  </si>
  <si>
    <t>DV</t>
  </si>
  <si>
    <t>Reg</t>
  </si>
  <si>
    <t>Rei</t>
  </si>
  <si>
    <t>Ste</t>
  </si>
  <si>
    <t>invis</t>
  </si>
  <si>
    <t>Ass</t>
  </si>
  <si>
    <t>Sed</t>
  </si>
  <si>
    <t>Rea</t>
  </si>
  <si>
    <t>Her</t>
  </si>
  <si>
    <t>Inq</t>
  </si>
  <si>
    <t>AdS</t>
  </si>
  <si>
    <t>DoS</t>
  </si>
  <si>
    <t>GoM</t>
  </si>
  <si>
    <t>Ins</t>
  </si>
  <si>
    <t>TM</t>
  </si>
  <si>
    <t>BM</t>
  </si>
  <si>
    <t>Co</t>
  </si>
  <si>
    <t>Pill</t>
  </si>
  <si>
    <t>PB</t>
  </si>
  <si>
    <t>SupB</t>
  </si>
  <si>
    <t>WB</t>
  </si>
  <si>
    <t>Sail</t>
  </si>
  <si>
    <t>Heal</t>
  </si>
  <si>
    <t>Mas</t>
  </si>
  <si>
    <t>Eth</t>
  </si>
  <si>
    <t>Swi</t>
  </si>
  <si>
    <t>Qui</t>
  </si>
  <si>
    <t>Enl</t>
  </si>
  <si>
    <t>StP</t>
  </si>
  <si>
    <t>Luck</t>
  </si>
  <si>
    <t>TF</t>
  </si>
  <si>
    <t>FL</t>
  </si>
  <si>
    <t>Curse</t>
  </si>
  <si>
    <t>Taint</t>
  </si>
  <si>
    <t>Dise</t>
  </si>
  <si>
    <t>Eye</t>
  </si>
  <si>
    <t>Che</t>
  </si>
  <si>
    <t>Fee</t>
  </si>
  <si>
    <t>Insa</t>
  </si>
  <si>
    <t>Sie</t>
  </si>
  <si>
    <t>Fly</t>
  </si>
  <si>
    <t>SI</t>
  </si>
  <si>
    <t>Flo</t>
  </si>
  <si>
    <t>FSu</t>
  </si>
  <si>
    <t>MSu</t>
  </si>
  <si>
    <t>SSu</t>
  </si>
  <si>
    <t>WSu</t>
  </si>
  <si>
    <t>SnM</t>
  </si>
  <si>
    <t>Swim</t>
  </si>
  <si>
    <t>BS</t>
  </si>
  <si>
    <t>ReB</t>
  </si>
  <si>
    <t>DM</t>
  </si>
  <si>
    <t>IL</t>
  </si>
  <si>
    <t>ACB</t>
  </si>
  <si>
    <t>ForB</t>
  </si>
  <si>
    <t>MaS</t>
  </si>
  <si>
    <t>MaR</t>
  </si>
  <si>
    <t>Alc</t>
  </si>
  <si>
    <t>CoM</t>
  </si>
  <si>
    <t>CoS</t>
  </si>
  <si>
    <t>Res</t>
  </si>
  <si>
    <t>F</t>
  </si>
  <si>
    <t>A</t>
  </si>
  <si>
    <t>W</t>
  </si>
  <si>
    <t>E</t>
  </si>
  <si>
    <t>S</t>
  </si>
  <si>
    <t>D</t>
  </si>
  <si>
    <t>N</t>
  </si>
  <si>
    <t>B</t>
  </si>
  <si>
    <t>H</t>
  </si>
  <si>
    <t>FC</t>
  </si>
  <si>
    <t>GG</t>
  </si>
  <si>
    <t>TG</t>
  </si>
  <si>
    <t>Spec</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</si>
</sst>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3"/>
      <charset val="128"/>
    </font>
    <font>
      <sz val="11"/>
      <color theme="1"/>
      <name val="ＭＳ Ｐゴシック"/>
      <family val="2"/>
      <charset val="128"/>
    </font>
  </fonts>
  <fills count="2">
    <fill>
      <patternFill patternType="none"/>
    </fill>
    <fill>
      <patternFill patternType="gray125"/>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bottom/>
      <diagonal/>
    </border>
    <border>
      <left style="medium">
        <color indexed="64"/>
      </left>
      <right/>
      <top style="medium">
        <color indexed="64"/>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s>
  <cellStyleXfs count="1">
    <xf numFmtId="0" fontId="0" fillId="0" borderId="0">
      <alignment vertical="center"/>
    </xf>
  </cellStyleXfs>
  <cellXfs count="35">
    <xf numFmtId="0" fontId="0" fillId="0" borderId="0" xfId="0">
      <alignment vertical="center"/>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49" fontId="0" fillId="0" borderId="0" xfId="0" applyNumberFormat="1">
      <alignment vertical="center"/>
    </xf>
    <xf numFmtId="0" fontId="0" fillId="0" borderId="0" xfId="0" applyAlignment="1">
      <alignment vertical="center"/>
    </xf>
    <xf numFmtId="0" fontId="0" fillId="0" borderId="1" xfId="0" applyNumberFormat="1" applyBorder="1">
      <alignment vertical="center"/>
    </xf>
    <xf numFmtId="0" fontId="0" fillId="0" borderId="4" xfId="0" applyFill="1" applyBorder="1">
      <alignment vertical="center"/>
    </xf>
    <xf numFmtId="0" fontId="0" fillId="0" borderId="8" xfId="0" applyFill="1" applyBorder="1">
      <alignment vertical="center"/>
    </xf>
    <xf numFmtId="0" fontId="0" fillId="0" borderId="8" xfId="0" applyNumberFormat="1" applyFill="1" applyBorder="1">
      <alignment vertical="center"/>
    </xf>
    <xf numFmtId="0" fontId="0" fillId="0" borderId="5" xfId="0" applyFill="1" applyBorder="1">
      <alignment vertical="center"/>
    </xf>
    <xf numFmtId="0" fontId="0" fillId="0" borderId="1" xfId="0" applyBorder="1" applyAlignment="1">
      <alignment vertical="center"/>
    </xf>
    <xf numFmtId="0" fontId="0" fillId="0" borderId="9" xfId="0" applyFill="1" applyBorder="1">
      <alignment vertical="center"/>
    </xf>
    <xf numFmtId="49" fontId="0" fillId="0" borderId="9" xfId="0" applyNumberFormat="1" applyFill="1" applyBorder="1">
      <alignment vertical="center"/>
    </xf>
    <xf numFmtId="49" fontId="0" fillId="0" borderId="2" xfId="0" applyNumberFormat="1" applyBorder="1">
      <alignment vertical="center"/>
    </xf>
    <xf numFmtId="0" fontId="0" fillId="0" borderId="0" xfId="0" applyFill="1" applyBorder="1">
      <alignment vertical="center"/>
    </xf>
    <xf numFmtId="0" fontId="0" fillId="0" borderId="0" xfId="0" applyBorder="1">
      <alignment vertical="center"/>
    </xf>
    <xf numFmtId="0" fontId="0" fillId="0" borderId="10" xfId="0" applyFill="1" applyBorder="1">
      <alignment vertical="center"/>
    </xf>
    <xf numFmtId="0" fontId="0" fillId="0" borderId="11" xfId="0" applyBorder="1">
      <alignment vertical="center"/>
    </xf>
    <xf numFmtId="0" fontId="0" fillId="0" borderId="12" xfId="0" applyBorder="1">
      <alignment vertical="center"/>
    </xf>
    <xf numFmtId="0" fontId="0" fillId="0" borderId="13" xfId="0" applyBorder="1">
      <alignment vertical="center"/>
    </xf>
    <xf numFmtId="0" fontId="0" fillId="0" borderId="14" xfId="0" applyBorder="1">
      <alignment vertical="center"/>
    </xf>
    <xf numFmtId="9" fontId="0" fillId="0" borderId="0" xfId="0" applyNumberFormat="1">
      <alignmen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49" fontId="0" fillId="0" borderId="11" xfId="0" applyNumberFormat="1" applyBorder="1">
      <alignment vertical="center"/>
    </xf>
    <xf numFmtId="49" fontId="0" fillId="0" borderId="12" xfId="0" applyNumberFormat="1" applyBorder="1">
      <alignment vertical="center"/>
    </xf>
  </cellXfs>
  <cellStyles count="1">
    <cellStyle name="標準" xfId="0" builtinId="0"/>
  </cellStyles>
  <dxfs count="126">
    <dxf>
      <fill>
        <patternFill>
          <bgColor theme="5" tint="0.59996337778862885"/>
        </patternFill>
      </fill>
    </dxf>
    <dxf>
      <fill>
        <patternFill>
          <bgColor theme="0" tint="-0.14996795556505021"/>
        </patternFill>
      </fill>
    </dxf>
    <dxf>
      <fill>
        <patternFill>
          <bgColor theme="3" tint="0.79998168889431442"/>
        </patternFill>
      </fill>
    </dxf>
    <dxf>
      <fill>
        <patternFill>
          <bgColor theme="2" tint="-0.24994659260841701"/>
        </patternFill>
      </fill>
    </dxf>
    <dxf>
      <fill>
        <patternFill>
          <bgColor rgb="FFB4B5E6"/>
        </patternFill>
      </fill>
    </dxf>
    <dxf>
      <fill>
        <patternFill>
          <bgColor theme="7" tint="0.39994506668294322"/>
        </patternFill>
      </fill>
    </dxf>
    <dxf>
      <fill>
        <patternFill>
          <bgColor theme="6" tint="0.59996337778862885"/>
        </patternFill>
      </fill>
    </dxf>
    <dxf>
      <fill>
        <patternFill>
          <bgColor rgb="FFD77373"/>
        </patternFill>
      </fill>
    </dxf>
    <dxf>
      <fill>
        <patternFill>
          <bgColor theme="5" tint="0.59996337778862885"/>
        </patternFill>
      </fill>
    </dxf>
    <dxf>
      <fill>
        <patternFill>
          <bgColor theme="0" tint="-0.14996795556505021"/>
        </patternFill>
      </fill>
    </dxf>
    <dxf>
      <fill>
        <patternFill>
          <bgColor theme="3" tint="0.79998168889431442"/>
        </patternFill>
      </fill>
    </dxf>
    <dxf>
      <fill>
        <patternFill>
          <bgColor theme="2" tint="-0.24994659260841701"/>
        </patternFill>
      </fill>
    </dxf>
    <dxf>
      <fill>
        <patternFill>
          <bgColor rgb="FFB4B5E6"/>
        </patternFill>
      </fill>
    </dxf>
    <dxf>
      <fill>
        <patternFill>
          <bgColor theme="7" tint="0.39994506668294322"/>
        </patternFill>
      </fill>
    </dxf>
    <dxf>
      <fill>
        <patternFill>
          <bgColor theme="6" tint="0.59996337778862885"/>
        </patternFill>
      </fill>
    </dxf>
    <dxf>
      <fill>
        <patternFill>
          <bgColor rgb="FFD77373"/>
        </patternFill>
      </fill>
    </dxf>
    <dxf>
      <fill>
        <patternFill>
          <bgColor rgb="FFFFFF00"/>
        </patternFill>
      </fill>
    </dxf>
    <dxf>
      <fill>
        <patternFill>
          <bgColor theme="5" tint="0.59996337778862885"/>
        </patternFill>
      </fill>
    </dxf>
    <dxf>
      <fill>
        <patternFill>
          <bgColor theme="0" tint="-0.14996795556505021"/>
        </patternFill>
      </fill>
    </dxf>
    <dxf>
      <fill>
        <patternFill>
          <bgColor theme="3" tint="0.79998168889431442"/>
        </patternFill>
      </fill>
    </dxf>
    <dxf>
      <fill>
        <patternFill>
          <bgColor theme="2" tint="-0.24994659260841701"/>
        </patternFill>
      </fill>
    </dxf>
    <dxf>
      <fill>
        <patternFill>
          <bgColor rgb="FFB4B5E6"/>
        </patternFill>
      </fill>
    </dxf>
    <dxf>
      <fill>
        <patternFill>
          <bgColor theme="7" tint="0.39994506668294322"/>
        </patternFill>
      </fill>
    </dxf>
    <dxf>
      <fill>
        <patternFill>
          <bgColor theme="6" tint="0.59996337778862885"/>
        </patternFill>
      </fill>
    </dxf>
    <dxf>
      <fill>
        <patternFill>
          <bgColor rgb="FFD77373"/>
        </patternFill>
      </fill>
    </dxf>
    <dxf>
      <fill>
        <patternFill>
          <bgColor rgb="FFFFFF00"/>
        </patternFill>
      </fill>
    </dxf>
    <dxf>
      <fill>
        <patternFill>
          <bgColor rgb="FFFF0000"/>
        </patternFill>
      </fill>
    </dxf>
    <dxf>
      <font>
        <color rgb="FF9C6500"/>
      </font>
      <fill>
        <patternFill>
          <bgColor rgb="FFFFEB9C"/>
        </patternFill>
      </fill>
    </dxf>
    <dxf>
      <font>
        <color rgb="FF006100"/>
      </font>
      <fill>
        <patternFill>
          <bgColor rgb="FFC6EFCE"/>
        </patternFill>
      </fill>
    </dxf>
    <dxf>
      <fill>
        <patternFill>
          <bgColor theme="5" tint="0.59996337778862885"/>
        </patternFill>
      </fill>
    </dxf>
    <dxf>
      <fill>
        <patternFill>
          <bgColor theme="0" tint="-0.14996795556505021"/>
        </patternFill>
      </fill>
    </dxf>
    <dxf>
      <fill>
        <patternFill>
          <bgColor theme="3" tint="0.79998168889431442"/>
        </patternFill>
      </fill>
    </dxf>
    <dxf>
      <fill>
        <patternFill>
          <bgColor theme="2" tint="-0.24994659260841701"/>
        </patternFill>
      </fill>
    </dxf>
    <dxf>
      <fill>
        <patternFill>
          <bgColor rgb="FFB4B5E6"/>
        </patternFill>
      </fill>
    </dxf>
    <dxf>
      <fill>
        <patternFill>
          <bgColor theme="7" tint="0.39994506668294322"/>
        </patternFill>
      </fill>
    </dxf>
    <dxf>
      <fill>
        <patternFill>
          <bgColor theme="6" tint="0.59996337778862885"/>
        </patternFill>
      </fill>
    </dxf>
    <dxf>
      <fill>
        <patternFill>
          <bgColor rgb="FFD77373"/>
        </patternFill>
      </fill>
    </dxf>
    <dxf>
      <fill>
        <patternFill>
          <bgColor rgb="FFFFFF00"/>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ill>
        <patternFill>
          <bgColor rgb="FFFF0000"/>
        </patternFill>
      </fill>
    </dxf>
    <dxf>
      <fill>
        <patternFill>
          <bgColor theme="5" tint="0.59996337778862885"/>
        </patternFill>
      </fill>
    </dxf>
    <dxf>
      <fill>
        <patternFill>
          <bgColor theme="0" tint="-0.14996795556505021"/>
        </patternFill>
      </fill>
    </dxf>
    <dxf>
      <fill>
        <patternFill>
          <bgColor theme="3" tint="0.79998168889431442"/>
        </patternFill>
      </fill>
    </dxf>
    <dxf>
      <fill>
        <patternFill>
          <bgColor theme="2" tint="-0.24994659260841701"/>
        </patternFill>
      </fill>
    </dxf>
    <dxf>
      <fill>
        <patternFill>
          <bgColor rgb="FFB4B5E6"/>
        </patternFill>
      </fill>
    </dxf>
    <dxf>
      <fill>
        <patternFill>
          <bgColor theme="7" tint="0.39994506668294322"/>
        </patternFill>
      </fill>
    </dxf>
    <dxf>
      <fill>
        <patternFill>
          <bgColor theme="6" tint="0.59996337778862885"/>
        </patternFill>
      </fill>
    </dxf>
    <dxf>
      <fill>
        <patternFill>
          <bgColor rgb="FFD77373"/>
        </patternFill>
      </fill>
    </dxf>
    <dxf>
      <fill>
        <patternFill>
          <bgColor rgb="FFFFFF00"/>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ill>
        <patternFill>
          <bgColor theme="5" tint="0.59996337778862885"/>
        </patternFill>
      </fill>
    </dxf>
    <dxf>
      <fill>
        <patternFill>
          <bgColor theme="0" tint="-0.14996795556505021"/>
        </patternFill>
      </fill>
    </dxf>
    <dxf>
      <fill>
        <patternFill>
          <bgColor theme="3" tint="0.79998168889431442"/>
        </patternFill>
      </fill>
    </dxf>
    <dxf>
      <fill>
        <patternFill>
          <bgColor theme="2" tint="-0.24994659260841701"/>
        </patternFill>
      </fill>
    </dxf>
    <dxf>
      <fill>
        <patternFill>
          <bgColor rgb="FFB4B5E6"/>
        </patternFill>
      </fill>
    </dxf>
    <dxf>
      <fill>
        <patternFill>
          <bgColor theme="7" tint="0.39994506668294322"/>
        </patternFill>
      </fill>
    </dxf>
    <dxf>
      <fill>
        <patternFill>
          <bgColor theme="6" tint="0.59996337778862885"/>
        </patternFill>
      </fill>
    </dxf>
    <dxf>
      <fill>
        <patternFill>
          <bgColor rgb="FFD77373"/>
        </patternFill>
      </fill>
    </dxf>
    <dxf>
      <fill>
        <patternFill>
          <bgColor rgb="FFFFFF00"/>
        </patternFill>
      </fill>
    </dxf>
    <dxf>
      <font>
        <color rgb="FF9C6500"/>
      </font>
      <fill>
        <patternFill>
          <bgColor rgb="FFFFEB9C"/>
        </patternFill>
      </fill>
    </dxf>
    <dxf>
      <font>
        <color rgb="FF006100"/>
      </font>
      <fill>
        <patternFill>
          <bgColor rgb="FFC6EFCE"/>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ill>
        <patternFill>
          <bgColor theme="5" tint="0.59996337778862885"/>
        </patternFill>
      </fill>
    </dxf>
    <dxf>
      <fill>
        <patternFill>
          <bgColor theme="0" tint="-0.14996795556505021"/>
        </patternFill>
      </fill>
    </dxf>
    <dxf>
      <fill>
        <patternFill>
          <bgColor theme="3" tint="0.79998168889431442"/>
        </patternFill>
      </fill>
    </dxf>
    <dxf>
      <fill>
        <patternFill>
          <bgColor theme="2" tint="-0.24994659260841701"/>
        </patternFill>
      </fill>
    </dxf>
    <dxf>
      <fill>
        <patternFill>
          <bgColor rgb="FFB4B5E6"/>
        </patternFill>
      </fill>
    </dxf>
    <dxf>
      <fill>
        <patternFill>
          <bgColor theme="7" tint="0.39994506668294322"/>
        </patternFill>
      </fill>
    </dxf>
    <dxf>
      <fill>
        <patternFill>
          <bgColor theme="6" tint="0.59996337778862885"/>
        </patternFill>
      </fill>
    </dxf>
    <dxf>
      <fill>
        <patternFill>
          <bgColor rgb="FFD77373"/>
        </patternFill>
      </fill>
    </dxf>
    <dxf>
      <fill>
        <patternFill>
          <bgColor rgb="FFFFFF00"/>
        </patternFill>
      </fill>
    </dxf>
    <dxf>
      <font>
        <color rgb="FF9C6500"/>
      </font>
      <fill>
        <patternFill>
          <bgColor rgb="FFFFEB9C"/>
        </patternFill>
      </fill>
    </dxf>
    <dxf>
      <font>
        <color rgb="FF006100"/>
      </font>
      <fill>
        <patternFill>
          <bgColor rgb="FFC6EFCE"/>
        </patternFill>
      </fill>
    </dxf>
  </dxfs>
  <tableStyles count="0" defaultTableStyle="TableStyleMedium2" defaultPivotStyle="PivotStyleLight16"/>
  <colors>
    <mruColors>
      <color rgb="FFD77373"/>
      <color rgb="FFB4B5E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654"/>
  <sheetViews>
    <sheetView workbookViewId="0">
      <pane xSplit="6" ySplit="1" topLeftCell="G580" activePane="bottomRight" state="frozen"/>
      <selection pane="topRight" activeCell="E1" sqref="E1"/>
      <selection pane="bottomLeft" activeCell="A2" sqref="A2"/>
      <selection pane="bottomRight" activeCell="N586" sqref="N586"/>
    </sheetView>
  </sheetViews>
  <sheetFormatPr defaultRowHeight="13.5" x14ac:dyDescent="0.15"/>
  <cols>
    <col min="2" max="2" width="9" style="6"/>
    <col min="3" max="3" width="12.125" style="1" bestFit="1" customWidth="1"/>
    <col min="4" max="4" width="3.375" style="1" bestFit="1" customWidth="1"/>
    <col min="5" max="5" width="4.625" style="3" bestFit="1" customWidth="1"/>
    <col min="6" max="6" width="28" style="1" bestFit="1" customWidth="1"/>
    <col min="7" max="7" width="9" style="7"/>
    <col min="8" max="8" width="5.125" style="3" bestFit="1" customWidth="1"/>
    <col min="9" max="9" width="4.5" style="1" bestFit="1" customWidth="1"/>
    <col min="10" max="10" width="5.25" style="1" bestFit="1" customWidth="1"/>
    <col min="11" max="11" width="5.375" style="1" bestFit="1" customWidth="1"/>
    <col min="12" max="12" width="9" style="1"/>
    <col min="13" max="13" width="11" style="1" bestFit="1" customWidth="1"/>
    <col min="14" max="14" width="10" style="2" bestFit="1" customWidth="1"/>
    <col min="15" max="15" width="10" style="6" customWidth="1"/>
    <col min="16" max="16" width="26.875" style="3" customWidth="1"/>
    <col min="17" max="24" width="9" style="1"/>
  </cols>
  <sheetData>
    <row r="1" spans="1:24" x14ac:dyDescent="0.15">
      <c r="A1" t="s">
        <v>5810</v>
      </c>
      <c r="B1" s="4" t="s">
        <v>0</v>
      </c>
      <c r="C1" s="8" t="s">
        <v>16</v>
      </c>
      <c r="D1" s="8" t="s">
        <v>60</v>
      </c>
      <c r="E1" s="3" t="s">
        <v>2892</v>
      </c>
      <c r="F1" s="8" t="s">
        <v>1</v>
      </c>
      <c r="G1" s="5" t="s">
        <v>2</v>
      </c>
      <c r="H1" s="3" t="s">
        <v>3</v>
      </c>
      <c r="I1" s="1" t="s">
        <v>4</v>
      </c>
      <c r="J1" s="1" t="s">
        <v>5</v>
      </c>
      <c r="K1" s="1" t="s">
        <v>858</v>
      </c>
      <c r="L1" s="1" t="s">
        <v>2162</v>
      </c>
      <c r="M1" s="1" t="s">
        <v>859</v>
      </c>
      <c r="N1" s="2" t="s">
        <v>692</v>
      </c>
      <c r="O1" s="4" t="s">
        <v>1014</v>
      </c>
      <c r="P1" s="3" t="s">
        <v>685</v>
      </c>
      <c r="Q1" s="1" t="s">
        <v>686</v>
      </c>
      <c r="R1" s="1" t="s">
        <v>693</v>
      </c>
      <c r="S1" s="1" t="s">
        <v>687</v>
      </c>
      <c r="T1" s="1" t="s">
        <v>688</v>
      </c>
      <c r="U1" s="1" t="s">
        <v>689</v>
      </c>
      <c r="V1" s="1" t="s">
        <v>690</v>
      </c>
      <c r="W1" s="1" t="s">
        <v>691</v>
      </c>
      <c r="X1" s="1" t="s">
        <v>702</v>
      </c>
    </row>
    <row r="2" spans="1:24" x14ac:dyDescent="0.15">
      <c r="A2" t="str">
        <f>IF(C2&amp;D2&amp;E2&lt;&gt;C1&amp;D1&amp;E1,C2&amp;D2&amp;E2&amp;"S",IF(C2&amp;D2&amp;E2&lt;&gt;C3&amp;D3&amp;E3,C2&amp;D2&amp;E2&amp;"E",""))</f>
        <v>Conjuration1S</v>
      </c>
      <c r="C2" s="1" t="s">
        <v>17</v>
      </c>
      <c r="D2" s="1">
        <v>1</v>
      </c>
      <c r="F2" s="1" t="s">
        <v>6</v>
      </c>
      <c r="H2" s="3" t="s">
        <v>638</v>
      </c>
      <c r="J2" s="1">
        <v>8</v>
      </c>
      <c r="K2" s="1" t="s">
        <v>644</v>
      </c>
      <c r="L2" s="1" t="s">
        <v>2146</v>
      </c>
      <c r="M2" s="1" t="s">
        <v>860</v>
      </c>
      <c r="N2" s="2" t="s">
        <v>865</v>
      </c>
      <c r="O2" s="6" t="str">
        <f>CONCATENATE("|",F2,"|",SUBSTITUTE(SUBSTITUTE(SUBSTITUTE(SUBSTITUTE(SUBSTITUTE(SUBSTITUTE(SUBSTITUTE(SUBSTITUTE(SUBSTITUTE(H2&amp;"|"&amp;I2,"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2&lt;&gt;"",SUBSTITUTE(SUBSTITUTE(SUBSTITUTE(SUBSTITUTE(SUBSTITUTE(SUBSTITUTE(SUBSTITUTE(SUBSTITUTE(LEFT(H2,1)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Slave);")&amp;J2,""),"|",K2,"/",L2,"|",M2,"|",CHAR(10),"|~|&gt;|&gt;|&gt;|&gt;|",N2,"|"&amp;CHAR(10))</f>
        <v xml:space="preserve">|Summon Cave Grubs|&amp;ref(Spell/P_Earth.jpg,nolink,25x25,Earth);1||&amp;ref(Spell/V_Earth.jpg,nolink,25x25,Earth Gem);8|儀式/洞窟限定|兵士召喚|
|~|&gt;|&gt;|&gt;|&gt;|鉄を腐食させる地虫Cave Grubを5+体召喚します|
</v>
      </c>
      <c r="P2" s="3" t="s">
        <v>706</v>
      </c>
      <c r="T2" s="1" t="s">
        <v>698</v>
      </c>
    </row>
    <row r="3" spans="1:24" x14ac:dyDescent="0.15">
      <c r="A3" t="str">
        <f t="shared" ref="A3:A66" si="0">IF(C3&amp;D3&amp;E3&lt;&gt;C2&amp;D2&amp;E2,C3&amp;D3&amp;E3&amp;"S",IF(C3&amp;D3&amp;E3&lt;&gt;C4&amp;D4&amp;E4,C3&amp;D3&amp;E3&amp;"E",""))</f>
        <v/>
      </c>
      <c r="C3" s="1" t="s">
        <v>17</v>
      </c>
      <c r="D3" s="1">
        <v>1</v>
      </c>
      <c r="F3" s="1" t="s">
        <v>7</v>
      </c>
      <c r="H3" s="3" t="s">
        <v>639</v>
      </c>
      <c r="J3" s="1">
        <v>1</v>
      </c>
      <c r="K3" s="1" t="s">
        <v>645</v>
      </c>
      <c r="L3" s="1" t="s">
        <v>2027</v>
      </c>
      <c r="M3" s="1" t="s">
        <v>873</v>
      </c>
      <c r="N3" s="2" t="s">
        <v>864</v>
      </c>
      <c r="O3" s="6" t="str">
        <f t="shared" ref="O3:O66" si="1">CONCATENATE("|",F3,"|",SUBSTITUTE(SUBSTITUTE(SUBSTITUTE(SUBSTITUTE(SUBSTITUTE(SUBSTITUTE(SUBSTITUTE(SUBSTITUTE(SUBSTITUTE(H3&amp;"|"&amp;I3,"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3&lt;&gt;"",SUBSTITUTE(SUBSTITUTE(SUBSTITUTE(SUBSTITUTE(SUBSTITUTE(SUBSTITUTE(SUBSTITUTE(SUBSTITUTE(LEFT(H3,1)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Slave);")&amp;J3,""),"|",K3,"/",L3,"|",M3,"|",CHAR(10),"|~|&gt;|&gt;|&gt;|&gt;|",N3,"|"&amp;CHAR(10))</f>
        <v xml:space="preserve">|Spirit Curse|&amp;ref(Spell/P_Death.jpg,nolink,25x25,Death);1||&amp;ref(Spell/V_Death.jpg,nolink,25x25,Death Gem);1|戦闘/水陸両用|弱体化|
|~|&gt;|&gt;|&gt;|&gt;|敵1体を呪い傷からの後遺症を受けやすくします|
</v>
      </c>
      <c r="P3" s="3" t="s">
        <v>497</v>
      </c>
      <c r="Q3" s="1">
        <v>50</v>
      </c>
      <c r="R3" s="1">
        <v>125</v>
      </c>
      <c r="S3" s="1">
        <v>0</v>
      </c>
      <c r="T3" s="1">
        <v>1</v>
      </c>
      <c r="U3" s="1">
        <v>100</v>
      </c>
      <c r="V3" s="1">
        <v>100</v>
      </c>
    </row>
    <row r="4" spans="1:24" x14ac:dyDescent="0.15">
      <c r="A4" t="str">
        <f t="shared" si="0"/>
        <v/>
      </c>
      <c r="C4" s="1" t="s">
        <v>17</v>
      </c>
      <c r="D4" s="1">
        <v>1</v>
      </c>
      <c r="F4" s="1" t="s">
        <v>8</v>
      </c>
      <c r="H4" s="3" t="s">
        <v>640</v>
      </c>
      <c r="J4" s="1">
        <v>5</v>
      </c>
      <c r="K4" s="1" t="s">
        <v>644</v>
      </c>
      <c r="L4" s="1" t="s">
        <v>2027</v>
      </c>
      <c r="M4" s="1" t="s">
        <v>861</v>
      </c>
      <c r="N4" s="2" t="s">
        <v>862</v>
      </c>
      <c r="O4" s="6" t="str">
        <f t="shared" si="1"/>
        <v xml:space="preserve">|Black Servant|&amp;ref(Spell/P_Death.jpg,nolink,25x25,Death);2||&amp;ref(Spell/V_Death.jpg,nolink,25x25,Death Gem);5|儀式/水陸両用|指揮官召喚|
|~|&gt;|&gt;|&gt;|&gt;|偵察に役立つBlack Servantを召喚します|
</v>
      </c>
      <c r="P4" s="3" t="s">
        <v>707</v>
      </c>
      <c r="T4" s="1">
        <v>1</v>
      </c>
      <c r="W4" s="1" t="s">
        <v>741</v>
      </c>
    </row>
    <row r="5" spans="1:24" x14ac:dyDescent="0.15">
      <c r="A5" t="str">
        <f t="shared" si="0"/>
        <v/>
      </c>
      <c r="C5" s="1" t="s">
        <v>17</v>
      </c>
      <c r="D5" s="1">
        <v>1</v>
      </c>
      <c r="F5" s="1" t="s">
        <v>9</v>
      </c>
      <c r="H5" s="3" t="s">
        <v>641</v>
      </c>
      <c r="K5" s="1" t="s">
        <v>645</v>
      </c>
      <c r="L5" s="1" t="s">
        <v>2027</v>
      </c>
      <c r="M5" s="1" t="s">
        <v>874</v>
      </c>
      <c r="N5" s="2" t="s">
        <v>863</v>
      </c>
      <c r="O5" s="6" t="str">
        <f t="shared" si="1"/>
        <v xml:space="preserve">|Tangle Vines|&amp;ref(Spell/P_Nature.jpg,nolink,25x25,Nature);1|||戦闘/水陸両用|捕縛|
|~|&gt;|&gt;|&gt;|&gt;|小範囲の敵を蔓で捕縛し動きを封じます|
</v>
      </c>
      <c r="P5" s="3" t="s">
        <v>694</v>
      </c>
      <c r="Q5" s="1">
        <v>20</v>
      </c>
      <c r="R5" s="1">
        <v>100</v>
      </c>
      <c r="S5" s="1">
        <v>1</v>
      </c>
      <c r="T5" s="1">
        <v>1</v>
      </c>
      <c r="U5" s="1">
        <v>2</v>
      </c>
      <c r="V5" s="1">
        <v>20</v>
      </c>
    </row>
    <row r="6" spans="1:24" x14ac:dyDescent="0.15">
      <c r="A6" t="str">
        <f t="shared" si="0"/>
        <v/>
      </c>
      <c r="C6" s="1" t="s">
        <v>17</v>
      </c>
      <c r="D6" s="1">
        <v>1</v>
      </c>
      <c r="F6" s="1" t="s">
        <v>10</v>
      </c>
      <c r="H6" s="3" t="s">
        <v>641</v>
      </c>
      <c r="I6" s="1" t="s">
        <v>642</v>
      </c>
      <c r="J6" s="1">
        <v>3</v>
      </c>
      <c r="K6" s="1" t="s">
        <v>644</v>
      </c>
      <c r="L6" s="1" t="s">
        <v>2027</v>
      </c>
      <c r="M6" s="1" t="s">
        <v>860</v>
      </c>
      <c r="N6" s="2" t="s">
        <v>866</v>
      </c>
      <c r="O6" s="6" t="str">
        <f t="shared" si="1"/>
        <v xml:space="preserve">|Summon Sea Dogs|&amp;ref(Spell/P_Nature.jpg,nolink,25x25,Nature);1|&amp;ref(Spell/P_Water.jpg,nolink,25x25,Water);1|&amp;ref(Spell/V_Nature.jpg,nolink,25x25,Nature Gem);3|儀式/水陸両用|兵士召喚|
|~|&gt;|&gt;|&gt;|&gt;|水陸両棲の犬Sea Dogを5+体召喚します|
</v>
      </c>
      <c r="P6" s="3" t="s">
        <v>708</v>
      </c>
      <c r="T6" s="1" t="s">
        <v>699</v>
      </c>
    </row>
    <row r="7" spans="1:24" x14ac:dyDescent="0.15">
      <c r="A7" t="str">
        <f t="shared" si="0"/>
        <v/>
      </c>
      <c r="C7" s="1" t="s">
        <v>17</v>
      </c>
      <c r="D7" s="1">
        <v>1</v>
      </c>
      <c r="F7" s="1" t="s">
        <v>11</v>
      </c>
      <c r="H7" s="3" t="s">
        <v>641</v>
      </c>
      <c r="I7" s="1" t="s">
        <v>642</v>
      </c>
      <c r="J7" s="1">
        <v>4</v>
      </c>
      <c r="K7" s="1" t="s">
        <v>644</v>
      </c>
      <c r="L7" s="1" t="s">
        <v>2032</v>
      </c>
      <c r="M7" s="1" t="s">
        <v>860</v>
      </c>
      <c r="N7" s="2" t="s">
        <v>867</v>
      </c>
      <c r="O7" s="6" t="str">
        <f t="shared" si="1"/>
        <v xml:space="preserve">|Summon Crocodiles|&amp;ref(Spell/P_Nature.jpg,nolink,25x25,Nature);1|&amp;ref(Spell/P_Water.jpg,nolink,25x25,Water);1|&amp;ref(Spell/V_Nature.jpg,nolink,25x25,Nature Gem);4|儀式/陸上専用|兵士召喚|
|~|&gt;|&gt;|&gt;|&gt;|強靭な鰐Crocodileを5+体召喚します|
</v>
      </c>
      <c r="P7" s="3" t="s">
        <v>709</v>
      </c>
      <c r="T7" s="1" t="s">
        <v>699</v>
      </c>
    </row>
    <row r="8" spans="1:24" x14ac:dyDescent="0.15">
      <c r="A8" t="str">
        <f t="shared" si="0"/>
        <v>Conjuration1E</v>
      </c>
      <c r="C8" s="1" t="s">
        <v>17</v>
      </c>
      <c r="D8" s="1">
        <v>1</v>
      </c>
      <c r="F8" s="1" t="s">
        <v>12</v>
      </c>
      <c r="H8" s="3" t="s">
        <v>643</v>
      </c>
      <c r="J8" s="1">
        <v>10</v>
      </c>
      <c r="K8" s="1" t="s">
        <v>644</v>
      </c>
      <c r="L8" s="1" t="s">
        <v>2027</v>
      </c>
      <c r="M8" s="1" t="s">
        <v>860</v>
      </c>
      <c r="N8" s="2" t="s">
        <v>868</v>
      </c>
      <c r="O8" s="6" t="str">
        <f t="shared" si="1"/>
        <v xml:space="preserve">|Summon Animals|&amp;ref(Spell/P_Nature.jpg,nolink,25x25,Nature);2||&amp;ref(Spell/V_Nature.jpg,nolink,25x25,Nature Gem);10|儀式/水陸両用|兵士召喚|
|~|&gt;|&gt;|&gt;|&gt;|地形に応じた様々な動物を15+体召喚します|
</v>
      </c>
      <c r="P8" s="3" t="s">
        <v>710</v>
      </c>
      <c r="T8" s="1" t="s">
        <v>700</v>
      </c>
    </row>
    <row r="9" spans="1:24" x14ac:dyDescent="0.15">
      <c r="A9" t="str">
        <f t="shared" si="0"/>
        <v>Conjuration2S</v>
      </c>
      <c r="C9" s="1" t="s">
        <v>17</v>
      </c>
      <c r="D9" s="1">
        <v>2</v>
      </c>
      <c r="F9" s="1" t="s">
        <v>13</v>
      </c>
      <c r="H9" s="3" t="s">
        <v>646</v>
      </c>
      <c r="I9" s="1" t="s">
        <v>641</v>
      </c>
      <c r="J9" s="1">
        <v>10</v>
      </c>
      <c r="K9" s="1" t="s">
        <v>644</v>
      </c>
      <c r="L9" s="1" t="s">
        <v>2032</v>
      </c>
      <c r="M9" s="1" t="s">
        <v>860</v>
      </c>
      <c r="N9" s="2" t="s">
        <v>869</v>
      </c>
      <c r="O9" s="6" t="str">
        <f t="shared" si="1"/>
        <v xml:space="preserve">|Summon Fire Ants|&amp;ref(Spell/P_Fire.jpg,nolink,25x25,Fire);2|&amp;ref(Spell/P_Nature.jpg,nolink,25x25,Nature);1|&amp;ref(Spell/V_Fire.jpg,nolink,25x25,Fire Gem);10|儀式/陸上専用|兵士召喚|
|~|&gt;|&gt;|&gt;|&gt;|毒を持つ巨大蟻Fire Antを10+体召喚します|
</v>
      </c>
      <c r="P9" s="3" t="s">
        <v>711</v>
      </c>
      <c r="T9" s="1" t="s">
        <v>701</v>
      </c>
    </row>
    <row r="10" spans="1:24" x14ac:dyDescent="0.15">
      <c r="A10" t="str">
        <f t="shared" si="0"/>
        <v/>
      </c>
      <c r="C10" s="1" t="s">
        <v>17</v>
      </c>
      <c r="D10" s="1">
        <v>2</v>
      </c>
      <c r="F10" s="1" t="s">
        <v>14</v>
      </c>
      <c r="H10" s="3" t="s">
        <v>647</v>
      </c>
      <c r="K10" s="1" t="s">
        <v>645</v>
      </c>
      <c r="L10" s="1" t="s">
        <v>2032</v>
      </c>
      <c r="M10" s="1" t="s">
        <v>871</v>
      </c>
      <c r="N10" s="2" t="s">
        <v>870</v>
      </c>
      <c r="O10" s="6" t="str">
        <f t="shared" si="1"/>
        <v xml:space="preserve">|Summon Storm Power|&amp;ref(Spell/P_Air.jpg,nolink,25x25,Air);1|||戦闘/陸上専用|自己強化|
|~|&gt;|&gt;|&gt;|&gt;|嵐から力を得て風魔法の技能を向上させます|
</v>
      </c>
      <c r="P10" s="3" t="s">
        <v>696</v>
      </c>
      <c r="Q10" s="1">
        <v>0</v>
      </c>
      <c r="R10" s="1">
        <v>100</v>
      </c>
      <c r="S10" s="1">
        <v>0</v>
      </c>
      <c r="T10" s="1">
        <v>1</v>
      </c>
      <c r="U10" s="1">
        <v>0</v>
      </c>
      <c r="V10" s="1">
        <v>10</v>
      </c>
    </row>
    <row r="11" spans="1:24" x14ac:dyDescent="0.15">
      <c r="A11" t="str">
        <f t="shared" si="0"/>
        <v/>
      </c>
      <c r="C11" s="1" t="s">
        <v>17</v>
      </c>
      <c r="D11" s="1">
        <v>2</v>
      </c>
      <c r="F11" s="1" t="s">
        <v>15</v>
      </c>
      <c r="H11" s="3" t="s">
        <v>642</v>
      </c>
      <c r="K11" s="1" t="s">
        <v>645</v>
      </c>
      <c r="L11" s="1" t="s">
        <v>2084</v>
      </c>
      <c r="M11" s="1" t="s">
        <v>871</v>
      </c>
      <c r="N11" s="2" t="s">
        <v>872</v>
      </c>
      <c r="O11" s="6" t="str">
        <f t="shared" si="1"/>
        <v xml:space="preserve">|Summon Water Power|&amp;ref(Spell/P_Water.jpg,nolink,25x25,Water);1|||戦闘/水中専用|自己強化|
|~|&gt;|&gt;|&gt;|&gt;|海から力を得て水魔法の技能を向上させます|
</v>
      </c>
      <c r="P11" s="3" t="s">
        <v>697</v>
      </c>
      <c r="Q11" s="1">
        <v>0</v>
      </c>
      <c r="R11" s="1">
        <v>100</v>
      </c>
      <c r="S11" s="1">
        <v>0</v>
      </c>
      <c r="T11" s="1">
        <v>1</v>
      </c>
      <c r="U11" s="1">
        <v>0</v>
      </c>
      <c r="V11" s="1">
        <v>20</v>
      </c>
    </row>
    <row r="12" spans="1:24" x14ac:dyDescent="0.15">
      <c r="A12" t="str">
        <f t="shared" si="0"/>
        <v/>
      </c>
      <c r="C12" s="1" t="s">
        <v>17</v>
      </c>
      <c r="D12" s="1">
        <v>2</v>
      </c>
      <c r="F12" s="1" t="s">
        <v>18</v>
      </c>
      <c r="H12" s="3" t="s">
        <v>638</v>
      </c>
      <c r="J12" s="1">
        <v>10</v>
      </c>
      <c r="K12" s="1" t="s">
        <v>644</v>
      </c>
      <c r="L12" s="1" t="s">
        <v>2032</v>
      </c>
      <c r="M12" s="1" t="s">
        <v>860</v>
      </c>
      <c r="N12" s="2" t="s">
        <v>875</v>
      </c>
      <c r="O12" s="6" t="str">
        <f t="shared" si="1"/>
        <v xml:space="preserve">|Summon Ogres|&amp;ref(Spell/P_Earth.jpg,nolink,25x25,Earth);1||&amp;ref(Spell/V_Earth.jpg,nolink,25x25,Earth Gem);10|儀式/陸上専用|兵士召喚|
|~|&gt;|&gt;|&gt;|&gt;|強靭な亜人Ogreを5+体召喚します|
</v>
      </c>
      <c r="P12" s="3" t="s">
        <v>712</v>
      </c>
      <c r="T12" s="1" t="s">
        <v>699</v>
      </c>
    </row>
    <row r="13" spans="1:24" x14ac:dyDescent="0.15">
      <c r="A13" t="str">
        <f t="shared" si="0"/>
        <v/>
      </c>
      <c r="C13" s="1" t="s">
        <v>17</v>
      </c>
      <c r="D13" s="1">
        <v>2</v>
      </c>
      <c r="F13" s="1" t="s">
        <v>19</v>
      </c>
      <c r="H13" s="3" t="s">
        <v>640</v>
      </c>
      <c r="J13" s="1">
        <v>8</v>
      </c>
      <c r="K13" s="1" t="s">
        <v>644</v>
      </c>
      <c r="L13" s="1" t="s">
        <v>2027</v>
      </c>
      <c r="M13" s="1" t="s">
        <v>860</v>
      </c>
      <c r="N13" s="2" t="s">
        <v>876</v>
      </c>
      <c r="O13" s="6" t="str">
        <f t="shared" si="1"/>
        <v xml:space="preserve">|Summon Shades|&amp;ref(Spell/P_Death.jpg,nolink,25x25,Death);2||&amp;ref(Spell/V_Death.jpg,nolink,25x25,Death Gem);8|儀式/水陸両用|兵士召喚|
|~|&gt;|&gt;|&gt;|&gt;|筋力を奪う影の世界の住民Shadeを5+体召喚します|
</v>
      </c>
      <c r="P13" s="3" t="s">
        <v>713</v>
      </c>
      <c r="T13" s="1" t="s">
        <v>699</v>
      </c>
    </row>
    <row r="14" spans="1:24" x14ac:dyDescent="0.15">
      <c r="A14" t="str">
        <f t="shared" si="0"/>
        <v/>
      </c>
      <c r="C14" s="1" t="s">
        <v>17</v>
      </c>
      <c r="D14" s="1">
        <v>2</v>
      </c>
      <c r="F14" s="1" t="s">
        <v>20</v>
      </c>
      <c r="H14" s="3" t="s">
        <v>641</v>
      </c>
      <c r="J14" s="1">
        <v>2</v>
      </c>
      <c r="K14" s="1" t="s">
        <v>644</v>
      </c>
      <c r="L14" s="1" t="s">
        <v>2032</v>
      </c>
      <c r="M14" s="1" t="s">
        <v>860</v>
      </c>
      <c r="N14" s="2" t="s">
        <v>877</v>
      </c>
      <c r="O14" s="6" t="str">
        <f t="shared" si="1"/>
        <v xml:space="preserve">|Pack of Wolves|&amp;ref(Spell/P_Nature.jpg,nolink,25x25,Nature);1||&amp;ref(Spell/V_Nature.jpg,nolink,25x25,Nature Gem);2|儀式/陸上専用|兵士召喚|
|~|&gt;|&gt;|&gt;|&gt;|敏捷な狼Wolfを10+体召喚します|
</v>
      </c>
      <c r="P14" s="3" t="s">
        <v>714</v>
      </c>
      <c r="T14" s="1" t="s">
        <v>701</v>
      </c>
    </row>
    <row r="15" spans="1:24" x14ac:dyDescent="0.15">
      <c r="A15" t="str">
        <f t="shared" si="0"/>
        <v/>
      </c>
      <c r="C15" s="1" t="s">
        <v>17</v>
      </c>
      <c r="D15" s="1">
        <v>2</v>
      </c>
      <c r="F15" s="1" t="s">
        <v>21</v>
      </c>
      <c r="H15" s="3" t="s">
        <v>641</v>
      </c>
      <c r="J15" s="1">
        <v>4</v>
      </c>
      <c r="K15" s="1" t="s">
        <v>644</v>
      </c>
      <c r="L15" s="1" t="s">
        <v>2032</v>
      </c>
      <c r="M15" s="1" t="s">
        <v>860</v>
      </c>
      <c r="N15" s="2" t="s">
        <v>878</v>
      </c>
      <c r="O15" s="6" t="str">
        <f t="shared" si="1"/>
        <v xml:space="preserve">|Summon Horned Serpents|&amp;ref(Spell/P_Nature.jpg,nolink,25x25,Nature);1||&amp;ref(Spell/V_Nature.jpg,nolink,25x25,Nature Gem);4|儀式/陸上専用|兵士召喚|
|~|&gt;|&gt;|&gt;|&gt;|猛毒を持つ大蛇Horned Serpentを5+体召喚します|
</v>
      </c>
      <c r="P15" s="3" t="s">
        <v>715</v>
      </c>
      <c r="T15" s="1" t="s">
        <v>699</v>
      </c>
    </row>
    <row r="16" spans="1:24" x14ac:dyDescent="0.15">
      <c r="A16" t="str">
        <f t="shared" si="0"/>
        <v>Conjuration2E</v>
      </c>
      <c r="C16" s="1" t="s">
        <v>17</v>
      </c>
      <c r="D16" s="1">
        <v>2</v>
      </c>
      <c r="F16" s="1" t="s">
        <v>22</v>
      </c>
      <c r="H16" s="3" t="s">
        <v>643</v>
      </c>
      <c r="J16" s="1">
        <v>8</v>
      </c>
      <c r="K16" s="1" t="s">
        <v>644</v>
      </c>
      <c r="L16" s="1" t="s">
        <v>2032</v>
      </c>
      <c r="M16" s="1" t="s">
        <v>860</v>
      </c>
      <c r="N16" s="2" t="s">
        <v>879</v>
      </c>
      <c r="O16" s="6" t="str">
        <f t="shared" si="1"/>
        <v xml:space="preserve">|Summon Killer Mantis|&amp;ref(Spell/P_Nature.jpg,nolink,25x25,Nature);2||&amp;ref(Spell/V_Nature.jpg,nolink,25x25,Nature Gem);8|儀式/陸上専用|兵士召喚|
|~|&gt;|&gt;|&gt;|&gt;|鋭い鎌を持つ蟷螂Killer Mantisを5+体召喚します|
</v>
      </c>
      <c r="P16" s="3" t="s">
        <v>716</v>
      </c>
      <c r="T16" s="1" t="s">
        <v>699</v>
      </c>
    </row>
    <row r="17" spans="1:24" x14ac:dyDescent="0.15">
      <c r="A17" t="str">
        <f t="shared" si="0"/>
        <v>Conjuration3S</v>
      </c>
      <c r="C17" s="1" t="s">
        <v>17</v>
      </c>
      <c r="D17" s="1">
        <v>3</v>
      </c>
      <c r="F17" s="1" t="s">
        <v>23</v>
      </c>
      <c r="H17" s="3" t="s">
        <v>648</v>
      </c>
      <c r="J17" s="1">
        <v>1</v>
      </c>
      <c r="K17" s="1" t="s">
        <v>645</v>
      </c>
      <c r="L17" s="1" t="s">
        <v>2032</v>
      </c>
      <c r="M17" s="1" t="s">
        <v>880</v>
      </c>
      <c r="N17" s="2" t="s">
        <v>883</v>
      </c>
      <c r="O17" s="6" t="str">
        <f t="shared" si="1"/>
        <v xml:space="preserve">|Summon Lesser Fire Elemental|&amp;ref(Spell/P_Fire.jpg,nolink,25x25,Fire);1||&amp;ref(Spell/V_Fire.jpg,nolink,25x25,Fire Gem);1|戦闘/陸上専用|一時的召喚|
|~|&gt;|&gt;|&gt;|&gt;|炎による範囲攻撃を行う小型精霊Fire Elementalを1体召喚します|
</v>
      </c>
      <c r="P17" s="3" t="s">
        <v>717</v>
      </c>
      <c r="Q17" s="1">
        <v>1</v>
      </c>
      <c r="R17" s="1">
        <v>125</v>
      </c>
      <c r="S17" s="1">
        <v>0</v>
      </c>
      <c r="T17" s="1">
        <v>1</v>
      </c>
      <c r="U17" s="1">
        <v>0</v>
      </c>
      <c r="V17" s="1">
        <v>100</v>
      </c>
    </row>
    <row r="18" spans="1:24" x14ac:dyDescent="0.15">
      <c r="A18" t="str">
        <f t="shared" si="0"/>
        <v/>
      </c>
      <c r="C18" s="1" t="s">
        <v>17</v>
      </c>
      <c r="D18" s="1">
        <v>3</v>
      </c>
      <c r="F18" s="1" t="s">
        <v>24</v>
      </c>
      <c r="H18" s="3" t="s">
        <v>648</v>
      </c>
      <c r="I18" s="1" t="s">
        <v>638</v>
      </c>
      <c r="J18" s="1">
        <v>2</v>
      </c>
      <c r="K18" s="1" t="s">
        <v>644</v>
      </c>
      <c r="L18" s="1" t="s">
        <v>2032</v>
      </c>
      <c r="M18" s="1" t="s">
        <v>860</v>
      </c>
      <c r="N18" s="2" t="s">
        <v>881</v>
      </c>
      <c r="O18" s="6" t="str">
        <f t="shared" si="1"/>
        <v xml:space="preserve">|Bind Scorpion Beast|&amp;ref(Spell/P_Fire.jpg,nolink,25x25,Fire);1|&amp;ref(Spell/P_Earth.jpg,nolink,25x25,Earth);1|&amp;ref(Spell/V_Fire.jpg,nolink,25x25,Fire Gem);2|儀式/陸上専用|兵士召喚|
|~|&gt;|&gt;|&gt;|&gt;|致命的な毒を持つ大蠍Scorpion Beastを1体召喚します|
</v>
      </c>
      <c r="P18" s="3" t="s">
        <v>718</v>
      </c>
      <c r="T18" s="1">
        <v>1</v>
      </c>
    </row>
    <row r="19" spans="1:24" x14ac:dyDescent="0.15">
      <c r="A19" t="str">
        <f t="shared" si="0"/>
        <v/>
      </c>
      <c r="C19" s="1" t="s">
        <v>17</v>
      </c>
      <c r="D19" s="1">
        <v>3</v>
      </c>
      <c r="F19" s="1" t="s">
        <v>25</v>
      </c>
      <c r="H19" s="3" t="s">
        <v>646</v>
      </c>
      <c r="K19" s="1" t="s">
        <v>645</v>
      </c>
      <c r="L19" s="1" t="s">
        <v>2032</v>
      </c>
      <c r="M19" s="1" t="s">
        <v>871</v>
      </c>
      <c r="N19" s="2" t="s">
        <v>882</v>
      </c>
      <c r="O19" s="6" t="str">
        <f t="shared" si="1"/>
        <v xml:space="preserve">|Phoenix Power|&amp;ref(Spell/P_Fire.jpg,nolink,25x25,Fire);2|||戦闘/陸上専用|自己強化|
|~|&gt;|&gt;|&gt;|&gt;|火炎耐性を得つつ火魔法の技能を向上させます|
</v>
      </c>
      <c r="P19" s="3" t="s">
        <v>703</v>
      </c>
      <c r="Q19" s="1">
        <v>0</v>
      </c>
      <c r="R19" s="1">
        <v>100</v>
      </c>
      <c r="S19" s="1">
        <v>0</v>
      </c>
      <c r="T19" s="1">
        <v>1</v>
      </c>
      <c r="U19" s="1">
        <v>0</v>
      </c>
      <c r="V19" s="1">
        <v>20</v>
      </c>
      <c r="X19" s="1" t="s">
        <v>704</v>
      </c>
    </row>
    <row r="20" spans="1:24" x14ac:dyDescent="0.15">
      <c r="A20" t="str">
        <f t="shared" si="0"/>
        <v/>
      </c>
      <c r="C20" s="1" t="s">
        <v>17</v>
      </c>
      <c r="D20" s="1">
        <v>3</v>
      </c>
      <c r="F20" s="1" t="s">
        <v>26</v>
      </c>
      <c r="H20" s="3" t="s">
        <v>647</v>
      </c>
      <c r="J20" s="1">
        <v>1</v>
      </c>
      <c r="K20" s="1" t="s">
        <v>645</v>
      </c>
      <c r="L20" s="1" t="s">
        <v>2032</v>
      </c>
      <c r="M20" s="1" t="s">
        <v>880</v>
      </c>
      <c r="N20" s="2" t="s">
        <v>884</v>
      </c>
      <c r="O20" s="6" t="str">
        <f t="shared" si="1"/>
        <v xml:space="preserve">|Summon Lesser Air Elemental|&amp;ref(Spell/P_Air.jpg,nolink,25x25,Air);1||&amp;ref(Spell/V_Air.jpg,nolink,25x25,Air Gem);1|戦闘/陸上専用|一時的召喚|
|~|&gt;|&gt;|&gt;|&gt;|電撃と蹂躙で敵を薙ぎ倒す小型精霊Air Elementalを1体召喚します|
</v>
      </c>
      <c r="P20" s="3" t="s">
        <v>719</v>
      </c>
      <c r="Q20" s="1">
        <v>1</v>
      </c>
      <c r="R20" s="1">
        <v>125</v>
      </c>
      <c r="S20" s="1">
        <v>0</v>
      </c>
      <c r="T20" s="1">
        <v>1</v>
      </c>
      <c r="U20" s="1">
        <v>0</v>
      </c>
      <c r="V20" s="1">
        <v>100</v>
      </c>
    </row>
    <row r="21" spans="1:24" x14ac:dyDescent="0.15">
      <c r="A21" t="str">
        <f t="shared" si="0"/>
        <v/>
      </c>
      <c r="C21" s="1" t="s">
        <v>17</v>
      </c>
      <c r="D21" s="1">
        <v>3</v>
      </c>
      <c r="F21" s="1" t="s">
        <v>654</v>
      </c>
      <c r="H21" s="3" t="s">
        <v>649</v>
      </c>
      <c r="J21" s="1">
        <v>10</v>
      </c>
      <c r="K21" s="1" t="s">
        <v>644</v>
      </c>
      <c r="L21" s="1" t="s">
        <v>2032</v>
      </c>
      <c r="M21" s="1" t="s">
        <v>885</v>
      </c>
      <c r="N21" s="2" t="s">
        <v>886</v>
      </c>
      <c r="O21" s="6" t="str">
        <f t="shared" si="1"/>
        <v xml:space="preserve">|Call of the Winds|&amp;ref(Spell/P_Air.jpg,nolink,25x25,Air);2||&amp;ref(Spell/V_Air.jpg,nolink,25x25,Air Gem);10|儀式/陸上専用|遠隔召喚|
|~|&gt;|&gt;|&gt;|&gt;|指定した州に40体のBlack Hawkとその指揮官Great Hawkを召喚します|
</v>
      </c>
      <c r="P21" s="3" t="s">
        <v>720</v>
      </c>
      <c r="Q21" s="1">
        <v>5</v>
      </c>
      <c r="T21" s="1">
        <v>41</v>
      </c>
      <c r="W21" s="1" t="s">
        <v>739</v>
      </c>
    </row>
    <row r="22" spans="1:24" x14ac:dyDescent="0.15">
      <c r="A22" t="str">
        <f t="shared" si="0"/>
        <v/>
      </c>
      <c r="C22" s="1" t="s">
        <v>17</v>
      </c>
      <c r="D22" s="1">
        <v>3</v>
      </c>
      <c r="F22" s="1" t="s">
        <v>655</v>
      </c>
      <c r="H22" s="3" t="s">
        <v>649</v>
      </c>
      <c r="I22" s="1" t="s">
        <v>641</v>
      </c>
      <c r="J22" s="1">
        <v>3</v>
      </c>
      <c r="K22" s="1" t="s">
        <v>644</v>
      </c>
      <c r="L22" s="1" t="s">
        <v>2032</v>
      </c>
      <c r="M22" s="1" t="s">
        <v>860</v>
      </c>
      <c r="N22" s="2" t="s">
        <v>4354</v>
      </c>
      <c r="O22" s="6" t="str">
        <f t="shared" si="1"/>
        <v xml:space="preserve">|Summon Amphiptere|&amp;ref(Spell/P_Air.jpg,nolink,25x25,Air);2|&amp;ref(Spell/P_Nature.jpg,nolink,25x25,Nature);1|&amp;ref(Spell/V_Air.jpg,nolink,25x25,Air Gem);3|儀式/陸上専用|兵士召喚|
|~|&gt;|&gt;|&gt;|&gt;|翼持つ大蛇Amphiptereを1体召喚します|
</v>
      </c>
      <c r="P22" s="3" t="s">
        <v>721</v>
      </c>
      <c r="T22" s="1">
        <v>1</v>
      </c>
    </row>
    <row r="23" spans="1:24" x14ac:dyDescent="0.15">
      <c r="A23" t="str">
        <f t="shared" si="0"/>
        <v/>
      </c>
      <c r="C23" s="1" t="s">
        <v>17</v>
      </c>
      <c r="D23" s="1">
        <v>3</v>
      </c>
      <c r="F23" s="1" t="s">
        <v>656</v>
      </c>
      <c r="H23" s="3" t="s">
        <v>642</v>
      </c>
      <c r="J23" s="1">
        <v>1</v>
      </c>
      <c r="K23" s="1" t="s">
        <v>645</v>
      </c>
      <c r="L23" s="1" t="s">
        <v>2027</v>
      </c>
      <c r="M23" s="1" t="s">
        <v>880</v>
      </c>
      <c r="N23" s="2" t="s">
        <v>978</v>
      </c>
      <c r="O23" s="6" t="str">
        <f t="shared" si="1"/>
        <v xml:space="preserve">|Summon Lesser Water Elemental|&amp;ref(Spell/P_Water.jpg,nolink,25x25,Water);1||&amp;ref(Spell/V_Water.jpg,nolink,25x25,Water Gem);1|戦闘/水陸両用|一時的召喚|
|~|&gt;|&gt;|&gt;|&gt;|気候に応じ小型精霊Water ElementalかIce Elementalを1体召喚します|
</v>
      </c>
      <c r="P23" s="3" t="s">
        <v>722</v>
      </c>
      <c r="Q23" s="1">
        <v>1</v>
      </c>
      <c r="R23" s="1">
        <v>125</v>
      </c>
      <c r="S23" s="1">
        <v>0</v>
      </c>
      <c r="T23" s="1">
        <v>1</v>
      </c>
      <c r="U23" s="1">
        <v>0</v>
      </c>
      <c r="V23" s="1">
        <v>100</v>
      </c>
      <c r="W23" s="1" t="s">
        <v>767</v>
      </c>
    </row>
    <row r="24" spans="1:24" x14ac:dyDescent="0.15">
      <c r="A24" t="str">
        <f t="shared" si="0"/>
        <v/>
      </c>
      <c r="C24" s="1" t="s">
        <v>17</v>
      </c>
      <c r="D24" s="1">
        <v>3</v>
      </c>
      <c r="F24" s="1" t="s">
        <v>27</v>
      </c>
      <c r="H24" s="3" t="s">
        <v>650</v>
      </c>
      <c r="I24" s="1" t="s">
        <v>647</v>
      </c>
      <c r="J24" s="1">
        <v>15</v>
      </c>
      <c r="K24" s="1" t="s">
        <v>644</v>
      </c>
      <c r="L24" s="1" t="s">
        <v>2032</v>
      </c>
      <c r="M24" s="1" t="s">
        <v>860</v>
      </c>
      <c r="N24" s="2" t="s">
        <v>887</v>
      </c>
      <c r="O24" s="6" t="str">
        <f t="shared" si="1"/>
        <v xml:space="preserve">|Summon Yetis|&amp;ref(Spell/P_Water.jpg,nolink,25x25,Water);2|&amp;ref(Spell/P_Air.jpg,nolink,25x25,Air);1|&amp;ref(Spell/V_Water.jpg,nolink,25x25,Water Gem);15|儀式/陸上専用|兵士召喚|
|~|&gt;|&gt;|&gt;|&gt;|冷気に包まれた亜人Yetiを5+体召喚します|
</v>
      </c>
      <c r="P24" s="3" t="s">
        <v>723</v>
      </c>
      <c r="T24" s="1" t="s">
        <v>699</v>
      </c>
    </row>
    <row r="25" spans="1:24" x14ac:dyDescent="0.15">
      <c r="A25" t="str">
        <f t="shared" si="0"/>
        <v/>
      </c>
      <c r="C25" s="1" t="s">
        <v>17</v>
      </c>
      <c r="D25" s="1">
        <v>3</v>
      </c>
      <c r="F25" s="1" t="s">
        <v>28</v>
      </c>
      <c r="H25" s="3" t="s">
        <v>650</v>
      </c>
      <c r="I25" s="1" t="s">
        <v>651</v>
      </c>
      <c r="J25" s="1">
        <v>4</v>
      </c>
      <c r="K25" s="1" t="s">
        <v>644</v>
      </c>
      <c r="L25" s="1" t="s">
        <v>2146</v>
      </c>
      <c r="M25" s="1" t="s">
        <v>860</v>
      </c>
      <c r="N25" s="2" t="s">
        <v>888</v>
      </c>
      <c r="O25" s="6" t="str">
        <f t="shared" si="1"/>
        <v xml:space="preserve">|Summon Cave Cows|&amp;ref(Spell/P_Water.jpg,nolink,25x25,Water);2|&amp;ref(Spell/P_Earth.jpg,nolink,25x25,Earth);2|&amp;ref(Spell/V_Water.jpg,nolink,25x25,Water Gem);4|儀式/洞窟限定|兵士召喚|
|~|&gt;|&gt;|&gt;|&gt;|強酸を吐く地底の牛Cave Cowを5+体召喚します|
</v>
      </c>
      <c r="P25" s="3" t="s">
        <v>724</v>
      </c>
      <c r="T25" s="1" t="s">
        <v>699</v>
      </c>
    </row>
    <row r="26" spans="1:24" x14ac:dyDescent="0.15">
      <c r="A26" t="str">
        <f t="shared" si="0"/>
        <v/>
      </c>
      <c r="C26" s="1" t="s">
        <v>17</v>
      </c>
      <c r="D26" s="1">
        <v>3</v>
      </c>
      <c r="F26" s="1" t="s">
        <v>29</v>
      </c>
      <c r="H26" s="3" t="s">
        <v>652</v>
      </c>
      <c r="J26" s="1">
        <v>3</v>
      </c>
      <c r="K26" s="1" t="s">
        <v>644</v>
      </c>
      <c r="L26" s="1" t="s">
        <v>2084</v>
      </c>
      <c r="M26" s="1" t="s">
        <v>860</v>
      </c>
      <c r="N26" s="2" t="s">
        <v>889</v>
      </c>
      <c r="O26" s="6" t="str">
        <f t="shared" si="1"/>
        <v xml:space="preserve">|Call Kraken|&amp;ref(Spell/P_Water.jpg,nolink,25x25,Water);3||&amp;ref(Spell/V_Water.jpg,nolink,25x25,Water Gem);3|儀式/水中専用|兵士召喚|
|~|&gt;|&gt;|&gt;|&gt;|多数の触手を持つ大蛸Krakenを1体召喚します|
</v>
      </c>
      <c r="P26" s="3" t="s">
        <v>725</v>
      </c>
      <c r="T26" s="1">
        <v>1</v>
      </c>
    </row>
    <row r="27" spans="1:24" x14ac:dyDescent="0.15">
      <c r="A27" t="str">
        <f t="shared" si="0"/>
        <v/>
      </c>
      <c r="C27" s="1" t="s">
        <v>17</v>
      </c>
      <c r="D27" s="1">
        <v>3</v>
      </c>
      <c r="F27" s="1" t="s">
        <v>30</v>
      </c>
      <c r="H27" s="3" t="s">
        <v>638</v>
      </c>
      <c r="J27" s="1">
        <v>1</v>
      </c>
      <c r="K27" s="1" t="s">
        <v>645</v>
      </c>
      <c r="L27" s="1" t="s">
        <v>2027</v>
      </c>
      <c r="M27" s="1" t="s">
        <v>880</v>
      </c>
      <c r="N27" s="2" t="s">
        <v>890</v>
      </c>
      <c r="O27" s="6" t="str">
        <f t="shared" si="1"/>
        <v xml:space="preserve">|Summon Lesser Earth Elemental|&amp;ref(Spell/P_Earth.jpg,nolink,25x25,Earth);1||&amp;ref(Spell/V_Earth.jpg,nolink,25x25,Earth Gem);1|戦闘/水陸両用|一時的召喚|
|~|&gt;|&gt;|&gt;|&gt;|再生しつつ敵を蹂躙する小型精霊Earth Elementalを1体召喚します|
</v>
      </c>
      <c r="P27" s="3" t="s">
        <v>726</v>
      </c>
      <c r="Q27" s="1">
        <v>1</v>
      </c>
      <c r="R27" s="1">
        <v>125</v>
      </c>
      <c r="S27" s="1">
        <v>0</v>
      </c>
      <c r="T27" s="1">
        <v>1</v>
      </c>
      <c r="U27" s="1">
        <v>0</v>
      </c>
      <c r="V27" s="1">
        <v>100</v>
      </c>
    </row>
    <row r="28" spans="1:24" x14ac:dyDescent="0.15">
      <c r="A28" t="str">
        <f t="shared" si="0"/>
        <v/>
      </c>
      <c r="C28" s="1" t="s">
        <v>17</v>
      </c>
      <c r="D28" s="1">
        <v>3</v>
      </c>
      <c r="F28" s="1" t="s">
        <v>31</v>
      </c>
      <c r="H28" s="3" t="s">
        <v>638</v>
      </c>
      <c r="I28" s="1" t="s">
        <v>642</v>
      </c>
      <c r="J28" s="1">
        <v>2</v>
      </c>
      <c r="K28" s="1" t="s">
        <v>644</v>
      </c>
      <c r="L28" s="1" t="s">
        <v>2146</v>
      </c>
      <c r="M28" s="1" t="s">
        <v>860</v>
      </c>
      <c r="N28" s="2" t="s">
        <v>891</v>
      </c>
      <c r="O28" s="6" t="str">
        <f t="shared" si="1"/>
        <v xml:space="preserve">|Summon Cave Crab|&amp;ref(Spell/P_Earth.jpg,nolink,25x25,Earth);1|&amp;ref(Spell/P_Water.jpg,nolink,25x25,Water);1|&amp;ref(Spell/V_Earth.jpg,nolink,25x25,Earth Gem);2|儀式/洞窟限定|兵士召喚|
|~|&gt;|&gt;|&gt;|&gt;|非常に強い鋏を持つ大蟹Cave Crabを1体召喚します|
</v>
      </c>
      <c r="P28" s="3" t="s">
        <v>727</v>
      </c>
      <c r="T28" s="1">
        <v>1</v>
      </c>
    </row>
    <row r="29" spans="1:24" x14ac:dyDescent="0.15">
      <c r="A29" t="str">
        <f t="shared" si="0"/>
        <v/>
      </c>
      <c r="C29" s="1" t="s">
        <v>17</v>
      </c>
      <c r="D29" s="1">
        <v>3</v>
      </c>
      <c r="F29" s="1" t="s">
        <v>32</v>
      </c>
      <c r="H29" s="3" t="s">
        <v>651</v>
      </c>
      <c r="K29" s="1" t="s">
        <v>645</v>
      </c>
      <c r="L29" s="1" t="s">
        <v>2027</v>
      </c>
      <c r="M29" s="1" t="s">
        <v>871</v>
      </c>
      <c r="N29" s="2" t="s">
        <v>892</v>
      </c>
      <c r="O29" s="6" t="str">
        <f t="shared" si="1"/>
        <v xml:space="preserve">|Summon Earthpower|&amp;ref(Spell/P_Earth.jpg,nolink,25x25,Earth);2|||戦闘/水陸両用|自己強化|
|~|&gt;|&gt;|&gt;|&gt;|疲労回復を得つつ地魔法の技能を向上させます|
</v>
      </c>
      <c r="P29" s="3" t="s">
        <v>728</v>
      </c>
      <c r="Q29" s="1">
        <v>0</v>
      </c>
      <c r="R29" s="1">
        <v>100</v>
      </c>
      <c r="S29" s="1">
        <v>0</v>
      </c>
      <c r="T29" s="1">
        <v>1</v>
      </c>
      <c r="U29" s="1">
        <v>0</v>
      </c>
      <c r="V29" s="1">
        <v>20</v>
      </c>
    </row>
    <row r="30" spans="1:24" x14ac:dyDescent="0.15">
      <c r="A30" t="str">
        <f t="shared" si="0"/>
        <v/>
      </c>
      <c r="C30" s="1" t="s">
        <v>17</v>
      </c>
      <c r="D30" s="1">
        <v>3</v>
      </c>
      <c r="F30" s="1" t="s">
        <v>33</v>
      </c>
      <c r="H30" s="3" t="s">
        <v>653</v>
      </c>
      <c r="J30" s="1">
        <v>1</v>
      </c>
      <c r="K30" s="1" t="s">
        <v>645</v>
      </c>
      <c r="L30" s="1" t="s">
        <v>2027</v>
      </c>
      <c r="M30" s="1" t="s">
        <v>871</v>
      </c>
      <c r="N30" s="2" t="s">
        <v>893</v>
      </c>
      <c r="O30" s="6" t="str">
        <f t="shared" si="1"/>
        <v xml:space="preserve">|Power of the Spheres|&amp;ref(Spell/P_Astral.jpg,nolink,25x25,Astral);1||&amp;ref(Spell/V_Astral.jpg,nolink,25x25,Astral Pearl);1|戦闘/水陸両用|自己強化|
|~|&gt;|&gt;|&gt;|&gt;|習得している全ての系統の魔法の技能を向上させます|
</v>
      </c>
      <c r="P30" s="3" t="s">
        <v>729</v>
      </c>
      <c r="Q30" s="1">
        <v>0</v>
      </c>
      <c r="R30" s="1">
        <v>125</v>
      </c>
      <c r="S30" s="1">
        <v>0</v>
      </c>
      <c r="T30" s="1">
        <v>1</v>
      </c>
      <c r="U30" s="1">
        <v>0</v>
      </c>
      <c r="V30" s="1">
        <v>100</v>
      </c>
    </row>
    <row r="31" spans="1:24" x14ac:dyDescent="0.15">
      <c r="A31" t="str">
        <f t="shared" si="0"/>
        <v/>
      </c>
      <c r="C31" s="1" t="s">
        <v>17</v>
      </c>
      <c r="D31" s="1">
        <v>3</v>
      </c>
      <c r="F31" s="1" t="s">
        <v>34</v>
      </c>
      <c r="H31" s="3" t="s">
        <v>639</v>
      </c>
      <c r="J31" s="1">
        <v>4</v>
      </c>
      <c r="K31" s="1" t="s">
        <v>644</v>
      </c>
      <c r="L31" s="1" t="s">
        <v>2027</v>
      </c>
      <c r="M31" s="1" t="s">
        <v>894</v>
      </c>
      <c r="N31" s="2" t="s">
        <v>895</v>
      </c>
      <c r="O31" s="6" t="str">
        <f t="shared" si="1"/>
        <v xml:space="preserve">|Dark Knowledge|&amp;ref(Spell/P_Death.jpg,nolink,25x25,Death);1||&amp;ref(Spell/V_Death.jpg,nolink,25x25,Death Gem);4|儀式/水陸両用|土地探索|
|~|&gt;|&gt;|&gt;|&gt;|指定した州の死魔法に関連する魔法の地を全て明かします|
</v>
      </c>
      <c r="Q31" s="1">
        <v>3</v>
      </c>
      <c r="W31" s="1" t="s">
        <v>774</v>
      </c>
    </row>
    <row r="32" spans="1:24" x14ac:dyDescent="0.15">
      <c r="A32" t="str">
        <f t="shared" si="0"/>
        <v/>
      </c>
      <c r="C32" s="1" t="s">
        <v>17</v>
      </c>
      <c r="D32" s="1">
        <v>3</v>
      </c>
      <c r="F32" s="1" t="s">
        <v>35</v>
      </c>
      <c r="H32" s="3" t="s">
        <v>640</v>
      </c>
      <c r="J32" s="1">
        <v>20</v>
      </c>
      <c r="K32" s="1" t="s">
        <v>644</v>
      </c>
      <c r="L32" s="1" t="s">
        <v>2027</v>
      </c>
      <c r="M32" s="1" t="s">
        <v>860</v>
      </c>
      <c r="N32" s="2" t="s">
        <v>896</v>
      </c>
      <c r="O32" s="6" t="str">
        <f t="shared" si="1"/>
        <v xml:space="preserve">|Revive Wights|&amp;ref(Spell/P_Death.jpg,nolink,25x25,Death);2||&amp;ref(Spell/V_Death.jpg,nolink,25x25,Death Gem);20|儀式/水陸両用|兵士召喚|
|~|&gt;|&gt;|&gt;|&gt;|破滅の剣を持つ冥界の戦士Wightを5体召喚します|
</v>
      </c>
      <c r="P32" s="3" t="s">
        <v>730</v>
      </c>
      <c r="T32" s="1">
        <v>5</v>
      </c>
    </row>
    <row r="33" spans="1:23" x14ac:dyDescent="0.15">
      <c r="A33" t="str">
        <f t="shared" si="0"/>
        <v/>
      </c>
      <c r="C33" s="1" t="s">
        <v>17</v>
      </c>
      <c r="D33" s="1">
        <v>3</v>
      </c>
      <c r="F33" s="1" t="s">
        <v>36</v>
      </c>
      <c r="H33" s="3" t="s">
        <v>640</v>
      </c>
      <c r="J33" s="1">
        <v>7</v>
      </c>
      <c r="K33" s="1" t="s">
        <v>644</v>
      </c>
      <c r="L33" s="1" t="s">
        <v>2027</v>
      </c>
      <c r="M33" s="1" t="s">
        <v>861</v>
      </c>
      <c r="N33" s="2" t="s">
        <v>897</v>
      </c>
      <c r="O33" s="6" t="str">
        <f t="shared" si="1"/>
        <v xml:space="preserve">|Revive Bane|&amp;ref(Spell/P_Death.jpg,nolink,25x25,Death);2||&amp;ref(Spell/V_Death.jpg,nolink,25x25,Death Gem);7|儀式/水陸両用|指揮官召喚|
|~|&gt;|&gt;|&gt;|&gt;|破滅の剣を持つ冥界の将軍Baneを1体召喚します|
</v>
      </c>
      <c r="P33" s="3" t="s">
        <v>731</v>
      </c>
      <c r="T33" s="1">
        <v>1</v>
      </c>
      <c r="W33" s="1" t="s">
        <v>741</v>
      </c>
    </row>
    <row r="34" spans="1:23" x14ac:dyDescent="0.15">
      <c r="A34" t="str">
        <f t="shared" si="0"/>
        <v/>
      </c>
      <c r="C34" s="1" t="s">
        <v>17</v>
      </c>
      <c r="D34" s="1">
        <v>3</v>
      </c>
      <c r="F34" s="1" t="s">
        <v>37</v>
      </c>
      <c r="H34" s="3" t="s">
        <v>641</v>
      </c>
      <c r="J34" s="1">
        <v>1</v>
      </c>
      <c r="K34" s="1" t="s">
        <v>644</v>
      </c>
      <c r="L34" s="1" t="s">
        <v>2032</v>
      </c>
      <c r="M34" s="1" t="s">
        <v>860</v>
      </c>
      <c r="N34" s="2" t="s">
        <v>898</v>
      </c>
      <c r="O34" s="6" t="str">
        <f t="shared" si="1"/>
        <v xml:space="preserve">|Awaken Vine Men|&amp;ref(Spell/P_Nature.jpg,nolink,25x25,Nature);1||&amp;ref(Spell/V_Nature.jpg,nolink,25x25,Nature Gem);1|儀式/陸上専用|兵士召喚|
|~|&gt;|&gt;|&gt;|&gt;|強靭な人型植物Vine Manを3体召喚します|
</v>
      </c>
      <c r="P34" s="3" t="s">
        <v>732</v>
      </c>
      <c r="T34" s="1">
        <v>3</v>
      </c>
      <c r="W34" s="1" t="s">
        <v>733</v>
      </c>
    </row>
    <row r="35" spans="1:23" x14ac:dyDescent="0.15">
      <c r="A35" t="str">
        <f t="shared" si="0"/>
        <v/>
      </c>
      <c r="C35" s="1" t="s">
        <v>17</v>
      </c>
      <c r="D35" s="1">
        <v>3</v>
      </c>
      <c r="F35" s="1" t="s">
        <v>38</v>
      </c>
      <c r="H35" s="3" t="s">
        <v>641</v>
      </c>
      <c r="J35" s="1">
        <v>1</v>
      </c>
      <c r="K35" s="1" t="s">
        <v>644</v>
      </c>
      <c r="L35" s="1" t="s">
        <v>2084</v>
      </c>
      <c r="M35" s="1" t="s">
        <v>860</v>
      </c>
      <c r="N35" s="2" t="s">
        <v>899</v>
      </c>
      <c r="O35" s="6" t="str">
        <f t="shared" si="1"/>
        <v xml:space="preserve">|Awaken Algae Men|&amp;ref(Spell/P_Nature.jpg,nolink,25x25,Nature);1||&amp;ref(Spell/V_Nature.jpg,nolink,25x25,Nature Gem);1|儀式/水中専用|兵士召喚|
|~|&gt;|&gt;|&gt;|&gt;|頑強な人型植物Algae Manを3体召喚します|
</v>
      </c>
      <c r="P35" s="3" t="s">
        <v>734</v>
      </c>
      <c r="T35" s="1">
        <v>3</v>
      </c>
    </row>
    <row r="36" spans="1:23" x14ac:dyDescent="0.15">
      <c r="A36" t="str">
        <f t="shared" si="0"/>
        <v/>
      </c>
      <c r="C36" s="1" t="s">
        <v>17</v>
      </c>
      <c r="D36" s="1">
        <v>3</v>
      </c>
      <c r="F36" s="1" t="s">
        <v>39</v>
      </c>
      <c r="H36" s="3" t="s">
        <v>643</v>
      </c>
      <c r="I36" s="1" t="s">
        <v>642</v>
      </c>
      <c r="J36" s="1">
        <v>10</v>
      </c>
      <c r="K36" s="1" t="s">
        <v>644</v>
      </c>
      <c r="L36" s="1" t="s">
        <v>2084</v>
      </c>
      <c r="M36" s="1" t="s">
        <v>860</v>
      </c>
      <c r="N36" s="2" t="s">
        <v>900</v>
      </c>
      <c r="O36" s="6" t="str">
        <f t="shared" si="1"/>
        <v xml:space="preserve">|Summon Sea Lions|&amp;ref(Spell/P_Nature.jpg,nolink,25x25,Nature);2|&amp;ref(Spell/P_Water.jpg,nolink,25x25,Water);1|&amp;ref(Spell/V_Nature.jpg,nolink,25x25,Nature Gem);10|儀式/水中専用|兵士召喚|
|~|&gt;|&gt;|&gt;|&gt;|敏捷な水棲の獅子Leocampusを10+体召喚します|
</v>
      </c>
      <c r="P36" s="3" t="s">
        <v>735</v>
      </c>
      <c r="T36" s="1" t="s">
        <v>736</v>
      </c>
    </row>
    <row r="37" spans="1:23" x14ac:dyDescent="0.15">
      <c r="A37" t="str">
        <f t="shared" si="0"/>
        <v/>
      </c>
      <c r="C37" s="1" t="s">
        <v>17</v>
      </c>
      <c r="D37" s="1">
        <v>3</v>
      </c>
      <c r="F37" s="1" t="s">
        <v>40</v>
      </c>
      <c r="H37" s="3" t="s">
        <v>643</v>
      </c>
      <c r="I37" s="1" t="s">
        <v>650</v>
      </c>
      <c r="J37" s="1">
        <v>8</v>
      </c>
      <c r="K37" s="1" t="s">
        <v>644</v>
      </c>
      <c r="L37" s="1" t="s">
        <v>2032</v>
      </c>
      <c r="M37" s="1" t="s">
        <v>860</v>
      </c>
      <c r="N37" s="2" t="s">
        <v>901</v>
      </c>
      <c r="O37" s="6" t="str">
        <f t="shared" si="1"/>
        <v xml:space="preserve">|Summon Bog Beasts|&amp;ref(Spell/P_Nature.jpg,nolink,25x25,Nature);2|&amp;ref(Spell/P_Water.jpg,nolink,25x25,Water);2|&amp;ref(Spell/V_Nature.jpg,nolink,25x25,Nature Gem);8|儀式/陸上専用|兵士召喚|
|~|&gt;|&gt;|&gt;|&gt;|毒を吐く沼地の生物Bog Beastを5+体召喚します|
</v>
      </c>
      <c r="P37" s="3" t="s">
        <v>737</v>
      </c>
      <c r="T37" s="1" t="s">
        <v>699</v>
      </c>
    </row>
    <row r="38" spans="1:23" x14ac:dyDescent="0.15">
      <c r="A38" t="str">
        <f t="shared" si="0"/>
        <v>Conjuration3E</v>
      </c>
      <c r="C38" s="1" t="s">
        <v>17</v>
      </c>
      <c r="D38" s="1">
        <v>3</v>
      </c>
      <c r="F38" s="1" t="s">
        <v>41</v>
      </c>
      <c r="H38" s="3" t="s">
        <v>657</v>
      </c>
      <c r="J38" s="1">
        <v>15</v>
      </c>
      <c r="K38" s="1" t="s">
        <v>644</v>
      </c>
      <c r="L38" s="1" t="s">
        <v>2032</v>
      </c>
      <c r="M38" s="1" t="s">
        <v>885</v>
      </c>
      <c r="N38" s="2" t="s">
        <v>902</v>
      </c>
      <c r="O38" s="6" t="str">
        <f t="shared" si="1"/>
        <v xml:space="preserve">|Call of the Wild|&amp;ref(Spell/P_Nature.jpg,nolink,25x25,Nature);4||&amp;ref(Spell/V_Nature.jpg,nolink,25x25,Nature Gem);15|儀式/陸上専用|遠隔召喚|
|~|&gt;|&gt;|&gt;|&gt;|指定した州に14体のWolfとその指揮官Werewolfを召喚します|
</v>
      </c>
      <c r="P38" s="3" t="s">
        <v>738</v>
      </c>
      <c r="T38" s="1">
        <v>15</v>
      </c>
      <c r="W38" s="1" t="s">
        <v>740</v>
      </c>
    </row>
    <row r="39" spans="1:23" x14ac:dyDescent="0.15">
      <c r="A39" t="str">
        <f t="shared" si="0"/>
        <v>Conjuration4S</v>
      </c>
      <c r="C39" s="1" t="s">
        <v>17</v>
      </c>
      <c r="D39" s="1">
        <v>4</v>
      </c>
      <c r="F39" s="1" t="s">
        <v>42</v>
      </c>
      <c r="H39" s="3" t="s">
        <v>646</v>
      </c>
      <c r="J39" s="1">
        <v>7</v>
      </c>
      <c r="K39" s="1" t="s">
        <v>644</v>
      </c>
      <c r="L39" s="1" t="s">
        <v>2032</v>
      </c>
      <c r="M39" s="1" t="s">
        <v>860</v>
      </c>
      <c r="N39" s="2" t="s">
        <v>903</v>
      </c>
      <c r="O39" s="6" t="str">
        <f t="shared" si="1"/>
        <v xml:space="preserve">|Summon Fire Drake|&amp;ref(Spell/P_Fire.jpg,nolink,25x25,Fire);2||&amp;ref(Spell/V_Fire.jpg,nolink,25x25,Fire Gem);7|儀式/陸上専用|兵士召喚|
|~|&gt;|&gt;|&gt;|&gt;|炎を吐く下等な竜Fire Drakeを1体召喚します|
</v>
      </c>
      <c r="P39" s="3" t="s">
        <v>742</v>
      </c>
      <c r="T39" s="1">
        <v>1</v>
      </c>
      <c r="W39" s="1" t="s">
        <v>743</v>
      </c>
    </row>
    <row r="40" spans="1:23" x14ac:dyDescent="0.15">
      <c r="A40" t="str">
        <f t="shared" si="0"/>
        <v/>
      </c>
      <c r="C40" s="1" t="s">
        <v>17</v>
      </c>
      <c r="D40" s="1">
        <v>4</v>
      </c>
      <c r="F40" s="1" t="s">
        <v>43</v>
      </c>
      <c r="H40" s="3" t="s">
        <v>646</v>
      </c>
      <c r="J40" s="1">
        <v>6</v>
      </c>
      <c r="K40" s="1" t="s">
        <v>644</v>
      </c>
      <c r="L40" s="1" t="s">
        <v>2084</v>
      </c>
      <c r="M40" s="1" t="s">
        <v>860</v>
      </c>
      <c r="N40" s="2" t="s">
        <v>904</v>
      </c>
      <c r="O40" s="6" t="str">
        <f t="shared" si="1"/>
        <v xml:space="preserve">|Summon Flame Jelly|&amp;ref(Spell/P_Fire.jpg,nolink,25x25,Fire);2||&amp;ref(Spell/V_Fire.jpg,nolink,25x25,Fire Gem);6|儀式/水中専用|兵士召喚|
|~|&gt;|&gt;|&gt;|&gt;|有毒な触手を持つ海月Flame Jellyを10+体召喚します|
</v>
      </c>
      <c r="P40" s="3" t="s">
        <v>744</v>
      </c>
      <c r="T40" s="1" t="s">
        <v>701</v>
      </c>
    </row>
    <row r="41" spans="1:23" x14ac:dyDescent="0.15">
      <c r="A41" t="str">
        <f t="shared" si="0"/>
        <v/>
      </c>
      <c r="C41" s="1" t="s">
        <v>17</v>
      </c>
      <c r="D41" s="1">
        <v>4</v>
      </c>
      <c r="F41" s="1" t="s">
        <v>44</v>
      </c>
      <c r="H41" s="3" t="s">
        <v>649</v>
      </c>
      <c r="J41" s="1">
        <v>4</v>
      </c>
      <c r="K41" s="1" t="s">
        <v>644</v>
      </c>
      <c r="L41" s="1" t="s">
        <v>2032</v>
      </c>
      <c r="M41" s="1" t="s">
        <v>860</v>
      </c>
      <c r="N41" s="2" t="s">
        <v>905</v>
      </c>
      <c r="O41" s="6" t="str">
        <f t="shared" si="1"/>
        <v xml:space="preserve">|Summon Wyverns|&amp;ref(Spell/P_Air.jpg,nolink,25x25,Air);2||&amp;ref(Spell/V_Air.jpg,nolink,25x25,Air Gem);4|儀式/陸上専用|兵士召喚|
|~|&gt;|&gt;|&gt;|&gt;|飛行する下等な竜Wyvernを2体召喚します|
</v>
      </c>
      <c r="P41" s="3" t="s">
        <v>745</v>
      </c>
      <c r="T41" s="1">
        <v>2</v>
      </c>
      <c r="W41" s="1" t="s">
        <v>743</v>
      </c>
    </row>
    <row r="42" spans="1:23" x14ac:dyDescent="0.15">
      <c r="A42" t="str">
        <f t="shared" si="0"/>
        <v/>
      </c>
      <c r="C42" s="1" t="s">
        <v>17</v>
      </c>
      <c r="D42" s="1">
        <v>4</v>
      </c>
      <c r="F42" s="1" t="s">
        <v>45</v>
      </c>
      <c r="H42" s="3" t="s">
        <v>649</v>
      </c>
      <c r="J42" s="1">
        <v>10</v>
      </c>
      <c r="K42" s="1" t="s">
        <v>644</v>
      </c>
      <c r="L42" s="1" t="s">
        <v>2032</v>
      </c>
      <c r="M42" s="1" t="s">
        <v>860</v>
      </c>
      <c r="N42" s="2" t="s">
        <v>906</v>
      </c>
      <c r="O42" s="6" t="str">
        <f t="shared" si="1"/>
        <v xml:space="preserve">|Summon Gryphons|&amp;ref(Spell/P_Air.jpg,nolink,25x25,Air);2||&amp;ref(Spell/V_Air.jpg,nolink,25x25,Air Gem);10|儀式/陸上専用|兵士召喚|
|~|&gt;|&gt;|&gt;|&gt;|飛行する神話的生物Gryphonを5+体召喚します|
</v>
      </c>
      <c r="P42" s="3" t="s">
        <v>746</v>
      </c>
      <c r="T42" s="1" t="s">
        <v>699</v>
      </c>
    </row>
    <row r="43" spans="1:23" x14ac:dyDescent="0.15">
      <c r="A43" t="str">
        <f t="shared" si="0"/>
        <v/>
      </c>
      <c r="C43" s="1" t="s">
        <v>17</v>
      </c>
      <c r="D43" s="1">
        <v>4</v>
      </c>
      <c r="F43" s="1" t="s">
        <v>46</v>
      </c>
      <c r="H43" s="3" t="s">
        <v>650</v>
      </c>
      <c r="J43" s="1">
        <v>1</v>
      </c>
      <c r="K43" s="1" t="s">
        <v>645</v>
      </c>
      <c r="L43" s="1" t="s">
        <v>2084</v>
      </c>
      <c r="M43" s="1" t="s">
        <v>880</v>
      </c>
      <c r="N43" s="2" t="s">
        <v>907</v>
      </c>
      <c r="O43" s="6" t="str">
        <f t="shared" si="1"/>
        <v xml:space="preserve">|School of Sharks|&amp;ref(Spell/P_Water.jpg,nolink,25x25,Water);2||&amp;ref(Spell/V_Water.jpg,nolink,25x25,Water Gem);1|戦闘/水中専用|一時的召喚|
|~|&gt;|&gt;|&gt;|&gt;|戦場の端から小さな鮫Small Sharkを10+体召喚します|
</v>
      </c>
      <c r="P43" s="3" t="s">
        <v>747</v>
      </c>
      <c r="Q43" s="1">
        <v>0</v>
      </c>
      <c r="R43" s="1">
        <v>125</v>
      </c>
      <c r="S43" s="1">
        <v>0</v>
      </c>
      <c r="T43" s="1" t="s">
        <v>701</v>
      </c>
      <c r="U43" s="1">
        <v>0</v>
      </c>
      <c r="V43" s="1">
        <v>100</v>
      </c>
      <c r="W43" s="1" t="s">
        <v>748</v>
      </c>
    </row>
    <row r="44" spans="1:23" x14ac:dyDescent="0.15">
      <c r="A44" t="str">
        <f t="shared" si="0"/>
        <v/>
      </c>
      <c r="C44" s="1" t="s">
        <v>17</v>
      </c>
      <c r="D44" s="1">
        <v>4</v>
      </c>
      <c r="F44" s="1" t="s">
        <v>47</v>
      </c>
      <c r="H44" s="3" t="s">
        <v>650</v>
      </c>
      <c r="J44" s="1">
        <v>2</v>
      </c>
      <c r="K44" s="1" t="s">
        <v>644</v>
      </c>
      <c r="L44" s="1" t="s">
        <v>2027</v>
      </c>
      <c r="M44" s="1" t="s">
        <v>894</v>
      </c>
      <c r="N44" s="2" t="s">
        <v>908</v>
      </c>
      <c r="O44" s="6" t="str">
        <f t="shared" si="1"/>
        <v xml:space="preserve">|Voice of Apsu|&amp;ref(Spell/P_Water.jpg,nolink,25x25,Water);2||&amp;ref(Spell/V_Water.jpg,nolink,25x25,Water Gem);2|儀式/水陸両用|土地探索|
|~|&gt;|&gt;|&gt;|&gt;|指定した陸上の州の水魔法に関連する魔法の地を全て明かします|
</v>
      </c>
      <c r="Q44" s="1">
        <v>3</v>
      </c>
      <c r="W44" s="1" t="s">
        <v>749</v>
      </c>
    </row>
    <row r="45" spans="1:23" x14ac:dyDescent="0.15">
      <c r="A45" t="str">
        <f t="shared" si="0"/>
        <v/>
      </c>
      <c r="C45" s="1" t="s">
        <v>17</v>
      </c>
      <c r="D45" s="1">
        <v>4</v>
      </c>
      <c r="F45" s="1" t="s">
        <v>48</v>
      </c>
      <c r="H45" s="3" t="s">
        <v>650</v>
      </c>
      <c r="J45" s="1">
        <v>7</v>
      </c>
      <c r="K45" s="1" t="s">
        <v>644</v>
      </c>
      <c r="L45" s="1" t="s">
        <v>2032</v>
      </c>
      <c r="M45" s="1" t="s">
        <v>860</v>
      </c>
      <c r="N45" s="2" t="s">
        <v>909</v>
      </c>
      <c r="O45" s="6" t="str">
        <f t="shared" si="1"/>
        <v xml:space="preserve">|Summon Ice Drake|&amp;ref(Spell/P_Water.jpg,nolink,25x25,Water);2||&amp;ref(Spell/V_Water.jpg,nolink,25x25,Water Gem);7|儀式/陸上専用|兵士召喚|
|~|&gt;|&gt;|&gt;|&gt;|冷気を吐く下等な竜Ice Drakeを1体召喚します|
</v>
      </c>
      <c r="P45" s="3" t="s">
        <v>750</v>
      </c>
      <c r="T45" s="1">
        <v>1</v>
      </c>
      <c r="W45" s="1" t="s">
        <v>743</v>
      </c>
    </row>
    <row r="46" spans="1:23" x14ac:dyDescent="0.15">
      <c r="A46" t="str">
        <f t="shared" si="0"/>
        <v/>
      </c>
      <c r="C46" s="1" t="s">
        <v>17</v>
      </c>
      <c r="D46" s="1">
        <v>4</v>
      </c>
      <c r="F46" s="1" t="s">
        <v>49</v>
      </c>
      <c r="H46" s="3" t="s">
        <v>650</v>
      </c>
      <c r="J46" s="1">
        <v>5</v>
      </c>
      <c r="K46" s="1" t="s">
        <v>644</v>
      </c>
      <c r="L46" s="1" t="s">
        <v>2084</v>
      </c>
      <c r="M46" s="1" t="s">
        <v>860</v>
      </c>
      <c r="N46" s="2" t="s">
        <v>910</v>
      </c>
      <c r="O46" s="6" t="str">
        <f t="shared" si="1"/>
        <v xml:space="preserve">|Summon Sea Serpent|&amp;ref(Spell/P_Water.jpg,nolink,25x25,Water);2||&amp;ref(Spell/V_Water.jpg,nolink,25x25,Water Gem);5|儀式/水中専用|兵士召喚|
|~|&gt;|&gt;|&gt;|&gt;|致命的な毒を持つ水棲の大蛇Sea Serpentを1体召喚します|
</v>
      </c>
      <c r="P46" s="3" t="s">
        <v>751</v>
      </c>
      <c r="T46" s="1">
        <v>1</v>
      </c>
      <c r="W46" s="1" t="s">
        <v>743</v>
      </c>
    </row>
    <row r="47" spans="1:23" x14ac:dyDescent="0.15">
      <c r="A47" t="str">
        <f t="shared" si="0"/>
        <v/>
      </c>
      <c r="C47" s="1" t="s">
        <v>17</v>
      </c>
      <c r="D47" s="1">
        <v>4</v>
      </c>
      <c r="F47" s="1" t="s">
        <v>50</v>
      </c>
      <c r="H47" s="3" t="s">
        <v>651</v>
      </c>
      <c r="J47" s="1">
        <v>5</v>
      </c>
      <c r="K47" s="1" t="s">
        <v>644</v>
      </c>
      <c r="L47" s="1" t="s">
        <v>2032</v>
      </c>
      <c r="M47" s="1" t="s">
        <v>860</v>
      </c>
      <c r="N47" s="2" t="s">
        <v>911</v>
      </c>
      <c r="O47" s="6" t="str">
        <f t="shared" si="1"/>
        <v xml:space="preserve">|Summon Cave Drake|&amp;ref(Spell/P_Earth.jpg,nolink,25x25,Earth);2||&amp;ref(Spell/V_Earth.jpg,nolink,25x25,Earth Gem);5|儀式/陸上専用|兵士召喚|
|~|&gt;|&gt;|&gt;|&gt;|非常に分厚い鱗を持つ下等な竜Cave Drakeを1体召喚します|
</v>
      </c>
      <c r="P47" s="3" t="s">
        <v>752</v>
      </c>
      <c r="T47" s="1">
        <v>1</v>
      </c>
      <c r="W47" s="1" t="s">
        <v>743</v>
      </c>
    </row>
    <row r="48" spans="1:23" x14ac:dyDescent="0.15">
      <c r="A48" t="str">
        <f t="shared" si="0"/>
        <v/>
      </c>
      <c r="C48" s="1" t="s">
        <v>17</v>
      </c>
      <c r="D48" s="1">
        <v>4</v>
      </c>
      <c r="F48" s="1" t="s">
        <v>51</v>
      </c>
      <c r="H48" s="3" t="s">
        <v>658</v>
      </c>
      <c r="J48" s="1">
        <v>2</v>
      </c>
      <c r="K48" s="1" t="s">
        <v>645</v>
      </c>
      <c r="L48" s="1" t="s">
        <v>2027</v>
      </c>
      <c r="M48" s="1" t="s">
        <v>753</v>
      </c>
      <c r="N48" s="2" t="s">
        <v>912</v>
      </c>
      <c r="O48" s="6" t="str">
        <f t="shared" si="1"/>
        <v xml:space="preserve">|Light of the Northern Star|&amp;ref(Spell/P_Astral.jpg,nolink,25x25,Astral);3||&amp;ref(Spell/V_Astral.jpg,nolink,25x25,Astral Pearl);2|戦闘/水陸両用|戦闘呪附|
|~|&gt;|&gt;|&gt;|&gt;|戦場に居る星の魔術師全員の星魔法の技能を向上させます|
</v>
      </c>
      <c r="P48" s="3" t="s">
        <v>754</v>
      </c>
      <c r="Q48" s="1">
        <v>0</v>
      </c>
      <c r="R48" s="1">
        <v>225</v>
      </c>
      <c r="S48" s="1">
        <v>0</v>
      </c>
      <c r="T48" s="1">
        <v>1</v>
      </c>
      <c r="U48" s="1">
        <v>0</v>
      </c>
      <c r="V48" s="1">
        <v>200</v>
      </c>
      <c r="W48" s="1" t="s">
        <v>753</v>
      </c>
    </row>
    <row r="49" spans="1:24" x14ac:dyDescent="0.15">
      <c r="A49" t="str">
        <f t="shared" si="0"/>
        <v/>
      </c>
      <c r="C49" s="1" t="s">
        <v>17</v>
      </c>
      <c r="D49" s="1">
        <v>4</v>
      </c>
      <c r="F49" s="1" t="s">
        <v>52</v>
      </c>
      <c r="H49" s="3" t="s">
        <v>640</v>
      </c>
      <c r="J49" s="1">
        <v>1</v>
      </c>
      <c r="K49" s="1" t="s">
        <v>645</v>
      </c>
      <c r="L49" s="1" t="s">
        <v>2027</v>
      </c>
      <c r="M49" s="1" t="s">
        <v>913</v>
      </c>
      <c r="N49" s="2" t="s">
        <v>914</v>
      </c>
      <c r="O49" s="6" t="str">
        <f t="shared" si="1"/>
        <v xml:space="preserve">|Summon Lammashtas|&amp;ref(Spell/P_Death.jpg,nolink,25x25,Death);2||&amp;ref(Spell/V_Death.jpg,nolink,25x25,Death Gem);1|戦闘/水陸両用|中立的召喚|
|~|&gt;|&gt;|&gt;|&gt;|全てに敵対する冥界の天使Lammashtaを2体召喚します|
</v>
      </c>
      <c r="P49" s="3" t="s">
        <v>755</v>
      </c>
      <c r="Q49" s="1">
        <v>0</v>
      </c>
      <c r="R49" s="1">
        <v>125</v>
      </c>
      <c r="S49" s="1">
        <v>0</v>
      </c>
      <c r="T49" s="1">
        <v>2</v>
      </c>
      <c r="U49" s="1">
        <v>0</v>
      </c>
      <c r="V49" s="1">
        <v>100</v>
      </c>
      <c r="W49" s="1" t="s">
        <v>756</v>
      </c>
    </row>
    <row r="50" spans="1:24" x14ac:dyDescent="0.15">
      <c r="A50" t="str">
        <f t="shared" si="0"/>
        <v/>
      </c>
      <c r="C50" s="1" t="s">
        <v>17</v>
      </c>
      <c r="D50" s="1">
        <v>4</v>
      </c>
      <c r="F50" s="1" t="s">
        <v>53</v>
      </c>
      <c r="H50" s="3" t="s">
        <v>659</v>
      </c>
      <c r="J50" s="1">
        <v>15</v>
      </c>
      <c r="K50" s="1" t="s">
        <v>644</v>
      </c>
      <c r="L50" s="1" t="s">
        <v>2027</v>
      </c>
      <c r="M50" s="1" t="s">
        <v>860</v>
      </c>
      <c r="N50" s="2" t="s">
        <v>915</v>
      </c>
      <c r="O50" s="6" t="str">
        <f t="shared" si="1"/>
        <v xml:space="preserve">|Summon Shade Beasts|&amp;ref(Spell/P_Death.jpg,nolink,25x25,Death);3||&amp;ref(Spell/V_Death.jpg,nolink,25x25,Death Gem);15|儀式/水陸両用|兵士召喚|
|~|&gt;|&gt;|&gt;|&gt;|殺した敵をゾンビ化する影の世界の犬Shade Beastを15+体召喚します|
</v>
      </c>
      <c r="P50" s="3" t="s">
        <v>757</v>
      </c>
      <c r="T50" s="1" t="s">
        <v>758</v>
      </c>
    </row>
    <row r="51" spans="1:24" x14ac:dyDescent="0.15">
      <c r="A51" t="str">
        <f t="shared" si="0"/>
        <v/>
      </c>
      <c r="C51" s="1" t="s">
        <v>17</v>
      </c>
      <c r="D51" s="1">
        <v>4</v>
      </c>
      <c r="F51" s="1" t="s">
        <v>54</v>
      </c>
      <c r="H51" s="3" t="s">
        <v>641</v>
      </c>
      <c r="J51" s="1">
        <v>1</v>
      </c>
      <c r="K51" s="1" t="s">
        <v>645</v>
      </c>
      <c r="L51" s="1" t="s">
        <v>2027</v>
      </c>
      <c r="M51" s="1" t="s">
        <v>916</v>
      </c>
      <c r="N51" s="2" t="s">
        <v>917</v>
      </c>
      <c r="O51" s="6" t="str">
        <f t="shared" si="1"/>
        <v xml:space="preserve">|Maggots|&amp;ref(Spell/P_Nature.jpg,nolink,25x25,Nature);1||&amp;ref(Spell/V_Nature.jpg,nolink,25x25,Nature Gem);1|戦闘/水陸両用|攻撃|
|~|&gt;|&gt;|&gt;|&gt;|蛆に実体を持つアンデッド1体を徐々に喰らわせます|
</v>
      </c>
      <c r="P51" s="3">
        <v>50</v>
      </c>
      <c r="Q51" s="1">
        <v>25</v>
      </c>
      <c r="R51" s="1">
        <v>125</v>
      </c>
      <c r="S51" s="1">
        <v>0</v>
      </c>
      <c r="T51" s="1">
        <v>1</v>
      </c>
      <c r="U51" s="1">
        <v>100</v>
      </c>
      <c r="V51" s="1">
        <v>100</v>
      </c>
      <c r="W51" s="1" t="s">
        <v>1226</v>
      </c>
    </row>
    <row r="52" spans="1:24" x14ac:dyDescent="0.15">
      <c r="A52" t="str">
        <f t="shared" si="0"/>
        <v/>
      </c>
      <c r="C52" s="1" t="s">
        <v>17</v>
      </c>
      <c r="D52" s="1">
        <v>4</v>
      </c>
      <c r="F52" s="1" t="s">
        <v>55</v>
      </c>
      <c r="H52" s="3" t="s">
        <v>643</v>
      </c>
      <c r="J52" s="1">
        <v>12</v>
      </c>
      <c r="K52" s="1" t="s">
        <v>644</v>
      </c>
      <c r="L52" s="1" t="s">
        <v>2032</v>
      </c>
      <c r="M52" s="1" t="s">
        <v>860</v>
      </c>
      <c r="N52" s="2" t="s">
        <v>918</v>
      </c>
      <c r="O52" s="6" t="str">
        <f t="shared" si="1"/>
        <v xml:space="preserve">|Summon Leogryphs|&amp;ref(Spell/P_Nature.jpg,nolink,25x25,Nature);2||&amp;ref(Spell/V_Nature.jpg,nolink,25x25,Nature Gem);12|儀式/陸上専用|兵士召喚|
|~|&gt;|&gt;|&gt;|&gt;|敏捷な神話的生物Leogryphを10+体召喚します|
</v>
      </c>
      <c r="P52" s="3" t="s">
        <v>759</v>
      </c>
      <c r="T52" s="1" t="s">
        <v>701</v>
      </c>
    </row>
    <row r="53" spans="1:24" x14ac:dyDescent="0.15">
      <c r="A53" t="str">
        <f t="shared" si="0"/>
        <v/>
      </c>
      <c r="C53" s="1" t="s">
        <v>17</v>
      </c>
      <c r="D53" s="1">
        <v>4</v>
      </c>
      <c r="F53" s="1" t="s">
        <v>56</v>
      </c>
      <c r="H53" s="3" t="s">
        <v>643</v>
      </c>
      <c r="I53" s="1" t="s">
        <v>642</v>
      </c>
      <c r="J53" s="1">
        <v>8</v>
      </c>
      <c r="K53" s="1" t="s">
        <v>644</v>
      </c>
      <c r="L53" s="1" t="s">
        <v>2032</v>
      </c>
      <c r="M53" s="1" t="s">
        <v>860</v>
      </c>
      <c r="N53" s="2" t="s">
        <v>919</v>
      </c>
      <c r="O53" s="6" t="str">
        <f t="shared" si="1"/>
        <v xml:space="preserve">|Summon Swamp Drake|&amp;ref(Spell/P_Nature.jpg,nolink,25x25,Nature);2|&amp;ref(Spell/P_Water.jpg,nolink,25x25,Water);1|&amp;ref(Spell/V_Nature.jpg,nolink,25x25,Nature Gem);8|儀式/陸上専用|兵士召喚|
|~|&gt;|&gt;|&gt;|&gt;|毒を吐く下等な竜Swamp Drakeを1体召喚します|
</v>
      </c>
      <c r="P53" s="3" t="s">
        <v>760</v>
      </c>
      <c r="T53" s="1">
        <v>1</v>
      </c>
      <c r="W53" s="1" t="s">
        <v>743</v>
      </c>
    </row>
    <row r="54" spans="1:24" x14ac:dyDescent="0.15">
      <c r="A54" t="str">
        <f t="shared" si="0"/>
        <v/>
      </c>
      <c r="C54" s="1" t="s">
        <v>17</v>
      </c>
      <c r="D54" s="1">
        <v>4</v>
      </c>
      <c r="F54" s="1" t="s">
        <v>57</v>
      </c>
      <c r="H54" s="3" t="s">
        <v>660</v>
      </c>
      <c r="J54" s="1">
        <v>3</v>
      </c>
      <c r="K54" s="1" t="s">
        <v>644</v>
      </c>
      <c r="L54" s="1" t="s">
        <v>2032</v>
      </c>
      <c r="M54" s="1" t="s">
        <v>860</v>
      </c>
      <c r="N54" s="2" t="s">
        <v>920</v>
      </c>
      <c r="O54" s="6" t="str">
        <f t="shared" si="1"/>
        <v xml:space="preserve">|Awaken Vine Ogres|&amp;ref(Spell/P_Nature.jpg,nolink,25x25,Nature);3||&amp;ref(Spell/V_Nature.jpg,nolink,25x25,Nature Gem);3|儀式/陸上専用|兵士召喚|
|~|&gt;|&gt;|&gt;|&gt;|強靭で大柄な人型植物Vine Ogreを2体召喚します|
</v>
      </c>
      <c r="P54" s="3" t="s">
        <v>761</v>
      </c>
      <c r="T54" s="1">
        <v>2</v>
      </c>
      <c r="W54" s="1" t="s">
        <v>733</v>
      </c>
    </row>
    <row r="55" spans="1:24" x14ac:dyDescent="0.15">
      <c r="A55" t="str">
        <f t="shared" si="0"/>
        <v/>
      </c>
      <c r="C55" s="1" t="s">
        <v>17</v>
      </c>
      <c r="D55" s="1">
        <v>4</v>
      </c>
      <c r="F55" s="1" t="s">
        <v>58</v>
      </c>
      <c r="H55" s="3" t="s">
        <v>660</v>
      </c>
      <c r="I55" s="1" t="s">
        <v>638</v>
      </c>
      <c r="J55" s="1">
        <v>5</v>
      </c>
      <c r="K55" s="1" t="s">
        <v>644</v>
      </c>
      <c r="L55" s="1" t="s">
        <v>2032</v>
      </c>
      <c r="M55" s="1" t="s">
        <v>860</v>
      </c>
      <c r="N55" s="2" t="s">
        <v>921</v>
      </c>
      <c r="O55" s="6" t="str">
        <f t="shared" si="1"/>
        <v xml:space="preserve">|Summon Kithaironic Lion|&amp;ref(Spell/P_Nature.jpg,nolink,25x25,Nature);3|&amp;ref(Spell/P_Earth.jpg,nolink,25x25,Earth);1|&amp;ref(Spell/V_Nature.jpg,nolink,25x25,Nature Gem);5|儀式/陸上専用|兵士召喚|
|~|&gt;|&gt;|&gt;|&gt;|極めて厚い皮膚を持つ神話的獅子Kithaironic Lionを1体召喚します|
</v>
      </c>
      <c r="P55" s="3" t="s">
        <v>762</v>
      </c>
      <c r="T55" s="1">
        <v>1</v>
      </c>
    </row>
    <row r="56" spans="1:24" x14ac:dyDescent="0.15">
      <c r="A56" t="str">
        <f t="shared" si="0"/>
        <v>Conjuration4E</v>
      </c>
      <c r="C56" s="1" t="s">
        <v>17</v>
      </c>
      <c r="D56" s="1">
        <v>4</v>
      </c>
      <c r="F56" s="1" t="s">
        <v>59</v>
      </c>
      <c r="H56" s="3" t="s">
        <v>660</v>
      </c>
      <c r="I56" s="1" t="s">
        <v>638</v>
      </c>
      <c r="K56" s="1" t="s">
        <v>645</v>
      </c>
      <c r="L56" s="1" t="s">
        <v>2027</v>
      </c>
      <c r="M56" s="1" t="s">
        <v>871</v>
      </c>
      <c r="N56" s="2" t="s">
        <v>922</v>
      </c>
      <c r="O56" s="6" t="str">
        <f t="shared" si="1"/>
        <v xml:space="preserve">|Strength of Gaia|&amp;ref(Spell/P_Nature.jpg,nolink,25x25,Nature);3|&amp;ref(Spell/P_Earth.jpg,nolink,25x25,Earth);1||戦闘/水陸両用|自己強化|
|~|&gt;|&gt;|&gt;|&gt;|様々な恩恵を得つつ緑魔法の技能を向上させます|
</v>
      </c>
      <c r="P56" s="3" t="s">
        <v>763</v>
      </c>
      <c r="Q56" s="1">
        <v>0</v>
      </c>
      <c r="R56" s="1">
        <v>100</v>
      </c>
      <c r="S56" s="1">
        <v>0</v>
      </c>
      <c r="T56" s="1">
        <v>1</v>
      </c>
      <c r="U56" s="1">
        <v>0</v>
      </c>
      <c r="V56" s="1">
        <v>20</v>
      </c>
      <c r="X56" s="1" t="s">
        <v>764</v>
      </c>
    </row>
    <row r="57" spans="1:24" x14ac:dyDescent="0.15">
      <c r="A57" t="str">
        <f t="shared" si="0"/>
        <v>Conjuration5S</v>
      </c>
      <c r="C57" s="1" t="s">
        <v>17</v>
      </c>
      <c r="D57" s="1">
        <v>5</v>
      </c>
      <c r="F57" s="1" t="s">
        <v>61</v>
      </c>
      <c r="H57" s="3" t="s">
        <v>648</v>
      </c>
      <c r="J57" s="1">
        <v>1</v>
      </c>
      <c r="K57" s="1" t="s">
        <v>645</v>
      </c>
      <c r="L57" s="1" t="s">
        <v>2032</v>
      </c>
      <c r="M57" s="1" t="s">
        <v>880</v>
      </c>
      <c r="N57" s="2" t="s">
        <v>923</v>
      </c>
      <c r="O57" s="6" t="str">
        <f t="shared" si="1"/>
        <v xml:space="preserve">|Will o' the Wisp|&amp;ref(Spell/P_Fire.jpg,nolink,25x25,Fire);1||&amp;ref(Spell/V_Fire.jpg,nolink,25x25,Fire Gem);1|戦闘/陸上専用|一時的召喚|
|~|&gt;|&gt;|&gt;|&gt;|戦場の端から火の玉Will o' the Wispを2体召喚します|
</v>
      </c>
      <c r="P57" s="3" t="s">
        <v>765</v>
      </c>
      <c r="Q57" s="1">
        <v>0</v>
      </c>
      <c r="R57" s="1">
        <v>125</v>
      </c>
      <c r="S57" s="1">
        <v>0</v>
      </c>
      <c r="T57" s="1">
        <v>2</v>
      </c>
      <c r="U57" s="1">
        <v>0</v>
      </c>
      <c r="V57" s="1">
        <v>100</v>
      </c>
      <c r="W57" s="1" t="s">
        <v>748</v>
      </c>
    </row>
    <row r="58" spans="1:24" x14ac:dyDescent="0.15">
      <c r="A58" t="str">
        <f t="shared" si="0"/>
        <v/>
      </c>
      <c r="C58" s="1" t="s">
        <v>17</v>
      </c>
      <c r="D58" s="1">
        <v>5</v>
      </c>
      <c r="F58" s="1" t="s">
        <v>62</v>
      </c>
      <c r="H58" s="3" t="s">
        <v>661</v>
      </c>
      <c r="J58" s="1">
        <v>1</v>
      </c>
      <c r="K58" s="1" t="s">
        <v>645</v>
      </c>
      <c r="L58" s="1" t="s">
        <v>2032</v>
      </c>
      <c r="M58" s="1" t="s">
        <v>880</v>
      </c>
      <c r="N58" s="2" t="s">
        <v>926</v>
      </c>
      <c r="O58" s="6" t="str">
        <f t="shared" si="1"/>
        <v xml:space="preserve">|Summon Fire Elemental|&amp;ref(Spell/P_Fire.jpg,nolink,25x25,Fire);3||&amp;ref(Spell/V_Fire.jpg,nolink,25x25,Fire Gem);1|戦闘/陸上専用|一時的召喚|
|~|&gt;|&gt;|&gt;|&gt;|炎による範囲攻撃を行う大型精霊Fire Elementalを1体召喚します|
</v>
      </c>
      <c r="P58" s="3" t="s">
        <v>766</v>
      </c>
      <c r="Q58" s="1">
        <v>1</v>
      </c>
      <c r="R58" s="1">
        <v>125</v>
      </c>
      <c r="S58" s="1">
        <v>0</v>
      </c>
      <c r="T58" s="1">
        <v>1</v>
      </c>
      <c r="U58" s="1">
        <v>0</v>
      </c>
      <c r="V58" s="1">
        <v>100</v>
      </c>
    </row>
    <row r="59" spans="1:24" x14ac:dyDescent="0.15">
      <c r="A59" t="str">
        <f t="shared" si="0"/>
        <v/>
      </c>
      <c r="C59" s="1" t="s">
        <v>17</v>
      </c>
      <c r="D59" s="1">
        <v>5</v>
      </c>
      <c r="F59" s="1" t="s">
        <v>63</v>
      </c>
      <c r="H59" s="3" t="s">
        <v>661</v>
      </c>
      <c r="J59" s="1">
        <v>20</v>
      </c>
      <c r="K59" s="1" t="s">
        <v>644</v>
      </c>
      <c r="L59" s="1" t="s">
        <v>2032</v>
      </c>
      <c r="M59" s="1" t="s">
        <v>860</v>
      </c>
      <c r="N59" s="2" t="s">
        <v>924</v>
      </c>
      <c r="O59" s="6" t="str">
        <f t="shared" si="1"/>
        <v xml:space="preserve">|Summon Summer Lions|&amp;ref(Spell/P_Fire.jpg,nolink,25x25,Fire);3||&amp;ref(Spell/V_Fire.jpg,nolink,25x25,Fire Gem);20|儀式/陸上専用|兵士召喚|
|~|&gt;|&gt;|&gt;|&gt;|夏に力を増す季節の精霊Summer Lionを5+体召喚します|
</v>
      </c>
      <c r="P59" s="3" t="s">
        <v>768</v>
      </c>
      <c r="T59" s="1" t="s">
        <v>698</v>
      </c>
    </row>
    <row r="60" spans="1:24" x14ac:dyDescent="0.15">
      <c r="A60" t="str">
        <f t="shared" si="0"/>
        <v/>
      </c>
      <c r="C60" s="1" t="s">
        <v>17</v>
      </c>
      <c r="D60" s="1">
        <v>5</v>
      </c>
      <c r="F60" s="1" t="s">
        <v>64</v>
      </c>
      <c r="H60" s="3" t="s">
        <v>662</v>
      </c>
      <c r="J60" s="1">
        <v>1</v>
      </c>
      <c r="K60" s="1" t="s">
        <v>645</v>
      </c>
      <c r="L60" s="1" t="s">
        <v>2032</v>
      </c>
      <c r="M60" s="1" t="s">
        <v>880</v>
      </c>
      <c r="N60" s="2" t="s">
        <v>925</v>
      </c>
      <c r="O60" s="6" t="str">
        <f t="shared" si="1"/>
        <v xml:space="preserve">|Summon Air Elemental|&amp;ref(Spell/P_Air.jpg,nolink,25x25,Air);3||&amp;ref(Spell/V_Air.jpg,nolink,25x25,Air Gem);1|戦闘/陸上専用|一時的召喚|
|~|&gt;|&gt;|&gt;|&gt;|電撃と蹂躙で敵を薙ぎ倒す大型精霊Air Elementalを1体召喚します|
</v>
      </c>
      <c r="P60" s="3" t="s">
        <v>769</v>
      </c>
      <c r="Q60" s="1">
        <v>1</v>
      </c>
      <c r="R60" s="1">
        <v>125</v>
      </c>
      <c r="S60" s="1">
        <v>0</v>
      </c>
      <c r="T60" s="1">
        <v>1</v>
      </c>
      <c r="U60" s="1">
        <v>0</v>
      </c>
      <c r="V60" s="1">
        <v>100</v>
      </c>
    </row>
    <row r="61" spans="1:24" x14ac:dyDescent="0.15">
      <c r="A61" t="str">
        <f t="shared" si="0"/>
        <v/>
      </c>
      <c r="C61" s="1" t="s">
        <v>17</v>
      </c>
      <c r="D61" s="1">
        <v>5</v>
      </c>
      <c r="F61" s="1" t="s">
        <v>65</v>
      </c>
      <c r="H61" s="3" t="s">
        <v>662</v>
      </c>
      <c r="J61" s="1">
        <v>20</v>
      </c>
      <c r="K61" s="1" t="s">
        <v>644</v>
      </c>
      <c r="L61" s="1" t="s">
        <v>2032</v>
      </c>
      <c r="M61" s="1" t="s">
        <v>860</v>
      </c>
      <c r="N61" s="2" t="s">
        <v>927</v>
      </c>
      <c r="O61" s="6" t="str">
        <f t="shared" si="1"/>
        <v xml:space="preserve">|Summon Spring Hawks|&amp;ref(Spell/P_Air.jpg,nolink,25x25,Air);3||&amp;ref(Spell/V_Air.jpg,nolink,25x25,Air Gem);20|儀式/陸上専用|兵士召喚|
|~|&gt;|&gt;|&gt;|&gt;|春に力を増す季節の精霊Spring Hawkを5+体召喚します|
</v>
      </c>
      <c r="P61" s="3" t="s">
        <v>770</v>
      </c>
      <c r="T61" s="1" t="s">
        <v>698</v>
      </c>
    </row>
    <row r="62" spans="1:24" x14ac:dyDescent="0.15">
      <c r="A62" t="str">
        <f t="shared" si="0"/>
        <v/>
      </c>
      <c r="C62" s="1" t="s">
        <v>17</v>
      </c>
      <c r="D62" s="1">
        <v>5</v>
      </c>
      <c r="F62" s="1" t="s">
        <v>66</v>
      </c>
      <c r="H62" s="3" t="s">
        <v>662</v>
      </c>
      <c r="J62" s="1">
        <v>45</v>
      </c>
      <c r="K62" s="1" t="s">
        <v>644</v>
      </c>
      <c r="L62" s="1" t="s">
        <v>2032</v>
      </c>
      <c r="M62" s="1" t="s">
        <v>928</v>
      </c>
      <c r="N62" s="2" t="s">
        <v>929</v>
      </c>
      <c r="O62" s="6" t="str">
        <f t="shared" si="1"/>
        <v xml:space="preserve">|Contact Draconians|&amp;ref(Spell/P_Air.jpg,nolink,25x25,Air);3||&amp;ref(Spell/V_Air.jpg,nolink,25x25,Air Gem);45|儀式/陸上専用|軍団召喚|
|~|&gt;|&gt;|&gt;|&gt;|飛行する竜人Draconianを15体とその指揮官Dragonian Chiefを召喚します|
</v>
      </c>
      <c r="P62" s="3" t="s">
        <v>771</v>
      </c>
      <c r="T62" s="1">
        <v>1</v>
      </c>
      <c r="W62" s="1" t="s">
        <v>741</v>
      </c>
      <c r="X62" s="1" t="s">
        <v>772</v>
      </c>
    </row>
    <row r="63" spans="1:24" x14ac:dyDescent="0.15">
      <c r="A63" t="str">
        <f t="shared" si="0"/>
        <v/>
      </c>
      <c r="C63" s="1" t="s">
        <v>17</v>
      </c>
      <c r="D63" s="1">
        <v>5</v>
      </c>
      <c r="F63" s="1" t="s">
        <v>67</v>
      </c>
      <c r="H63" s="3" t="s">
        <v>663</v>
      </c>
      <c r="J63" s="1">
        <v>3</v>
      </c>
      <c r="K63" s="1" t="s">
        <v>644</v>
      </c>
      <c r="L63" s="1" t="s">
        <v>2032</v>
      </c>
      <c r="M63" s="1" t="s">
        <v>930</v>
      </c>
      <c r="N63" s="2" t="s">
        <v>931</v>
      </c>
      <c r="O63" s="6" t="str">
        <f t="shared" si="1"/>
        <v xml:space="preserve">|Raven Feast|&amp;ref(Spell/P_Air.jpg,nolink,25x25,Air);4||&amp;ref(Spell/V_Air.jpg,nolink,25x25,Air Gem);3|儀式/陸上専用|特殊|
|~|&gt;|&gt;|&gt;|&gt;|指定した州の埋葬されていない死体を消費し死の宝石を生産します|
</v>
      </c>
      <c r="Q63" s="1">
        <v>5</v>
      </c>
      <c r="W63" s="1" t="s">
        <v>749</v>
      </c>
    </row>
    <row r="64" spans="1:24" x14ac:dyDescent="0.15">
      <c r="A64" t="str">
        <f t="shared" si="0"/>
        <v/>
      </c>
      <c r="C64" s="1" t="s">
        <v>17</v>
      </c>
      <c r="D64" s="1">
        <v>5</v>
      </c>
      <c r="F64" s="1" t="s">
        <v>665</v>
      </c>
      <c r="H64" s="3" t="s">
        <v>664</v>
      </c>
      <c r="J64" s="1">
        <v>10</v>
      </c>
      <c r="K64" s="1" t="s">
        <v>644</v>
      </c>
      <c r="L64" s="1" t="s">
        <v>2032</v>
      </c>
      <c r="M64" s="1" t="s">
        <v>932</v>
      </c>
      <c r="N64" s="2" t="s">
        <v>951</v>
      </c>
      <c r="O64" s="6" t="str">
        <f t="shared" si="1"/>
        <v xml:space="preserve">|Wind Ride|&amp;ref(Spell/P_Air.jpg,nolink,25x25,Air);5||&amp;ref(Spell/V_Air.jpg,nolink,25x25,Air Gem);10|儀式/陸上専用|誘拐|
|~|&gt;|&gt;|&gt;|&gt;|指定した州の指揮官1体を竜巻が誘拐しようと試みます|
</v>
      </c>
      <c r="Q64" s="1">
        <v>3</v>
      </c>
      <c r="W64" s="1" t="s">
        <v>749</v>
      </c>
    </row>
    <row r="65" spans="1:23" x14ac:dyDescent="0.15">
      <c r="A65" t="str">
        <f t="shared" si="0"/>
        <v/>
      </c>
      <c r="C65" s="1" t="s">
        <v>17</v>
      </c>
      <c r="D65" s="1">
        <v>5</v>
      </c>
      <c r="F65" s="1" t="s">
        <v>68</v>
      </c>
      <c r="H65" s="3" t="s">
        <v>650</v>
      </c>
      <c r="J65" s="1">
        <v>8</v>
      </c>
      <c r="K65" s="1" t="s">
        <v>644</v>
      </c>
      <c r="L65" s="1" t="s">
        <v>2084</v>
      </c>
      <c r="M65" s="1" t="s">
        <v>894</v>
      </c>
      <c r="N65" s="2" t="s">
        <v>934</v>
      </c>
      <c r="O65" s="6" t="str">
        <f t="shared" si="1"/>
        <v xml:space="preserve">|Voice of Tiamat|&amp;ref(Spell/P_Water.jpg,nolink,25x25,Water);2||&amp;ref(Spell/V_Water.jpg,nolink,25x25,Water Gem);8|儀式/水中専用|土地探索|
|~|&gt;|&gt;|&gt;|&gt;|指定した海中の州の元素魔法に関連する魔法の地を全て明かします|
</v>
      </c>
      <c r="Q65" s="1">
        <v>4</v>
      </c>
      <c r="W65" s="1" t="s">
        <v>773</v>
      </c>
    </row>
    <row r="66" spans="1:23" x14ac:dyDescent="0.15">
      <c r="A66" t="str">
        <f t="shared" si="0"/>
        <v/>
      </c>
      <c r="C66" s="1" t="s">
        <v>17</v>
      </c>
      <c r="D66" s="1">
        <v>5</v>
      </c>
      <c r="F66" s="1" t="s">
        <v>69</v>
      </c>
      <c r="H66" s="3" t="s">
        <v>652</v>
      </c>
      <c r="J66" s="1">
        <v>1</v>
      </c>
      <c r="K66" s="1" t="s">
        <v>645</v>
      </c>
      <c r="L66" s="1" t="s">
        <v>2027</v>
      </c>
      <c r="M66" s="1" t="s">
        <v>880</v>
      </c>
      <c r="N66" s="2" t="s">
        <v>979</v>
      </c>
      <c r="O66" s="6" t="str">
        <f t="shared" si="1"/>
        <v xml:space="preserve">|Summon Water Elemental|&amp;ref(Spell/P_Water.jpg,nolink,25x25,Water);3||&amp;ref(Spell/V_Water.jpg,nolink,25x25,Water Gem);1|戦闘/水陸両用|一時的召喚|
|~|&gt;|&gt;|&gt;|&gt;|気候に応じ大型精霊Water ElementalかIce Elementalを1体召喚します|
</v>
      </c>
      <c r="P66" s="3" t="s">
        <v>775</v>
      </c>
      <c r="Q66" s="1">
        <v>1</v>
      </c>
      <c r="R66" s="1">
        <v>125</v>
      </c>
      <c r="S66" s="1">
        <v>0</v>
      </c>
      <c r="T66" s="1">
        <v>1</v>
      </c>
      <c r="U66" s="1">
        <v>0</v>
      </c>
      <c r="V66" s="1">
        <v>100</v>
      </c>
      <c r="W66" s="1" t="s">
        <v>767</v>
      </c>
    </row>
    <row r="67" spans="1:23" x14ac:dyDescent="0.15">
      <c r="A67" t="str">
        <f t="shared" ref="A67:A130" si="2">IF(C67&amp;D67&amp;E67&lt;&gt;C66&amp;D66&amp;E66,C67&amp;D67&amp;E67&amp;"S",IF(C67&amp;D67&amp;E67&lt;&gt;C68&amp;D68&amp;E68,C67&amp;D67&amp;E67&amp;"E",""))</f>
        <v/>
      </c>
      <c r="C67" s="1" t="s">
        <v>17</v>
      </c>
      <c r="D67" s="1">
        <v>5</v>
      </c>
      <c r="F67" s="1" t="s">
        <v>70</v>
      </c>
      <c r="H67" s="3" t="s">
        <v>652</v>
      </c>
      <c r="J67" s="1">
        <v>15</v>
      </c>
      <c r="K67" s="1" t="s">
        <v>644</v>
      </c>
      <c r="L67" s="1" t="s">
        <v>2027</v>
      </c>
      <c r="M67" s="1" t="s">
        <v>860</v>
      </c>
      <c r="N67" s="2" t="s">
        <v>936</v>
      </c>
      <c r="O67" s="6" t="str">
        <f t="shared" ref="O67:O130" si="3">CONCATENATE("|",F67,"|",SUBSTITUTE(SUBSTITUTE(SUBSTITUTE(SUBSTITUTE(SUBSTITUTE(SUBSTITUTE(SUBSTITUTE(SUBSTITUTE(SUBSTITUTE(H67&amp;"|"&amp;I67,"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67&lt;&gt;"",SUBSTITUTE(SUBSTITUTE(SUBSTITUTE(SUBSTITUTE(SUBSTITUTE(SUBSTITUTE(SUBSTITUTE(SUBSTITUTE(LEFT(H67,1)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Slave);")&amp;J67,""),"|",K67,"/",L67,"|",M67,"|",CHAR(10),"|~|&gt;|&gt;|&gt;|&gt;|",N67,"|"&amp;CHAR(10))</f>
        <v xml:space="preserve">|Contact Sea Trolls|&amp;ref(Spell/P_Water.jpg,nolink,25x25,Water);3||&amp;ref(Spell/V_Water.jpg,nolink,25x25,Water Gem);15|儀式/水陸両用|兵士召喚|
|~|&gt;|&gt;|&gt;|&gt;|水中で非常に素早く再生する亜人Sea Trollを5+体召喚します|
</v>
      </c>
      <c r="P67" s="3" t="s">
        <v>776</v>
      </c>
      <c r="T67" s="1" t="s">
        <v>698</v>
      </c>
    </row>
    <row r="68" spans="1:23" x14ac:dyDescent="0.15">
      <c r="A68" t="str">
        <f t="shared" si="2"/>
        <v/>
      </c>
      <c r="C68" s="1" t="s">
        <v>17</v>
      </c>
      <c r="D68" s="1">
        <v>5</v>
      </c>
      <c r="F68" s="1" t="s">
        <v>71</v>
      </c>
      <c r="H68" s="3" t="s">
        <v>652</v>
      </c>
      <c r="J68" s="1">
        <v>10</v>
      </c>
      <c r="K68" s="1" t="s">
        <v>644</v>
      </c>
      <c r="L68" s="1" t="s">
        <v>2032</v>
      </c>
      <c r="M68" s="1" t="s">
        <v>860</v>
      </c>
      <c r="N68" s="2" t="s">
        <v>937</v>
      </c>
      <c r="O68" s="6" t="str">
        <f t="shared" si="3"/>
        <v xml:space="preserve">|Summon Winter Wolves|&amp;ref(Spell/P_Water.jpg,nolink,25x25,Water);3||&amp;ref(Spell/V_Water.jpg,nolink,25x25,Water Gem);10|儀式/陸上専用|兵士召喚|
|~|&gt;|&gt;|&gt;|&gt;|冬に力を増す季節の精霊Winter Wolfを5+体召喚します|
</v>
      </c>
      <c r="P68" s="3" t="s">
        <v>777</v>
      </c>
      <c r="T68" s="1" t="s">
        <v>778</v>
      </c>
    </row>
    <row r="69" spans="1:23" x14ac:dyDescent="0.15">
      <c r="A69" t="str">
        <f t="shared" si="2"/>
        <v/>
      </c>
      <c r="C69" s="1" t="s">
        <v>17</v>
      </c>
      <c r="D69" s="1">
        <v>5</v>
      </c>
      <c r="F69" s="1" t="s">
        <v>72</v>
      </c>
      <c r="H69" s="3" t="s">
        <v>652</v>
      </c>
      <c r="I69" s="1" t="s">
        <v>641</v>
      </c>
      <c r="J69" s="1">
        <v>35</v>
      </c>
      <c r="K69" s="1" t="s">
        <v>644</v>
      </c>
      <c r="L69" s="1" t="s">
        <v>2027</v>
      </c>
      <c r="M69" s="1" t="s">
        <v>861</v>
      </c>
      <c r="N69" s="2" t="s">
        <v>938</v>
      </c>
      <c r="O69" s="6" t="str">
        <f t="shared" si="3"/>
        <v xml:space="preserve">|Contact Naiad|&amp;ref(Spell/P_Water.jpg,nolink,25x25,Water);3|&amp;ref(Spell/P_Nature.jpg,nolink,25x25,Nature);1|&amp;ref(Spell/V_Water.jpg,nolink,25x25,Water Gem);35|儀式/水陸両用|指揮官召喚|
|~|&gt;|&gt;|&gt;|&gt;|優れた魔力を持つが州を離れられない川の精霊Naiadを召喚します|
</v>
      </c>
      <c r="P69" s="3" t="s">
        <v>779</v>
      </c>
      <c r="T69" s="1">
        <v>1</v>
      </c>
      <c r="W69" s="1" t="s">
        <v>741</v>
      </c>
    </row>
    <row r="70" spans="1:23" x14ac:dyDescent="0.15">
      <c r="A70" t="str">
        <f t="shared" si="2"/>
        <v/>
      </c>
      <c r="C70" s="1" t="s">
        <v>17</v>
      </c>
      <c r="D70" s="1">
        <v>5</v>
      </c>
      <c r="F70" s="1" t="s">
        <v>73</v>
      </c>
      <c r="H70" s="3" t="s">
        <v>652</v>
      </c>
      <c r="I70" s="1" t="s">
        <v>641</v>
      </c>
      <c r="J70" s="1">
        <v>30</v>
      </c>
      <c r="K70" s="1" t="s">
        <v>644</v>
      </c>
      <c r="L70" s="1" t="s">
        <v>2027</v>
      </c>
      <c r="M70" s="1" t="s">
        <v>860</v>
      </c>
      <c r="N70" s="2" t="s">
        <v>939</v>
      </c>
      <c r="O70" s="6" t="str">
        <f t="shared" si="3"/>
        <v xml:space="preserve">|Naiad Warriors|&amp;ref(Spell/P_Water.jpg,nolink,25x25,Water);3|&amp;ref(Spell/P_Nature.jpg,nolink,25x25,Nature);1|&amp;ref(Spell/V_Water.jpg,nolink,25x25,Water Gem);30|儀式/水陸両用|兵士召喚|
|~|&gt;|&gt;|&gt;|&gt;|水陸両棲の美しき精霊の戦士Kydnidを15体召喚します|
</v>
      </c>
      <c r="P70" s="3" t="s">
        <v>780</v>
      </c>
      <c r="T70" s="1">
        <v>15</v>
      </c>
    </row>
    <row r="71" spans="1:23" x14ac:dyDescent="0.15">
      <c r="A71" t="str">
        <f t="shared" si="2"/>
        <v/>
      </c>
      <c r="C71" s="1" t="s">
        <v>17</v>
      </c>
      <c r="D71" s="1">
        <v>5</v>
      </c>
      <c r="F71" s="1" t="s">
        <v>74</v>
      </c>
      <c r="H71" s="3" t="s">
        <v>666</v>
      </c>
      <c r="J71" s="1">
        <v>1</v>
      </c>
      <c r="K71" s="1" t="s">
        <v>645</v>
      </c>
      <c r="L71" s="1" t="s">
        <v>2027</v>
      </c>
      <c r="M71" s="1" t="s">
        <v>880</v>
      </c>
      <c r="N71" s="2" t="s">
        <v>935</v>
      </c>
      <c r="O71" s="6" t="str">
        <f t="shared" si="3"/>
        <v xml:space="preserve">|Summon Earth Elemental|&amp;ref(Spell/P_Earth.jpg,nolink,25x25,Earth);3||&amp;ref(Spell/V_Earth.jpg,nolink,25x25,Earth Gem);1|戦闘/水陸両用|一時的召喚|
|~|&gt;|&gt;|&gt;|&gt;|再生しつつ敵を蹂躙する大型精霊Earth Elementalを1体召喚します|
</v>
      </c>
      <c r="P71" s="3" t="s">
        <v>781</v>
      </c>
      <c r="Q71" s="1">
        <v>1</v>
      </c>
      <c r="R71" s="1">
        <v>125</v>
      </c>
      <c r="S71" s="1">
        <v>0</v>
      </c>
      <c r="T71" s="1">
        <v>1</v>
      </c>
      <c r="U71" s="1">
        <v>0</v>
      </c>
      <c r="V71" s="1">
        <v>100</v>
      </c>
    </row>
    <row r="72" spans="1:23" x14ac:dyDescent="0.15">
      <c r="A72" t="str">
        <f t="shared" si="2"/>
        <v/>
      </c>
      <c r="C72" s="1" t="s">
        <v>17</v>
      </c>
      <c r="D72" s="1">
        <v>5</v>
      </c>
      <c r="F72" s="1" t="s">
        <v>75</v>
      </c>
      <c r="H72" s="3" t="s">
        <v>666</v>
      </c>
      <c r="J72" s="1">
        <v>15</v>
      </c>
      <c r="K72" s="1" t="s">
        <v>644</v>
      </c>
      <c r="L72" s="1" t="s">
        <v>2032</v>
      </c>
      <c r="M72" s="1" t="s">
        <v>860</v>
      </c>
      <c r="N72" s="2" t="s">
        <v>940</v>
      </c>
      <c r="O72" s="6" t="str">
        <f t="shared" si="3"/>
        <v xml:space="preserve">|Summon Fall Bears|&amp;ref(Spell/P_Earth.jpg,nolink,25x25,Earth);3||&amp;ref(Spell/V_Earth.jpg,nolink,25x25,Earth Gem);15|儀式/陸上専用|兵士召喚|
|~|&gt;|&gt;|&gt;|&gt;|秋に力を増す季節の精霊Fall Bearを5+体召喚します|
</v>
      </c>
      <c r="P72" s="3" t="s">
        <v>782</v>
      </c>
      <c r="T72" s="1" t="s">
        <v>698</v>
      </c>
    </row>
    <row r="73" spans="1:23" x14ac:dyDescent="0.15">
      <c r="A73" t="str">
        <f t="shared" si="2"/>
        <v/>
      </c>
      <c r="C73" s="1" t="s">
        <v>17</v>
      </c>
      <c r="D73" s="1">
        <v>5</v>
      </c>
      <c r="F73" s="1" t="s">
        <v>76</v>
      </c>
      <c r="H73" s="3" t="s">
        <v>666</v>
      </c>
      <c r="J73" s="1">
        <v>15</v>
      </c>
      <c r="K73" s="1" t="s">
        <v>644</v>
      </c>
      <c r="L73" s="1" t="s">
        <v>2032</v>
      </c>
      <c r="M73" s="1" t="s">
        <v>860</v>
      </c>
      <c r="N73" s="2" t="s">
        <v>941</v>
      </c>
      <c r="O73" s="6" t="str">
        <f t="shared" si="3"/>
        <v xml:space="preserve">|Contact Trolls|&amp;ref(Spell/P_Earth.jpg,nolink,25x25,Earth);3||&amp;ref(Spell/V_Earth.jpg,nolink,25x25,Earth Gem);15|儀式/陸上専用|兵士召喚|
|~|&gt;|&gt;|&gt;|&gt;|強靭な皮膚と再生能力を持つ亜人Trollを5+体召喚します|
</v>
      </c>
      <c r="P73" s="3" t="s">
        <v>783</v>
      </c>
      <c r="T73" s="1" t="s">
        <v>698</v>
      </c>
    </row>
    <row r="74" spans="1:23" x14ac:dyDescent="0.15">
      <c r="A74" t="str">
        <f t="shared" si="2"/>
        <v/>
      </c>
      <c r="C74" s="1" t="s">
        <v>17</v>
      </c>
      <c r="D74" s="1">
        <v>5</v>
      </c>
      <c r="F74" s="1" t="s">
        <v>77</v>
      </c>
      <c r="H74" s="3" t="s">
        <v>667</v>
      </c>
      <c r="J74" s="1">
        <v>10</v>
      </c>
      <c r="K74" s="1" t="s">
        <v>644</v>
      </c>
      <c r="L74" s="1" t="s">
        <v>2027</v>
      </c>
      <c r="M74" s="1" t="s">
        <v>930</v>
      </c>
      <c r="N74" s="2" t="s">
        <v>942</v>
      </c>
      <c r="O74" s="6" t="str">
        <f t="shared" si="3"/>
        <v xml:space="preserve">|Acashic Record|&amp;ref(Spell/P_Astral.jpg,nolink,25x25,Astral);2||&amp;ref(Spell/V_Astral.jpg,nolink,25x25,Astral Pearl);10|儀式/水陸両用|特殊|
|~|&gt;|&gt;|&gt;|&gt;|指定した敵国の首都から情報を引き出しその時点までのグラフを開示します|
</v>
      </c>
      <c r="Q74" s="1">
        <v>10</v>
      </c>
      <c r="W74" s="1" t="s">
        <v>784</v>
      </c>
    </row>
    <row r="75" spans="1:23" x14ac:dyDescent="0.15">
      <c r="A75" t="str">
        <f t="shared" si="2"/>
        <v/>
      </c>
      <c r="C75" s="1" t="s">
        <v>17</v>
      </c>
      <c r="D75" s="1">
        <v>5</v>
      </c>
      <c r="F75" s="1" t="s">
        <v>78</v>
      </c>
      <c r="H75" s="3" t="s">
        <v>639</v>
      </c>
      <c r="J75" s="1">
        <v>4</v>
      </c>
      <c r="K75" s="1" t="s">
        <v>644</v>
      </c>
      <c r="L75" s="1" t="s">
        <v>2027</v>
      </c>
      <c r="M75" s="1" t="s">
        <v>860</v>
      </c>
      <c r="N75" s="2" t="s">
        <v>943</v>
      </c>
      <c r="O75" s="6" t="str">
        <f t="shared" si="3"/>
        <v xml:space="preserve">|Spirit Mastery|&amp;ref(Spell/P_Death.jpg,nolink,25x25,Death);1||&amp;ref(Spell/V_Death.jpg,nolink,25x25,Death Gem);4|儀式/水陸両用|兵士召喚|
|~|&gt;|&gt;|&gt;|&gt;|現世を離れ損ねた弱い霊Dispossessed Spiritを15+体召喚します|
</v>
      </c>
      <c r="P75" s="3" t="s">
        <v>785</v>
      </c>
      <c r="T75" s="1" t="s">
        <v>786</v>
      </c>
    </row>
    <row r="76" spans="1:23" x14ac:dyDescent="0.15">
      <c r="A76" t="str">
        <f t="shared" si="2"/>
        <v/>
      </c>
      <c r="C76" s="1" t="s">
        <v>17</v>
      </c>
      <c r="D76" s="1">
        <v>5</v>
      </c>
      <c r="F76" s="1" t="s">
        <v>79</v>
      </c>
      <c r="H76" s="3" t="s">
        <v>639</v>
      </c>
      <c r="K76" s="1" t="s">
        <v>645</v>
      </c>
      <c r="L76" s="1" t="s">
        <v>2027</v>
      </c>
      <c r="M76" s="1" t="s">
        <v>916</v>
      </c>
      <c r="N76" s="2" t="s">
        <v>944</v>
      </c>
      <c r="O76" s="6" t="str">
        <f t="shared" si="3"/>
        <v xml:space="preserve">|Ghost Grip|&amp;ref(Spell/P_Death.jpg,nolink,25x25,Death);1|||戦闘/水陸両用|攻撃|
|~|&gt;|&gt;|&gt;|&gt;|冥界の力により数体の敵を疲労させます|
</v>
      </c>
      <c r="P76" s="3" t="s">
        <v>787</v>
      </c>
      <c r="Q76" s="1">
        <v>25</v>
      </c>
      <c r="R76" s="1">
        <v>100</v>
      </c>
      <c r="S76" s="1">
        <v>0</v>
      </c>
      <c r="T76" s="1">
        <v>5</v>
      </c>
      <c r="U76" s="1">
        <v>3</v>
      </c>
      <c r="V76" s="1">
        <v>10</v>
      </c>
      <c r="W76" s="1" t="s">
        <v>788</v>
      </c>
    </row>
    <row r="77" spans="1:23" x14ac:dyDescent="0.15">
      <c r="A77" t="str">
        <f t="shared" si="2"/>
        <v/>
      </c>
      <c r="C77" s="1" t="s">
        <v>17</v>
      </c>
      <c r="D77" s="1">
        <v>5</v>
      </c>
      <c r="F77" s="1" t="s">
        <v>80</v>
      </c>
      <c r="H77" s="3" t="s">
        <v>639</v>
      </c>
      <c r="I77" s="1" t="s">
        <v>648</v>
      </c>
      <c r="J77" s="1">
        <v>1</v>
      </c>
      <c r="K77" s="1" t="s">
        <v>645</v>
      </c>
      <c r="L77" s="1" t="s">
        <v>2032</v>
      </c>
      <c r="M77" s="1" t="s">
        <v>880</v>
      </c>
      <c r="N77" s="2" t="s">
        <v>945</v>
      </c>
      <c r="O77" s="6" t="str">
        <f t="shared" si="3"/>
        <v xml:space="preserve">|Corpse Candle|&amp;ref(Spell/P_Death.jpg,nolink,25x25,Death);1|&amp;ref(Spell/P_Fire.jpg,nolink,25x25,Fire);1|&amp;ref(Spell/V_Death.jpg,nolink,25x25,Death Gem);1|戦闘/陸上専用|一時的召喚|
|~|&gt;|&gt;|&gt;|&gt;|戦場の端から破滅の炎の玉Corpse Candleを3体召喚します|
</v>
      </c>
      <c r="P77" s="3" t="s">
        <v>789</v>
      </c>
      <c r="Q77" s="1">
        <v>0</v>
      </c>
      <c r="R77" s="1">
        <v>125</v>
      </c>
      <c r="S77" s="1">
        <v>0</v>
      </c>
      <c r="T77" s="1">
        <v>3</v>
      </c>
      <c r="U77" s="1">
        <v>0</v>
      </c>
      <c r="V77" s="1">
        <v>100</v>
      </c>
      <c r="W77" s="1" t="s">
        <v>748</v>
      </c>
    </row>
    <row r="78" spans="1:23" x14ac:dyDescent="0.15">
      <c r="A78" t="str">
        <f t="shared" si="2"/>
        <v/>
      </c>
      <c r="C78" s="1" t="s">
        <v>17</v>
      </c>
      <c r="D78" s="1">
        <v>5</v>
      </c>
      <c r="F78" s="1" t="s">
        <v>81</v>
      </c>
      <c r="H78" s="3" t="s">
        <v>668</v>
      </c>
      <c r="J78" s="1">
        <v>12</v>
      </c>
      <c r="K78" s="1" t="s">
        <v>644</v>
      </c>
      <c r="L78" s="1" t="s">
        <v>2027</v>
      </c>
      <c r="M78" s="1" t="s">
        <v>861</v>
      </c>
      <c r="N78" s="2" t="s">
        <v>946</v>
      </c>
      <c r="O78" s="6" t="str">
        <f t="shared" si="3"/>
        <v xml:space="preserve">|Revive Bane Lord|&amp;ref(Spell/P_Death.jpg,nolink,25x25,Death);4||&amp;ref(Spell/V_Death.jpg,nolink,25x25,Death Gem);12|儀式/水陸両用|指揮官召喚|
|~|&gt;|&gt;|&gt;|&gt;|破滅の剣を持つ大柄な冥界の将軍Bane Lordを召喚します|
</v>
      </c>
      <c r="P78" s="3" t="s">
        <v>790</v>
      </c>
      <c r="T78" s="1">
        <v>1</v>
      </c>
      <c r="W78" s="1" t="s">
        <v>741</v>
      </c>
    </row>
    <row r="79" spans="1:23" x14ac:dyDescent="0.15">
      <c r="A79" t="str">
        <f t="shared" si="2"/>
        <v/>
      </c>
      <c r="C79" s="1" t="s">
        <v>17</v>
      </c>
      <c r="D79" s="1">
        <v>5</v>
      </c>
      <c r="F79" s="1" t="s">
        <v>82</v>
      </c>
      <c r="H79" s="3" t="s">
        <v>643</v>
      </c>
      <c r="I79" s="1" t="s">
        <v>651</v>
      </c>
      <c r="J79" s="1">
        <v>5</v>
      </c>
      <c r="K79" s="1" t="s">
        <v>644</v>
      </c>
      <c r="L79" s="1" t="s">
        <v>2032</v>
      </c>
      <c r="M79" s="1" t="s">
        <v>860</v>
      </c>
      <c r="N79" s="2" t="s">
        <v>947</v>
      </c>
      <c r="O79" s="6" t="str">
        <f t="shared" si="3"/>
        <v xml:space="preserve">|Summon Manticore|&amp;ref(Spell/P_Nature.jpg,nolink,25x25,Nature);2|&amp;ref(Spell/P_Earth.jpg,nolink,25x25,Earth);2|&amp;ref(Spell/V_Nature.jpg,nolink,25x25,Nature Gem);5|儀式/陸上専用|兵士召喚|
|~|&gt;|&gt;|&gt;|&gt;|強力な毒針を持つ飛行する神話的生物Manticoreを1体召喚します|
</v>
      </c>
      <c r="P79" s="3" t="s">
        <v>791</v>
      </c>
      <c r="T79" s="1">
        <v>1</v>
      </c>
    </row>
    <row r="80" spans="1:23" x14ac:dyDescent="0.15">
      <c r="A80" t="str">
        <f t="shared" si="2"/>
        <v/>
      </c>
      <c r="C80" s="1" t="s">
        <v>17</v>
      </c>
      <c r="D80" s="1">
        <v>5</v>
      </c>
      <c r="F80" s="1" t="s">
        <v>83</v>
      </c>
      <c r="H80" s="3" t="s">
        <v>660</v>
      </c>
      <c r="J80" s="1">
        <v>3</v>
      </c>
      <c r="K80" s="1" t="s">
        <v>645</v>
      </c>
      <c r="L80" s="1" t="s">
        <v>2032</v>
      </c>
      <c r="M80" s="1" t="s">
        <v>753</v>
      </c>
      <c r="N80" s="2" t="s">
        <v>948</v>
      </c>
      <c r="O80" s="6" t="str">
        <f t="shared" si="3"/>
        <v xml:space="preserve">|Howl|&amp;ref(Spell/P_Nature.jpg,nolink,25x25,Nature);3||&amp;ref(Spell/V_Nature.jpg,nolink,25x25,Nature Gem);3|戦闘/陸上専用|戦闘呪附|
|~|&gt;|&gt;|&gt;|&gt;|戦場の端から断続的にWolfの大群を呼び寄せます|
</v>
      </c>
      <c r="P80" s="3" t="s">
        <v>792</v>
      </c>
      <c r="Q80" s="1">
        <v>0</v>
      </c>
      <c r="R80" s="1">
        <v>250</v>
      </c>
      <c r="S80" s="1">
        <v>0</v>
      </c>
      <c r="T80" s="1">
        <v>1</v>
      </c>
      <c r="U80" s="1">
        <v>0</v>
      </c>
      <c r="V80" s="1">
        <v>300</v>
      </c>
      <c r="W80" s="1" t="s">
        <v>753</v>
      </c>
    </row>
    <row r="81" spans="1:24" x14ac:dyDescent="0.15">
      <c r="A81" t="str">
        <f t="shared" si="2"/>
        <v/>
      </c>
      <c r="C81" s="1" t="s">
        <v>17</v>
      </c>
      <c r="D81" s="1">
        <v>5</v>
      </c>
      <c r="F81" s="1" t="s">
        <v>84</v>
      </c>
      <c r="H81" s="3" t="s">
        <v>660</v>
      </c>
      <c r="J81" s="1">
        <v>8</v>
      </c>
      <c r="K81" s="1" t="s">
        <v>644</v>
      </c>
      <c r="L81" s="1" t="s">
        <v>2032</v>
      </c>
      <c r="M81" s="1" t="s">
        <v>860</v>
      </c>
      <c r="N81" s="2" t="s">
        <v>949</v>
      </c>
      <c r="O81" s="6" t="str">
        <f t="shared" si="3"/>
        <v xml:space="preserve">|Spirits of the Wood|&amp;ref(Spell/P_Nature.jpg,nolink,25x25,Nature);3||&amp;ref(Spell/V_Nature.jpg,nolink,25x25,Nature Gem);8|儀式/陸上専用|兵士召喚|
|~|&gt;|&gt;|&gt;|&gt;|州を離れられない美しき森の精霊Woodland Spiritを10+体召喚します|
</v>
      </c>
      <c r="P81" s="3" t="s">
        <v>793</v>
      </c>
      <c r="T81" s="1" t="s">
        <v>794</v>
      </c>
    </row>
    <row r="82" spans="1:24" x14ac:dyDescent="0.15">
      <c r="A82" t="str">
        <f t="shared" si="2"/>
        <v/>
      </c>
      <c r="C82" s="1" t="s">
        <v>17</v>
      </c>
      <c r="D82" s="1">
        <v>5</v>
      </c>
      <c r="F82" s="1" t="s">
        <v>85</v>
      </c>
      <c r="H82" s="3" t="s">
        <v>660</v>
      </c>
      <c r="J82" s="1">
        <v>10</v>
      </c>
      <c r="K82" s="1" t="s">
        <v>644</v>
      </c>
      <c r="L82" s="1" t="s">
        <v>2032</v>
      </c>
      <c r="M82" s="1" t="s">
        <v>860</v>
      </c>
      <c r="N82" s="2" t="s">
        <v>950</v>
      </c>
      <c r="O82" s="6" t="str">
        <f t="shared" si="3"/>
        <v xml:space="preserve">|Contact Forest Trolls|&amp;ref(Spell/P_Nature.jpg,nolink,25x25,Nature);3||&amp;ref(Spell/V_Nature.jpg,nolink,25x25,Nature Gem);10|儀式/陸上専用|兵士召喚|
|~|&gt;|&gt;|&gt;|&gt;|再生能力を備える亜人Forest Trollを5+体召喚します|
</v>
      </c>
      <c r="P82" s="3" t="s">
        <v>795</v>
      </c>
      <c r="T82" s="1" t="s">
        <v>698</v>
      </c>
    </row>
    <row r="83" spans="1:24" x14ac:dyDescent="0.15">
      <c r="A83" t="str">
        <f t="shared" si="2"/>
        <v/>
      </c>
      <c r="C83" s="1" t="s">
        <v>17</v>
      </c>
      <c r="D83" s="1">
        <v>5</v>
      </c>
      <c r="F83" s="1" t="s">
        <v>86</v>
      </c>
      <c r="H83" s="3" t="s">
        <v>660</v>
      </c>
      <c r="I83" s="1" t="s">
        <v>667</v>
      </c>
      <c r="J83" s="1">
        <v>10</v>
      </c>
      <c r="K83" s="1" t="s">
        <v>644</v>
      </c>
      <c r="L83" s="1" t="s">
        <v>2032</v>
      </c>
      <c r="M83" s="1" t="s">
        <v>932</v>
      </c>
      <c r="N83" s="2" t="s">
        <v>933</v>
      </c>
      <c r="O83" s="6" t="str">
        <f t="shared" si="3"/>
        <v xml:space="preserve">|Winged Monkeys|&amp;ref(Spell/P_Nature.jpg,nolink,25x25,Nature);3|&amp;ref(Spell/P_Astral.jpg,nolink,25x25,Astral);2|&amp;ref(Spell/V_Nature.jpg,nolink,25x25,Nature Gem);10|儀式/陸上専用|誘拐|
|~|&gt;|&gt;|&gt;|&gt;|指定した州の敵指揮官一人をWinged Monkeyの群れが誘拐しようと試みます|
</v>
      </c>
      <c r="Q83" s="1">
        <v>5</v>
      </c>
      <c r="W83" s="1" t="s">
        <v>705</v>
      </c>
    </row>
    <row r="84" spans="1:24" x14ac:dyDescent="0.15">
      <c r="A84" t="str">
        <f t="shared" si="2"/>
        <v/>
      </c>
      <c r="C84" s="1" t="s">
        <v>17</v>
      </c>
      <c r="D84" s="1">
        <v>5</v>
      </c>
      <c r="F84" s="1" t="s">
        <v>87</v>
      </c>
      <c r="H84" s="3" t="s">
        <v>657</v>
      </c>
      <c r="J84" s="1">
        <v>10</v>
      </c>
      <c r="K84" s="1" t="s">
        <v>644</v>
      </c>
      <c r="L84" s="1" t="s">
        <v>2032</v>
      </c>
      <c r="M84" s="1" t="s">
        <v>861</v>
      </c>
      <c r="N84" s="2" t="s">
        <v>952</v>
      </c>
      <c r="O84" s="6" t="str">
        <f t="shared" si="3"/>
        <v xml:space="preserve">|Awaken Sleeper|&amp;ref(Spell/P_Nature.jpg,nolink,25x25,Nature);4||&amp;ref(Spell/V_Nature.jpg,nolink,25x25,Nature Gem);10|儀式/陸上専用|指揮官召喚|
|~|&gt;|&gt;|&gt;|&gt;|非常に優れた指揮能力を持つ英雄Sleeperを召喚します|
</v>
      </c>
      <c r="P84" s="3" t="s">
        <v>796</v>
      </c>
      <c r="T84" s="1">
        <v>1</v>
      </c>
      <c r="W84" s="1" t="s">
        <v>741</v>
      </c>
    </row>
    <row r="85" spans="1:24" x14ac:dyDescent="0.15">
      <c r="A85" t="str">
        <f t="shared" si="2"/>
        <v>Conjuration5E</v>
      </c>
      <c r="C85" s="1" t="s">
        <v>17</v>
      </c>
      <c r="D85" s="1">
        <v>5</v>
      </c>
      <c r="F85" s="1" t="s">
        <v>88</v>
      </c>
      <c r="H85" s="3" t="s">
        <v>657</v>
      </c>
      <c r="J85" s="1">
        <v>6</v>
      </c>
      <c r="K85" s="1" t="s">
        <v>644</v>
      </c>
      <c r="L85" s="1" t="s">
        <v>2027</v>
      </c>
      <c r="M85" s="1" t="s">
        <v>953</v>
      </c>
      <c r="N85" s="2" t="s">
        <v>954</v>
      </c>
      <c r="O85" s="6" t="str">
        <f t="shared" si="3"/>
        <v xml:space="preserve">|Vermin Feast|&amp;ref(Spell/P_Nature.jpg,nolink,25x25,Nature);4||&amp;ref(Spell/V_Nature.jpg,nolink,25x25,Nature Gem);6|儀式/水陸両用|地方呪附|
|~|&gt;|&gt;|&gt;|&gt;|指定した州にある包囲された要塞の食糧を急激に減少させます|
</v>
      </c>
      <c r="Q85" s="1">
        <v>4</v>
      </c>
      <c r="W85" s="1" t="s">
        <v>955</v>
      </c>
    </row>
    <row r="86" spans="1:24" x14ac:dyDescent="0.15">
      <c r="A86" t="str">
        <f t="shared" si="2"/>
        <v>Conjuration6S</v>
      </c>
      <c r="C86" s="1" t="s">
        <v>17</v>
      </c>
      <c r="D86" s="1">
        <v>6</v>
      </c>
      <c r="F86" s="1" t="s">
        <v>89</v>
      </c>
      <c r="H86" s="3" t="s">
        <v>646</v>
      </c>
      <c r="J86" s="1">
        <v>9</v>
      </c>
      <c r="K86" s="1" t="s">
        <v>644</v>
      </c>
      <c r="L86" s="1" t="s">
        <v>2032</v>
      </c>
      <c r="M86" s="1" t="s">
        <v>860</v>
      </c>
      <c r="N86" s="2" t="s">
        <v>956</v>
      </c>
      <c r="O86" s="6" t="str">
        <f t="shared" si="3"/>
        <v xml:space="preserve">|Summon Fire Snakes|&amp;ref(Spell/P_Fire.jpg,nolink,25x25,Fire);2||&amp;ref(Spell/V_Fire.jpg,nolink,25x25,Fire Gem);9|儀式/陸上専用|兵士召喚|
|~|&gt;|&gt;|&gt;|&gt;|火球で近くの敵を焼く蛇Fire Snakeを5+体召喚します|
</v>
      </c>
      <c r="P86" s="3" t="s">
        <v>797</v>
      </c>
      <c r="T86" s="1" t="s">
        <v>778</v>
      </c>
    </row>
    <row r="87" spans="1:24" x14ac:dyDescent="0.15">
      <c r="A87" t="str">
        <f t="shared" si="2"/>
        <v/>
      </c>
      <c r="C87" s="1" t="s">
        <v>17</v>
      </c>
      <c r="D87" s="1">
        <v>6</v>
      </c>
      <c r="F87" s="1" t="s">
        <v>90</v>
      </c>
      <c r="H87" s="3" t="s">
        <v>661</v>
      </c>
      <c r="J87" s="1">
        <v>30</v>
      </c>
      <c r="K87" s="1" t="s">
        <v>644</v>
      </c>
      <c r="L87" s="1" t="s">
        <v>2032</v>
      </c>
      <c r="M87" s="1" t="s">
        <v>861</v>
      </c>
      <c r="N87" s="2" t="s">
        <v>957</v>
      </c>
      <c r="O87" s="6" t="str">
        <f t="shared" si="3"/>
        <v xml:space="preserve">|Summon Flame Spirit|&amp;ref(Spell/P_Fire.jpg,nolink,25x25,Fire);3||&amp;ref(Spell/V_Fire.jpg,nolink,25x25,Fire Gem);30|儀式/陸上専用|指揮官召喚|
|~|&gt;|&gt;|&gt;|&gt;|火の魔法に長ける精霊Fire Spiritを召喚します|
</v>
      </c>
      <c r="P87" s="3" t="s">
        <v>798</v>
      </c>
      <c r="T87" s="1">
        <v>1</v>
      </c>
      <c r="W87" s="1" t="s">
        <v>741</v>
      </c>
    </row>
    <row r="88" spans="1:24" x14ac:dyDescent="0.15">
      <c r="A88" t="str">
        <f t="shared" si="2"/>
        <v/>
      </c>
      <c r="C88" s="1" t="s">
        <v>17</v>
      </c>
      <c r="D88" s="1">
        <v>6</v>
      </c>
      <c r="F88" s="1" t="s">
        <v>91</v>
      </c>
      <c r="H88" s="3" t="s">
        <v>662</v>
      </c>
      <c r="J88" s="1">
        <v>10</v>
      </c>
      <c r="K88" s="1" t="s">
        <v>644</v>
      </c>
      <c r="L88" s="1" t="s">
        <v>2032</v>
      </c>
      <c r="M88" s="1" t="s">
        <v>860</v>
      </c>
      <c r="N88" s="2" t="s">
        <v>958</v>
      </c>
      <c r="O88" s="6" t="str">
        <f t="shared" si="3"/>
        <v xml:space="preserve">|Summon Great Eagles|&amp;ref(Spell/P_Air.jpg,nolink,25x25,Air);3||&amp;ref(Spell/V_Air.jpg,nolink,25x25,Air Gem);10|儀式/陸上専用|兵士召喚|
|~|&gt;|&gt;|&gt;|&gt;|巨大な鷲Great Eagleを5+体召喚します|
</v>
      </c>
      <c r="P88" s="3" t="s">
        <v>799</v>
      </c>
      <c r="T88" s="1" t="s">
        <v>698</v>
      </c>
    </row>
    <row r="89" spans="1:24" x14ac:dyDescent="0.15">
      <c r="A89" t="str">
        <f t="shared" si="2"/>
        <v/>
      </c>
      <c r="C89" s="1" t="s">
        <v>17</v>
      </c>
      <c r="D89" s="1">
        <v>6</v>
      </c>
      <c r="F89" s="1" t="s">
        <v>92</v>
      </c>
      <c r="H89" s="3" t="s">
        <v>652</v>
      </c>
      <c r="J89" s="1">
        <v>15</v>
      </c>
      <c r="K89" s="1" t="s">
        <v>644</v>
      </c>
      <c r="L89" s="1" t="s">
        <v>2084</v>
      </c>
      <c r="M89" s="1" t="s">
        <v>861</v>
      </c>
      <c r="N89" s="2" t="s">
        <v>959</v>
      </c>
      <c r="O89" s="6" t="str">
        <f t="shared" si="3"/>
        <v xml:space="preserve">|Summon Bishop Fish|&amp;ref(Spell/P_Water.jpg,nolink,25x25,Water);3||&amp;ref(Spell/V_Water.jpg,nolink,25x25,Water Gem);15|儀式/水中専用|指揮官召喚|
|~|&gt;|&gt;|&gt;|&gt;|強大な水棲の聖職者Bishop Fishを召喚します|
</v>
      </c>
      <c r="P89" s="3" t="s">
        <v>800</v>
      </c>
      <c r="T89" s="1">
        <v>1</v>
      </c>
      <c r="W89" s="1" t="s">
        <v>741</v>
      </c>
    </row>
    <row r="90" spans="1:24" x14ac:dyDescent="0.15">
      <c r="A90" t="str">
        <f t="shared" si="2"/>
        <v/>
      </c>
      <c r="C90" s="1" t="s">
        <v>17</v>
      </c>
      <c r="D90" s="1">
        <v>6</v>
      </c>
      <c r="F90" s="1" t="s">
        <v>93</v>
      </c>
      <c r="H90" s="3" t="s">
        <v>652</v>
      </c>
      <c r="J90" s="1">
        <v>3</v>
      </c>
      <c r="K90" s="1" t="s">
        <v>645</v>
      </c>
      <c r="L90" s="1" t="s">
        <v>2084</v>
      </c>
      <c r="M90" s="1" t="s">
        <v>753</v>
      </c>
      <c r="N90" s="2" t="s">
        <v>960</v>
      </c>
      <c r="O90" s="6" t="str">
        <f t="shared" si="3"/>
        <v xml:space="preserve">|Shark Attack|&amp;ref(Spell/P_Water.jpg,nolink,25x25,Water);3||&amp;ref(Spell/V_Water.jpg,nolink,25x25,Water Gem);3|戦闘/水中専用|戦闘呪附|
|~|&gt;|&gt;|&gt;|&gt;|血の匂いを利用しSharkやSmall Sharkの群れを断続的に呼び寄せます|
</v>
      </c>
      <c r="P90" s="3" t="s">
        <v>801</v>
      </c>
      <c r="Q90" s="1">
        <v>0</v>
      </c>
      <c r="R90" s="1">
        <v>250</v>
      </c>
      <c r="S90" s="1">
        <v>0</v>
      </c>
      <c r="T90" s="1">
        <v>1</v>
      </c>
      <c r="U90" s="1">
        <v>0</v>
      </c>
      <c r="V90" s="1">
        <v>300</v>
      </c>
      <c r="W90" s="1" t="s">
        <v>753</v>
      </c>
    </row>
    <row r="91" spans="1:24" x14ac:dyDescent="0.15">
      <c r="A91" t="str">
        <f t="shared" si="2"/>
        <v/>
      </c>
      <c r="C91" s="1" t="s">
        <v>17</v>
      </c>
      <c r="D91" s="1">
        <v>6</v>
      </c>
      <c r="F91" s="1" t="s">
        <v>94</v>
      </c>
      <c r="H91" s="3" t="s">
        <v>652</v>
      </c>
      <c r="J91" s="1">
        <v>55</v>
      </c>
      <c r="K91" s="1" t="s">
        <v>644</v>
      </c>
      <c r="L91" s="1" t="s">
        <v>2027</v>
      </c>
      <c r="M91" s="1" t="s">
        <v>928</v>
      </c>
      <c r="N91" s="2" t="s">
        <v>961</v>
      </c>
      <c r="O91" s="6" t="str">
        <f t="shared" si="3"/>
        <v xml:space="preserve">|Sea King's Court|&amp;ref(Spell/P_Water.jpg,nolink,25x25,Water);3||&amp;ref(Spell/V_Water.jpg,nolink,25x25,Water Gem);55|儀式/水陸両用|軍団召喚|
|~|&gt;|&gt;|&gt;|&gt;|Sea Troll10体、Troll Guard5体とその指揮官Sea Kingを召喚します|
</v>
      </c>
      <c r="P91" s="3" t="s">
        <v>802</v>
      </c>
      <c r="T91" s="1">
        <v>1</v>
      </c>
      <c r="W91" s="1" t="s">
        <v>741</v>
      </c>
      <c r="X91" s="1" t="s">
        <v>803</v>
      </c>
    </row>
    <row r="92" spans="1:24" x14ac:dyDescent="0.15">
      <c r="A92" t="str">
        <f t="shared" si="2"/>
        <v/>
      </c>
      <c r="C92" s="1" t="s">
        <v>17</v>
      </c>
      <c r="D92" s="1">
        <v>6</v>
      </c>
      <c r="F92" s="1" t="s">
        <v>95</v>
      </c>
      <c r="H92" s="3" t="s">
        <v>669</v>
      </c>
      <c r="I92" s="1" t="s">
        <v>639</v>
      </c>
      <c r="J92" s="1">
        <v>40</v>
      </c>
      <c r="K92" s="1" t="s">
        <v>644</v>
      </c>
      <c r="L92" s="1" t="s">
        <v>2027</v>
      </c>
      <c r="M92" s="1" t="s">
        <v>861</v>
      </c>
      <c r="N92" s="2" t="s">
        <v>962</v>
      </c>
      <c r="O92" s="6" t="str">
        <f t="shared" si="3"/>
        <v xml:space="preserve">|Streams from Hades|&amp;ref(Spell/P_Water.jpg,nolink,25x25,Water);4|&amp;ref(Spell/P_Death.jpg,nolink,25x25,Death);1|&amp;ref(Spell/V_Water.jpg,nolink,25x25,Water Gem);40|儀式/水陸両用|指揮官召喚|
|~|&gt;|&gt;|&gt;|&gt;|強大な魔力を持つ冥界の川の精霊Kokythiadを召喚します|
</v>
      </c>
      <c r="P92" s="3" t="s">
        <v>804</v>
      </c>
      <c r="T92" s="1">
        <v>1</v>
      </c>
      <c r="W92" s="1" t="s">
        <v>741</v>
      </c>
    </row>
    <row r="93" spans="1:24" x14ac:dyDescent="0.15">
      <c r="A93" t="str">
        <f t="shared" si="2"/>
        <v/>
      </c>
      <c r="C93" s="1" t="s">
        <v>17</v>
      </c>
      <c r="D93" s="1">
        <v>6</v>
      </c>
      <c r="F93" s="1" t="s">
        <v>96</v>
      </c>
      <c r="H93" s="3" t="s">
        <v>666</v>
      </c>
      <c r="J93" s="1">
        <v>3</v>
      </c>
      <c r="K93" s="1" t="s">
        <v>644</v>
      </c>
      <c r="L93" s="1" t="s">
        <v>2032</v>
      </c>
      <c r="M93" s="1" t="s">
        <v>860</v>
      </c>
      <c r="N93" s="2" t="s">
        <v>963</v>
      </c>
      <c r="O93" s="6" t="str">
        <f t="shared" si="3"/>
        <v xml:space="preserve">|Contact Hill Giant|&amp;ref(Spell/P_Earth.jpg,nolink,25x25,Earth);3||&amp;ref(Spell/V_Earth.jpg,nolink,25x25,Earth Gem);3|儀式/陸上専用|兵士召喚|
|~|&gt;|&gt;|&gt;|&gt;|野蛮で強大な巨人Hill Giantを1体召喚します|
</v>
      </c>
      <c r="P93" s="3" t="s">
        <v>805</v>
      </c>
      <c r="T93" s="1">
        <v>1</v>
      </c>
    </row>
    <row r="94" spans="1:24" x14ac:dyDescent="0.15">
      <c r="A94" t="str">
        <f t="shared" si="2"/>
        <v/>
      </c>
      <c r="C94" s="1" t="s">
        <v>17</v>
      </c>
      <c r="D94" s="1">
        <v>6</v>
      </c>
      <c r="F94" s="1" t="s">
        <v>97</v>
      </c>
      <c r="H94" s="3" t="s">
        <v>666</v>
      </c>
      <c r="J94" s="1">
        <v>55</v>
      </c>
      <c r="K94" s="1" t="s">
        <v>644</v>
      </c>
      <c r="L94" s="1" t="s">
        <v>2032</v>
      </c>
      <c r="M94" s="1" t="s">
        <v>928</v>
      </c>
      <c r="N94" s="2" t="s">
        <v>964</v>
      </c>
      <c r="O94" s="6" t="str">
        <f t="shared" si="3"/>
        <v xml:space="preserve">|Troll King's Court|&amp;ref(Spell/P_Earth.jpg,nolink,25x25,Earth);3||&amp;ref(Spell/V_Earth.jpg,nolink,25x25,Earth Gem);55|儀式/陸上専用|軍団召喚|
|~|&gt;|&gt;|&gt;|&gt;|Trollを10体、War Trollを5体、Troll Moose Knightを2体とその指揮官Troll Kingを召喚します|
</v>
      </c>
      <c r="P94" s="3" t="s">
        <v>806</v>
      </c>
      <c r="T94" s="1">
        <v>1</v>
      </c>
      <c r="W94" s="1" t="s">
        <v>741</v>
      </c>
      <c r="X94" s="1" t="s">
        <v>807</v>
      </c>
    </row>
    <row r="95" spans="1:24" x14ac:dyDescent="0.15">
      <c r="A95" t="str">
        <f t="shared" si="2"/>
        <v/>
      </c>
      <c r="C95" s="1" t="s">
        <v>17</v>
      </c>
      <c r="D95" s="1">
        <v>6</v>
      </c>
      <c r="F95" s="1" t="s">
        <v>98</v>
      </c>
      <c r="H95" s="3" t="s">
        <v>658</v>
      </c>
      <c r="J95" s="1">
        <v>25</v>
      </c>
      <c r="K95" s="1" t="s">
        <v>644</v>
      </c>
      <c r="L95" s="1" t="s">
        <v>2027</v>
      </c>
      <c r="M95" s="1" t="s">
        <v>894</v>
      </c>
      <c r="N95" s="2" t="s">
        <v>965</v>
      </c>
      <c r="O95" s="6" t="str">
        <f t="shared" si="3"/>
        <v xml:space="preserve">|Acashic Knowledge|&amp;ref(Spell/P_Astral.jpg,nolink,25x25,Astral);3||&amp;ref(Spell/V_Astral.jpg,nolink,25x25,Astral Pearl);25|儀式/水陸両用|土地探索|
|~|&gt;|&gt;|&gt;|&gt;|指定した州の全ての魔法の地を明かします|
</v>
      </c>
      <c r="Q95" s="1">
        <v>10</v>
      </c>
      <c r="W95" s="1" t="s">
        <v>774</v>
      </c>
    </row>
    <row r="96" spans="1:24" x14ac:dyDescent="0.15">
      <c r="A96" t="str">
        <f t="shared" si="2"/>
        <v/>
      </c>
      <c r="C96" s="1" t="s">
        <v>17</v>
      </c>
      <c r="D96" s="1">
        <v>6</v>
      </c>
      <c r="F96" s="1" t="s">
        <v>99</v>
      </c>
      <c r="H96" s="3" t="s">
        <v>670</v>
      </c>
      <c r="I96" s="1" t="s">
        <v>639</v>
      </c>
      <c r="J96" s="1">
        <v>90</v>
      </c>
      <c r="K96" s="1" t="s">
        <v>644</v>
      </c>
      <c r="L96" s="1" t="s">
        <v>2027</v>
      </c>
      <c r="M96" s="1" t="s">
        <v>928</v>
      </c>
      <c r="N96" s="2" t="s">
        <v>966</v>
      </c>
      <c r="O96" s="6" t="str">
        <f t="shared" si="3"/>
        <v xml:space="preserve">|Ether Gate|&amp;ref(Spell/P_Astral.jpg,nolink,25x25,Astral);4|&amp;ref(Spell/P_Death.jpg,nolink,25x25,Death);1|&amp;ref(Spell/V_Astral.jpg,nolink,25x25,Astral Pearl);90|儀式/水陸両用|軍団召喚|
|~|&gt;|&gt;|&gt;|&gt;|魔法の剣を持つEther Warriorを15体とその指揮官Ether Lordを召喚します|
</v>
      </c>
      <c r="P96" s="3" t="s">
        <v>808</v>
      </c>
      <c r="T96" s="1">
        <v>1</v>
      </c>
      <c r="W96" s="1" t="s">
        <v>741</v>
      </c>
    </row>
    <row r="97" spans="1:24" x14ac:dyDescent="0.15">
      <c r="A97" t="str">
        <f t="shared" si="2"/>
        <v/>
      </c>
      <c r="C97" s="1" t="s">
        <v>17</v>
      </c>
      <c r="D97" s="1">
        <v>6</v>
      </c>
      <c r="F97" s="1" t="s">
        <v>100</v>
      </c>
      <c r="H97" s="3" t="s">
        <v>640</v>
      </c>
      <c r="J97" s="1">
        <v>14</v>
      </c>
      <c r="K97" s="1" t="s">
        <v>644</v>
      </c>
      <c r="L97" s="1" t="s">
        <v>2027</v>
      </c>
      <c r="M97" s="1" t="s">
        <v>860</v>
      </c>
      <c r="N97" s="2" t="s">
        <v>967</v>
      </c>
      <c r="O97" s="6" t="str">
        <f t="shared" si="3"/>
        <v xml:space="preserve">|Summon Ghosts|&amp;ref(Spell/P_Death.jpg,nolink,25x25,Death);2||&amp;ref(Spell/V_Death.jpg,nolink,25x25,Death Gem);14|儀式/水陸両用|兵士召喚|
|~|&gt;|&gt;|&gt;|&gt;|生命力を吸い取る霊Ghostを5+体召喚します|
</v>
      </c>
      <c r="P97" s="3" t="s">
        <v>809</v>
      </c>
      <c r="T97" s="1" t="s">
        <v>778</v>
      </c>
    </row>
    <row r="98" spans="1:24" x14ac:dyDescent="0.15">
      <c r="A98" t="str">
        <f t="shared" si="2"/>
        <v/>
      </c>
      <c r="C98" s="1" t="s">
        <v>17</v>
      </c>
      <c r="D98" s="1">
        <v>6</v>
      </c>
      <c r="F98" s="1" t="s">
        <v>101</v>
      </c>
      <c r="H98" s="3" t="s">
        <v>659</v>
      </c>
      <c r="J98" s="1">
        <v>22</v>
      </c>
      <c r="K98" s="1" t="s">
        <v>644</v>
      </c>
      <c r="L98" s="1" t="s">
        <v>2027</v>
      </c>
      <c r="M98" s="1" t="s">
        <v>861</v>
      </c>
      <c r="N98" s="2" t="s">
        <v>968</v>
      </c>
      <c r="O98" s="6" t="str">
        <f t="shared" si="3"/>
        <v xml:space="preserve">|Summon Spectre|&amp;ref(Spell/P_Death.jpg,nolink,25x25,Death);3||&amp;ref(Spell/V_Death.jpg,nolink,25x25,Death Gem);22|儀式/水陸両用|指揮官召喚|
|~|&gt;|&gt;|&gt;|&gt;|多様な魔力を持つ霊Spectral Mageを召喚します|
</v>
      </c>
      <c r="P98" s="3" t="s">
        <v>810</v>
      </c>
      <c r="T98" s="1">
        <v>1</v>
      </c>
      <c r="W98" s="1" t="s">
        <v>741</v>
      </c>
    </row>
    <row r="99" spans="1:24" x14ac:dyDescent="0.15">
      <c r="A99" t="str">
        <f t="shared" si="2"/>
        <v/>
      </c>
      <c r="C99" s="1" t="s">
        <v>17</v>
      </c>
      <c r="D99" s="1">
        <v>6</v>
      </c>
      <c r="F99" s="1" t="s">
        <v>102</v>
      </c>
      <c r="H99" s="3" t="s">
        <v>641</v>
      </c>
      <c r="I99" s="1" t="s">
        <v>647</v>
      </c>
      <c r="J99" s="1">
        <v>1</v>
      </c>
      <c r="K99" s="1" t="s">
        <v>645</v>
      </c>
      <c r="L99" s="1" t="s">
        <v>2032</v>
      </c>
      <c r="M99" s="1" t="s">
        <v>880</v>
      </c>
      <c r="N99" s="2" t="s">
        <v>969</v>
      </c>
      <c r="O99" s="6" t="str">
        <f t="shared" si="3"/>
        <v xml:space="preserve">|Summon Sprites|&amp;ref(Spell/P_Nature.jpg,nolink,25x25,Nature);1|&amp;ref(Spell/P_Air.jpg,nolink,25x25,Air);1|&amp;ref(Spell/V_Nature.jpg,nolink,25x25,Nature Gem);1|戦闘/陸上専用|一時的召喚|
|~|&gt;|&gt;|&gt;|&gt;|敵を昏睡させる矢を放つ小妖精Spriteを6体召喚します|
</v>
      </c>
      <c r="P99" s="3" t="s">
        <v>811</v>
      </c>
      <c r="Q99" s="1">
        <v>1</v>
      </c>
      <c r="R99" s="1">
        <v>125</v>
      </c>
      <c r="S99" s="1">
        <v>0</v>
      </c>
      <c r="T99" s="1">
        <v>6</v>
      </c>
      <c r="U99" s="1">
        <v>0</v>
      </c>
      <c r="V99" s="1">
        <v>100</v>
      </c>
    </row>
    <row r="100" spans="1:24" x14ac:dyDescent="0.15">
      <c r="A100" t="str">
        <f t="shared" si="2"/>
        <v/>
      </c>
      <c r="C100" s="1" t="s">
        <v>17</v>
      </c>
      <c r="D100" s="1">
        <v>6</v>
      </c>
      <c r="F100" s="1" t="s">
        <v>103</v>
      </c>
      <c r="H100" s="3" t="s">
        <v>660</v>
      </c>
      <c r="J100" s="1">
        <v>37</v>
      </c>
      <c r="K100" s="1" t="s">
        <v>644</v>
      </c>
      <c r="L100" s="1" t="s">
        <v>2032</v>
      </c>
      <c r="M100" s="1" t="s">
        <v>928</v>
      </c>
      <c r="N100" s="2" t="s">
        <v>970</v>
      </c>
      <c r="O100" s="6" t="str">
        <f t="shared" si="3"/>
        <v xml:space="preserve">|Forest Troll Tribe|&amp;ref(Spell/P_Nature.jpg,nolink,25x25,Nature);3||&amp;ref(Spell/V_Nature.jpg,nolink,25x25,Nature Gem);37|儀式/陸上専用|軍団召喚|
|~|&gt;|&gt;|&gt;|&gt;|Forest Trollを15体とその指揮官Troll Shamanを召喚します|
</v>
      </c>
      <c r="P100" s="3" t="s">
        <v>812</v>
      </c>
      <c r="T100" s="1">
        <v>1</v>
      </c>
      <c r="W100" s="1" t="s">
        <v>741</v>
      </c>
      <c r="X100" s="1" t="s">
        <v>813</v>
      </c>
    </row>
    <row r="101" spans="1:24" x14ac:dyDescent="0.15">
      <c r="A101" t="str">
        <f t="shared" si="2"/>
        <v/>
      </c>
      <c r="C101" s="1" t="s">
        <v>17</v>
      </c>
      <c r="D101" s="1">
        <v>6</v>
      </c>
      <c r="F101" s="1" t="s">
        <v>104</v>
      </c>
      <c r="H101" s="3" t="s">
        <v>660</v>
      </c>
      <c r="J101" s="1">
        <v>2</v>
      </c>
      <c r="K101" s="1" t="s">
        <v>644</v>
      </c>
      <c r="L101" s="1" t="s">
        <v>2032</v>
      </c>
      <c r="M101" s="1" t="s">
        <v>860</v>
      </c>
      <c r="N101" s="2" t="s">
        <v>971</v>
      </c>
      <c r="O101" s="6" t="str">
        <f t="shared" si="3"/>
        <v xml:space="preserve">|Contact Forest Giant|&amp;ref(Spell/P_Nature.jpg,nolink,25x25,Nature);3||&amp;ref(Spell/V_Nature.jpg,nolink,25x25,Nature Gem);2|儀式/陸上専用|兵士召喚|
|~|&gt;|&gt;|&gt;|&gt;|野蛮で強力な巨人Forest Giantを召喚します|
</v>
      </c>
      <c r="P101" s="3" t="s">
        <v>814</v>
      </c>
      <c r="T101" s="1">
        <v>1</v>
      </c>
    </row>
    <row r="102" spans="1:24" x14ac:dyDescent="0.15">
      <c r="A102" t="str">
        <f t="shared" si="2"/>
        <v/>
      </c>
      <c r="C102" s="1" t="s">
        <v>17</v>
      </c>
      <c r="D102" s="1">
        <v>6</v>
      </c>
      <c r="F102" s="1" t="s">
        <v>105</v>
      </c>
      <c r="H102" s="3" t="s">
        <v>660</v>
      </c>
      <c r="J102" s="1">
        <v>5</v>
      </c>
      <c r="K102" s="1" t="s">
        <v>644</v>
      </c>
      <c r="L102" s="1" t="s">
        <v>2032</v>
      </c>
      <c r="M102" s="1" t="s">
        <v>860</v>
      </c>
      <c r="N102" s="2" t="s">
        <v>972</v>
      </c>
      <c r="O102" s="6" t="str">
        <f t="shared" si="3"/>
        <v xml:space="preserve">|Contact Lamias|&amp;ref(Spell/P_Nature.jpg,nolink,25x25,Nature);3||&amp;ref(Spell/V_Nature.jpg,nolink,25x25,Nature Gem);5|儀式/陸上専用|兵士召喚|
|~|&gt;|&gt;|&gt;|&gt;|高い再生能力を備える蛇女Lamiaを5+体召喚します|
</v>
      </c>
      <c r="P102" s="3" t="s">
        <v>815</v>
      </c>
      <c r="T102" s="1" t="s">
        <v>698</v>
      </c>
      <c r="W102" s="1" t="s">
        <v>816</v>
      </c>
    </row>
    <row r="103" spans="1:24" x14ac:dyDescent="0.15">
      <c r="A103" t="str">
        <f t="shared" si="2"/>
        <v/>
      </c>
      <c r="C103" s="1" t="s">
        <v>17</v>
      </c>
      <c r="D103" s="1">
        <v>6</v>
      </c>
      <c r="F103" s="1" t="s">
        <v>106</v>
      </c>
      <c r="H103" s="3" t="s">
        <v>660</v>
      </c>
      <c r="J103" s="1">
        <v>8</v>
      </c>
      <c r="K103" s="1" t="s">
        <v>644</v>
      </c>
      <c r="L103" s="1" t="s">
        <v>2032</v>
      </c>
      <c r="M103" s="1" t="s">
        <v>973</v>
      </c>
      <c r="N103" s="2" t="s">
        <v>974</v>
      </c>
      <c r="O103" s="6" t="str">
        <f t="shared" si="3"/>
        <v xml:space="preserve">|Locust Swarms|&amp;ref(Spell/P_Nature.jpg,nolink,25x25,Nature);3||&amp;ref(Spell/V_Nature.jpg,nolink,25x25,Nature Gem);8|儀式/陸上専用|災害誘発|
|~|&gt;|&gt;|&gt;|&gt;|指定した州に蝗の大群を放ち税収に被害を与えます|
</v>
      </c>
      <c r="Q103" s="1">
        <v>5</v>
      </c>
      <c r="W103" s="1" t="s">
        <v>749</v>
      </c>
    </row>
    <row r="104" spans="1:24" x14ac:dyDescent="0.15">
      <c r="A104" t="str">
        <f t="shared" si="2"/>
        <v>Conjuration6E</v>
      </c>
      <c r="C104" s="1" t="s">
        <v>17</v>
      </c>
      <c r="D104" s="1">
        <v>6</v>
      </c>
      <c r="F104" s="1" t="s">
        <v>107</v>
      </c>
      <c r="H104" s="3" t="s">
        <v>671</v>
      </c>
      <c r="I104" s="1" t="s">
        <v>640</v>
      </c>
      <c r="J104" s="1">
        <v>25</v>
      </c>
      <c r="K104" s="1" t="s">
        <v>644</v>
      </c>
      <c r="L104" s="1" t="s">
        <v>2032</v>
      </c>
      <c r="M104" s="1" t="s">
        <v>861</v>
      </c>
      <c r="N104" s="2" t="s">
        <v>975</v>
      </c>
      <c r="O104" s="6" t="str">
        <f t="shared" si="3"/>
        <v xml:space="preserve">|Contact Lamia Queen|&amp;ref(Spell/P_Nature.jpg,nolink,25x25,Nature);5|&amp;ref(Spell/P_Death.jpg,nolink,25x25,Death);2|&amp;ref(Spell/V_Nature.jpg,nolink,25x25,Nature Gem);25|儀式/陸上専用|指揮官召喚|
|~|&gt;|&gt;|&gt;|&gt;|強力な魔力と再生力を持つ蛇女Lamia Queenを召喚します|
</v>
      </c>
      <c r="P104" s="3" t="s">
        <v>817</v>
      </c>
      <c r="T104" s="1">
        <v>1</v>
      </c>
      <c r="W104" s="1" t="s">
        <v>741</v>
      </c>
    </row>
    <row r="105" spans="1:24" x14ac:dyDescent="0.15">
      <c r="A105" t="str">
        <f t="shared" si="2"/>
        <v>Conjuration7S</v>
      </c>
      <c r="C105" s="1" t="s">
        <v>17</v>
      </c>
      <c r="D105" s="1">
        <v>7</v>
      </c>
      <c r="F105" s="1" t="s">
        <v>108</v>
      </c>
      <c r="H105" s="3" t="s">
        <v>672</v>
      </c>
      <c r="J105" s="1">
        <v>2</v>
      </c>
      <c r="K105" s="1" t="s">
        <v>645</v>
      </c>
      <c r="L105" s="1" t="s">
        <v>2032</v>
      </c>
      <c r="M105" s="1" t="s">
        <v>880</v>
      </c>
      <c r="N105" s="2" t="s">
        <v>976</v>
      </c>
      <c r="O105" s="6" t="str">
        <f t="shared" si="3"/>
        <v xml:space="preserve">|Living Fire|&amp;ref(Spell/P_Fire.jpg,nolink,25x25,Fire);4||&amp;ref(Spell/V_Fire.jpg,nolink,25x25,Fire Gem);2|戦闘/陸上専用|一時的召喚|
|~|&gt;|&gt;|&gt;|&gt;|炎による範囲攻撃を行う中型精霊Fire Elementalを4+体召喚します|
</v>
      </c>
      <c r="P105" s="3" t="s">
        <v>818</v>
      </c>
      <c r="Q105" s="1">
        <v>1</v>
      </c>
      <c r="R105" s="1">
        <v>150</v>
      </c>
      <c r="S105" s="1">
        <v>0</v>
      </c>
      <c r="T105" s="1" t="s">
        <v>695</v>
      </c>
      <c r="U105" s="1">
        <v>0</v>
      </c>
      <c r="V105" s="1">
        <v>200</v>
      </c>
    </row>
    <row r="106" spans="1:24" x14ac:dyDescent="0.15">
      <c r="A106" t="str">
        <f t="shared" si="2"/>
        <v/>
      </c>
      <c r="C106" s="1" t="s">
        <v>17</v>
      </c>
      <c r="D106" s="1">
        <v>7</v>
      </c>
      <c r="F106" s="1" t="s">
        <v>109</v>
      </c>
      <c r="H106" s="3" t="s">
        <v>663</v>
      </c>
      <c r="J106" s="1">
        <v>2</v>
      </c>
      <c r="K106" s="1" t="s">
        <v>645</v>
      </c>
      <c r="L106" s="1" t="s">
        <v>2032</v>
      </c>
      <c r="M106" s="1" t="s">
        <v>880</v>
      </c>
      <c r="N106" s="2" t="s">
        <v>977</v>
      </c>
      <c r="O106" s="6" t="str">
        <f t="shared" si="3"/>
        <v xml:space="preserve">|Living Clouds|&amp;ref(Spell/P_Air.jpg,nolink,25x25,Air);4||&amp;ref(Spell/V_Air.jpg,nolink,25x25,Air Gem);2|戦闘/陸上専用|一時的召喚|
|~|&gt;|&gt;|&gt;|&gt;|電撃と蹂躙で敵を薙ぎ倒す中型精霊Air Elementalを4+体召喚します|
</v>
      </c>
      <c r="P106" s="3" t="s">
        <v>769</v>
      </c>
      <c r="Q106" s="1">
        <v>1</v>
      </c>
      <c r="R106" s="1">
        <v>150</v>
      </c>
      <c r="S106" s="1">
        <v>0</v>
      </c>
      <c r="T106" s="1" t="s">
        <v>695</v>
      </c>
      <c r="U106" s="1">
        <v>0</v>
      </c>
      <c r="V106" s="1">
        <v>200</v>
      </c>
    </row>
    <row r="107" spans="1:24" x14ac:dyDescent="0.15">
      <c r="A107" t="str">
        <f t="shared" si="2"/>
        <v/>
      </c>
      <c r="C107" s="1" t="s">
        <v>17</v>
      </c>
      <c r="D107" s="1">
        <v>7</v>
      </c>
      <c r="F107" s="1" t="s">
        <v>110</v>
      </c>
      <c r="H107" s="3" t="s">
        <v>652</v>
      </c>
      <c r="J107" s="1">
        <v>13</v>
      </c>
      <c r="K107" s="1" t="s">
        <v>644</v>
      </c>
      <c r="L107" s="1" t="s">
        <v>2084</v>
      </c>
      <c r="M107" s="1" t="s">
        <v>860</v>
      </c>
      <c r="N107" s="2" t="s">
        <v>982</v>
      </c>
      <c r="O107" s="6" t="str">
        <f t="shared" si="3"/>
        <v xml:space="preserve">|Summon Asp Turtle|&amp;ref(Spell/P_Water.jpg,nolink,25x25,Water);3||&amp;ref(Spell/V_Water.jpg,nolink,25x25,Water Gem);13|儀式/水中専用|兵士召喚|
|~|&gt;|&gt;|&gt;|&gt;|硬い甲羅を持ち敵を蹂躙する水棲の大亀Asp Turtleを召喚します|
</v>
      </c>
      <c r="P107" s="3" t="s">
        <v>819</v>
      </c>
      <c r="T107" s="1">
        <v>1</v>
      </c>
    </row>
    <row r="108" spans="1:24" x14ac:dyDescent="0.15">
      <c r="A108" t="str">
        <f t="shared" si="2"/>
        <v/>
      </c>
      <c r="C108" s="1" t="s">
        <v>17</v>
      </c>
      <c r="D108" s="1">
        <v>7</v>
      </c>
      <c r="F108" s="1" t="s">
        <v>111</v>
      </c>
      <c r="H108" s="3" t="s">
        <v>652</v>
      </c>
      <c r="I108" s="1" t="s">
        <v>640</v>
      </c>
      <c r="J108" s="1">
        <v>15</v>
      </c>
      <c r="K108" s="1" t="s">
        <v>644</v>
      </c>
      <c r="L108" s="1" t="s">
        <v>2032</v>
      </c>
      <c r="M108" s="1" t="s">
        <v>860</v>
      </c>
      <c r="N108" s="2" t="s">
        <v>983</v>
      </c>
      <c r="O108" s="6" t="str">
        <f t="shared" si="3"/>
        <v xml:space="preserve">|Summon Catoblepas|&amp;ref(Spell/P_Water.jpg,nolink,25x25,Water);3|&amp;ref(Spell/P_Death.jpg,nolink,25x25,Death);2|&amp;ref(Spell/V_Water.jpg,nolink,25x25,Water Gem);15|儀式/陸上専用|兵士召喚|
|~|&gt;|&gt;|&gt;|&gt;|致命的な眼光を持つ毒に包まれた大牛Catoblepasを1体召喚します|
</v>
      </c>
      <c r="P108" s="3" t="s">
        <v>820</v>
      </c>
      <c r="T108" s="1">
        <v>1</v>
      </c>
    </row>
    <row r="109" spans="1:24" x14ac:dyDescent="0.15">
      <c r="A109" t="str">
        <f t="shared" si="2"/>
        <v/>
      </c>
      <c r="C109" s="1" t="s">
        <v>17</v>
      </c>
      <c r="D109" s="1">
        <v>7</v>
      </c>
      <c r="F109" s="1" t="s">
        <v>112</v>
      </c>
      <c r="H109" s="3" t="s">
        <v>669</v>
      </c>
      <c r="J109" s="1">
        <v>2</v>
      </c>
      <c r="K109" s="1" t="s">
        <v>645</v>
      </c>
      <c r="L109" s="1" t="s">
        <v>2027</v>
      </c>
      <c r="M109" s="1" t="s">
        <v>880</v>
      </c>
      <c r="N109" s="2" t="s">
        <v>980</v>
      </c>
      <c r="O109" s="6" t="str">
        <f t="shared" si="3"/>
        <v xml:space="preserve">|Living Water|&amp;ref(Spell/P_Water.jpg,nolink,25x25,Water);4||&amp;ref(Spell/V_Water.jpg,nolink,25x25,Water Gem);2|戦闘/水陸両用|一時的召喚|
|~|&gt;|&gt;|&gt;|&gt;|気候に応じ中型精霊Water ElementalかIce Elementalを4+体召喚します|
</v>
      </c>
      <c r="P109" s="3" t="s">
        <v>775</v>
      </c>
      <c r="Q109" s="1">
        <v>1</v>
      </c>
      <c r="R109" s="1">
        <v>150</v>
      </c>
      <c r="S109" s="1">
        <v>0</v>
      </c>
      <c r="T109" s="1" t="s">
        <v>695</v>
      </c>
      <c r="U109" s="1">
        <v>0</v>
      </c>
      <c r="V109" s="1">
        <v>200</v>
      </c>
      <c r="W109" s="1" t="s">
        <v>767</v>
      </c>
    </row>
    <row r="110" spans="1:24" x14ac:dyDescent="0.15">
      <c r="A110" t="str">
        <f t="shared" si="2"/>
        <v/>
      </c>
      <c r="C110" s="1" t="s">
        <v>17</v>
      </c>
      <c r="D110" s="1">
        <v>7</v>
      </c>
      <c r="F110" s="1" t="s">
        <v>113</v>
      </c>
      <c r="H110" s="3" t="s">
        <v>673</v>
      </c>
      <c r="J110" s="1">
        <v>2</v>
      </c>
      <c r="K110" s="1" t="s">
        <v>645</v>
      </c>
      <c r="L110" s="1" t="s">
        <v>2027</v>
      </c>
      <c r="M110" s="1" t="s">
        <v>880</v>
      </c>
      <c r="N110" s="2" t="s">
        <v>981</v>
      </c>
      <c r="O110" s="6" t="str">
        <f t="shared" si="3"/>
        <v xml:space="preserve">|Living Earth|&amp;ref(Spell/P_Earth.jpg,nolink,25x25,Earth);4||&amp;ref(Spell/V_Earth.jpg,nolink,25x25,Earth Gem);2|戦闘/水陸両用|一時的召喚|
|~|&gt;|&gt;|&gt;|&gt;|再生しつつ敵を蹂躙する中型精霊Earth Elementalを4+体召喚します|
</v>
      </c>
      <c r="P110" s="3" t="s">
        <v>781</v>
      </c>
      <c r="Q110" s="1">
        <v>1</v>
      </c>
      <c r="R110" s="1">
        <v>150</v>
      </c>
      <c r="S110" s="1">
        <v>0</v>
      </c>
      <c r="T110" s="1" t="s">
        <v>695</v>
      </c>
      <c r="U110" s="1">
        <v>0</v>
      </c>
      <c r="V110" s="1">
        <v>200</v>
      </c>
    </row>
    <row r="111" spans="1:24" x14ac:dyDescent="0.15">
      <c r="A111" t="str">
        <f t="shared" si="2"/>
        <v/>
      </c>
      <c r="C111" s="1" t="s">
        <v>17</v>
      </c>
      <c r="D111" s="1">
        <v>7</v>
      </c>
      <c r="F111" s="1" t="s">
        <v>114</v>
      </c>
      <c r="H111" s="3" t="s">
        <v>659</v>
      </c>
      <c r="J111" s="1">
        <v>28</v>
      </c>
      <c r="K111" s="1" t="s">
        <v>644</v>
      </c>
      <c r="L111" s="1" t="s">
        <v>2032</v>
      </c>
      <c r="M111" s="1" t="s">
        <v>861</v>
      </c>
      <c r="N111" s="2" t="s">
        <v>984</v>
      </c>
      <c r="O111" s="6" t="str">
        <f t="shared" si="3"/>
        <v xml:space="preserve">|Summon Mound Fiend|&amp;ref(Spell/P_Death.jpg,nolink,25x25,Death);3||&amp;ref(Spell/V_Death.jpg,nolink,25x25,Death Gem);28|儀式/陸上専用|指揮官召喚|
|~|&gt;|&gt;|&gt;|&gt;|下等な死者を呼び起こす能力を持つアンデッドの聖職者Mound Fiendを召喚します|
</v>
      </c>
      <c r="P111" s="3" t="s">
        <v>821</v>
      </c>
      <c r="T111" s="1">
        <v>1</v>
      </c>
      <c r="W111" s="1" t="s">
        <v>741</v>
      </c>
    </row>
    <row r="112" spans="1:24" x14ac:dyDescent="0.15">
      <c r="A112" t="str">
        <f t="shared" si="2"/>
        <v/>
      </c>
      <c r="C112" s="1" t="s">
        <v>17</v>
      </c>
      <c r="D112" s="1">
        <v>7</v>
      </c>
      <c r="F112" s="1" t="s">
        <v>115</v>
      </c>
      <c r="H112" s="3" t="s">
        <v>668</v>
      </c>
      <c r="J112" s="1">
        <v>20</v>
      </c>
      <c r="K112" s="1" t="s">
        <v>644</v>
      </c>
      <c r="L112" s="1" t="s">
        <v>2027</v>
      </c>
      <c r="M112" s="1" t="s">
        <v>861</v>
      </c>
      <c r="N112" s="2" t="s">
        <v>1764</v>
      </c>
      <c r="O112" s="6" t="str">
        <f t="shared" si="3"/>
        <v xml:space="preserve">|Harvester of Sorrows|&amp;ref(Spell/P_Death.jpg,nolink,25x25,Death);4||&amp;ref(Spell/V_Death.jpg,nolink,25x25,Death Gem);20|儀式/水陸両用|指揮官召喚|
|~|&gt;|&gt;|&gt;|&gt;|滞在する州を荒廃させていく冥界の使者Harvester of Sorrowsを召喚します|
</v>
      </c>
      <c r="P112" s="3" t="s">
        <v>822</v>
      </c>
      <c r="T112" s="1">
        <v>1</v>
      </c>
      <c r="W112" s="1" t="s">
        <v>741</v>
      </c>
    </row>
    <row r="113" spans="1:23" x14ac:dyDescent="0.15">
      <c r="A113" t="str">
        <f t="shared" si="2"/>
        <v/>
      </c>
      <c r="C113" s="1" t="s">
        <v>17</v>
      </c>
      <c r="D113" s="1">
        <v>7</v>
      </c>
      <c r="F113" s="1" t="s">
        <v>116</v>
      </c>
      <c r="H113" s="3" t="s">
        <v>674</v>
      </c>
      <c r="J113" s="1">
        <v>40</v>
      </c>
      <c r="K113" s="1" t="s">
        <v>644</v>
      </c>
      <c r="L113" s="1" t="s">
        <v>2027</v>
      </c>
      <c r="M113" s="1" t="s">
        <v>861</v>
      </c>
      <c r="N113" s="2" t="s">
        <v>985</v>
      </c>
      <c r="O113" s="6" t="str">
        <f t="shared" si="3"/>
        <v xml:space="preserve">|Call Wraith Lord|&amp;ref(Spell/P_Death.jpg,nolink,25x25,Death);5||&amp;ref(Spell/V_Death.jpg,nolink,25x25,Death Gem);40|儀式/水陸両用|指揮官召喚|
|~|&gt;|&gt;|&gt;|&gt;|優れた魔力と身体能力を持つ太古の王の霊Wraith Lordを召喚します|
</v>
      </c>
      <c r="P113" s="3" t="s">
        <v>823</v>
      </c>
      <c r="T113" s="1">
        <v>1</v>
      </c>
      <c r="W113" s="1" t="s">
        <v>741</v>
      </c>
    </row>
    <row r="114" spans="1:23" x14ac:dyDescent="0.15">
      <c r="A114" t="str">
        <f t="shared" si="2"/>
        <v/>
      </c>
      <c r="C114" s="1" t="s">
        <v>17</v>
      </c>
      <c r="D114" s="1">
        <v>7</v>
      </c>
      <c r="F114" s="1" t="s">
        <v>117</v>
      </c>
      <c r="H114" s="3" t="s">
        <v>657</v>
      </c>
      <c r="J114" s="1">
        <v>25</v>
      </c>
      <c r="K114" s="1" t="s">
        <v>644</v>
      </c>
      <c r="L114" s="1" t="s">
        <v>2032</v>
      </c>
      <c r="M114" s="1" t="s">
        <v>860</v>
      </c>
      <c r="N114" s="2" t="s">
        <v>986</v>
      </c>
      <c r="O114" s="6" t="str">
        <f t="shared" si="3"/>
        <v xml:space="preserve">|Animal Horde|&amp;ref(Spell/P_Nature.jpg,nolink,25x25,Nature);4||&amp;ref(Spell/V_Nature.jpg,nolink,25x25,Nature Gem);25|儀式/陸上専用|兵士召喚|
|~|&gt;|&gt;|&gt;|&gt;|地形に応じた様々な動物を100体召喚します|
</v>
      </c>
      <c r="P114" s="3" t="s">
        <v>824</v>
      </c>
      <c r="T114" s="1">
        <v>100</v>
      </c>
    </row>
    <row r="115" spans="1:23" x14ac:dyDescent="0.15">
      <c r="A115" t="str">
        <f t="shared" si="2"/>
        <v/>
      </c>
      <c r="C115" s="1" t="s">
        <v>17</v>
      </c>
      <c r="D115" s="1">
        <v>7</v>
      </c>
      <c r="F115" s="1" t="s">
        <v>118</v>
      </c>
      <c r="H115" s="3" t="s">
        <v>657</v>
      </c>
      <c r="J115" s="1">
        <v>30</v>
      </c>
      <c r="K115" s="1" t="s">
        <v>644</v>
      </c>
      <c r="L115" s="1" t="s">
        <v>2032</v>
      </c>
      <c r="M115" s="1" t="s">
        <v>861</v>
      </c>
      <c r="N115" s="2" t="s">
        <v>987</v>
      </c>
      <c r="O115" s="6" t="str">
        <f t="shared" si="3"/>
        <v xml:space="preserve">|Awaken Ivy King|&amp;ref(Spell/P_Nature.jpg,nolink,25x25,Nature);4||&amp;ref(Spell/V_Nature.jpg,nolink,25x25,Nature Gem);30|儀式/陸上専用|指揮官召喚|
|~|&gt;|&gt;|&gt;|&gt;|優れた魔力を持つ植物人の王Ivy Kingを召喚します|
</v>
      </c>
      <c r="P115" s="3" t="s">
        <v>825</v>
      </c>
      <c r="T115" s="1">
        <v>1</v>
      </c>
      <c r="W115" s="1" t="s">
        <v>741</v>
      </c>
    </row>
    <row r="116" spans="1:23" x14ac:dyDescent="0.15">
      <c r="A116" t="str">
        <f t="shared" si="2"/>
        <v/>
      </c>
      <c r="C116" s="1" t="s">
        <v>17</v>
      </c>
      <c r="D116" s="1">
        <v>7</v>
      </c>
      <c r="F116" s="1" t="s">
        <v>119</v>
      </c>
      <c r="H116" s="3" t="s">
        <v>657</v>
      </c>
      <c r="I116" s="1" t="s">
        <v>642</v>
      </c>
      <c r="J116" s="1">
        <v>40</v>
      </c>
      <c r="K116" s="1" t="s">
        <v>644</v>
      </c>
      <c r="L116" s="1" t="s">
        <v>2084</v>
      </c>
      <c r="M116" s="1" t="s">
        <v>988</v>
      </c>
      <c r="N116" s="2" t="s">
        <v>989</v>
      </c>
      <c r="O116" s="6" t="str">
        <f t="shared" si="3"/>
        <v xml:space="preserve">|Living Castle|&amp;ref(Spell/P_Nature.jpg,nolink,25x25,Nature);4|&amp;ref(Spell/P_Water.jpg,nolink,25x25,Water);1|&amp;ref(Spell/V_Nature.jpg,nolink,25x25,Nature Gem);40|儀式/水中専用|要塞建設|
|~|&gt;|&gt;|&gt;|&gt;|指定した海中の州にKelp Fortを即座に建造します|
</v>
      </c>
      <c r="P116" s="3" t="s">
        <v>6250</v>
      </c>
      <c r="Q116" s="1">
        <v>4</v>
      </c>
      <c r="W116" s="1" t="s">
        <v>773</v>
      </c>
    </row>
    <row r="117" spans="1:23" x14ac:dyDescent="0.15">
      <c r="A117" t="str">
        <f t="shared" si="2"/>
        <v>Conjuration7E</v>
      </c>
      <c r="C117" s="1" t="s">
        <v>17</v>
      </c>
      <c r="D117" s="1">
        <v>7</v>
      </c>
      <c r="F117" s="1" t="s">
        <v>120</v>
      </c>
      <c r="H117" s="3" t="s">
        <v>675</v>
      </c>
      <c r="J117" s="1">
        <v>50</v>
      </c>
      <c r="K117" s="1" t="s">
        <v>644</v>
      </c>
      <c r="L117" s="1" t="s">
        <v>2027</v>
      </c>
      <c r="M117" s="1" t="s">
        <v>827</v>
      </c>
      <c r="N117" s="2" t="s">
        <v>990</v>
      </c>
      <c r="O117" s="6" t="str">
        <f t="shared" si="3"/>
        <v xml:space="preserve">|Wild Hunt|&amp;ref(Spell/P_Nature.jpg,nolink,25x25,Nature);6||&amp;ref(Spell/V_Nature.jpg,nolink,25x25,Nature Gem);50|儀式/水陸両用|世界呪附|
|~|&gt;|&gt;|&gt;|&gt;|世界中の森林で他国の指揮官を森の生物が暗殺します|
</v>
      </c>
      <c r="P117" s="3" t="s">
        <v>826</v>
      </c>
      <c r="T117" s="1">
        <v>1</v>
      </c>
      <c r="W117" s="1" t="s">
        <v>827</v>
      </c>
    </row>
    <row r="118" spans="1:23" x14ac:dyDescent="0.15">
      <c r="A118" t="str">
        <f t="shared" si="2"/>
        <v>Conjuration8S</v>
      </c>
      <c r="C118" s="1" t="s">
        <v>17</v>
      </c>
      <c r="D118" s="1">
        <v>8</v>
      </c>
      <c r="F118" s="1" t="s">
        <v>121</v>
      </c>
      <c r="H118" s="3" t="s">
        <v>676</v>
      </c>
      <c r="J118" s="1">
        <v>50</v>
      </c>
      <c r="K118" s="1" t="s">
        <v>644</v>
      </c>
      <c r="L118" s="1" t="s">
        <v>2032</v>
      </c>
      <c r="M118" s="1" t="s">
        <v>861</v>
      </c>
      <c r="N118" s="2" t="s">
        <v>992</v>
      </c>
      <c r="O118" s="6" t="str">
        <f t="shared" si="3"/>
        <v xml:space="preserve">|King of Elemental Fire|&amp;ref(Spell/P_Fire.jpg,nolink,25x25,Fire);5||&amp;ref(Spell/V_Fire.jpg,nolink,25x25,Fire Gem);50|儀式/陸上専用|指揮官召喚|
|~|&gt;|&gt;|&gt;|&gt;|2体の火の精霊王のうちの1体を召喚します|
</v>
      </c>
      <c r="P118" s="3" t="s">
        <v>828</v>
      </c>
      <c r="T118" s="1">
        <v>1</v>
      </c>
      <c r="W118" s="1" t="s">
        <v>829</v>
      </c>
    </row>
    <row r="119" spans="1:23" x14ac:dyDescent="0.15">
      <c r="A119" t="str">
        <f t="shared" si="2"/>
        <v/>
      </c>
      <c r="C119" s="1" t="s">
        <v>17</v>
      </c>
      <c r="D119" s="1">
        <v>8</v>
      </c>
      <c r="F119" s="1" t="s">
        <v>122</v>
      </c>
      <c r="H119" s="3" t="s">
        <v>677</v>
      </c>
      <c r="I119" s="1" t="s">
        <v>657</v>
      </c>
      <c r="J119" s="1">
        <v>40</v>
      </c>
      <c r="K119" s="1" t="s">
        <v>644</v>
      </c>
      <c r="L119" s="1" t="s">
        <v>2027</v>
      </c>
      <c r="M119" s="1" t="s">
        <v>827</v>
      </c>
      <c r="N119" s="2" t="s">
        <v>991</v>
      </c>
      <c r="O119" s="6" t="str">
        <f t="shared" si="3"/>
        <v xml:space="preserve">|The Kindly Ones|&amp;ref(Spell/P_Fire.jpg,nolink,25x25,Fire);6|&amp;ref(Spell/P_Nature.jpg,nolink,25x25,Nature);4|&amp;ref(Spell/V_Fire.jpg,nolink,25x25,Fire Gem);40|儀式/水陸両用|世界呪附|
|~|&gt;|&gt;|&gt;|&gt;|世界中の血の魔術師や大量殺人者を3体のErinyaが暗殺します|
</v>
      </c>
      <c r="P119" s="3" t="s">
        <v>830</v>
      </c>
      <c r="T119" s="1">
        <v>1</v>
      </c>
      <c r="W119" s="1" t="s">
        <v>827</v>
      </c>
    </row>
    <row r="120" spans="1:23" x14ac:dyDescent="0.15">
      <c r="A120" t="str">
        <f t="shared" si="2"/>
        <v/>
      </c>
      <c r="C120" s="1" t="s">
        <v>17</v>
      </c>
      <c r="D120" s="1">
        <v>8</v>
      </c>
      <c r="F120" s="1" t="s">
        <v>123</v>
      </c>
      <c r="H120" s="3" t="s">
        <v>664</v>
      </c>
      <c r="J120" s="1">
        <v>50</v>
      </c>
      <c r="K120" s="1" t="s">
        <v>644</v>
      </c>
      <c r="L120" s="1" t="s">
        <v>2032</v>
      </c>
      <c r="M120" s="1" t="s">
        <v>861</v>
      </c>
      <c r="N120" s="2" t="s">
        <v>993</v>
      </c>
      <c r="O120" s="6" t="str">
        <f t="shared" si="3"/>
        <v xml:space="preserve">|Queen of Elemental Air|&amp;ref(Spell/P_Air.jpg,nolink,25x25,Air);5||&amp;ref(Spell/V_Air.jpg,nolink,25x25,Air Gem);50|儀式/陸上専用|指揮官召喚|
|~|&gt;|&gt;|&gt;|&gt;|3体の風の精霊女王のうちの1体を召喚します|
</v>
      </c>
      <c r="P120" s="3" t="s">
        <v>831</v>
      </c>
      <c r="T120" s="1">
        <v>1</v>
      </c>
      <c r="W120" s="1" t="s">
        <v>832</v>
      </c>
    </row>
    <row r="121" spans="1:23" x14ac:dyDescent="0.15">
      <c r="A121" t="str">
        <f t="shared" si="2"/>
        <v/>
      </c>
      <c r="C121" s="1" t="s">
        <v>17</v>
      </c>
      <c r="D121" s="1">
        <v>8</v>
      </c>
      <c r="F121" s="1" t="s">
        <v>124</v>
      </c>
      <c r="H121" s="3" t="s">
        <v>678</v>
      </c>
      <c r="J121" s="1">
        <v>50</v>
      </c>
      <c r="K121" s="1" t="s">
        <v>644</v>
      </c>
      <c r="L121" s="1" t="s">
        <v>2084</v>
      </c>
      <c r="M121" s="1" t="s">
        <v>861</v>
      </c>
      <c r="N121" s="2" t="s">
        <v>994</v>
      </c>
      <c r="O121" s="6" t="str">
        <f t="shared" si="3"/>
        <v xml:space="preserve">|Queen of Elemental Water|&amp;ref(Spell/P_Water.jpg,nolink,25x25,Water);5||&amp;ref(Spell/V_Water.jpg,nolink,25x25,Water Gem);50|儀式/水中専用|指揮官召喚|
|~|&gt;|&gt;|&gt;|&gt;|3体の水の精霊女王のうちの1体を召喚します|
</v>
      </c>
      <c r="P121" s="3" t="s">
        <v>833</v>
      </c>
      <c r="T121" s="1">
        <v>1</v>
      </c>
      <c r="W121" s="1" t="s">
        <v>832</v>
      </c>
    </row>
    <row r="122" spans="1:23" x14ac:dyDescent="0.15">
      <c r="A122" t="str">
        <f t="shared" si="2"/>
        <v/>
      </c>
      <c r="C122" s="1" t="s">
        <v>17</v>
      </c>
      <c r="D122" s="1">
        <v>8</v>
      </c>
      <c r="F122" s="1" t="s">
        <v>125</v>
      </c>
      <c r="H122" s="3" t="s">
        <v>679</v>
      </c>
      <c r="J122" s="1">
        <v>60</v>
      </c>
      <c r="K122" s="1" t="s">
        <v>644</v>
      </c>
      <c r="L122" s="1" t="s">
        <v>2084</v>
      </c>
      <c r="M122" s="1" t="s">
        <v>827</v>
      </c>
      <c r="N122" s="2" t="s">
        <v>995</v>
      </c>
      <c r="O122" s="6" t="str">
        <f t="shared" si="3"/>
        <v xml:space="preserve">|Guardians of the Deep|&amp;ref(Spell/P_Water.jpg,nolink,25x25,Water);6||&amp;ref(Spell/V_Water.jpg,nolink,25x25,Water Gem);60|儀式/水中専用|世界呪附|
|~|&gt;|&gt;|&gt;|&gt;|自国の海中の州の守備隊を海の生物が支援します|
</v>
      </c>
      <c r="P122" s="3" t="s">
        <v>834</v>
      </c>
      <c r="T122" s="1">
        <v>1</v>
      </c>
      <c r="W122" s="1" t="s">
        <v>827</v>
      </c>
    </row>
    <row r="123" spans="1:23" x14ac:dyDescent="0.15">
      <c r="A123" t="str">
        <f t="shared" si="2"/>
        <v/>
      </c>
      <c r="C123" s="1" t="s">
        <v>17</v>
      </c>
      <c r="D123" s="1">
        <v>8</v>
      </c>
      <c r="F123" s="1" t="s">
        <v>126</v>
      </c>
      <c r="H123" s="3" t="s">
        <v>680</v>
      </c>
      <c r="J123" s="1">
        <v>5</v>
      </c>
      <c r="K123" s="1" t="s">
        <v>644</v>
      </c>
      <c r="L123" s="1" t="s">
        <v>2027</v>
      </c>
      <c r="M123" s="1" t="s">
        <v>996</v>
      </c>
      <c r="N123" s="2" t="s">
        <v>997</v>
      </c>
      <c r="O123" s="6" t="str">
        <f t="shared" si="3"/>
        <v xml:space="preserve">|Earth Attack|&amp;ref(Spell/P_Earth.jpg,nolink,25x25,Earth);5||&amp;ref(Spell/V_Earth.jpg,nolink,25x25,Earth Gem);5|儀式/水陸両用|暗殺派遣|
|~|&gt;|&gt;|&gt;|&gt;|指定した州の敵指揮官の1体を大型のEarth Elementalが暗殺します|
</v>
      </c>
      <c r="P123" s="3" t="s">
        <v>781</v>
      </c>
      <c r="Q123" s="1">
        <v>4</v>
      </c>
      <c r="T123" s="1">
        <v>1</v>
      </c>
      <c r="W123" s="1" t="s">
        <v>835</v>
      </c>
    </row>
    <row r="124" spans="1:23" x14ac:dyDescent="0.15">
      <c r="A124" t="str">
        <f t="shared" si="2"/>
        <v/>
      </c>
      <c r="C124" s="1" t="s">
        <v>17</v>
      </c>
      <c r="D124" s="1">
        <v>8</v>
      </c>
      <c r="F124" s="1" t="s">
        <v>127</v>
      </c>
      <c r="H124" s="3" t="s">
        <v>680</v>
      </c>
      <c r="J124" s="1">
        <v>50</v>
      </c>
      <c r="K124" s="1" t="s">
        <v>644</v>
      </c>
      <c r="L124" s="1" t="s">
        <v>2027</v>
      </c>
      <c r="M124" s="1" t="s">
        <v>861</v>
      </c>
      <c r="N124" s="2" t="s">
        <v>998</v>
      </c>
      <c r="O124" s="6" t="str">
        <f t="shared" si="3"/>
        <v xml:space="preserve">|King of Elemental Earth|&amp;ref(Spell/P_Earth.jpg,nolink,25x25,Earth);5||&amp;ref(Spell/V_Earth.jpg,nolink,25x25,Earth Gem);50|儀式/水陸両用|指揮官召喚|
|~|&gt;|&gt;|&gt;|&gt;|2体の地の精霊王のうちの1体を召喚します|
</v>
      </c>
      <c r="P124" s="3" t="s">
        <v>836</v>
      </c>
      <c r="T124" s="1">
        <v>1</v>
      </c>
      <c r="W124" s="1" t="s">
        <v>829</v>
      </c>
    </row>
    <row r="125" spans="1:23" x14ac:dyDescent="0.15">
      <c r="A125" t="str">
        <f t="shared" si="2"/>
        <v/>
      </c>
      <c r="C125" s="1" t="s">
        <v>17</v>
      </c>
      <c r="D125" s="1">
        <v>8</v>
      </c>
      <c r="F125" s="1" t="s">
        <v>128</v>
      </c>
      <c r="H125" s="3" t="s">
        <v>670</v>
      </c>
      <c r="I125" s="1" t="s">
        <v>668</v>
      </c>
      <c r="J125" s="1">
        <v>50</v>
      </c>
      <c r="K125" s="1" t="s">
        <v>644</v>
      </c>
      <c r="L125" s="1" t="s">
        <v>2032</v>
      </c>
      <c r="M125" s="1" t="s">
        <v>860</v>
      </c>
      <c r="N125" s="2" t="s">
        <v>999</v>
      </c>
      <c r="O125" s="6" t="str">
        <f t="shared" si="3"/>
        <v xml:space="preserve">|Call the Eater of the Dead|&amp;ref(Spell/P_Astral.jpg,nolink,25x25,Astral);4|&amp;ref(Spell/P_Death.jpg,nolink,25x25,Death);4|&amp;ref(Spell/V_Astral.jpg,nolink,25x25,Astral Pearl);50|儀式/陸上専用|兵士召喚|
|~|&gt;|&gt;|&gt;|&gt;|1体のみ存在する忌まわしき存在Eater of the Deadを召喚します|
</v>
      </c>
      <c r="P125" s="3" t="s">
        <v>837</v>
      </c>
      <c r="T125" s="1">
        <v>1</v>
      </c>
      <c r="W125" s="1" t="s">
        <v>838</v>
      </c>
    </row>
    <row r="126" spans="1:23" x14ac:dyDescent="0.15">
      <c r="A126" t="str">
        <f t="shared" si="2"/>
        <v/>
      </c>
      <c r="C126" s="1" t="s">
        <v>17</v>
      </c>
      <c r="D126" s="1">
        <v>8</v>
      </c>
      <c r="F126" s="1" t="s">
        <v>129</v>
      </c>
      <c r="H126" s="3" t="s">
        <v>659</v>
      </c>
      <c r="I126" s="1" t="s">
        <v>672</v>
      </c>
      <c r="J126" s="1">
        <v>50</v>
      </c>
      <c r="K126" s="1" t="s">
        <v>644</v>
      </c>
      <c r="L126" s="1" t="s">
        <v>2032</v>
      </c>
      <c r="M126" s="1" t="s">
        <v>861</v>
      </c>
      <c r="N126" s="2" t="s">
        <v>1000</v>
      </c>
      <c r="O126" s="6" t="str">
        <f t="shared" si="3"/>
        <v xml:space="preserve">|King of Banefires|&amp;ref(Spell/P_Death.jpg,nolink,25x25,Death);3|&amp;ref(Spell/P_Fire.jpg,nolink,25x25,Fire);4|&amp;ref(Spell/V_Death.jpg,nolink,25x25,Death Gem);50|儀式/陸上専用|指揮官召喚|
|~|&gt;|&gt;|&gt;|&gt;|1体のみ存在する破滅の炎の精霊王King of Banefiresを召喚します|
</v>
      </c>
      <c r="P126" s="3" t="s">
        <v>839</v>
      </c>
      <c r="T126" s="1">
        <v>1</v>
      </c>
      <c r="W126" s="1" t="s">
        <v>840</v>
      </c>
    </row>
    <row r="127" spans="1:23" x14ac:dyDescent="0.15">
      <c r="A127" t="str">
        <f t="shared" si="2"/>
        <v/>
      </c>
      <c r="C127" s="1" t="s">
        <v>17</v>
      </c>
      <c r="D127" s="1">
        <v>8</v>
      </c>
      <c r="F127" s="1" t="s">
        <v>130</v>
      </c>
      <c r="H127" s="3" t="s">
        <v>674</v>
      </c>
      <c r="J127" s="1">
        <v>4</v>
      </c>
      <c r="K127" s="1" t="s">
        <v>644</v>
      </c>
      <c r="L127" s="1" t="s">
        <v>2032</v>
      </c>
      <c r="M127" s="1" t="s">
        <v>996</v>
      </c>
      <c r="N127" s="2" t="s">
        <v>1001</v>
      </c>
      <c r="O127" s="6" t="str">
        <f t="shared" si="3"/>
        <v xml:space="preserve">|Manifestation|&amp;ref(Spell/P_Death.jpg,nolink,25x25,Death);5||&amp;ref(Spell/V_Death.jpg,nolink,25x25,Death Gem);4|儀式/陸上専用|暗殺派遣|
|~|&gt;|&gt;|&gt;|&gt;|指定した州の敵指揮官の1体をAshen Angelが暗殺します|
</v>
      </c>
      <c r="P127" s="3" t="s">
        <v>841</v>
      </c>
      <c r="Q127" s="1">
        <v>4</v>
      </c>
      <c r="T127" s="1">
        <v>1</v>
      </c>
      <c r="W127" s="1" t="s">
        <v>842</v>
      </c>
    </row>
    <row r="128" spans="1:23" x14ac:dyDescent="0.15">
      <c r="A128" t="str">
        <f t="shared" si="2"/>
        <v/>
      </c>
      <c r="C128" s="1" t="s">
        <v>17</v>
      </c>
      <c r="D128" s="1">
        <v>8</v>
      </c>
      <c r="F128" s="1" t="s">
        <v>131</v>
      </c>
      <c r="H128" s="3" t="s">
        <v>681</v>
      </c>
      <c r="J128" s="1">
        <v>80</v>
      </c>
      <c r="K128" s="1" t="s">
        <v>644</v>
      </c>
      <c r="L128" s="1" t="s">
        <v>2027</v>
      </c>
      <c r="M128" s="1" t="s">
        <v>827</v>
      </c>
      <c r="N128" s="2" t="s">
        <v>1002</v>
      </c>
      <c r="O128" s="6" t="str">
        <f t="shared" si="3"/>
        <v xml:space="preserve">|Well of Misery|&amp;ref(Spell/P_Death.jpg,nolink,25x25,Death);6||&amp;ref(Spell/V_Death.jpg,nolink,25x25,Death Gem);80|儀式/水陸両用|世界呪附|
|~|&gt;|&gt;|&gt;|&gt;|世界中の州の税収を増加させ、術者の国に大量の死の宝石を与えます|
</v>
      </c>
      <c r="P128" s="3" t="s">
        <v>843</v>
      </c>
      <c r="T128" s="1">
        <v>1</v>
      </c>
      <c r="W128" s="1" t="s">
        <v>827</v>
      </c>
    </row>
    <row r="129" spans="1:24" x14ac:dyDescent="0.15">
      <c r="A129" t="str">
        <f t="shared" si="2"/>
        <v/>
      </c>
      <c r="C129" s="1" t="s">
        <v>17</v>
      </c>
      <c r="D129" s="1">
        <v>8</v>
      </c>
      <c r="F129" s="1" t="s">
        <v>132</v>
      </c>
      <c r="H129" s="3" t="s">
        <v>657</v>
      </c>
      <c r="K129" s="1" t="s">
        <v>645</v>
      </c>
      <c r="L129" s="1" t="s">
        <v>2027</v>
      </c>
      <c r="M129" s="1" t="s">
        <v>874</v>
      </c>
      <c r="N129" s="2" t="s">
        <v>1003</v>
      </c>
      <c r="O129" s="6" t="str">
        <f t="shared" si="3"/>
        <v xml:space="preserve">|Wild Growth|&amp;ref(Spell/P_Nature.jpg,nolink,25x25,Nature);4|||戦闘/水陸両用|捕縛|
|~|&gt;|&gt;|&gt;|&gt;|広範囲の敵を蔓で捕縛し動きを封じます|
</v>
      </c>
      <c r="P129" s="3" t="s">
        <v>844</v>
      </c>
      <c r="Q129" s="1">
        <v>20</v>
      </c>
      <c r="R129" s="1">
        <v>100</v>
      </c>
      <c r="S129" s="1" t="s">
        <v>794</v>
      </c>
      <c r="T129" s="1">
        <v>1</v>
      </c>
      <c r="U129" s="1">
        <v>0</v>
      </c>
      <c r="V129" s="1">
        <v>40</v>
      </c>
      <c r="W129" s="1" t="s">
        <v>845</v>
      </c>
    </row>
    <row r="130" spans="1:24" x14ac:dyDescent="0.15">
      <c r="A130" t="str">
        <f t="shared" si="2"/>
        <v>Conjuration8E</v>
      </c>
      <c r="C130" s="1" t="s">
        <v>17</v>
      </c>
      <c r="D130" s="1">
        <v>8</v>
      </c>
      <c r="F130" s="1" t="s">
        <v>133</v>
      </c>
      <c r="H130" s="3" t="s">
        <v>671</v>
      </c>
      <c r="J130" s="1">
        <v>40</v>
      </c>
      <c r="K130" s="1" t="s">
        <v>644</v>
      </c>
      <c r="L130" s="1" t="s">
        <v>2032</v>
      </c>
      <c r="M130" s="1" t="s">
        <v>928</v>
      </c>
      <c r="N130" s="2" t="s">
        <v>1004</v>
      </c>
      <c r="O130" s="6" t="str">
        <f t="shared" si="3"/>
        <v xml:space="preserve">|Faerie Court|&amp;ref(Spell/P_Nature.jpg,nolink,25x25,Nature);5||&amp;ref(Spell/V_Nature.jpg,nolink,25x25,Nature Gem);40|儀式/陸上専用|軍団召喚|
|~|&gt;|&gt;|&gt;|&gt;|15体のSpriteとその指揮官Faery Queenを召喚します|
</v>
      </c>
      <c r="P130" s="3" t="s">
        <v>846</v>
      </c>
      <c r="T130" s="1">
        <v>1</v>
      </c>
      <c r="W130" s="1" t="s">
        <v>741</v>
      </c>
      <c r="X130" s="1" t="s">
        <v>847</v>
      </c>
    </row>
    <row r="131" spans="1:24" x14ac:dyDescent="0.15">
      <c r="A131" t="str">
        <f t="shared" ref="A131:A194" si="4">IF(C131&amp;D131&amp;E131&lt;&gt;C130&amp;D130&amp;E130,C131&amp;D131&amp;E131&amp;"S",IF(C131&amp;D131&amp;E131&lt;&gt;C132&amp;D132&amp;E132,C131&amp;D131&amp;E131&amp;"E",""))</f>
        <v>Conjuration9S</v>
      </c>
      <c r="C131" s="1" t="s">
        <v>17</v>
      </c>
      <c r="D131" s="1">
        <v>9</v>
      </c>
      <c r="F131" s="1" t="s">
        <v>134</v>
      </c>
      <c r="H131" s="3" t="s">
        <v>679</v>
      </c>
      <c r="I131" s="1" t="s">
        <v>657</v>
      </c>
      <c r="J131" s="1">
        <v>25</v>
      </c>
      <c r="K131" s="1" t="s">
        <v>644</v>
      </c>
      <c r="L131" s="1" t="s">
        <v>2161</v>
      </c>
      <c r="M131" s="1" t="s">
        <v>860</v>
      </c>
      <c r="N131" s="2" t="s">
        <v>1005</v>
      </c>
      <c r="O131" s="6" t="str">
        <f t="shared" ref="O131:O194" si="5">CONCATENATE("|",F131,"|",SUBSTITUTE(SUBSTITUTE(SUBSTITUTE(SUBSTITUTE(SUBSTITUTE(SUBSTITUTE(SUBSTITUTE(SUBSTITUTE(SUBSTITUTE(H131&amp;"|"&amp;I131,"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131&lt;&gt;"",SUBSTITUTE(SUBSTITUTE(SUBSTITUTE(SUBSTITUTE(SUBSTITUTE(SUBSTITUTE(SUBSTITUTE(SUBSTITUTE(LEFT(H131,1)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Slave);")&amp;J131,""),"|",K131,"/",L131,"|",M131,"|",CHAR(10),"|~|&gt;|&gt;|&gt;|&gt;|",N131,"|"&amp;CHAR(10))</f>
        <v xml:space="preserve">|Call Ancient Presence|&amp;ref(Spell/P_Water.jpg,nolink,25x25,Water);6|&amp;ref(Spell/P_Nature.jpg,nolink,25x25,Nature);4|&amp;ref(Spell/V_Water.jpg,nolink,25x25,Water Gem);25|儀式/沼地限定|兵士召喚|
|~|&gt;|&gt;|&gt;|&gt;|近付くもの全てを取り込む巨大な存在Ancient Presenceを1体召喚します|
</v>
      </c>
      <c r="P131" s="3" t="s">
        <v>848</v>
      </c>
      <c r="T131" s="1">
        <v>1</v>
      </c>
    </row>
    <row r="132" spans="1:24" x14ac:dyDescent="0.15">
      <c r="A132" t="str">
        <f t="shared" si="4"/>
        <v/>
      </c>
      <c r="C132" s="1" t="s">
        <v>17</v>
      </c>
      <c r="D132" s="1">
        <v>9</v>
      </c>
      <c r="F132" s="1" t="s">
        <v>135</v>
      </c>
      <c r="H132" s="3" t="s">
        <v>682</v>
      </c>
      <c r="I132" s="1" t="s">
        <v>650</v>
      </c>
      <c r="J132" s="1">
        <v>25</v>
      </c>
      <c r="K132" s="1" t="s">
        <v>644</v>
      </c>
      <c r="L132" s="1" t="s">
        <v>2027</v>
      </c>
      <c r="M132" s="1" t="s">
        <v>860</v>
      </c>
      <c r="N132" s="2" t="s">
        <v>1006</v>
      </c>
      <c r="O132" s="6" t="str">
        <f t="shared" si="5"/>
        <v xml:space="preserve">|Call Abomination|&amp;ref(Spell/P_Astral.jpg,nolink,25x25,Astral);5|&amp;ref(Spell/P_Water.jpg,nolink,25x25,Water);2|&amp;ref(Spell/V_Astral.jpg,nolink,25x25,Astral Pearl);25|儀式/水陸両用|兵士召喚|
|~|&gt;|&gt;|&gt;|&gt;|致命的な眼光と多数の触手を持つ謎の生物Abominationを1体召喚します|
</v>
      </c>
      <c r="P132" s="3" t="s">
        <v>849</v>
      </c>
      <c r="T132" s="1">
        <v>1</v>
      </c>
    </row>
    <row r="133" spans="1:24" x14ac:dyDescent="0.15">
      <c r="A133" t="str">
        <f t="shared" si="4"/>
        <v/>
      </c>
      <c r="C133" s="1" t="s">
        <v>17</v>
      </c>
      <c r="D133" s="1">
        <v>9</v>
      </c>
      <c r="F133" s="1" t="s">
        <v>136</v>
      </c>
      <c r="H133" s="3" t="s">
        <v>681</v>
      </c>
      <c r="J133" s="1">
        <v>5</v>
      </c>
      <c r="K133" s="1" t="s">
        <v>644</v>
      </c>
      <c r="L133" s="1" t="s">
        <v>2027</v>
      </c>
      <c r="M133" s="1" t="s">
        <v>1007</v>
      </c>
      <c r="N133" s="2" t="s">
        <v>1008</v>
      </c>
      <c r="O133" s="6" t="str">
        <f t="shared" si="5"/>
        <v xml:space="preserve">|Ghost Riders|&amp;ref(Spell/P_Death.jpg,nolink,25x25,Death);6||&amp;ref(Spell/V_Death.jpg,nolink,25x25,Death Gem);5|儀式/水陸両用|襲撃派遣|
|~|&gt;|&gt;|&gt;|&gt;|指定した州をWraith Lord率いる33体のLongdead Horsemanが襲撃します|
</v>
      </c>
      <c r="P133" s="3" t="s">
        <v>850</v>
      </c>
      <c r="T133" s="1">
        <v>34</v>
      </c>
      <c r="W133" s="1" t="s">
        <v>851</v>
      </c>
    </row>
    <row r="134" spans="1:24" x14ac:dyDescent="0.15">
      <c r="A134" t="str">
        <f t="shared" si="4"/>
        <v/>
      </c>
      <c r="C134" s="1" t="s">
        <v>17</v>
      </c>
      <c r="D134" s="1">
        <v>9</v>
      </c>
      <c r="F134" s="1" t="s">
        <v>137</v>
      </c>
      <c r="H134" s="3" t="s">
        <v>681</v>
      </c>
      <c r="J134" s="1">
        <v>30</v>
      </c>
      <c r="K134" s="1" t="s">
        <v>644</v>
      </c>
      <c r="L134" s="1" t="s">
        <v>2032</v>
      </c>
      <c r="M134" s="1" t="s">
        <v>860</v>
      </c>
      <c r="N134" s="2" t="s">
        <v>1009</v>
      </c>
      <c r="O134" s="6" t="str">
        <f t="shared" si="5"/>
        <v xml:space="preserve">|Legion of Wights|&amp;ref(Spell/P_Death.jpg,nolink,25x25,Death);6||&amp;ref(Spell/V_Death.jpg,nolink,25x25,Death Gem);30|儀式/陸上専用|兵士召喚|
|~|&gt;|&gt;|&gt;|&gt;|破滅の剣を持つ冥界の戦士Wightを20+体召喚します|
</v>
      </c>
      <c r="P134" s="3" t="s">
        <v>852</v>
      </c>
      <c r="T134" s="1" t="s">
        <v>853</v>
      </c>
    </row>
    <row r="135" spans="1:24" x14ac:dyDescent="0.15">
      <c r="A135" t="str">
        <f t="shared" si="4"/>
        <v/>
      </c>
      <c r="C135" s="1" t="s">
        <v>17</v>
      </c>
      <c r="D135" s="1">
        <v>9</v>
      </c>
      <c r="F135" s="1" t="s">
        <v>138</v>
      </c>
      <c r="H135" s="3" t="s">
        <v>683</v>
      </c>
      <c r="J135" s="1">
        <v>10</v>
      </c>
      <c r="K135" s="1" t="s">
        <v>644</v>
      </c>
      <c r="L135" s="1" t="s">
        <v>2032</v>
      </c>
      <c r="M135" s="1" t="s">
        <v>1010</v>
      </c>
      <c r="N135" s="2" t="s">
        <v>1011</v>
      </c>
      <c r="O135" s="6" t="str">
        <f t="shared" si="5"/>
        <v xml:space="preserve">|Tartarian Gate|&amp;ref(Spell/P_Death.jpg,nolink,25x25,Death);7||&amp;ref(Spell/V_Death.jpg,nolink,25x25,Death Gem);10|儀式/陸上専用|特殊召喚|
|~|&gt;|&gt;|&gt;|&gt;|幽閉された死せる神の1体を兵士や指揮官として召喚します|
</v>
      </c>
      <c r="P135" s="3" t="s">
        <v>854</v>
      </c>
      <c r="T135" s="1">
        <v>1</v>
      </c>
      <c r="W135" s="1" t="s">
        <v>855</v>
      </c>
    </row>
    <row r="136" spans="1:24" x14ac:dyDescent="0.15">
      <c r="A136" t="str">
        <f t="shared" si="4"/>
        <v/>
      </c>
      <c r="C136" s="1" t="s">
        <v>17</v>
      </c>
      <c r="D136" s="1">
        <v>9</v>
      </c>
      <c r="F136" s="1" t="s">
        <v>139</v>
      </c>
      <c r="H136" s="3" t="s">
        <v>675</v>
      </c>
      <c r="J136" s="1">
        <v>25</v>
      </c>
      <c r="K136" s="1" t="s">
        <v>644</v>
      </c>
      <c r="L136" s="1" t="s">
        <v>2032</v>
      </c>
      <c r="M136" s="1" t="s">
        <v>860</v>
      </c>
      <c r="N136" s="2" t="s">
        <v>1012</v>
      </c>
      <c r="O136" s="6" t="str">
        <f t="shared" si="5"/>
        <v xml:space="preserve">|Awaken Tarrasque|&amp;ref(Spell/P_Nature.jpg,nolink,25x25,Nature);6||&amp;ref(Spell/V_Nature.jpg,nolink,25x25,Nature Gem);25|儀式/陸上専用|兵士召喚|
|~|&gt;|&gt;|&gt;|&gt;|強靭だが翼を持たない毒を吐く竜Tarrasqueを1体召喚します|
</v>
      </c>
      <c r="P136" s="3" t="s">
        <v>856</v>
      </c>
      <c r="T136" s="1">
        <v>1</v>
      </c>
    </row>
    <row r="137" spans="1:24" x14ac:dyDescent="0.15">
      <c r="A137" t="str">
        <f t="shared" si="4"/>
        <v>Conjuration9E</v>
      </c>
      <c r="C137" s="1" t="s">
        <v>17</v>
      </c>
      <c r="D137" s="1">
        <v>9</v>
      </c>
      <c r="F137" s="1" t="s">
        <v>140</v>
      </c>
      <c r="H137" s="3" t="s">
        <v>684</v>
      </c>
      <c r="J137" s="1">
        <v>90</v>
      </c>
      <c r="K137" s="1" t="s">
        <v>644</v>
      </c>
      <c r="L137" s="1" t="s">
        <v>2032</v>
      </c>
      <c r="M137" s="1" t="s">
        <v>827</v>
      </c>
      <c r="N137" s="2" t="s">
        <v>1013</v>
      </c>
      <c r="O137" s="6" t="str">
        <f t="shared" si="5"/>
        <v xml:space="preserve">|Enchanted Forests|&amp;ref(Spell/P_Nature.jpg,nolink,25x25,Nature);7||&amp;ref(Spell/V_Nature.jpg,nolink,25x25,Nature Gem);90|儀式/陸上専用|世界呪附|
|~|&gt;|&gt;|&gt;|&gt;|世界中の森で支配力が広がり周囲を森の生物が襲撃します|
</v>
      </c>
      <c r="P137" s="3" t="s">
        <v>857</v>
      </c>
      <c r="T137" s="1">
        <v>1</v>
      </c>
      <c r="W137" s="1" t="s">
        <v>827</v>
      </c>
    </row>
    <row r="138" spans="1:24" x14ac:dyDescent="0.15">
      <c r="A138" t="str">
        <f t="shared" si="4"/>
        <v>Alteration0S</v>
      </c>
      <c r="C138" s="1" t="s">
        <v>141</v>
      </c>
      <c r="D138" s="1">
        <v>0</v>
      </c>
      <c r="F138" s="1" t="s">
        <v>142</v>
      </c>
      <c r="H138" s="3" t="s">
        <v>1181</v>
      </c>
      <c r="K138" s="1" t="s">
        <v>1184</v>
      </c>
      <c r="L138" s="1" t="s">
        <v>2032</v>
      </c>
      <c r="M138" s="1" t="s">
        <v>1185</v>
      </c>
      <c r="N138" s="2" t="s">
        <v>1221</v>
      </c>
      <c r="O138" s="6" t="str">
        <f t="shared" si="5"/>
        <v xml:space="preserve">|Air Shield|&amp;ref(Spell/P_Air.jpg,nolink,25x25,Air);1|||戦闘/陸上専用|自己強化|
|~|&gt;|&gt;|&gt;|&gt;|自身を大気の盾で覆い大半の射撃を80%で無効化します|
</v>
      </c>
      <c r="P138" s="3" t="s">
        <v>1186</v>
      </c>
      <c r="Q138" s="1">
        <v>0</v>
      </c>
      <c r="R138" s="1">
        <v>100</v>
      </c>
      <c r="S138" s="1">
        <v>0</v>
      </c>
      <c r="T138" s="1">
        <v>1</v>
      </c>
      <c r="U138" s="1">
        <v>0</v>
      </c>
      <c r="V138" s="1">
        <v>10</v>
      </c>
    </row>
    <row r="139" spans="1:24" x14ac:dyDescent="0.15">
      <c r="A139" t="str">
        <f t="shared" si="4"/>
        <v/>
      </c>
      <c r="C139" s="1" t="s">
        <v>141</v>
      </c>
      <c r="D139" s="1">
        <v>0</v>
      </c>
      <c r="F139" s="1" t="s">
        <v>143</v>
      </c>
      <c r="H139" s="3" t="s">
        <v>1182</v>
      </c>
      <c r="K139" s="1" t="s">
        <v>1184</v>
      </c>
      <c r="L139" s="1" t="s">
        <v>2027</v>
      </c>
      <c r="M139" s="1" t="s">
        <v>1185</v>
      </c>
      <c r="N139" s="2" t="s">
        <v>1222</v>
      </c>
      <c r="O139" s="6" t="str">
        <f t="shared" si="5"/>
        <v xml:space="preserve">|Twist Fate|&amp;ref(Spell/P_Astral.jpg,nolink,25x25,Astral);1|||戦闘/水陸両用|自己強化|
|~|&gt;|&gt;|&gt;|&gt;|自身の運命を変えHPダメージを一度だけ無効化します|
</v>
      </c>
      <c r="P139" s="3" t="s">
        <v>1187</v>
      </c>
      <c r="Q139" s="1">
        <v>0</v>
      </c>
      <c r="R139" s="1">
        <v>100</v>
      </c>
      <c r="S139" s="1">
        <v>0</v>
      </c>
      <c r="T139" s="1">
        <v>1</v>
      </c>
      <c r="U139" s="1">
        <v>0</v>
      </c>
      <c r="V139" s="1">
        <v>10</v>
      </c>
    </row>
    <row r="140" spans="1:24" x14ac:dyDescent="0.15">
      <c r="A140" t="str">
        <f t="shared" si="4"/>
        <v>Alteration0E</v>
      </c>
      <c r="C140" s="1" t="s">
        <v>141</v>
      </c>
      <c r="D140" s="1">
        <v>0</v>
      </c>
      <c r="F140" s="1" t="s">
        <v>144</v>
      </c>
      <c r="H140" s="3" t="s">
        <v>1183</v>
      </c>
      <c r="K140" s="1" t="s">
        <v>1184</v>
      </c>
      <c r="L140" s="1" t="s">
        <v>2027</v>
      </c>
      <c r="M140" s="1" t="s">
        <v>1188</v>
      </c>
      <c r="N140" s="2" t="s">
        <v>1189</v>
      </c>
      <c r="O140" s="6" t="str">
        <f t="shared" si="5"/>
        <v xml:space="preserve">|Hand of Dust|&amp;ref(Spell/P_Death.jpg,nolink,25x25,Death);1|||戦闘/水陸両用|近接攻撃|
|~|&gt;|&gt;|&gt;|&gt;|近くの敵1体に抵抗不能な攻撃を行います|
</v>
      </c>
      <c r="P140" s="3" t="s">
        <v>1190</v>
      </c>
      <c r="Q140" s="1">
        <v>1</v>
      </c>
      <c r="R140" s="1">
        <v>50</v>
      </c>
      <c r="S140" s="1">
        <v>0</v>
      </c>
      <c r="T140" s="1">
        <v>1</v>
      </c>
      <c r="U140" s="1">
        <v>0</v>
      </c>
      <c r="V140" s="1">
        <v>10</v>
      </c>
      <c r="W140" s="1" t="s">
        <v>1191</v>
      </c>
    </row>
    <row r="141" spans="1:24" x14ac:dyDescent="0.15">
      <c r="A141" t="str">
        <f t="shared" si="4"/>
        <v>Alteration1S</v>
      </c>
      <c r="C141" s="1" t="s">
        <v>141</v>
      </c>
      <c r="D141" s="1">
        <v>1</v>
      </c>
      <c r="F141" s="1" t="s">
        <v>145</v>
      </c>
      <c r="H141" s="3" t="s">
        <v>1192</v>
      </c>
      <c r="J141" s="1">
        <v>1</v>
      </c>
      <c r="K141" s="1" t="s">
        <v>1198</v>
      </c>
      <c r="L141" s="1" t="s">
        <v>2027</v>
      </c>
      <c r="M141" s="1" t="s">
        <v>1199</v>
      </c>
      <c r="N141" s="2" t="s">
        <v>1200</v>
      </c>
      <c r="O141" s="6" t="str">
        <f t="shared" si="5"/>
        <v xml:space="preserve">|Distill Gold|&amp;ref(Spell/P_Fire.jpg,nolink,25x25,Fire);1||&amp;ref(Spell/V_Fire.jpg,nolink,25x25,Fire Gem);1|儀式/水陸両用|錬金術|
|~|&gt;|&gt;|&gt;|&gt;|追加消費した火の宝石を金銭へと変換します|
</v>
      </c>
      <c r="P141" s="3" t="s">
        <v>1201</v>
      </c>
    </row>
    <row r="142" spans="1:24" x14ac:dyDescent="0.15">
      <c r="A142" t="str">
        <f t="shared" si="4"/>
        <v/>
      </c>
      <c r="C142" s="1" t="s">
        <v>141</v>
      </c>
      <c r="D142" s="1">
        <v>1</v>
      </c>
      <c r="F142" s="1" t="s">
        <v>146</v>
      </c>
      <c r="H142" s="3" t="s">
        <v>1181</v>
      </c>
      <c r="K142" s="1" t="s">
        <v>1184</v>
      </c>
      <c r="L142" s="1" t="s">
        <v>2027</v>
      </c>
      <c r="M142" s="1" t="s">
        <v>1185</v>
      </c>
      <c r="N142" s="2" t="s">
        <v>1202</v>
      </c>
      <c r="O142" s="6" t="str">
        <f t="shared" si="5"/>
        <v xml:space="preserve">|Charge Body|&amp;ref(Spell/P_Air.jpg,nolink,25x25,Air);1|||戦闘/水陸両用|自己強化|
|~|&gt;|&gt;|&gt;|&gt;|近接攻撃を受けると一度だけ自身と攻撃者を電撃で撃ちます|
</v>
      </c>
      <c r="P142" s="3" t="s">
        <v>1203</v>
      </c>
      <c r="Q142" s="1">
        <v>0</v>
      </c>
      <c r="R142" s="1">
        <v>100</v>
      </c>
      <c r="S142" s="1">
        <v>0</v>
      </c>
      <c r="T142" s="1">
        <v>1</v>
      </c>
      <c r="U142" s="1">
        <v>0</v>
      </c>
      <c r="V142" s="1">
        <v>5</v>
      </c>
    </row>
    <row r="143" spans="1:24" x14ac:dyDescent="0.15">
      <c r="A143" t="str">
        <f t="shared" si="4"/>
        <v/>
      </c>
      <c r="C143" s="1" t="s">
        <v>141</v>
      </c>
      <c r="D143" s="1">
        <v>1</v>
      </c>
      <c r="F143" s="1" t="s">
        <v>147</v>
      </c>
      <c r="H143" s="3" t="s">
        <v>1181</v>
      </c>
      <c r="K143" s="1" t="s">
        <v>1184</v>
      </c>
      <c r="L143" s="1" t="s">
        <v>2027</v>
      </c>
      <c r="M143" s="1" t="s">
        <v>1204</v>
      </c>
      <c r="N143" s="2" t="s">
        <v>1205</v>
      </c>
      <c r="O143" s="6" t="str">
        <f t="shared" si="5"/>
        <v xml:space="preserve">|Aim|&amp;ref(Spell/P_Air.jpg,nolink,25x25,Air);1|||戦闘/水陸両用|強化|
|~|&gt;|&gt;|&gt;|&gt;|小範囲の味方の射撃精度を向上させます|
</v>
      </c>
      <c r="P143" s="3" t="s">
        <v>1206</v>
      </c>
      <c r="Q143" s="1" t="s">
        <v>1207</v>
      </c>
      <c r="R143" s="1">
        <v>100</v>
      </c>
      <c r="S143" s="1">
        <v>1</v>
      </c>
      <c r="T143" s="1">
        <v>1</v>
      </c>
      <c r="U143" s="1">
        <v>5</v>
      </c>
      <c r="V143" s="1">
        <v>5</v>
      </c>
    </row>
    <row r="144" spans="1:24" x14ac:dyDescent="0.15">
      <c r="A144" t="str">
        <f t="shared" si="4"/>
        <v/>
      </c>
      <c r="C144" s="1" t="s">
        <v>141</v>
      </c>
      <c r="D144" s="1">
        <v>1</v>
      </c>
      <c r="F144" s="1" t="s">
        <v>148</v>
      </c>
      <c r="H144" s="3" t="s">
        <v>1193</v>
      </c>
      <c r="K144" s="1" t="s">
        <v>1184</v>
      </c>
      <c r="L144" s="1" t="s">
        <v>2027</v>
      </c>
      <c r="M144" s="1" t="s">
        <v>1208</v>
      </c>
      <c r="N144" s="2" t="s">
        <v>1329</v>
      </c>
      <c r="O144" s="6" t="str">
        <f t="shared" si="5"/>
        <v xml:space="preserve">|False Fetters|&amp;ref(Spell/P_Air.jpg,nolink,25x25,Air);2|||戦闘/水陸両用|捕縛|
|~|&gt;|&gt;|&gt;|&gt;|中範囲の敵を幻の枷で捕らえようと試みます|
</v>
      </c>
      <c r="P144" s="3" t="s">
        <v>1217</v>
      </c>
      <c r="Q144" s="1">
        <v>15</v>
      </c>
      <c r="R144" s="1">
        <v>100</v>
      </c>
      <c r="S144" s="1" t="s">
        <v>1209</v>
      </c>
      <c r="T144" s="1">
        <v>1</v>
      </c>
      <c r="U144" s="1">
        <v>0</v>
      </c>
      <c r="V144" s="1">
        <v>10</v>
      </c>
      <c r="W144" s="1" t="s">
        <v>1210</v>
      </c>
    </row>
    <row r="145" spans="1:23" x14ac:dyDescent="0.15">
      <c r="A145" t="str">
        <f t="shared" si="4"/>
        <v/>
      </c>
      <c r="C145" s="1" t="s">
        <v>141</v>
      </c>
      <c r="D145" s="1">
        <v>1</v>
      </c>
      <c r="F145" s="1" t="s">
        <v>149</v>
      </c>
      <c r="H145" s="3" t="s">
        <v>1194</v>
      </c>
      <c r="K145" s="1" t="s">
        <v>1184</v>
      </c>
      <c r="L145" s="1" t="s">
        <v>2027</v>
      </c>
      <c r="M145" s="1" t="s">
        <v>1188</v>
      </c>
      <c r="N145" s="2" t="s">
        <v>1211</v>
      </c>
      <c r="O145" s="6" t="str">
        <f t="shared" si="5"/>
        <v xml:space="preserve">|Fists of Iron|&amp;ref(Spell/P_Earth.jpg,nolink,25x25,Earth);1|||戦闘/水陸両用|近接攻撃|
|~|&gt;|&gt;|&gt;|&gt;|近くの敵を鋼鉄化した拳の連打で攻撃します|
</v>
      </c>
      <c r="P145" s="3" t="s">
        <v>1213</v>
      </c>
      <c r="Q145" s="1">
        <v>1</v>
      </c>
      <c r="R145" s="1">
        <v>50</v>
      </c>
      <c r="S145" s="1">
        <v>0</v>
      </c>
      <c r="T145" s="1" t="s">
        <v>1212</v>
      </c>
      <c r="U145" s="1">
        <v>0</v>
      </c>
      <c r="V145" s="1">
        <v>30</v>
      </c>
      <c r="W145" s="1" t="s">
        <v>1214</v>
      </c>
    </row>
    <row r="146" spans="1:23" x14ac:dyDescent="0.15">
      <c r="A146" t="str">
        <f t="shared" si="4"/>
        <v/>
      </c>
      <c r="C146" s="1" t="s">
        <v>141</v>
      </c>
      <c r="D146" s="1">
        <v>1</v>
      </c>
      <c r="F146" s="1" t="s">
        <v>150</v>
      </c>
      <c r="H146" s="3" t="s">
        <v>1194</v>
      </c>
      <c r="K146" s="1" t="s">
        <v>1184</v>
      </c>
      <c r="L146" s="1" t="s">
        <v>2027</v>
      </c>
      <c r="M146" s="1" t="s">
        <v>1208</v>
      </c>
      <c r="N146" s="2" t="s">
        <v>1215</v>
      </c>
      <c r="O146" s="6" t="str">
        <f t="shared" si="5"/>
        <v xml:space="preserve">|Earth Grip|&amp;ref(Spell/P_Earth.jpg,nolink,25x25,Earth);1|||戦闘/水陸両用|捕縛|
|~|&gt;|&gt;|&gt;|&gt;|敵1体を地面に飲み込ませ動きを封じます|
</v>
      </c>
      <c r="P146" s="3" t="s">
        <v>1216</v>
      </c>
      <c r="Q146" s="1">
        <v>20</v>
      </c>
      <c r="R146" s="1">
        <v>100</v>
      </c>
      <c r="S146" s="1">
        <v>0</v>
      </c>
      <c r="T146" s="1">
        <v>1</v>
      </c>
      <c r="U146" s="1">
        <v>5</v>
      </c>
      <c r="V146" s="1">
        <v>10</v>
      </c>
      <c r="W146" s="1" t="s">
        <v>1218</v>
      </c>
    </row>
    <row r="147" spans="1:23" x14ac:dyDescent="0.15">
      <c r="A147" t="str">
        <f t="shared" si="4"/>
        <v/>
      </c>
      <c r="C147" s="1" t="s">
        <v>141</v>
      </c>
      <c r="D147" s="1">
        <v>1</v>
      </c>
      <c r="F147" s="1" t="s">
        <v>151</v>
      </c>
      <c r="H147" s="3" t="s">
        <v>1195</v>
      </c>
      <c r="K147" s="1" t="s">
        <v>1184</v>
      </c>
      <c r="L147" s="1" t="s">
        <v>2027</v>
      </c>
      <c r="M147" s="1" t="s">
        <v>1204</v>
      </c>
      <c r="N147" s="2" t="s">
        <v>1219</v>
      </c>
      <c r="O147" s="6" t="str">
        <f t="shared" si="5"/>
        <v xml:space="preserve">|Earth Might|&amp;ref(Spell/P_Earth.jpg,nolink,25x25,Earth);2|||戦闘/水陸両用|強化|
|~|&gt;|&gt;|&gt;|&gt;|小範囲の味方の筋力を向上させます|
</v>
      </c>
      <c r="P147" s="3" t="s">
        <v>1220</v>
      </c>
      <c r="Q147" s="1">
        <v>20</v>
      </c>
      <c r="R147" s="1">
        <v>100</v>
      </c>
      <c r="S147" s="1">
        <v>1</v>
      </c>
      <c r="T147" s="1">
        <v>1</v>
      </c>
      <c r="U147" s="1">
        <v>0</v>
      </c>
      <c r="V147" s="1">
        <v>20</v>
      </c>
      <c r="W147" s="1" t="s">
        <v>1533</v>
      </c>
    </row>
    <row r="148" spans="1:23" x14ac:dyDescent="0.15">
      <c r="A148" t="str">
        <f t="shared" si="4"/>
        <v/>
      </c>
      <c r="C148" s="1" t="s">
        <v>141</v>
      </c>
      <c r="D148" s="1">
        <v>1</v>
      </c>
      <c r="F148" s="1" t="s">
        <v>152</v>
      </c>
      <c r="H148" s="3" t="s">
        <v>1182</v>
      </c>
      <c r="K148" s="1" t="s">
        <v>1184</v>
      </c>
      <c r="L148" s="1" t="s">
        <v>2027</v>
      </c>
      <c r="M148" s="1" t="s">
        <v>1185</v>
      </c>
      <c r="N148" s="2" t="s">
        <v>1223</v>
      </c>
      <c r="O148" s="6" t="str">
        <f t="shared" si="5"/>
        <v xml:space="preserve">|Personal Luck|&amp;ref(Spell/P_Astral.jpg,nolink,25x25,Astral);1|||戦闘/水陸両用|自己強化|
|~|&gt;|&gt;|&gt;|&gt;|自身の運命を変え致命傷となる攻撃を75%で無効化します|
</v>
      </c>
      <c r="P148" s="3" t="s">
        <v>1224</v>
      </c>
      <c r="Q148" s="1">
        <v>0</v>
      </c>
      <c r="R148" s="1">
        <v>100</v>
      </c>
      <c r="S148" s="1">
        <v>0</v>
      </c>
      <c r="T148" s="1">
        <v>1</v>
      </c>
      <c r="U148" s="1">
        <v>0</v>
      </c>
      <c r="V148" s="1">
        <v>20</v>
      </c>
      <c r="W148" s="1" t="s">
        <v>1225</v>
      </c>
    </row>
    <row r="149" spans="1:23" x14ac:dyDescent="0.15">
      <c r="A149" t="str">
        <f t="shared" si="4"/>
        <v/>
      </c>
      <c r="C149" s="1" t="s">
        <v>141</v>
      </c>
      <c r="D149" s="1">
        <v>1</v>
      </c>
      <c r="F149" s="1" t="s">
        <v>153</v>
      </c>
      <c r="H149" s="3" t="s">
        <v>1183</v>
      </c>
      <c r="K149" s="1" t="s">
        <v>1184</v>
      </c>
      <c r="L149" s="1" t="s">
        <v>2027</v>
      </c>
      <c r="M149" s="1" t="s">
        <v>1185</v>
      </c>
      <c r="N149" s="2" t="s">
        <v>1227</v>
      </c>
      <c r="O149" s="6" t="str">
        <f t="shared" si="5"/>
        <v xml:space="preserve">|Skeletal Body|&amp;ref(Spell/P_Death.jpg,nolink,25x25,Death);1|||戦闘/水陸両用|自己強化|
|~|&gt;|&gt;|&gt;|&gt;|自身を骨張らせ刺突への耐性を与えます|
</v>
      </c>
      <c r="P149" s="3" t="s">
        <v>1228</v>
      </c>
      <c r="Q149" s="1">
        <v>0</v>
      </c>
      <c r="R149" s="1">
        <v>100</v>
      </c>
      <c r="S149" s="1">
        <v>0</v>
      </c>
      <c r="T149" s="1">
        <v>1</v>
      </c>
      <c r="U149" s="1">
        <v>0</v>
      </c>
      <c r="V149" s="1">
        <v>20</v>
      </c>
    </row>
    <row r="150" spans="1:23" x14ac:dyDescent="0.15">
      <c r="A150" t="str">
        <f t="shared" si="4"/>
        <v/>
      </c>
      <c r="C150" s="1" t="s">
        <v>141</v>
      </c>
      <c r="D150" s="1">
        <v>1</v>
      </c>
      <c r="F150" s="1" t="s">
        <v>154</v>
      </c>
      <c r="H150" s="3" t="s">
        <v>1196</v>
      </c>
      <c r="K150" s="1" t="s">
        <v>1184</v>
      </c>
      <c r="L150" s="1" t="s">
        <v>2027</v>
      </c>
      <c r="M150" s="1" t="s">
        <v>1188</v>
      </c>
      <c r="N150" s="2" t="s">
        <v>1229</v>
      </c>
      <c r="O150" s="6" t="str">
        <f t="shared" si="5"/>
        <v xml:space="preserve">|Hand of Death|&amp;ref(Spell/P_Death.jpg,nolink,25x25,Death);2|||戦闘/水陸両用|近接攻撃|
|~|&gt;|&gt;|&gt;|&gt;|近くの敵1体に強力で抵抗不能な攻撃を行います|
</v>
      </c>
      <c r="P150" s="3" t="s">
        <v>1230</v>
      </c>
      <c r="Q150" s="1">
        <v>1</v>
      </c>
      <c r="R150" s="1">
        <v>50</v>
      </c>
      <c r="S150" s="1">
        <v>0</v>
      </c>
      <c r="T150" s="1">
        <v>1</v>
      </c>
      <c r="U150" s="1">
        <v>0</v>
      </c>
      <c r="V150" s="1">
        <v>5</v>
      </c>
      <c r="W150" s="1" t="s">
        <v>1191</v>
      </c>
    </row>
    <row r="151" spans="1:23" x14ac:dyDescent="0.15">
      <c r="A151" t="str">
        <f t="shared" si="4"/>
        <v/>
      </c>
      <c r="C151" s="1" t="s">
        <v>141</v>
      </c>
      <c r="D151" s="1">
        <v>1</v>
      </c>
      <c r="F151" s="1" t="s">
        <v>155</v>
      </c>
      <c r="H151" s="3" t="s">
        <v>1197</v>
      </c>
      <c r="K151" s="1" t="s">
        <v>1184</v>
      </c>
      <c r="L151" s="1" t="s">
        <v>2027</v>
      </c>
      <c r="M151" s="1" t="s">
        <v>1185</v>
      </c>
      <c r="N151" s="2" t="s">
        <v>1231</v>
      </c>
      <c r="O151" s="6" t="str">
        <f t="shared" si="5"/>
        <v xml:space="preserve">|Eagle Eyes|&amp;ref(Spell/P_Nature.jpg,nolink,25x25,Nature);1|||戦闘/水陸両用|自己強化|
|~|&gt;|&gt;|&gt;|&gt;|自身の射撃精度を向上させます|
</v>
      </c>
      <c r="P151" s="3" t="s">
        <v>1232</v>
      </c>
      <c r="Q151" s="1">
        <v>0</v>
      </c>
      <c r="R151" s="1">
        <v>100</v>
      </c>
      <c r="S151" s="1">
        <v>0</v>
      </c>
      <c r="T151" s="1">
        <v>1</v>
      </c>
      <c r="U151" s="1">
        <v>0</v>
      </c>
      <c r="V151" s="1">
        <v>5</v>
      </c>
    </row>
    <row r="152" spans="1:23" x14ac:dyDescent="0.15">
      <c r="A152" t="str">
        <f t="shared" si="4"/>
        <v/>
      </c>
      <c r="C152" s="1" t="s">
        <v>141</v>
      </c>
      <c r="D152" s="1">
        <v>1</v>
      </c>
      <c r="F152" s="1" t="s">
        <v>156</v>
      </c>
      <c r="H152" s="3" t="s">
        <v>1197</v>
      </c>
      <c r="K152" s="1" t="s">
        <v>1184</v>
      </c>
      <c r="L152" s="1" t="s">
        <v>2027</v>
      </c>
      <c r="M152" s="1" t="s">
        <v>1188</v>
      </c>
      <c r="N152" s="2" t="s">
        <v>1233</v>
      </c>
      <c r="O152" s="6" t="str">
        <f t="shared" si="5"/>
        <v xml:space="preserve">|Poison Touch|&amp;ref(Spell/P_Nature.jpg,nolink,25x25,Nature);1|||戦闘/水陸両用|近接攻撃|
|~|&gt;|&gt;|&gt;|&gt;|近くの敵1体に毒による攻撃を行います|
</v>
      </c>
      <c r="P152" s="3" t="s">
        <v>1207</v>
      </c>
      <c r="Q152" s="1">
        <v>1</v>
      </c>
      <c r="R152" s="1">
        <v>50</v>
      </c>
      <c r="S152" s="1">
        <v>0</v>
      </c>
      <c r="T152" s="1">
        <v>1</v>
      </c>
      <c r="U152" s="1">
        <v>0</v>
      </c>
      <c r="V152" s="1">
        <v>5</v>
      </c>
      <c r="W152" s="1" t="s">
        <v>1234</v>
      </c>
    </row>
    <row r="153" spans="1:23" x14ac:dyDescent="0.15">
      <c r="A153" t="str">
        <f t="shared" si="4"/>
        <v/>
      </c>
      <c r="C153" s="1" t="s">
        <v>141</v>
      </c>
      <c r="D153" s="1">
        <v>1</v>
      </c>
      <c r="F153" s="1" t="s">
        <v>157</v>
      </c>
      <c r="H153" s="3" t="s">
        <v>1197</v>
      </c>
      <c r="K153" s="1" t="s">
        <v>1184</v>
      </c>
      <c r="L153" s="1" t="s">
        <v>2027</v>
      </c>
      <c r="M153" s="1" t="s">
        <v>1185</v>
      </c>
      <c r="N153" s="2" t="s">
        <v>1235</v>
      </c>
      <c r="O153" s="6" t="str">
        <f t="shared" si="5"/>
        <v xml:space="preserve">|Resist Poison|&amp;ref(Spell/P_Nature.jpg,nolink,25x25,Nature);1|||戦闘/水陸両用|自己強化|
|~|&gt;|&gt;|&gt;|&gt;|自身に強い毒物耐性を与えます|
</v>
      </c>
      <c r="P153" s="3" t="s">
        <v>1337</v>
      </c>
      <c r="Q153" s="1">
        <v>0</v>
      </c>
      <c r="R153" s="1">
        <v>100</v>
      </c>
      <c r="S153" s="1">
        <v>0</v>
      </c>
      <c r="T153" s="1">
        <v>1</v>
      </c>
      <c r="U153" s="1">
        <v>0</v>
      </c>
      <c r="V153" s="1">
        <v>5</v>
      </c>
    </row>
    <row r="154" spans="1:23" x14ac:dyDescent="0.15">
      <c r="A154" t="str">
        <f t="shared" si="4"/>
        <v>Alteration1E</v>
      </c>
      <c r="C154" s="1" t="s">
        <v>141</v>
      </c>
      <c r="D154" s="1">
        <v>1</v>
      </c>
      <c r="F154" s="1" t="s">
        <v>158</v>
      </c>
      <c r="H154" s="3" t="s">
        <v>1197</v>
      </c>
      <c r="K154" s="1" t="s">
        <v>1184</v>
      </c>
      <c r="L154" s="1" t="s">
        <v>2027</v>
      </c>
      <c r="M154" s="1" t="s">
        <v>1185</v>
      </c>
      <c r="N154" s="2" t="s">
        <v>1236</v>
      </c>
      <c r="O154" s="6" t="str">
        <f t="shared" si="5"/>
        <v xml:space="preserve">|Barkskin|&amp;ref(Spell/P_Nature.jpg,nolink,25x25,Nature);1|||戦闘/水陸両用|自己強化|
|~|&gt;|&gt;|&gt;|&gt;|自身の皮膚を変化させ防御力を10まで増加させます|
</v>
      </c>
      <c r="P154" s="3" t="s">
        <v>1237</v>
      </c>
      <c r="Q154" s="1">
        <v>0</v>
      </c>
      <c r="R154" s="1">
        <v>100</v>
      </c>
      <c r="S154" s="1">
        <v>0</v>
      </c>
      <c r="T154" s="1">
        <v>1</v>
      </c>
      <c r="U154" s="1">
        <v>0</v>
      </c>
      <c r="V154" s="1">
        <v>5</v>
      </c>
    </row>
    <row r="155" spans="1:23" x14ac:dyDescent="0.15">
      <c r="A155" t="str">
        <f t="shared" si="4"/>
        <v>Alteration2S</v>
      </c>
      <c r="C155" s="1" t="s">
        <v>141</v>
      </c>
      <c r="D155" s="1">
        <v>2</v>
      </c>
      <c r="F155" s="1" t="s">
        <v>159</v>
      </c>
      <c r="H155" s="3" t="s">
        <v>1238</v>
      </c>
      <c r="K155" s="1" t="s">
        <v>1246</v>
      </c>
      <c r="L155" s="1" t="s">
        <v>2032</v>
      </c>
      <c r="M155" s="1" t="s">
        <v>1247</v>
      </c>
      <c r="N155" s="2" t="s">
        <v>1248</v>
      </c>
      <c r="O155" s="6" t="str">
        <f t="shared" si="5"/>
        <v xml:space="preserve">|Combustion|&amp;ref(Spell/P_Fire.jpg,nolink,25x25,Fire);1|||戦闘/陸上専用|攻撃|
|~|&gt;|&gt;|&gt;|&gt;|敵1体を発火させ徐々にダメージを与えます|
</v>
      </c>
      <c r="P155" s="3" t="s">
        <v>1249</v>
      </c>
      <c r="Q155" s="1">
        <v>30</v>
      </c>
      <c r="R155" s="1">
        <v>100</v>
      </c>
      <c r="S155" s="1">
        <v>0</v>
      </c>
      <c r="T155" s="1">
        <v>1</v>
      </c>
      <c r="U155" s="1">
        <v>0</v>
      </c>
      <c r="V155" s="1">
        <v>10</v>
      </c>
    </row>
    <row r="156" spans="1:23" x14ac:dyDescent="0.15">
      <c r="A156" t="str">
        <f t="shared" si="4"/>
        <v/>
      </c>
      <c r="C156" s="1" t="s">
        <v>141</v>
      </c>
      <c r="D156" s="1">
        <v>2</v>
      </c>
      <c r="F156" s="1" t="s">
        <v>160</v>
      </c>
      <c r="H156" s="3" t="s">
        <v>1238</v>
      </c>
      <c r="K156" s="1" t="s">
        <v>1246</v>
      </c>
      <c r="L156" s="1" t="s">
        <v>2027</v>
      </c>
      <c r="M156" s="1" t="s">
        <v>1250</v>
      </c>
      <c r="N156" s="2" t="s">
        <v>1251</v>
      </c>
      <c r="O156" s="6" t="str">
        <f t="shared" si="5"/>
        <v xml:space="preserve">|Resist Cold|&amp;ref(Spell/P_Fire.jpg,nolink,25x25,Fire);1|||戦闘/水陸両用|自己強化|
|~|&gt;|&gt;|&gt;|&gt;|自身に弱い冷気耐性を与えます|
</v>
      </c>
      <c r="P156" s="3" t="s">
        <v>1338</v>
      </c>
      <c r="Q156" s="1">
        <v>0</v>
      </c>
      <c r="R156" s="1">
        <v>100</v>
      </c>
      <c r="S156" s="1">
        <v>0</v>
      </c>
      <c r="T156" s="1">
        <v>1</v>
      </c>
      <c r="U156" s="1">
        <v>0</v>
      </c>
      <c r="V156" s="1">
        <v>10</v>
      </c>
    </row>
    <row r="157" spans="1:23" x14ac:dyDescent="0.15">
      <c r="A157" t="str">
        <f t="shared" si="4"/>
        <v/>
      </c>
      <c r="C157" s="1" t="s">
        <v>141</v>
      </c>
      <c r="D157" s="1">
        <v>2</v>
      </c>
      <c r="F157" s="1" t="s">
        <v>161</v>
      </c>
      <c r="H157" s="3" t="s">
        <v>1239</v>
      </c>
      <c r="K157" s="1" t="s">
        <v>1246</v>
      </c>
      <c r="L157" s="1" t="s">
        <v>2027</v>
      </c>
      <c r="M157" s="1" t="s">
        <v>1252</v>
      </c>
      <c r="N157" s="2" t="s">
        <v>1253</v>
      </c>
      <c r="O157" s="6" t="str">
        <f t="shared" si="5"/>
        <v xml:space="preserve">|Phantasmal Warrior|&amp;ref(Spell/P_Air.jpg,nolink,25x25,Air);1|||戦闘/水陸両用|一時的召喚|
|~|&gt;|&gt;|&gt;|&gt;|幻の兵士Phantasmal Warriorを1体召喚します|
</v>
      </c>
      <c r="P157" s="3" t="s">
        <v>1254</v>
      </c>
      <c r="Q157" s="1">
        <v>5</v>
      </c>
      <c r="R157" s="1">
        <v>100</v>
      </c>
      <c r="S157" s="1">
        <v>0</v>
      </c>
      <c r="T157" s="1">
        <v>1</v>
      </c>
      <c r="U157" s="1">
        <v>0</v>
      </c>
      <c r="V157" s="1">
        <v>10</v>
      </c>
    </row>
    <row r="158" spans="1:23" x14ac:dyDescent="0.15">
      <c r="A158" t="str">
        <f t="shared" si="4"/>
        <v/>
      </c>
      <c r="C158" s="1" t="s">
        <v>141</v>
      </c>
      <c r="D158" s="1">
        <v>2</v>
      </c>
      <c r="F158" s="1" t="s">
        <v>162</v>
      </c>
      <c r="H158" s="3" t="s">
        <v>1239</v>
      </c>
      <c r="K158" s="1" t="s">
        <v>1246</v>
      </c>
      <c r="L158" s="1" t="s">
        <v>2027</v>
      </c>
      <c r="M158" s="1" t="s">
        <v>1250</v>
      </c>
      <c r="N158" s="2" t="s">
        <v>1256</v>
      </c>
      <c r="O158" s="6" t="str">
        <f t="shared" si="5"/>
        <v xml:space="preserve">|Mirror Image|&amp;ref(Spell/P_Air.jpg,nolink,25x25,Air);1|||戦闘/水陸両用|自己強化|
|~|&gt;|&gt;|&gt;|&gt;|鏡像を纏い近接攻撃の狙いを逸らします|
</v>
      </c>
      <c r="P158" s="3" t="s">
        <v>1257</v>
      </c>
      <c r="Q158" s="1">
        <v>0</v>
      </c>
      <c r="R158" s="1">
        <v>100</v>
      </c>
      <c r="S158" s="1">
        <v>0</v>
      </c>
      <c r="T158" s="1">
        <v>1</v>
      </c>
      <c r="U158" s="1">
        <v>0</v>
      </c>
      <c r="V158" s="1">
        <v>10</v>
      </c>
    </row>
    <row r="159" spans="1:23" x14ac:dyDescent="0.15">
      <c r="A159" t="str">
        <f t="shared" si="4"/>
        <v/>
      </c>
      <c r="C159" s="1" t="s">
        <v>141</v>
      </c>
      <c r="D159" s="1">
        <v>2</v>
      </c>
      <c r="F159" s="1" t="s">
        <v>163</v>
      </c>
      <c r="H159" s="3" t="s">
        <v>1240</v>
      </c>
      <c r="K159" s="1" t="s">
        <v>1246</v>
      </c>
      <c r="L159" s="1" t="s">
        <v>2027</v>
      </c>
      <c r="M159" s="1" t="s">
        <v>1250</v>
      </c>
      <c r="N159" s="2" t="s">
        <v>1258</v>
      </c>
      <c r="O159" s="6" t="str">
        <f t="shared" si="5"/>
        <v xml:space="preserve">|Resist Fire|&amp;ref(Spell/P_Water.jpg,nolink,25x25,Water);1|||戦闘/水陸両用|自己強化|
|~|&gt;|&gt;|&gt;|&gt;|自身に弱い火炎耐性を与えます|
</v>
      </c>
      <c r="P159" s="3" t="s">
        <v>1339</v>
      </c>
      <c r="Q159" s="1">
        <v>0</v>
      </c>
      <c r="R159" s="1">
        <v>100</v>
      </c>
      <c r="S159" s="1">
        <v>0</v>
      </c>
      <c r="T159" s="1">
        <v>1</v>
      </c>
      <c r="U159" s="1">
        <v>0</v>
      </c>
      <c r="V159" s="1">
        <v>10</v>
      </c>
    </row>
    <row r="160" spans="1:23" x14ac:dyDescent="0.15">
      <c r="A160" t="str">
        <f t="shared" si="4"/>
        <v/>
      </c>
      <c r="C160" s="1" t="s">
        <v>141</v>
      </c>
      <c r="D160" s="1">
        <v>2</v>
      </c>
      <c r="F160" s="1" t="s">
        <v>164</v>
      </c>
      <c r="H160" s="3" t="s">
        <v>1240</v>
      </c>
      <c r="K160" s="1" t="s">
        <v>1246</v>
      </c>
      <c r="L160" s="1" t="s">
        <v>2027</v>
      </c>
      <c r="M160" s="1" t="s">
        <v>1250</v>
      </c>
      <c r="N160" s="2" t="s">
        <v>1259</v>
      </c>
      <c r="O160" s="6" t="str">
        <f t="shared" si="5"/>
        <v xml:space="preserve">|Quicken Self|&amp;ref(Spell/P_Water.jpg,nolink,25x25,Water);1|||戦闘/水陸両用|自己強化|
|~|&gt;|&gt;|&gt;|&gt;|自身を加速させ移動や攻撃を2倍速で行えるようにします|
</v>
      </c>
      <c r="P160" s="3" t="s">
        <v>1260</v>
      </c>
      <c r="Q160" s="1">
        <v>0</v>
      </c>
      <c r="R160" s="1">
        <v>100</v>
      </c>
      <c r="S160" s="1">
        <v>0</v>
      </c>
      <c r="T160" s="1">
        <v>1</v>
      </c>
      <c r="U160" s="1">
        <v>0</v>
      </c>
      <c r="V160" s="1">
        <v>20</v>
      </c>
    </row>
    <row r="161" spans="1:23" x14ac:dyDescent="0.15">
      <c r="A161" t="str">
        <f t="shared" si="4"/>
        <v/>
      </c>
      <c r="C161" s="1" t="s">
        <v>141</v>
      </c>
      <c r="D161" s="1">
        <v>2</v>
      </c>
      <c r="F161" s="1" t="s">
        <v>165</v>
      </c>
      <c r="H161" s="3" t="s">
        <v>1240</v>
      </c>
      <c r="K161" s="1" t="s">
        <v>1246</v>
      </c>
      <c r="L161" s="1" t="s">
        <v>2084</v>
      </c>
      <c r="M161" s="1" t="s">
        <v>1250</v>
      </c>
      <c r="N161" s="2" t="s">
        <v>1261</v>
      </c>
      <c r="O161" s="6" t="str">
        <f t="shared" si="5"/>
        <v xml:space="preserve">|Ice Shield|&amp;ref(Spell/P_Water.jpg,nolink,25x25,Water);1|||戦闘/水中専用|自己強化|
|~|&gt;|&gt;|&gt;|&gt;|氷の盾を作り受ける攻撃の50%を軽減します|
</v>
      </c>
      <c r="P161" s="3" t="s">
        <v>1262</v>
      </c>
      <c r="Q161" s="1">
        <v>0</v>
      </c>
      <c r="R161" s="1">
        <v>100</v>
      </c>
      <c r="S161" s="1">
        <v>0</v>
      </c>
      <c r="T161" s="1">
        <v>1</v>
      </c>
      <c r="U161" s="1">
        <v>0</v>
      </c>
      <c r="V161" s="1">
        <v>20</v>
      </c>
    </row>
    <row r="162" spans="1:23" x14ac:dyDescent="0.15">
      <c r="A162" t="str">
        <f t="shared" si="4"/>
        <v/>
      </c>
      <c r="C162" s="1" t="s">
        <v>141</v>
      </c>
      <c r="D162" s="1">
        <v>2</v>
      </c>
      <c r="F162" s="1" t="s">
        <v>166</v>
      </c>
      <c r="H162" s="3" t="s">
        <v>1241</v>
      </c>
      <c r="K162" s="1" t="s">
        <v>1246</v>
      </c>
      <c r="L162" s="1" t="s">
        <v>2027</v>
      </c>
      <c r="M162" s="1" t="s">
        <v>1250</v>
      </c>
      <c r="N162" s="2" t="s">
        <v>1263</v>
      </c>
      <c r="O162" s="6" t="str">
        <f t="shared" si="5"/>
        <v xml:space="preserve">|Resist Lightning|&amp;ref(Spell/P_Earth.jpg,nolink,25x25,Earth);1|||戦闘/水陸両用|自己強化|
|~|&gt;|&gt;|&gt;|&gt;|自身に弱い電撃耐性を与えます|
</v>
      </c>
      <c r="P162" s="3" t="s">
        <v>1340</v>
      </c>
      <c r="Q162" s="1">
        <v>0</v>
      </c>
      <c r="R162" s="1">
        <v>100</v>
      </c>
      <c r="S162" s="1">
        <v>0</v>
      </c>
      <c r="T162" s="1">
        <v>1</v>
      </c>
      <c r="U162" s="1">
        <v>0</v>
      </c>
      <c r="V162" s="1">
        <v>10</v>
      </c>
    </row>
    <row r="163" spans="1:23" x14ac:dyDescent="0.15">
      <c r="A163" t="str">
        <f t="shared" si="4"/>
        <v/>
      </c>
      <c r="C163" s="1" t="s">
        <v>141</v>
      </c>
      <c r="D163" s="1">
        <v>2</v>
      </c>
      <c r="F163" s="1" t="s">
        <v>167</v>
      </c>
      <c r="H163" s="3" t="s">
        <v>1241</v>
      </c>
      <c r="J163" s="1">
        <v>1</v>
      </c>
      <c r="K163" s="1" t="s">
        <v>1255</v>
      </c>
      <c r="L163" s="1" t="s">
        <v>2027</v>
      </c>
      <c r="M163" s="1" t="s">
        <v>1264</v>
      </c>
      <c r="N163" s="2" t="s">
        <v>1265</v>
      </c>
      <c r="O163" s="6" t="str">
        <f t="shared" si="5"/>
        <v xml:space="preserve">|Alchemical Transmutation|&amp;ref(Spell/P_Earth.jpg,nolink,25x25,Earth);1||&amp;ref(Spell/V_Earth.jpg,nolink,25x25,Earth Gem);1|儀式/水陸両用|錬金術|
|~|&gt;|&gt;|&gt;|&gt;|追加消費した地の宝石を金銭へと変換します|
</v>
      </c>
      <c r="P163" s="3" t="s">
        <v>1266</v>
      </c>
    </row>
    <row r="164" spans="1:23" x14ac:dyDescent="0.15">
      <c r="A164" t="str">
        <f t="shared" si="4"/>
        <v/>
      </c>
      <c r="C164" s="1" t="s">
        <v>141</v>
      </c>
      <c r="D164" s="1">
        <v>2</v>
      </c>
      <c r="F164" s="1" t="s">
        <v>168</v>
      </c>
      <c r="H164" s="3" t="s">
        <v>1241</v>
      </c>
      <c r="K164" s="1" t="s">
        <v>1246</v>
      </c>
      <c r="L164" s="1" t="s">
        <v>2027</v>
      </c>
      <c r="M164" s="1" t="s">
        <v>1250</v>
      </c>
      <c r="N164" s="2" t="s">
        <v>1267</v>
      </c>
      <c r="O164" s="6" t="str">
        <f t="shared" si="5"/>
        <v xml:space="preserve">|Stoneskin|&amp;ref(Spell/P_Earth.jpg,nolink,25x25,Earth);1|||戦闘/水陸両用|自己強化|
|~|&gt;|&gt;|&gt;|&gt;|自身の皮膚を変化させ防御力を15まで増加させます|
</v>
      </c>
      <c r="P164" s="3" t="s">
        <v>1268</v>
      </c>
      <c r="Q164" s="1">
        <v>0</v>
      </c>
      <c r="R164" s="1">
        <v>100</v>
      </c>
      <c r="S164" s="1">
        <v>0</v>
      </c>
      <c r="T164" s="1">
        <v>1</v>
      </c>
      <c r="U164" s="1">
        <v>0</v>
      </c>
      <c r="V164" s="1">
        <v>10</v>
      </c>
    </row>
    <row r="165" spans="1:23" x14ac:dyDescent="0.15">
      <c r="A165" t="str">
        <f t="shared" si="4"/>
        <v/>
      </c>
      <c r="C165" s="1" t="s">
        <v>141</v>
      </c>
      <c r="D165" s="1">
        <v>2</v>
      </c>
      <c r="F165" s="1" t="s">
        <v>169</v>
      </c>
      <c r="H165" s="3" t="s">
        <v>1241</v>
      </c>
      <c r="K165" s="1" t="s">
        <v>1246</v>
      </c>
      <c r="L165" s="1" t="s">
        <v>2027</v>
      </c>
      <c r="M165" s="1" t="s">
        <v>1269</v>
      </c>
      <c r="N165" s="2" t="s">
        <v>1270</v>
      </c>
      <c r="O165" s="6" t="str">
        <f t="shared" si="5"/>
        <v xml:space="preserve">|Armor of Achilles|&amp;ref(Spell/P_Earth.jpg,nolink,25x25,Earth);1|||戦闘/水陸両用|弱体化|
|~|&gt;|&gt;|&gt;|&gt;|小範囲の敵の魔力を持たない防具を破壊します|
</v>
      </c>
      <c r="P165" s="3" t="s">
        <v>1271</v>
      </c>
      <c r="Q165" s="1">
        <v>15</v>
      </c>
      <c r="R165" s="1">
        <v>100</v>
      </c>
      <c r="S165" s="1">
        <v>1</v>
      </c>
      <c r="T165" s="1">
        <v>1</v>
      </c>
      <c r="U165" s="1">
        <v>3</v>
      </c>
      <c r="V165" s="1">
        <v>40</v>
      </c>
    </row>
    <row r="166" spans="1:23" x14ac:dyDescent="0.15">
      <c r="A166" t="str">
        <f t="shared" si="4"/>
        <v/>
      </c>
      <c r="C166" s="1" t="s">
        <v>141</v>
      </c>
      <c r="D166" s="1">
        <v>2</v>
      </c>
      <c r="F166" s="1" t="s">
        <v>170</v>
      </c>
      <c r="H166" s="3" t="s">
        <v>1242</v>
      </c>
      <c r="K166" s="1" t="s">
        <v>1246</v>
      </c>
      <c r="L166" s="1" t="s">
        <v>2027</v>
      </c>
      <c r="M166" s="1" t="s">
        <v>1272</v>
      </c>
      <c r="N166" s="2" t="s">
        <v>1330</v>
      </c>
      <c r="O166" s="6" t="str">
        <f t="shared" si="5"/>
        <v xml:space="preserve">|Earth Meld|&amp;ref(Spell/P_Earth.jpg,nolink,25x25,Earth);2|||戦闘/水陸両用|捕縛|
|~|&gt;|&gt;|&gt;|&gt;|中範囲の敵を地面に飲み込ませ動きを封じます|
</v>
      </c>
      <c r="P166" s="3" t="s">
        <v>1273</v>
      </c>
      <c r="Q166" s="1">
        <v>25</v>
      </c>
      <c r="R166" s="1">
        <v>100</v>
      </c>
      <c r="S166" s="1">
        <v>5</v>
      </c>
      <c r="T166" s="1">
        <v>1</v>
      </c>
      <c r="U166" s="1">
        <v>3</v>
      </c>
      <c r="V166" s="1">
        <v>60</v>
      </c>
      <c r="W166" s="1" t="s">
        <v>1218</v>
      </c>
    </row>
    <row r="167" spans="1:23" x14ac:dyDescent="0.15">
      <c r="A167" t="str">
        <f t="shared" si="4"/>
        <v/>
      </c>
      <c r="C167" s="1" t="s">
        <v>141</v>
      </c>
      <c r="D167" s="1">
        <v>2</v>
      </c>
      <c r="F167" s="1" t="s">
        <v>171</v>
      </c>
      <c r="H167" s="3" t="s">
        <v>1243</v>
      </c>
      <c r="K167" s="1" t="s">
        <v>1246</v>
      </c>
      <c r="L167" s="1" t="s">
        <v>2027</v>
      </c>
      <c r="M167" s="1" t="s">
        <v>1274</v>
      </c>
      <c r="N167" s="2" t="s">
        <v>1275</v>
      </c>
      <c r="O167" s="6" t="str">
        <f t="shared" si="5"/>
        <v xml:space="preserve">|Cheat Fate|&amp;ref(Spell/P_Astral.jpg,nolink,25x25,Astral);1|||戦闘/水陸両用|強化|
|~|&gt;|&gt;|&gt;|&gt;|小範囲の味方の運命を変えHPダメージを一度だけ無効化します|
</v>
      </c>
      <c r="P167" s="3" t="s">
        <v>1276</v>
      </c>
      <c r="Q167" s="1">
        <v>10</v>
      </c>
      <c r="R167" s="1">
        <v>100</v>
      </c>
      <c r="S167" s="1">
        <v>1</v>
      </c>
      <c r="T167" s="1">
        <v>1</v>
      </c>
      <c r="U167" s="1">
        <v>0</v>
      </c>
      <c r="V167" s="1">
        <v>20</v>
      </c>
    </row>
    <row r="168" spans="1:23" x14ac:dyDescent="0.15">
      <c r="A168" t="str">
        <f t="shared" si="4"/>
        <v/>
      </c>
      <c r="C168" s="1" t="s">
        <v>141</v>
      </c>
      <c r="D168" s="1">
        <v>2</v>
      </c>
      <c r="F168" s="1" t="s">
        <v>172</v>
      </c>
      <c r="H168" s="3" t="s">
        <v>1244</v>
      </c>
      <c r="K168" s="1" t="s">
        <v>1246</v>
      </c>
      <c r="L168" s="1" t="s">
        <v>2027</v>
      </c>
      <c r="M168" s="1" t="s">
        <v>1269</v>
      </c>
      <c r="N168" s="2" t="s">
        <v>1277</v>
      </c>
      <c r="O168" s="6" t="str">
        <f t="shared" si="5"/>
        <v xml:space="preserve">|Weakness|&amp;ref(Spell/P_Death.jpg,nolink,25x25,Death);1|||戦闘/水陸両用|弱体化|
|~|&gt;|&gt;|&gt;|&gt;|敵1体の筋力を永久に低下させようと試みます|
</v>
      </c>
      <c r="P168" s="3" t="s">
        <v>1278</v>
      </c>
      <c r="Q168" s="1">
        <v>25</v>
      </c>
      <c r="R168" s="1">
        <v>100</v>
      </c>
      <c r="S168" s="1">
        <v>0</v>
      </c>
      <c r="T168" s="1">
        <v>1</v>
      </c>
      <c r="U168" s="1">
        <v>3</v>
      </c>
      <c r="V168" s="1">
        <v>20</v>
      </c>
    </row>
    <row r="169" spans="1:23" x14ac:dyDescent="0.15">
      <c r="A169" t="str">
        <f t="shared" si="4"/>
        <v>Alteration2E</v>
      </c>
      <c r="C169" s="1" t="s">
        <v>141</v>
      </c>
      <c r="D169" s="1">
        <v>2</v>
      </c>
      <c r="F169" s="1" t="s">
        <v>173</v>
      </c>
      <c r="H169" s="3" t="s">
        <v>1245</v>
      </c>
      <c r="K169" s="1" t="s">
        <v>1246</v>
      </c>
      <c r="L169" s="1" t="s">
        <v>2027</v>
      </c>
      <c r="M169" s="1" t="s">
        <v>1274</v>
      </c>
      <c r="N169" s="2" t="s">
        <v>1279</v>
      </c>
      <c r="O169" s="6" t="str">
        <f t="shared" si="5"/>
        <v xml:space="preserve">|Enlarge|&amp;ref(Spell/P_Nature.jpg,nolink,25x25,Nature);2|||戦闘/水陸両用|強化|
|~|&gt;|&gt;|&gt;|&gt;|小範囲の味方を巨大化させます|
</v>
      </c>
      <c r="P169" s="3" t="s">
        <v>1280</v>
      </c>
      <c r="Q169" s="1">
        <v>10</v>
      </c>
      <c r="R169" s="1">
        <v>100</v>
      </c>
      <c r="S169" s="1">
        <v>1</v>
      </c>
      <c r="T169" s="1">
        <v>1</v>
      </c>
      <c r="U169" s="1">
        <v>0</v>
      </c>
      <c r="V169" s="1">
        <v>20</v>
      </c>
      <c r="W169" s="1" t="s">
        <v>1532</v>
      </c>
    </row>
    <row r="170" spans="1:23" x14ac:dyDescent="0.15">
      <c r="A170" t="str">
        <f t="shared" si="4"/>
        <v>Alteration3S</v>
      </c>
      <c r="C170" s="1" t="s">
        <v>141</v>
      </c>
      <c r="D170" s="1">
        <v>3</v>
      </c>
      <c r="F170" s="1" t="s">
        <v>174</v>
      </c>
      <c r="H170" s="3" t="s">
        <v>1238</v>
      </c>
      <c r="I170" s="1" t="s">
        <v>1243</v>
      </c>
      <c r="J170" s="1">
        <v>1</v>
      </c>
      <c r="K170" s="1" t="s">
        <v>1255</v>
      </c>
      <c r="L170" s="1" t="s">
        <v>2027</v>
      </c>
      <c r="M170" s="1" t="s">
        <v>1286</v>
      </c>
      <c r="N170" s="2" t="s">
        <v>1287</v>
      </c>
      <c r="O170" s="6" t="str">
        <f t="shared" si="5"/>
        <v xml:space="preserve">|Inner Sun|&amp;ref(Spell/P_Fire.jpg,nolink,25x25,Fire);1|&amp;ref(Spell/P_Astral.jpg,nolink,25x25,Astral);1|&amp;ref(Spell/V_Fire.jpg,nolink,25x25,Fire Gem);1|儀式/水陸両用|個人呪附|
|~|&gt;|&gt;|&gt;|&gt;|自身に魔力を込め殺されるとアンデッドを焼く光を放ちます|
</v>
      </c>
      <c r="P170" s="3" t="s">
        <v>1288</v>
      </c>
      <c r="W170" s="1" t="s">
        <v>1289</v>
      </c>
    </row>
    <row r="171" spans="1:23" x14ac:dyDescent="0.15">
      <c r="A171" t="str">
        <f t="shared" si="4"/>
        <v/>
      </c>
      <c r="C171" s="1" t="s">
        <v>141</v>
      </c>
      <c r="D171" s="1">
        <v>3</v>
      </c>
      <c r="F171" s="1" t="s">
        <v>175</v>
      </c>
      <c r="H171" s="3" t="s">
        <v>1281</v>
      </c>
      <c r="K171" s="1" t="s">
        <v>1246</v>
      </c>
      <c r="L171" s="1" t="s">
        <v>2032</v>
      </c>
      <c r="M171" s="1" t="s">
        <v>1247</v>
      </c>
      <c r="N171" s="2" t="s">
        <v>1290</v>
      </c>
      <c r="O171" s="6" t="str">
        <f t="shared" si="5"/>
        <v xml:space="preserve">|Immolation|&amp;ref(Spell/P_Fire.jpg,nolink,25x25,Fire);2|||戦闘/陸上専用|攻撃|
|~|&gt;|&gt;|&gt;|&gt;|自身を中心として炎を噴き上げ攻撃します|
</v>
      </c>
      <c r="P171" s="3" t="s">
        <v>1291</v>
      </c>
      <c r="Q171" s="1">
        <v>0</v>
      </c>
      <c r="R171" s="1">
        <v>100</v>
      </c>
      <c r="S171" s="1">
        <v>7</v>
      </c>
      <c r="T171" s="1">
        <v>1</v>
      </c>
      <c r="U171" s="1">
        <v>0</v>
      </c>
      <c r="V171" s="1">
        <v>20</v>
      </c>
      <c r="W171" s="1" t="s">
        <v>1292</v>
      </c>
    </row>
    <row r="172" spans="1:23" x14ac:dyDescent="0.15">
      <c r="A172" t="str">
        <f t="shared" si="4"/>
        <v/>
      </c>
      <c r="C172" s="1" t="s">
        <v>141</v>
      </c>
      <c r="D172" s="1">
        <v>3</v>
      </c>
      <c r="F172" s="1" t="s">
        <v>176</v>
      </c>
      <c r="H172" s="3" t="s">
        <v>1282</v>
      </c>
      <c r="K172" s="1" t="s">
        <v>1246</v>
      </c>
      <c r="L172" s="1" t="s">
        <v>2027</v>
      </c>
      <c r="M172" s="1" t="s">
        <v>1250</v>
      </c>
      <c r="N172" s="2" t="s">
        <v>1293</v>
      </c>
      <c r="O172" s="6" t="str">
        <f t="shared" si="5"/>
        <v xml:space="preserve">|Mistform|&amp;ref(Spell/P_Air.jpg,nolink,25x25,Air);2|||戦闘/水陸両用|自己強化|
|~|&gt;|&gt;|&gt;|&gt;|自身を霧状に変え受けるHPダメージを激減させます|
</v>
      </c>
      <c r="P172" s="3" t="s">
        <v>1294</v>
      </c>
      <c r="Q172" s="1">
        <v>0</v>
      </c>
      <c r="R172" s="1">
        <v>100</v>
      </c>
      <c r="S172" s="1">
        <v>0</v>
      </c>
      <c r="T172" s="1">
        <v>1</v>
      </c>
      <c r="U172" s="1">
        <v>0</v>
      </c>
      <c r="V172" s="1">
        <v>10</v>
      </c>
    </row>
    <row r="173" spans="1:23" x14ac:dyDescent="0.15">
      <c r="A173" t="str">
        <f t="shared" si="4"/>
        <v/>
      </c>
      <c r="C173" s="1" t="s">
        <v>141</v>
      </c>
      <c r="D173" s="1">
        <v>3</v>
      </c>
      <c r="F173" s="1" t="s">
        <v>177</v>
      </c>
      <c r="H173" s="3" t="s">
        <v>1283</v>
      </c>
      <c r="K173" s="1" t="s">
        <v>1246</v>
      </c>
      <c r="L173" s="1" t="s">
        <v>2027</v>
      </c>
      <c r="M173" s="1" t="s">
        <v>1252</v>
      </c>
      <c r="N173" s="2" t="s">
        <v>1295</v>
      </c>
      <c r="O173" s="6" t="str">
        <f t="shared" si="5"/>
        <v xml:space="preserve">|Ghost Wolves|&amp;ref(Spell/P_Air.jpg,nolink,25x25,Air);3|||戦闘/水陸両用|一時的召喚|
|~|&gt;|&gt;|&gt;|&gt;|幻の獣Phantasmal Wolfを2体召喚します|
</v>
      </c>
      <c r="P173" s="3" t="s">
        <v>1296</v>
      </c>
      <c r="Q173" s="1">
        <v>5</v>
      </c>
      <c r="R173" s="1">
        <v>100</v>
      </c>
      <c r="S173" s="1">
        <v>0</v>
      </c>
      <c r="T173" s="1">
        <v>2</v>
      </c>
      <c r="U173" s="1">
        <v>0</v>
      </c>
      <c r="V173" s="1">
        <v>10</v>
      </c>
    </row>
    <row r="174" spans="1:23" x14ac:dyDescent="0.15">
      <c r="A174" t="str">
        <f t="shared" si="4"/>
        <v/>
      </c>
      <c r="C174" s="1" t="s">
        <v>141</v>
      </c>
      <c r="D174" s="1">
        <v>3</v>
      </c>
      <c r="F174" s="1" t="s">
        <v>178</v>
      </c>
      <c r="H174" s="3" t="s">
        <v>1284</v>
      </c>
      <c r="K174" s="1" t="s">
        <v>1246</v>
      </c>
      <c r="L174" s="1" t="s">
        <v>2027</v>
      </c>
      <c r="M174" s="1" t="s">
        <v>1269</v>
      </c>
      <c r="N174" s="2" t="s">
        <v>1297</v>
      </c>
      <c r="O174" s="6" t="str">
        <f t="shared" si="5"/>
        <v xml:space="preserve">|Numbness|&amp;ref(Spell/P_Water.jpg,nolink,25x25,Water);2|||戦闘/水陸両用|弱体化|
|~|&gt;|&gt;|&gt;|&gt;|小範囲の敵を凍えさせ動きを鈍らせます|
</v>
      </c>
      <c r="P174" s="3" t="s">
        <v>1298</v>
      </c>
      <c r="Q174" s="1">
        <v>25</v>
      </c>
      <c r="R174" s="1">
        <v>100</v>
      </c>
      <c r="S174" s="1">
        <v>1</v>
      </c>
      <c r="T174" s="1">
        <v>1</v>
      </c>
      <c r="U174" s="1">
        <v>100</v>
      </c>
      <c r="V174" s="1">
        <v>20</v>
      </c>
    </row>
    <row r="175" spans="1:23" x14ac:dyDescent="0.15">
      <c r="A175" t="str">
        <f t="shared" si="4"/>
        <v/>
      </c>
      <c r="C175" s="1" t="s">
        <v>141</v>
      </c>
      <c r="D175" s="1">
        <v>3</v>
      </c>
      <c r="F175" s="1" t="s">
        <v>179</v>
      </c>
      <c r="H175" s="3" t="s">
        <v>1241</v>
      </c>
      <c r="K175" s="1" t="s">
        <v>1246</v>
      </c>
      <c r="L175" s="1" t="s">
        <v>2027</v>
      </c>
      <c r="M175" s="1" t="s">
        <v>1250</v>
      </c>
      <c r="N175" s="2" t="s">
        <v>1299</v>
      </c>
      <c r="O175" s="6" t="str">
        <f t="shared" si="5"/>
        <v xml:space="preserve">|Ironskin|&amp;ref(Spell/P_Earth.jpg,nolink,25x25,Earth);1|||戦闘/水陸両用|自己強化|
|~|&gt;|&gt;|&gt;|&gt;|自身の皮膚を変化させ防御力を20まで増加させます|
</v>
      </c>
      <c r="P175" s="3" t="s">
        <v>1300</v>
      </c>
      <c r="Q175" s="1">
        <v>0</v>
      </c>
      <c r="R175" s="1">
        <v>100</v>
      </c>
      <c r="S175" s="1">
        <v>0</v>
      </c>
      <c r="T175" s="1">
        <v>1</v>
      </c>
      <c r="U175" s="1">
        <v>0</v>
      </c>
      <c r="V175" s="1">
        <v>20</v>
      </c>
    </row>
    <row r="176" spans="1:23" x14ac:dyDescent="0.15">
      <c r="A176" t="str">
        <f t="shared" si="4"/>
        <v/>
      </c>
      <c r="C176" s="1" t="s">
        <v>141</v>
      </c>
      <c r="D176" s="1">
        <v>3</v>
      </c>
      <c r="F176" s="1" t="s">
        <v>180</v>
      </c>
      <c r="H176" s="3" t="s">
        <v>1243</v>
      </c>
      <c r="K176" s="1" t="s">
        <v>1246</v>
      </c>
      <c r="L176" s="1" t="s">
        <v>2027</v>
      </c>
      <c r="M176" s="1" t="s">
        <v>1274</v>
      </c>
      <c r="N176" s="2" t="s">
        <v>1301</v>
      </c>
      <c r="O176" s="6" t="str">
        <f t="shared" si="5"/>
        <v xml:space="preserve">|Luck|&amp;ref(Spell/P_Astral.jpg,nolink,25x25,Astral);1|||戦闘/水陸両用|強化|
|~|&gt;|&gt;|&gt;|&gt;|小範囲の味方の運命を変え致命傷となる攻撃を75%で無効化します|
</v>
      </c>
      <c r="P176" s="3" t="s">
        <v>1302</v>
      </c>
      <c r="Q176" s="1">
        <v>10</v>
      </c>
      <c r="R176" s="1">
        <v>100</v>
      </c>
      <c r="S176" s="1">
        <v>1</v>
      </c>
      <c r="T176" s="1">
        <v>1</v>
      </c>
      <c r="U176" s="1">
        <v>2</v>
      </c>
      <c r="V176" s="1">
        <v>20</v>
      </c>
      <c r="W176" s="1" t="s">
        <v>1530</v>
      </c>
    </row>
    <row r="177" spans="1:23" x14ac:dyDescent="0.15">
      <c r="A177" t="str">
        <f t="shared" si="4"/>
        <v/>
      </c>
      <c r="C177" s="1" t="s">
        <v>141</v>
      </c>
      <c r="D177" s="1">
        <v>3</v>
      </c>
      <c r="F177" s="1" t="s">
        <v>181</v>
      </c>
      <c r="H177" s="3" t="s">
        <v>1285</v>
      </c>
      <c r="K177" s="1" t="s">
        <v>1246</v>
      </c>
      <c r="L177" s="1" t="s">
        <v>2027</v>
      </c>
      <c r="M177" s="1" t="s">
        <v>1274</v>
      </c>
      <c r="N177" s="2" t="s">
        <v>1304</v>
      </c>
      <c r="O177" s="6" t="str">
        <f t="shared" si="5"/>
        <v xml:space="preserve">|Protection|&amp;ref(Spell/P_Nature.jpg,nolink,25x25,Nature);1|||戦闘/水陸両用|強化|
|~|&gt;|&gt;|&gt;|&gt;|小範囲の味方の皮膚を変化させ防御力を10まで増加させます|
</v>
      </c>
      <c r="P177" s="3" t="s">
        <v>1305</v>
      </c>
      <c r="Q177" s="1">
        <v>20</v>
      </c>
      <c r="R177" s="1">
        <v>100</v>
      </c>
      <c r="S177" s="1">
        <v>1</v>
      </c>
      <c r="T177" s="1">
        <v>1</v>
      </c>
      <c r="U177" s="1">
        <v>100</v>
      </c>
      <c r="V177" s="1">
        <v>20</v>
      </c>
      <c r="W177" s="1" t="s">
        <v>1532</v>
      </c>
    </row>
    <row r="178" spans="1:23" x14ac:dyDescent="0.15">
      <c r="A178" t="str">
        <f t="shared" si="4"/>
        <v>Alteration3E</v>
      </c>
      <c r="C178" s="1" t="s">
        <v>141</v>
      </c>
      <c r="D178" s="1">
        <v>3</v>
      </c>
      <c r="F178" s="1" t="s">
        <v>182</v>
      </c>
      <c r="H178" s="3" t="s">
        <v>1285</v>
      </c>
      <c r="I178" s="1" t="s">
        <v>1240</v>
      </c>
      <c r="K178" s="1" t="s">
        <v>1246</v>
      </c>
      <c r="L178" s="1" t="s">
        <v>2027</v>
      </c>
      <c r="M178" s="1" t="s">
        <v>1274</v>
      </c>
      <c r="N178" s="2" t="s">
        <v>1306</v>
      </c>
      <c r="O178" s="6" t="str">
        <f t="shared" si="5"/>
        <v xml:space="preserve">|Mossbody|&amp;ref(Spell/P_Nature.jpg,nolink,25x25,Nature);1|&amp;ref(Spell/P_Water.jpg,nolink,25x25,Water);1||戦闘/水陸両用|強化|
|~|&gt;|&gt;|&gt;|&gt;|小範囲の味方を苔で覆い攻撃から保護します|
</v>
      </c>
      <c r="P178" s="3" t="s">
        <v>1307</v>
      </c>
      <c r="Q178" s="1">
        <v>5</v>
      </c>
      <c r="R178" s="1">
        <v>100</v>
      </c>
      <c r="S178" s="1">
        <v>1</v>
      </c>
      <c r="T178" s="1">
        <v>1</v>
      </c>
      <c r="U178" s="1">
        <v>0</v>
      </c>
      <c r="V178" s="1">
        <v>20</v>
      </c>
      <c r="W178" s="1" t="s">
        <v>1533</v>
      </c>
    </row>
    <row r="179" spans="1:23" x14ac:dyDescent="0.15">
      <c r="A179" t="str">
        <f t="shared" si="4"/>
        <v>Alteration4S</v>
      </c>
      <c r="C179" s="1" t="s">
        <v>141</v>
      </c>
      <c r="D179" s="1">
        <v>4</v>
      </c>
      <c r="F179" s="1" t="s">
        <v>183</v>
      </c>
      <c r="H179" s="3" t="s">
        <v>1282</v>
      </c>
      <c r="J179" s="1">
        <v>1</v>
      </c>
      <c r="K179" s="1" t="s">
        <v>1246</v>
      </c>
      <c r="L179" s="1" t="s">
        <v>2032</v>
      </c>
      <c r="M179" s="1" t="s">
        <v>1311</v>
      </c>
      <c r="N179" s="2" t="s">
        <v>1312</v>
      </c>
      <c r="O179" s="6" t="str">
        <f t="shared" si="5"/>
        <v xml:space="preserve">|Wind Guide|&amp;ref(Spell/P_Air.jpg,nolink,25x25,Air);2||&amp;ref(Spell/V_Air.jpg,nolink,25x25,Air Gem);1|戦闘/陸上専用|全体強化|
|~|&gt;|&gt;|&gt;|&gt;|味方全員の射撃精度を向上させます|
</v>
      </c>
      <c r="P179" s="3" t="s">
        <v>1313</v>
      </c>
      <c r="Q179" s="1">
        <v>0</v>
      </c>
      <c r="R179" s="1">
        <v>150</v>
      </c>
      <c r="S179" s="1">
        <v>666</v>
      </c>
      <c r="T179" s="1">
        <v>1</v>
      </c>
      <c r="U179" s="1">
        <v>0</v>
      </c>
      <c r="V179" s="1">
        <v>100</v>
      </c>
    </row>
    <row r="180" spans="1:23" x14ac:dyDescent="0.15">
      <c r="A180" t="str">
        <f t="shared" si="4"/>
        <v/>
      </c>
      <c r="C180" s="1" t="s">
        <v>141</v>
      </c>
      <c r="D180" s="1">
        <v>4</v>
      </c>
      <c r="F180" s="1" t="s">
        <v>184</v>
      </c>
      <c r="H180" s="3" t="s">
        <v>1240</v>
      </c>
      <c r="K180" s="1" t="s">
        <v>1246</v>
      </c>
      <c r="L180" s="1" t="s">
        <v>2027</v>
      </c>
      <c r="M180" s="1" t="s">
        <v>1250</v>
      </c>
      <c r="N180" s="2" t="s">
        <v>1315</v>
      </c>
      <c r="O180" s="6" t="str">
        <f t="shared" si="5"/>
        <v xml:space="preserve">|Liquid Body|&amp;ref(Spell/P_Water.jpg,nolink,25x25,Water);1|||戦闘/水陸両用|自己強化|
|~|&gt;|&gt;|&gt;|&gt;|自身を半液状にし物理的攻撃と永久的障害への耐性を得ます|
</v>
      </c>
      <c r="P180" s="3" t="s">
        <v>1314</v>
      </c>
      <c r="Q180" s="1">
        <v>0</v>
      </c>
      <c r="R180" s="1">
        <v>100</v>
      </c>
      <c r="S180" s="1">
        <v>0</v>
      </c>
      <c r="T180" s="1">
        <v>1</v>
      </c>
      <c r="U180" s="1">
        <v>0</v>
      </c>
      <c r="V180" s="1">
        <v>20</v>
      </c>
    </row>
    <row r="181" spans="1:23" x14ac:dyDescent="0.15">
      <c r="A181" t="str">
        <f t="shared" si="4"/>
        <v/>
      </c>
      <c r="C181" s="1" t="s">
        <v>141</v>
      </c>
      <c r="D181" s="1">
        <v>4</v>
      </c>
      <c r="F181" s="1" t="s">
        <v>185</v>
      </c>
      <c r="H181" s="3" t="s">
        <v>1284</v>
      </c>
      <c r="K181" s="1" t="s">
        <v>1246</v>
      </c>
      <c r="L181" s="1" t="s">
        <v>2027</v>
      </c>
      <c r="M181" s="1" t="s">
        <v>1274</v>
      </c>
      <c r="N181" s="2" t="s">
        <v>1316</v>
      </c>
      <c r="O181" s="6" t="str">
        <f t="shared" si="5"/>
        <v xml:space="preserve">|Quickness|&amp;ref(Spell/P_Water.jpg,nolink,25x25,Water);2|||戦闘/水陸両用|強化|
|~|&gt;|&gt;|&gt;|&gt;|小範囲の味方を加速させ移動や攻撃を2倍速で行えるようにします|
</v>
      </c>
      <c r="P181" s="3" t="s">
        <v>1260</v>
      </c>
      <c r="Q181" s="1">
        <v>20</v>
      </c>
      <c r="R181" s="1">
        <v>100</v>
      </c>
      <c r="S181" s="1">
        <v>1</v>
      </c>
      <c r="T181" s="1">
        <v>1</v>
      </c>
      <c r="U181" s="1">
        <v>1</v>
      </c>
      <c r="V181" s="1">
        <v>20</v>
      </c>
      <c r="W181" s="1" t="s">
        <v>1529</v>
      </c>
    </row>
    <row r="182" spans="1:23" x14ac:dyDescent="0.15">
      <c r="A182" t="str">
        <f t="shared" si="4"/>
        <v/>
      </c>
      <c r="C182" s="1" t="s">
        <v>141</v>
      </c>
      <c r="D182" s="1">
        <v>4</v>
      </c>
      <c r="F182" s="1" t="s">
        <v>186</v>
      </c>
      <c r="H182" s="3" t="s">
        <v>1284</v>
      </c>
      <c r="K182" s="1" t="s">
        <v>1246</v>
      </c>
      <c r="L182" s="1" t="s">
        <v>2027</v>
      </c>
      <c r="M182" s="1" t="s">
        <v>1269</v>
      </c>
      <c r="N182" s="2" t="s">
        <v>1319</v>
      </c>
      <c r="O182" s="6" t="str">
        <f t="shared" si="5"/>
        <v xml:space="preserve">|Slow|&amp;ref(Spell/P_Water.jpg,nolink,25x25,Water);2|||戦闘/水陸両用|弱体化|
|~|&gt;|&gt;|&gt;|&gt;|小範囲の敵を減速させ移動や攻撃の頻度を半減させようと試みます|
</v>
      </c>
      <c r="P182" s="3" t="s">
        <v>1317</v>
      </c>
      <c r="Q182" s="1">
        <v>30</v>
      </c>
      <c r="R182" s="1">
        <v>100</v>
      </c>
      <c r="S182" s="1">
        <v>1</v>
      </c>
      <c r="T182" s="1">
        <v>1</v>
      </c>
      <c r="U182" s="1">
        <v>100</v>
      </c>
      <c r="V182" s="1">
        <v>20</v>
      </c>
      <c r="W182" s="1" t="s">
        <v>1318</v>
      </c>
    </row>
    <row r="183" spans="1:23" x14ac:dyDescent="0.15">
      <c r="A183" t="str">
        <f t="shared" si="4"/>
        <v/>
      </c>
      <c r="C183" s="1" t="s">
        <v>141</v>
      </c>
      <c r="D183" s="1">
        <v>4</v>
      </c>
      <c r="F183" s="1" t="s">
        <v>187</v>
      </c>
      <c r="H183" s="3" t="s">
        <v>1284</v>
      </c>
      <c r="K183" s="1" t="s">
        <v>1246</v>
      </c>
      <c r="L183" s="1" t="s">
        <v>2084</v>
      </c>
      <c r="M183" s="1" t="s">
        <v>1272</v>
      </c>
      <c r="N183" s="2" t="s">
        <v>1320</v>
      </c>
      <c r="O183" s="6" t="str">
        <f t="shared" si="5"/>
        <v xml:space="preserve">|Encase in Ice|&amp;ref(Spell/P_Water.jpg,nolink,25x25,Water);2|||戦闘/水中専用|捕縛|
|~|&gt;|&gt;|&gt;|&gt;|小範囲の敵を氷で包み動きを封じます|
</v>
      </c>
      <c r="P183" s="3" t="s">
        <v>1321</v>
      </c>
      <c r="Q183" s="1">
        <v>25</v>
      </c>
      <c r="R183" s="1">
        <v>100</v>
      </c>
      <c r="S183" s="1">
        <v>1</v>
      </c>
      <c r="T183" s="1">
        <v>1</v>
      </c>
      <c r="U183" s="1">
        <v>100</v>
      </c>
      <c r="V183" s="1">
        <v>20</v>
      </c>
    </row>
    <row r="184" spans="1:23" x14ac:dyDescent="0.15">
      <c r="A184" t="str">
        <f t="shared" si="4"/>
        <v/>
      </c>
      <c r="C184" s="1" t="s">
        <v>141</v>
      </c>
      <c r="D184" s="1">
        <v>4</v>
      </c>
      <c r="F184" s="1" t="s">
        <v>188</v>
      </c>
      <c r="H184" s="3" t="s">
        <v>1308</v>
      </c>
      <c r="J184" s="1">
        <v>5</v>
      </c>
      <c r="K184" s="1" t="s">
        <v>1255</v>
      </c>
      <c r="L184" s="1" t="s">
        <v>2027</v>
      </c>
      <c r="M184" s="1" t="s">
        <v>1322</v>
      </c>
      <c r="N184" s="2" t="s">
        <v>1323</v>
      </c>
      <c r="O184" s="6" t="str">
        <f t="shared" si="5"/>
        <v xml:space="preserve">|Wolven Winter|&amp;ref(Spell/P_Water.jpg,nolink,25x25,Water);3||&amp;ref(Spell/V_Water.jpg,nolink,25x25,Water Gem);5|儀式/水陸両用|災害誘発|
|~|&gt;|&gt;|&gt;|&gt;|指定した州を急激に寒冷化させます|
</v>
      </c>
      <c r="Q184" s="1">
        <v>5</v>
      </c>
      <c r="W184" s="1" t="s">
        <v>1324</v>
      </c>
    </row>
    <row r="185" spans="1:23" x14ac:dyDescent="0.15">
      <c r="A185" t="str">
        <f t="shared" si="4"/>
        <v/>
      </c>
      <c r="C185" s="1" t="s">
        <v>141</v>
      </c>
      <c r="D185" s="1">
        <v>4</v>
      </c>
      <c r="F185" s="1" t="s">
        <v>189</v>
      </c>
      <c r="H185" s="3" t="s">
        <v>1241</v>
      </c>
      <c r="K185" s="1" t="s">
        <v>1246</v>
      </c>
      <c r="L185" s="1" t="s">
        <v>2027</v>
      </c>
      <c r="M185" s="1" t="s">
        <v>1250</v>
      </c>
      <c r="N185" s="2" t="s">
        <v>1325</v>
      </c>
      <c r="O185" s="6" t="str">
        <f t="shared" si="5"/>
        <v xml:space="preserve">|Temper Flesh|&amp;ref(Spell/P_Earth.jpg,nolink,25x25,Earth);1|||戦闘/水陸両用|自己強化|
|~|&gt;|&gt;|&gt;|&gt;|自身に物理的攻撃と火炎への耐性を与えます|
</v>
      </c>
      <c r="P185" s="3" t="s">
        <v>1326</v>
      </c>
      <c r="Q185" s="1">
        <v>0</v>
      </c>
      <c r="R185" s="1">
        <v>100</v>
      </c>
      <c r="S185" s="1">
        <v>0</v>
      </c>
      <c r="T185" s="1">
        <v>1</v>
      </c>
      <c r="U185" s="1">
        <v>0</v>
      </c>
      <c r="V185" s="1">
        <v>20</v>
      </c>
    </row>
    <row r="186" spans="1:23" x14ac:dyDescent="0.15">
      <c r="A186" t="str">
        <f t="shared" si="4"/>
        <v/>
      </c>
      <c r="C186" s="1" t="s">
        <v>141</v>
      </c>
      <c r="D186" s="1">
        <v>4</v>
      </c>
      <c r="F186" s="1" t="s">
        <v>190</v>
      </c>
      <c r="H186" s="3" t="s">
        <v>1242</v>
      </c>
      <c r="I186" s="1" t="s">
        <v>1244</v>
      </c>
      <c r="J186" s="1">
        <v>5</v>
      </c>
      <c r="K186" s="1" t="s">
        <v>1255</v>
      </c>
      <c r="L186" s="1" t="s">
        <v>2027</v>
      </c>
      <c r="M186" s="1" t="s">
        <v>1322</v>
      </c>
      <c r="N186" s="2" t="s">
        <v>1327</v>
      </c>
      <c r="O186" s="6" t="str">
        <f t="shared" si="5"/>
        <v xml:space="preserve">|Blight|&amp;ref(Spell/P_Earth.jpg,nolink,25x25,Earth);2|&amp;ref(Spell/P_Death.jpg,nolink,25x25,Death);1|&amp;ref(Spell/V_Earth.jpg,nolink,25x25,Earth Gem);5|儀式/水陸両用|災害誘発|
|~|&gt;|&gt;|&gt;|&gt;|指定した州に飢饉を起こし税収に被害を与えます|
</v>
      </c>
      <c r="Q186" s="1">
        <v>5</v>
      </c>
    </row>
    <row r="187" spans="1:23" x14ac:dyDescent="0.15">
      <c r="A187" t="str">
        <f t="shared" si="4"/>
        <v/>
      </c>
      <c r="C187" s="1" t="s">
        <v>141</v>
      </c>
      <c r="D187" s="1">
        <v>4</v>
      </c>
      <c r="F187" s="1" t="s">
        <v>191</v>
      </c>
      <c r="H187" s="3" t="s">
        <v>1309</v>
      </c>
      <c r="K187" s="1" t="s">
        <v>1246</v>
      </c>
      <c r="L187" s="1" t="s">
        <v>2027</v>
      </c>
      <c r="M187" s="1" t="s">
        <v>1269</v>
      </c>
      <c r="N187" s="2" t="s">
        <v>1328</v>
      </c>
      <c r="O187" s="6" t="str">
        <f t="shared" si="5"/>
        <v xml:space="preserve">|Destruction|&amp;ref(Spell/P_Earth.jpg,nolink,25x25,Earth);3|||戦闘/水陸両用|弱体化|
|~|&gt;|&gt;|&gt;|&gt;|中範囲の敵の魔力を持たない防具を破壊します|
</v>
      </c>
      <c r="P187" s="3" t="s">
        <v>1271</v>
      </c>
      <c r="Q187" s="1">
        <v>30</v>
      </c>
      <c r="R187" s="1">
        <v>100</v>
      </c>
      <c r="S187" s="1">
        <v>6</v>
      </c>
      <c r="T187" s="1">
        <v>1</v>
      </c>
      <c r="U187" s="1">
        <v>3</v>
      </c>
      <c r="V187" s="1">
        <v>40</v>
      </c>
    </row>
    <row r="188" spans="1:23" x14ac:dyDescent="0.15">
      <c r="A188" t="str">
        <f t="shared" si="4"/>
        <v/>
      </c>
      <c r="C188" s="1" t="s">
        <v>141</v>
      </c>
      <c r="D188" s="1">
        <v>4</v>
      </c>
      <c r="F188" s="1" t="s">
        <v>192</v>
      </c>
      <c r="H188" s="3" t="s">
        <v>1309</v>
      </c>
      <c r="J188" s="1">
        <v>3</v>
      </c>
      <c r="K188" s="1" t="s">
        <v>1246</v>
      </c>
      <c r="L188" s="1" t="s">
        <v>2027</v>
      </c>
      <c r="M188" s="1" t="s">
        <v>1331</v>
      </c>
      <c r="N188" s="2" t="s">
        <v>1332</v>
      </c>
      <c r="O188" s="6" t="str">
        <f t="shared" si="5"/>
        <v xml:space="preserve">|Curse of Stones|&amp;ref(Spell/P_Earth.jpg,nolink,25x25,Earth);3||&amp;ref(Spell/V_Earth.jpg,nolink,25x25,Earth Gem);3|戦闘/水陸両用|全体弱体化|
|~|&gt;|&gt;|&gt;|&gt;|敵全員に負担をかけ疲労を早めようと試みます|
</v>
      </c>
      <c r="P188" s="3" t="s">
        <v>1333</v>
      </c>
      <c r="Q188" s="1">
        <v>0</v>
      </c>
      <c r="R188" s="1">
        <v>200</v>
      </c>
      <c r="S188" s="1">
        <v>666</v>
      </c>
      <c r="T188" s="1">
        <v>1</v>
      </c>
      <c r="U188" s="1">
        <v>0</v>
      </c>
      <c r="V188" s="1">
        <v>300</v>
      </c>
      <c r="W188" s="1" t="s">
        <v>1364</v>
      </c>
    </row>
    <row r="189" spans="1:23" x14ac:dyDescent="0.15">
      <c r="A189" t="str">
        <f t="shared" si="4"/>
        <v/>
      </c>
      <c r="C189" s="1" t="s">
        <v>141</v>
      </c>
      <c r="D189" s="1">
        <v>4</v>
      </c>
      <c r="F189" s="1" t="s">
        <v>193</v>
      </c>
      <c r="H189" s="3" t="s">
        <v>1243</v>
      </c>
      <c r="K189" s="1" t="s">
        <v>1246</v>
      </c>
      <c r="L189" s="1" t="s">
        <v>2027</v>
      </c>
      <c r="M189" s="1" t="s">
        <v>1274</v>
      </c>
      <c r="N189" s="2" t="s">
        <v>1335</v>
      </c>
      <c r="O189" s="6" t="str">
        <f t="shared" si="5"/>
        <v xml:space="preserve">|Body Ethereal|&amp;ref(Spell/P_Astral.jpg,nolink,25x25,Astral);1|||戦闘/水陸両用|強化|
|~|&gt;|&gt;|&gt;|&gt;|小範囲の味方を霊体化させ物理攻撃を75%で無効化します|
</v>
      </c>
      <c r="P189" s="3" t="s">
        <v>1336</v>
      </c>
      <c r="Q189" s="1">
        <v>5</v>
      </c>
      <c r="R189" s="1">
        <v>100</v>
      </c>
      <c r="S189" s="1">
        <v>1</v>
      </c>
      <c r="T189" s="1">
        <v>1</v>
      </c>
      <c r="U189" s="1">
        <v>0</v>
      </c>
      <c r="V189" s="1">
        <v>30</v>
      </c>
      <c r="W189" s="1" t="s">
        <v>1529</v>
      </c>
    </row>
    <row r="190" spans="1:23" x14ac:dyDescent="0.15">
      <c r="A190" t="str">
        <f t="shared" si="4"/>
        <v/>
      </c>
      <c r="C190" s="1" t="s">
        <v>141</v>
      </c>
      <c r="D190" s="1">
        <v>4</v>
      </c>
      <c r="F190" s="1" t="s">
        <v>194</v>
      </c>
      <c r="H190" s="3" t="s">
        <v>1244</v>
      </c>
      <c r="I190" s="1" t="s">
        <v>1240</v>
      </c>
      <c r="K190" s="1" t="s">
        <v>1246</v>
      </c>
      <c r="L190" s="1" t="s">
        <v>2027</v>
      </c>
      <c r="M190" s="1" t="s">
        <v>1250</v>
      </c>
      <c r="N190" s="2" t="s">
        <v>1343</v>
      </c>
      <c r="O190" s="6" t="str">
        <f t="shared" si="5"/>
        <v xml:space="preserve">|Stygian Skin|&amp;ref(Spell/P_Death.jpg,nolink,25x25,Death);1|&amp;ref(Spell/P_Water.jpg,nolink,25x25,Water);1||戦闘/水陸両用|自己強化|
|~|&gt;|&gt;|&gt;|&gt;|自身の物理攻撃への防御力を15まで増加させます|
</v>
      </c>
      <c r="P190" s="3" t="s">
        <v>1341</v>
      </c>
      <c r="Q190" s="1">
        <v>0</v>
      </c>
      <c r="R190" s="1">
        <v>100</v>
      </c>
      <c r="S190" s="1">
        <v>0</v>
      </c>
      <c r="T190" s="1">
        <v>1</v>
      </c>
      <c r="U190" s="1">
        <v>0</v>
      </c>
      <c r="V190" s="1">
        <v>20</v>
      </c>
      <c r="W190" s="1" t="s">
        <v>1342</v>
      </c>
    </row>
    <row r="191" spans="1:23" x14ac:dyDescent="0.15">
      <c r="A191" t="str">
        <f t="shared" si="4"/>
        <v/>
      </c>
      <c r="C191" s="1" t="s">
        <v>141</v>
      </c>
      <c r="D191" s="1">
        <v>4</v>
      </c>
      <c r="F191" s="1" t="s">
        <v>195</v>
      </c>
      <c r="H191" s="3" t="s">
        <v>1310</v>
      </c>
      <c r="J191" s="1">
        <v>8</v>
      </c>
      <c r="K191" s="1" t="s">
        <v>1255</v>
      </c>
      <c r="L191" s="1" t="s">
        <v>2032</v>
      </c>
      <c r="M191" s="1" t="s">
        <v>1344</v>
      </c>
      <c r="N191" s="2" t="s">
        <v>1345</v>
      </c>
      <c r="O191" s="6" t="str">
        <f t="shared" si="5"/>
        <v xml:space="preserve">|Arouse Hunger|&amp;ref(Spell/P_Death.jpg,nolink,25x25,Death);3||&amp;ref(Spell/V_Death.jpg,nolink,25x25,Death Gem);8|儀式/陸上専用|遠隔召喚|
|~|&gt;|&gt;|&gt;|&gt;|指定した州に18+体のGhoulとその指揮官を召喚します|
</v>
      </c>
      <c r="P191" s="3" t="s">
        <v>1346</v>
      </c>
      <c r="Q191" s="1">
        <v>5</v>
      </c>
      <c r="T191" s="1" t="s">
        <v>1347</v>
      </c>
      <c r="W191" s="1" t="s">
        <v>1324</v>
      </c>
    </row>
    <row r="192" spans="1:23" x14ac:dyDescent="0.15">
      <c r="A192" t="str">
        <f t="shared" si="4"/>
        <v/>
      </c>
      <c r="C192" s="1" t="s">
        <v>141</v>
      </c>
      <c r="D192" s="1">
        <v>4</v>
      </c>
      <c r="F192" s="1" t="s">
        <v>196</v>
      </c>
      <c r="H192" s="3" t="s">
        <v>1285</v>
      </c>
      <c r="K192" s="1" t="s">
        <v>1246</v>
      </c>
      <c r="L192" s="1" t="s">
        <v>2027</v>
      </c>
      <c r="M192" s="1" t="s">
        <v>1250</v>
      </c>
      <c r="N192" s="2" t="s">
        <v>1348</v>
      </c>
      <c r="O192" s="6" t="str">
        <f t="shared" si="5"/>
        <v xml:space="preserve">|Elemental Fortitude|&amp;ref(Spell/P_Nature.jpg,nolink,25x25,Nature);1|||戦闘/水陸両用|自己強化|
|~|&gt;|&gt;|&gt;|&gt;|自身に火炎電撃冷気への弱い耐性を与えます|
</v>
      </c>
      <c r="P192" s="3" t="s">
        <v>1349</v>
      </c>
      <c r="Q192" s="1">
        <v>0</v>
      </c>
      <c r="R192" s="1">
        <v>100</v>
      </c>
      <c r="S192" s="1">
        <v>0</v>
      </c>
      <c r="T192" s="1">
        <v>1</v>
      </c>
      <c r="U192" s="1">
        <v>0</v>
      </c>
      <c r="V192" s="1">
        <v>10</v>
      </c>
    </row>
    <row r="193" spans="1:24" x14ac:dyDescent="0.15">
      <c r="A193" t="str">
        <f t="shared" si="4"/>
        <v/>
      </c>
      <c r="C193" s="1" t="s">
        <v>141</v>
      </c>
      <c r="D193" s="1">
        <v>4</v>
      </c>
      <c r="F193" s="1" t="s">
        <v>197</v>
      </c>
      <c r="H193" s="3" t="s">
        <v>1285</v>
      </c>
      <c r="J193" s="1">
        <v>1</v>
      </c>
      <c r="K193" s="1" t="s">
        <v>1246</v>
      </c>
      <c r="L193" s="1" t="s">
        <v>2027</v>
      </c>
      <c r="M193" s="1" t="s">
        <v>1252</v>
      </c>
      <c r="N193" s="2" t="s">
        <v>1350</v>
      </c>
      <c r="O193" s="6" t="str">
        <f t="shared" si="5"/>
        <v xml:space="preserve">|Swarm|&amp;ref(Spell/P_Nature.jpg,nolink,25x25,Nature);1||&amp;ref(Spell/V_Nature.jpg,nolink,25x25,Nature Gem);1|戦闘/水陸両用|一時的召喚|
|~|&gt;|&gt;|&gt;|&gt;|様々な巨大化した虫を20+体召喚します|
</v>
      </c>
      <c r="P193" s="3" t="s">
        <v>1351</v>
      </c>
      <c r="Q193" s="1">
        <v>0</v>
      </c>
      <c r="R193" s="1">
        <v>125</v>
      </c>
      <c r="S193" s="1">
        <v>0</v>
      </c>
      <c r="T193" s="1" t="s">
        <v>1352</v>
      </c>
      <c r="U193" s="1">
        <v>0</v>
      </c>
      <c r="V193" s="1">
        <v>100</v>
      </c>
    </row>
    <row r="194" spans="1:24" x14ac:dyDescent="0.15">
      <c r="A194" t="str">
        <f t="shared" si="4"/>
        <v>Alteration4E</v>
      </c>
      <c r="C194" s="1" t="s">
        <v>141</v>
      </c>
      <c r="D194" s="1">
        <v>4</v>
      </c>
      <c r="F194" s="1" t="s">
        <v>198</v>
      </c>
      <c r="H194" s="3" t="s">
        <v>1245</v>
      </c>
      <c r="K194" s="1" t="s">
        <v>1246</v>
      </c>
      <c r="L194" s="1" t="s">
        <v>2027</v>
      </c>
      <c r="M194" s="1" t="s">
        <v>1269</v>
      </c>
      <c r="N194" s="2" t="s">
        <v>1353</v>
      </c>
      <c r="O194" s="6" t="str">
        <f t="shared" si="5"/>
        <v xml:space="preserve">|Shrink|&amp;ref(Spell/P_Nature.jpg,nolink,25x25,Nature);2|||戦闘/水陸両用|弱体化|
|~|&gt;|&gt;|&gt;|&gt;|小範囲の敵を矮小化させようと試みます|
</v>
      </c>
      <c r="P194" s="3" t="s">
        <v>1354</v>
      </c>
      <c r="Q194" s="1" t="s">
        <v>1355</v>
      </c>
      <c r="R194" s="1">
        <v>100</v>
      </c>
      <c r="S194" s="1">
        <v>1</v>
      </c>
      <c r="T194" s="1">
        <v>1</v>
      </c>
      <c r="U194" s="1">
        <v>0</v>
      </c>
      <c r="V194" s="1">
        <v>20</v>
      </c>
      <c r="W194" s="1" t="s">
        <v>1318</v>
      </c>
    </row>
    <row r="195" spans="1:24" x14ac:dyDescent="0.15">
      <c r="A195" t="str">
        <f t="shared" ref="A195:A258" si="6">IF(C195&amp;D195&amp;E195&lt;&gt;C194&amp;D194&amp;E194,C195&amp;D195&amp;E195&amp;"S",IF(C195&amp;D195&amp;E195&lt;&gt;C196&amp;D196&amp;E196,C195&amp;D195&amp;E195&amp;"E",""))</f>
        <v>Alteration5S</v>
      </c>
      <c r="C195" s="1" t="s">
        <v>141</v>
      </c>
      <c r="D195" s="1">
        <v>5</v>
      </c>
      <c r="F195" s="1" t="s">
        <v>199</v>
      </c>
      <c r="H195" s="3" t="s">
        <v>1281</v>
      </c>
      <c r="J195" s="1">
        <v>1</v>
      </c>
      <c r="K195" s="1" t="s">
        <v>1255</v>
      </c>
      <c r="L195" s="1" t="s">
        <v>2027</v>
      </c>
      <c r="M195" s="1" t="s">
        <v>1264</v>
      </c>
      <c r="N195" s="2" t="s">
        <v>1362</v>
      </c>
      <c r="O195" s="6" t="str">
        <f t="shared" ref="O195:O258" si="7">CONCATENATE("|",F195,"|",SUBSTITUTE(SUBSTITUTE(SUBSTITUTE(SUBSTITUTE(SUBSTITUTE(SUBSTITUTE(SUBSTITUTE(SUBSTITUTE(SUBSTITUTE(H195&amp;"|"&amp;I195,"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195&lt;&gt;"",SUBSTITUTE(SUBSTITUTE(SUBSTITUTE(SUBSTITUTE(SUBSTITUTE(SUBSTITUTE(SUBSTITUTE(SUBSTITUTE(LEFT(H195,1)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Slave);")&amp;J195,""),"|",K195,"/",L195,"|",M195,"|",CHAR(10),"|~|&gt;|&gt;|&gt;|&gt;|",N195,"|"&amp;CHAR(10))</f>
        <v xml:space="preserve">|Transmute Fire|&amp;ref(Spell/P_Fire.jpg,nolink,25x25,Fire);2||&amp;ref(Spell/V_Fire.jpg,nolink,25x25,Fire Gem);1|儀式/水陸両用|錬金術|
|~|&gt;|&gt;|&gt;|&gt;|追加消費した火の宝石を多額の金銭へと変換します|
</v>
      </c>
      <c r="P195" s="3" t="s">
        <v>1355</v>
      </c>
    </row>
    <row r="196" spans="1:24" x14ac:dyDescent="0.15">
      <c r="A196" t="str">
        <f t="shared" si="6"/>
        <v/>
      </c>
      <c r="C196" s="1" t="s">
        <v>141</v>
      </c>
      <c r="D196" s="1">
        <v>5</v>
      </c>
      <c r="F196" s="1" t="s">
        <v>200</v>
      </c>
      <c r="H196" s="3" t="s">
        <v>1356</v>
      </c>
      <c r="J196" s="1">
        <v>1</v>
      </c>
      <c r="K196" s="1" t="s">
        <v>1246</v>
      </c>
      <c r="L196" s="1" t="s">
        <v>2027</v>
      </c>
      <c r="M196" s="1" t="s">
        <v>1274</v>
      </c>
      <c r="N196" s="2" t="s">
        <v>1363</v>
      </c>
      <c r="O196" s="6" t="str">
        <f t="shared" si="7"/>
        <v xml:space="preserve">|Cold Resistance|&amp;ref(Spell/P_Fire.jpg,nolink,25x25,Fire);3||&amp;ref(Spell/V_Fire.jpg,nolink,25x25,Fire Gem);1|戦闘/水陸両用|強化|
|~|&gt;|&gt;|&gt;|&gt;|広範囲の味方に弱い冷気耐性を与えます|
</v>
      </c>
      <c r="P196" s="3" t="s">
        <v>1338</v>
      </c>
      <c r="Q196" s="1">
        <v>15</v>
      </c>
      <c r="R196" s="1">
        <v>125</v>
      </c>
      <c r="S196" s="1">
        <v>15</v>
      </c>
      <c r="T196" s="1">
        <v>1</v>
      </c>
      <c r="U196" s="1">
        <v>0</v>
      </c>
      <c r="V196" s="1">
        <v>100</v>
      </c>
      <c r="W196" s="1" t="s">
        <v>1532</v>
      </c>
    </row>
    <row r="197" spans="1:24" x14ac:dyDescent="0.15">
      <c r="A197" t="str">
        <f t="shared" si="6"/>
        <v/>
      </c>
      <c r="C197" s="1" t="s">
        <v>141</v>
      </c>
      <c r="D197" s="1">
        <v>5</v>
      </c>
      <c r="F197" s="1" t="s">
        <v>201</v>
      </c>
      <c r="H197" s="3" t="s">
        <v>1356</v>
      </c>
      <c r="K197" s="1" t="s">
        <v>1246</v>
      </c>
      <c r="L197" s="1" t="s">
        <v>2027</v>
      </c>
      <c r="M197" s="1" t="s">
        <v>1247</v>
      </c>
      <c r="N197" s="2" t="s">
        <v>1365</v>
      </c>
      <c r="O197" s="6" t="str">
        <f t="shared" si="7"/>
        <v xml:space="preserve">|Incinerate|&amp;ref(Spell/P_Fire.jpg,nolink,25x25,Fire);3|||戦闘/水陸両用|攻撃|
|~|&gt;|&gt;|&gt;|&gt;|敵1体を内側から発火させて攻撃します|
</v>
      </c>
      <c r="P197" s="3" t="s">
        <v>1366</v>
      </c>
      <c r="Q197" s="1">
        <v>30</v>
      </c>
      <c r="R197" s="1">
        <v>100</v>
      </c>
      <c r="S197" s="1">
        <v>0</v>
      </c>
      <c r="T197" s="1">
        <v>1</v>
      </c>
      <c r="U197" s="1">
        <v>100</v>
      </c>
      <c r="V197" s="1">
        <v>20</v>
      </c>
      <c r="W197" s="1" t="s">
        <v>1367</v>
      </c>
    </row>
    <row r="198" spans="1:24" x14ac:dyDescent="0.15">
      <c r="A198" t="str">
        <f t="shared" si="6"/>
        <v/>
      </c>
      <c r="C198" s="1" t="s">
        <v>141</v>
      </c>
      <c r="D198" s="1">
        <v>5</v>
      </c>
      <c r="F198" s="1" t="s">
        <v>202</v>
      </c>
      <c r="H198" s="3" t="s">
        <v>1356</v>
      </c>
      <c r="I198" s="1" t="s">
        <v>1243</v>
      </c>
      <c r="J198" s="1">
        <v>1</v>
      </c>
      <c r="K198" s="1" t="s">
        <v>1246</v>
      </c>
      <c r="L198" s="1" t="s">
        <v>2032</v>
      </c>
      <c r="M198" s="1" t="s">
        <v>1368</v>
      </c>
      <c r="N198" s="2" t="s">
        <v>1369</v>
      </c>
      <c r="O198" s="6" t="str">
        <f t="shared" si="7"/>
        <v xml:space="preserve">|Solar Eclipse|&amp;ref(Spell/P_Fire.jpg,nolink,25x25,Fire);3|&amp;ref(Spell/P_Astral.jpg,nolink,25x25,Astral);1|&amp;ref(Spell/V_Fire.jpg,nolink,25x25,Fire Gem);1|戦闘/陸上専用|戦闘呪附|
|~|&gt;|&gt;|&gt;|&gt;|日食を起こし戦場を闇で包みます|
</v>
      </c>
      <c r="P198" s="3" t="s">
        <v>1370</v>
      </c>
      <c r="Q198" s="1">
        <v>0</v>
      </c>
      <c r="R198" s="1">
        <v>200</v>
      </c>
      <c r="S198" s="1">
        <v>0</v>
      </c>
      <c r="T198" s="1">
        <v>1</v>
      </c>
      <c r="U198" s="1">
        <v>0</v>
      </c>
      <c r="V198" s="1">
        <v>100</v>
      </c>
      <c r="W198" s="1" t="s">
        <v>1368</v>
      </c>
    </row>
    <row r="199" spans="1:24" x14ac:dyDescent="0.15">
      <c r="A199" t="str">
        <f t="shared" si="6"/>
        <v/>
      </c>
      <c r="C199" s="1" t="s">
        <v>141</v>
      </c>
      <c r="D199" s="1">
        <v>5</v>
      </c>
      <c r="F199" s="1" t="s">
        <v>203</v>
      </c>
      <c r="H199" s="3" t="s">
        <v>1357</v>
      </c>
      <c r="J199" s="1">
        <v>1</v>
      </c>
      <c r="K199" s="1" t="s">
        <v>1246</v>
      </c>
      <c r="L199" s="1" t="s">
        <v>2027</v>
      </c>
      <c r="M199" s="1" t="s">
        <v>1252</v>
      </c>
      <c r="N199" s="2" t="s">
        <v>1371</v>
      </c>
      <c r="O199" s="6" t="str">
        <f t="shared" si="7"/>
        <v xml:space="preserve">|Phantasmal Army|&amp;ref(Spell/P_Air.jpg,nolink,25x25,Air);4||&amp;ref(Spell/V_Air.jpg,nolink,25x25,Air Gem);1|戦闘/水陸両用|一時的召喚|
|~|&gt;|&gt;|&gt;|&gt;|幻の兵士Phantasmal Warriorを25+体召喚します|
</v>
      </c>
      <c r="P199" s="3" t="s">
        <v>1254</v>
      </c>
      <c r="Q199" s="1" t="s">
        <v>1372</v>
      </c>
      <c r="R199" s="1">
        <v>125</v>
      </c>
      <c r="S199" s="1">
        <v>0</v>
      </c>
      <c r="T199" s="1" t="s">
        <v>1373</v>
      </c>
      <c r="U199" s="1">
        <v>0</v>
      </c>
      <c r="V199" s="1">
        <v>100</v>
      </c>
    </row>
    <row r="200" spans="1:24" x14ac:dyDescent="0.15">
      <c r="A200" t="str">
        <f t="shared" si="6"/>
        <v/>
      </c>
      <c r="C200" s="1" t="s">
        <v>141</v>
      </c>
      <c r="D200" s="1">
        <v>5</v>
      </c>
      <c r="F200" s="1" t="s">
        <v>204</v>
      </c>
      <c r="H200" s="3" t="s">
        <v>1308</v>
      </c>
      <c r="J200" s="1">
        <v>1</v>
      </c>
      <c r="K200" s="1" t="s">
        <v>1246</v>
      </c>
      <c r="L200" s="1" t="s">
        <v>2027</v>
      </c>
      <c r="M200" s="1" t="s">
        <v>1274</v>
      </c>
      <c r="N200" s="2" t="s">
        <v>1374</v>
      </c>
      <c r="O200" s="6" t="str">
        <f t="shared" si="7"/>
        <v xml:space="preserve">|Fire Resistance|&amp;ref(Spell/P_Water.jpg,nolink,25x25,Water);3||&amp;ref(Spell/V_Water.jpg,nolink,25x25,Water Gem);1|戦闘/水陸両用|強化|
|~|&gt;|&gt;|&gt;|&gt;|広範囲の味方に弱い火炎耐性を与えます|
</v>
      </c>
      <c r="P200" s="3" t="s">
        <v>1339</v>
      </c>
      <c r="Q200" s="1">
        <v>15</v>
      </c>
      <c r="R200" s="1">
        <v>125</v>
      </c>
      <c r="S200" s="1">
        <v>15</v>
      </c>
      <c r="T200" s="1">
        <v>1</v>
      </c>
      <c r="U200" s="1">
        <v>0</v>
      </c>
      <c r="V200" s="1">
        <v>100</v>
      </c>
      <c r="W200" s="1" t="s">
        <v>1531</v>
      </c>
    </row>
    <row r="201" spans="1:24" x14ac:dyDescent="0.15">
      <c r="A201" t="str">
        <f t="shared" si="6"/>
        <v/>
      </c>
      <c r="C201" s="1" t="s">
        <v>141</v>
      </c>
      <c r="D201" s="1">
        <v>5</v>
      </c>
      <c r="F201" s="1" t="s">
        <v>205</v>
      </c>
      <c r="H201" s="3" t="s">
        <v>1308</v>
      </c>
      <c r="I201" s="1" t="s">
        <v>1245</v>
      </c>
      <c r="K201" s="1" t="s">
        <v>1246</v>
      </c>
      <c r="L201" s="1" t="s">
        <v>2027</v>
      </c>
      <c r="M201" s="1" t="s">
        <v>1375</v>
      </c>
      <c r="N201" s="2" t="s">
        <v>1376</v>
      </c>
      <c r="O201" s="6" t="str">
        <f t="shared" si="7"/>
        <v xml:space="preserve">|Bone Melter|&amp;ref(Spell/P_Water.jpg,nolink,25x25,Water);3|&amp;ref(Spell/P_Nature.jpg,nolink,25x25,Nature);2||戦闘/水陸両用|即死|
|~|&gt;|&gt;|&gt;|&gt;|小範囲の敵を溶解させ即死させようと試みます|
</v>
      </c>
      <c r="P201" s="3">
        <v>999</v>
      </c>
      <c r="Q201" s="1">
        <v>25</v>
      </c>
      <c r="R201" s="1">
        <v>100</v>
      </c>
      <c r="S201" s="1">
        <v>1</v>
      </c>
      <c r="T201" s="1">
        <v>1</v>
      </c>
      <c r="U201" s="1">
        <v>3</v>
      </c>
      <c r="V201" s="1">
        <v>20</v>
      </c>
      <c r="W201" s="1" t="s">
        <v>1377</v>
      </c>
    </row>
    <row r="202" spans="1:24" x14ac:dyDescent="0.15">
      <c r="A202" t="str">
        <f t="shared" si="6"/>
        <v/>
      </c>
      <c r="C202" s="1" t="s">
        <v>141</v>
      </c>
      <c r="D202" s="1">
        <v>5</v>
      </c>
      <c r="F202" s="1" t="s">
        <v>206</v>
      </c>
      <c r="H202" s="3" t="s">
        <v>1242</v>
      </c>
      <c r="K202" s="1" t="s">
        <v>1246</v>
      </c>
      <c r="L202" s="1" t="s">
        <v>2027</v>
      </c>
      <c r="M202" s="1" t="s">
        <v>1274</v>
      </c>
      <c r="N202" s="2" t="s">
        <v>1378</v>
      </c>
      <c r="O202" s="6" t="str">
        <f t="shared" si="7"/>
        <v xml:space="preserve">|Iron Warriors|&amp;ref(Spell/P_Earth.jpg,nolink,25x25,Earth);2|||戦闘/水陸両用|強化|
|~|&gt;|&gt;|&gt;|&gt;|小範囲の味方の皮膚を変化させ防御力を20まで増加させます|
</v>
      </c>
      <c r="P202" s="3" t="s">
        <v>1300</v>
      </c>
      <c r="Q202" s="1">
        <v>15</v>
      </c>
      <c r="R202" s="1">
        <v>100</v>
      </c>
      <c r="S202" s="1">
        <v>1</v>
      </c>
      <c r="T202" s="1">
        <v>1</v>
      </c>
      <c r="U202" s="1">
        <v>2</v>
      </c>
      <c r="V202" s="1">
        <v>40</v>
      </c>
      <c r="W202" s="1" t="s">
        <v>1532</v>
      </c>
    </row>
    <row r="203" spans="1:24" x14ac:dyDescent="0.15">
      <c r="A203" t="str">
        <f t="shared" si="6"/>
        <v/>
      </c>
      <c r="C203" s="1" t="s">
        <v>141</v>
      </c>
      <c r="D203" s="1">
        <v>5</v>
      </c>
      <c r="F203" s="1" t="s">
        <v>207</v>
      </c>
      <c r="H203" s="3" t="s">
        <v>1309</v>
      </c>
      <c r="J203" s="1">
        <v>1</v>
      </c>
      <c r="K203" s="1" t="s">
        <v>1246</v>
      </c>
      <c r="L203" s="1" t="s">
        <v>2027</v>
      </c>
      <c r="M203" s="1" t="s">
        <v>1274</v>
      </c>
      <c r="N203" s="2" t="s">
        <v>1379</v>
      </c>
      <c r="O203" s="6" t="str">
        <f t="shared" si="7"/>
        <v xml:space="preserve">|Lightning Resistance|&amp;ref(Spell/P_Earth.jpg,nolink,25x25,Earth);3||&amp;ref(Spell/V_Earth.jpg,nolink,25x25,Earth Gem);1|戦闘/水陸両用|強化|
|~|&gt;|&gt;|&gt;|&gt;|広範囲の味方に弱い電撃耐性を与えます|
</v>
      </c>
      <c r="P203" s="3" t="s">
        <v>1340</v>
      </c>
      <c r="Q203" s="1">
        <v>15</v>
      </c>
      <c r="R203" s="1">
        <v>125</v>
      </c>
      <c r="S203" s="1">
        <v>15</v>
      </c>
      <c r="T203" s="1">
        <v>1</v>
      </c>
      <c r="U203" s="1">
        <v>0</v>
      </c>
      <c r="V203" s="1">
        <v>100</v>
      </c>
      <c r="W203" s="1" t="s">
        <v>1528</v>
      </c>
    </row>
    <row r="204" spans="1:24" x14ac:dyDescent="0.15">
      <c r="A204" t="str">
        <f t="shared" si="6"/>
        <v/>
      </c>
      <c r="C204" s="1" t="s">
        <v>141</v>
      </c>
      <c r="D204" s="1">
        <v>5</v>
      </c>
      <c r="F204" s="1" t="s">
        <v>208</v>
      </c>
      <c r="H204" s="3" t="s">
        <v>1309</v>
      </c>
      <c r="J204" s="1">
        <v>1</v>
      </c>
      <c r="K204" s="1" t="s">
        <v>1246</v>
      </c>
      <c r="L204" s="1" t="s">
        <v>2027</v>
      </c>
      <c r="M204" s="1" t="s">
        <v>1247</v>
      </c>
      <c r="N204" s="2" t="s">
        <v>1380</v>
      </c>
      <c r="O204" s="6" t="str">
        <f t="shared" si="7"/>
        <v xml:space="preserve">|Maws of the Earth|&amp;ref(Spell/P_Earth.jpg,nolink,25x25,Earth);3||&amp;ref(Spell/V_Earth.jpg,nolink,25x25,Earth Gem);1|戦闘/水陸両用|攻撃|
|~|&gt;|&gt;|&gt;|&gt;|中範囲の敵を岩の顎で攻撃し動きを封じます|
</v>
      </c>
      <c r="P204" s="3" t="s">
        <v>1381</v>
      </c>
      <c r="Q204" s="1" t="s">
        <v>1382</v>
      </c>
      <c r="R204" s="1">
        <v>125</v>
      </c>
      <c r="S204" s="1" t="s">
        <v>1383</v>
      </c>
      <c r="T204" s="1">
        <v>1</v>
      </c>
      <c r="U204" s="1">
        <v>3</v>
      </c>
      <c r="V204" s="1">
        <v>100</v>
      </c>
      <c r="W204" s="1" t="s">
        <v>1384</v>
      </c>
      <c r="X204" s="1" t="s">
        <v>1385</v>
      </c>
    </row>
    <row r="205" spans="1:24" x14ac:dyDescent="0.15">
      <c r="A205" t="str">
        <f t="shared" si="6"/>
        <v/>
      </c>
      <c r="C205" s="1" t="s">
        <v>141</v>
      </c>
      <c r="D205" s="1">
        <v>5</v>
      </c>
      <c r="F205" s="1" t="s">
        <v>209</v>
      </c>
      <c r="H205" s="3" t="s">
        <v>1309</v>
      </c>
      <c r="K205" s="1" t="s">
        <v>1246</v>
      </c>
      <c r="L205" s="1" t="s">
        <v>2027</v>
      </c>
      <c r="M205" s="1" t="s">
        <v>1247</v>
      </c>
      <c r="N205" s="2" t="s">
        <v>1386</v>
      </c>
      <c r="O205" s="6" t="str">
        <f t="shared" si="7"/>
        <v xml:space="preserve">|Shatter|&amp;ref(Spell/P_Earth.jpg,nolink,25x25,Earth);3|||戦闘/水陸両用|攻撃|
|~|&gt;|&gt;|&gt;|&gt;|敵の無生物1体に強力な攻撃を行います|
</v>
      </c>
      <c r="P205" s="3" t="s">
        <v>1387</v>
      </c>
      <c r="Q205" s="1">
        <v>15</v>
      </c>
      <c r="R205" s="1">
        <v>100</v>
      </c>
      <c r="S205" s="1">
        <v>0</v>
      </c>
      <c r="T205" s="1">
        <v>1</v>
      </c>
      <c r="U205" s="1">
        <v>100</v>
      </c>
      <c r="V205" s="1">
        <v>20</v>
      </c>
      <c r="W205" s="1" t="s">
        <v>1388</v>
      </c>
      <c r="X205" s="1" t="s">
        <v>1389</v>
      </c>
    </row>
    <row r="206" spans="1:24" x14ac:dyDescent="0.15">
      <c r="A206" t="str">
        <f t="shared" si="6"/>
        <v/>
      </c>
      <c r="C206" s="1" t="s">
        <v>141</v>
      </c>
      <c r="D206" s="1">
        <v>5</v>
      </c>
      <c r="F206" s="1" t="s">
        <v>210</v>
      </c>
      <c r="H206" s="3" t="s">
        <v>1358</v>
      </c>
      <c r="J206" s="1">
        <v>7</v>
      </c>
      <c r="K206" s="1" t="s">
        <v>1255</v>
      </c>
      <c r="L206" s="1" t="s">
        <v>2032</v>
      </c>
      <c r="M206" s="1" t="s">
        <v>1322</v>
      </c>
      <c r="N206" s="2" t="s">
        <v>1390</v>
      </c>
      <c r="O206" s="6" t="str">
        <f t="shared" si="7"/>
        <v xml:space="preserve">|Baleful Star|&amp;ref(Spell/P_Astral.jpg,nolink,25x25,Astral);3||&amp;ref(Spell/V_Astral.jpg,nolink,25x25,Astral Pearl);7|儀式/陸上専用|災害誘発|
|~|&gt;|&gt;|&gt;|&gt;|指定した州に凶兆を引き起こし不運と呪いを広げます|
</v>
      </c>
      <c r="Q206" s="1">
        <v>7</v>
      </c>
      <c r="W206" s="1" t="s">
        <v>1324</v>
      </c>
    </row>
    <row r="207" spans="1:24" x14ac:dyDescent="0.15">
      <c r="A207" t="str">
        <f t="shared" si="6"/>
        <v/>
      </c>
      <c r="C207" s="1" t="s">
        <v>141</v>
      </c>
      <c r="D207" s="1">
        <v>5</v>
      </c>
      <c r="F207" s="1" t="s">
        <v>211</v>
      </c>
      <c r="H207" s="3" t="s">
        <v>1359</v>
      </c>
      <c r="J207" s="1">
        <v>1</v>
      </c>
      <c r="K207" s="1" t="s">
        <v>1246</v>
      </c>
      <c r="L207" s="1" t="s">
        <v>2027</v>
      </c>
      <c r="M207" s="1" t="s">
        <v>1269</v>
      </c>
      <c r="N207" s="2" t="s">
        <v>1391</v>
      </c>
      <c r="O207" s="6" t="str">
        <f t="shared" si="7"/>
        <v xml:space="preserve">|Enfeeble|&amp;ref(Spell/P_Death.jpg,nolink,25x25,Death);2||&amp;ref(Spell/V_Death.jpg,nolink,25x25,Death Gem);1|戦闘/水陸両用|弱体化|
|~|&gt;|&gt;|&gt;|&gt;|中範囲の敵の筋力を永久に低下させようと試みます|
</v>
      </c>
      <c r="P207" s="3" t="s">
        <v>1278</v>
      </c>
      <c r="Q207" s="1">
        <v>25</v>
      </c>
      <c r="R207" s="1">
        <v>125</v>
      </c>
      <c r="S207" s="1" t="s">
        <v>1392</v>
      </c>
      <c r="T207" s="1">
        <v>1</v>
      </c>
      <c r="U207" s="1">
        <v>3</v>
      </c>
      <c r="V207" s="1">
        <v>100</v>
      </c>
    </row>
    <row r="208" spans="1:24" x14ac:dyDescent="0.15">
      <c r="A208" t="str">
        <f t="shared" si="6"/>
        <v/>
      </c>
      <c r="C208" s="1" t="s">
        <v>141</v>
      </c>
      <c r="D208" s="1">
        <v>5</v>
      </c>
      <c r="F208" s="1" t="s">
        <v>212</v>
      </c>
      <c r="H208" s="3" t="s">
        <v>1310</v>
      </c>
      <c r="K208" s="1" t="s">
        <v>1246</v>
      </c>
      <c r="L208" s="1" t="s">
        <v>2027</v>
      </c>
      <c r="M208" s="1" t="s">
        <v>1250</v>
      </c>
      <c r="N208" s="2" t="s">
        <v>1393</v>
      </c>
      <c r="O208" s="6" t="str">
        <f t="shared" si="7"/>
        <v xml:space="preserve">|Invulnerability|&amp;ref(Spell/P_Death.jpg,nolink,25x25,Death);3|||戦闘/水陸両用|自己強化|
|~|&gt;|&gt;|&gt;|&gt;|自身の物理攻撃への防御力を25まで増加させます|
</v>
      </c>
      <c r="P208" s="3" t="s">
        <v>1394</v>
      </c>
      <c r="Q208" s="1">
        <v>0</v>
      </c>
      <c r="R208" s="1">
        <v>100</v>
      </c>
      <c r="S208" s="1">
        <v>0</v>
      </c>
      <c r="T208" s="1">
        <v>1</v>
      </c>
      <c r="U208" s="1">
        <v>0</v>
      </c>
      <c r="V208" s="1">
        <v>20</v>
      </c>
    </row>
    <row r="209" spans="1:23" x14ac:dyDescent="0.15">
      <c r="A209" t="str">
        <f t="shared" si="6"/>
        <v/>
      </c>
      <c r="C209" s="1" t="s">
        <v>141</v>
      </c>
      <c r="D209" s="1">
        <v>5</v>
      </c>
      <c r="F209" s="1" t="s">
        <v>213</v>
      </c>
      <c r="H209" s="3" t="s">
        <v>1360</v>
      </c>
      <c r="K209" s="1" t="s">
        <v>1246</v>
      </c>
      <c r="L209" s="1" t="s">
        <v>2027</v>
      </c>
      <c r="M209" s="1" t="s">
        <v>1247</v>
      </c>
      <c r="N209" s="2" t="s">
        <v>1395</v>
      </c>
      <c r="O209" s="6" t="str">
        <f t="shared" si="7"/>
        <v xml:space="preserve">|Drain Life|&amp;ref(Spell/P_Death.jpg,nolink,25x25,Death);4|||戦闘/水陸両用|攻撃|
|~|&gt;|&gt;|&gt;|&gt;|敵1体から生命力を吸収します|
</v>
      </c>
      <c r="P209" s="3" t="s">
        <v>1396</v>
      </c>
      <c r="Q209" s="1">
        <v>30</v>
      </c>
      <c r="R209" s="1">
        <v>100</v>
      </c>
      <c r="S209" s="1">
        <v>0</v>
      </c>
      <c r="T209" s="1">
        <v>1</v>
      </c>
      <c r="U209" s="1">
        <v>100</v>
      </c>
      <c r="V209" s="1">
        <v>10</v>
      </c>
      <c r="W209" s="1" t="s">
        <v>1397</v>
      </c>
    </row>
    <row r="210" spans="1:23" x14ac:dyDescent="0.15">
      <c r="A210" t="str">
        <f t="shared" si="6"/>
        <v/>
      </c>
      <c r="C210" s="1" t="s">
        <v>141</v>
      </c>
      <c r="D210" s="1">
        <v>5</v>
      </c>
      <c r="F210" s="1" t="s">
        <v>214</v>
      </c>
      <c r="H210" s="3" t="s">
        <v>1245</v>
      </c>
      <c r="K210" s="1" t="s">
        <v>1246</v>
      </c>
      <c r="L210" s="1" t="s">
        <v>2027</v>
      </c>
      <c r="M210" s="1" t="s">
        <v>1274</v>
      </c>
      <c r="N210" s="2" t="s">
        <v>1398</v>
      </c>
      <c r="O210" s="6" t="str">
        <f t="shared" si="7"/>
        <v xml:space="preserve">|Wooden Warriors|&amp;ref(Spell/P_Nature.jpg,nolink,25x25,Nature);2|||戦闘/水陸両用|強化|
|~|&gt;|&gt;|&gt;|&gt;|中範囲の味方の皮膚を変化させ防御力を10まで増加させます|
</v>
      </c>
      <c r="P210" s="3" t="s">
        <v>1305</v>
      </c>
      <c r="Q210" s="1">
        <v>10</v>
      </c>
      <c r="R210" s="1">
        <v>100</v>
      </c>
      <c r="S210" s="1">
        <v>5</v>
      </c>
      <c r="T210" s="1">
        <v>1</v>
      </c>
      <c r="U210" s="1">
        <v>0</v>
      </c>
      <c r="V210" s="1">
        <v>50</v>
      </c>
      <c r="W210" s="1" t="s">
        <v>1522</v>
      </c>
    </row>
    <row r="211" spans="1:23" x14ac:dyDescent="0.15">
      <c r="A211" t="str">
        <f t="shared" si="6"/>
        <v>Alteration5E</v>
      </c>
      <c r="C211" s="1" t="s">
        <v>141</v>
      </c>
      <c r="D211" s="1">
        <v>5</v>
      </c>
      <c r="F211" s="1" t="s">
        <v>215</v>
      </c>
      <c r="H211" s="3" t="s">
        <v>1361</v>
      </c>
      <c r="J211" s="1">
        <v>50</v>
      </c>
      <c r="K211" s="1" t="s">
        <v>1255</v>
      </c>
      <c r="L211" s="1" t="s">
        <v>2032</v>
      </c>
      <c r="M211" s="1" t="s">
        <v>1399</v>
      </c>
      <c r="N211" s="2" t="s">
        <v>1400</v>
      </c>
      <c r="O211" s="6" t="str">
        <f t="shared" si="7"/>
        <v xml:space="preserve">|Mother Oak|&amp;ref(Spell/P_Nature.jpg,nolink,25x25,Nature);5||&amp;ref(Spell/V_Nature.jpg,nolink,25x25,Nature Gem);50|儀式/陸上専用|世界呪附|
|~|&gt;|&gt;|&gt;|&gt;|術者の国に大量の緑の宝石を与えます|
</v>
      </c>
      <c r="P211" s="3" t="s">
        <v>1401</v>
      </c>
      <c r="W211" s="1" t="s">
        <v>1399</v>
      </c>
    </row>
    <row r="212" spans="1:23" x14ac:dyDescent="0.15">
      <c r="A212" t="str">
        <f t="shared" si="6"/>
        <v>Alteration6S</v>
      </c>
      <c r="C212" s="1" t="s">
        <v>141</v>
      </c>
      <c r="D212" s="1">
        <v>6</v>
      </c>
      <c r="F212" s="1" t="s">
        <v>216</v>
      </c>
      <c r="H212" s="3" t="s">
        <v>1238</v>
      </c>
      <c r="K212" s="1" t="s">
        <v>1246</v>
      </c>
      <c r="L212" s="1" t="s">
        <v>2027</v>
      </c>
      <c r="M212" s="1" t="s">
        <v>1269</v>
      </c>
      <c r="N212" s="2" t="s">
        <v>1404</v>
      </c>
      <c r="O212" s="6" t="str">
        <f t="shared" si="7"/>
        <v xml:space="preserve">|Blindness|&amp;ref(Spell/P_Fire.jpg,nolink,25x25,Fire);1|||戦闘/水陸両用|弱体化|
|~|&gt;|&gt;|&gt;|&gt;|敵1体を盲目にしようと試みます|
</v>
      </c>
      <c r="P212" s="3" t="s">
        <v>1405</v>
      </c>
      <c r="Q212" s="1">
        <v>20</v>
      </c>
      <c r="R212" s="1">
        <v>100</v>
      </c>
      <c r="S212" s="1">
        <v>0</v>
      </c>
      <c r="T212" s="1">
        <v>1</v>
      </c>
      <c r="U212" s="1">
        <v>100</v>
      </c>
      <c r="V212" s="1">
        <v>20</v>
      </c>
      <c r="W212" s="1" t="s">
        <v>1318</v>
      </c>
    </row>
    <row r="213" spans="1:23" x14ac:dyDescent="0.15">
      <c r="A213" t="str">
        <f t="shared" si="6"/>
        <v/>
      </c>
      <c r="C213" s="1" t="s">
        <v>141</v>
      </c>
      <c r="D213" s="1">
        <v>6</v>
      </c>
      <c r="F213" s="1" t="s">
        <v>217</v>
      </c>
      <c r="H213" s="3" t="s">
        <v>1356</v>
      </c>
      <c r="I213" s="1" t="s">
        <v>1240</v>
      </c>
      <c r="K213" s="1" t="s">
        <v>1246</v>
      </c>
      <c r="L213" s="1" t="s">
        <v>2084</v>
      </c>
      <c r="M213" s="1" t="s">
        <v>1247</v>
      </c>
      <c r="N213" s="2" t="s">
        <v>1406</v>
      </c>
      <c r="O213" s="6" t="str">
        <f t="shared" si="7"/>
        <v xml:space="preserve">|Boil|&amp;ref(Spell/P_Fire.jpg,nolink,25x25,Fire);3|&amp;ref(Spell/P_Water.jpg,nolink,25x25,Water);1||戦闘/水中専用|攻撃|
|~|&gt;|&gt;|&gt;|&gt;|小範囲の水を沸騰させて攻撃します|
</v>
      </c>
      <c r="P213" s="3" t="s">
        <v>1407</v>
      </c>
      <c r="Q213" s="1">
        <v>30</v>
      </c>
      <c r="R213" s="1">
        <v>100</v>
      </c>
      <c r="S213" s="1">
        <v>1</v>
      </c>
      <c r="T213" s="1">
        <v>1</v>
      </c>
      <c r="U213" s="1">
        <v>100</v>
      </c>
      <c r="V213" s="1">
        <v>20</v>
      </c>
      <c r="W213" s="1" t="s">
        <v>1367</v>
      </c>
    </row>
    <row r="214" spans="1:23" x14ac:dyDescent="0.15">
      <c r="A214" t="str">
        <f t="shared" si="6"/>
        <v/>
      </c>
      <c r="C214" s="1" t="s">
        <v>141</v>
      </c>
      <c r="D214" s="1">
        <v>6</v>
      </c>
      <c r="F214" s="1" t="s">
        <v>218</v>
      </c>
      <c r="H214" s="3" t="s">
        <v>1283</v>
      </c>
      <c r="K214" s="1" t="s">
        <v>1246</v>
      </c>
      <c r="L214" s="1" t="s">
        <v>2027</v>
      </c>
      <c r="M214" s="1" t="s">
        <v>1252</v>
      </c>
      <c r="N214" s="2" t="s">
        <v>1408</v>
      </c>
      <c r="O214" s="6" t="str">
        <f t="shared" si="7"/>
        <v xml:space="preserve">|False Horror|&amp;ref(Spell/P_Air.jpg,nolink,25x25,Air);3|||戦闘/水陸両用|一時的召喚|
|~|&gt;|&gt;|&gt;|&gt;|恐るべきHorrorの幻False Horrorを1体召喚します|
</v>
      </c>
      <c r="P214" s="3" t="s">
        <v>1409</v>
      </c>
      <c r="Q214" s="1">
        <v>5</v>
      </c>
      <c r="R214" s="1">
        <v>100</v>
      </c>
      <c r="S214" s="1">
        <v>0</v>
      </c>
      <c r="T214" s="1">
        <v>1</v>
      </c>
      <c r="U214" s="1">
        <v>0</v>
      </c>
      <c r="V214" s="1">
        <v>10</v>
      </c>
    </row>
    <row r="215" spans="1:23" x14ac:dyDescent="0.15">
      <c r="A215" t="str">
        <f t="shared" si="6"/>
        <v/>
      </c>
      <c r="C215" s="1" t="s">
        <v>141</v>
      </c>
      <c r="D215" s="1">
        <v>6</v>
      </c>
      <c r="F215" s="1" t="s">
        <v>219</v>
      </c>
      <c r="H215" s="3" t="s">
        <v>1240</v>
      </c>
      <c r="K215" s="1" t="s">
        <v>1246</v>
      </c>
      <c r="L215" s="1" t="s">
        <v>2027</v>
      </c>
      <c r="M215" s="1" t="s">
        <v>1247</v>
      </c>
      <c r="N215" s="2" t="s">
        <v>1410</v>
      </c>
      <c r="O215" s="6" t="str">
        <f t="shared" si="7"/>
        <v xml:space="preserve">|Frozen Heart|&amp;ref(Spell/P_Water.jpg,nolink,25x25,Water);1|||戦闘/水陸両用|攻撃|
|~|&gt;|&gt;|&gt;|&gt;|敵1体の心臓を凍らせて攻撃します|
</v>
      </c>
      <c r="P215" s="3" t="s">
        <v>1411</v>
      </c>
      <c r="Q215" s="1" t="s">
        <v>1412</v>
      </c>
      <c r="R215" s="1">
        <v>100</v>
      </c>
      <c r="S215" s="1">
        <v>0</v>
      </c>
      <c r="T215" s="1">
        <v>1</v>
      </c>
      <c r="U215" s="1">
        <v>100</v>
      </c>
      <c r="V215" s="1">
        <v>20</v>
      </c>
      <c r="W215" s="1" t="s">
        <v>1413</v>
      </c>
    </row>
    <row r="216" spans="1:23" x14ac:dyDescent="0.15">
      <c r="A216" t="str">
        <f t="shared" si="6"/>
        <v/>
      </c>
      <c r="C216" s="1" t="s">
        <v>141</v>
      </c>
      <c r="D216" s="1">
        <v>6</v>
      </c>
      <c r="F216" s="1" t="s">
        <v>220</v>
      </c>
      <c r="H216" s="3" t="s">
        <v>1284</v>
      </c>
      <c r="I216" s="1" t="s">
        <v>1238</v>
      </c>
      <c r="J216" s="1">
        <v>2</v>
      </c>
      <c r="K216" s="1" t="s">
        <v>1255</v>
      </c>
      <c r="L216" s="1" t="s">
        <v>2032</v>
      </c>
      <c r="M216" s="1" t="s">
        <v>1414</v>
      </c>
      <c r="N216" s="2" t="s">
        <v>1415</v>
      </c>
      <c r="O216" s="6" t="str">
        <f t="shared" si="7"/>
        <v xml:space="preserve">|Manifest Vitriol|&amp;ref(Spell/P_Water.jpg,nolink,25x25,Water);2|&amp;ref(Spell/P_Fire.jpg,nolink,25x25,Fire);1|&amp;ref(Spell/V_Water.jpg,nolink,25x25,Water Gem);2|儀式/陸上専用|兵士召喚|
|~|&gt;|&gt;|&gt;|&gt;|硫酸の獅子Green Lionを1体召喚します|
</v>
      </c>
      <c r="P216" s="3" t="s">
        <v>1416</v>
      </c>
      <c r="T216" s="1">
        <v>1</v>
      </c>
    </row>
    <row r="217" spans="1:23" x14ac:dyDescent="0.15">
      <c r="A217" t="str">
        <f t="shared" si="6"/>
        <v/>
      </c>
      <c r="C217" s="1" t="s">
        <v>141</v>
      </c>
      <c r="D217" s="1">
        <v>6</v>
      </c>
      <c r="F217" s="1" t="s">
        <v>221</v>
      </c>
      <c r="H217" s="3" t="s">
        <v>1308</v>
      </c>
      <c r="J217" s="1">
        <v>1</v>
      </c>
      <c r="K217" s="1" t="s">
        <v>1246</v>
      </c>
      <c r="L217" s="1" t="s">
        <v>2027</v>
      </c>
      <c r="M217" s="1" t="s">
        <v>1274</v>
      </c>
      <c r="N217" s="2" t="s">
        <v>1417</v>
      </c>
      <c r="O217" s="6" t="str">
        <f t="shared" si="7"/>
        <v xml:space="preserve">|Wave Warriors|&amp;ref(Spell/P_Water.jpg,nolink,25x25,Water);3||&amp;ref(Spell/V_Water.jpg,nolink,25x25,Water Gem);1|戦闘/水陸両用|強化|
|~|&gt;|&gt;|&gt;|&gt;|中範囲の味方を半液状にし物理的攻撃と永久的障害への耐性を得ます|
</v>
      </c>
      <c r="P217" s="3" t="s">
        <v>1418</v>
      </c>
      <c r="Q217" s="1">
        <v>15</v>
      </c>
      <c r="R217" s="1">
        <v>125</v>
      </c>
      <c r="S217" s="1">
        <v>5</v>
      </c>
      <c r="T217" s="1">
        <v>1</v>
      </c>
      <c r="U217" s="1">
        <v>0</v>
      </c>
      <c r="V217" s="1">
        <v>100</v>
      </c>
      <c r="W217" s="1" t="s">
        <v>1522</v>
      </c>
    </row>
    <row r="218" spans="1:23" x14ac:dyDescent="0.15">
      <c r="A218" t="str">
        <f t="shared" si="6"/>
        <v/>
      </c>
      <c r="C218" s="1" t="s">
        <v>141</v>
      </c>
      <c r="D218" s="1">
        <v>6</v>
      </c>
      <c r="F218" s="1" t="s">
        <v>222</v>
      </c>
      <c r="H218" s="3" t="s">
        <v>1242</v>
      </c>
      <c r="J218" s="1">
        <v>1</v>
      </c>
      <c r="K218" s="1" t="s">
        <v>1255</v>
      </c>
      <c r="L218" s="1" t="s">
        <v>2027</v>
      </c>
      <c r="M218" s="1" t="s">
        <v>1264</v>
      </c>
      <c r="N218" s="2" t="s">
        <v>1419</v>
      </c>
      <c r="O218" s="6" t="str">
        <f t="shared" si="7"/>
        <v xml:space="preserve">|Earth Gem Alchemy|&amp;ref(Spell/P_Earth.jpg,nolink,25x25,Earth);2||&amp;ref(Spell/V_Earth.jpg,nolink,25x25,Earth Gem);1|儀式/水陸両用|錬金術|
|~|&gt;|&gt;|&gt;|&gt;|追加消費した地の宝石を多額の金銭へと変換します|
</v>
      </c>
      <c r="P218" s="3" t="s">
        <v>1420</v>
      </c>
    </row>
    <row r="219" spans="1:23" x14ac:dyDescent="0.15">
      <c r="A219" t="str">
        <f t="shared" si="6"/>
        <v/>
      </c>
      <c r="C219" s="1" t="s">
        <v>141</v>
      </c>
      <c r="D219" s="1">
        <v>6</v>
      </c>
      <c r="F219" s="1" t="s">
        <v>223</v>
      </c>
      <c r="H219" s="3" t="s">
        <v>1309</v>
      </c>
      <c r="J219" s="1">
        <v>1</v>
      </c>
      <c r="K219" s="1" t="s">
        <v>1246</v>
      </c>
      <c r="L219" s="1" t="s">
        <v>2027</v>
      </c>
      <c r="M219" s="1" t="s">
        <v>1331</v>
      </c>
      <c r="N219" s="2" t="s">
        <v>1421</v>
      </c>
      <c r="O219" s="6" t="str">
        <f t="shared" si="7"/>
        <v xml:space="preserve">|Iron Bane|&amp;ref(Spell/P_Earth.jpg,nolink,25x25,Earth);3||&amp;ref(Spell/V_Earth.jpg,nolink,25x25,Earth Gem);1|戦闘/水陸両用|全体弱体化|
|~|&gt;|&gt;|&gt;|&gt;|敵味方全員の鉄製装備を腐食させます|
</v>
      </c>
      <c r="P219" s="3" t="s">
        <v>1422</v>
      </c>
      <c r="Q219" s="1">
        <v>0</v>
      </c>
      <c r="R219" s="1">
        <v>150</v>
      </c>
      <c r="S219" s="1">
        <v>666</v>
      </c>
      <c r="T219" s="1">
        <v>1</v>
      </c>
      <c r="U219" s="1">
        <v>0</v>
      </c>
      <c r="V219" s="1">
        <v>100</v>
      </c>
    </row>
    <row r="220" spans="1:23" x14ac:dyDescent="0.15">
      <c r="A220" t="str">
        <f t="shared" si="6"/>
        <v/>
      </c>
      <c r="C220" s="1" t="s">
        <v>141</v>
      </c>
      <c r="D220" s="1">
        <v>6</v>
      </c>
      <c r="F220" s="1" t="s">
        <v>224</v>
      </c>
      <c r="H220" s="3" t="s">
        <v>1309</v>
      </c>
      <c r="I220" s="1" t="s">
        <v>1285</v>
      </c>
      <c r="J220" s="1">
        <v>10</v>
      </c>
      <c r="K220" s="1" t="s">
        <v>1255</v>
      </c>
      <c r="L220" s="1" t="s">
        <v>2032</v>
      </c>
      <c r="M220" s="1" t="s">
        <v>1414</v>
      </c>
      <c r="N220" s="2" t="s">
        <v>1423</v>
      </c>
      <c r="O220" s="6" t="str">
        <f t="shared" si="7"/>
        <v xml:space="preserve">|Iron Pigs|&amp;ref(Spell/P_Earth.jpg,nolink,25x25,Earth);3|&amp;ref(Spell/P_Nature.jpg,nolink,25x25,Nature);1|&amp;ref(Spell/V_Earth.jpg,nolink,25x25,Earth Gem);10|儀式/陸上専用|兵士召喚|
|~|&gt;|&gt;|&gt;|&gt;|鋼鉄の皮膚を持つ豚Iron Pigを7体召喚します|
</v>
      </c>
      <c r="P220" s="3" t="s">
        <v>1424</v>
      </c>
      <c r="T220" s="1">
        <v>7</v>
      </c>
    </row>
    <row r="221" spans="1:23" x14ac:dyDescent="0.15">
      <c r="A221" t="str">
        <f t="shared" si="6"/>
        <v/>
      </c>
      <c r="C221" s="1" t="s">
        <v>141</v>
      </c>
      <c r="D221" s="1">
        <v>6</v>
      </c>
      <c r="F221" s="1" t="s">
        <v>225</v>
      </c>
      <c r="H221" s="3" t="s">
        <v>1402</v>
      </c>
      <c r="K221" s="1" t="s">
        <v>1246</v>
      </c>
      <c r="L221" s="1" t="s">
        <v>2027</v>
      </c>
      <c r="M221" s="1" t="s">
        <v>1425</v>
      </c>
      <c r="N221" s="2" t="s">
        <v>1426</v>
      </c>
      <c r="O221" s="6" t="str">
        <f t="shared" si="7"/>
        <v xml:space="preserve">|Petrify|&amp;ref(Spell/P_Earth.jpg,nolink,25x25,Earth);5|||戦闘/水陸両用|石化|
|~|&gt;|&gt;|&gt;|&gt;|小範囲の敵を石化させようと試みます|
</v>
      </c>
      <c r="P221" s="3" t="s">
        <v>1427</v>
      </c>
      <c r="Q221" s="1">
        <v>30</v>
      </c>
      <c r="R221" s="1">
        <v>100</v>
      </c>
      <c r="S221" s="1">
        <v>1</v>
      </c>
      <c r="T221" s="1">
        <v>1</v>
      </c>
      <c r="U221" s="1">
        <v>100</v>
      </c>
      <c r="V221" s="1">
        <v>40</v>
      </c>
      <c r="W221" s="1" t="s">
        <v>1428</v>
      </c>
    </row>
    <row r="222" spans="1:23" x14ac:dyDescent="0.15">
      <c r="A222" t="str">
        <f t="shared" si="6"/>
        <v/>
      </c>
      <c r="C222" s="1" t="s">
        <v>141</v>
      </c>
      <c r="D222" s="1">
        <v>6</v>
      </c>
      <c r="F222" s="1" t="s">
        <v>226</v>
      </c>
      <c r="H222" s="3" t="s">
        <v>1402</v>
      </c>
      <c r="J222" s="1">
        <v>20</v>
      </c>
      <c r="K222" s="1" t="s">
        <v>1255</v>
      </c>
      <c r="L222" s="1" t="s">
        <v>2027</v>
      </c>
      <c r="M222" s="1" t="s">
        <v>1429</v>
      </c>
      <c r="N222" s="2" t="s">
        <v>1430</v>
      </c>
      <c r="O222" s="6" t="str">
        <f t="shared" si="7"/>
        <v xml:space="preserve">|Crumble|&amp;ref(Spell/P_Earth.jpg,nolink,25x25,Earth);5||&amp;ref(Spell/V_Earth.jpg,nolink,25x25,Earth Gem);20|儀式/水陸両用|遠隔攻撃|
|~|&gt;|&gt;|&gt;|&gt;|指定した州の要塞の城壁に大きな損傷を与えます|
</v>
      </c>
      <c r="P222" s="3" t="s">
        <v>1431</v>
      </c>
      <c r="Q222" s="1">
        <v>4</v>
      </c>
      <c r="W222" s="1" t="s">
        <v>1432</v>
      </c>
    </row>
    <row r="223" spans="1:23" x14ac:dyDescent="0.15">
      <c r="A223" t="str">
        <f t="shared" si="6"/>
        <v/>
      </c>
      <c r="C223" s="1" t="s">
        <v>141</v>
      </c>
      <c r="D223" s="1">
        <v>6</v>
      </c>
      <c r="F223" s="1" t="s">
        <v>227</v>
      </c>
      <c r="H223" s="3" t="s">
        <v>1358</v>
      </c>
      <c r="J223" s="1">
        <v>1</v>
      </c>
      <c r="K223" s="1" t="s">
        <v>1246</v>
      </c>
      <c r="L223" s="1" t="s">
        <v>2027</v>
      </c>
      <c r="M223" s="1" t="s">
        <v>1433</v>
      </c>
      <c r="N223" s="2" t="s">
        <v>1434</v>
      </c>
      <c r="O223" s="6" t="str">
        <f t="shared" si="7"/>
        <v xml:space="preserve">|Control|&amp;ref(Spell/P_Astral.jpg,nolink,25x25,Astral);3||&amp;ref(Spell/V_Astral.jpg,nolink,25x25,Astral Pearl);1|戦闘/水陸両用|隷属|
|~|&gt;|&gt;|&gt;|&gt;|敵の魔法生物1体を隷属させようと試みます|
</v>
      </c>
      <c r="P223" s="3" t="s">
        <v>1435</v>
      </c>
      <c r="Q223" s="1">
        <v>25</v>
      </c>
      <c r="R223" s="1">
        <v>125</v>
      </c>
      <c r="S223" s="1">
        <v>0</v>
      </c>
      <c r="T223" s="1">
        <v>1</v>
      </c>
      <c r="U223" s="1">
        <v>100</v>
      </c>
      <c r="V223" s="1">
        <v>100</v>
      </c>
      <c r="W223" s="1" t="s">
        <v>1436</v>
      </c>
    </row>
    <row r="224" spans="1:23" x14ac:dyDescent="0.15">
      <c r="A224" t="str">
        <f t="shared" si="6"/>
        <v/>
      </c>
      <c r="C224" s="1" t="s">
        <v>141</v>
      </c>
      <c r="D224" s="1">
        <v>6</v>
      </c>
      <c r="F224" s="1" t="s">
        <v>228</v>
      </c>
      <c r="H224" s="3" t="s">
        <v>1358</v>
      </c>
      <c r="J224" s="1">
        <v>1</v>
      </c>
      <c r="K224" s="1" t="s">
        <v>1246</v>
      </c>
      <c r="L224" s="1" t="s">
        <v>2027</v>
      </c>
      <c r="M224" s="1" t="s">
        <v>1274</v>
      </c>
      <c r="N224" s="2" t="s">
        <v>1437</v>
      </c>
      <c r="O224" s="6" t="str">
        <f t="shared" si="7"/>
        <v xml:space="preserve">|Battle Fortune|&amp;ref(Spell/P_Astral.jpg,nolink,25x25,Astral);3||&amp;ref(Spell/V_Astral.jpg,nolink,25x25,Astral Pearl);1|戦闘/水陸両用|強化|
|~|&gt;|&gt;|&gt;|&gt;|中範囲の味方の運命を変え致命傷となる攻撃を75%で無効化します|
</v>
      </c>
      <c r="P224" s="3" t="s">
        <v>1302</v>
      </c>
      <c r="Q224" s="1">
        <v>15</v>
      </c>
      <c r="R224" s="1">
        <v>125</v>
      </c>
      <c r="S224" s="1">
        <v>5</v>
      </c>
      <c r="T224" s="1">
        <v>1</v>
      </c>
      <c r="U224" s="1">
        <v>5</v>
      </c>
      <c r="V224" s="1">
        <v>100</v>
      </c>
      <c r="W224" s="1" t="s">
        <v>1530</v>
      </c>
    </row>
    <row r="225" spans="1:24" x14ac:dyDescent="0.15">
      <c r="A225" t="str">
        <f t="shared" si="6"/>
        <v/>
      </c>
      <c r="C225" s="1" t="s">
        <v>141</v>
      </c>
      <c r="D225" s="1">
        <v>6</v>
      </c>
      <c r="F225" s="1" t="s">
        <v>229</v>
      </c>
      <c r="H225" s="3" t="s">
        <v>1310</v>
      </c>
      <c r="K225" s="1" t="s">
        <v>1246</v>
      </c>
      <c r="L225" s="1" t="s">
        <v>2027</v>
      </c>
      <c r="M225" s="1" t="s">
        <v>1250</v>
      </c>
      <c r="N225" s="2" t="s">
        <v>1438</v>
      </c>
      <c r="O225" s="6" t="str">
        <f t="shared" si="7"/>
        <v xml:space="preserve">|Soul Vortex|&amp;ref(Spell/P_Death.jpg,nolink,25x25,Death);3|||戦闘/水陸両用|自己強化|
|~|&gt;|&gt;|&gt;|&gt;|自身の周囲から断続的に生命力を吸収します|
</v>
      </c>
      <c r="P225" s="3" t="s">
        <v>1439</v>
      </c>
      <c r="Q225" s="1">
        <v>0</v>
      </c>
      <c r="R225" s="1">
        <v>100</v>
      </c>
      <c r="S225" s="1">
        <v>0</v>
      </c>
      <c r="T225" s="1">
        <v>1</v>
      </c>
      <c r="U225" s="1">
        <v>0</v>
      </c>
      <c r="V225" s="1">
        <v>40</v>
      </c>
    </row>
    <row r="226" spans="1:24" x14ac:dyDescent="0.15">
      <c r="A226" t="str">
        <f t="shared" si="6"/>
        <v/>
      </c>
      <c r="C226" s="1" t="s">
        <v>141</v>
      </c>
      <c r="D226" s="1">
        <v>6</v>
      </c>
      <c r="F226" s="1" t="s">
        <v>230</v>
      </c>
      <c r="H226" s="3" t="s">
        <v>1360</v>
      </c>
      <c r="J226" s="1">
        <v>1</v>
      </c>
      <c r="K226" s="1" t="s">
        <v>1246</v>
      </c>
      <c r="L226" s="1" t="s">
        <v>2027</v>
      </c>
      <c r="M226" s="1" t="s">
        <v>1311</v>
      </c>
      <c r="N226" s="2" t="s">
        <v>1440</v>
      </c>
      <c r="O226" s="6" t="str">
        <f t="shared" si="7"/>
        <v xml:space="preserve">|Skeletal Legion|&amp;ref(Spell/P_Death.jpg,nolink,25x25,Death);4||&amp;ref(Spell/V_Death.jpg,nolink,25x25,Death Gem);1|戦闘/水陸両用|全体強化|
|~|&gt;|&gt;|&gt;|&gt;|味方全員を骨張らせ刺突への耐性を与えます|
</v>
      </c>
      <c r="P226" s="3" t="s">
        <v>1441</v>
      </c>
      <c r="Q226" s="1">
        <v>0</v>
      </c>
      <c r="R226" s="1">
        <v>150</v>
      </c>
      <c r="S226" s="1">
        <v>666</v>
      </c>
      <c r="T226" s="1">
        <v>1</v>
      </c>
      <c r="U226" s="1">
        <v>0</v>
      </c>
      <c r="V226" s="1">
        <v>100</v>
      </c>
      <c r="X226" s="1" t="s">
        <v>1442</v>
      </c>
    </row>
    <row r="227" spans="1:24" x14ac:dyDescent="0.15">
      <c r="A227" t="str">
        <f t="shared" si="6"/>
        <v/>
      </c>
      <c r="C227" s="1" t="s">
        <v>141</v>
      </c>
      <c r="D227" s="1">
        <v>6</v>
      </c>
      <c r="F227" s="1" t="s">
        <v>231</v>
      </c>
      <c r="H227" s="3" t="s">
        <v>1360</v>
      </c>
      <c r="J227" s="1">
        <v>4</v>
      </c>
      <c r="K227" s="1" t="s">
        <v>1246</v>
      </c>
      <c r="L227" s="1" t="s">
        <v>2032</v>
      </c>
      <c r="M227" s="1" t="s">
        <v>1368</v>
      </c>
      <c r="N227" s="2" t="s">
        <v>1443</v>
      </c>
      <c r="O227" s="6" t="str">
        <f t="shared" si="7"/>
        <v xml:space="preserve">|Darkness|&amp;ref(Spell/P_Death.jpg,nolink,25x25,Death);4||&amp;ref(Spell/V_Death.jpg,nolink,25x25,Death Gem);4|戦闘/陸上専用|戦闘呪附|
|~|&gt;|&gt;|&gt;|&gt;|戦場を完全なる闇に包みます|
</v>
      </c>
      <c r="P227" s="3" t="s">
        <v>1444</v>
      </c>
      <c r="Q227" s="1">
        <v>0</v>
      </c>
      <c r="R227" s="1">
        <v>275</v>
      </c>
      <c r="S227" s="1">
        <v>0</v>
      </c>
      <c r="T227" s="1">
        <v>1</v>
      </c>
      <c r="U227" s="1">
        <v>0</v>
      </c>
      <c r="V227" s="1">
        <v>400</v>
      </c>
      <c r="W227" s="1" t="s">
        <v>1527</v>
      </c>
    </row>
    <row r="228" spans="1:24" x14ac:dyDescent="0.15">
      <c r="A228" t="str">
        <f t="shared" si="6"/>
        <v/>
      </c>
      <c r="C228" s="1" t="s">
        <v>141</v>
      </c>
      <c r="D228" s="1">
        <v>6</v>
      </c>
      <c r="F228" s="1" t="s">
        <v>377</v>
      </c>
      <c r="H228" s="3" t="s">
        <v>1245</v>
      </c>
      <c r="J228" s="1">
        <v>8</v>
      </c>
      <c r="K228" s="1" t="s">
        <v>1255</v>
      </c>
      <c r="L228" s="1" t="s">
        <v>2027</v>
      </c>
      <c r="M228" s="1" t="s">
        <v>1445</v>
      </c>
      <c r="N228" s="2" t="s">
        <v>1446</v>
      </c>
      <c r="O228" s="6" t="str">
        <f t="shared" si="7"/>
        <v xml:space="preserve">|Transformation|&amp;ref(Spell/P_Nature.jpg,nolink,25x25,Nature);2||&amp;ref(Spell/V_Nature.jpg,nolink,25x25,Nature Gem);8|儀式/水陸両用|変身|
|~|&gt;|&gt;|&gt;|&gt;|自身を何らかの動物へと永久的に変化させます|
</v>
      </c>
      <c r="P228" s="3" t="s">
        <v>1447</v>
      </c>
      <c r="W228" s="1" t="s">
        <v>1303</v>
      </c>
    </row>
    <row r="229" spans="1:24" x14ac:dyDescent="0.15">
      <c r="A229" t="str">
        <f t="shared" si="6"/>
        <v>Alteration6E</v>
      </c>
      <c r="C229" s="1" t="s">
        <v>141</v>
      </c>
      <c r="D229" s="1">
        <v>6</v>
      </c>
      <c r="F229" s="1" t="s">
        <v>232</v>
      </c>
      <c r="H229" s="3" t="s">
        <v>1403</v>
      </c>
      <c r="J229" s="1">
        <v>1</v>
      </c>
      <c r="K229" s="1" t="s">
        <v>1246</v>
      </c>
      <c r="L229" s="1" t="s">
        <v>2027</v>
      </c>
      <c r="M229" s="1" t="s">
        <v>1274</v>
      </c>
      <c r="N229" s="2" t="s">
        <v>1448</v>
      </c>
      <c r="O229" s="6" t="str">
        <f t="shared" si="7"/>
        <v xml:space="preserve">|Army of Giants|&amp;ref(Spell/P_Nature.jpg,nolink,25x25,Nature);3||&amp;ref(Spell/V_Nature.jpg,nolink,25x25,Nature Gem);1|戦闘/水陸両用|強化|
|~|&gt;|&gt;|&gt;|&gt;|中範囲の味方を巨大化させます|
</v>
      </c>
      <c r="P229" s="3" t="s">
        <v>1280</v>
      </c>
      <c r="Q229" s="1">
        <v>10</v>
      </c>
      <c r="R229" s="1">
        <v>125</v>
      </c>
      <c r="S229" s="1">
        <v>10</v>
      </c>
      <c r="T229" s="1">
        <v>1</v>
      </c>
      <c r="U229" s="1">
        <v>0</v>
      </c>
      <c r="V229" s="1">
        <v>100</v>
      </c>
      <c r="W229" s="1" t="s">
        <v>1528</v>
      </c>
    </row>
    <row r="230" spans="1:24" x14ac:dyDescent="0.15">
      <c r="A230" t="str">
        <f t="shared" si="6"/>
        <v>Alteration7S</v>
      </c>
      <c r="C230" s="1" t="s">
        <v>141</v>
      </c>
      <c r="D230" s="1">
        <v>7</v>
      </c>
      <c r="F230" s="1" t="s">
        <v>233</v>
      </c>
      <c r="H230" s="3" t="s">
        <v>1281</v>
      </c>
      <c r="K230" s="1" t="s">
        <v>1246</v>
      </c>
      <c r="L230" s="1" t="s">
        <v>2032</v>
      </c>
      <c r="M230" s="1" t="s">
        <v>1250</v>
      </c>
      <c r="N230" s="2" t="s">
        <v>1453</v>
      </c>
      <c r="O230" s="6" t="str">
        <f t="shared" si="7"/>
        <v xml:space="preserve">|Phoenix Pyre|&amp;ref(Spell/P_Fire.jpg,nolink,25x25,Fire);2|||戦闘/陸上専用|自己強化|
|~|&gt;|&gt;|&gt;|&gt;|自身に死んでも疲労と引き換えにその場で蘇る力を与えます|
</v>
      </c>
      <c r="P230" s="3" t="s">
        <v>1454</v>
      </c>
      <c r="Q230" s="1">
        <v>0</v>
      </c>
      <c r="R230" s="1">
        <v>100</v>
      </c>
      <c r="S230" s="1">
        <v>0</v>
      </c>
      <c r="T230" s="1">
        <v>1</v>
      </c>
      <c r="U230" s="1">
        <v>0</v>
      </c>
      <c r="V230" s="1">
        <v>20</v>
      </c>
    </row>
    <row r="231" spans="1:24" x14ac:dyDescent="0.15">
      <c r="A231" t="str">
        <f t="shared" si="6"/>
        <v/>
      </c>
      <c r="C231" s="1" t="s">
        <v>141</v>
      </c>
      <c r="D231" s="1">
        <v>7</v>
      </c>
      <c r="F231" s="1" t="s">
        <v>234</v>
      </c>
      <c r="H231" s="3" t="s">
        <v>1357</v>
      </c>
      <c r="J231" s="1">
        <v>8</v>
      </c>
      <c r="K231" s="1" t="s">
        <v>1255</v>
      </c>
      <c r="L231" s="1" t="s">
        <v>2027</v>
      </c>
      <c r="M231" s="1" t="s">
        <v>1007</v>
      </c>
      <c r="N231" s="2" t="s">
        <v>1455</v>
      </c>
      <c r="O231" s="6" t="str">
        <f t="shared" si="7"/>
        <v xml:space="preserve">|Phantasmal Attack|&amp;ref(Spell/P_Air.jpg,nolink,25x25,Air);4||&amp;ref(Spell/V_Air.jpg,nolink,25x25,Air Gem);8|儀式/水陸両用|襲撃派遣|
|~|&gt;|&gt;|&gt;|&gt;|指定した州をPhantasmal Warrior25+体が襲撃します|
</v>
      </c>
      <c r="P231" s="3" t="s">
        <v>1254</v>
      </c>
      <c r="Q231" s="1">
        <v>4</v>
      </c>
      <c r="T231" s="1" t="s">
        <v>1412</v>
      </c>
      <c r="W231" s="1" t="s">
        <v>1432</v>
      </c>
    </row>
    <row r="232" spans="1:24" x14ac:dyDescent="0.15">
      <c r="A232" t="str">
        <f t="shared" si="6"/>
        <v/>
      </c>
      <c r="C232" s="1" t="s">
        <v>141</v>
      </c>
      <c r="D232" s="1">
        <v>7</v>
      </c>
      <c r="F232" s="1" t="s">
        <v>235</v>
      </c>
      <c r="H232" s="3" t="s">
        <v>1449</v>
      </c>
      <c r="J232" s="1">
        <v>3</v>
      </c>
      <c r="K232" s="1" t="s">
        <v>1246</v>
      </c>
      <c r="L232" s="1" t="s">
        <v>2027</v>
      </c>
      <c r="M232" s="1" t="s">
        <v>1311</v>
      </c>
      <c r="N232" s="2" t="s">
        <v>1456</v>
      </c>
      <c r="O232" s="6" t="str">
        <f t="shared" si="7"/>
        <v xml:space="preserve">|Fog Warriors|&amp;ref(Spell/P_Air.jpg,nolink,25x25,Air);5||&amp;ref(Spell/V_Air.jpg,nolink,25x25,Air Gem);3|戦闘/水陸両用|全体強化|
|~|&gt;|&gt;|&gt;|&gt;|味方全員を霧状に変え受けるHPダメージを激減させます|
</v>
      </c>
      <c r="P232" s="3" t="s">
        <v>1294</v>
      </c>
      <c r="Q232" s="1">
        <v>0</v>
      </c>
      <c r="R232" s="1">
        <v>200</v>
      </c>
      <c r="S232" s="1">
        <v>666</v>
      </c>
      <c r="T232" s="1">
        <v>1</v>
      </c>
      <c r="U232" s="1">
        <v>0</v>
      </c>
      <c r="V232" s="1">
        <v>300</v>
      </c>
      <c r="W232" s="1" t="s">
        <v>1527</v>
      </c>
    </row>
    <row r="233" spans="1:24" x14ac:dyDescent="0.15">
      <c r="A233" t="str">
        <f t="shared" si="6"/>
        <v/>
      </c>
      <c r="C233" s="1" t="s">
        <v>141</v>
      </c>
      <c r="D233" s="1">
        <v>7</v>
      </c>
      <c r="F233" s="1" t="s">
        <v>236</v>
      </c>
      <c r="H233" s="3" t="s">
        <v>1308</v>
      </c>
      <c r="J233" s="1">
        <v>1</v>
      </c>
      <c r="K233" s="1" t="s">
        <v>1246</v>
      </c>
      <c r="L233" s="1" t="s">
        <v>2084</v>
      </c>
      <c r="M233" s="1" t="s">
        <v>1272</v>
      </c>
      <c r="N233" s="2" t="s">
        <v>1457</v>
      </c>
      <c r="O233" s="6" t="str">
        <f t="shared" si="7"/>
        <v xml:space="preserve">|Prison of Sedna|&amp;ref(Spell/P_Water.jpg,nolink,25x25,Water);3||&amp;ref(Spell/V_Water.jpg,nolink,25x25,Water Gem);1|戦闘/水中専用|捕縛|
|~|&gt;|&gt;|&gt;|&gt;|中範囲の敵を氷で包み動きを封じます|
</v>
      </c>
      <c r="P233" s="3" t="s">
        <v>1321</v>
      </c>
      <c r="Q233" s="1">
        <v>25</v>
      </c>
      <c r="R233" s="1">
        <v>125</v>
      </c>
      <c r="S233" s="1" t="s">
        <v>1392</v>
      </c>
      <c r="T233" s="1">
        <v>1</v>
      </c>
      <c r="U233" s="1">
        <v>0</v>
      </c>
      <c r="V233" s="1">
        <v>100</v>
      </c>
    </row>
    <row r="234" spans="1:24" x14ac:dyDescent="0.15">
      <c r="A234" t="str">
        <f t="shared" si="6"/>
        <v/>
      </c>
      <c r="C234" s="1" t="s">
        <v>141</v>
      </c>
      <c r="D234" s="1">
        <v>7</v>
      </c>
      <c r="F234" s="1" t="s">
        <v>237</v>
      </c>
      <c r="H234" s="3" t="s">
        <v>1450</v>
      </c>
      <c r="J234" s="1">
        <v>80</v>
      </c>
      <c r="K234" s="1" t="s">
        <v>1255</v>
      </c>
      <c r="L234" s="1" t="s">
        <v>2027</v>
      </c>
      <c r="M234" s="1" t="s">
        <v>1399</v>
      </c>
      <c r="N234" s="2" t="s">
        <v>1458</v>
      </c>
      <c r="O234" s="6" t="str">
        <f t="shared" si="7"/>
        <v xml:space="preserve">|Sea of Ice|&amp;ref(Spell/P_Water.jpg,nolink,25x25,Water);6||&amp;ref(Spell/V_Water.jpg,nolink,25x25,Water Gem);80|儀式/水陸両用|世界呪附|
|~|&gt;|&gt;|&gt;|&gt;|世界中の海面を凍結させ通常の手段での通過を禁じます|
</v>
      </c>
      <c r="P234" s="3" t="s">
        <v>1459</v>
      </c>
      <c r="W234" s="1" t="s">
        <v>1399</v>
      </c>
    </row>
    <row r="235" spans="1:24" x14ac:dyDescent="0.15">
      <c r="A235" t="str">
        <f t="shared" si="6"/>
        <v/>
      </c>
      <c r="C235" s="1" t="s">
        <v>141</v>
      </c>
      <c r="D235" s="1">
        <v>7</v>
      </c>
      <c r="F235" s="1" t="s">
        <v>238</v>
      </c>
      <c r="H235" s="3" t="s">
        <v>1309</v>
      </c>
      <c r="J235" s="1">
        <v>1</v>
      </c>
      <c r="K235" s="1" t="s">
        <v>1246</v>
      </c>
      <c r="L235" s="1" t="s">
        <v>2027</v>
      </c>
      <c r="M235" s="1" t="s">
        <v>1274</v>
      </c>
      <c r="N235" s="2" t="s">
        <v>1460</v>
      </c>
      <c r="O235" s="6" t="str">
        <f t="shared" si="7"/>
        <v xml:space="preserve">|Marble Warriors|&amp;ref(Spell/P_Earth.jpg,nolink,25x25,Earth);3||&amp;ref(Spell/V_Earth.jpg,nolink,25x25,Earth Gem);1|戦闘/水陸両用|強化|
|~|&gt;|&gt;|&gt;|&gt;|広範囲の味方の皮膚を変化させ防御力を15まで増加させます|
</v>
      </c>
      <c r="P235" s="3" t="s">
        <v>1268</v>
      </c>
      <c r="Q235" s="1">
        <v>15</v>
      </c>
      <c r="R235" s="1">
        <v>125</v>
      </c>
      <c r="S235" s="1">
        <v>25</v>
      </c>
      <c r="T235" s="1">
        <v>1</v>
      </c>
      <c r="U235" s="1">
        <v>0</v>
      </c>
      <c r="V235" s="1">
        <v>100</v>
      </c>
      <c r="W235" s="1" t="s">
        <v>1525</v>
      </c>
    </row>
    <row r="236" spans="1:24" x14ac:dyDescent="0.15">
      <c r="A236" t="str">
        <f t="shared" si="6"/>
        <v/>
      </c>
      <c r="C236" s="1" t="s">
        <v>141</v>
      </c>
      <c r="D236" s="1">
        <v>7</v>
      </c>
      <c r="F236" s="1" t="s">
        <v>239</v>
      </c>
      <c r="H236" s="3" t="s">
        <v>1402</v>
      </c>
      <c r="J236" s="1">
        <v>10</v>
      </c>
      <c r="K236" s="1" t="s">
        <v>1255</v>
      </c>
      <c r="L236" s="1" t="s">
        <v>2027</v>
      </c>
      <c r="M236" s="1" t="s">
        <v>1461</v>
      </c>
      <c r="N236" s="2" t="s">
        <v>1462</v>
      </c>
      <c r="O236" s="6" t="str">
        <f t="shared" si="7"/>
        <v xml:space="preserve">|Iron Walls|&amp;ref(Spell/P_Earth.jpg,nolink,25x25,Earth);5||&amp;ref(Spell/V_Earth.jpg,nolink,25x25,Earth Gem);10|儀式/水陸両用|地方呪附|
|~|&gt;|&gt;|&gt;|&gt;|要塞の壁を鋼鉄化し防御力を1000増加させます|
</v>
      </c>
      <c r="P236" s="3" t="s">
        <v>1463</v>
      </c>
      <c r="W236" s="1" t="s">
        <v>953</v>
      </c>
    </row>
    <row r="237" spans="1:24" x14ac:dyDescent="0.15">
      <c r="A237" t="str">
        <f t="shared" si="6"/>
        <v/>
      </c>
      <c r="C237" s="1" t="s">
        <v>141</v>
      </c>
      <c r="D237" s="1">
        <v>7</v>
      </c>
      <c r="F237" s="1" t="s">
        <v>240</v>
      </c>
      <c r="H237" s="3" t="s">
        <v>1451</v>
      </c>
      <c r="J237" s="1">
        <v>1</v>
      </c>
      <c r="K237" s="1" t="s">
        <v>1246</v>
      </c>
      <c r="L237" s="1" t="s">
        <v>2027</v>
      </c>
      <c r="M237" s="1" t="s">
        <v>1331</v>
      </c>
      <c r="N237" s="2" t="s">
        <v>1464</v>
      </c>
      <c r="O237" s="6" t="str">
        <f t="shared" si="7"/>
        <v xml:space="preserve">|Doom|&amp;ref(Spell/P_Astral.jpg,nolink,25x25,Astral);4||&amp;ref(Spell/V_Astral.jpg,nolink,25x25,Astral Pearl);1|戦闘/水陸両用|全体弱体化|
|~|&gt;|&gt;|&gt;|&gt;|敵全員を呪い傷からの後遺症を受けやすくします|
</v>
      </c>
      <c r="P237" s="3" t="s">
        <v>1465</v>
      </c>
      <c r="Q237" s="1">
        <v>0</v>
      </c>
      <c r="R237" s="1">
        <v>150</v>
      </c>
      <c r="S237" s="1">
        <v>666</v>
      </c>
      <c r="T237" s="1">
        <v>1</v>
      </c>
      <c r="U237" s="1">
        <v>0</v>
      </c>
      <c r="V237" s="1">
        <v>100</v>
      </c>
    </row>
    <row r="238" spans="1:24" x14ac:dyDescent="0.15">
      <c r="A238" t="str">
        <f t="shared" si="6"/>
        <v/>
      </c>
      <c r="C238" s="1" t="s">
        <v>141</v>
      </c>
      <c r="D238" s="1">
        <v>7</v>
      </c>
      <c r="F238" s="1" t="s">
        <v>241</v>
      </c>
      <c r="H238" s="3" t="s">
        <v>1452</v>
      </c>
      <c r="J238" s="1">
        <v>1</v>
      </c>
      <c r="K238" s="1" t="s">
        <v>1246</v>
      </c>
      <c r="L238" s="1" t="s">
        <v>2027</v>
      </c>
      <c r="M238" s="1" t="s">
        <v>1466</v>
      </c>
      <c r="N238" s="2" t="s">
        <v>1467</v>
      </c>
      <c r="O238" s="6" t="str">
        <f t="shared" si="7"/>
        <v xml:space="preserve">|Bone Grinding|&amp;ref(Spell/P_Death.jpg,nolink,25x25,Death);7||&amp;ref(Spell/V_Death.jpg,nolink,25x25,Death Gem);1|戦闘/水陸両用|全体攻撃|
|~|&gt;|&gt;|&gt;|&gt;|敵味方全員に物理的攻撃を行い骨折させようと試みます|
</v>
      </c>
      <c r="P238" s="3">
        <v>3</v>
      </c>
      <c r="Q238" s="1">
        <v>0</v>
      </c>
      <c r="R238" s="1">
        <v>150</v>
      </c>
      <c r="S238" s="1">
        <v>666</v>
      </c>
      <c r="T238" s="1">
        <v>1</v>
      </c>
      <c r="U238" s="1">
        <v>0</v>
      </c>
      <c r="V238" s="1">
        <v>100</v>
      </c>
      <c r="W238" s="1" t="s">
        <v>1468</v>
      </c>
      <c r="X238" s="1" t="s">
        <v>1469</v>
      </c>
    </row>
    <row r="239" spans="1:24" x14ac:dyDescent="0.15">
      <c r="A239" t="str">
        <f t="shared" si="6"/>
        <v/>
      </c>
      <c r="C239" s="1" t="s">
        <v>141</v>
      </c>
      <c r="D239" s="1">
        <v>7</v>
      </c>
      <c r="F239" s="1" t="s">
        <v>242</v>
      </c>
      <c r="H239" s="3" t="s">
        <v>1245</v>
      </c>
      <c r="K239" s="1" t="s">
        <v>1246</v>
      </c>
      <c r="L239" s="1" t="s">
        <v>2027</v>
      </c>
      <c r="M239" s="1" t="s">
        <v>1470</v>
      </c>
      <c r="N239" s="2" t="s">
        <v>1471</v>
      </c>
      <c r="O239" s="6" t="str">
        <f t="shared" si="7"/>
        <v xml:space="preserve">|Curse of the Frog Prince|&amp;ref(Spell/P_Nature.jpg,nolink,25x25,Nature);2|||戦闘/水陸両用|強制変身|
|~|&gt;|&gt;|&gt;|&gt;|敵1体をFrogへと永久的に変化させようと試みます|
</v>
      </c>
      <c r="P239" s="3" t="s">
        <v>1472</v>
      </c>
      <c r="Q239" s="1">
        <v>25</v>
      </c>
      <c r="R239" s="1">
        <v>100</v>
      </c>
      <c r="S239" s="1">
        <v>0</v>
      </c>
      <c r="T239" s="1">
        <v>1</v>
      </c>
      <c r="U239" s="1">
        <v>100</v>
      </c>
      <c r="V239" s="1">
        <v>20</v>
      </c>
      <c r="W239" s="1" t="s">
        <v>1473</v>
      </c>
    </row>
    <row r="240" spans="1:24" x14ac:dyDescent="0.15">
      <c r="A240" t="str">
        <f t="shared" si="6"/>
        <v/>
      </c>
      <c r="C240" s="1" t="s">
        <v>141</v>
      </c>
      <c r="D240" s="1">
        <v>7</v>
      </c>
      <c r="F240" s="1" t="s">
        <v>243</v>
      </c>
      <c r="H240" s="3" t="s">
        <v>1403</v>
      </c>
      <c r="J240" s="1">
        <v>1</v>
      </c>
      <c r="K240" s="1" t="s">
        <v>1246</v>
      </c>
      <c r="L240" s="1" t="s">
        <v>2032</v>
      </c>
      <c r="M240" s="1" t="s">
        <v>1252</v>
      </c>
      <c r="N240" s="2" t="s">
        <v>1474</v>
      </c>
      <c r="O240" s="6" t="str">
        <f t="shared" si="7"/>
        <v xml:space="preserve">|Creeping Doom|&amp;ref(Spell/P_Nature.jpg,nolink,25x25,Nature);3||&amp;ref(Spell/V_Nature.jpg,nolink,25x25,Nature Gem);1|戦闘/陸上専用|一時的召喚|
|~|&gt;|&gt;|&gt;|&gt;|様々な巨大化した虫を70+体召喚します|
</v>
      </c>
      <c r="P240" s="3" t="s">
        <v>1351</v>
      </c>
      <c r="Q240" s="1">
        <v>0</v>
      </c>
      <c r="R240" s="1">
        <v>125</v>
      </c>
      <c r="S240" s="1">
        <v>0</v>
      </c>
      <c r="T240" s="1" t="s">
        <v>1475</v>
      </c>
      <c r="U240" s="1">
        <v>0</v>
      </c>
      <c r="V240" s="1">
        <v>100</v>
      </c>
    </row>
    <row r="241" spans="1:24" x14ac:dyDescent="0.15">
      <c r="A241" t="str">
        <f t="shared" si="6"/>
        <v>Alteration7E</v>
      </c>
      <c r="C241" s="1" t="s">
        <v>141</v>
      </c>
      <c r="D241" s="1">
        <v>7</v>
      </c>
      <c r="F241" s="1" t="s">
        <v>244</v>
      </c>
      <c r="H241" s="3" t="s">
        <v>1403</v>
      </c>
      <c r="J241" s="1">
        <v>1</v>
      </c>
      <c r="K241" s="1" t="s">
        <v>1246</v>
      </c>
      <c r="L241" s="1" t="s">
        <v>2027</v>
      </c>
      <c r="M241" s="1" t="s">
        <v>1311</v>
      </c>
      <c r="N241" s="2" t="s">
        <v>1476</v>
      </c>
      <c r="O241" s="6" t="str">
        <f t="shared" si="7"/>
        <v xml:space="preserve">|Mass Protection|&amp;ref(Spell/P_Nature.jpg,nolink,25x25,Nature);3||&amp;ref(Spell/V_Nature.jpg,nolink,25x25,Nature Gem);1|戦闘/水陸両用|全体強化|
|~|&gt;|&gt;|&gt;|&gt;|味方全員の皮膚を変化させ防御力を10まで増加させます|
</v>
      </c>
      <c r="P241" s="3" t="s">
        <v>1305</v>
      </c>
      <c r="Q241" s="1">
        <v>0</v>
      </c>
      <c r="R241" s="1">
        <v>150</v>
      </c>
      <c r="S241" s="1">
        <v>666</v>
      </c>
      <c r="T241" s="1">
        <v>1</v>
      </c>
      <c r="U241" s="1">
        <v>0</v>
      </c>
      <c r="V241" s="1">
        <v>100</v>
      </c>
      <c r="W241" s="1" t="s">
        <v>1526</v>
      </c>
    </row>
    <row r="242" spans="1:24" x14ac:dyDescent="0.15">
      <c r="A242" t="str">
        <f t="shared" si="6"/>
        <v>Alteration8S</v>
      </c>
      <c r="C242" s="1" t="s">
        <v>141</v>
      </c>
      <c r="D242" s="1">
        <v>8</v>
      </c>
      <c r="F242" s="1" t="s">
        <v>245</v>
      </c>
      <c r="H242" s="3" t="s">
        <v>1281</v>
      </c>
      <c r="K242" s="1" t="s">
        <v>1246</v>
      </c>
      <c r="L242" s="1" t="s">
        <v>2032</v>
      </c>
      <c r="M242" s="1" t="s">
        <v>1247</v>
      </c>
      <c r="N242" s="2" t="s">
        <v>1482</v>
      </c>
      <c r="O242" s="6" t="str">
        <f t="shared" si="7"/>
        <v xml:space="preserve">|Conflagration|&amp;ref(Spell/P_Fire.jpg,nolink,25x25,Fire);2|||戦闘/陸上専用|攻撃|
|~|&gt;|&gt;|&gt;|&gt;|中範囲の敵をを発火させ徐々にダメージを与えます|
</v>
      </c>
      <c r="P242" s="3" t="s">
        <v>1483</v>
      </c>
      <c r="Q242" s="1">
        <v>30</v>
      </c>
      <c r="R242" s="1">
        <v>100</v>
      </c>
      <c r="S242" s="1">
        <v>10</v>
      </c>
      <c r="T242" s="1">
        <v>1</v>
      </c>
      <c r="U242" s="1">
        <v>100</v>
      </c>
      <c r="V242" s="1">
        <v>20</v>
      </c>
    </row>
    <row r="243" spans="1:24" x14ac:dyDescent="0.15">
      <c r="A243" t="str">
        <f t="shared" si="6"/>
        <v/>
      </c>
      <c r="C243" s="1" t="s">
        <v>141</v>
      </c>
      <c r="D243" s="1">
        <v>8</v>
      </c>
      <c r="F243" s="1" t="s">
        <v>246</v>
      </c>
      <c r="H243" s="3" t="s">
        <v>1477</v>
      </c>
      <c r="J243" s="1">
        <v>2</v>
      </c>
      <c r="K243" s="1" t="s">
        <v>1246</v>
      </c>
      <c r="L243" s="1" t="s">
        <v>2027</v>
      </c>
      <c r="M243" s="1" t="s">
        <v>1311</v>
      </c>
      <c r="N243" s="2" t="s">
        <v>1484</v>
      </c>
      <c r="O243" s="6" t="str">
        <f t="shared" si="7"/>
        <v xml:space="preserve">|Warriors of Muspelheim|&amp;ref(Spell/P_Fire.jpg,nolink,25x25,Fire);4||&amp;ref(Spell/V_Fire.jpg,nolink,25x25,Fire Gem);2|戦闘/水陸両用|全体強化|
|~|&gt;|&gt;|&gt;|&gt;|味方全員に弱い冷気耐性を与えます|
</v>
      </c>
      <c r="P243" s="3" t="s">
        <v>1338</v>
      </c>
      <c r="Q243" s="1">
        <v>0</v>
      </c>
      <c r="R243" s="1">
        <v>175</v>
      </c>
      <c r="S243" s="1">
        <v>666</v>
      </c>
      <c r="T243" s="1">
        <v>1</v>
      </c>
      <c r="U243" s="1">
        <v>0</v>
      </c>
      <c r="V243" s="1">
        <v>200</v>
      </c>
      <c r="W243" s="1" t="s">
        <v>1526</v>
      </c>
    </row>
    <row r="244" spans="1:24" x14ac:dyDescent="0.15">
      <c r="A244" t="str">
        <f t="shared" si="6"/>
        <v/>
      </c>
      <c r="C244" s="1" t="s">
        <v>141</v>
      </c>
      <c r="D244" s="1">
        <v>8</v>
      </c>
      <c r="F244" s="1" t="s">
        <v>247</v>
      </c>
      <c r="H244" s="3" t="s">
        <v>1478</v>
      </c>
      <c r="J244" s="1">
        <v>90</v>
      </c>
      <c r="K244" s="1" t="s">
        <v>1255</v>
      </c>
      <c r="L244" s="1" t="s">
        <v>2027</v>
      </c>
      <c r="M244" s="1" t="s">
        <v>1399</v>
      </c>
      <c r="N244" s="2" t="s">
        <v>1485</v>
      </c>
      <c r="O244" s="6" t="str">
        <f t="shared" si="7"/>
        <v xml:space="preserve">|Fata Morgana|&amp;ref(Spell/P_Air.jpg,nolink,25x25,Air);7||&amp;ref(Spell/V_Air.jpg,nolink,25x25,Air Gem);90|儀式/水陸両用|世界呪附|
|~|&gt;|&gt;|&gt;|&gt;|支配圏内の味方の州を幻の戦士たちが防衛します|
</v>
      </c>
      <c r="P244" s="3" t="s">
        <v>1486</v>
      </c>
      <c r="W244" s="1" t="s">
        <v>1399</v>
      </c>
    </row>
    <row r="245" spans="1:24" x14ac:dyDescent="0.15">
      <c r="A245" t="str">
        <f t="shared" si="6"/>
        <v/>
      </c>
      <c r="C245" s="1" t="s">
        <v>141</v>
      </c>
      <c r="D245" s="1">
        <v>8</v>
      </c>
      <c r="F245" s="1" t="s">
        <v>248</v>
      </c>
      <c r="H245" s="3" t="s">
        <v>1284</v>
      </c>
      <c r="J245" s="1">
        <v>1</v>
      </c>
      <c r="K245" s="1" t="s">
        <v>1246</v>
      </c>
      <c r="L245" s="1" t="s">
        <v>2027</v>
      </c>
      <c r="M245" s="1" t="s">
        <v>1274</v>
      </c>
      <c r="N245" s="2" t="s">
        <v>1487</v>
      </c>
      <c r="O245" s="6" t="str">
        <f t="shared" si="7"/>
        <v xml:space="preserve">|Quickening|&amp;ref(Spell/P_Water.jpg,nolink,25x25,Water);2||&amp;ref(Spell/V_Water.jpg,nolink,25x25,Water Gem);1|戦闘/水陸両用|強化|
|~|&gt;|&gt;|&gt;|&gt;|中範囲の味方を加速させ移動や攻撃を2倍速で行えるようにします|
</v>
      </c>
      <c r="P245" s="3" t="s">
        <v>1260</v>
      </c>
      <c r="Q245" s="1">
        <v>20</v>
      </c>
      <c r="R245" s="1">
        <v>125</v>
      </c>
      <c r="S245" s="1" t="s">
        <v>1488</v>
      </c>
      <c r="T245" s="1">
        <v>1</v>
      </c>
      <c r="U245" s="1">
        <v>0</v>
      </c>
      <c r="V245" s="1">
        <v>100</v>
      </c>
      <c r="W245" s="1" t="s">
        <v>1524</v>
      </c>
    </row>
    <row r="246" spans="1:24" x14ac:dyDescent="0.15">
      <c r="A246" t="str">
        <f t="shared" si="6"/>
        <v/>
      </c>
      <c r="C246" s="1" t="s">
        <v>141</v>
      </c>
      <c r="D246" s="1">
        <v>8</v>
      </c>
      <c r="F246" s="1" t="s">
        <v>249</v>
      </c>
      <c r="H246" s="3" t="s">
        <v>1479</v>
      </c>
      <c r="K246" s="1" t="s">
        <v>1246</v>
      </c>
      <c r="L246" s="1" t="s">
        <v>2027</v>
      </c>
      <c r="M246" s="1" t="s">
        <v>1375</v>
      </c>
      <c r="N246" s="2" t="s">
        <v>1489</v>
      </c>
      <c r="O246" s="6" t="str">
        <f t="shared" si="7"/>
        <v xml:space="preserve">|Liquify|&amp;ref(Spell/P_Water.jpg,nolink,25x25,Water);4|||戦闘/水陸両用|即死|
|~|&gt;|&gt;|&gt;|&gt;|中範囲の敵を溶解させ即死させようと試みます|
</v>
      </c>
      <c r="P246" s="3">
        <v>999</v>
      </c>
      <c r="Q246" s="1">
        <v>30</v>
      </c>
      <c r="R246" s="1">
        <v>100</v>
      </c>
      <c r="S246" s="1">
        <v>3</v>
      </c>
      <c r="T246" s="1">
        <v>1</v>
      </c>
      <c r="U246" s="1">
        <v>100</v>
      </c>
      <c r="V246" s="1">
        <v>20</v>
      </c>
      <c r="W246" s="1" t="s">
        <v>1334</v>
      </c>
      <c r="X246" s="1" t="s">
        <v>1490</v>
      </c>
    </row>
    <row r="247" spans="1:24" x14ac:dyDescent="0.15">
      <c r="A247" t="str">
        <f t="shared" si="6"/>
        <v/>
      </c>
      <c r="C247" s="1" t="s">
        <v>141</v>
      </c>
      <c r="D247" s="1">
        <v>8</v>
      </c>
      <c r="F247" s="1" t="s">
        <v>250</v>
      </c>
      <c r="H247" s="3" t="s">
        <v>1479</v>
      </c>
      <c r="J247" s="1">
        <v>2</v>
      </c>
      <c r="K247" s="1" t="s">
        <v>1246</v>
      </c>
      <c r="L247" s="1" t="s">
        <v>2027</v>
      </c>
      <c r="M247" s="1" t="s">
        <v>1311</v>
      </c>
      <c r="N247" s="2" t="s">
        <v>1491</v>
      </c>
      <c r="O247" s="6" t="str">
        <f t="shared" si="7"/>
        <v xml:space="preserve">|Warriors of Niefelheim|&amp;ref(Spell/P_Water.jpg,nolink,25x25,Water);4||&amp;ref(Spell/V_Water.jpg,nolink,25x25,Water Gem);2|戦闘/水陸両用|全体強化|
|~|&gt;|&gt;|&gt;|&gt;|味方全員に弱い火炎耐性を与えます|
</v>
      </c>
      <c r="P247" s="3" t="s">
        <v>1339</v>
      </c>
      <c r="Q247" s="1">
        <v>0</v>
      </c>
      <c r="R247" s="1">
        <v>175</v>
      </c>
      <c r="S247" s="1">
        <v>666</v>
      </c>
      <c r="T247" s="1">
        <v>1</v>
      </c>
      <c r="U247" s="1">
        <v>0</v>
      </c>
      <c r="V247" s="1">
        <v>200</v>
      </c>
      <c r="W247" s="1" t="s">
        <v>1525</v>
      </c>
    </row>
    <row r="248" spans="1:24" x14ac:dyDescent="0.15">
      <c r="A248" t="str">
        <f t="shared" si="6"/>
        <v/>
      </c>
      <c r="C248" s="1" t="s">
        <v>141</v>
      </c>
      <c r="D248" s="1">
        <v>8</v>
      </c>
      <c r="F248" s="1" t="s">
        <v>251</v>
      </c>
      <c r="H248" s="3" t="s">
        <v>1480</v>
      </c>
      <c r="J248" s="1">
        <v>50</v>
      </c>
      <c r="K248" s="1" t="s">
        <v>1255</v>
      </c>
      <c r="L248" s="1" t="s">
        <v>2027</v>
      </c>
      <c r="M248" s="1" t="s">
        <v>988</v>
      </c>
      <c r="N248" s="2" t="s">
        <v>1492</v>
      </c>
      <c r="O248" s="6" t="str">
        <f t="shared" si="7"/>
        <v xml:space="preserve">|Wizard's Tower|&amp;ref(Spell/P_Earth.jpg,nolink,25x25,Earth);4||&amp;ref(Spell/V_Earth.jpg,nolink,25x25,Earth Gem);50|儀式/水陸両用|要塞建設|
|~|&gt;|&gt;|&gt;|&gt;|指定した陸上の州にWizard's Towerを即座に建設します|
</v>
      </c>
      <c r="P248" s="3" t="s">
        <v>1493</v>
      </c>
      <c r="Q248" s="1">
        <v>4</v>
      </c>
      <c r="W248" s="1" t="s">
        <v>1494</v>
      </c>
    </row>
    <row r="249" spans="1:24" x14ac:dyDescent="0.15">
      <c r="A249" t="str">
        <f t="shared" si="6"/>
        <v/>
      </c>
      <c r="C249" s="1" t="s">
        <v>141</v>
      </c>
      <c r="D249" s="1">
        <v>8</v>
      </c>
      <c r="F249" s="1" t="s">
        <v>252</v>
      </c>
      <c r="H249" s="3" t="s">
        <v>1480</v>
      </c>
      <c r="J249" s="1">
        <v>2</v>
      </c>
      <c r="K249" s="1" t="s">
        <v>1246</v>
      </c>
      <c r="L249" s="1" t="s">
        <v>2027</v>
      </c>
      <c r="M249" s="1" t="s">
        <v>1311</v>
      </c>
      <c r="N249" s="2" t="s">
        <v>1495</v>
      </c>
      <c r="O249" s="6" t="str">
        <f t="shared" si="7"/>
        <v xml:space="preserve">|Ground Army|&amp;ref(Spell/P_Earth.jpg,nolink,25x25,Earth);4||&amp;ref(Spell/V_Earth.jpg,nolink,25x25,Earth Gem);2|戦闘/水陸両用|全体強化|
|~|&gt;|&gt;|&gt;|&gt;|味方全員に弱い電撃耐性を与えます|
</v>
      </c>
      <c r="P249" s="3" t="s">
        <v>1340</v>
      </c>
      <c r="Q249" s="1">
        <v>0</v>
      </c>
      <c r="R249" s="1">
        <v>175</v>
      </c>
      <c r="S249" s="1">
        <v>666</v>
      </c>
      <c r="T249" s="1">
        <v>1</v>
      </c>
      <c r="U249" s="1">
        <v>0</v>
      </c>
      <c r="V249" s="1">
        <v>200</v>
      </c>
      <c r="W249" s="1" t="s">
        <v>1524</v>
      </c>
    </row>
    <row r="250" spans="1:24" x14ac:dyDescent="0.15">
      <c r="A250" t="str">
        <f t="shared" si="6"/>
        <v/>
      </c>
      <c r="C250" s="1" t="s">
        <v>141</v>
      </c>
      <c r="D250" s="1">
        <v>8</v>
      </c>
      <c r="F250" s="1" t="s">
        <v>253</v>
      </c>
      <c r="H250" s="3" t="s">
        <v>1451</v>
      </c>
      <c r="J250" s="1">
        <v>4</v>
      </c>
      <c r="K250" s="1" t="s">
        <v>1246</v>
      </c>
      <c r="L250" s="1" t="s">
        <v>2027</v>
      </c>
      <c r="M250" s="1" t="s">
        <v>1311</v>
      </c>
      <c r="N250" s="2" t="s">
        <v>1496</v>
      </c>
      <c r="O250" s="6" t="str">
        <f t="shared" si="7"/>
        <v xml:space="preserve">|Will of the Fates|&amp;ref(Spell/P_Astral.jpg,nolink,25x25,Astral);4||&amp;ref(Spell/V_Astral.jpg,nolink,25x25,Astral Pearl);4|戦闘/水陸両用|全体強化|
|~|&gt;|&gt;|&gt;|&gt;|味方全員の運命を変え致命傷となる攻撃を75%で無効化します|
</v>
      </c>
      <c r="P250" s="3" t="s">
        <v>1302</v>
      </c>
      <c r="Q250" s="1">
        <v>0</v>
      </c>
      <c r="R250" s="1">
        <v>225</v>
      </c>
      <c r="S250" s="1">
        <v>666</v>
      </c>
      <c r="T250" s="1">
        <v>1</v>
      </c>
      <c r="U250" s="1">
        <v>0</v>
      </c>
      <c r="V250" s="1">
        <v>400</v>
      </c>
      <c r="W250" s="1" t="s">
        <v>1530</v>
      </c>
    </row>
    <row r="251" spans="1:24" x14ac:dyDescent="0.15">
      <c r="A251" t="str">
        <f t="shared" si="6"/>
        <v/>
      </c>
      <c r="C251" s="1" t="s">
        <v>141</v>
      </c>
      <c r="D251" s="1">
        <v>8</v>
      </c>
      <c r="F251" s="1" t="s">
        <v>254</v>
      </c>
      <c r="H251" s="3" t="s">
        <v>1481</v>
      </c>
      <c r="J251" s="1">
        <v>1</v>
      </c>
      <c r="K251" s="1" t="s">
        <v>1246</v>
      </c>
      <c r="L251" s="1" t="s">
        <v>2027</v>
      </c>
      <c r="M251" s="1" t="s">
        <v>1368</v>
      </c>
      <c r="N251" s="2" t="s">
        <v>1497</v>
      </c>
      <c r="O251" s="6" t="str">
        <f t="shared" si="7"/>
        <v xml:space="preserve">|Time Stop|&amp;ref(Spell/P_Astral.jpg,nolink,25x25,Astral);6||&amp;ref(Spell/V_Astral.jpg,nolink,25x25,Astral Pearl);1|戦闘/水陸両用|戦闘呪附|
|~|&gt;|&gt;|&gt;|&gt;|一定時間のみ自身以外の時を著しく遅らせます|
</v>
      </c>
      <c r="P251" s="3" t="s">
        <v>1498</v>
      </c>
      <c r="Q251" s="1">
        <v>0</v>
      </c>
      <c r="R251" s="1">
        <v>150</v>
      </c>
      <c r="S251" s="1">
        <v>0</v>
      </c>
      <c r="T251" s="1">
        <v>1</v>
      </c>
      <c r="U251" s="1">
        <v>0</v>
      </c>
      <c r="V251" s="1">
        <v>100</v>
      </c>
      <c r="W251" s="1" t="s">
        <v>1368</v>
      </c>
    </row>
    <row r="252" spans="1:24" x14ac:dyDescent="0.15">
      <c r="A252" t="str">
        <f t="shared" si="6"/>
        <v/>
      </c>
      <c r="C252" s="1" t="s">
        <v>141</v>
      </c>
      <c r="D252" s="1">
        <v>8</v>
      </c>
      <c r="F252" s="1" t="s">
        <v>255</v>
      </c>
      <c r="H252" s="3" t="s">
        <v>1359</v>
      </c>
      <c r="K252" s="1" t="s">
        <v>1246</v>
      </c>
      <c r="L252" s="1" t="s">
        <v>2027</v>
      </c>
      <c r="M252" s="1" t="s">
        <v>1375</v>
      </c>
      <c r="N252" s="2" t="s">
        <v>1499</v>
      </c>
      <c r="O252" s="6" t="str">
        <f t="shared" si="7"/>
        <v xml:space="preserve">|Disintegrate|&amp;ref(Spell/P_Death.jpg,nolink,25x25,Death);2|||戦闘/水陸両用|即死|
|~|&gt;|&gt;|&gt;|&gt;|敵1体を分解し即死させようと試みます|
</v>
      </c>
      <c r="P252" s="3">
        <v>999</v>
      </c>
      <c r="Q252" s="1">
        <v>30</v>
      </c>
      <c r="R252" s="1">
        <v>100</v>
      </c>
      <c r="S252" s="1">
        <v>0</v>
      </c>
      <c r="T252" s="1">
        <v>1</v>
      </c>
      <c r="U252" s="1">
        <v>100</v>
      </c>
      <c r="V252" s="1">
        <v>10</v>
      </c>
      <c r="W252" s="1" t="s">
        <v>1318</v>
      </c>
    </row>
    <row r="253" spans="1:24" x14ac:dyDescent="0.15">
      <c r="A253" t="str">
        <f t="shared" si="6"/>
        <v>Alteration8E</v>
      </c>
      <c r="C253" s="1" t="s">
        <v>141</v>
      </c>
      <c r="D253" s="1">
        <v>8</v>
      </c>
      <c r="F253" s="1" t="s">
        <v>256</v>
      </c>
      <c r="H253" s="3" t="s">
        <v>1403</v>
      </c>
      <c r="J253" s="1">
        <v>2</v>
      </c>
      <c r="K253" s="1" t="s">
        <v>1246</v>
      </c>
      <c r="L253" s="1" t="s">
        <v>2027</v>
      </c>
      <c r="M253" s="1" t="s">
        <v>1470</v>
      </c>
      <c r="N253" s="2" t="s">
        <v>1500</v>
      </c>
      <c r="O253" s="6" t="str">
        <f t="shared" si="7"/>
        <v xml:space="preserve">|Polymorph|&amp;ref(Spell/P_Nature.jpg,nolink,25x25,Nature);3||&amp;ref(Spell/V_Nature.jpg,nolink,25x25,Nature Gem);2|戦闘/水陸両用|強制変身|
|~|&gt;|&gt;|&gt;|&gt;|中範囲の敵をBoarへと永久的に変化させようと試みます|
</v>
      </c>
      <c r="P253" s="3" t="s">
        <v>1501</v>
      </c>
      <c r="Q253" s="1">
        <v>25</v>
      </c>
      <c r="R253" s="1">
        <v>150</v>
      </c>
      <c r="S253" s="1" t="s">
        <v>1502</v>
      </c>
      <c r="T253" s="1">
        <v>1</v>
      </c>
      <c r="U253" s="1">
        <v>5</v>
      </c>
      <c r="V253" s="1">
        <v>200</v>
      </c>
      <c r="W253" s="1" t="s">
        <v>1473</v>
      </c>
    </row>
    <row r="254" spans="1:24" x14ac:dyDescent="0.15">
      <c r="A254" t="str">
        <f t="shared" si="6"/>
        <v>Alteration9S</v>
      </c>
      <c r="C254" s="1" t="s">
        <v>141</v>
      </c>
      <c r="D254" s="1">
        <v>9</v>
      </c>
      <c r="F254" s="1" t="s">
        <v>257</v>
      </c>
      <c r="H254" s="3" t="s">
        <v>1402</v>
      </c>
      <c r="J254" s="1">
        <v>3</v>
      </c>
      <c r="K254" s="1" t="s">
        <v>1246</v>
      </c>
      <c r="L254" s="1" t="s">
        <v>2027</v>
      </c>
      <c r="M254" s="1" t="s">
        <v>1311</v>
      </c>
      <c r="N254" s="2" t="s">
        <v>1507</v>
      </c>
      <c r="O254" s="6" t="str">
        <f t="shared" si="7"/>
        <v xml:space="preserve">|Army of Gold|&amp;ref(Spell/P_Earth.jpg,nolink,25x25,Earth);5||&amp;ref(Spell/V_Earth.jpg,nolink,25x25,Earth Gem);3|戦闘/水陸両用|全体強化|
|~|&gt;|&gt;|&gt;|&gt;|味方全員の防御力を20まで増加させ弱い火炎耐性を与えます|
</v>
      </c>
      <c r="P254" s="3" t="s">
        <v>1508</v>
      </c>
      <c r="Q254" s="1">
        <v>0</v>
      </c>
      <c r="R254" s="1">
        <v>200</v>
      </c>
      <c r="S254" s="1">
        <v>666</v>
      </c>
      <c r="T254" s="1">
        <v>1</v>
      </c>
      <c r="U254" s="1">
        <v>0</v>
      </c>
      <c r="V254" s="1">
        <v>300</v>
      </c>
      <c r="W254" s="1" t="s">
        <v>1523</v>
      </c>
    </row>
    <row r="255" spans="1:24" x14ac:dyDescent="0.15">
      <c r="A255" t="str">
        <f t="shared" si="6"/>
        <v/>
      </c>
      <c r="C255" s="1" t="s">
        <v>141</v>
      </c>
      <c r="D255" s="1">
        <v>9</v>
      </c>
      <c r="F255" s="1" t="s">
        <v>258</v>
      </c>
      <c r="H255" s="3" t="s">
        <v>1402</v>
      </c>
      <c r="J255" s="1">
        <v>3</v>
      </c>
      <c r="K255" s="1" t="s">
        <v>1246</v>
      </c>
      <c r="L255" s="1" t="s">
        <v>2027</v>
      </c>
      <c r="M255" s="1" t="s">
        <v>1311</v>
      </c>
      <c r="N255" s="2" t="s">
        <v>1509</v>
      </c>
      <c r="O255" s="6" t="str">
        <f t="shared" si="7"/>
        <v xml:space="preserve">|Army of Lead|&amp;ref(Spell/P_Earth.jpg,nolink,25x25,Earth);5||&amp;ref(Spell/V_Earth.jpg,nolink,25x25,Earth Gem);3|戦闘/水陸両用|全体強化|
|~|&gt;|&gt;|&gt;|&gt;|味方全員の防御力を20まで増加させ魔法抵抗力を向上させます|
</v>
      </c>
      <c r="P255" s="3" t="s">
        <v>1510</v>
      </c>
      <c r="Q255" s="1">
        <v>0</v>
      </c>
      <c r="R255" s="1">
        <v>200</v>
      </c>
      <c r="S255" s="1">
        <v>666</v>
      </c>
      <c r="T255" s="1">
        <v>1</v>
      </c>
      <c r="U255" s="1">
        <v>0</v>
      </c>
      <c r="V255" s="1">
        <v>300</v>
      </c>
      <c r="W255" s="1" t="s">
        <v>1523</v>
      </c>
    </row>
    <row r="256" spans="1:24" x14ac:dyDescent="0.15">
      <c r="A256" t="str">
        <f t="shared" si="6"/>
        <v/>
      </c>
      <c r="C256" s="1" t="s">
        <v>141</v>
      </c>
      <c r="D256" s="1">
        <v>9</v>
      </c>
      <c r="F256" s="1" t="s">
        <v>259</v>
      </c>
      <c r="H256" s="3" t="s">
        <v>1503</v>
      </c>
      <c r="J256" s="1">
        <v>7</v>
      </c>
      <c r="K256" s="1" t="s">
        <v>1246</v>
      </c>
      <c r="L256" s="1" t="s">
        <v>2027</v>
      </c>
      <c r="M256" s="1" t="s">
        <v>1511</v>
      </c>
      <c r="N256" s="2" t="s">
        <v>1512</v>
      </c>
      <c r="O256" s="6" t="str">
        <f t="shared" si="7"/>
        <v xml:space="preserve">|Arcane Domination|&amp;ref(Spell/P_Astral.jpg,nolink,25x25,Astral);7||&amp;ref(Spell/V_Astral.jpg,nolink,25x25,Astral Pearl);7|戦闘/水陸両用|全体隷属|
|~|&gt;|&gt;|&gt;|&gt;|敵の魔法生物全員を隷属させようと試みます|
</v>
      </c>
      <c r="P256" s="3" t="s">
        <v>1435</v>
      </c>
      <c r="Q256" s="1">
        <v>0</v>
      </c>
      <c r="R256" s="1">
        <v>300</v>
      </c>
      <c r="S256" s="1">
        <v>666</v>
      </c>
      <c r="T256" s="1">
        <v>1</v>
      </c>
      <c r="U256" s="1">
        <v>0</v>
      </c>
      <c r="V256" s="1">
        <v>700</v>
      </c>
      <c r="W256" s="1" t="s">
        <v>1513</v>
      </c>
    </row>
    <row r="257" spans="1:24" x14ac:dyDescent="0.15">
      <c r="A257" t="str">
        <f t="shared" si="6"/>
        <v/>
      </c>
      <c r="C257" s="1" t="s">
        <v>141</v>
      </c>
      <c r="D257" s="1">
        <v>9</v>
      </c>
      <c r="F257" s="1" t="s">
        <v>260</v>
      </c>
      <c r="H257" s="3" t="s">
        <v>1504</v>
      </c>
      <c r="J257" s="1">
        <v>100</v>
      </c>
      <c r="K257" s="1" t="s">
        <v>1255</v>
      </c>
      <c r="L257" s="1" t="s">
        <v>2027</v>
      </c>
      <c r="M257" s="1" t="s">
        <v>1514</v>
      </c>
      <c r="N257" s="2" t="s">
        <v>1515</v>
      </c>
      <c r="O257" s="6" t="str">
        <f t="shared" si="7"/>
        <v xml:space="preserve">|Wish|&amp;ref(Spell/P_Astral.jpg,nolink,25x25,Astral);9||&amp;ref(Spell/V_Astral.jpg,nolink,25x25,Astral Pearl);100|儀式/水陸両用|特殊|
|~|&gt;|&gt;|&gt;|&gt;|創造の力を利用し入力した願いを叶えます|
</v>
      </c>
      <c r="P257" s="3" t="s">
        <v>1516</v>
      </c>
    </row>
    <row r="258" spans="1:24" x14ac:dyDescent="0.15">
      <c r="A258" t="str">
        <f t="shared" si="6"/>
        <v/>
      </c>
      <c r="C258" s="1" t="s">
        <v>141</v>
      </c>
      <c r="D258" s="1">
        <v>9</v>
      </c>
      <c r="F258" s="1" t="s">
        <v>261</v>
      </c>
      <c r="H258" s="3" t="s">
        <v>1505</v>
      </c>
      <c r="J258" s="1">
        <v>100</v>
      </c>
      <c r="K258" s="1" t="s">
        <v>1255</v>
      </c>
      <c r="L258" s="1" t="s">
        <v>2027</v>
      </c>
      <c r="M258" s="1" t="s">
        <v>1399</v>
      </c>
      <c r="N258" s="2" t="s">
        <v>1517</v>
      </c>
      <c r="O258" s="6" t="str">
        <f t="shared" si="7"/>
        <v xml:space="preserve">|Utterdark|&amp;ref(Spell/P_Death.jpg,nolink,25x25,Death);9||&amp;ref(Spell/V_Death.jpg,nolink,25x25,Death Gem);100|儀式/水陸両用|世界呪附|
|~|&gt;|&gt;|&gt;|&gt;|世界中を完全なる闇で包み収入を激減させます|
</v>
      </c>
      <c r="P258" s="3" t="s">
        <v>1518</v>
      </c>
      <c r="W258" s="1" t="s">
        <v>1399</v>
      </c>
    </row>
    <row r="259" spans="1:24" x14ac:dyDescent="0.15">
      <c r="A259" t="str">
        <f t="shared" ref="A259:A322" si="8">IF(C259&amp;D259&amp;E259&lt;&gt;C258&amp;D258&amp;E258,C259&amp;D259&amp;E259&amp;"S",IF(C259&amp;D259&amp;E259&lt;&gt;C260&amp;D260&amp;E260,C259&amp;D259&amp;E259&amp;"E",""))</f>
        <v>Alteration9E</v>
      </c>
      <c r="C259" s="1" t="s">
        <v>141</v>
      </c>
      <c r="D259" s="1">
        <v>9</v>
      </c>
      <c r="F259" s="1" t="s">
        <v>262</v>
      </c>
      <c r="H259" s="3" t="s">
        <v>1506</v>
      </c>
      <c r="J259" s="1">
        <v>5</v>
      </c>
      <c r="K259" s="1" t="s">
        <v>1246</v>
      </c>
      <c r="L259" s="1" t="s">
        <v>2027</v>
      </c>
      <c r="M259" s="1" t="s">
        <v>1331</v>
      </c>
      <c r="N259" s="2" t="s">
        <v>1519</v>
      </c>
      <c r="O259" s="6" t="str">
        <f t="shared" ref="O259:O322" si="9">CONCATENATE("|",F259,"|",SUBSTITUTE(SUBSTITUTE(SUBSTITUTE(SUBSTITUTE(SUBSTITUTE(SUBSTITUTE(SUBSTITUTE(SUBSTITUTE(SUBSTITUTE(H259&amp;"|"&amp;I259,"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259&lt;&gt;"",SUBSTITUTE(SUBSTITUTE(SUBSTITUTE(SUBSTITUTE(SUBSTITUTE(SUBSTITUTE(SUBSTITUTE(SUBSTITUTE(LEFT(H259,1)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Slave);")&amp;J259,""),"|",K259,"/",L259,"|",M259,"|",CHAR(10),"|~|&gt;|&gt;|&gt;|&gt;|",N259,"|"&amp;CHAR(10))</f>
        <v xml:space="preserve">|Army of Rats|&amp;ref(Spell/P_Nature.jpg,nolink,25x25,Nature);7||&amp;ref(Spell/V_Nature.jpg,nolink,25x25,Nature Gem);5|戦闘/水陸両用|全体弱体化|
|~|&gt;|&gt;|&gt;|&gt;|敵全員を矮小化させ臆病にしようと試みます|
</v>
      </c>
      <c r="P259" s="3" t="s">
        <v>1520</v>
      </c>
      <c r="Q259" s="1">
        <v>0</v>
      </c>
      <c r="R259" s="1">
        <v>250</v>
      </c>
      <c r="S259" s="1">
        <v>666</v>
      </c>
      <c r="T259" s="1">
        <v>1</v>
      </c>
      <c r="U259" s="1">
        <v>0</v>
      </c>
      <c r="V259" s="1">
        <v>500</v>
      </c>
      <c r="W259" s="1" t="s">
        <v>1521</v>
      </c>
    </row>
    <row r="260" spans="1:24" x14ac:dyDescent="0.15">
      <c r="A260" t="str">
        <f t="shared" si="8"/>
        <v>Evocation0S</v>
      </c>
      <c r="C260" s="1" t="s">
        <v>263</v>
      </c>
      <c r="D260" s="1">
        <v>0</v>
      </c>
      <c r="F260" s="1" t="s">
        <v>264</v>
      </c>
      <c r="H260" s="3" t="s">
        <v>1534</v>
      </c>
      <c r="K260" s="1" t="s">
        <v>1537</v>
      </c>
      <c r="L260" s="1" t="s">
        <v>2032</v>
      </c>
      <c r="M260" s="1" t="s">
        <v>1538</v>
      </c>
      <c r="N260" s="2" t="s">
        <v>1539</v>
      </c>
      <c r="O260" s="6" t="str">
        <f t="shared" si="9"/>
        <v xml:space="preserve">|Fire Flies|&amp;ref(Spell/P_Fire.jpg,nolink,25x25,Fire);1|||戦闘/陸上専用|攻撃|
|~|&gt;|&gt;|&gt;|&gt;|6発の火の粉を放ち攻撃します|
</v>
      </c>
      <c r="P260" s="3">
        <v>6</v>
      </c>
      <c r="Q260" s="1" t="s">
        <v>1540</v>
      </c>
      <c r="R260" s="1">
        <v>100</v>
      </c>
      <c r="S260" s="1">
        <v>0</v>
      </c>
      <c r="T260" s="1">
        <v>6</v>
      </c>
      <c r="U260" s="1">
        <v>-1</v>
      </c>
      <c r="V260" s="1">
        <v>20</v>
      </c>
      <c r="W260" s="1" t="s">
        <v>1541</v>
      </c>
    </row>
    <row r="261" spans="1:24" x14ac:dyDescent="0.15">
      <c r="A261" t="str">
        <f t="shared" si="8"/>
        <v/>
      </c>
      <c r="C261" s="1" t="s">
        <v>263</v>
      </c>
      <c r="D261" s="1">
        <v>0</v>
      </c>
      <c r="F261" s="1" t="s">
        <v>265</v>
      </c>
      <c r="H261" s="3" t="s">
        <v>1535</v>
      </c>
      <c r="K261" s="1" t="s">
        <v>1537</v>
      </c>
      <c r="L261" s="1" t="s">
        <v>2032</v>
      </c>
      <c r="M261" s="1" t="s">
        <v>1542</v>
      </c>
      <c r="N261" s="2" t="s">
        <v>1543</v>
      </c>
      <c r="O261" s="6" t="str">
        <f t="shared" si="9"/>
        <v xml:space="preserve">|Freezing Touch|&amp;ref(Spell/P_Water.jpg,nolink,25x25,Water);1|||戦闘/陸上専用|近接攻撃|
|~|&gt;|&gt;|&gt;|&gt;|近くの敵に冷気による攻撃を行います|
</v>
      </c>
      <c r="P261" s="3" t="s">
        <v>1544</v>
      </c>
      <c r="Q261" s="1">
        <v>1</v>
      </c>
      <c r="R261" s="1">
        <v>50</v>
      </c>
      <c r="S261" s="1">
        <v>0</v>
      </c>
      <c r="T261" s="1">
        <v>1</v>
      </c>
      <c r="U261" s="1">
        <v>0</v>
      </c>
      <c r="V261" s="1">
        <v>10</v>
      </c>
      <c r="W261" s="1" t="s">
        <v>1545</v>
      </c>
    </row>
    <row r="262" spans="1:24" x14ac:dyDescent="0.15">
      <c r="A262" t="str">
        <f t="shared" si="8"/>
        <v>Evocation0E</v>
      </c>
      <c r="C262" s="1" t="s">
        <v>263</v>
      </c>
      <c r="D262" s="1">
        <v>0</v>
      </c>
      <c r="F262" s="1" t="s">
        <v>266</v>
      </c>
      <c r="H262" s="3" t="s">
        <v>1536</v>
      </c>
      <c r="K262" s="1" t="s">
        <v>1537</v>
      </c>
      <c r="L262" s="1" t="s">
        <v>2032</v>
      </c>
      <c r="M262" s="1" t="s">
        <v>1538</v>
      </c>
      <c r="N262" s="2" t="s">
        <v>1546</v>
      </c>
      <c r="O262" s="6" t="str">
        <f t="shared" si="9"/>
        <v xml:space="preserve">|Flying Shards|&amp;ref(Spell/P_Earth.jpg,nolink,25x25,Earth);1|||戦闘/陸上専用|攻撃|
|~|&gt;|&gt;|&gt;|&gt;|4+発の石片を放ち攻撃します|
</v>
      </c>
      <c r="P262" s="3">
        <v>10</v>
      </c>
      <c r="Q262" s="1" t="s">
        <v>1547</v>
      </c>
      <c r="R262" s="1">
        <v>100</v>
      </c>
      <c r="S262" s="1">
        <v>0</v>
      </c>
      <c r="T262" s="1" t="s">
        <v>1548</v>
      </c>
      <c r="U262" s="1">
        <v>0</v>
      </c>
      <c r="V262" s="1">
        <v>30</v>
      </c>
      <c r="W262" s="1" t="s">
        <v>1549</v>
      </c>
    </row>
    <row r="263" spans="1:24" x14ac:dyDescent="0.15">
      <c r="A263" t="str">
        <f t="shared" si="8"/>
        <v>Evocation1S</v>
      </c>
      <c r="C263" s="1" t="s">
        <v>263</v>
      </c>
      <c r="D263" s="1">
        <v>1</v>
      </c>
      <c r="F263" s="1" t="s">
        <v>267</v>
      </c>
      <c r="H263" s="3" t="s">
        <v>1534</v>
      </c>
      <c r="K263" s="1" t="s">
        <v>1537</v>
      </c>
      <c r="L263" s="1" t="s">
        <v>2032</v>
      </c>
      <c r="M263" s="1" t="s">
        <v>1542</v>
      </c>
      <c r="N263" s="2" t="s">
        <v>1557</v>
      </c>
      <c r="O263" s="6" t="str">
        <f t="shared" si="9"/>
        <v xml:space="preserve">|Burning Hands|&amp;ref(Spell/P_Fire.jpg,nolink,25x25,Fire);1|||戦闘/陸上専用|近接攻撃|
|~|&gt;|&gt;|&gt;|&gt;|近くの小範囲を炎で攻撃します|
</v>
      </c>
      <c r="P263" s="3" t="s">
        <v>1558</v>
      </c>
      <c r="Q263" s="1">
        <v>1</v>
      </c>
      <c r="R263" s="1">
        <v>50</v>
      </c>
      <c r="S263" s="1">
        <v>1</v>
      </c>
      <c r="T263" s="1">
        <v>1</v>
      </c>
      <c r="U263" s="1">
        <v>0</v>
      </c>
      <c r="V263" s="1">
        <v>5</v>
      </c>
      <c r="W263" s="1" t="s">
        <v>1541</v>
      </c>
    </row>
    <row r="264" spans="1:24" x14ac:dyDescent="0.15">
      <c r="A264" t="str">
        <f t="shared" si="8"/>
        <v/>
      </c>
      <c r="C264" s="1" t="s">
        <v>263</v>
      </c>
      <c r="D264" s="1">
        <v>1</v>
      </c>
      <c r="F264" s="1" t="s">
        <v>268</v>
      </c>
      <c r="H264" s="3" t="s">
        <v>1534</v>
      </c>
      <c r="K264" s="1" t="s">
        <v>1537</v>
      </c>
      <c r="L264" s="1" t="s">
        <v>2032</v>
      </c>
      <c r="M264" s="1" t="s">
        <v>1538</v>
      </c>
      <c r="N264" s="2" t="s">
        <v>1559</v>
      </c>
      <c r="O264" s="6" t="str">
        <f t="shared" si="9"/>
        <v xml:space="preserve">|Fire Darts|&amp;ref(Spell/P_Fire.jpg,nolink,25x25,Fire);1|||戦闘/陸上専用|攻撃|
|~|&gt;|&gt;|&gt;|&gt;|3+発の炎の矢を放ち攻撃します|
</v>
      </c>
      <c r="P264" s="3">
        <v>10</v>
      </c>
      <c r="Q264" s="1" t="s">
        <v>1560</v>
      </c>
      <c r="R264" s="1">
        <v>100</v>
      </c>
      <c r="S264" s="1">
        <v>0</v>
      </c>
      <c r="T264" s="1" t="s">
        <v>1561</v>
      </c>
      <c r="U264" s="1">
        <v>4</v>
      </c>
      <c r="V264" s="1">
        <v>20</v>
      </c>
      <c r="W264" s="1" t="s">
        <v>1541</v>
      </c>
    </row>
    <row r="265" spans="1:24" x14ac:dyDescent="0.15">
      <c r="A265" t="str">
        <f t="shared" si="8"/>
        <v/>
      </c>
      <c r="C265" s="1" t="s">
        <v>263</v>
      </c>
      <c r="D265" s="1">
        <v>1</v>
      </c>
      <c r="F265" s="1" t="s">
        <v>269</v>
      </c>
      <c r="H265" s="3" t="s">
        <v>1550</v>
      </c>
      <c r="K265" s="1" t="s">
        <v>1537</v>
      </c>
      <c r="L265" s="1" t="s">
        <v>2032</v>
      </c>
      <c r="M265" s="1" t="s">
        <v>1538</v>
      </c>
      <c r="N265" s="2" t="s">
        <v>1562</v>
      </c>
      <c r="O265" s="6" t="str">
        <f t="shared" si="9"/>
        <v xml:space="preserve">|Flame Bolt|&amp;ref(Spell/P_Fire.jpg,nolink,25x25,Fire);2|||戦闘/陸上専用|攻撃|
|~|&gt;|&gt;|&gt;|&gt;|強力な炎の太矢を放ち攻撃します|
</v>
      </c>
      <c r="P265" s="3" t="s">
        <v>1563</v>
      </c>
      <c r="Q265" s="1" t="s">
        <v>1564</v>
      </c>
      <c r="R265" s="1">
        <v>100</v>
      </c>
      <c r="S265" s="1">
        <v>0</v>
      </c>
      <c r="T265" s="1">
        <v>1</v>
      </c>
      <c r="U265" s="1">
        <v>2</v>
      </c>
      <c r="V265" s="1">
        <v>20</v>
      </c>
      <c r="W265" s="1" t="s">
        <v>1541</v>
      </c>
    </row>
    <row r="266" spans="1:24" x14ac:dyDescent="0.15">
      <c r="A266" t="str">
        <f t="shared" si="8"/>
        <v/>
      </c>
      <c r="C266" s="1" t="s">
        <v>263</v>
      </c>
      <c r="D266" s="1">
        <v>1</v>
      </c>
      <c r="F266" s="1" t="s">
        <v>270</v>
      </c>
      <c r="H266" s="3" t="s">
        <v>1551</v>
      </c>
      <c r="K266" s="1" t="s">
        <v>1537</v>
      </c>
      <c r="L266" s="1" t="s">
        <v>2027</v>
      </c>
      <c r="M266" s="1" t="s">
        <v>1542</v>
      </c>
      <c r="N266" s="2" t="s">
        <v>1565</v>
      </c>
      <c r="O266" s="6" t="str">
        <f t="shared" si="9"/>
        <v xml:space="preserve">|Shocking Grasp|&amp;ref(Spell/P_Air.jpg,nolink,25x25,Air);1|||戦闘/水陸両用|近接攻撃|
|~|&gt;|&gt;|&gt;|&gt;|近くの敵1体に電撃による攻撃を行います|
</v>
      </c>
      <c r="P266" s="3" t="s">
        <v>1566</v>
      </c>
      <c r="Q266" s="1">
        <v>1</v>
      </c>
      <c r="R266" s="1">
        <v>50</v>
      </c>
      <c r="S266" s="1">
        <v>0</v>
      </c>
      <c r="T266" s="1">
        <v>1</v>
      </c>
      <c r="U266" s="1">
        <v>0</v>
      </c>
      <c r="V266" s="1">
        <v>3</v>
      </c>
      <c r="W266" s="1" t="s">
        <v>1567</v>
      </c>
      <c r="X266" s="1" t="s">
        <v>1568</v>
      </c>
    </row>
    <row r="267" spans="1:24" x14ac:dyDescent="0.15">
      <c r="A267" t="str">
        <f t="shared" si="8"/>
        <v/>
      </c>
      <c r="C267" s="1" t="s">
        <v>263</v>
      </c>
      <c r="D267" s="1">
        <v>1</v>
      </c>
      <c r="F267" s="1" t="s">
        <v>271</v>
      </c>
      <c r="H267" s="3" t="s">
        <v>1535</v>
      </c>
      <c r="K267" s="1" t="s">
        <v>1537</v>
      </c>
      <c r="L267" s="1" t="s">
        <v>2032</v>
      </c>
      <c r="M267" s="1" t="s">
        <v>1569</v>
      </c>
      <c r="N267" s="2" t="s">
        <v>1570</v>
      </c>
      <c r="O267" s="6" t="str">
        <f t="shared" si="9"/>
        <v xml:space="preserve">|Slime|&amp;ref(Spell/P_Water.jpg,nolink,25x25,Water);1|||戦闘/陸上専用|弱体化|
|~|&gt;|&gt;|&gt;|&gt;|小範囲の敵に粘着物を浴びせ動きを鈍らせます|
</v>
      </c>
      <c r="P267" s="3" t="s">
        <v>1571</v>
      </c>
      <c r="Q267" s="1" t="s">
        <v>1572</v>
      </c>
      <c r="R267" s="1">
        <v>100</v>
      </c>
      <c r="S267" s="1">
        <v>1</v>
      </c>
      <c r="T267" s="1">
        <v>1</v>
      </c>
      <c r="U267" s="1">
        <v>2</v>
      </c>
      <c r="V267" s="1">
        <v>20</v>
      </c>
      <c r="W267" s="1" t="s">
        <v>1573</v>
      </c>
    </row>
    <row r="268" spans="1:24" x14ac:dyDescent="0.15">
      <c r="A268" t="str">
        <f t="shared" si="8"/>
        <v/>
      </c>
      <c r="C268" s="1" t="s">
        <v>263</v>
      </c>
      <c r="D268" s="1">
        <v>1</v>
      </c>
      <c r="F268" s="1" t="s">
        <v>272</v>
      </c>
      <c r="H268" s="3" t="s">
        <v>1535</v>
      </c>
      <c r="I268" s="1" t="s">
        <v>1534</v>
      </c>
      <c r="K268" s="1" t="s">
        <v>1537</v>
      </c>
      <c r="L268" s="1" t="s">
        <v>2027</v>
      </c>
      <c r="M268" s="1" t="s">
        <v>1538</v>
      </c>
      <c r="N268" s="2" t="s">
        <v>1574</v>
      </c>
      <c r="O268" s="6" t="str">
        <f t="shared" si="9"/>
        <v xml:space="preserve">|Geyser|&amp;ref(Spell/P_Water.jpg,nolink,25x25,Water);1|&amp;ref(Spell/P_Fire.jpg,nolink,25x25,Fire);1||戦闘/水陸両用|攻撃|
|~|&gt;|&gt;|&gt;|&gt;|小範囲に熱湯を浴びせ攻撃します|
</v>
      </c>
      <c r="P268" s="3" t="s">
        <v>1575</v>
      </c>
      <c r="Q268" s="1" t="s">
        <v>1576</v>
      </c>
      <c r="R268" s="1">
        <v>100</v>
      </c>
      <c r="S268" s="1">
        <v>1</v>
      </c>
      <c r="T268" s="1">
        <v>1</v>
      </c>
      <c r="U268" s="1">
        <v>3</v>
      </c>
      <c r="V268" s="1">
        <v>5</v>
      </c>
      <c r="W268" s="1" t="s">
        <v>1541</v>
      </c>
    </row>
    <row r="269" spans="1:24" x14ac:dyDescent="0.15">
      <c r="A269" t="str">
        <f t="shared" si="8"/>
        <v/>
      </c>
      <c r="C269" s="1" t="s">
        <v>263</v>
      </c>
      <c r="D269" s="1">
        <v>1</v>
      </c>
      <c r="F269" s="1" t="s">
        <v>273</v>
      </c>
      <c r="H269" s="3" t="s">
        <v>1535</v>
      </c>
      <c r="K269" s="1" t="s">
        <v>1537</v>
      </c>
      <c r="L269" s="1" t="s">
        <v>2084</v>
      </c>
      <c r="M269" s="1" t="s">
        <v>1538</v>
      </c>
      <c r="N269" s="2" t="s">
        <v>1577</v>
      </c>
      <c r="O269" s="6" t="str">
        <f t="shared" si="9"/>
        <v xml:space="preserve">|Water Strike|&amp;ref(Spell/P_Water.jpg,nolink,25x25,Water);1|||戦闘/水中専用|攻撃|
|~|&gt;|&gt;|&gt;|&gt;|水流を操り攻撃します|
</v>
      </c>
      <c r="P269" s="3" t="s">
        <v>1578</v>
      </c>
      <c r="Q269" s="1" t="s">
        <v>1579</v>
      </c>
      <c r="R269" s="1">
        <v>100</v>
      </c>
      <c r="S269" s="1">
        <v>0</v>
      </c>
      <c r="T269" s="1">
        <v>1</v>
      </c>
      <c r="U269" s="1">
        <v>2</v>
      </c>
      <c r="V269" s="1">
        <v>20</v>
      </c>
    </row>
    <row r="270" spans="1:24" x14ac:dyDescent="0.15">
      <c r="A270" t="str">
        <f t="shared" si="8"/>
        <v/>
      </c>
      <c r="C270" s="1" t="s">
        <v>263</v>
      </c>
      <c r="D270" s="1">
        <v>1</v>
      </c>
      <c r="F270" s="1" t="s">
        <v>274</v>
      </c>
      <c r="H270" s="3" t="s">
        <v>1552</v>
      </c>
      <c r="K270" s="1" t="s">
        <v>1537</v>
      </c>
      <c r="L270" s="1" t="s">
        <v>2032</v>
      </c>
      <c r="M270" s="1" t="s">
        <v>1538</v>
      </c>
      <c r="N270" s="2" t="s">
        <v>1583</v>
      </c>
      <c r="O270" s="6" t="str">
        <f t="shared" si="9"/>
        <v xml:space="preserve">|Cold Bolt|&amp;ref(Spell/P_Water.jpg,nolink,25x25,Water);2|||戦闘/陸上専用|攻撃|
|~|&gt;|&gt;|&gt;|&gt;|射程の長い冷気の太矢で攻撃します|
</v>
      </c>
      <c r="P270" s="3" t="s">
        <v>1580</v>
      </c>
      <c r="Q270" s="1" t="s">
        <v>1581</v>
      </c>
      <c r="R270" s="1">
        <v>100</v>
      </c>
      <c r="S270" s="1">
        <v>0</v>
      </c>
      <c r="T270" s="1">
        <v>1</v>
      </c>
      <c r="U270" s="1">
        <v>3</v>
      </c>
      <c r="V270" s="1">
        <v>20</v>
      </c>
      <c r="W270" s="1" t="s">
        <v>1582</v>
      </c>
    </row>
    <row r="271" spans="1:24" x14ac:dyDescent="0.15">
      <c r="A271" t="str">
        <f t="shared" si="8"/>
        <v/>
      </c>
      <c r="C271" s="1" t="s">
        <v>263</v>
      </c>
      <c r="D271" s="1">
        <v>1</v>
      </c>
      <c r="F271" s="1" t="s">
        <v>275</v>
      </c>
      <c r="H271" s="3" t="s">
        <v>1552</v>
      </c>
      <c r="I271" s="1" t="s">
        <v>1534</v>
      </c>
      <c r="K271" s="1" t="s">
        <v>1537</v>
      </c>
      <c r="L271" s="1" t="s">
        <v>2032</v>
      </c>
      <c r="M271" s="1" t="s">
        <v>1542</v>
      </c>
      <c r="N271" s="2" t="s">
        <v>1584</v>
      </c>
      <c r="O271" s="6" t="str">
        <f t="shared" si="9"/>
        <v xml:space="preserve">|Acid Spray|&amp;ref(Spell/P_Water.jpg,nolink,25x25,Water);2|&amp;ref(Spell/P_Fire.jpg,nolink,25x25,Fire);1||戦闘/陸上専用|近接攻撃|
|~|&gt;|&gt;|&gt;|&gt;|近くの中範囲を強酸の飛沫で攻撃します|
</v>
      </c>
      <c r="P271" s="3">
        <v>10</v>
      </c>
      <c r="Q271" s="1">
        <v>2</v>
      </c>
      <c r="R271" s="1">
        <v>100</v>
      </c>
      <c r="S271" s="1">
        <v>3</v>
      </c>
      <c r="T271" s="1">
        <v>1</v>
      </c>
      <c r="U271" s="1">
        <v>0</v>
      </c>
      <c r="V271" s="1">
        <v>20</v>
      </c>
      <c r="W271" s="1" t="s">
        <v>1585</v>
      </c>
      <c r="X271" s="1" t="s">
        <v>1586</v>
      </c>
    </row>
    <row r="272" spans="1:24" x14ac:dyDescent="0.15">
      <c r="A272" t="str">
        <f t="shared" si="8"/>
        <v/>
      </c>
      <c r="C272" s="1" t="s">
        <v>263</v>
      </c>
      <c r="D272" s="1">
        <v>1</v>
      </c>
      <c r="F272" s="1" t="s">
        <v>276</v>
      </c>
      <c r="H272" s="3" t="s">
        <v>1553</v>
      </c>
      <c r="J272" s="1">
        <v>2</v>
      </c>
      <c r="K272" s="1" t="s">
        <v>1556</v>
      </c>
      <c r="L272" s="1" t="s">
        <v>2027</v>
      </c>
      <c r="M272" s="1" t="s">
        <v>1587</v>
      </c>
      <c r="N272" s="2" t="s">
        <v>1588</v>
      </c>
      <c r="O272" s="6" t="str">
        <f t="shared" si="9"/>
        <v xml:space="preserve">|Astral Projection|&amp;ref(Spell/P_Astral.jpg,nolink,25x25,Astral);1||&amp;ref(Spell/V_Astral.jpg,nolink,25x25,Astral Pearl);2|儀式/水陸両用|占術|
|~|&gt;|&gt;|&gt;|&gt;|指定した州に自身の意識だけを飛ばし偵察します|
</v>
      </c>
      <c r="Q272" s="1">
        <v>7</v>
      </c>
      <c r="W272" s="1" t="s">
        <v>1589</v>
      </c>
    </row>
    <row r="273" spans="1:24" x14ac:dyDescent="0.15">
      <c r="A273" t="str">
        <f t="shared" si="8"/>
        <v/>
      </c>
      <c r="C273" s="1" t="s">
        <v>263</v>
      </c>
      <c r="D273" s="1">
        <v>1</v>
      </c>
      <c r="F273" s="1" t="s">
        <v>277</v>
      </c>
      <c r="H273" s="3" t="s">
        <v>1553</v>
      </c>
      <c r="K273" s="1" t="s">
        <v>1537</v>
      </c>
      <c r="L273" s="1" t="s">
        <v>2032</v>
      </c>
      <c r="M273" s="1" t="s">
        <v>1538</v>
      </c>
      <c r="N273" s="2" t="s">
        <v>1590</v>
      </c>
      <c r="O273" s="6" t="str">
        <f t="shared" si="9"/>
        <v xml:space="preserve">|Star Fires|&amp;ref(Spell/P_Astral.jpg,nolink,25x25,Astral);1|||戦闘/陸上専用|攻撃|
|~|&gt;|&gt;|&gt;|&gt;|2発の星の光を放ち攻撃します|
</v>
      </c>
      <c r="P273" s="3" t="s">
        <v>1591</v>
      </c>
      <c r="Q273" s="1">
        <v>35</v>
      </c>
      <c r="R273" s="1">
        <v>100</v>
      </c>
      <c r="S273" s="1">
        <v>0</v>
      </c>
      <c r="T273" s="1">
        <v>2</v>
      </c>
      <c r="U273" s="1">
        <v>2</v>
      </c>
      <c r="V273" s="1">
        <v>20</v>
      </c>
      <c r="W273" s="1" t="s">
        <v>1592</v>
      </c>
    </row>
    <row r="274" spans="1:24" x14ac:dyDescent="0.15">
      <c r="A274" t="str">
        <f t="shared" si="8"/>
        <v/>
      </c>
      <c r="C274" s="1" t="s">
        <v>263</v>
      </c>
      <c r="D274" s="1">
        <v>1</v>
      </c>
      <c r="F274" s="1" t="s">
        <v>278</v>
      </c>
      <c r="H274" s="3" t="s">
        <v>1554</v>
      </c>
      <c r="K274" s="1" t="s">
        <v>1537</v>
      </c>
      <c r="L274" s="1" t="s">
        <v>2027</v>
      </c>
      <c r="M274" s="1" t="s">
        <v>1538</v>
      </c>
      <c r="N274" s="2" t="s">
        <v>1593</v>
      </c>
      <c r="O274" s="6" t="str">
        <f t="shared" si="9"/>
        <v xml:space="preserve">|Arcane Bolt|&amp;ref(Spell/P_Astral.jpg,nolink,25x25,Astral);2|||戦闘/水陸両用|攻撃|
|~|&gt;|&gt;|&gt;|&gt;|魔法生物だけを傷付ける魔法の矢で攻撃します|
</v>
      </c>
      <c r="P274" s="3" t="s">
        <v>1594</v>
      </c>
      <c r="Q274" s="1" t="s">
        <v>1595</v>
      </c>
      <c r="R274" s="1">
        <v>100</v>
      </c>
      <c r="S274" s="1">
        <v>0</v>
      </c>
      <c r="T274" s="1">
        <v>1</v>
      </c>
      <c r="U274" s="1">
        <v>3</v>
      </c>
      <c r="V274" s="1">
        <v>20</v>
      </c>
      <c r="W274" s="1" t="s">
        <v>1596</v>
      </c>
    </row>
    <row r="275" spans="1:24" x14ac:dyDescent="0.15">
      <c r="A275" t="str">
        <f t="shared" si="8"/>
        <v>Evocation1E</v>
      </c>
      <c r="C275" s="1" t="s">
        <v>263</v>
      </c>
      <c r="D275" s="1">
        <v>1</v>
      </c>
      <c r="F275" s="1" t="s">
        <v>279</v>
      </c>
      <c r="H275" s="3" t="s">
        <v>1555</v>
      </c>
      <c r="K275" s="1" t="s">
        <v>1537</v>
      </c>
      <c r="L275" s="1" t="s">
        <v>2032</v>
      </c>
      <c r="M275" s="1" t="s">
        <v>1538</v>
      </c>
      <c r="N275" s="2" t="s">
        <v>1597</v>
      </c>
      <c r="O275" s="6" t="str">
        <f t="shared" si="9"/>
        <v xml:space="preserve">|Vine Arrow|&amp;ref(Spell/P_Nature.jpg,nolink,25x25,Nature);1|||戦闘/陸上専用|攻撃|
|~|&gt;|&gt;|&gt;|&gt;|敵を絡めとる蔓の矢を放ち攻撃します|
</v>
      </c>
      <c r="P275" s="3" t="s">
        <v>1598</v>
      </c>
      <c r="Q275" s="1" t="s">
        <v>1560</v>
      </c>
      <c r="R275" s="1">
        <v>100</v>
      </c>
      <c r="S275" s="1">
        <v>0</v>
      </c>
      <c r="T275" s="1">
        <v>1</v>
      </c>
      <c r="U275" s="1">
        <v>0</v>
      </c>
      <c r="V275" s="1">
        <v>20</v>
      </c>
      <c r="W275" s="1" t="s">
        <v>1599</v>
      </c>
      <c r="X275" s="1" t="s">
        <v>1600</v>
      </c>
    </row>
    <row r="276" spans="1:24" x14ac:dyDescent="0.15">
      <c r="A276" t="str">
        <f t="shared" si="8"/>
        <v>Evocation2S</v>
      </c>
      <c r="C276" s="1" t="s">
        <v>263</v>
      </c>
      <c r="D276" s="1">
        <v>2</v>
      </c>
      <c r="F276" s="1" t="s">
        <v>280</v>
      </c>
      <c r="H276" s="3" t="s">
        <v>1550</v>
      </c>
      <c r="K276" s="1" t="s">
        <v>1537</v>
      </c>
      <c r="L276" s="1" t="s">
        <v>2032</v>
      </c>
      <c r="M276" s="1" t="s">
        <v>1538</v>
      </c>
      <c r="N276" s="2" t="s">
        <v>1604</v>
      </c>
      <c r="O276" s="6" t="str">
        <f t="shared" si="9"/>
        <v xml:space="preserve">|Fire Blast|&amp;ref(Spell/P_Fire.jpg,nolink,25x25,Fire);2|||戦闘/陸上専用|攻撃|
|~|&gt;|&gt;|&gt;|&gt;|近距離の小範囲を炎の爆風で攻撃します|
</v>
      </c>
      <c r="P276" s="3" t="s">
        <v>1605</v>
      </c>
      <c r="Q276" s="1" t="s">
        <v>1606</v>
      </c>
      <c r="R276" s="1">
        <v>100</v>
      </c>
      <c r="S276" s="1">
        <v>1</v>
      </c>
      <c r="T276" s="1">
        <v>1</v>
      </c>
      <c r="U276" s="1">
        <v>0</v>
      </c>
      <c r="V276" s="1">
        <v>20</v>
      </c>
      <c r="W276" s="1" t="s">
        <v>1541</v>
      </c>
      <c r="X276" s="1" t="s">
        <v>1607</v>
      </c>
    </row>
    <row r="277" spans="1:24" x14ac:dyDescent="0.15">
      <c r="A277" t="str">
        <f t="shared" si="8"/>
        <v/>
      </c>
      <c r="C277" s="1" t="s">
        <v>263</v>
      </c>
      <c r="D277" s="1">
        <v>2</v>
      </c>
      <c r="F277" s="1" t="s">
        <v>289</v>
      </c>
      <c r="H277" s="3" t="s">
        <v>1550</v>
      </c>
      <c r="I277" s="1" t="s">
        <v>1551</v>
      </c>
      <c r="K277" s="1" t="s">
        <v>1537</v>
      </c>
      <c r="L277" s="1" t="s">
        <v>2032</v>
      </c>
      <c r="M277" s="1" t="s">
        <v>1538</v>
      </c>
      <c r="N277" s="2" t="s">
        <v>1608</v>
      </c>
      <c r="O277" s="6" t="str">
        <f t="shared" si="9"/>
        <v xml:space="preserve">|Sulphur Haze|&amp;ref(Spell/P_Fire.jpg,nolink,25x25,Fire);2|&amp;ref(Spell/P_Air.jpg,nolink,25x25,Air);1||戦闘/陸上専用|攻撃|
|~|&gt;|&gt;|&gt;|&gt;|中範囲に暫く残る硫黄の雲を作り攻撃します|
</v>
      </c>
      <c r="P277" s="3">
        <v>1</v>
      </c>
      <c r="Q277" s="1">
        <v>30</v>
      </c>
      <c r="R277" s="1">
        <v>100</v>
      </c>
      <c r="S277" s="1" t="s">
        <v>1609</v>
      </c>
      <c r="T277" s="1">
        <v>1</v>
      </c>
      <c r="U277" s="1">
        <v>0</v>
      </c>
      <c r="V277" s="1">
        <v>20</v>
      </c>
      <c r="W277" s="1" t="s">
        <v>1699</v>
      </c>
      <c r="X277" s="1" t="s">
        <v>1610</v>
      </c>
    </row>
    <row r="278" spans="1:24" x14ac:dyDescent="0.15">
      <c r="A278" t="str">
        <f t="shared" si="8"/>
        <v/>
      </c>
      <c r="C278" s="1" t="s">
        <v>263</v>
      </c>
      <c r="D278" s="1">
        <v>2</v>
      </c>
      <c r="F278" s="1" t="s">
        <v>281</v>
      </c>
      <c r="H278" s="3" t="s">
        <v>1601</v>
      </c>
      <c r="K278" s="1" t="s">
        <v>1537</v>
      </c>
      <c r="L278" s="1" t="s">
        <v>2032</v>
      </c>
      <c r="M278" s="1" t="s">
        <v>1538</v>
      </c>
      <c r="N278" s="2" t="s">
        <v>1636</v>
      </c>
      <c r="O278" s="6" t="str">
        <f t="shared" si="9"/>
        <v xml:space="preserve">|Flare|&amp;ref(Spell/P_Fire.jpg,nolink,25x25,Fire);3|||戦闘/陸上専用|攻撃|
|~|&gt;|&gt;|&gt;|&gt;|小範囲をやや射程の長い火の玉で攻撃します|
</v>
      </c>
      <c r="P278" s="3" t="s">
        <v>1611</v>
      </c>
      <c r="Q278" s="1" t="s">
        <v>1564</v>
      </c>
      <c r="R278" s="1">
        <v>100</v>
      </c>
      <c r="S278" s="1">
        <v>1</v>
      </c>
      <c r="T278" s="1">
        <v>1</v>
      </c>
      <c r="U278" s="1">
        <v>1</v>
      </c>
      <c r="V278" s="1">
        <v>50</v>
      </c>
      <c r="W278" s="1" t="s">
        <v>1541</v>
      </c>
      <c r="X278" s="1" t="s">
        <v>1612</v>
      </c>
    </row>
    <row r="279" spans="1:24" x14ac:dyDescent="0.15">
      <c r="A279" t="str">
        <f t="shared" si="8"/>
        <v/>
      </c>
      <c r="C279" s="1" t="s">
        <v>263</v>
      </c>
      <c r="D279" s="1">
        <v>2</v>
      </c>
      <c r="F279" s="1" t="s">
        <v>282</v>
      </c>
      <c r="H279" s="3" t="s">
        <v>1602</v>
      </c>
      <c r="K279" s="1" t="s">
        <v>1537</v>
      </c>
      <c r="L279" s="1" t="s">
        <v>2027</v>
      </c>
      <c r="M279" s="1" t="s">
        <v>1538</v>
      </c>
      <c r="N279" s="2" t="s">
        <v>1613</v>
      </c>
      <c r="O279" s="6" t="str">
        <f t="shared" si="9"/>
        <v xml:space="preserve">|Lightning Bolt|&amp;ref(Spell/P_Air.jpg,nolink,25x25,Air);2|||戦闘/水陸両用|攻撃|
|~|&gt;|&gt;|&gt;|&gt;|射程の長い電気の矢で攻撃します|
</v>
      </c>
      <c r="P279" s="3" t="s">
        <v>1598</v>
      </c>
      <c r="Q279" s="1" t="s">
        <v>1595</v>
      </c>
      <c r="R279" s="1">
        <v>100</v>
      </c>
      <c r="S279" s="1">
        <v>0</v>
      </c>
      <c r="T279" s="1">
        <v>1</v>
      </c>
      <c r="U279" s="1">
        <v>4</v>
      </c>
      <c r="V279" s="1">
        <v>10</v>
      </c>
      <c r="W279" s="1" t="s">
        <v>1567</v>
      </c>
      <c r="X279" s="1" t="s">
        <v>1568</v>
      </c>
    </row>
    <row r="280" spans="1:24" x14ac:dyDescent="0.15">
      <c r="A280" t="str">
        <f t="shared" si="8"/>
        <v/>
      </c>
      <c r="C280" s="1" t="s">
        <v>263</v>
      </c>
      <c r="D280" s="1">
        <v>2</v>
      </c>
      <c r="F280" s="1" t="s">
        <v>283</v>
      </c>
      <c r="H280" s="3" t="s">
        <v>1602</v>
      </c>
      <c r="K280" s="1" t="s">
        <v>1537</v>
      </c>
      <c r="L280" s="1" t="s">
        <v>2027</v>
      </c>
      <c r="M280" s="1" t="s">
        <v>1542</v>
      </c>
      <c r="N280" s="2" t="s">
        <v>1614</v>
      </c>
      <c r="O280" s="6" t="str">
        <f t="shared" si="9"/>
        <v xml:space="preserve">|Shock Wave|&amp;ref(Spell/P_Air.jpg,nolink,25x25,Air);2|||戦闘/水陸両用|近接攻撃|
|~|&gt;|&gt;|&gt;|&gt;|近くの中範囲を電気的衝撃波で攻撃します|
</v>
      </c>
      <c r="P280" s="3" t="s">
        <v>1544</v>
      </c>
      <c r="Q280" s="1">
        <v>2</v>
      </c>
      <c r="R280" s="1">
        <v>100</v>
      </c>
      <c r="S280" s="1">
        <v>6</v>
      </c>
      <c r="T280" s="1">
        <v>1</v>
      </c>
      <c r="U280" s="1">
        <v>0</v>
      </c>
      <c r="V280" s="1">
        <v>10</v>
      </c>
      <c r="W280" s="1" t="s">
        <v>1567</v>
      </c>
    </row>
    <row r="281" spans="1:24" x14ac:dyDescent="0.15">
      <c r="A281" t="str">
        <f t="shared" si="8"/>
        <v/>
      </c>
      <c r="C281" s="1" t="s">
        <v>263</v>
      </c>
      <c r="D281" s="1">
        <v>2</v>
      </c>
      <c r="F281" s="1" t="s">
        <v>284</v>
      </c>
      <c r="H281" s="3" t="s">
        <v>1552</v>
      </c>
      <c r="K281" s="1" t="s">
        <v>1537</v>
      </c>
      <c r="L281" s="1" t="s">
        <v>2032</v>
      </c>
      <c r="M281" s="1" t="s">
        <v>1538</v>
      </c>
      <c r="N281" s="2" t="s">
        <v>1615</v>
      </c>
      <c r="O281" s="6" t="str">
        <f t="shared" si="9"/>
        <v xml:space="preserve">|Cold Blast|&amp;ref(Spell/P_Water.jpg,nolink,25x25,Water);2|||戦闘/陸上専用|攻撃|
|~|&gt;|&gt;|&gt;|&gt;|近距離の小範囲を冷気の爆風で攻撃します|
</v>
      </c>
      <c r="P281" s="3" t="s">
        <v>1611</v>
      </c>
      <c r="Q281" s="1" t="s">
        <v>1606</v>
      </c>
      <c r="R281" s="1">
        <v>100</v>
      </c>
      <c r="S281" s="1">
        <v>1</v>
      </c>
      <c r="T281" s="1">
        <v>1</v>
      </c>
      <c r="U281" s="1">
        <v>0</v>
      </c>
      <c r="V281" s="1">
        <v>20</v>
      </c>
      <c r="W281" s="1" t="s">
        <v>1582</v>
      </c>
    </row>
    <row r="282" spans="1:24" x14ac:dyDescent="0.15">
      <c r="A282" t="str">
        <f t="shared" si="8"/>
        <v/>
      </c>
      <c r="C282" s="1" t="s">
        <v>263</v>
      </c>
      <c r="D282" s="1">
        <v>2</v>
      </c>
      <c r="F282" s="1" t="s">
        <v>285</v>
      </c>
      <c r="H282" s="3" t="s">
        <v>1552</v>
      </c>
      <c r="J282" s="1">
        <v>1</v>
      </c>
      <c r="K282" s="1" t="s">
        <v>1537</v>
      </c>
      <c r="L282" s="1" t="s">
        <v>2032</v>
      </c>
      <c r="M282" s="1" t="s">
        <v>1616</v>
      </c>
      <c r="N282" s="2" t="s">
        <v>1617</v>
      </c>
      <c r="O282" s="6" t="str">
        <f t="shared" si="9"/>
        <v xml:space="preserve">|Rain|&amp;ref(Spell/P_Water.jpg,nolink,25x25,Water);2||&amp;ref(Spell/V_Water.jpg,nolink,25x25,Water Gem);1|戦闘/陸上専用|戦闘呪附|
|~|&gt;|&gt;|&gt;|&gt;|戦場に豪雨や豪雪を起こし飛行や火魔法の使用を困難にします|
</v>
      </c>
      <c r="P282" s="3" t="s">
        <v>1618</v>
      </c>
      <c r="Q282" s="1">
        <v>0</v>
      </c>
      <c r="R282" s="1">
        <v>200</v>
      </c>
      <c r="S282" s="1">
        <v>0</v>
      </c>
      <c r="T282" s="1">
        <v>1</v>
      </c>
      <c r="U282" s="1">
        <v>0</v>
      </c>
      <c r="V282" s="1">
        <v>100</v>
      </c>
      <c r="W282" s="1" t="s">
        <v>1619</v>
      </c>
    </row>
    <row r="283" spans="1:24" x14ac:dyDescent="0.15">
      <c r="A283" t="str">
        <f t="shared" si="8"/>
        <v/>
      </c>
      <c r="C283" s="1" t="s">
        <v>263</v>
      </c>
      <c r="D283" s="1">
        <v>2</v>
      </c>
      <c r="F283" s="1" t="s">
        <v>286</v>
      </c>
      <c r="H283" s="3" t="s">
        <v>1603</v>
      </c>
      <c r="I283" s="1" t="s">
        <v>1535</v>
      </c>
      <c r="K283" s="1" t="s">
        <v>1537</v>
      </c>
      <c r="L283" s="1" t="s">
        <v>2032</v>
      </c>
      <c r="M283" s="1" t="s">
        <v>1569</v>
      </c>
      <c r="N283" s="2" t="s">
        <v>1620</v>
      </c>
      <c r="O283" s="6" t="str">
        <f t="shared" si="9"/>
        <v xml:space="preserve">|Rust Mist|&amp;ref(Spell/P_Earth.jpg,nolink,25x25,Earth);2|&amp;ref(Spell/P_Water.jpg,nolink,25x25,Water);1||戦闘/陸上専用|弱体化|
|~|&gt;|&gt;|&gt;|&gt;|中範囲に暫く残る腐食性の霧を作り鉄製装備を弱らせます|
</v>
      </c>
      <c r="P283" s="3" t="s">
        <v>1621</v>
      </c>
      <c r="Q283" s="1">
        <v>30</v>
      </c>
      <c r="R283" s="1">
        <v>100</v>
      </c>
      <c r="S283" s="1" t="s">
        <v>1575</v>
      </c>
      <c r="T283" s="1">
        <v>1</v>
      </c>
      <c r="U283" s="1">
        <v>0</v>
      </c>
      <c r="V283" s="1">
        <v>30</v>
      </c>
      <c r="W283" s="1" t="s">
        <v>1622</v>
      </c>
    </row>
    <row r="284" spans="1:24" x14ac:dyDescent="0.15">
      <c r="A284" t="str">
        <f t="shared" si="8"/>
        <v/>
      </c>
      <c r="C284" s="1" t="s">
        <v>263</v>
      </c>
      <c r="D284" s="1">
        <v>2</v>
      </c>
      <c r="F284" s="1" t="s">
        <v>287</v>
      </c>
      <c r="H284" s="3" t="s">
        <v>1554</v>
      </c>
      <c r="K284" s="1" t="s">
        <v>1537</v>
      </c>
      <c r="L284" s="1" t="s">
        <v>2032</v>
      </c>
      <c r="M284" s="1" t="s">
        <v>1538</v>
      </c>
      <c r="N284" s="2" t="s">
        <v>1624</v>
      </c>
      <c r="O284" s="6" t="str">
        <f t="shared" si="9"/>
        <v xml:space="preserve">|Solar Rays|&amp;ref(Spell/P_Astral.jpg,nolink,25x25,Astral);2|||戦闘/陸上専用|攻撃|
|~|&gt;|&gt;|&gt;|&gt;|アンデッドだけを焼く太陽の光で小範囲を攻撃します|
</v>
      </c>
      <c r="P284" s="3" t="s">
        <v>1623</v>
      </c>
      <c r="Q284" s="1" t="s">
        <v>1595</v>
      </c>
      <c r="R284" s="1">
        <v>100</v>
      </c>
      <c r="S284" s="1">
        <v>1</v>
      </c>
      <c r="T284" s="1">
        <v>1</v>
      </c>
      <c r="U284" s="1">
        <v>100</v>
      </c>
      <c r="V284" s="1">
        <v>20</v>
      </c>
      <c r="W284" s="1" t="s">
        <v>1625</v>
      </c>
    </row>
    <row r="285" spans="1:24" x14ac:dyDescent="0.15">
      <c r="A285" t="str">
        <f t="shared" si="8"/>
        <v>Evocation2E</v>
      </c>
      <c r="C285" s="1" t="s">
        <v>263</v>
      </c>
      <c r="D285" s="1">
        <v>2</v>
      </c>
      <c r="F285" s="1" t="s">
        <v>288</v>
      </c>
      <c r="H285" s="3" t="s">
        <v>1555</v>
      </c>
      <c r="K285" s="1" t="s">
        <v>1537</v>
      </c>
      <c r="L285" s="1" t="s">
        <v>2027</v>
      </c>
      <c r="M285" s="1" t="s">
        <v>1626</v>
      </c>
      <c r="N285" s="2" t="s">
        <v>1627</v>
      </c>
      <c r="O285" s="6" t="str">
        <f t="shared" si="9"/>
        <v xml:space="preserve">|Web|&amp;ref(Spell/P_Nature.jpg,nolink,25x25,Nature);1|||戦闘/水陸両用|捕縛|
|~|&gt;|&gt;|&gt;|&gt;|中範囲に粘着性の糸を放ち小さな敵を捕縛します|
</v>
      </c>
      <c r="P285" s="3" t="s">
        <v>1628</v>
      </c>
      <c r="Q285" s="1" t="s">
        <v>1629</v>
      </c>
      <c r="R285" s="1">
        <v>100</v>
      </c>
      <c r="S285" s="1">
        <v>2</v>
      </c>
      <c r="T285" s="1">
        <v>1</v>
      </c>
      <c r="U285" s="1">
        <v>2</v>
      </c>
      <c r="V285" s="1">
        <v>20</v>
      </c>
      <c r="W285" s="1" t="s">
        <v>1630</v>
      </c>
    </row>
    <row r="286" spans="1:24" x14ac:dyDescent="0.15">
      <c r="A286" t="str">
        <f t="shared" si="8"/>
        <v>Evocation3S</v>
      </c>
      <c r="C286" s="1" t="s">
        <v>263</v>
      </c>
      <c r="D286" s="1">
        <v>3</v>
      </c>
      <c r="F286" s="1" t="s">
        <v>290</v>
      </c>
      <c r="H286" s="3" t="s">
        <v>1550</v>
      </c>
      <c r="J286" s="1">
        <v>10</v>
      </c>
      <c r="K286" s="1" t="s">
        <v>1556</v>
      </c>
      <c r="L286" s="1" t="s">
        <v>2032</v>
      </c>
      <c r="M286" s="1" t="s">
        <v>1538</v>
      </c>
      <c r="N286" s="2" t="s">
        <v>1635</v>
      </c>
      <c r="O286" s="6" t="str">
        <f t="shared" si="9"/>
        <v xml:space="preserve">|Fireball|&amp;ref(Spell/P_Fire.jpg,nolink,25x25,Fire);2||&amp;ref(Spell/V_Fire.jpg,nolink,25x25,Fire Gem);10|儀式/陸上専用|攻撃|
|~|&gt;|&gt;|&gt;|&gt;|小範囲を火の玉で攻撃します|
</v>
      </c>
      <c r="P286" s="3" t="s">
        <v>1637</v>
      </c>
      <c r="Q286" s="1" t="s">
        <v>1579</v>
      </c>
      <c r="R286" s="1">
        <v>100</v>
      </c>
      <c r="S286" s="1">
        <v>1</v>
      </c>
      <c r="T286" s="1">
        <v>1</v>
      </c>
      <c r="U286" s="1">
        <v>1</v>
      </c>
      <c r="V286" s="1">
        <v>20</v>
      </c>
      <c r="W286" s="1" t="s">
        <v>1541</v>
      </c>
      <c r="X286" s="1" t="s">
        <v>1607</v>
      </c>
    </row>
    <row r="287" spans="1:24" x14ac:dyDescent="0.15">
      <c r="A287" t="str">
        <f t="shared" si="8"/>
        <v/>
      </c>
      <c r="C287" s="1" t="s">
        <v>263</v>
      </c>
      <c r="D287" s="1">
        <v>3</v>
      </c>
      <c r="F287" s="1" t="s">
        <v>291</v>
      </c>
      <c r="H287" s="3" t="s">
        <v>1601</v>
      </c>
      <c r="J287" s="1">
        <v>1</v>
      </c>
      <c r="K287" s="1" t="s">
        <v>1537</v>
      </c>
      <c r="L287" s="1" t="s">
        <v>2032</v>
      </c>
      <c r="M287" s="1" t="s">
        <v>1429</v>
      </c>
      <c r="N287" s="2" t="s">
        <v>1638</v>
      </c>
      <c r="O287" s="6" t="str">
        <f t="shared" si="9"/>
        <v xml:space="preserve">|Fires from Afar|&amp;ref(Spell/P_Fire.jpg,nolink,25x25,Fire);3||&amp;ref(Spell/V_Fire.jpg,nolink,25x25,Fire Gem);1|戦闘/陸上専用|遠隔攻撃|
|~|&gt;|&gt;|&gt;|&gt;|指定した州に10+発の火炎弾を放ち駐留する軍を攻撃します|
</v>
      </c>
      <c r="P287" s="3">
        <v>15</v>
      </c>
      <c r="Q287" s="1">
        <v>3</v>
      </c>
      <c r="T287" s="1" t="s">
        <v>1594</v>
      </c>
      <c r="W287" s="1" t="s">
        <v>1639</v>
      </c>
    </row>
    <row r="288" spans="1:24" x14ac:dyDescent="0.15">
      <c r="A288" t="str">
        <f t="shared" si="8"/>
        <v/>
      </c>
      <c r="C288" s="1" t="s">
        <v>263</v>
      </c>
      <c r="D288" s="1">
        <v>3</v>
      </c>
      <c r="F288" s="1" t="s">
        <v>292</v>
      </c>
      <c r="H288" s="3" t="s">
        <v>1631</v>
      </c>
      <c r="K288" s="1" t="s">
        <v>1537</v>
      </c>
      <c r="L288" s="1" t="s">
        <v>2032</v>
      </c>
      <c r="M288" s="1" t="s">
        <v>1616</v>
      </c>
      <c r="N288" s="2" t="s">
        <v>1640</v>
      </c>
      <c r="O288" s="6" t="str">
        <f t="shared" si="9"/>
        <v xml:space="preserve">|Mistform|&amp;ref(Spell/P_Air.jpg,nolink,25x25,Air);3|||戦闘/陸上専用|戦闘呪附|
|~|&gt;|&gt;|&gt;|&gt;|戦場を濃霧で包み正確な射撃を困難にします|
</v>
      </c>
      <c r="P288" s="3" t="s">
        <v>1641</v>
      </c>
      <c r="Q288" s="1">
        <v>0</v>
      </c>
      <c r="R288" s="1">
        <v>200</v>
      </c>
      <c r="S288" s="1">
        <v>0</v>
      </c>
      <c r="T288" s="1">
        <v>1</v>
      </c>
      <c r="U288" s="1">
        <v>0</v>
      </c>
      <c r="V288" s="1">
        <v>100</v>
      </c>
      <c r="W288" s="1" t="s">
        <v>1616</v>
      </c>
    </row>
    <row r="289" spans="1:24" x14ac:dyDescent="0.15">
      <c r="A289" t="str">
        <f t="shared" si="8"/>
        <v/>
      </c>
      <c r="C289" s="1" t="s">
        <v>263</v>
      </c>
      <c r="D289" s="1">
        <v>3</v>
      </c>
      <c r="F289" s="1" t="s">
        <v>293</v>
      </c>
      <c r="H289" s="3" t="s">
        <v>1552</v>
      </c>
      <c r="I289" s="1" t="s">
        <v>1534</v>
      </c>
      <c r="K289" s="1" t="s">
        <v>1537</v>
      </c>
      <c r="L289" s="1" t="s">
        <v>2032</v>
      </c>
      <c r="M289" s="1" t="s">
        <v>1538</v>
      </c>
      <c r="N289" s="2" t="s">
        <v>1642</v>
      </c>
      <c r="O289" s="6" t="str">
        <f t="shared" si="9"/>
        <v xml:space="preserve">|Acid Bolt|&amp;ref(Spell/P_Water.jpg,nolink,25x25,Water);2|&amp;ref(Spell/P_Fire.jpg,nolink,25x25,Fire);1||戦闘/陸上専用|攻撃|
|~|&gt;|&gt;|&gt;|&gt;|小範囲を強酸の矢で攻撃します|
</v>
      </c>
      <c r="P289" s="3" t="s">
        <v>1643</v>
      </c>
      <c r="Q289" s="1" t="s">
        <v>1579</v>
      </c>
      <c r="R289" s="1">
        <v>100</v>
      </c>
      <c r="S289" s="1">
        <v>1</v>
      </c>
      <c r="T289" s="1">
        <v>1</v>
      </c>
      <c r="U289" s="1">
        <v>3</v>
      </c>
      <c r="V289" s="1">
        <v>30</v>
      </c>
      <c r="W289" s="1" t="s">
        <v>1585</v>
      </c>
      <c r="X289" s="1" t="s">
        <v>1644</v>
      </c>
    </row>
    <row r="290" spans="1:24" x14ac:dyDescent="0.15">
      <c r="A290" t="str">
        <f t="shared" si="8"/>
        <v/>
      </c>
      <c r="C290" s="1" t="s">
        <v>263</v>
      </c>
      <c r="D290" s="1">
        <v>3</v>
      </c>
      <c r="F290" s="1" t="s">
        <v>294</v>
      </c>
      <c r="H290" s="3" t="s">
        <v>1632</v>
      </c>
      <c r="I290" s="1" t="s">
        <v>1551</v>
      </c>
      <c r="K290" s="1" t="s">
        <v>1537</v>
      </c>
      <c r="L290" s="1" t="s">
        <v>2032</v>
      </c>
      <c r="M290" s="1" t="s">
        <v>1538</v>
      </c>
      <c r="N290" s="2" t="s">
        <v>1645</v>
      </c>
      <c r="O290" s="6" t="str">
        <f t="shared" si="9"/>
        <v xml:space="preserve">|Freezing Mist|&amp;ref(Spell/P_Water.jpg,nolink,25x25,Water);3|&amp;ref(Spell/P_Air.jpg,nolink,25x25,Air);1||戦闘/陸上専用|攻撃|
|~|&gt;|&gt;|&gt;|&gt;|中範囲を暫く残る冷気の雲で攻撃します|
</v>
      </c>
      <c r="P290" s="3">
        <v>1</v>
      </c>
      <c r="Q290" s="1">
        <v>30</v>
      </c>
      <c r="R290" s="1">
        <v>100</v>
      </c>
      <c r="S290" s="1" t="s">
        <v>1609</v>
      </c>
      <c r="T290" s="1">
        <v>1</v>
      </c>
      <c r="U290" s="1">
        <v>1</v>
      </c>
      <c r="V290" s="1">
        <v>20</v>
      </c>
      <c r="W290" s="1" t="s">
        <v>1646</v>
      </c>
      <c r="X290" s="1" t="s">
        <v>1647</v>
      </c>
    </row>
    <row r="291" spans="1:24" x14ac:dyDescent="0.15">
      <c r="A291" t="str">
        <f t="shared" si="8"/>
        <v/>
      </c>
      <c r="C291" s="1" t="s">
        <v>263</v>
      </c>
      <c r="D291" s="1">
        <v>3</v>
      </c>
      <c r="F291" s="1" t="s">
        <v>295</v>
      </c>
      <c r="H291" s="3" t="s">
        <v>1536</v>
      </c>
      <c r="I291" s="1" t="s">
        <v>1534</v>
      </c>
      <c r="J291" s="1">
        <v>3</v>
      </c>
      <c r="K291" s="1" t="s">
        <v>1537</v>
      </c>
      <c r="L291" s="1" t="s">
        <v>2032</v>
      </c>
      <c r="M291" s="1" t="s">
        <v>1538</v>
      </c>
      <c r="N291" s="2" t="s">
        <v>1648</v>
      </c>
      <c r="O291" s="6" t="str">
        <f t="shared" si="9"/>
        <v xml:space="preserve">|Magma Bolts|&amp;ref(Spell/P_Earth.jpg,nolink,25x25,Earth);1|&amp;ref(Spell/P_Fire.jpg,nolink,25x25,Fire);1|&amp;ref(Spell/V_Earth.jpg,nolink,25x25,Earth Gem);3|戦闘/陸上専用|攻撃|
|~|&gt;|&gt;|&gt;|&gt;|3発の溶岩の矢で攻撃します|
</v>
      </c>
      <c r="P291" s="3" t="s">
        <v>1649</v>
      </c>
      <c r="Q291" s="1" t="s">
        <v>1650</v>
      </c>
      <c r="R291" s="1">
        <v>100</v>
      </c>
      <c r="S291" s="1">
        <v>0</v>
      </c>
      <c r="T291" s="1">
        <v>3</v>
      </c>
      <c r="U291" s="1">
        <v>2</v>
      </c>
      <c r="V291" s="1">
        <v>20</v>
      </c>
      <c r="W291" s="1" t="s">
        <v>1651</v>
      </c>
      <c r="X291" s="1" t="s">
        <v>1652</v>
      </c>
    </row>
    <row r="292" spans="1:24" x14ac:dyDescent="0.15">
      <c r="A292" t="str">
        <f t="shared" si="8"/>
        <v/>
      </c>
      <c r="C292" s="1" t="s">
        <v>263</v>
      </c>
      <c r="D292" s="1">
        <v>3</v>
      </c>
      <c r="F292" s="1" t="s">
        <v>296</v>
      </c>
      <c r="H292" s="3" t="s">
        <v>1553</v>
      </c>
      <c r="J292" s="1">
        <v>1</v>
      </c>
      <c r="K292" s="1" t="s">
        <v>1556</v>
      </c>
      <c r="L292" s="1" t="s">
        <v>2027</v>
      </c>
      <c r="M292" s="1" t="s">
        <v>1653</v>
      </c>
      <c r="N292" s="2" t="s">
        <v>1654</v>
      </c>
      <c r="O292" s="6" t="str">
        <f t="shared" si="9"/>
        <v xml:space="preserve">|Arcane Probing|&amp;ref(Spell/P_Astral.jpg,nolink,25x25,Astral);1||&amp;ref(Spell/V_Astral.jpg,nolink,25x25,Astral Pearl);1|儀式/水陸両用|土地探索|
|~|&gt;|&gt;|&gt;|&gt;|指定した州の星魔法に関連する魔法の地を全て明かします|
</v>
      </c>
      <c r="Q292" s="1">
        <v>4</v>
      </c>
      <c r="W292" s="1" t="s">
        <v>774</v>
      </c>
    </row>
    <row r="293" spans="1:24" x14ac:dyDescent="0.15">
      <c r="A293" t="str">
        <f t="shared" si="8"/>
        <v/>
      </c>
      <c r="C293" s="1" t="s">
        <v>263</v>
      </c>
      <c r="D293" s="1">
        <v>3</v>
      </c>
      <c r="F293" s="1" t="s">
        <v>297</v>
      </c>
      <c r="H293" s="3" t="s">
        <v>1553</v>
      </c>
      <c r="K293" s="1" t="s">
        <v>1537</v>
      </c>
      <c r="L293" s="1" t="s">
        <v>2027</v>
      </c>
      <c r="M293" s="1" t="s">
        <v>1655</v>
      </c>
      <c r="N293" s="2" t="s">
        <v>1657</v>
      </c>
      <c r="O293" s="6" t="str">
        <f t="shared" si="9"/>
        <v xml:space="preserve">|Magic Duel|&amp;ref(Spell/P_Astral.jpg,nolink,25x25,Astral);1|||戦闘/水陸両用|即死|
|~|&gt;|&gt;|&gt;|&gt;|小範囲の敵の星の魔術師と精神的な決闘を行います|
</v>
      </c>
      <c r="P293" s="3">
        <v>999</v>
      </c>
      <c r="Q293" s="1">
        <v>100</v>
      </c>
      <c r="R293" s="1">
        <v>125</v>
      </c>
      <c r="S293" s="1">
        <v>1</v>
      </c>
      <c r="T293" s="1">
        <v>1</v>
      </c>
      <c r="U293" s="1">
        <v>100</v>
      </c>
      <c r="V293" s="1">
        <v>100</v>
      </c>
      <c r="W293" s="1" t="s">
        <v>1656</v>
      </c>
    </row>
    <row r="294" spans="1:24" x14ac:dyDescent="0.15">
      <c r="A294" t="str">
        <f t="shared" si="8"/>
        <v/>
      </c>
      <c r="C294" s="1" t="s">
        <v>263</v>
      </c>
      <c r="D294" s="1">
        <v>3</v>
      </c>
      <c r="F294" s="1" t="s">
        <v>298</v>
      </c>
      <c r="H294" s="3" t="s">
        <v>1553</v>
      </c>
      <c r="I294" s="1" t="s">
        <v>1555</v>
      </c>
      <c r="K294" s="1" t="s">
        <v>1537</v>
      </c>
      <c r="L294" s="1" t="s">
        <v>2032</v>
      </c>
      <c r="M294" s="1" t="s">
        <v>1658</v>
      </c>
      <c r="N294" s="2" t="s">
        <v>1659</v>
      </c>
      <c r="O294" s="6" t="str">
        <f t="shared" si="9"/>
        <v xml:space="preserve">|Healing Light|&amp;ref(Spell/P_Astral.jpg,nolink,25x25,Astral);1|&amp;ref(Spell/P_Nature.jpg,nolink,25x25,Nature);1||戦闘/陸上専用|治療|
|~|&gt;|&gt;|&gt;|&gt;|小範囲の味方のHPを回復する光を放ちます|
</v>
      </c>
      <c r="P294" s="3">
        <v>10</v>
      </c>
      <c r="Q294" s="1" t="s">
        <v>1560</v>
      </c>
      <c r="R294" s="1">
        <v>100</v>
      </c>
      <c r="S294" s="1">
        <v>1</v>
      </c>
      <c r="T294" s="1">
        <v>1</v>
      </c>
      <c r="U294" s="1">
        <v>100</v>
      </c>
      <c r="V294" s="1">
        <v>20</v>
      </c>
      <c r="W294" s="1" t="s">
        <v>1660</v>
      </c>
    </row>
    <row r="295" spans="1:24" x14ac:dyDescent="0.15">
      <c r="A295" t="str">
        <f t="shared" si="8"/>
        <v/>
      </c>
      <c r="C295" s="1" t="s">
        <v>263</v>
      </c>
      <c r="D295" s="1">
        <v>3</v>
      </c>
      <c r="F295" s="1" t="s">
        <v>299</v>
      </c>
      <c r="H295" s="3" t="s">
        <v>1633</v>
      </c>
      <c r="K295" s="1" t="s">
        <v>1537</v>
      </c>
      <c r="L295" s="1" t="s">
        <v>2027</v>
      </c>
      <c r="M295" s="1" t="s">
        <v>1538</v>
      </c>
      <c r="N295" s="2" t="s">
        <v>1661</v>
      </c>
      <c r="O295" s="6" t="str">
        <f t="shared" si="9"/>
        <v xml:space="preserve">|Shadow Bolt|&amp;ref(Spell/P_Death.jpg,nolink,25x25,Death);2|||戦闘/水陸両用|攻撃|
|~|&gt;|&gt;|&gt;|&gt;|敵を麻痺させる影の矢で攻撃します|
</v>
      </c>
      <c r="P295" s="3" t="s">
        <v>1594</v>
      </c>
      <c r="Q295" s="1" t="s">
        <v>1579</v>
      </c>
      <c r="R295" s="1">
        <v>100</v>
      </c>
      <c r="S295" s="1">
        <v>0</v>
      </c>
      <c r="T295" s="1">
        <v>1</v>
      </c>
      <c r="U295" s="1">
        <v>3</v>
      </c>
      <c r="V295" s="1">
        <v>20</v>
      </c>
      <c r="W295" s="1" t="s">
        <v>1662</v>
      </c>
      <c r="X295" s="1" t="s">
        <v>1663</v>
      </c>
    </row>
    <row r="296" spans="1:24" x14ac:dyDescent="0.15">
      <c r="A296" t="str">
        <f t="shared" si="8"/>
        <v>Evocation3E</v>
      </c>
      <c r="C296" s="1" t="s">
        <v>263</v>
      </c>
      <c r="D296" s="1">
        <v>3</v>
      </c>
      <c r="F296" s="1" t="s">
        <v>300</v>
      </c>
      <c r="H296" s="3" t="s">
        <v>1634</v>
      </c>
      <c r="K296" s="1" t="s">
        <v>1537</v>
      </c>
      <c r="L296" s="1" t="s">
        <v>2027</v>
      </c>
      <c r="M296" s="1" t="s">
        <v>1664</v>
      </c>
      <c r="N296" s="2" t="s">
        <v>1671</v>
      </c>
      <c r="O296" s="6" t="str">
        <f t="shared" si="9"/>
        <v xml:space="preserve">|Sleep Cloud|&amp;ref(Spell/P_Nature.jpg,nolink,25x25,Nature);2|||戦闘/水陸両用|催眠|
|~|&gt;|&gt;|&gt;|&gt;|中範囲に暫く残る胞子の雲を作り敵を眠らせようと試みます|
</v>
      </c>
      <c r="P296" s="3" t="s">
        <v>1665</v>
      </c>
      <c r="Q296" s="1">
        <v>30</v>
      </c>
      <c r="R296" s="1">
        <v>100</v>
      </c>
      <c r="S296" s="1" t="s">
        <v>1561</v>
      </c>
      <c r="T296" s="1">
        <v>1</v>
      </c>
      <c r="U296" s="1">
        <v>3</v>
      </c>
      <c r="V296" s="1">
        <v>20</v>
      </c>
      <c r="W296" s="1" t="s">
        <v>1666</v>
      </c>
    </row>
    <row r="297" spans="1:24" x14ac:dyDescent="0.15">
      <c r="A297" t="str">
        <f t="shared" si="8"/>
        <v>Evocation4S</v>
      </c>
      <c r="C297" s="1" t="s">
        <v>263</v>
      </c>
      <c r="D297" s="1">
        <v>4</v>
      </c>
      <c r="F297" s="1" t="s">
        <v>301</v>
      </c>
      <c r="H297" s="3" t="s">
        <v>1601</v>
      </c>
      <c r="K297" s="1" t="s">
        <v>1537</v>
      </c>
      <c r="L297" s="1" t="s">
        <v>2032</v>
      </c>
      <c r="M297" s="1" t="s">
        <v>1538</v>
      </c>
      <c r="N297" s="2" t="s">
        <v>1670</v>
      </c>
      <c r="O297" s="6" t="str">
        <f t="shared" si="9"/>
        <v xml:space="preserve">|Fire Cloud|&amp;ref(Spell/P_Fire.jpg,nolink,25x25,Fire);3|||戦闘/陸上専用|攻撃|
|~|&gt;|&gt;|&gt;|&gt;|中範囲に暫く残る炎の雲を作り攻撃します|
</v>
      </c>
      <c r="P297" s="3">
        <v>6</v>
      </c>
      <c r="Q297" s="1">
        <v>30</v>
      </c>
      <c r="R297" s="1">
        <v>100</v>
      </c>
      <c r="S297" s="1" t="s">
        <v>1561</v>
      </c>
      <c r="T297" s="1">
        <v>1</v>
      </c>
      <c r="U297" s="1">
        <v>1</v>
      </c>
      <c r="V297" s="1">
        <v>20</v>
      </c>
      <c r="W297" s="1" t="s">
        <v>1672</v>
      </c>
    </row>
    <row r="298" spans="1:24" x14ac:dyDescent="0.15">
      <c r="A298" t="str">
        <f t="shared" si="8"/>
        <v/>
      </c>
      <c r="C298" s="1" t="s">
        <v>263</v>
      </c>
      <c r="D298" s="1">
        <v>4</v>
      </c>
      <c r="F298" s="1" t="s">
        <v>302</v>
      </c>
      <c r="H298" s="3" t="s">
        <v>1601</v>
      </c>
      <c r="I298" s="1" t="s">
        <v>1551</v>
      </c>
      <c r="J298" s="1">
        <v>5</v>
      </c>
      <c r="K298" s="1" t="s">
        <v>1556</v>
      </c>
      <c r="L298" s="1" t="s">
        <v>2032</v>
      </c>
      <c r="M298" s="1" t="s">
        <v>1673</v>
      </c>
      <c r="N298" s="2" t="s">
        <v>1674</v>
      </c>
      <c r="O298" s="6" t="str">
        <f t="shared" si="9"/>
        <v xml:space="preserve">|Breath of the Desert|&amp;ref(Spell/P_Fire.jpg,nolink,25x25,Fire);3|&amp;ref(Spell/P_Air.jpg,nolink,25x25,Air);1|&amp;ref(Spell/V_Fire.jpg,nolink,25x25,Fire Gem);5|儀式/陸上専用|災害誘発|
|~|&gt;|&gt;|&gt;|&gt;|指定した州を急激に温暖化させます|
</v>
      </c>
      <c r="Q298" s="1">
        <v>5</v>
      </c>
      <c r="W298" s="1" t="s">
        <v>1675</v>
      </c>
    </row>
    <row r="299" spans="1:24" x14ac:dyDescent="0.15">
      <c r="A299" t="str">
        <f t="shared" si="8"/>
        <v/>
      </c>
      <c r="C299" s="1" t="s">
        <v>263</v>
      </c>
      <c r="D299" s="1">
        <v>4</v>
      </c>
      <c r="F299" s="1" t="s">
        <v>303</v>
      </c>
      <c r="H299" s="3" t="s">
        <v>1667</v>
      </c>
      <c r="J299" s="1">
        <v>75</v>
      </c>
      <c r="K299" s="1" t="s">
        <v>1556</v>
      </c>
      <c r="L299" s="1" t="s">
        <v>2027</v>
      </c>
      <c r="M299" s="1" t="s">
        <v>1676</v>
      </c>
      <c r="N299" s="2" t="s">
        <v>1677</v>
      </c>
      <c r="O299" s="6" t="str">
        <f t="shared" si="9"/>
        <v xml:space="preserve">|Fate of Oedipus|&amp;ref(Spell/P_Fire.jpg,nolink,25x25,Fire);4||&amp;ref(Spell/V_Fire.jpg,nolink,25x25,Fire Gem);75|儀式/水陸両用|特殊|
|~|&gt;|&gt;|&gt;|&gt;|The Eyes of Godを強制解除し発動者を盲目にします|
</v>
      </c>
      <c r="P299" s="3" t="s">
        <v>1678</v>
      </c>
    </row>
    <row r="300" spans="1:24" x14ac:dyDescent="0.15">
      <c r="A300" t="str">
        <f t="shared" si="8"/>
        <v/>
      </c>
      <c r="C300" s="1" t="s">
        <v>263</v>
      </c>
      <c r="D300" s="1">
        <v>4</v>
      </c>
      <c r="F300" s="1" t="s">
        <v>304</v>
      </c>
      <c r="H300" s="3" t="s">
        <v>1631</v>
      </c>
      <c r="K300" s="1" t="s">
        <v>1537</v>
      </c>
      <c r="L300" s="1" t="s">
        <v>2032</v>
      </c>
      <c r="M300" s="1" t="s">
        <v>1538</v>
      </c>
      <c r="N300" s="2" t="s">
        <v>1679</v>
      </c>
      <c r="O300" s="6" t="str">
        <f t="shared" si="9"/>
        <v xml:space="preserve">|Thunder Strike|&amp;ref(Spell/P_Air.jpg,nolink,25x25,Air);3|||戦闘/陸上専用|攻撃|
|~|&gt;|&gt;|&gt;|&gt;|小範囲を強力な雷撃で攻撃し付近にも被害を波及させます|
</v>
      </c>
      <c r="P300" s="3" t="s">
        <v>1680</v>
      </c>
      <c r="Q300" s="1">
        <v>100</v>
      </c>
      <c r="R300" s="1">
        <v>100</v>
      </c>
      <c r="S300" s="1">
        <v>1</v>
      </c>
      <c r="T300" s="1">
        <v>1</v>
      </c>
      <c r="U300" s="1">
        <v>2</v>
      </c>
      <c r="V300" s="1">
        <v>50</v>
      </c>
      <c r="W300" s="1" t="s">
        <v>1567</v>
      </c>
      <c r="X300" s="1" t="s">
        <v>1681</v>
      </c>
    </row>
    <row r="301" spans="1:24" x14ac:dyDescent="0.15">
      <c r="A301" t="str">
        <f t="shared" si="8"/>
        <v/>
      </c>
      <c r="C301" s="1" t="s">
        <v>263</v>
      </c>
      <c r="D301" s="1">
        <v>4</v>
      </c>
      <c r="F301" s="1" t="s">
        <v>305</v>
      </c>
      <c r="H301" s="3" t="s">
        <v>1631</v>
      </c>
      <c r="J301" s="1">
        <v>5</v>
      </c>
      <c r="K301" s="1" t="s">
        <v>1556</v>
      </c>
      <c r="L301" s="1" t="s">
        <v>2032</v>
      </c>
      <c r="M301" s="1" t="s">
        <v>1673</v>
      </c>
      <c r="N301" s="2" t="s">
        <v>1682</v>
      </c>
      <c r="O301" s="6" t="str">
        <f t="shared" si="9"/>
        <v xml:space="preserve">|Hurricane|&amp;ref(Spell/P_Air.jpg,nolink,25x25,Air);3||&amp;ref(Spell/V_Air.jpg,nolink,25x25,Air Gem);5|儀式/陸上専用|災害誘発|
|~|&gt;|&gt;|&gt;|&gt;|指定した州に暴風雨を起こし被害を与えます|
</v>
      </c>
      <c r="Q301" s="1">
        <v>5</v>
      </c>
      <c r="W301" s="1" t="s">
        <v>1675</v>
      </c>
    </row>
    <row r="302" spans="1:24" x14ac:dyDescent="0.15">
      <c r="A302" t="str">
        <f t="shared" si="8"/>
        <v/>
      </c>
      <c r="C302" s="1" t="s">
        <v>263</v>
      </c>
      <c r="D302" s="1">
        <v>4</v>
      </c>
      <c r="F302" s="1" t="s">
        <v>306</v>
      </c>
      <c r="H302" s="3" t="s">
        <v>1632</v>
      </c>
      <c r="I302" s="1" t="s">
        <v>1534</v>
      </c>
      <c r="K302" s="1" t="s">
        <v>1537</v>
      </c>
      <c r="L302" s="1" t="s">
        <v>2032</v>
      </c>
      <c r="M302" s="1" t="s">
        <v>1538</v>
      </c>
      <c r="N302" s="2" t="s">
        <v>1683</v>
      </c>
      <c r="O302" s="6" t="str">
        <f t="shared" si="9"/>
        <v xml:space="preserve">|Acid Rain|&amp;ref(Spell/P_Water.jpg,nolink,25x25,Water);3|&amp;ref(Spell/P_Fire.jpg,nolink,25x25,Fire);1||戦闘/陸上専用|攻撃|
|~|&gt;|&gt;|&gt;|&gt;|中範囲を強酸の雨で攻撃します|
</v>
      </c>
      <c r="P302" s="3">
        <v>12</v>
      </c>
      <c r="Q302" s="1">
        <v>30</v>
      </c>
      <c r="R302" s="1">
        <v>100</v>
      </c>
      <c r="S302" s="1" t="s">
        <v>1609</v>
      </c>
      <c r="T302" s="1">
        <v>1</v>
      </c>
      <c r="U302" s="1">
        <v>3</v>
      </c>
      <c r="V302" s="1">
        <v>30</v>
      </c>
      <c r="W302" s="1" t="s">
        <v>1585</v>
      </c>
      <c r="X302" s="1" t="s">
        <v>1644</v>
      </c>
    </row>
    <row r="303" spans="1:24" x14ac:dyDescent="0.15">
      <c r="A303" t="str">
        <f t="shared" si="8"/>
        <v/>
      </c>
      <c r="C303" s="1" t="s">
        <v>263</v>
      </c>
      <c r="D303" s="1">
        <v>4</v>
      </c>
      <c r="F303" s="1" t="s">
        <v>307</v>
      </c>
      <c r="H303" s="3" t="s">
        <v>1668</v>
      </c>
      <c r="K303" s="1" t="s">
        <v>1537</v>
      </c>
      <c r="L303" s="1" t="s">
        <v>2032</v>
      </c>
      <c r="M303" s="1" t="s">
        <v>1538</v>
      </c>
      <c r="N303" s="2" t="s">
        <v>1685</v>
      </c>
      <c r="O303" s="6" t="str">
        <f t="shared" si="9"/>
        <v xml:space="preserve">|Blade Wind|&amp;ref(Spell/P_Earth.jpg,nolink,25x25,Earth);3|||戦闘/陸上専用|攻撃|
|~|&gt;|&gt;|&gt;|&gt;|40+発の刃を放ち攻撃します|
</v>
      </c>
      <c r="P303" s="3">
        <v>14</v>
      </c>
      <c r="Q303" s="1" t="s">
        <v>1579</v>
      </c>
      <c r="R303" s="1">
        <v>100</v>
      </c>
      <c r="S303" s="1">
        <v>0</v>
      </c>
      <c r="T303" s="1" t="s">
        <v>1686</v>
      </c>
      <c r="U303" s="1">
        <v>0</v>
      </c>
      <c r="V303" s="1">
        <v>80</v>
      </c>
      <c r="W303" s="1" t="s">
        <v>1687</v>
      </c>
    </row>
    <row r="304" spans="1:24" x14ac:dyDescent="0.15">
      <c r="A304" t="str">
        <f t="shared" si="8"/>
        <v/>
      </c>
      <c r="C304" s="1" t="s">
        <v>263</v>
      </c>
      <c r="D304" s="1">
        <v>4</v>
      </c>
      <c r="F304" s="1" t="s">
        <v>308</v>
      </c>
      <c r="H304" s="3" t="s">
        <v>1553</v>
      </c>
      <c r="I304" s="1" t="s">
        <v>1669</v>
      </c>
      <c r="K304" s="1" t="s">
        <v>1537</v>
      </c>
      <c r="L304" s="1" t="s">
        <v>2027</v>
      </c>
      <c r="M304" s="1" t="s">
        <v>1538</v>
      </c>
      <c r="N304" s="2" t="s">
        <v>1826</v>
      </c>
      <c r="O304" s="6" t="str">
        <f t="shared" si="9"/>
        <v xml:space="preserve">|Nether Bolt|&amp;ref(Spell/P_Astral.jpg,nolink,25x25,Astral);1|&amp;ref(Spell/P_Death.jpg,nolink,25x25,Death);1||戦闘/水陸両用|攻撃|
|~|&gt;|&gt;|&gt;|&gt;|小範囲に精神を破壊する地獄の太矢を放ち攻撃します|
</v>
      </c>
      <c r="P304" s="3" t="s">
        <v>1688</v>
      </c>
      <c r="Q304" s="1" t="s">
        <v>1579</v>
      </c>
      <c r="R304" s="1">
        <v>100</v>
      </c>
      <c r="S304" s="1">
        <v>1</v>
      </c>
      <c r="T304" s="1">
        <v>1</v>
      </c>
      <c r="U304" s="1">
        <v>2</v>
      </c>
      <c r="V304" s="1">
        <v>15</v>
      </c>
      <c r="W304" s="1" t="s">
        <v>1689</v>
      </c>
      <c r="X304" s="1" t="s">
        <v>1690</v>
      </c>
    </row>
    <row r="305" spans="1:24" x14ac:dyDescent="0.15">
      <c r="A305" t="str">
        <f t="shared" si="8"/>
        <v/>
      </c>
      <c r="C305" s="1" t="s">
        <v>263</v>
      </c>
      <c r="D305" s="1">
        <v>4</v>
      </c>
      <c r="F305" s="1" t="s">
        <v>309</v>
      </c>
      <c r="H305" s="3" t="s">
        <v>1669</v>
      </c>
      <c r="I305" s="1" t="s">
        <v>1534</v>
      </c>
      <c r="K305" s="1" t="s">
        <v>1537</v>
      </c>
      <c r="L305" s="1" t="s">
        <v>2032</v>
      </c>
      <c r="M305" s="1" t="s">
        <v>1538</v>
      </c>
      <c r="N305" s="2" t="s">
        <v>1691</v>
      </c>
      <c r="O305" s="6" t="str">
        <f t="shared" si="9"/>
        <v xml:space="preserve">|Bane Fire Dart|&amp;ref(Spell/P_Death.jpg,nolink,25x25,Death);1|&amp;ref(Spell/P_Fire.jpg,nolink,25x25,Fire);1||戦闘/陸上専用|攻撃|
|~|&gt;|&gt;|&gt;|&gt;|敵を腐敗させる破滅の炎の矢で攻撃します|
</v>
      </c>
      <c r="P305" s="3" t="s">
        <v>1692</v>
      </c>
      <c r="Q305" s="1" t="s">
        <v>1560</v>
      </c>
      <c r="R305" s="1">
        <v>100</v>
      </c>
      <c r="S305" s="1">
        <v>0</v>
      </c>
      <c r="T305" s="1">
        <v>1</v>
      </c>
      <c r="U305" s="1">
        <v>4</v>
      </c>
      <c r="V305" s="1">
        <v>20</v>
      </c>
      <c r="W305" s="1" t="s">
        <v>1684</v>
      </c>
      <c r="X305" s="1" t="s">
        <v>1693</v>
      </c>
    </row>
    <row r="306" spans="1:24" x14ac:dyDescent="0.15">
      <c r="A306" t="str">
        <f t="shared" si="8"/>
        <v/>
      </c>
      <c r="C306" s="1" t="s">
        <v>263</v>
      </c>
      <c r="D306" s="1">
        <v>4</v>
      </c>
      <c r="F306" s="1" t="s">
        <v>310</v>
      </c>
      <c r="H306" s="3" t="s">
        <v>1633</v>
      </c>
      <c r="K306" s="1" t="s">
        <v>1537</v>
      </c>
      <c r="L306" s="1" t="s">
        <v>2027</v>
      </c>
      <c r="M306" s="1" t="s">
        <v>1538</v>
      </c>
      <c r="N306" s="2" t="s">
        <v>1695</v>
      </c>
      <c r="O306" s="6" t="str">
        <f t="shared" si="9"/>
        <v xml:space="preserve">|Bolt of Unlife|&amp;ref(Spell/P_Death.jpg,nolink,25x25,Death);2|||戦闘/水陸両用|攻撃|
|~|&gt;|&gt;|&gt;|&gt;|殺した敵をゾンビ化させる反生命の矢を放ち攻撃します|
</v>
      </c>
      <c r="P306" s="3" t="s">
        <v>1688</v>
      </c>
      <c r="Q306" s="1" t="s">
        <v>1694</v>
      </c>
      <c r="R306" s="1">
        <v>100</v>
      </c>
      <c r="S306" s="1">
        <v>0</v>
      </c>
      <c r="T306" s="1">
        <v>1</v>
      </c>
      <c r="U306" s="1">
        <v>1</v>
      </c>
      <c r="V306" s="1">
        <v>20</v>
      </c>
      <c r="W306" s="1" t="s">
        <v>1793</v>
      </c>
    </row>
    <row r="307" spans="1:24" x14ac:dyDescent="0.15">
      <c r="A307" t="str">
        <f t="shared" si="8"/>
        <v>Evocation4E</v>
      </c>
      <c r="C307" s="1" t="s">
        <v>263</v>
      </c>
      <c r="D307" s="1">
        <v>4</v>
      </c>
      <c r="F307" s="1" t="s">
        <v>311</v>
      </c>
      <c r="H307" s="3" t="s">
        <v>1634</v>
      </c>
      <c r="K307" s="1" t="s">
        <v>1537</v>
      </c>
      <c r="L307" s="1" t="s">
        <v>2032</v>
      </c>
      <c r="M307" s="1" t="s">
        <v>1538</v>
      </c>
      <c r="N307" s="2" t="s">
        <v>1696</v>
      </c>
      <c r="O307" s="6" t="str">
        <f t="shared" si="9"/>
        <v xml:space="preserve">|Breath of the Dragon|&amp;ref(Spell/P_Nature.jpg,nolink,25x25,Nature);2|||戦闘/陸上専用|攻撃|
|~|&gt;|&gt;|&gt;|&gt;|中範囲に毒の胆汁を吐きかけ攻撃します|
</v>
      </c>
      <c r="P307" s="3" t="s">
        <v>1697</v>
      </c>
      <c r="Q307" s="1" t="s">
        <v>1576</v>
      </c>
      <c r="R307" s="1">
        <v>100</v>
      </c>
      <c r="S307" s="1">
        <v>3</v>
      </c>
      <c r="T307" s="1">
        <v>1</v>
      </c>
      <c r="U307" s="1">
        <v>-1</v>
      </c>
      <c r="V307" s="1">
        <v>20</v>
      </c>
      <c r="W307" s="1" t="s">
        <v>1698</v>
      </c>
    </row>
    <row r="308" spans="1:24" x14ac:dyDescent="0.15">
      <c r="A308" t="str">
        <f t="shared" si="8"/>
        <v>Evocation5S</v>
      </c>
      <c r="C308" s="1" t="s">
        <v>263</v>
      </c>
      <c r="D308" s="1">
        <v>5</v>
      </c>
      <c r="F308" s="1" t="s">
        <v>312</v>
      </c>
      <c r="H308" s="3" t="s">
        <v>1700</v>
      </c>
      <c r="K308" s="1" t="s">
        <v>1712</v>
      </c>
      <c r="L308" s="1" t="s">
        <v>2032</v>
      </c>
      <c r="M308" s="1" t="s">
        <v>1713</v>
      </c>
      <c r="N308" s="2" t="s">
        <v>1714</v>
      </c>
      <c r="O308" s="6" t="str">
        <f t="shared" si="9"/>
        <v xml:space="preserve">|Falling Fires|&amp;ref(Spell/P_Fire.jpg,nolink,25x25,Fire);3|||戦闘/陸上専用|攻撃|
|~|&gt;|&gt;|&gt;|&gt;|中範囲に炎の雨を降らせ攻撃します|
</v>
      </c>
      <c r="P308" s="3">
        <v>15</v>
      </c>
      <c r="Q308" s="1">
        <v>30</v>
      </c>
      <c r="R308" s="1">
        <v>100</v>
      </c>
      <c r="S308" s="1" t="s">
        <v>1715</v>
      </c>
      <c r="T308" s="1">
        <v>1</v>
      </c>
      <c r="U308" s="1">
        <v>1</v>
      </c>
      <c r="V308" s="1">
        <v>20</v>
      </c>
      <c r="W308" s="1" t="s">
        <v>1716</v>
      </c>
    </row>
    <row r="309" spans="1:24" x14ac:dyDescent="0.15">
      <c r="A309" t="str">
        <f t="shared" si="8"/>
        <v/>
      </c>
      <c r="C309" s="1" t="s">
        <v>263</v>
      </c>
      <c r="D309" s="1">
        <v>5</v>
      </c>
      <c r="F309" s="1" t="s">
        <v>313</v>
      </c>
      <c r="H309" s="3" t="s">
        <v>1701</v>
      </c>
      <c r="K309" s="1" t="s">
        <v>1712</v>
      </c>
      <c r="L309" s="1" t="s">
        <v>2027</v>
      </c>
      <c r="M309" s="1" t="s">
        <v>1713</v>
      </c>
      <c r="N309" s="2" t="s">
        <v>1717</v>
      </c>
      <c r="O309" s="6" t="str">
        <f t="shared" si="9"/>
        <v xml:space="preserve">|Orb Lightning|&amp;ref(Spell/P_Air.jpg,nolink,25x25,Air);2|||戦闘/水陸両用|攻撃|
|~|&gt;|&gt;|&gt;|&gt;|5回跳弾する電撃を放ち攻撃します|
</v>
      </c>
      <c r="P309" s="3">
        <v>5</v>
      </c>
      <c r="Q309" s="1">
        <v>20</v>
      </c>
      <c r="R309" s="1">
        <v>100</v>
      </c>
      <c r="S309" s="1">
        <v>0</v>
      </c>
      <c r="T309" s="1">
        <v>1</v>
      </c>
      <c r="U309" s="1">
        <v>0</v>
      </c>
      <c r="V309" s="1">
        <v>20</v>
      </c>
      <c r="W309" s="1" t="s">
        <v>1718</v>
      </c>
    </row>
    <row r="310" spans="1:24" x14ac:dyDescent="0.15">
      <c r="A310" t="str">
        <f t="shared" si="8"/>
        <v/>
      </c>
      <c r="C310" s="1" t="s">
        <v>263</v>
      </c>
      <c r="D310" s="1">
        <v>5</v>
      </c>
      <c r="F310" s="1" t="s">
        <v>314</v>
      </c>
      <c r="H310" s="3" t="s">
        <v>1702</v>
      </c>
      <c r="J310" s="1">
        <v>1</v>
      </c>
      <c r="K310" s="1" t="s">
        <v>1712</v>
      </c>
      <c r="L310" s="1" t="s">
        <v>2032</v>
      </c>
      <c r="M310" s="1" t="s">
        <v>1719</v>
      </c>
      <c r="N310" s="2" t="s">
        <v>1720</v>
      </c>
      <c r="O310" s="6" t="str">
        <f t="shared" si="9"/>
        <v xml:space="preserve">|Storm|&amp;ref(Spell/P_Air.jpg,nolink,25x25,Air);4||&amp;ref(Spell/V_Air.jpg,nolink,25x25,Air Gem);1|戦闘/陸上専用|戦闘呪附|
|~|&gt;|&gt;|&gt;|&gt;|戦場に激しい嵐を起こし飛行や射撃を著しく制限します|
</v>
      </c>
      <c r="P310" s="3" t="s">
        <v>1721</v>
      </c>
      <c r="Q310" s="1">
        <v>0</v>
      </c>
      <c r="R310" s="1">
        <v>200</v>
      </c>
      <c r="S310" s="1">
        <v>0</v>
      </c>
      <c r="T310" s="1">
        <v>1</v>
      </c>
      <c r="U310" s="1">
        <v>0</v>
      </c>
      <c r="V310" s="1">
        <v>100</v>
      </c>
      <c r="W310" s="1" t="s">
        <v>1719</v>
      </c>
    </row>
    <row r="311" spans="1:24" x14ac:dyDescent="0.15">
      <c r="A311" t="str">
        <f t="shared" si="8"/>
        <v/>
      </c>
      <c r="C311" s="1" t="s">
        <v>263</v>
      </c>
      <c r="D311" s="1">
        <v>5</v>
      </c>
      <c r="F311" s="1" t="s">
        <v>315</v>
      </c>
      <c r="H311" s="3" t="s">
        <v>1703</v>
      </c>
      <c r="K311" s="1" t="s">
        <v>1712</v>
      </c>
      <c r="L311" s="1" t="s">
        <v>2032</v>
      </c>
      <c r="M311" s="1" t="s">
        <v>1713</v>
      </c>
      <c r="N311" s="2" t="s">
        <v>1722</v>
      </c>
      <c r="O311" s="6" t="str">
        <f t="shared" si="9"/>
        <v xml:space="preserve">|Falling Frost|&amp;ref(Spell/P_Water.jpg,nolink,25x25,Water);3|||戦闘/陸上専用|攻撃|
|~|&gt;|&gt;|&gt;|&gt;|中範囲に冷気の雨を降らせ攻撃します|
</v>
      </c>
      <c r="P311" s="3" t="s">
        <v>1723</v>
      </c>
      <c r="Q311" s="1">
        <v>30</v>
      </c>
      <c r="R311" s="1">
        <v>100</v>
      </c>
      <c r="S311" s="1" t="s">
        <v>1724</v>
      </c>
      <c r="T311" s="1">
        <v>1</v>
      </c>
      <c r="U311" s="1">
        <v>0</v>
      </c>
      <c r="V311" s="1">
        <v>20</v>
      </c>
      <c r="W311" s="1" t="s">
        <v>1725</v>
      </c>
    </row>
    <row r="312" spans="1:24" x14ac:dyDescent="0.15">
      <c r="A312" t="str">
        <f t="shared" si="8"/>
        <v/>
      </c>
      <c r="C312" s="1" t="s">
        <v>263</v>
      </c>
      <c r="D312" s="1">
        <v>5</v>
      </c>
      <c r="F312" s="1" t="s">
        <v>316</v>
      </c>
      <c r="H312" s="3" t="s">
        <v>1704</v>
      </c>
      <c r="I312" s="1" t="s">
        <v>1705</v>
      </c>
      <c r="K312" s="1" t="s">
        <v>1712</v>
      </c>
      <c r="L312" s="1" t="s">
        <v>2032</v>
      </c>
      <c r="M312" s="1" t="s">
        <v>1713</v>
      </c>
      <c r="N312" s="2" t="s">
        <v>1726</v>
      </c>
      <c r="O312" s="6" t="str">
        <f t="shared" si="9"/>
        <v xml:space="preserve">|Gifts from Heaven|&amp;ref(Spell/P_Earth.jpg,nolink,25x25,Earth);3|&amp;ref(Spell/P_Astral.jpg,nolink,25x25,Astral);1||戦闘/陸上専用|攻撃|
|~|&gt;|&gt;|&gt;|&gt;|3発の驚異的な威力を持つ隕石を落とし攻撃します|
</v>
      </c>
      <c r="P312" s="3">
        <v>150</v>
      </c>
      <c r="Q312" s="1">
        <v>100</v>
      </c>
      <c r="R312" s="1">
        <v>100</v>
      </c>
      <c r="S312" s="1">
        <v>1</v>
      </c>
      <c r="T312" s="1">
        <v>3</v>
      </c>
      <c r="U312" s="1">
        <v>-3</v>
      </c>
      <c r="V312" s="1">
        <v>50</v>
      </c>
      <c r="W312" s="1" t="s">
        <v>1727</v>
      </c>
    </row>
    <row r="313" spans="1:24" x14ac:dyDescent="0.15">
      <c r="A313" t="str">
        <f t="shared" si="8"/>
        <v/>
      </c>
      <c r="C313" s="1" t="s">
        <v>263</v>
      </c>
      <c r="D313" s="1">
        <v>5</v>
      </c>
      <c r="F313" s="1" t="s">
        <v>317</v>
      </c>
      <c r="H313" s="3" t="s">
        <v>1706</v>
      </c>
      <c r="J313" s="1">
        <v>3</v>
      </c>
      <c r="K313" s="1" t="s">
        <v>1712</v>
      </c>
      <c r="L313" s="1" t="s">
        <v>2032</v>
      </c>
      <c r="M313" s="1" t="s">
        <v>1728</v>
      </c>
      <c r="N313" s="2" t="s">
        <v>1729</v>
      </c>
      <c r="O313" s="6" t="str">
        <f t="shared" si="9"/>
        <v xml:space="preserve">|Earthquake|&amp;ref(Spell/P_Earth.jpg,nolink,25x25,Earth);4||&amp;ref(Spell/V_Earth.jpg,nolink,25x25,Earth Gem);3|戦闘/陸上専用|全体攻撃|
|~|&gt;|&gt;|&gt;|&gt;|敵味方全員を地震で攻撃し洞窟では落盤も起こします|
</v>
      </c>
      <c r="P313" s="3">
        <v>8</v>
      </c>
      <c r="Q313" s="1">
        <v>0</v>
      </c>
      <c r="R313" s="1">
        <v>200</v>
      </c>
      <c r="S313" s="1">
        <v>666</v>
      </c>
      <c r="T313" s="1">
        <v>1</v>
      </c>
      <c r="U313" s="1">
        <v>0</v>
      </c>
      <c r="V313" s="1">
        <v>300</v>
      </c>
      <c r="W313" s="1" t="s">
        <v>1730</v>
      </c>
    </row>
    <row r="314" spans="1:24" x14ac:dyDescent="0.15">
      <c r="A314" t="str">
        <f t="shared" si="8"/>
        <v/>
      </c>
      <c r="C314" s="1" t="s">
        <v>263</v>
      </c>
      <c r="D314" s="1">
        <v>5</v>
      </c>
      <c r="F314" s="1" t="s">
        <v>318</v>
      </c>
      <c r="H314" s="3" t="s">
        <v>1707</v>
      </c>
      <c r="K314" s="1" t="s">
        <v>1712</v>
      </c>
      <c r="L314" s="1" t="s">
        <v>2032</v>
      </c>
      <c r="M314" s="1" t="s">
        <v>1731</v>
      </c>
      <c r="N314" s="2" t="s">
        <v>1732</v>
      </c>
      <c r="O314" s="6" t="str">
        <f t="shared" si="9"/>
        <v xml:space="preserve">|Stellar Cascades|&amp;ref(Spell/P_Astral.jpg,nolink,25x25,Astral);2|||戦闘/陸上専用|疲労攻撃|
|~|&gt;|&gt;|&gt;|&gt;|中範囲に星の光を降らせ疲労させます|
</v>
      </c>
      <c r="P314" s="3">
        <v>25</v>
      </c>
      <c r="Q314" s="1">
        <v>35</v>
      </c>
      <c r="R314" s="1">
        <v>100</v>
      </c>
      <c r="S314" s="1">
        <v>5</v>
      </c>
      <c r="T314" s="1">
        <v>1</v>
      </c>
      <c r="U314" s="1">
        <v>100</v>
      </c>
      <c r="V314" s="1">
        <v>20</v>
      </c>
      <c r="W314" s="1" t="s">
        <v>1733</v>
      </c>
    </row>
    <row r="315" spans="1:24" x14ac:dyDescent="0.15">
      <c r="A315" t="str">
        <f t="shared" si="8"/>
        <v/>
      </c>
      <c r="C315" s="1" t="s">
        <v>263</v>
      </c>
      <c r="D315" s="1">
        <v>5</v>
      </c>
      <c r="F315" s="1" t="s">
        <v>319</v>
      </c>
      <c r="H315" s="3" t="s">
        <v>1708</v>
      </c>
      <c r="K315" s="1" t="s">
        <v>1712</v>
      </c>
      <c r="L315" s="1" t="s">
        <v>2027</v>
      </c>
      <c r="M315" s="1" t="s">
        <v>1734</v>
      </c>
      <c r="N315" s="2" t="s">
        <v>1736</v>
      </c>
      <c r="O315" s="6" t="str">
        <f t="shared" si="9"/>
        <v xml:space="preserve">|Astral Geyser|&amp;ref(Spell/P_Astral.jpg,nolink,25x25,Astral);3|||戦闘/水陸両用|弱体化|
|~|&gt;|&gt;|&gt;|&gt;|小範囲の敵にHorrorへの強力な信号を植え付けます|
</v>
      </c>
      <c r="P315" s="3" t="s">
        <v>1735</v>
      </c>
      <c r="Q315" s="1" t="s">
        <v>1737</v>
      </c>
      <c r="R315" s="1">
        <v>100</v>
      </c>
      <c r="S315" s="1">
        <v>1</v>
      </c>
      <c r="T315" s="1">
        <v>1</v>
      </c>
      <c r="U315" s="1">
        <v>0</v>
      </c>
      <c r="V315" s="1">
        <v>20</v>
      </c>
      <c r="W315" s="1" t="s">
        <v>1738</v>
      </c>
      <c r="X315" s="1" t="s">
        <v>1739</v>
      </c>
    </row>
    <row r="316" spans="1:24" x14ac:dyDescent="0.15">
      <c r="A316" t="str">
        <f t="shared" si="8"/>
        <v/>
      </c>
      <c r="C316" s="1" t="s">
        <v>263</v>
      </c>
      <c r="D316" s="1">
        <v>5</v>
      </c>
      <c r="F316" s="1" t="s">
        <v>320</v>
      </c>
      <c r="H316" s="3" t="s">
        <v>1709</v>
      </c>
      <c r="J316" s="1">
        <v>1</v>
      </c>
      <c r="K316" s="1" t="s">
        <v>1712</v>
      </c>
      <c r="L316" s="1" t="s">
        <v>2027</v>
      </c>
      <c r="M316" s="1" t="s">
        <v>1713</v>
      </c>
      <c r="N316" s="2" t="s">
        <v>1740</v>
      </c>
      <c r="O316" s="6" t="str">
        <f t="shared" si="9"/>
        <v xml:space="preserve">|Shadow Blast|&amp;ref(Spell/P_Death.jpg,nolink,25x25,Death);2||&amp;ref(Spell/V_Death.jpg,nolink,25x25,Death Gem);1|戦闘/水陸両用|攻撃|
|~|&gt;|&gt;|&gt;|&gt;|中範囲を敵を麻痺させる影の爆風で攻撃します|
</v>
      </c>
      <c r="P316" s="3" t="s">
        <v>1741</v>
      </c>
      <c r="Q316" s="1" t="s">
        <v>1742</v>
      </c>
      <c r="R316" s="1">
        <v>125</v>
      </c>
      <c r="S316" s="1" t="s">
        <v>1743</v>
      </c>
      <c r="T316" s="1">
        <v>1</v>
      </c>
      <c r="U316" s="1">
        <v>0</v>
      </c>
      <c r="V316" s="1">
        <v>100</v>
      </c>
      <c r="W316" s="1" t="s">
        <v>1744</v>
      </c>
      <c r="X316" s="1" t="s">
        <v>1745</v>
      </c>
    </row>
    <row r="317" spans="1:24" x14ac:dyDescent="0.15">
      <c r="A317" t="str">
        <f t="shared" si="8"/>
        <v/>
      </c>
      <c r="C317" s="1" t="s">
        <v>263</v>
      </c>
      <c r="D317" s="1">
        <v>5</v>
      </c>
      <c r="F317" s="1" t="s">
        <v>321</v>
      </c>
      <c r="H317" s="3" t="s">
        <v>1710</v>
      </c>
      <c r="K317" s="1" t="s">
        <v>1712</v>
      </c>
      <c r="L317" s="1" t="s">
        <v>2027</v>
      </c>
      <c r="M317" s="1" t="s">
        <v>1713</v>
      </c>
      <c r="N317" s="2" t="s">
        <v>1746</v>
      </c>
      <c r="O317" s="6" t="str">
        <f t="shared" si="9"/>
        <v xml:space="preserve">|Poison Cloud|&amp;ref(Spell/P_Nature.jpg,nolink,25x25,Nature);3|||戦闘/水陸両用|攻撃|
|~|&gt;|&gt;|&gt;|&gt;|中範囲に暫く残る毒の雲を作り攻撃します|
</v>
      </c>
      <c r="P317" s="3">
        <v>1</v>
      </c>
      <c r="Q317" s="1">
        <v>30</v>
      </c>
      <c r="R317" s="1">
        <v>100</v>
      </c>
      <c r="S317" s="1" t="s">
        <v>1747</v>
      </c>
      <c r="T317" s="1">
        <v>1</v>
      </c>
      <c r="U317" s="1">
        <v>-1</v>
      </c>
      <c r="V317" s="1">
        <v>20</v>
      </c>
      <c r="W317" s="1" t="s">
        <v>1698</v>
      </c>
    </row>
    <row r="318" spans="1:24" x14ac:dyDescent="0.15">
      <c r="A318" t="str">
        <f t="shared" si="8"/>
        <v>Evocation5E</v>
      </c>
      <c r="C318" s="1" t="s">
        <v>263</v>
      </c>
      <c r="D318" s="1">
        <v>5</v>
      </c>
      <c r="F318" s="1" t="s">
        <v>322</v>
      </c>
      <c r="H318" s="3" t="s">
        <v>1710</v>
      </c>
      <c r="I318" s="1" t="s">
        <v>1711</v>
      </c>
      <c r="K318" s="1" t="s">
        <v>1712</v>
      </c>
      <c r="L318" s="1" t="s">
        <v>2032</v>
      </c>
      <c r="M318" s="1" t="s">
        <v>1748</v>
      </c>
      <c r="N318" s="2" t="s">
        <v>1749</v>
      </c>
      <c r="O318" s="6" t="str">
        <f t="shared" si="9"/>
        <v xml:space="preserve">|Healing Mists|&amp;ref(Spell/P_Nature.jpg,nolink,25x25,Nature);3|&amp;ref(Spell/P_Air.jpg,nolink,25x25,Air);1||戦闘/陸上専用|治療|
|~|&gt;|&gt;|&gt;|&gt;|中範囲に暫く残る癒しの雲を作りHPを回復させます|
</v>
      </c>
      <c r="P318" s="3">
        <v>2</v>
      </c>
      <c r="Q318" s="1">
        <v>30</v>
      </c>
      <c r="R318" s="1">
        <v>100</v>
      </c>
      <c r="S318" s="1" t="s">
        <v>1750</v>
      </c>
      <c r="T318" s="1">
        <v>1</v>
      </c>
      <c r="U318" s="1">
        <v>3</v>
      </c>
      <c r="V318" s="1">
        <v>20</v>
      </c>
      <c r="W318" s="1" t="s">
        <v>1751</v>
      </c>
    </row>
    <row r="319" spans="1:24" x14ac:dyDescent="0.15">
      <c r="A319" t="str">
        <f t="shared" si="8"/>
        <v>Evocation6S</v>
      </c>
      <c r="C319" s="1" t="s">
        <v>263</v>
      </c>
      <c r="D319" s="1">
        <v>6</v>
      </c>
      <c r="F319" s="1" t="s">
        <v>323</v>
      </c>
      <c r="H319" s="3" t="s">
        <v>1752</v>
      </c>
      <c r="K319" s="1" t="s">
        <v>1712</v>
      </c>
      <c r="L319" s="1" t="s">
        <v>2032</v>
      </c>
      <c r="M319" s="1" t="s">
        <v>1713</v>
      </c>
      <c r="N319" s="2" t="s">
        <v>1765</v>
      </c>
      <c r="O319" s="6" t="str">
        <f t="shared" si="9"/>
        <v xml:space="preserve">|Flame Eruption|&amp;ref(Spell/P_Fire.jpg,nolink,25x25,Fire);2|||戦闘/陸上専用|攻撃|
|~|&gt;|&gt;|&gt;|&gt;|近距離の広範囲に炎を吹きかけて攻撃します|
</v>
      </c>
      <c r="P319" s="3" t="s">
        <v>1766</v>
      </c>
      <c r="Q319" s="1" t="s">
        <v>1767</v>
      </c>
      <c r="R319" s="1">
        <v>100</v>
      </c>
      <c r="S319" s="1">
        <v>15</v>
      </c>
      <c r="T319" s="1">
        <v>1</v>
      </c>
      <c r="U319" s="1">
        <v>0</v>
      </c>
      <c r="V319" s="1">
        <v>30</v>
      </c>
      <c r="W319" s="1" t="s">
        <v>1716</v>
      </c>
    </row>
    <row r="320" spans="1:24" x14ac:dyDescent="0.15">
      <c r="A320" t="str">
        <f t="shared" si="8"/>
        <v/>
      </c>
      <c r="C320" s="1" t="s">
        <v>263</v>
      </c>
      <c r="D320" s="1">
        <v>6</v>
      </c>
      <c r="F320" s="1" t="s">
        <v>324</v>
      </c>
      <c r="H320" s="3" t="s">
        <v>1753</v>
      </c>
      <c r="J320" s="1">
        <v>2</v>
      </c>
      <c r="K320" s="1" t="s">
        <v>1712</v>
      </c>
      <c r="L320" s="1" t="s">
        <v>2032</v>
      </c>
      <c r="M320" s="1" t="s">
        <v>1719</v>
      </c>
      <c r="N320" s="2" t="s">
        <v>1768</v>
      </c>
      <c r="O320" s="6" t="str">
        <f t="shared" si="9"/>
        <v xml:space="preserve">|Wrathful Skies|&amp;ref(Spell/P_Air.jpg,nolink,25x25,Air);5||&amp;ref(Spell/V_Air.jpg,nolink,25x25,Air Gem);2|戦闘/陸上専用|戦闘呪附|
|~|&gt;|&gt;|&gt;|&gt;|嵐により力を増す断続的な落雷を呼び寄せます|
</v>
      </c>
      <c r="P320" s="3" t="s">
        <v>1769</v>
      </c>
      <c r="Q320" s="1">
        <v>0</v>
      </c>
      <c r="R320" s="1">
        <v>225</v>
      </c>
      <c r="S320" s="1">
        <v>0</v>
      </c>
      <c r="T320" s="1">
        <v>1</v>
      </c>
      <c r="U320" s="1">
        <v>0</v>
      </c>
      <c r="V320" s="1">
        <v>200</v>
      </c>
      <c r="W320" s="1" t="s">
        <v>1719</v>
      </c>
    </row>
    <row r="321" spans="1:24" x14ac:dyDescent="0.15">
      <c r="A321" t="str">
        <f t="shared" si="8"/>
        <v/>
      </c>
      <c r="C321" s="1" t="s">
        <v>263</v>
      </c>
      <c r="D321" s="1">
        <v>6</v>
      </c>
      <c r="F321" s="1" t="s">
        <v>325</v>
      </c>
      <c r="H321" s="3" t="s">
        <v>1753</v>
      </c>
      <c r="J321" s="1">
        <v>70</v>
      </c>
      <c r="K321" s="1" t="s">
        <v>1763</v>
      </c>
      <c r="L321" s="1" t="s">
        <v>2027</v>
      </c>
      <c r="M321" s="1" t="s">
        <v>1770</v>
      </c>
      <c r="N321" s="2" t="s">
        <v>1771</v>
      </c>
      <c r="O321" s="6" t="str">
        <f t="shared" si="9"/>
        <v xml:space="preserve">|Perpetual Storm|&amp;ref(Spell/P_Air.jpg,nolink,25x25,Air);5||&amp;ref(Spell/V_Air.jpg,nolink,25x25,Air Gem);70|儀式/水陸両用|世界呪附|
|~|&gt;|&gt;|&gt;|&gt;|世界中に絶え間ない嵐を起こし経済と移動を妨害します|
</v>
      </c>
      <c r="P321" s="3" t="s">
        <v>1772</v>
      </c>
      <c r="W321" s="1" t="s">
        <v>1770</v>
      </c>
    </row>
    <row r="322" spans="1:24" x14ac:dyDescent="0.15">
      <c r="A322" t="str">
        <f t="shared" si="8"/>
        <v/>
      </c>
      <c r="C322" s="1" t="s">
        <v>263</v>
      </c>
      <c r="D322" s="1">
        <v>6</v>
      </c>
      <c r="F322" s="1" t="s">
        <v>326</v>
      </c>
      <c r="H322" s="3" t="s">
        <v>1754</v>
      </c>
      <c r="K322" s="1" t="s">
        <v>1712</v>
      </c>
      <c r="L322" s="1" t="s">
        <v>2032</v>
      </c>
      <c r="M322" s="1" t="s">
        <v>1713</v>
      </c>
      <c r="N322" s="2" t="s">
        <v>1773</v>
      </c>
      <c r="O322" s="6" t="str">
        <f t="shared" si="9"/>
        <v xml:space="preserve">|Cleansing Water|&amp;ref(Spell/P_Water.jpg,nolink,25x25,Water);2|||戦闘/陸上専用|攻撃|
|~|&gt;|&gt;|&gt;|&gt;|中範囲にアンデッドやデーモンだけを浄化する水を放ち攻撃します|
</v>
      </c>
      <c r="P322" s="3" t="s">
        <v>1774</v>
      </c>
      <c r="Q322" s="1" t="s">
        <v>1775</v>
      </c>
      <c r="R322" s="1">
        <v>100</v>
      </c>
      <c r="S322" s="1" t="s">
        <v>1776</v>
      </c>
      <c r="T322" s="1">
        <v>1</v>
      </c>
      <c r="U322" s="1">
        <v>0</v>
      </c>
      <c r="V322" s="1">
        <v>20</v>
      </c>
      <c r="W322" s="1" t="s">
        <v>1777</v>
      </c>
    </row>
    <row r="323" spans="1:24" x14ac:dyDescent="0.15">
      <c r="A323" t="str">
        <f t="shared" ref="A323:A386" si="10">IF(C323&amp;D323&amp;E323&lt;&gt;C322&amp;D322&amp;E322,C323&amp;D323&amp;E323&amp;"S",IF(C323&amp;D323&amp;E323&lt;&gt;C324&amp;D324&amp;E324,C323&amp;D323&amp;E323&amp;"E",""))</f>
        <v/>
      </c>
      <c r="C323" s="1" t="s">
        <v>263</v>
      </c>
      <c r="D323" s="1">
        <v>6</v>
      </c>
      <c r="F323" s="1" t="s">
        <v>327</v>
      </c>
      <c r="H323" s="3" t="s">
        <v>1755</v>
      </c>
      <c r="I323" s="1" t="s">
        <v>1752</v>
      </c>
      <c r="K323" s="1" t="s">
        <v>1712</v>
      </c>
      <c r="L323" s="1" t="s">
        <v>2032</v>
      </c>
      <c r="M323" s="1" t="s">
        <v>1713</v>
      </c>
      <c r="N323" s="2" t="s">
        <v>1778</v>
      </c>
      <c r="O323" s="6" t="str">
        <f t="shared" ref="O323:O386" si="11">CONCATENATE("|",F323,"|",SUBSTITUTE(SUBSTITUTE(SUBSTITUTE(SUBSTITUTE(SUBSTITUTE(SUBSTITUTE(SUBSTITUTE(SUBSTITUTE(SUBSTITUTE(H323&amp;"|"&amp;I323,"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323&lt;&gt;"",SUBSTITUTE(SUBSTITUTE(SUBSTITUTE(SUBSTITUTE(SUBSTITUTE(SUBSTITUTE(SUBSTITUTE(SUBSTITUTE(LEFT(H323,1)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Slave);")&amp;J323,""),"|",K323,"/",L323,"|",M323,"|",CHAR(10),"|~|&gt;|&gt;|&gt;|&gt;|",N323,"|"&amp;CHAR(10))</f>
        <v xml:space="preserve">|Magma Eruption|&amp;ref(Spell/P_Earth.jpg,nolink,25x25,Earth);2|&amp;ref(Spell/P_Fire.jpg,nolink,25x25,Fire);2||戦闘/陸上専用|攻撃|
|~|&gt;|&gt;|&gt;|&gt;|中範囲に溶岩を噴き上げて攻撃します|
</v>
      </c>
      <c r="P323" s="3" t="s">
        <v>1779</v>
      </c>
      <c r="Q323" s="1">
        <v>30</v>
      </c>
      <c r="R323" s="1">
        <v>100</v>
      </c>
      <c r="S323" s="1" t="s">
        <v>1780</v>
      </c>
      <c r="T323" s="1">
        <v>1</v>
      </c>
      <c r="U323" s="1">
        <v>0</v>
      </c>
      <c r="V323" s="1">
        <v>50</v>
      </c>
      <c r="W323" s="1" t="s">
        <v>1781</v>
      </c>
    </row>
    <row r="324" spans="1:24" x14ac:dyDescent="0.15">
      <c r="A324" t="str">
        <f t="shared" si="10"/>
        <v/>
      </c>
      <c r="C324" s="1" t="s">
        <v>263</v>
      </c>
      <c r="D324" s="1">
        <v>6</v>
      </c>
      <c r="F324" s="1" t="s">
        <v>328</v>
      </c>
      <c r="H324" s="3" t="s">
        <v>1708</v>
      </c>
      <c r="I324" s="1" t="s">
        <v>1756</v>
      </c>
      <c r="K324" s="1" t="s">
        <v>1712</v>
      </c>
      <c r="L324" s="1" t="s">
        <v>2027</v>
      </c>
      <c r="M324" s="1" t="s">
        <v>1713</v>
      </c>
      <c r="N324" s="2" t="s">
        <v>1782</v>
      </c>
      <c r="O324" s="6" t="str">
        <f t="shared" si="11"/>
        <v xml:space="preserve">|Astral Fires|&amp;ref(Spell/P_Astral.jpg,nolink,25x25,Astral);3|&amp;ref(Spell/P_Fire.jpg,nolink,25x25,Fire);1||戦闘/水陸両用|攻撃|
|~|&gt;|&gt;|&gt;|&gt;|中範囲に異界の炎を放ち攻撃します|
</v>
      </c>
      <c r="P324" s="3">
        <v>10</v>
      </c>
      <c r="Q324" s="1" t="s">
        <v>1783</v>
      </c>
      <c r="R324" s="1">
        <v>100</v>
      </c>
      <c r="S324" s="1" t="s">
        <v>1780</v>
      </c>
      <c r="T324" s="1">
        <v>1</v>
      </c>
      <c r="U324" s="1">
        <v>100</v>
      </c>
      <c r="V324" s="1">
        <v>20</v>
      </c>
      <c r="W324" s="1" t="s">
        <v>1784</v>
      </c>
    </row>
    <row r="325" spans="1:24" x14ac:dyDescent="0.15">
      <c r="A325" t="str">
        <f t="shared" si="10"/>
        <v/>
      </c>
      <c r="C325" s="1" t="s">
        <v>263</v>
      </c>
      <c r="D325" s="1">
        <v>6</v>
      </c>
      <c r="F325" s="1" t="s">
        <v>329</v>
      </c>
      <c r="H325" s="3" t="s">
        <v>1757</v>
      </c>
      <c r="J325" s="1">
        <v>2</v>
      </c>
      <c r="K325" s="1" t="s">
        <v>1763</v>
      </c>
      <c r="L325" s="1" t="s">
        <v>2027</v>
      </c>
      <c r="M325" s="1" t="s">
        <v>1785</v>
      </c>
      <c r="N325" s="2" t="s">
        <v>1786</v>
      </c>
      <c r="O325" s="6" t="str">
        <f t="shared" si="11"/>
        <v xml:space="preserve">|Mind Hunt|&amp;ref(Spell/P_Astral.jpg,nolink,25x25,Astral);4||&amp;ref(Spell/V_Astral.jpg,nolink,25x25,Astral Pearl);2|儀式/水陸両用|遠隔攻撃|
|~|&gt;|&gt;|&gt;|&gt;|指定した州の指揮官一人を精神攻撃呪文で攻撃します|
</v>
      </c>
      <c r="Q325" s="1">
        <v>6</v>
      </c>
      <c r="W325" s="1" t="s">
        <v>1787</v>
      </c>
    </row>
    <row r="326" spans="1:24" x14ac:dyDescent="0.15">
      <c r="A326" t="str">
        <f t="shared" si="10"/>
        <v/>
      </c>
      <c r="C326" s="1" t="s">
        <v>263</v>
      </c>
      <c r="D326" s="1">
        <v>6</v>
      </c>
      <c r="F326" s="1" t="s">
        <v>330</v>
      </c>
      <c r="H326" s="3" t="s">
        <v>1758</v>
      </c>
      <c r="I326" s="1" t="s">
        <v>1759</v>
      </c>
      <c r="J326" s="1">
        <v>70</v>
      </c>
      <c r="K326" s="1" t="s">
        <v>1763</v>
      </c>
      <c r="L326" s="1" t="s">
        <v>2027</v>
      </c>
      <c r="M326" s="1" t="s">
        <v>1770</v>
      </c>
      <c r="N326" s="2" t="s">
        <v>1788</v>
      </c>
      <c r="O326" s="6" t="str">
        <f t="shared" si="11"/>
        <v xml:space="preserve">|The Wrath of God|&amp;ref(Spell/P_Astral.jpg,nolink,25x25,Astral);5|&amp;ref(Spell/P_Air.jpg,nolink,25x25,Air);3|&amp;ref(Spell/V_Astral.jpg,nolink,25x25,Astral Pearl);70|儀式/水陸両用|世界呪附|
|~|&gt;|&gt;|&gt;|&gt;|世界中の敵を毎月落雷で攻撃します|
</v>
      </c>
      <c r="P326" s="3" t="s">
        <v>1789</v>
      </c>
      <c r="W326" s="1" t="s">
        <v>1770</v>
      </c>
    </row>
    <row r="327" spans="1:24" x14ac:dyDescent="0.15">
      <c r="A327" t="str">
        <f t="shared" si="10"/>
        <v/>
      </c>
      <c r="C327" s="1" t="s">
        <v>263</v>
      </c>
      <c r="D327" s="1">
        <v>6</v>
      </c>
      <c r="F327" s="1" t="s">
        <v>331</v>
      </c>
      <c r="H327" s="3" t="s">
        <v>1760</v>
      </c>
      <c r="K327" s="1" t="s">
        <v>1712</v>
      </c>
      <c r="L327" s="1" t="s">
        <v>2027</v>
      </c>
      <c r="M327" s="1" t="s">
        <v>1713</v>
      </c>
      <c r="N327" s="2" t="s">
        <v>1790</v>
      </c>
      <c r="O327" s="6" t="str">
        <f t="shared" si="11"/>
        <v xml:space="preserve">|Blast of Unlife|&amp;ref(Spell/P_Death.jpg,nolink,25x25,Death);3|||戦闘/水陸両用|攻撃|
|~|&gt;|&gt;|&gt;|&gt;|小範囲に殺した敵をゾンビ化させる反生命の爆風を放ち攻撃します|
</v>
      </c>
      <c r="P327" s="3" t="s">
        <v>1791</v>
      </c>
      <c r="Q327" s="1" t="s">
        <v>1792</v>
      </c>
      <c r="R327" s="1">
        <v>100</v>
      </c>
      <c r="S327" s="1">
        <v>1</v>
      </c>
      <c r="T327" s="1">
        <v>1</v>
      </c>
      <c r="U327" s="1">
        <v>0</v>
      </c>
      <c r="V327" s="1">
        <v>20</v>
      </c>
      <c r="W327" s="1" t="s">
        <v>1794</v>
      </c>
    </row>
    <row r="328" spans="1:24" x14ac:dyDescent="0.15">
      <c r="A328" t="str">
        <f t="shared" si="10"/>
        <v/>
      </c>
      <c r="C328" s="1" t="s">
        <v>263</v>
      </c>
      <c r="D328" s="1">
        <v>6</v>
      </c>
      <c r="F328" s="1" t="s">
        <v>332</v>
      </c>
      <c r="H328" s="3" t="s">
        <v>1760</v>
      </c>
      <c r="I328" s="1" t="s">
        <v>1756</v>
      </c>
      <c r="K328" s="1" t="s">
        <v>1712</v>
      </c>
      <c r="L328" s="1" t="s">
        <v>2032</v>
      </c>
      <c r="M328" s="1" t="s">
        <v>1713</v>
      </c>
      <c r="N328" s="2" t="s">
        <v>1795</v>
      </c>
      <c r="O328" s="6" t="str">
        <f t="shared" si="11"/>
        <v xml:space="preserve">|Bane Fire|&amp;ref(Spell/P_Death.jpg,nolink,25x25,Death);3|&amp;ref(Spell/P_Fire.jpg,nolink,25x25,Fire);1||戦闘/陸上専用|攻撃|
|~|&gt;|&gt;|&gt;|&gt;|小範囲を敵を腐敗させる破滅の炎の爆風で攻撃します|
</v>
      </c>
      <c r="P328" s="3" t="s">
        <v>1796</v>
      </c>
      <c r="Q328" s="1" t="s">
        <v>1797</v>
      </c>
      <c r="R328" s="1">
        <v>100</v>
      </c>
      <c r="S328" s="1">
        <v>1</v>
      </c>
      <c r="T328" s="1">
        <v>1</v>
      </c>
      <c r="U328" s="1">
        <v>1</v>
      </c>
      <c r="V328" s="1">
        <v>30</v>
      </c>
      <c r="W328" s="1" t="s">
        <v>1798</v>
      </c>
      <c r="X328" s="1" t="s">
        <v>1799</v>
      </c>
    </row>
    <row r="329" spans="1:24" x14ac:dyDescent="0.15">
      <c r="A329" t="str">
        <f t="shared" si="10"/>
        <v/>
      </c>
      <c r="C329" s="1" t="s">
        <v>263</v>
      </c>
      <c r="D329" s="1">
        <v>6</v>
      </c>
      <c r="F329" s="1" t="s">
        <v>333</v>
      </c>
      <c r="H329" s="3" t="s">
        <v>1761</v>
      </c>
      <c r="I329" s="1" t="s">
        <v>1711</v>
      </c>
      <c r="J329" s="1">
        <v>1</v>
      </c>
      <c r="K329" s="1" t="s">
        <v>1712</v>
      </c>
      <c r="L329" s="1" t="s">
        <v>2032</v>
      </c>
      <c r="M329" s="1" t="s">
        <v>1719</v>
      </c>
      <c r="N329" s="2" t="s">
        <v>1800</v>
      </c>
      <c r="O329" s="6" t="str">
        <f t="shared" si="11"/>
        <v xml:space="preserve">|Wailing Winds|&amp;ref(Spell/P_Death.jpg,nolink,25x25,Death);4|&amp;ref(Spell/P_Air.jpg,nolink,25x25,Air);1|&amp;ref(Spell/V_Death.jpg,nolink,25x25,Death Gem);1|戦闘/陸上専用|戦闘呪附|
|~|&gt;|&gt;|&gt;|&gt;|戦場全体に敵を怯えさせる恐怖の風を放ちます|
</v>
      </c>
      <c r="P329" s="3" t="s">
        <v>1801</v>
      </c>
      <c r="Q329" s="1">
        <v>0</v>
      </c>
      <c r="R329" s="1">
        <v>200</v>
      </c>
      <c r="S329" s="1">
        <v>0</v>
      </c>
      <c r="T329" s="1">
        <v>1</v>
      </c>
      <c r="U329" s="1">
        <v>0</v>
      </c>
      <c r="V329" s="1">
        <v>100</v>
      </c>
      <c r="W329" s="1" t="s">
        <v>1719</v>
      </c>
    </row>
    <row r="330" spans="1:24" x14ac:dyDescent="0.15">
      <c r="A330" t="str">
        <f t="shared" si="10"/>
        <v>Evocation6E</v>
      </c>
      <c r="C330" s="1" t="s">
        <v>263</v>
      </c>
      <c r="D330" s="1">
        <v>6</v>
      </c>
      <c r="F330" s="1" t="s">
        <v>334</v>
      </c>
      <c r="H330" s="3" t="s">
        <v>1762</v>
      </c>
      <c r="K330" s="1" t="s">
        <v>1712</v>
      </c>
      <c r="L330" s="1" t="s">
        <v>2027</v>
      </c>
      <c r="M330" s="1" t="s">
        <v>1802</v>
      </c>
      <c r="N330" s="2" t="s">
        <v>1803</v>
      </c>
      <c r="O330" s="6" t="str">
        <f t="shared" si="11"/>
        <v xml:space="preserve">|Stream of Life|&amp;ref(Spell/P_Nature.jpg,nolink,25x25,Nature);1|||戦闘/水陸両用|即死|
|~|&gt;|&gt;|&gt;|&gt;|小範囲の敵に過剰な生命力を注ぎ即死か狂乱させようと試みます|
</v>
      </c>
      <c r="P330" s="3">
        <v>999</v>
      </c>
      <c r="Q330" s="1" t="s">
        <v>1783</v>
      </c>
      <c r="R330" s="1">
        <v>100</v>
      </c>
      <c r="S330" s="1">
        <v>1</v>
      </c>
      <c r="T330" s="1">
        <v>1</v>
      </c>
      <c r="U330" s="1">
        <v>2</v>
      </c>
      <c r="V330" s="1">
        <v>20</v>
      </c>
      <c r="W330" s="1" t="s">
        <v>1804</v>
      </c>
    </row>
    <row r="331" spans="1:24" x14ac:dyDescent="0.15">
      <c r="A331" t="str">
        <f t="shared" si="10"/>
        <v>Evocation7S</v>
      </c>
      <c r="C331" s="1" t="s">
        <v>263</v>
      </c>
      <c r="D331" s="1">
        <v>7</v>
      </c>
      <c r="F331" s="1" t="s">
        <v>335</v>
      </c>
      <c r="H331" s="3" t="s">
        <v>1805</v>
      </c>
      <c r="J331" s="1">
        <v>5</v>
      </c>
      <c r="K331" s="1" t="s">
        <v>1712</v>
      </c>
      <c r="L331" s="1" t="s">
        <v>2032</v>
      </c>
      <c r="M331" s="1" t="s">
        <v>1719</v>
      </c>
      <c r="N331" s="2" t="s">
        <v>1811</v>
      </c>
      <c r="O331" s="6" t="str">
        <f t="shared" si="11"/>
        <v xml:space="preserve">|Fire Storm|&amp;ref(Spell/P_Fire.jpg,nolink,25x25,Fire);5||&amp;ref(Spell/V_Fire.jpg,nolink,25x25,Fire Gem);5|戦闘/陸上専用|戦闘呪附|
|~|&gt;|&gt;|&gt;|&gt;|戦場を炎の嵐で包み敵味方全員を断続的に攻撃します|
</v>
      </c>
      <c r="P331" s="3" t="s">
        <v>1812</v>
      </c>
      <c r="Q331" s="1">
        <v>0</v>
      </c>
      <c r="R331" s="1">
        <v>300</v>
      </c>
      <c r="S331" s="1">
        <v>0</v>
      </c>
      <c r="T331" s="1">
        <v>1</v>
      </c>
      <c r="U331" s="1">
        <v>0</v>
      </c>
      <c r="V331" s="1">
        <v>500</v>
      </c>
      <c r="W331" s="1" t="s">
        <v>1719</v>
      </c>
    </row>
    <row r="332" spans="1:24" x14ac:dyDescent="0.15">
      <c r="A332" t="str">
        <f t="shared" si="10"/>
        <v/>
      </c>
      <c r="C332" s="1" t="s">
        <v>263</v>
      </c>
      <c r="D332" s="1">
        <v>7</v>
      </c>
      <c r="F332" s="1" t="s">
        <v>336</v>
      </c>
      <c r="H332" s="3" t="s">
        <v>1806</v>
      </c>
      <c r="J332" s="1">
        <v>2</v>
      </c>
      <c r="K332" s="1" t="s">
        <v>1712</v>
      </c>
      <c r="L332" s="1" t="s">
        <v>2027</v>
      </c>
      <c r="M332" s="1" t="s">
        <v>1713</v>
      </c>
      <c r="N332" s="2" t="s">
        <v>1813</v>
      </c>
      <c r="O332" s="6" t="str">
        <f t="shared" si="11"/>
        <v xml:space="preserve">|Shimmering Fields|&amp;ref(Spell/P_Air.jpg,nolink,25x25,Air);6||&amp;ref(Spell/V_Air.jpg,nolink,25x25,Air Gem);2|戦闘/水陸両用|攻撃|
|~|&gt;|&gt;|&gt;|&gt;|超広範囲を激しい放電により攻撃します|
</v>
      </c>
      <c r="P332" s="3" t="s">
        <v>1814</v>
      </c>
      <c r="Q332" s="1">
        <v>25</v>
      </c>
      <c r="R332" s="1">
        <v>150</v>
      </c>
      <c r="S332" s="1">
        <v>50</v>
      </c>
      <c r="T332" s="1">
        <v>1</v>
      </c>
      <c r="U332" s="1">
        <v>0</v>
      </c>
      <c r="V332" s="1">
        <v>200</v>
      </c>
      <c r="W332" s="1" t="s">
        <v>1815</v>
      </c>
    </row>
    <row r="333" spans="1:24" x14ac:dyDescent="0.15">
      <c r="A333" t="str">
        <f t="shared" si="10"/>
        <v/>
      </c>
      <c r="C333" s="1" t="s">
        <v>263</v>
      </c>
      <c r="D333" s="1">
        <v>7</v>
      </c>
      <c r="F333" s="1" t="s">
        <v>337</v>
      </c>
      <c r="H333" s="3" t="s">
        <v>1754</v>
      </c>
      <c r="K333" s="1" t="s">
        <v>1712</v>
      </c>
      <c r="L333" s="1" t="s">
        <v>2032</v>
      </c>
      <c r="M333" s="1" t="s">
        <v>1713</v>
      </c>
      <c r="N333" s="2" t="s">
        <v>1816</v>
      </c>
      <c r="O333" s="6" t="str">
        <f t="shared" si="11"/>
        <v xml:space="preserve">|Ice Strike|&amp;ref(Spell/P_Water.jpg,nolink,25x25,Water);2|||戦闘/陸上専用|攻撃|
|~|&gt;|&gt;|&gt;|&gt;|中範囲を炸裂する氷の玉で攻撃します|
</v>
      </c>
      <c r="P333" s="3">
        <v>18</v>
      </c>
      <c r="Q333" s="1">
        <v>30</v>
      </c>
      <c r="R333" s="1">
        <v>100</v>
      </c>
      <c r="S333" s="1" t="s">
        <v>1817</v>
      </c>
      <c r="T333" s="1">
        <v>1</v>
      </c>
      <c r="U333" s="1">
        <v>1</v>
      </c>
      <c r="V333" s="1">
        <v>20</v>
      </c>
      <c r="W333" s="1" t="s">
        <v>1818</v>
      </c>
    </row>
    <row r="334" spans="1:24" x14ac:dyDescent="0.15">
      <c r="A334" t="str">
        <f t="shared" si="10"/>
        <v/>
      </c>
      <c r="C334" s="1" t="s">
        <v>263</v>
      </c>
      <c r="D334" s="1">
        <v>7</v>
      </c>
      <c r="F334" s="1" t="s">
        <v>338</v>
      </c>
      <c r="H334" s="3" t="s">
        <v>1807</v>
      </c>
      <c r="I334" s="1" t="s">
        <v>1756</v>
      </c>
      <c r="J334" s="1">
        <v>3</v>
      </c>
      <c r="K334" s="1" t="s">
        <v>1712</v>
      </c>
      <c r="L334" s="1" t="s">
        <v>2032</v>
      </c>
      <c r="M334" s="1" t="s">
        <v>1719</v>
      </c>
      <c r="N334" s="2" t="s">
        <v>1819</v>
      </c>
      <c r="O334" s="6" t="str">
        <f t="shared" si="11"/>
        <v xml:space="preserve">|Acid Storm|&amp;ref(Spell/P_Water.jpg,nolink,25x25,Water);4|&amp;ref(Spell/P_Fire.jpg,nolink,25x25,Fire);1|&amp;ref(Spell/V_Water.jpg,nolink,25x25,Water Gem);3|戦闘/陸上専用|戦闘呪附|
|~|&gt;|&gt;|&gt;|&gt;|戦場を強酸の嵐で包み敵味方全員を断続的に攻撃します|
</v>
      </c>
      <c r="P334" s="3" t="s">
        <v>1820</v>
      </c>
      <c r="Q334" s="1">
        <v>0</v>
      </c>
      <c r="R334" s="1">
        <v>250</v>
      </c>
      <c r="S334" s="1">
        <v>0</v>
      </c>
      <c r="T334" s="1">
        <v>1</v>
      </c>
      <c r="U334" s="1">
        <v>0</v>
      </c>
      <c r="V334" s="1">
        <v>300</v>
      </c>
      <c r="W334" s="1" t="s">
        <v>1719</v>
      </c>
    </row>
    <row r="335" spans="1:24" x14ac:dyDescent="0.15">
      <c r="A335" t="str">
        <f t="shared" si="10"/>
        <v/>
      </c>
      <c r="C335" s="1" t="s">
        <v>263</v>
      </c>
      <c r="D335" s="1">
        <v>7</v>
      </c>
      <c r="F335" s="1" t="s">
        <v>339</v>
      </c>
      <c r="H335" s="3" t="s">
        <v>1808</v>
      </c>
      <c r="J335" s="1">
        <v>40</v>
      </c>
      <c r="K335" s="1" t="s">
        <v>1763</v>
      </c>
      <c r="L335" s="1" t="s">
        <v>2027</v>
      </c>
      <c r="M335" s="1" t="s">
        <v>1785</v>
      </c>
      <c r="N335" s="2" t="s">
        <v>1821</v>
      </c>
      <c r="O335" s="6" t="str">
        <f t="shared" si="11"/>
        <v xml:space="preserve">|Murdering Winter|&amp;ref(Spell/P_Water.jpg,nolink,25x25,Water);5||&amp;ref(Spell/V_Water.jpg,nolink,25x25,Water Gem);40|儀式/水陸両用|遠隔攻撃|
|~|&gt;|&gt;|&gt;|&gt;|指定した州に猛吹雪を起こし駐留する軍を攻撃します|
</v>
      </c>
      <c r="P335" s="3">
        <v>8</v>
      </c>
      <c r="Q335" s="1">
        <v>4</v>
      </c>
      <c r="W335" s="1" t="s">
        <v>1822</v>
      </c>
    </row>
    <row r="336" spans="1:24" x14ac:dyDescent="0.15">
      <c r="A336" t="str">
        <f t="shared" si="10"/>
        <v/>
      </c>
      <c r="C336" s="1" t="s">
        <v>263</v>
      </c>
      <c r="D336" s="1">
        <v>7</v>
      </c>
      <c r="F336" s="1" t="s">
        <v>340</v>
      </c>
      <c r="H336" s="3" t="s">
        <v>1704</v>
      </c>
      <c r="I336" s="1" t="s">
        <v>1711</v>
      </c>
      <c r="J336" s="1">
        <v>1</v>
      </c>
      <c r="K336" s="1" t="s">
        <v>1712</v>
      </c>
      <c r="L336" s="1" t="s">
        <v>2032</v>
      </c>
      <c r="M336" s="1" t="s">
        <v>1719</v>
      </c>
      <c r="N336" s="2" t="s">
        <v>1823</v>
      </c>
      <c r="O336" s="6" t="str">
        <f t="shared" si="11"/>
        <v xml:space="preserve">|Rain of Stones|&amp;ref(Spell/P_Earth.jpg,nolink,25x25,Earth);3|&amp;ref(Spell/P_Air.jpg,nolink,25x25,Air);1|&amp;ref(Spell/V_Earth.jpg,nolink,25x25,Earth Gem);1|戦闘/陸上専用|戦闘呪附|
|~|&gt;|&gt;|&gt;|&gt;|戦場全体に石の雨を降らし敵味方全員を断続的に攻撃します|
</v>
      </c>
      <c r="P336" s="3" t="s">
        <v>1824</v>
      </c>
      <c r="Q336" s="1">
        <v>0</v>
      </c>
      <c r="R336" s="1">
        <v>200</v>
      </c>
      <c r="S336" s="1">
        <v>0</v>
      </c>
      <c r="T336" s="1">
        <v>1</v>
      </c>
      <c r="U336" s="1">
        <v>0</v>
      </c>
      <c r="V336" s="1">
        <v>100</v>
      </c>
      <c r="W336" s="1" t="s">
        <v>1719</v>
      </c>
    </row>
    <row r="337" spans="1:24" x14ac:dyDescent="0.15">
      <c r="A337" t="str">
        <f t="shared" si="10"/>
        <v/>
      </c>
      <c r="C337" s="1" t="s">
        <v>263</v>
      </c>
      <c r="D337" s="1">
        <v>7</v>
      </c>
      <c r="F337" s="1" t="s">
        <v>341</v>
      </c>
      <c r="H337" s="3" t="s">
        <v>1705</v>
      </c>
      <c r="I337" s="1" t="s">
        <v>1809</v>
      </c>
      <c r="K337" s="1" t="s">
        <v>1712</v>
      </c>
      <c r="L337" s="1" t="s">
        <v>2027</v>
      </c>
      <c r="M337" s="1" t="s">
        <v>1713</v>
      </c>
      <c r="N337" s="2" t="s">
        <v>1825</v>
      </c>
      <c r="O337" s="6" t="str">
        <f t="shared" si="11"/>
        <v xml:space="preserve">|Nether Darts|&amp;ref(Spell/P_Astral.jpg,nolink,25x25,Astral);1|&amp;ref(Spell/P_Death.jpg,nolink,25x25,Death);1||戦闘/水陸両用|攻撃|
|~|&gt;|&gt;|&gt;|&gt;|15+発の精神を破壊する地獄の矢を放ち攻撃します|
</v>
      </c>
      <c r="P337" s="3" t="s">
        <v>1827</v>
      </c>
      <c r="Q337" s="1" t="s">
        <v>1828</v>
      </c>
      <c r="R337" s="1">
        <v>100</v>
      </c>
      <c r="S337" s="1">
        <v>0</v>
      </c>
      <c r="T337" s="1" t="s">
        <v>1827</v>
      </c>
      <c r="U337" s="1">
        <v>0</v>
      </c>
      <c r="V337" s="1">
        <v>15</v>
      </c>
      <c r="W337" s="1" t="s">
        <v>1829</v>
      </c>
      <c r="X337" s="1" t="s">
        <v>1830</v>
      </c>
    </row>
    <row r="338" spans="1:24" x14ac:dyDescent="0.15">
      <c r="A338" t="str">
        <f t="shared" si="10"/>
        <v/>
      </c>
      <c r="C338" s="1" t="s">
        <v>263</v>
      </c>
      <c r="D338" s="1">
        <v>7</v>
      </c>
      <c r="F338" s="1" t="s">
        <v>342</v>
      </c>
      <c r="H338" s="3" t="s">
        <v>1760</v>
      </c>
      <c r="I338" s="1" t="s">
        <v>1754</v>
      </c>
      <c r="J338" s="1">
        <v>2</v>
      </c>
      <c r="K338" s="1" t="s">
        <v>1712</v>
      </c>
      <c r="L338" s="1" t="s">
        <v>2032</v>
      </c>
      <c r="M338" s="1" t="s">
        <v>1831</v>
      </c>
      <c r="N338" s="2" t="s">
        <v>1832</v>
      </c>
      <c r="O338" s="6" t="str">
        <f t="shared" si="11"/>
        <v xml:space="preserve">|Stygian Rains|&amp;ref(Spell/P_Death.jpg,nolink,25x25,Death);3|&amp;ref(Spell/P_Water.jpg,nolink,25x25,Water);2|&amp;ref(Spell/V_Death.jpg,nolink,25x25,Death Gem);2|戦闘/陸上専用|全体強化|
|~|&gt;|&gt;|&gt;|&gt;|敵味方全員の物理攻撃への防御力を15まで増加させます|
</v>
      </c>
      <c r="P338" s="3" t="s">
        <v>1833</v>
      </c>
      <c r="Q338" s="1">
        <v>0</v>
      </c>
      <c r="R338" s="1">
        <v>175</v>
      </c>
      <c r="S338" s="1">
        <v>666</v>
      </c>
      <c r="T338" s="1">
        <v>1</v>
      </c>
      <c r="U338" s="1">
        <v>0</v>
      </c>
      <c r="V338" s="1">
        <v>200</v>
      </c>
      <c r="W338" s="1" t="s">
        <v>1834</v>
      </c>
      <c r="X338" s="1" t="s">
        <v>1835</v>
      </c>
    </row>
    <row r="339" spans="1:24" x14ac:dyDescent="0.15">
      <c r="A339" t="str">
        <f t="shared" si="10"/>
        <v/>
      </c>
      <c r="C339" s="1" t="s">
        <v>263</v>
      </c>
      <c r="D339" s="1">
        <v>7</v>
      </c>
      <c r="F339" s="1" t="s">
        <v>343</v>
      </c>
      <c r="H339" s="3" t="s">
        <v>1761</v>
      </c>
      <c r="K339" s="1" t="s">
        <v>1712</v>
      </c>
      <c r="L339" s="1" t="s">
        <v>2032</v>
      </c>
      <c r="M339" s="1" t="s">
        <v>1713</v>
      </c>
      <c r="N339" s="2" t="s">
        <v>1836</v>
      </c>
      <c r="O339" s="6" t="str">
        <f t="shared" si="11"/>
        <v xml:space="preserve">|Cloud of Death|&amp;ref(Spell/P_Death.jpg,nolink,25x25,Death);4|||戦闘/陸上専用|攻撃|
|~|&gt;|&gt;|&gt;|&gt;|中範囲に暫く残る死の雲を作り攻撃します|
</v>
      </c>
      <c r="P339" s="3" t="s">
        <v>1743</v>
      </c>
      <c r="Q339" s="1">
        <v>30</v>
      </c>
      <c r="R339" s="1">
        <v>100</v>
      </c>
      <c r="S339" s="1" t="s">
        <v>1837</v>
      </c>
      <c r="T339" s="1">
        <v>1</v>
      </c>
      <c r="U339" s="1">
        <v>-3</v>
      </c>
      <c r="V339" s="1">
        <v>10</v>
      </c>
      <c r="W339" s="1" t="s">
        <v>1838</v>
      </c>
    </row>
    <row r="340" spans="1:24" x14ac:dyDescent="0.15">
      <c r="A340" t="str">
        <f t="shared" si="10"/>
        <v/>
      </c>
      <c r="C340" s="1" t="s">
        <v>263</v>
      </c>
      <c r="D340" s="1">
        <v>7</v>
      </c>
      <c r="F340" s="1" t="s">
        <v>344</v>
      </c>
      <c r="H340" s="3" t="s">
        <v>1761</v>
      </c>
      <c r="I340" s="1" t="s">
        <v>1711</v>
      </c>
      <c r="J340" s="1">
        <v>1</v>
      </c>
      <c r="K340" s="1" t="s">
        <v>1712</v>
      </c>
      <c r="L340" s="1" t="s">
        <v>2032</v>
      </c>
      <c r="M340" s="1" t="s">
        <v>1839</v>
      </c>
      <c r="N340" s="2" t="s">
        <v>1840</v>
      </c>
      <c r="O340" s="6" t="str">
        <f t="shared" si="11"/>
        <v xml:space="preserve">|Wind of Death|&amp;ref(Spell/P_Death.jpg,nolink,25x25,Death);4|&amp;ref(Spell/P_Air.jpg,nolink,25x25,Air);1|&amp;ref(Spell/V_Death.jpg,nolink,25x25,Death Gem);1|戦闘/陸上専用|腐敗|
|~|&gt;|&gt;|&gt;|&gt;|敵味方全員を腐敗させ急激に老衰させようと試みます|
</v>
      </c>
      <c r="P340" s="3" t="s">
        <v>1841</v>
      </c>
      <c r="Q340" s="1">
        <v>0</v>
      </c>
      <c r="R340" s="1">
        <v>150</v>
      </c>
      <c r="S340" s="1">
        <v>666</v>
      </c>
      <c r="T340" s="1">
        <v>1</v>
      </c>
      <c r="U340" s="1">
        <v>0</v>
      </c>
      <c r="V340" s="1">
        <v>100</v>
      </c>
      <c r="W340" s="1" t="s">
        <v>1842</v>
      </c>
    </row>
    <row r="341" spans="1:24" x14ac:dyDescent="0.15">
      <c r="A341" t="str">
        <f t="shared" si="10"/>
        <v>Evocation7E</v>
      </c>
      <c r="C341" s="1" t="s">
        <v>263</v>
      </c>
      <c r="D341" s="1">
        <v>7</v>
      </c>
      <c r="F341" s="1" t="s">
        <v>345</v>
      </c>
      <c r="H341" s="3" t="s">
        <v>1810</v>
      </c>
      <c r="K341" s="1" t="s">
        <v>1712</v>
      </c>
      <c r="L341" s="1" t="s">
        <v>2032</v>
      </c>
      <c r="M341" s="1" t="s">
        <v>1713</v>
      </c>
      <c r="N341" s="2" t="s">
        <v>1843</v>
      </c>
      <c r="O341" s="6" t="str">
        <f t="shared" si="11"/>
        <v xml:space="preserve">|Storm of Thorns|&amp;ref(Spell/P_Nature.jpg,nolink,25x25,Nature);2|||戦闘/陸上専用|攻撃|
|~|&gt;|&gt;|&gt;|&gt;|7+発の敵を絡めとる蔓の矢を放ち攻撃します|
</v>
      </c>
      <c r="P341" s="3" t="s">
        <v>1827</v>
      </c>
      <c r="Q341" s="1" t="s">
        <v>1742</v>
      </c>
      <c r="R341" s="1">
        <v>100</v>
      </c>
      <c r="S341" s="1">
        <v>0</v>
      </c>
      <c r="T341" s="1" t="s">
        <v>1844</v>
      </c>
      <c r="U341" s="1">
        <v>0</v>
      </c>
      <c r="V341" s="1">
        <v>20</v>
      </c>
      <c r="W341" s="1" t="s">
        <v>1845</v>
      </c>
      <c r="X341" s="1" t="s">
        <v>1846</v>
      </c>
    </row>
    <row r="342" spans="1:24" x14ac:dyDescent="0.15">
      <c r="A342" t="str">
        <f t="shared" si="10"/>
        <v>Evocation8S</v>
      </c>
      <c r="C342" s="1" t="s">
        <v>263</v>
      </c>
      <c r="D342" s="1">
        <v>8</v>
      </c>
      <c r="F342" s="1" t="s">
        <v>346</v>
      </c>
      <c r="H342" s="3" t="s">
        <v>1752</v>
      </c>
      <c r="K342" s="1" t="s">
        <v>1712</v>
      </c>
      <c r="L342" s="1" t="s">
        <v>2032</v>
      </c>
      <c r="M342" s="1" t="s">
        <v>1713</v>
      </c>
      <c r="N342" s="2" t="s">
        <v>1855</v>
      </c>
      <c r="O342" s="6" t="str">
        <f t="shared" si="11"/>
        <v xml:space="preserve">|Pillar of Fire|&amp;ref(Spell/P_Fire.jpg,nolink,25x25,Fire);2|||戦闘/陸上専用|攻撃|
|~|&gt;|&gt;|&gt;|&gt;|小範囲に強力な火柱を落とし攻撃します|
</v>
      </c>
      <c r="P342" s="3" t="s">
        <v>1856</v>
      </c>
      <c r="Q342" s="1">
        <v>100</v>
      </c>
      <c r="R342" s="1">
        <v>100</v>
      </c>
      <c r="S342" s="1">
        <v>1</v>
      </c>
      <c r="T342" s="1">
        <v>0</v>
      </c>
      <c r="U342" s="1">
        <v>0</v>
      </c>
      <c r="V342" s="1">
        <v>20</v>
      </c>
      <c r="W342" s="1" t="s">
        <v>1716</v>
      </c>
      <c r="X342" s="1" t="s">
        <v>1857</v>
      </c>
    </row>
    <row r="343" spans="1:24" x14ac:dyDescent="0.15">
      <c r="A343" t="str">
        <f t="shared" si="10"/>
        <v/>
      </c>
      <c r="C343" s="1" t="s">
        <v>263</v>
      </c>
      <c r="D343" s="1">
        <v>8</v>
      </c>
      <c r="F343" s="1" t="s">
        <v>347</v>
      </c>
      <c r="H343" s="3" t="s">
        <v>1847</v>
      </c>
      <c r="J343" s="1">
        <v>80</v>
      </c>
      <c r="K343" s="1" t="s">
        <v>1763</v>
      </c>
      <c r="L343" s="1" t="s">
        <v>2027</v>
      </c>
      <c r="M343" s="1" t="s">
        <v>1770</v>
      </c>
      <c r="N343" s="2" t="s">
        <v>1858</v>
      </c>
      <c r="O343" s="6" t="str">
        <f t="shared" si="11"/>
        <v xml:space="preserve">|Second Sun|&amp;ref(Spell/P_Fire.jpg,nolink,25x25,Fire);8||&amp;ref(Spell/V_Fire.jpg,nolink,25x25,Fire Gem);80|儀式/水陸両用|世界呪附|
|~|&gt;|&gt;|&gt;|&gt;|第二の太陽を打ち上げ世界中を温暖化させていきます|
</v>
      </c>
      <c r="P343" s="3" t="s">
        <v>1859</v>
      </c>
      <c r="W343" s="1" t="s">
        <v>1770</v>
      </c>
    </row>
    <row r="344" spans="1:24" x14ac:dyDescent="0.15">
      <c r="A344" t="str">
        <f t="shared" si="10"/>
        <v/>
      </c>
      <c r="C344" s="1" t="s">
        <v>263</v>
      </c>
      <c r="D344" s="1">
        <v>8</v>
      </c>
      <c r="F344" s="1" t="s">
        <v>378</v>
      </c>
      <c r="H344" s="3" t="s">
        <v>1848</v>
      </c>
      <c r="J344" s="1">
        <v>80</v>
      </c>
      <c r="K344" s="1" t="s">
        <v>1763</v>
      </c>
      <c r="L344" s="1" t="s">
        <v>2084</v>
      </c>
      <c r="M344" s="1" t="s">
        <v>1770</v>
      </c>
      <c r="N344" s="2" t="s">
        <v>1860</v>
      </c>
      <c r="O344" s="6" t="str">
        <f t="shared" si="11"/>
        <v xml:space="preserve">|Maelstrom|&amp;ref(Spell/P_Water.jpg,nolink,25x25,Water);6||&amp;ref(Spell/V_Water.jpg,nolink,25x25,Water Gem);80|儀式/水中専用|世界呪附|
|~|&gt;|&gt;|&gt;|&gt;|術者の国に水を中心とした大量の宝石を与えます|
</v>
      </c>
      <c r="P344" s="3" t="s">
        <v>1861</v>
      </c>
      <c r="W344" s="1" t="s">
        <v>1770</v>
      </c>
    </row>
    <row r="345" spans="1:24" x14ac:dyDescent="0.15">
      <c r="A345" t="str">
        <f t="shared" si="10"/>
        <v/>
      </c>
      <c r="C345" s="1" t="s">
        <v>263</v>
      </c>
      <c r="D345" s="1">
        <v>8</v>
      </c>
      <c r="F345" s="1" t="s">
        <v>348</v>
      </c>
      <c r="H345" s="3" t="s">
        <v>1758</v>
      </c>
      <c r="J345" s="1">
        <v>2</v>
      </c>
      <c r="K345" s="1" t="s">
        <v>1712</v>
      </c>
      <c r="L345" s="1" t="s">
        <v>2027</v>
      </c>
      <c r="M345" s="1" t="s">
        <v>1719</v>
      </c>
      <c r="N345" s="2" t="s">
        <v>1862</v>
      </c>
      <c r="O345" s="6" t="str">
        <f t="shared" si="11"/>
        <v xml:space="preserve">|Astral Tempest|&amp;ref(Spell/P_Astral.jpg,nolink,25x25,Astral);5||&amp;ref(Spell/V_Astral.jpg,nolink,25x25,Astral Pearl);2|戦闘/水陸両用|戦闘呪附|
|~|&gt;|&gt;|&gt;|&gt;|戦場を不可知の嵐で包み敵味方全員を攻撃します|
</v>
      </c>
      <c r="P345" s="3" t="s">
        <v>1863</v>
      </c>
      <c r="Q345" s="1">
        <v>0</v>
      </c>
      <c r="R345" s="1">
        <v>225</v>
      </c>
      <c r="S345" s="1">
        <v>0</v>
      </c>
      <c r="T345" s="1">
        <v>1</v>
      </c>
      <c r="U345" s="1">
        <v>0</v>
      </c>
      <c r="V345" s="1">
        <v>200</v>
      </c>
      <c r="W345" s="1" t="s">
        <v>1719</v>
      </c>
    </row>
    <row r="346" spans="1:24" x14ac:dyDescent="0.15">
      <c r="A346" t="str">
        <f t="shared" si="10"/>
        <v>Evocation8E</v>
      </c>
      <c r="C346" s="1" t="s">
        <v>263</v>
      </c>
      <c r="D346" s="1">
        <v>8</v>
      </c>
      <c r="F346" s="1" t="s">
        <v>349</v>
      </c>
      <c r="H346" s="3" t="s">
        <v>1849</v>
      </c>
      <c r="K346" s="1" t="s">
        <v>1712</v>
      </c>
      <c r="L346" s="1" t="s">
        <v>2027</v>
      </c>
      <c r="M346" s="1" t="s">
        <v>1713</v>
      </c>
      <c r="N346" s="2" t="s">
        <v>1864</v>
      </c>
      <c r="O346" s="6" t="str">
        <f t="shared" si="11"/>
        <v xml:space="preserve">|Vortex of Unlife|&amp;ref(Spell/P_Death.jpg,nolink,25x25,Death);5|||戦闘/水陸両用|攻撃|
|~|&gt;|&gt;|&gt;|&gt;|中範囲に殺した敵をゾンビ化させる反生命の渦を起こし攻撃します|
</v>
      </c>
      <c r="P346" s="3" t="s">
        <v>1865</v>
      </c>
      <c r="Q346" s="1" t="s">
        <v>1866</v>
      </c>
      <c r="R346" s="1">
        <v>100</v>
      </c>
      <c r="S346" s="1" t="s">
        <v>1774</v>
      </c>
      <c r="T346" s="1">
        <v>1</v>
      </c>
      <c r="U346" s="1">
        <v>0</v>
      </c>
      <c r="V346" s="1">
        <v>20</v>
      </c>
      <c r="W346" s="1" t="s">
        <v>1867</v>
      </c>
    </row>
    <row r="347" spans="1:24" x14ac:dyDescent="0.15">
      <c r="A347" t="str">
        <f t="shared" si="10"/>
        <v>Evocation9S</v>
      </c>
      <c r="C347" s="1" t="s">
        <v>263</v>
      </c>
      <c r="D347" s="1">
        <v>9</v>
      </c>
      <c r="F347" s="1" t="s">
        <v>350</v>
      </c>
      <c r="H347" s="3" t="s">
        <v>1850</v>
      </c>
      <c r="I347" s="1" t="s">
        <v>1706</v>
      </c>
      <c r="J347" s="1">
        <v>15</v>
      </c>
      <c r="K347" s="1" t="s">
        <v>1763</v>
      </c>
      <c r="L347" s="1" t="s">
        <v>2032</v>
      </c>
      <c r="M347" s="1" t="s">
        <v>1868</v>
      </c>
      <c r="N347" s="2" t="s">
        <v>1869</v>
      </c>
      <c r="O347" s="6" t="str">
        <f t="shared" si="11"/>
        <v xml:space="preserve">|Volcanic Eruption|&amp;ref(Spell/P_Fire.jpg,nolink,25x25,Fire);4|&amp;ref(Spell/P_Earth.jpg,nolink,25x25,Earth);4|&amp;ref(Spell/V_Fire.jpg,nolink,25x25,Fire Gem);15|儀式/陸上専用|災害誘発|
|~|&gt;|&gt;|&gt;|&gt;|指定した州に噴火を起こし壊滅的な被害を与えます|
</v>
      </c>
      <c r="Q347" s="1">
        <v>6</v>
      </c>
      <c r="W347" s="1" t="s">
        <v>1822</v>
      </c>
    </row>
    <row r="348" spans="1:24" x14ac:dyDescent="0.15">
      <c r="A348" t="str">
        <f t="shared" si="10"/>
        <v/>
      </c>
      <c r="C348" s="1" t="s">
        <v>263</v>
      </c>
      <c r="D348" s="1">
        <v>9</v>
      </c>
      <c r="F348" s="1" t="s">
        <v>351</v>
      </c>
      <c r="H348" s="3" t="s">
        <v>1805</v>
      </c>
      <c r="J348" s="1">
        <v>30</v>
      </c>
      <c r="K348" s="1" t="s">
        <v>1763</v>
      </c>
      <c r="L348" s="1" t="s">
        <v>2032</v>
      </c>
      <c r="M348" s="1" t="s">
        <v>1785</v>
      </c>
      <c r="N348" s="2" t="s">
        <v>1870</v>
      </c>
      <c r="O348" s="6" t="str">
        <f t="shared" si="11"/>
        <v xml:space="preserve">|Flames from the Sky|&amp;ref(Spell/P_Fire.jpg,nolink,25x25,Fire);5||&amp;ref(Spell/V_Fire.jpg,nolink,25x25,Fire Gem);30|儀式/陸上専用|遠隔攻撃|
|~|&gt;|&gt;|&gt;|&gt;|指定した州に火球の渦を放ち駐留する軍を攻撃します|
</v>
      </c>
      <c r="P348" s="3" t="s">
        <v>1827</v>
      </c>
      <c r="Q348" s="1">
        <v>3</v>
      </c>
      <c r="W348" s="1" t="s">
        <v>1639</v>
      </c>
    </row>
    <row r="349" spans="1:24" x14ac:dyDescent="0.15">
      <c r="A349" t="str">
        <f t="shared" si="10"/>
        <v/>
      </c>
      <c r="C349" s="1" t="s">
        <v>263</v>
      </c>
      <c r="D349" s="1">
        <v>9</v>
      </c>
      <c r="F349" s="1" t="s">
        <v>352</v>
      </c>
      <c r="H349" s="3" t="s">
        <v>1805</v>
      </c>
      <c r="J349" s="1">
        <v>1</v>
      </c>
      <c r="K349" s="1" t="s">
        <v>1712</v>
      </c>
      <c r="L349" s="1" t="s">
        <v>2032</v>
      </c>
      <c r="M349" s="1" t="s">
        <v>1713</v>
      </c>
      <c r="N349" s="2" t="s">
        <v>1871</v>
      </c>
      <c r="O349" s="6" t="str">
        <f t="shared" si="11"/>
        <v xml:space="preserve">|Flame Storm|&amp;ref(Spell/P_Fire.jpg,nolink,25x25,Fire);5||&amp;ref(Spell/V_Fire.jpg,nolink,25x25,Fire Gem);1|戦闘/陸上専用|攻撃|
|~|&gt;|&gt;|&gt;|&gt;|超広範囲に炎を浴びせ攻撃します|
</v>
      </c>
      <c r="P349" s="3" t="s">
        <v>1872</v>
      </c>
      <c r="Q349" s="1" t="s">
        <v>1783</v>
      </c>
      <c r="R349" s="1">
        <v>125</v>
      </c>
      <c r="S349" s="1">
        <v>40</v>
      </c>
      <c r="T349" s="1">
        <v>1</v>
      </c>
      <c r="U349" s="1">
        <v>0</v>
      </c>
      <c r="V349" s="1">
        <v>100</v>
      </c>
      <c r="W349" s="1" t="s">
        <v>1716</v>
      </c>
    </row>
    <row r="350" spans="1:24" x14ac:dyDescent="0.15">
      <c r="A350" t="str">
        <f t="shared" si="10"/>
        <v/>
      </c>
      <c r="C350" s="1" t="s">
        <v>263</v>
      </c>
      <c r="D350" s="1">
        <v>9</v>
      </c>
      <c r="F350" s="1" t="s">
        <v>353</v>
      </c>
      <c r="H350" s="3" t="s">
        <v>1759</v>
      </c>
      <c r="K350" s="1" t="s">
        <v>1712</v>
      </c>
      <c r="L350" s="1" t="s">
        <v>2027</v>
      </c>
      <c r="M350" s="1" t="s">
        <v>1713</v>
      </c>
      <c r="N350" s="2" t="s">
        <v>1873</v>
      </c>
      <c r="O350" s="6" t="str">
        <f t="shared" si="11"/>
        <v xml:space="preserve">|Chain Lightning|&amp;ref(Spell/P_Air.jpg,nolink,25x25,Air);3|||戦闘/水陸両用|攻撃|
|~|&gt;|&gt;|&gt;|&gt;|3発の5回跳弾する電撃を放ち攻撃します|
</v>
      </c>
      <c r="P350" s="3" t="s">
        <v>1774</v>
      </c>
      <c r="Q350" s="1">
        <v>25</v>
      </c>
      <c r="R350" s="1">
        <v>100</v>
      </c>
      <c r="S350" s="1">
        <v>0</v>
      </c>
      <c r="T350" s="1">
        <v>3</v>
      </c>
      <c r="U350" s="1">
        <v>0</v>
      </c>
      <c r="V350" s="1">
        <v>30</v>
      </c>
      <c r="W350" s="1" t="s">
        <v>1718</v>
      </c>
    </row>
    <row r="351" spans="1:24" x14ac:dyDescent="0.15">
      <c r="A351" t="str">
        <f t="shared" si="10"/>
        <v/>
      </c>
      <c r="C351" s="1" t="s">
        <v>263</v>
      </c>
      <c r="D351" s="1">
        <v>9</v>
      </c>
      <c r="F351" s="1" t="s">
        <v>354</v>
      </c>
      <c r="H351" s="3" t="s">
        <v>1808</v>
      </c>
      <c r="J351" s="1">
        <v>2</v>
      </c>
      <c r="K351" s="1" t="s">
        <v>1712</v>
      </c>
      <c r="L351" s="1" t="s">
        <v>2032</v>
      </c>
      <c r="M351" s="1" t="s">
        <v>1713</v>
      </c>
      <c r="N351" s="2" t="s">
        <v>1874</v>
      </c>
      <c r="O351" s="6" t="str">
        <f t="shared" si="11"/>
        <v xml:space="preserve">|Niefel Flames|&amp;ref(Spell/P_Water.jpg,nolink,25x25,Water);5||&amp;ref(Spell/V_Water.jpg,nolink,25x25,Water Gem);2|戦闘/陸上専用|攻撃|
|~|&gt;|&gt;|&gt;|&gt;|超広範囲に冷たい炎を浴びせ攻撃します|
</v>
      </c>
      <c r="P351" s="3">
        <v>10</v>
      </c>
      <c r="Q351" s="1" t="s">
        <v>1783</v>
      </c>
      <c r="R351" s="1">
        <v>150</v>
      </c>
      <c r="S351" s="1" t="s">
        <v>1875</v>
      </c>
      <c r="T351" s="1">
        <v>1</v>
      </c>
      <c r="U351" s="1">
        <v>0</v>
      </c>
      <c r="V351" s="1">
        <v>200</v>
      </c>
      <c r="W351" s="1" t="s">
        <v>1876</v>
      </c>
    </row>
    <row r="352" spans="1:24" x14ac:dyDescent="0.15">
      <c r="A352" t="str">
        <f t="shared" si="10"/>
        <v/>
      </c>
      <c r="C352" s="1" t="s">
        <v>263</v>
      </c>
      <c r="D352" s="1">
        <v>9</v>
      </c>
      <c r="F352" s="1" t="s">
        <v>355</v>
      </c>
      <c r="H352" s="3" t="s">
        <v>1808</v>
      </c>
      <c r="J352" s="1">
        <v>15</v>
      </c>
      <c r="K352" s="1" t="s">
        <v>1763</v>
      </c>
      <c r="L352" s="1" t="s">
        <v>2027</v>
      </c>
      <c r="M352" s="1" t="s">
        <v>1868</v>
      </c>
      <c r="N352" s="2" t="s">
        <v>1877</v>
      </c>
      <c r="O352" s="6" t="str">
        <f t="shared" si="11"/>
        <v xml:space="preserve">|Tidal Wave|&amp;ref(Spell/P_Water.jpg,nolink,25x25,Water);5||&amp;ref(Spell/V_Water.jpg,nolink,25x25,Water Gem);15|儀式/水陸両用|災害誘発|
|~|&gt;|&gt;|&gt;|&gt;|指定した沿岸の州に津波を起こし大きな被害を与えます|
</v>
      </c>
      <c r="Q352" s="1">
        <v>6</v>
      </c>
      <c r="W352" s="1" t="s">
        <v>1878</v>
      </c>
    </row>
    <row r="353" spans="1:23" x14ac:dyDescent="0.15">
      <c r="A353" t="str">
        <f t="shared" si="10"/>
        <v/>
      </c>
      <c r="C353" s="1" t="s">
        <v>263</v>
      </c>
      <c r="D353" s="1">
        <v>9</v>
      </c>
      <c r="F353" s="1" t="s">
        <v>356</v>
      </c>
      <c r="H353" s="3" t="s">
        <v>1851</v>
      </c>
      <c r="I353" s="1" t="s">
        <v>1852</v>
      </c>
      <c r="J353" s="1">
        <v>80</v>
      </c>
      <c r="K353" s="1" t="s">
        <v>1763</v>
      </c>
      <c r="L353" s="1" t="s">
        <v>2032</v>
      </c>
      <c r="M353" s="1" t="s">
        <v>1770</v>
      </c>
      <c r="N353" s="2" t="s">
        <v>1879</v>
      </c>
      <c r="O353" s="6" t="str">
        <f t="shared" si="11"/>
        <v xml:space="preserve">|Celestial Rainbow|&amp;ref(Spell/P_Water.jpg,nolink,25x25,Water);7|&amp;ref(Spell/P_Nature.jpg,nolink,25x25,Nature);5|&amp;ref(Spell/V_Water.jpg,nolink,25x25,Water Gem);80|儀式/陸上専用|世界呪附|
|~|&gt;|&gt;|&gt;|&gt;|国を守る巨大な虹を作り幸運と敵の儀式からの保護を得ます|
</v>
      </c>
      <c r="P353" s="3" t="s">
        <v>1880</v>
      </c>
      <c r="W353" s="1" t="s">
        <v>1770</v>
      </c>
    </row>
    <row r="354" spans="1:23" x14ac:dyDescent="0.15">
      <c r="A354" t="str">
        <f t="shared" si="10"/>
        <v/>
      </c>
      <c r="C354" s="1" t="s">
        <v>263</v>
      </c>
      <c r="D354" s="1">
        <v>9</v>
      </c>
      <c r="F354" s="1" t="s">
        <v>357</v>
      </c>
      <c r="H354" s="3" t="s">
        <v>1853</v>
      </c>
      <c r="I354" s="1" t="s">
        <v>1757</v>
      </c>
      <c r="J354" s="1">
        <v>3</v>
      </c>
      <c r="K354" s="1" t="s">
        <v>1712</v>
      </c>
      <c r="L354" s="1" t="s">
        <v>2032</v>
      </c>
      <c r="M354" s="1" t="s">
        <v>1719</v>
      </c>
      <c r="N354" s="2" t="s">
        <v>1881</v>
      </c>
      <c r="O354" s="6" t="str">
        <f t="shared" si="11"/>
        <v xml:space="preserve">|Meteor Shower|&amp;ref(Spell/P_Earth.jpg,nolink,25x25,Earth);5|&amp;ref(Spell/P_Astral.jpg,nolink,25x25,Astral);4|&amp;ref(Spell/V_Earth.jpg,nolink,25x25,Earth Gem);3|戦闘/陸上専用|戦闘呪附|
|~|&gt;|&gt;|&gt;|&gt;|戦場全体に多数の隕石を降らせ敵味方全員を断続的に攻撃します|
</v>
      </c>
      <c r="P354" s="3" t="s">
        <v>1882</v>
      </c>
      <c r="Q354" s="1">
        <v>0</v>
      </c>
      <c r="R354" s="1">
        <v>250</v>
      </c>
      <c r="S354" s="1">
        <v>0</v>
      </c>
      <c r="T354" s="1">
        <v>1</v>
      </c>
      <c r="U354" s="1">
        <v>0</v>
      </c>
      <c r="V354" s="1">
        <v>300</v>
      </c>
      <c r="W354" s="1" t="s">
        <v>1719</v>
      </c>
    </row>
    <row r="355" spans="1:23" x14ac:dyDescent="0.15">
      <c r="A355" t="str">
        <f t="shared" si="10"/>
        <v>Evocation9E</v>
      </c>
      <c r="C355" s="1" t="s">
        <v>263</v>
      </c>
      <c r="D355" s="1">
        <v>9</v>
      </c>
      <c r="F355" s="1" t="s">
        <v>358</v>
      </c>
      <c r="H355" s="3" t="s">
        <v>1854</v>
      </c>
      <c r="J355" s="1">
        <v>70</v>
      </c>
      <c r="K355" s="1" t="s">
        <v>1763</v>
      </c>
      <c r="L355" s="1" t="s">
        <v>2027</v>
      </c>
      <c r="M355" s="1" t="s">
        <v>1770</v>
      </c>
      <c r="N355" s="2" t="s">
        <v>1883</v>
      </c>
      <c r="O355" s="6" t="str">
        <f t="shared" si="11"/>
        <v xml:space="preserve">|Strands of Arcane Power|&amp;ref(Spell/P_Astral.jpg,nolink,25x25,Astral);7||&amp;ref(Spell/V_Astral.jpg,nolink,25x25,Astral Pearl);70|儀式/水陸両用|世界呪附|
|~|&gt;|&gt;|&gt;|&gt;|支配圏内の魔法土地と敵の魔術師を探す神秘の網を構築します|
</v>
      </c>
      <c r="P355" s="3" t="s">
        <v>1884</v>
      </c>
      <c r="W355" s="1" t="s">
        <v>1885</v>
      </c>
    </row>
    <row r="356" spans="1:23" x14ac:dyDescent="0.15">
      <c r="A356" t="str">
        <f t="shared" si="10"/>
        <v>Construction1S</v>
      </c>
      <c r="C356" s="1" t="s">
        <v>359</v>
      </c>
      <c r="D356" s="1">
        <v>1</v>
      </c>
      <c r="F356" s="1" t="s">
        <v>360</v>
      </c>
      <c r="H356" s="3" t="s">
        <v>1886</v>
      </c>
      <c r="J356" s="1">
        <v>1</v>
      </c>
      <c r="K356" s="1" t="s">
        <v>1887</v>
      </c>
      <c r="L356" s="1" t="s">
        <v>2032</v>
      </c>
      <c r="M356" s="1" t="s">
        <v>1888</v>
      </c>
      <c r="N356" s="2" t="s">
        <v>1889</v>
      </c>
      <c r="O356" s="6" t="str">
        <f t="shared" si="11"/>
        <v xml:space="preserve">|Corpse Man Construction|&amp;ref(Spell/P_Air.jpg,nolink,25x25,Air);1||&amp;ref(Spell/V_Air.jpg,nolink,25x25,Air Gem);1|儀式/陸上専用|兵士召喚|
|~|&gt;|&gt;|&gt;|&gt;|帯電した肉の構造物Corpse Constructを1体召喚します|
</v>
      </c>
      <c r="P356" s="3" t="s">
        <v>1890</v>
      </c>
      <c r="T356" s="1">
        <v>1</v>
      </c>
    </row>
    <row r="357" spans="1:23" x14ac:dyDescent="0.15">
      <c r="A357" t="str">
        <f t="shared" si="10"/>
        <v>Construction3S</v>
      </c>
      <c r="C357" s="1" t="s">
        <v>359</v>
      </c>
      <c r="D357" s="1">
        <v>3</v>
      </c>
      <c r="F357" s="1" t="s">
        <v>361</v>
      </c>
      <c r="H357" s="3" t="s">
        <v>1891</v>
      </c>
      <c r="J357" s="1">
        <v>8</v>
      </c>
      <c r="K357" s="1" t="s">
        <v>1887</v>
      </c>
      <c r="L357" s="1" t="s">
        <v>2032</v>
      </c>
      <c r="M357" s="1" t="s">
        <v>1888</v>
      </c>
      <c r="N357" s="2" t="s">
        <v>1896</v>
      </c>
      <c r="O357" s="6" t="str">
        <f t="shared" si="11"/>
        <v xml:space="preserve">|Clockwork Soldiers|&amp;ref(Spell/P_Earth.jpg,nolink,25x25,Earth);2||&amp;ref(Spell/V_Earth.jpg,nolink,25x25,Earth Gem);8|儀式/陸上専用|兵士召喚|
|~|&gt;|&gt;|&gt;|&gt;|発条仕掛けの兵士Clockwork Soldierを5+体召喚します|
</v>
      </c>
      <c r="P357" s="3" t="s">
        <v>1909</v>
      </c>
      <c r="T357" s="1" t="s">
        <v>1897</v>
      </c>
    </row>
    <row r="358" spans="1:23" x14ac:dyDescent="0.15">
      <c r="A358" t="str">
        <f t="shared" si="10"/>
        <v/>
      </c>
      <c r="C358" s="1" t="s">
        <v>359</v>
      </c>
      <c r="D358" s="1">
        <v>3</v>
      </c>
      <c r="F358" s="1" t="s">
        <v>362</v>
      </c>
      <c r="H358" s="3" t="s">
        <v>1892</v>
      </c>
      <c r="K358" s="1" t="s">
        <v>1895</v>
      </c>
      <c r="L358" s="1" t="s">
        <v>2027</v>
      </c>
      <c r="M358" s="1" t="s">
        <v>1898</v>
      </c>
      <c r="N358" s="2" t="s">
        <v>1899</v>
      </c>
      <c r="O358" s="6" t="str">
        <f t="shared" si="11"/>
        <v xml:space="preserve">|Legions of Steel|&amp;ref(Spell/P_Earth.jpg,nolink,25x25,Earth);3|||戦闘/水陸両用|強化|
|~|&gt;|&gt;|&gt;|&gt;|広範囲の味方の防具を強化します|
</v>
      </c>
      <c r="P358" s="3" t="s">
        <v>1900</v>
      </c>
      <c r="Q358" s="1">
        <v>15</v>
      </c>
      <c r="R358" s="1">
        <v>100</v>
      </c>
      <c r="S358" s="1">
        <v>25</v>
      </c>
      <c r="T358" s="1">
        <v>1</v>
      </c>
      <c r="U358" s="1">
        <v>0</v>
      </c>
      <c r="V358" s="1">
        <v>40</v>
      </c>
      <c r="W358" s="1" t="s">
        <v>1901</v>
      </c>
    </row>
    <row r="359" spans="1:23" x14ac:dyDescent="0.15">
      <c r="A359" t="str">
        <f t="shared" si="10"/>
        <v>Construction3E</v>
      </c>
      <c r="C359" s="1" t="s">
        <v>359</v>
      </c>
      <c r="D359" s="1">
        <v>3</v>
      </c>
      <c r="F359" s="1" t="s">
        <v>363</v>
      </c>
      <c r="H359" s="3" t="s">
        <v>1893</v>
      </c>
      <c r="I359" s="1" t="s">
        <v>1894</v>
      </c>
      <c r="J359" s="1">
        <v>12</v>
      </c>
      <c r="K359" s="1" t="s">
        <v>1887</v>
      </c>
      <c r="L359" s="1" t="s">
        <v>2032</v>
      </c>
      <c r="M359" s="1" t="s">
        <v>1888</v>
      </c>
      <c r="N359" s="2" t="s">
        <v>1902</v>
      </c>
      <c r="O359" s="6" t="str">
        <f t="shared" si="11"/>
        <v xml:space="preserve">|Construct Manikin|&amp;ref(Spell/P_Nature.jpg,nolink,25x25,Nature);1|&amp;ref(Spell/P_Death.jpg,nolink,25x25,Death);1|&amp;ref(Spell/V_Nature.jpg,nolink,25x25,Nature Gem);12|儀式/陸上専用|兵士召喚|
|~|&gt;|&gt;|&gt;|&gt;|敵を昏倒させる骨と蔓の存在Manikinを10+体召喚します|
</v>
      </c>
      <c r="P359" s="3" t="s">
        <v>1903</v>
      </c>
      <c r="T359" s="1" t="s">
        <v>1904</v>
      </c>
    </row>
    <row r="360" spans="1:23" x14ac:dyDescent="0.15">
      <c r="A360" t="str">
        <f t="shared" si="10"/>
        <v>Construction5S</v>
      </c>
      <c r="C360" s="1" t="s">
        <v>359</v>
      </c>
      <c r="D360" s="1">
        <v>5</v>
      </c>
      <c r="F360" s="1" t="s">
        <v>364</v>
      </c>
      <c r="H360" s="3" t="s">
        <v>1891</v>
      </c>
      <c r="J360" s="1">
        <v>10</v>
      </c>
      <c r="K360" s="1" t="s">
        <v>1887</v>
      </c>
      <c r="L360" s="1" t="s">
        <v>2032</v>
      </c>
      <c r="M360" s="1" t="s">
        <v>1888</v>
      </c>
      <c r="N360" s="2" t="s">
        <v>1907</v>
      </c>
      <c r="O360" s="6" t="str">
        <f t="shared" si="11"/>
        <v xml:space="preserve">|Clockwork Horrors|&amp;ref(Spell/P_Earth.jpg,nolink,25x25,Earth);2||&amp;ref(Spell/V_Earth.jpg,nolink,25x25,Earth Gem);10|儀式/陸上専用|兵士召喚|
|~|&gt;|&gt;|&gt;|&gt;|発条仕掛けの収穫機Clockwork Horrorを10+体召喚します|
</v>
      </c>
      <c r="P360" s="3" t="s">
        <v>1908</v>
      </c>
      <c r="T360" s="1" t="s">
        <v>1904</v>
      </c>
      <c r="W360" s="1" t="s">
        <v>1963</v>
      </c>
    </row>
    <row r="361" spans="1:23" x14ac:dyDescent="0.15">
      <c r="A361" t="str">
        <f t="shared" si="10"/>
        <v/>
      </c>
      <c r="C361" s="1" t="s">
        <v>359</v>
      </c>
      <c r="D361" s="1">
        <v>5</v>
      </c>
      <c r="F361" s="1" t="s">
        <v>365</v>
      </c>
      <c r="H361" s="3" t="s">
        <v>1892</v>
      </c>
      <c r="J361" s="1">
        <v>15</v>
      </c>
      <c r="K361" s="1" t="s">
        <v>1887</v>
      </c>
      <c r="L361" s="1" t="s">
        <v>2032</v>
      </c>
      <c r="M361" s="1" t="s">
        <v>1888</v>
      </c>
      <c r="N361" s="2" t="s">
        <v>1910</v>
      </c>
      <c r="O361" s="6" t="str">
        <f t="shared" si="11"/>
        <v xml:space="preserve">|Crusher Construction|&amp;ref(Spell/P_Earth.jpg,nolink,25x25,Earth);3||&amp;ref(Spell/V_Earth.jpg,nolink,25x25,Earth Gem);15|儀式/陸上専用|兵士召喚|
|~|&gt;|&gt;|&gt;|&gt;|巨大な石の構造物Crusherを1体召喚します|
</v>
      </c>
      <c r="P361" s="3" t="s">
        <v>1911</v>
      </c>
      <c r="T361" s="1">
        <v>1</v>
      </c>
    </row>
    <row r="362" spans="1:23" x14ac:dyDescent="0.15">
      <c r="A362" t="str">
        <f t="shared" si="10"/>
        <v/>
      </c>
      <c r="C362" s="1" t="s">
        <v>359</v>
      </c>
      <c r="D362" s="1">
        <v>5</v>
      </c>
      <c r="F362" s="1" t="s">
        <v>366</v>
      </c>
      <c r="H362" s="3" t="s">
        <v>1905</v>
      </c>
      <c r="I362" s="1" t="s">
        <v>1894</v>
      </c>
      <c r="J362" s="1">
        <v>10</v>
      </c>
      <c r="K362" s="1" t="s">
        <v>1887</v>
      </c>
      <c r="L362" s="1" t="s">
        <v>2032</v>
      </c>
      <c r="M362" s="1" t="s">
        <v>1888</v>
      </c>
      <c r="N362" s="2" t="s">
        <v>1912</v>
      </c>
      <c r="O362" s="6" t="str">
        <f t="shared" si="11"/>
        <v xml:space="preserve">|Construct Mandragora|&amp;ref(Spell/P_Nature.jpg,nolink,25x25,Nature);2|&amp;ref(Spell/P_Death.jpg,nolink,25x25,Death);1|&amp;ref(Spell/V_Nature.jpg,nolink,25x25,Nature Gem);10|儀式/陸上専用|兵士召喚|
|~|&gt;|&gt;|&gt;|&gt;|敵を昏倒させる強大な蔓と骨の存在Mandragoraを5+体召喚します|
</v>
      </c>
      <c r="P362" s="3" t="s">
        <v>1913</v>
      </c>
      <c r="T362" s="1" t="s">
        <v>1914</v>
      </c>
    </row>
    <row r="363" spans="1:23" x14ac:dyDescent="0.15">
      <c r="A363" t="str">
        <f t="shared" si="10"/>
        <v>Construction5E</v>
      </c>
      <c r="C363" s="1" t="s">
        <v>359</v>
      </c>
      <c r="D363" s="1">
        <v>5</v>
      </c>
      <c r="F363" s="1" t="s">
        <v>367</v>
      </c>
      <c r="H363" s="3" t="s">
        <v>1906</v>
      </c>
      <c r="J363" s="1">
        <v>5</v>
      </c>
      <c r="K363" s="1" t="s">
        <v>1887</v>
      </c>
      <c r="L363" s="1" t="s">
        <v>2032</v>
      </c>
      <c r="M363" s="1" t="s">
        <v>1888</v>
      </c>
      <c r="N363" s="2" t="s">
        <v>1915</v>
      </c>
      <c r="O363" s="6" t="str">
        <f t="shared" si="11"/>
        <v xml:space="preserve">|Wooden Construction|&amp;ref(Spell/P_Nature.jpg,nolink,25x25,Nature);3||&amp;ref(Spell/V_Nature.jpg,nolink,25x25,Nature Gem);5|儀式/陸上専用|兵士召喚|
|~|&gt;|&gt;|&gt;|&gt;|大きな木の構造物Lumber Constructを1体召喚します|
</v>
      </c>
      <c r="P363" s="3" t="s">
        <v>1916</v>
      </c>
      <c r="T363" s="1">
        <v>1</v>
      </c>
    </row>
    <row r="364" spans="1:23" x14ac:dyDescent="0.15">
      <c r="A364" t="str">
        <f t="shared" si="10"/>
        <v>Construction7S</v>
      </c>
      <c r="C364" s="1" t="s">
        <v>359</v>
      </c>
      <c r="D364" s="1">
        <v>7</v>
      </c>
      <c r="F364" s="1" t="s">
        <v>368</v>
      </c>
      <c r="H364" s="3" t="s">
        <v>1891</v>
      </c>
      <c r="J364" s="1">
        <v>15</v>
      </c>
      <c r="K364" s="1" t="s">
        <v>1887</v>
      </c>
      <c r="L364" s="1" t="s">
        <v>2032</v>
      </c>
      <c r="M364" s="1" t="s">
        <v>1888</v>
      </c>
      <c r="N364" s="2" t="s">
        <v>1923</v>
      </c>
      <c r="O364" s="6" t="str">
        <f t="shared" si="11"/>
        <v xml:space="preserve">|Mechanical Men|&amp;ref(Spell/P_Earth.jpg,nolink,25x25,Earth);2||&amp;ref(Spell/V_Earth.jpg,nolink,25x25,Earth Gem);15|儀式/陸上専用|兵士召喚|
|~|&gt;|&gt;|&gt;|&gt;|機械仕掛けの兵士Mechanical Manを10+体召喚します|
</v>
      </c>
      <c r="P364" s="3" t="s">
        <v>1924</v>
      </c>
      <c r="T364" s="1" t="s">
        <v>1904</v>
      </c>
      <c r="W364" s="1" t="s">
        <v>1963</v>
      </c>
    </row>
    <row r="365" spans="1:23" x14ac:dyDescent="0.15">
      <c r="A365" t="str">
        <f t="shared" si="10"/>
        <v/>
      </c>
      <c r="C365" s="1" t="s">
        <v>359</v>
      </c>
      <c r="D365" s="1">
        <v>7</v>
      </c>
      <c r="F365" s="1" t="s">
        <v>369</v>
      </c>
      <c r="H365" s="3" t="s">
        <v>1917</v>
      </c>
      <c r="K365" s="1" t="s">
        <v>1895</v>
      </c>
      <c r="L365" s="1" t="s">
        <v>2027</v>
      </c>
      <c r="M365" s="1" t="s">
        <v>1898</v>
      </c>
      <c r="N365" s="2" t="s">
        <v>1925</v>
      </c>
      <c r="O365" s="6" t="str">
        <f t="shared" si="11"/>
        <v xml:space="preserve">|Weapons of Sharpness|&amp;ref(Spell/P_Earth.jpg,nolink,25x25,Earth);5|||戦闘/水陸両用|強化|
|~|&gt;|&gt;|&gt;|&gt;|広範囲の兵士の白兵戦武器に防御貫通能力を与えます|
</v>
      </c>
      <c r="P365" s="3" t="s">
        <v>1926</v>
      </c>
      <c r="Q365" s="1">
        <v>15</v>
      </c>
      <c r="R365" s="1">
        <v>100</v>
      </c>
      <c r="S365" s="1">
        <v>25</v>
      </c>
      <c r="T365" s="1">
        <v>1</v>
      </c>
      <c r="U365" s="1">
        <v>0</v>
      </c>
      <c r="V365" s="1">
        <v>20</v>
      </c>
      <c r="W365" s="1" t="s">
        <v>1901</v>
      </c>
    </row>
    <row r="366" spans="1:23" x14ac:dyDescent="0.15">
      <c r="A366" t="str">
        <f t="shared" si="10"/>
        <v/>
      </c>
      <c r="C366" s="1" t="s">
        <v>359</v>
      </c>
      <c r="D366" s="1">
        <v>7</v>
      </c>
      <c r="F366" s="1" t="s">
        <v>370</v>
      </c>
      <c r="H366" s="3" t="s">
        <v>1917</v>
      </c>
      <c r="J366" s="1">
        <v>80</v>
      </c>
      <c r="K366" s="1" t="s">
        <v>1887</v>
      </c>
      <c r="L366" s="1" t="s">
        <v>2027</v>
      </c>
      <c r="M366" s="1" t="s">
        <v>1927</v>
      </c>
      <c r="N366" s="2" t="s">
        <v>1928</v>
      </c>
      <c r="O366" s="6" t="str">
        <f t="shared" si="11"/>
        <v xml:space="preserve">|Forge of the Ancients|&amp;ref(Spell/P_Earth.jpg,nolink,25x25,Earth);5||&amp;ref(Spell/V_Earth.jpg,nolink,25x25,Earth Gem);80|儀式/水陸両用|世界呪附|
|~|&gt;|&gt;|&gt;|&gt;|術者の国のアイテム製造のコストと必要条件を引き下げます|
</v>
      </c>
      <c r="P366" s="3" t="s">
        <v>1929</v>
      </c>
      <c r="W366" s="1" t="s">
        <v>1927</v>
      </c>
    </row>
    <row r="367" spans="1:23" x14ac:dyDescent="0.15">
      <c r="A367" t="str">
        <f t="shared" si="10"/>
        <v>Construction7E</v>
      </c>
      <c r="C367" s="1" t="s">
        <v>359</v>
      </c>
      <c r="D367" s="1">
        <v>7</v>
      </c>
      <c r="F367" s="1" t="s">
        <v>371</v>
      </c>
      <c r="H367" s="3" t="s">
        <v>1918</v>
      </c>
      <c r="I367" s="1" t="s">
        <v>1891</v>
      </c>
      <c r="J367" s="1">
        <v>30</v>
      </c>
      <c r="K367" s="1" t="s">
        <v>1887</v>
      </c>
      <c r="L367" s="1" t="s">
        <v>2027</v>
      </c>
      <c r="M367" s="1" t="s">
        <v>861</v>
      </c>
      <c r="N367" s="2" t="s">
        <v>1930</v>
      </c>
      <c r="O367" s="6" t="str">
        <f t="shared" si="11"/>
        <v xml:space="preserve">|Golem Construction|&amp;ref(Spell/P_Astral.jpg,nolink,25x25,Astral);3|&amp;ref(Spell/P_Earth.jpg,nolink,25x25,Earth);2|&amp;ref(Spell/V_Astral.jpg,nolink,25x25,Astral Pearl);30|儀式/水陸両用|指揮官召喚|
|~|&gt;|&gt;|&gt;|&gt;|自律的な活動が可能な粘土の像Golemを召喚します|
</v>
      </c>
      <c r="P367" s="3" t="s">
        <v>1931</v>
      </c>
      <c r="T367" s="1">
        <v>1</v>
      </c>
    </row>
    <row r="368" spans="1:23" x14ac:dyDescent="0.15">
      <c r="A368" t="str">
        <f t="shared" si="10"/>
        <v>Construction9S</v>
      </c>
      <c r="C368" s="1" t="s">
        <v>359</v>
      </c>
      <c r="D368" s="1">
        <v>9</v>
      </c>
      <c r="F368" s="1" t="s">
        <v>372</v>
      </c>
      <c r="H368" s="3" t="s">
        <v>1892</v>
      </c>
      <c r="J368" s="1">
        <v>20</v>
      </c>
      <c r="K368" s="1" t="s">
        <v>1887</v>
      </c>
      <c r="L368" s="1" t="s">
        <v>2032</v>
      </c>
      <c r="M368" s="1" t="s">
        <v>1888</v>
      </c>
      <c r="N368" s="2" t="s">
        <v>1932</v>
      </c>
      <c r="O368" s="6" t="str">
        <f t="shared" si="11"/>
        <v xml:space="preserve">|Siege Golem|&amp;ref(Spell/P_Earth.jpg,nolink,25x25,Earth);3||&amp;ref(Spell/V_Earth.jpg,nolink,25x25,Earth Gem);20|儀式/陸上専用|兵士召喚|
|~|&gt;|&gt;|&gt;|&gt;|要塞や無生物に強い金属の巨像Siege Golemを1体召喚します|
</v>
      </c>
      <c r="P368" s="3" t="s">
        <v>1933</v>
      </c>
      <c r="T368" s="1">
        <v>1</v>
      </c>
    </row>
    <row r="369" spans="1:23" x14ac:dyDescent="0.15">
      <c r="A369" t="str">
        <f t="shared" si="10"/>
        <v/>
      </c>
      <c r="C369" s="1" t="s">
        <v>359</v>
      </c>
      <c r="D369" s="1">
        <v>9</v>
      </c>
      <c r="F369" s="1" t="s">
        <v>373</v>
      </c>
      <c r="H369" s="3" t="s">
        <v>1919</v>
      </c>
      <c r="I369" s="1" t="s">
        <v>1920</v>
      </c>
      <c r="J369" s="1">
        <v>30</v>
      </c>
      <c r="K369" s="1" t="s">
        <v>1887</v>
      </c>
      <c r="L369" s="1" t="s">
        <v>2032</v>
      </c>
      <c r="M369" s="1" t="s">
        <v>1888</v>
      </c>
      <c r="N369" s="2" t="s">
        <v>1934</v>
      </c>
      <c r="O369" s="6" t="str">
        <f t="shared" si="11"/>
        <v xml:space="preserve">|Iron Dragon|&amp;ref(Spell/P_Earth.jpg,nolink,25x25,Earth);4|&amp;ref(Spell/P_Fire.jpg,nolink,25x25,Fire);2|&amp;ref(Spell/V_Earth.jpg,nolink,25x25,Earth Gem);30|儀式/陸上専用|兵士召喚|
|~|&gt;|&gt;|&gt;|&gt;|飛行し炎を吐く金属の人工竜Iron Dragonを1体召喚します|
</v>
      </c>
      <c r="P369" s="3" t="s">
        <v>1935</v>
      </c>
      <c r="T369" s="1">
        <v>1</v>
      </c>
    </row>
    <row r="370" spans="1:23" x14ac:dyDescent="0.15">
      <c r="A370" t="str">
        <f t="shared" si="10"/>
        <v/>
      </c>
      <c r="C370" s="1" t="s">
        <v>359</v>
      </c>
      <c r="D370" s="1">
        <v>9</v>
      </c>
      <c r="F370" s="1" t="s">
        <v>374</v>
      </c>
      <c r="H370" s="3" t="s">
        <v>1917</v>
      </c>
      <c r="J370" s="1">
        <v>80</v>
      </c>
      <c r="K370" s="1" t="s">
        <v>1887</v>
      </c>
      <c r="L370" s="1" t="s">
        <v>2027</v>
      </c>
      <c r="M370" s="1" t="s">
        <v>1927</v>
      </c>
      <c r="N370" s="2" t="s">
        <v>1936</v>
      </c>
      <c r="O370" s="6" t="str">
        <f t="shared" si="11"/>
        <v xml:space="preserve">|Mechanical Militia|&amp;ref(Spell/P_Earth.jpg,nolink,25x25,Earth);5||&amp;ref(Spell/V_Earth.jpg,nolink,25x25,Earth Gem);80|儀式/水陸両用|世界呪附|
|~|&gt;|&gt;|&gt;|&gt;|自国の州の守備隊をMechanical Manが支援します|
</v>
      </c>
      <c r="P370" s="3" t="s">
        <v>1937</v>
      </c>
      <c r="T370" s="1">
        <v>1</v>
      </c>
    </row>
    <row r="371" spans="1:23" x14ac:dyDescent="0.15">
      <c r="A371" t="str">
        <f t="shared" si="10"/>
        <v/>
      </c>
      <c r="C371" s="1" t="s">
        <v>359</v>
      </c>
      <c r="D371" s="1">
        <v>9</v>
      </c>
      <c r="F371" s="1" t="s">
        <v>375</v>
      </c>
      <c r="H371" s="3" t="s">
        <v>1922</v>
      </c>
      <c r="J371" s="1">
        <v>25</v>
      </c>
      <c r="K371" s="1" t="s">
        <v>1887</v>
      </c>
      <c r="L371" s="1" t="s">
        <v>2027</v>
      </c>
      <c r="M371" s="1" t="s">
        <v>1888</v>
      </c>
      <c r="N371" s="2" t="s">
        <v>1938</v>
      </c>
      <c r="O371" s="6" t="str">
        <f t="shared" si="11"/>
        <v xml:space="preserve">|Juggernaut Construction|&amp;ref(Spell/P_Astral.jpg,nolink,25x25,Astral);5||&amp;ref(Spell/V_Astral.jpg,nolink,25x25,Astral Pearl);25|儀式/水陸両用|兵士召喚|
|~|&gt;|&gt;|&gt;|&gt;|敵を轢き潰す神聖なる巨像Juggernautを1体召喚します|
</v>
      </c>
      <c r="P371" s="3" t="s">
        <v>1939</v>
      </c>
      <c r="T371" s="1">
        <v>1</v>
      </c>
    </row>
    <row r="372" spans="1:23" x14ac:dyDescent="0.15">
      <c r="A372" t="str">
        <f t="shared" si="10"/>
        <v>Construction9E</v>
      </c>
      <c r="C372" s="1" t="s">
        <v>359</v>
      </c>
      <c r="D372" s="1">
        <v>9</v>
      </c>
      <c r="F372" s="1" t="s">
        <v>376</v>
      </c>
      <c r="H372" s="3" t="s">
        <v>1921</v>
      </c>
      <c r="I372" s="1" t="s">
        <v>1891</v>
      </c>
      <c r="J372" s="1">
        <v>35</v>
      </c>
      <c r="K372" s="1" t="s">
        <v>1887</v>
      </c>
      <c r="L372" s="1" t="s">
        <v>2027</v>
      </c>
      <c r="M372" s="1" t="s">
        <v>1940</v>
      </c>
      <c r="N372" s="2" t="s">
        <v>1941</v>
      </c>
      <c r="O372" s="6" t="str">
        <f t="shared" si="11"/>
        <v xml:space="preserve">|Poison Golem|&amp;ref(Spell/P_Death.jpg,nolink,25x25,Death);4|&amp;ref(Spell/P_Earth.jpg,nolink,25x25,Earth);2|&amp;ref(Spell/V_Death.jpg,nolink,25x25,Death Gem);35|儀式/水陸両用|指揮官召喚|
|~|&gt;|&gt;|&gt;|&gt;|自律的な活動が可能な冥界の合金の像Poison Golemを召喚します|
</v>
      </c>
      <c r="P372" s="3" t="s">
        <v>1942</v>
      </c>
      <c r="T372" s="1">
        <v>1</v>
      </c>
    </row>
    <row r="373" spans="1:23" x14ac:dyDescent="0.15">
      <c r="A373" t="str">
        <f t="shared" si="10"/>
        <v>Enchantment1S</v>
      </c>
      <c r="C373" s="1" t="s">
        <v>379</v>
      </c>
      <c r="D373" s="1">
        <v>1</v>
      </c>
      <c r="F373" s="1" t="s">
        <v>380</v>
      </c>
      <c r="H373" s="3" t="s">
        <v>1943</v>
      </c>
      <c r="K373" s="1" t="s">
        <v>1895</v>
      </c>
      <c r="L373" s="1" t="s">
        <v>2027</v>
      </c>
      <c r="M373" s="1" t="s">
        <v>1946</v>
      </c>
      <c r="N373" s="2" t="s">
        <v>1947</v>
      </c>
      <c r="O373" s="6" t="str">
        <f t="shared" si="11"/>
        <v xml:space="preserve">|Protection from Fire|&amp;ref(Spell/P_Fire.jpg,nolink,25x25,Fire);1|||戦闘/水陸両用|自己強化|
|~|&gt;|&gt;|&gt;|&gt;|自身に強い火炎耐性を与えます|
</v>
      </c>
      <c r="P373" s="3" t="s">
        <v>1948</v>
      </c>
      <c r="Q373" s="1">
        <v>0</v>
      </c>
      <c r="R373" s="1">
        <v>100</v>
      </c>
      <c r="S373" s="1">
        <v>0</v>
      </c>
      <c r="T373" s="1">
        <v>1</v>
      </c>
      <c r="U373" s="1">
        <v>0</v>
      </c>
      <c r="V373" s="1">
        <v>5</v>
      </c>
    </row>
    <row r="374" spans="1:23" x14ac:dyDescent="0.15">
      <c r="A374" t="str">
        <f t="shared" si="10"/>
        <v/>
      </c>
      <c r="C374" s="1" t="s">
        <v>379</v>
      </c>
      <c r="D374" s="1">
        <v>1</v>
      </c>
      <c r="F374" s="1" t="s">
        <v>381</v>
      </c>
      <c r="H374" s="3" t="s">
        <v>1886</v>
      </c>
      <c r="K374" s="1" t="s">
        <v>1895</v>
      </c>
      <c r="L374" s="1" t="s">
        <v>2027</v>
      </c>
      <c r="M374" s="1" t="s">
        <v>1946</v>
      </c>
      <c r="N374" s="2" t="s">
        <v>1949</v>
      </c>
      <c r="O374" s="6" t="str">
        <f t="shared" si="11"/>
        <v xml:space="preserve">|Windrunner|&amp;ref(Spell/P_Air.jpg,nolink,25x25,Air);1|||戦闘/水陸両用|自己強化|
|~|&gt;|&gt;|&gt;|&gt;|自身の行動速度を倍増させます|
</v>
      </c>
      <c r="P374" s="3" t="s">
        <v>1950</v>
      </c>
      <c r="Q374" s="1">
        <v>0</v>
      </c>
      <c r="R374" s="1">
        <v>100</v>
      </c>
      <c r="S374" s="1">
        <v>0</v>
      </c>
      <c r="T374" s="1">
        <v>1</v>
      </c>
      <c r="U374" s="1">
        <v>0</v>
      </c>
      <c r="V374" s="1">
        <v>10</v>
      </c>
    </row>
    <row r="375" spans="1:23" x14ac:dyDescent="0.15">
      <c r="A375" t="str">
        <f t="shared" si="10"/>
        <v/>
      </c>
      <c r="C375" s="1" t="s">
        <v>379</v>
      </c>
      <c r="D375" s="1">
        <v>1</v>
      </c>
      <c r="F375" s="1" t="s">
        <v>382</v>
      </c>
      <c r="H375" s="3" t="s">
        <v>1886</v>
      </c>
      <c r="K375" s="1" t="s">
        <v>1895</v>
      </c>
      <c r="L375" s="1" t="s">
        <v>2027</v>
      </c>
      <c r="M375" s="1" t="s">
        <v>1946</v>
      </c>
      <c r="N375" s="2" t="s">
        <v>1951</v>
      </c>
      <c r="O375" s="6" t="str">
        <f t="shared" si="11"/>
        <v xml:space="preserve">|Protection from Lightning|&amp;ref(Spell/P_Air.jpg,nolink,25x25,Air);1|||戦闘/水陸両用|自己強化|
|~|&gt;|&gt;|&gt;|&gt;|自身に強い電撃耐性を与えます|
</v>
      </c>
      <c r="P375" s="3" t="s">
        <v>1952</v>
      </c>
      <c r="Q375" s="1">
        <v>9</v>
      </c>
      <c r="R375" s="1">
        <v>100</v>
      </c>
      <c r="S375" s="1">
        <v>0</v>
      </c>
      <c r="T375" s="1">
        <v>1</v>
      </c>
      <c r="U375" s="1">
        <v>0</v>
      </c>
      <c r="V375" s="1">
        <v>5</v>
      </c>
    </row>
    <row r="376" spans="1:23" x14ac:dyDescent="0.15">
      <c r="A376" t="str">
        <f t="shared" si="10"/>
        <v/>
      </c>
      <c r="C376" s="1" t="s">
        <v>379</v>
      </c>
      <c r="D376" s="1">
        <v>1</v>
      </c>
      <c r="F376" s="1" t="s">
        <v>383</v>
      </c>
      <c r="H376" s="3" t="s">
        <v>1944</v>
      </c>
      <c r="K376" s="1" t="s">
        <v>1895</v>
      </c>
      <c r="L376" s="1" t="s">
        <v>2027</v>
      </c>
      <c r="M376" s="1" t="s">
        <v>1946</v>
      </c>
      <c r="N376" s="2" t="s">
        <v>1953</v>
      </c>
      <c r="O376" s="6" t="str">
        <f t="shared" si="11"/>
        <v xml:space="preserve">|Protection from Cold|&amp;ref(Spell/P_Water.jpg,nolink,25x25,Water);1|||戦闘/水陸両用|自己強化|
|~|&gt;|&gt;|&gt;|&gt;|自身に強い冷気耐性を与えます|
</v>
      </c>
      <c r="P376" s="3" t="s">
        <v>1954</v>
      </c>
      <c r="Q376" s="1">
        <v>0</v>
      </c>
      <c r="R376" s="1">
        <v>100</v>
      </c>
      <c r="S376" s="1">
        <v>0</v>
      </c>
      <c r="T376" s="1">
        <v>1</v>
      </c>
      <c r="U376" s="1">
        <v>0</v>
      </c>
      <c r="V376" s="1">
        <v>5</v>
      </c>
    </row>
    <row r="377" spans="1:23" x14ac:dyDescent="0.15">
      <c r="A377" t="str">
        <f t="shared" si="10"/>
        <v/>
      </c>
      <c r="C377" s="1" t="s">
        <v>379</v>
      </c>
      <c r="D377" s="1">
        <v>1</v>
      </c>
      <c r="F377" s="1" t="s">
        <v>384</v>
      </c>
      <c r="H377" s="3" t="s">
        <v>1945</v>
      </c>
      <c r="K377" s="1" t="s">
        <v>1895</v>
      </c>
      <c r="L377" s="1" t="s">
        <v>2027</v>
      </c>
      <c r="M377" s="1" t="s">
        <v>1946</v>
      </c>
      <c r="N377" s="2" t="s">
        <v>1955</v>
      </c>
      <c r="O377" s="6" t="str">
        <f t="shared" si="11"/>
        <v xml:space="preserve">|Resist Magic|&amp;ref(Spell/P_Astral.jpg,nolink,25x25,Astral);1|||戦闘/水陸両用|自己強化|
|~|&gt;|&gt;|&gt;|&gt;|自身の魔法抵抗を向上させます|
</v>
      </c>
      <c r="P377" s="3" t="s">
        <v>1956</v>
      </c>
      <c r="Q377" s="1">
        <v>0</v>
      </c>
      <c r="R377" s="1">
        <v>100</v>
      </c>
      <c r="S377" s="1">
        <v>0</v>
      </c>
      <c r="T377" s="1">
        <v>1</v>
      </c>
      <c r="U377" s="1">
        <v>0</v>
      </c>
      <c r="V377" s="1">
        <v>20</v>
      </c>
    </row>
    <row r="378" spans="1:23" x14ac:dyDescent="0.15">
      <c r="A378" t="str">
        <f t="shared" si="10"/>
        <v/>
      </c>
      <c r="C378" s="1" t="s">
        <v>379</v>
      </c>
      <c r="D378" s="1">
        <v>1</v>
      </c>
      <c r="F378" s="1" t="s">
        <v>385</v>
      </c>
      <c r="H378" s="3" t="s">
        <v>1894</v>
      </c>
      <c r="K378" s="1" t="s">
        <v>1895</v>
      </c>
      <c r="L378" s="1" t="s">
        <v>2027</v>
      </c>
      <c r="M378" s="1" t="s">
        <v>1957</v>
      </c>
      <c r="N378" s="2" t="s">
        <v>1958</v>
      </c>
      <c r="O378" s="6" t="str">
        <f t="shared" si="11"/>
        <v xml:space="preserve">|Animate Skeleton|&amp;ref(Spell/P_Death.jpg,nolink,25x25,Death);1|||戦闘/水陸両用|一時的召喚|
|~|&gt;|&gt;|&gt;|&gt;|骨だけの戦士Longdeadを1体召喚します|
</v>
      </c>
      <c r="P378" s="3" t="s">
        <v>1959</v>
      </c>
      <c r="Q378" s="1">
        <v>5</v>
      </c>
      <c r="R378" s="1">
        <v>100</v>
      </c>
      <c r="S378" s="1">
        <v>0</v>
      </c>
      <c r="T378" s="1">
        <v>1</v>
      </c>
      <c r="U378" s="1">
        <v>-2</v>
      </c>
      <c r="V378" s="1">
        <v>30</v>
      </c>
    </row>
    <row r="379" spans="1:23" x14ac:dyDescent="0.15">
      <c r="A379" t="str">
        <f t="shared" si="10"/>
        <v/>
      </c>
      <c r="C379" s="1" t="s">
        <v>379</v>
      </c>
      <c r="D379" s="1">
        <v>1</v>
      </c>
      <c r="F379" s="1" t="s">
        <v>386</v>
      </c>
      <c r="H379" s="3" t="s">
        <v>1894</v>
      </c>
      <c r="K379" s="1" t="s">
        <v>1895</v>
      </c>
      <c r="L379" s="1" t="s">
        <v>2027</v>
      </c>
      <c r="M379" s="1" t="s">
        <v>1957</v>
      </c>
      <c r="N379" s="2" t="s">
        <v>2046</v>
      </c>
      <c r="O379" s="6" t="str">
        <f t="shared" si="11"/>
        <v xml:space="preserve">|Animate Dead|&amp;ref(Spell/P_Death.jpg,nolink,25x25,Death);1|||戦闘/水陸両用|一時的召喚|
|~|&gt;|&gt;|&gt;|&gt;|戦場の死体を利用しSoullessを1体召喚します|
</v>
      </c>
      <c r="P379" s="3" t="s">
        <v>1960</v>
      </c>
      <c r="Q379" s="1">
        <v>5</v>
      </c>
      <c r="R379" s="1">
        <v>100</v>
      </c>
      <c r="S379" s="1">
        <v>0</v>
      </c>
      <c r="T379" s="1">
        <v>1</v>
      </c>
      <c r="U379" s="1">
        <v>-2</v>
      </c>
      <c r="V379" s="1">
        <v>20</v>
      </c>
    </row>
    <row r="380" spans="1:23" x14ac:dyDescent="0.15">
      <c r="A380" t="str">
        <f t="shared" si="10"/>
        <v/>
      </c>
      <c r="C380" s="1" t="s">
        <v>379</v>
      </c>
      <c r="D380" s="1">
        <v>1</v>
      </c>
      <c r="F380" s="1" t="s">
        <v>387</v>
      </c>
      <c r="H380" s="3" t="s">
        <v>1894</v>
      </c>
      <c r="J380" s="1">
        <v>3</v>
      </c>
      <c r="K380" s="1" t="s">
        <v>1887</v>
      </c>
      <c r="L380" s="1" t="s">
        <v>2027</v>
      </c>
      <c r="M380" s="1" t="s">
        <v>1888</v>
      </c>
      <c r="N380" s="2" t="s">
        <v>1961</v>
      </c>
      <c r="O380" s="6" t="str">
        <f t="shared" si="11"/>
        <v xml:space="preserve">|Reanimation|&amp;ref(Spell/P_Death.jpg,nolink,25x25,Death);1||&amp;ref(Spell/V_Death.jpg,nolink,25x25,Death Gem);3|儀式/水陸両用|兵士召喚|
|~|&gt;|&gt;|&gt;|&gt;|骨だけの戦士Longdeadを10体召喚します|
</v>
      </c>
      <c r="P380" s="3" t="s">
        <v>1959</v>
      </c>
      <c r="T380" s="1">
        <v>10</v>
      </c>
      <c r="W380" s="1" t="s">
        <v>1962</v>
      </c>
    </row>
    <row r="381" spans="1:23" x14ac:dyDescent="0.15">
      <c r="A381" t="str">
        <f t="shared" si="10"/>
        <v/>
      </c>
      <c r="C381" s="1" t="s">
        <v>379</v>
      </c>
      <c r="D381" s="1">
        <v>1</v>
      </c>
      <c r="F381" s="1" t="s">
        <v>388</v>
      </c>
      <c r="H381" s="3" t="s">
        <v>1893</v>
      </c>
      <c r="K381" s="1" t="s">
        <v>1895</v>
      </c>
      <c r="L381" s="1" t="s">
        <v>2027</v>
      </c>
      <c r="M381" s="1" t="s">
        <v>1946</v>
      </c>
      <c r="N381" s="2" t="s">
        <v>1964</v>
      </c>
      <c r="O381" s="6" t="str">
        <f t="shared" si="11"/>
        <v xml:space="preserve">|Poison Resistance|&amp;ref(Spell/P_Nature.jpg,nolink,25x25,Nature);1|||戦闘/水陸両用|自己強化|
|~|&gt;|&gt;|&gt;|&gt;|自身に非常に強い毒物耐性を与えます|
</v>
      </c>
      <c r="P381" s="3" t="s">
        <v>1965</v>
      </c>
      <c r="Q381" s="1">
        <v>0</v>
      </c>
      <c r="R381" s="1">
        <v>100</v>
      </c>
      <c r="S381" s="1">
        <v>0</v>
      </c>
      <c r="T381" s="1">
        <v>1</v>
      </c>
      <c r="U381" s="1">
        <v>0</v>
      </c>
      <c r="V381" s="1">
        <v>5</v>
      </c>
    </row>
    <row r="382" spans="1:23" x14ac:dyDescent="0.15">
      <c r="A382" t="str">
        <f t="shared" si="10"/>
        <v>Enchantment1E</v>
      </c>
      <c r="C382" s="1" t="s">
        <v>379</v>
      </c>
      <c r="D382" s="1">
        <v>1</v>
      </c>
      <c r="F382" s="1" t="s">
        <v>389</v>
      </c>
      <c r="H382" s="3" t="s">
        <v>1893</v>
      </c>
      <c r="K382" s="1" t="s">
        <v>1895</v>
      </c>
      <c r="L382" s="1" t="s">
        <v>2027</v>
      </c>
      <c r="M382" s="1" t="s">
        <v>1966</v>
      </c>
      <c r="N382" s="2" t="s">
        <v>1967</v>
      </c>
      <c r="O382" s="6" t="str">
        <f t="shared" si="11"/>
        <v xml:space="preserve">|Healing Touch|&amp;ref(Spell/P_Nature.jpg,nolink,25x25,Nature);1|||戦闘/水陸両用|治療|
|~|&gt;|&gt;|&gt;|&gt;|近くの小範囲の味方のHPを回復させます|
</v>
      </c>
      <c r="P382" s="3">
        <v>30</v>
      </c>
      <c r="Q382" s="1">
        <v>1</v>
      </c>
      <c r="R382" s="1">
        <v>50</v>
      </c>
      <c r="S382" s="1">
        <v>1</v>
      </c>
      <c r="T382" s="1">
        <v>1</v>
      </c>
      <c r="U382" s="1">
        <v>0</v>
      </c>
      <c r="V382" s="1">
        <v>20</v>
      </c>
      <c r="W382" s="1" t="s">
        <v>1968</v>
      </c>
    </row>
    <row r="383" spans="1:23" x14ac:dyDescent="0.15">
      <c r="A383" t="str">
        <f t="shared" si="10"/>
        <v>Enchantment2S</v>
      </c>
      <c r="C383" s="1" t="s">
        <v>379</v>
      </c>
      <c r="D383" s="1">
        <v>2</v>
      </c>
      <c r="F383" s="1" t="s">
        <v>390</v>
      </c>
      <c r="H383" s="3" t="s">
        <v>1886</v>
      </c>
      <c r="K383" s="1" t="s">
        <v>1895</v>
      </c>
      <c r="L383" s="1" t="s">
        <v>2032</v>
      </c>
      <c r="M383" s="1" t="s">
        <v>1946</v>
      </c>
      <c r="N383" s="2" t="s">
        <v>1970</v>
      </c>
      <c r="O383" s="6" t="str">
        <f t="shared" si="11"/>
        <v xml:space="preserve">|Flight|&amp;ref(Spell/P_Air.jpg,nolink,25x25,Air);1|||戦闘/陸上専用|自己強化|
|~|&gt;|&gt;|&gt;|&gt;|自身に飛行能力を与えます|
</v>
      </c>
      <c r="P383" s="3" t="s">
        <v>1971</v>
      </c>
      <c r="Q383" s="1">
        <v>0</v>
      </c>
      <c r="R383" s="1">
        <v>100</v>
      </c>
      <c r="S383" s="1">
        <v>0</v>
      </c>
      <c r="T383" s="1">
        <v>1</v>
      </c>
      <c r="U383" s="1">
        <v>0</v>
      </c>
      <c r="V383" s="1">
        <v>20</v>
      </c>
    </row>
    <row r="384" spans="1:23" x14ac:dyDescent="0.15">
      <c r="A384" t="str">
        <f t="shared" si="10"/>
        <v/>
      </c>
      <c r="C384" s="1" t="s">
        <v>379</v>
      </c>
      <c r="D384" s="1">
        <v>2</v>
      </c>
      <c r="F384" s="1" t="s">
        <v>391</v>
      </c>
      <c r="H384" s="3" t="s">
        <v>1944</v>
      </c>
      <c r="K384" s="1" t="s">
        <v>1895</v>
      </c>
      <c r="L384" s="1" t="s">
        <v>2084</v>
      </c>
      <c r="M384" s="1" t="s">
        <v>1946</v>
      </c>
      <c r="N384" s="2" t="s">
        <v>1972</v>
      </c>
      <c r="O384" s="6" t="str">
        <f t="shared" si="11"/>
        <v xml:space="preserve">|Water Shield|&amp;ref(Spell/P_Water.jpg,nolink,25x25,Water);1|||戦闘/水中専用|自己強化|
|~|&gt;|&gt;|&gt;|&gt;|自身の防御技能を向上させます|
</v>
      </c>
      <c r="P384" s="3" t="s">
        <v>1973</v>
      </c>
      <c r="Q384" s="1">
        <v>0</v>
      </c>
      <c r="R384" s="1">
        <v>100</v>
      </c>
      <c r="S384" s="1">
        <v>0</v>
      </c>
      <c r="T384" s="1">
        <v>1</v>
      </c>
      <c r="U384" s="1">
        <v>0</v>
      </c>
      <c r="V384" s="1">
        <v>20</v>
      </c>
    </row>
    <row r="385" spans="1:23" x14ac:dyDescent="0.15">
      <c r="A385" t="str">
        <f t="shared" si="10"/>
        <v/>
      </c>
      <c r="C385" s="1" t="s">
        <v>379</v>
      </c>
      <c r="D385" s="1">
        <v>2</v>
      </c>
      <c r="F385" s="1" t="s">
        <v>392</v>
      </c>
      <c r="H385" s="3" t="s">
        <v>1944</v>
      </c>
      <c r="K385" s="1" t="s">
        <v>1895</v>
      </c>
      <c r="L385" s="1" t="s">
        <v>2027</v>
      </c>
      <c r="M385" s="1" t="s">
        <v>1946</v>
      </c>
      <c r="N385" s="2" t="s">
        <v>1974</v>
      </c>
      <c r="O385" s="6" t="str">
        <f t="shared" si="11"/>
        <v xml:space="preserve">|Breath of Winter|&amp;ref(Spell/P_Water.jpg,nolink,25x25,Water);1|||戦闘/水陸両用|自己強化|
|~|&gt;|&gt;|&gt;|&gt;|自身に冷気を纏わせ周囲のものを凍えさせます|
</v>
      </c>
      <c r="P385" s="3" t="s">
        <v>1975</v>
      </c>
      <c r="Q385" s="1">
        <v>0</v>
      </c>
      <c r="R385" s="1">
        <v>100</v>
      </c>
      <c r="S385" s="1">
        <v>0</v>
      </c>
      <c r="T385" s="1">
        <v>1</v>
      </c>
      <c r="U385" s="1">
        <v>0</v>
      </c>
      <c r="V385" s="1">
        <v>20</v>
      </c>
    </row>
    <row r="386" spans="1:23" x14ac:dyDescent="0.15">
      <c r="A386" t="str">
        <f t="shared" si="10"/>
        <v/>
      </c>
      <c r="C386" s="1" t="s">
        <v>379</v>
      </c>
      <c r="D386" s="1">
        <v>2</v>
      </c>
      <c r="F386" s="1" t="s">
        <v>393</v>
      </c>
      <c r="H386" s="3" t="s">
        <v>1969</v>
      </c>
      <c r="I386" s="1" t="s">
        <v>1886</v>
      </c>
      <c r="K386" s="1" t="s">
        <v>1895</v>
      </c>
      <c r="L386" s="1" t="s">
        <v>2032</v>
      </c>
      <c r="M386" s="1" t="s">
        <v>1946</v>
      </c>
      <c r="N386" s="2" t="s">
        <v>1976</v>
      </c>
      <c r="O386" s="6" t="str">
        <f t="shared" si="11"/>
        <v xml:space="preserve">|Flying Shield|&amp;ref(Spell/P_Earth.jpg,nolink,25x25,Earth);1|&amp;ref(Spell/P_Air.jpg,nolink,25x25,Air);1||戦闘/陸上専用|自己強化|
|~|&gt;|&gt;|&gt;|&gt;|石の盾を作り受ける攻撃の50%を軽減します|
</v>
      </c>
      <c r="P386" s="3" t="s">
        <v>1977</v>
      </c>
      <c r="Q386" s="1">
        <v>0</v>
      </c>
      <c r="R386" s="1">
        <v>100</v>
      </c>
      <c r="S386" s="1">
        <v>0</v>
      </c>
      <c r="T386" s="1">
        <v>1</v>
      </c>
      <c r="U386" s="1">
        <v>0</v>
      </c>
      <c r="V386" s="1">
        <v>20</v>
      </c>
    </row>
    <row r="387" spans="1:23" x14ac:dyDescent="0.15">
      <c r="A387" t="str">
        <f t="shared" ref="A387:A450" si="12">IF(C387&amp;D387&amp;E387&lt;&gt;C386&amp;D386&amp;E386,C387&amp;D387&amp;E387&amp;"S",IF(C387&amp;D387&amp;E387&lt;&gt;C388&amp;D388&amp;E388,C387&amp;D387&amp;E387&amp;"E",""))</f>
        <v/>
      </c>
      <c r="C387" s="1" t="s">
        <v>379</v>
      </c>
      <c r="D387" s="1">
        <v>2</v>
      </c>
      <c r="F387" s="1" t="s">
        <v>394</v>
      </c>
      <c r="H387" s="3" t="s">
        <v>1894</v>
      </c>
      <c r="J387" s="1">
        <v>3</v>
      </c>
      <c r="K387" s="1" t="s">
        <v>1887</v>
      </c>
      <c r="L387" s="1" t="s">
        <v>2032</v>
      </c>
      <c r="M387" s="1" t="s">
        <v>1940</v>
      </c>
      <c r="N387" s="2" t="s">
        <v>1978</v>
      </c>
      <c r="O387" s="6" t="str">
        <f t="shared" ref="O387:O450" si="13">CONCATENATE("|",F387,"|",SUBSTITUTE(SUBSTITUTE(SUBSTITUTE(SUBSTITUTE(SUBSTITUTE(SUBSTITUTE(SUBSTITUTE(SUBSTITUTE(SUBSTITUTE(H387&amp;"|"&amp;I387,"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387&lt;&gt;"",SUBSTITUTE(SUBSTITUTE(SUBSTITUTE(SUBSTITUTE(SUBSTITUTE(SUBSTITUTE(SUBSTITUTE(SUBSTITUTE(LEFT(H387,1)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Slave);")&amp;J387,""),"|",K387,"/",L387,"|",M387,"|",CHAR(10),"|~|&gt;|&gt;|&gt;|&gt;|",N387,"|"&amp;CHAR(10))</f>
        <v xml:space="preserve">|Revive King|&amp;ref(Spell/P_Death.jpg,nolink,25x25,Death);1||&amp;ref(Spell/V_Death.jpg,nolink,25x25,Death Gem);3|儀式/陸上専用|指揮官召喚|
|~|&gt;|&gt;|&gt;|&gt;|骨だけの指揮官Mound Kingを召喚します|
</v>
      </c>
      <c r="P387" s="3" t="s">
        <v>1979</v>
      </c>
      <c r="T387" s="1">
        <v>1</v>
      </c>
    </row>
    <row r="388" spans="1:23" x14ac:dyDescent="0.15">
      <c r="A388" t="str">
        <f t="shared" si="12"/>
        <v/>
      </c>
      <c r="C388" s="1" t="s">
        <v>379</v>
      </c>
      <c r="D388" s="1">
        <v>2</v>
      </c>
      <c r="F388" s="1" t="s">
        <v>395</v>
      </c>
      <c r="H388" s="3" t="s">
        <v>1893</v>
      </c>
      <c r="K388" s="1" t="s">
        <v>1895</v>
      </c>
      <c r="L388" s="1" t="s">
        <v>2027</v>
      </c>
      <c r="M388" s="1" t="s">
        <v>1898</v>
      </c>
      <c r="N388" s="2" t="s">
        <v>10908</v>
      </c>
      <c r="O388" s="6" t="str">
        <f t="shared" si="13"/>
        <v xml:space="preserve">|Gift of the Hare|&amp;ref(Spell/P_Nature.jpg,nolink,25x25,Nature);1|||戦闘/水陸両用|強化|
|~|&gt;|&gt;|&gt;|&gt;|小範囲の味方の移動速度を倍増させます|
</v>
      </c>
      <c r="P388" s="3" t="s">
        <v>1980</v>
      </c>
      <c r="Q388" s="1">
        <v>15</v>
      </c>
      <c r="R388" s="1">
        <v>100</v>
      </c>
      <c r="S388" s="1" t="s">
        <v>1981</v>
      </c>
      <c r="T388" s="1">
        <v>1</v>
      </c>
      <c r="U388" s="1">
        <v>0</v>
      </c>
      <c r="V388" s="1">
        <v>20</v>
      </c>
      <c r="W388" s="1" t="s">
        <v>1523</v>
      </c>
    </row>
    <row r="389" spans="1:23" x14ac:dyDescent="0.15">
      <c r="A389" t="str">
        <f t="shared" si="12"/>
        <v>Enchantment2E</v>
      </c>
      <c r="C389" s="1" t="s">
        <v>379</v>
      </c>
      <c r="D389" s="1">
        <v>2</v>
      </c>
      <c r="F389" s="1" t="s">
        <v>396</v>
      </c>
      <c r="H389" s="3" t="s">
        <v>1905</v>
      </c>
      <c r="K389" s="1" t="s">
        <v>1895</v>
      </c>
      <c r="L389" s="1" t="s">
        <v>2027</v>
      </c>
      <c r="M389" s="1" t="s">
        <v>1946</v>
      </c>
      <c r="N389" s="2" t="s">
        <v>1982</v>
      </c>
      <c r="O389" s="6" t="str">
        <f t="shared" si="13"/>
        <v xml:space="preserve">|Personal Regeneraion|&amp;ref(Spell/P_Nature.jpg,nolink,25x25,Nature);2|||戦闘/水陸両用|自己強化|
|~|&gt;|&gt;|&gt;|&gt;|自身に再生能力を与えます|
</v>
      </c>
      <c r="P389" s="3" t="s">
        <v>1983</v>
      </c>
      <c r="Q389" s="1">
        <v>0</v>
      </c>
      <c r="R389" s="1">
        <v>100</v>
      </c>
      <c r="S389" s="1">
        <v>0</v>
      </c>
      <c r="T389" s="1">
        <v>1</v>
      </c>
      <c r="U389" s="1">
        <v>0</v>
      </c>
      <c r="V389" s="1">
        <v>20</v>
      </c>
      <c r="W389" s="1" t="s">
        <v>1984</v>
      </c>
    </row>
    <row r="390" spans="1:23" x14ac:dyDescent="0.15">
      <c r="A390" t="str">
        <f t="shared" si="12"/>
        <v>Enchantment3S</v>
      </c>
      <c r="C390" s="1" t="s">
        <v>379</v>
      </c>
      <c r="D390" s="1">
        <v>3</v>
      </c>
      <c r="F390" s="1" t="s">
        <v>397</v>
      </c>
      <c r="H390" s="3" t="s">
        <v>1943</v>
      </c>
      <c r="K390" s="1" t="s">
        <v>1895</v>
      </c>
      <c r="L390" s="1" t="s">
        <v>2032</v>
      </c>
      <c r="M390" s="1" t="s">
        <v>1988</v>
      </c>
      <c r="N390" s="2" t="s">
        <v>1989</v>
      </c>
      <c r="O390" s="6" t="str">
        <f t="shared" si="13"/>
        <v xml:space="preserve">|Fire Shield|&amp;ref(Spell/P_Fire.jpg,nolink,25x25,Fire);1|||戦闘/陸上専用|自己強化|
|~|&gt;|&gt;|&gt;|&gt;|自身に炎の壁を纏わせ命中した近接攻撃に反撃します|
</v>
      </c>
      <c r="P390" s="3" t="s">
        <v>1990</v>
      </c>
      <c r="Q390" s="1">
        <v>0</v>
      </c>
      <c r="R390" s="1">
        <v>100</v>
      </c>
      <c r="S390" s="1">
        <v>0</v>
      </c>
      <c r="T390" s="1">
        <v>1</v>
      </c>
      <c r="U390" s="1">
        <v>0</v>
      </c>
      <c r="V390" s="1">
        <v>20</v>
      </c>
    </row>
    <row r="391" spans="1:23" x14ac:dyDescent="0.15">
      <c r="A391" t="str">
        <f t="shared" si="12"/>
        <v/>
      </c>
      <c r="C391" s="1" t="s">
        <v>379</v>
      </c>
      <c r="D391" s="1">
        <v>3</v>
      </c>
      <c r="F391" s="1" t="s">
        <v>398</v>
      </c>
      <c r="H391" s="3" t="s">
        <v>1985</v>
      </c>
      <c r="K391" s="1" t="s">
        <v>1895</v>
      </c>
      <c r="L391" s="1" t="s">
        <v>2032</v>
      </c>
      <c r="M391" s="1" t="s">
        <v>1991</v>
      </c>
      <c r="N391" s="2" t="s">
        <v>1992</v>
      </c>
      <c r="O391" s="6" t="str">
        <f t="shared" si="13"/>
        <v xml:space="preserve">|Gift of Flight|&amp;ref(Spell/P_Air.jpg,nolink,25x25,Air);2|||戦闘/陸上専用|強化|
|~|&gt;|&gt;|&gt;|&gt;|小範囲の味方に飛行能力を与えます|
</v>
      </c>
      <c r="P391" s="3" t="s">
        <v>1993</v>
      </c>
      <c r="Q391" s="1">
        <v>10</v>
      </c>
      <c r="R391" s="1">
        <v>100</v>
      </c>
      <c r="S391" s="1">
        <v>1</v>
      </c>
      <c r="T391" s="1">
        <v>1</v>
      </c>
      <c r="U391" s="1">
        <v>0</v>
      </c>
      <c r="V391" s="1">
        <v>20</v>
      </c>
      <c r="W391" s="1" t="s">
        <v>2088</v>
      </c>
    </row>
    <row r="392" spans="1:23" x14ac:dyDescent="0.15">
      <c r="A392" t="str">
        <f t="shared" si="12"/>
        <v/>
      </c>
      <c r="C392" s="1" t="s">
        <v>379</v>
      </c>
      <c r="D392" s="1">
        <v>3</v>
      </c>
      <c r="F392" s="1" t="s">
        <v>399</v>
      </c>
      <c r="H392" s="3" t="s">
        <v>1986</v>
      </c>
      <c r="J392" s="1">
        <v>4</v>
      </c>
      <c r="K392" s="1" t="s">
        <v>1887</v>
      </c>
      <c r="L392" s="1" t="s">
        <v>2027</v>
      </c>
      <c r="M392" s="1" t="s">
        <v>1994</v>
      </c>
      <c r="N392" s="2" t="s">
        <v>1995</v>
      </c>
      <c r="O392" s="6" t="str">
        <f t="shared" si="13"/>
        <v xml:space="preserve">|Seeking Arrow|&amp;ref(Spell/P_Air.jpg,nolink,25x25,Air);3||&amp;ref(Spell/V_Air.jpg,nolink,25x25,Air Gem);4|儀式/水陸両用|遠隔攻撃|
|~|&gt;|&gt;|&gt;|&gt;|指定した州の指揮官に心臓を狙う矢を放ちます|
</v>
      </c>
      <c r="P392" s="3">
        <v>8</v>
      </c>
      <c r="W392" s="1" t="s">
        <v>1996</v>
      </c>
    </row>
    <row r="393" spans="1:23" x14ac:dyDescent="0.15">
      <c r="A393" t="str">
        <f t="shared" si="12"/>
        <v/>
      </c>
      <c r="C393" s="1" t="s">
        <v>379</v>
      </c>
      <c r="D393" s="1">
        <v>3</v>
      </c>
      <c r="F393" s="1" t="s">
        <v>400</v>
      </c>
      <c r="H393" s="3" t="s">
        <v>1944</v>
      </c>
      <c r="I393" s="1" t="s">
        <v>1969</v>
      </c>
      <c r="J393" s="1">
        <v>5</v>
      </c>
      <c r="K393" s="1" t="s">
        <v>1887</v>
      </c>
      <c r="L393" s="1" t="s">
        <v>2027</v>
      </c>
      <c r="M393" s="1" t="s">
        <v>1997</v>
      </c>
      <c r="N393" s="2" t="s">
        <v>1998</v>
      </c>
      <c r="O393" s="6" t="str">
        <f t="shared" si="13"/>
        <v xml:space="preserve">|Claymen|&amp;ref(Spell/P_Water.jpg,nolink,25x25,Water);1|&amp;ref(Spell/P_Earth.jpg,nolink,25x25,Earth);1|&amp;ref(Spell/V_Water.jpg,nolink,25x25,Water Gem);5|儀式/水陸両用|兵士召喚|
|~|&gt;|&gt;|&gt;|&gt;|再生能力を持つ泥人形Claymanを5+体召喚します|
</v>
      </c>
      <c r="P393" s="3" t="s">
        <v>1999</v>
      </c>
      <c r="T393" s="1" t="s">
        <v>2000</v>
      </c>
    </row>
    <row r="394" spans="1:23" x14ac:dyDescent="0.15">
      <c r="A394" t="str">
        <f t="shared" si="12"/>
        <v/>
      </c>
      <c r="C394" s="1" t="s">
        <v>379</v>
      </c>
      <c r="D394" s="1">
        <v>3</v>
      </c>
      <c r="F394" s="1" t="s">
        <v>401</v>
      </c>
      <c r="H394" s="3" t="s">
        <v>1892</v>
      </c>
      <c r="K394" s="1" t="s">
        <v>1895</v>
      </c>
      <c r="L394" s="1" t="s">
        <v>2027</v>
      </c>
      <c r="M394" s="1" t="s">
        <v>1991</v>
      </c>
      <c r="N394" s="2" t="s">
        <v>2001</v>
      </c>
      <c r="O394" s="6" t="str">
        <f t="shared" si="13"/>
        <v xml:space="preserve">|Strength of Giants|&amp;ref(Spell/P_Earth.jpg,nolink,25x25,Earth);3|||戦闘/水陸両用|強化|
|~|&gt;|&gt;|&gt;|&gt;|広範囲の味方の筋力を向上させます|
</v>
      </c>
      <c r="P394" s="3" t="s">
        <v>2002</v>
      </c>
      <c r="Q394" s="1">
        <v>15</v>
      </c>
      <c r="R394" s="1">
        <v>100</v>
      </c>
      <c r="S394" s="1">
        <v>25</v>
      </c>
      <c r="T394" s="1">
        <v>1</v>
      </c>
      <c r="U394" s="1">
        <v>0</v>
      </c>
      <c r="V394" s="1">
        <v>40</v>
      </c>
      <c r="W394" s="1" t="s">
        <v>2088</v>
      </c>
    </row>
    <row r="395" spans="1:23" x14ac:dyDescent="0.15">
      <c r="A395" t="str">
        <f t="shared" si="12"/>
        <v/>
      </c>
      <c r="C395" s="1" t="s">
        <v>379</v>
      </c>
      <c r="D395" s="1">
        <v>3</v>
      </c>
      <c r="F395" s="1" t="s">
        <v>402</v>
      </c>
      <c r="H395" s="3" t="s">
        <v>1945</v>
      </c>
      <c r="K395" s="1" t="s">
        <v>1895</v>
      </c>
      <c r="L395" s="1" t="s">
        <v>2027</v>
      </c>
      <c r="M395" s="1" t="s">
        <v>1988</v>
      </c>
      <c r="N395" s="2" t="s">
        <v>2003</v>
      </c>
      <c r="O395" s="6" t="str">
        <f t="shared" si="13"/>
        <v xml:space="preserve">|Astral Shield|&amp;ref(Spell/P_Astral.jpg,nolink,25x25,Astral);1|||戦闘/水陸両用|自己強化|
|~|&gt;|&gt;|&gt;|&gt;|自身を麻痺の盾で包み命中した近接攻撃に反撃します|
</v>
      </c>
      <c r="P395" s="3" t="s">
        <v>2004</v>
      </c>
      <c r="Q395" s="1">
        <v>0</v>
      </c>
      <c r="R395" s="1">
        <v>100</v>
      </c>
      <c r="S395" s="1">
        <v>0</v>
      </c>
      <c r="T395" s="1">
        <v>1</v>
      </c>
      <c r="U395" s="1">
        <v>0</v>
      </c>
      <c r="V395" s="1">
        <v>20</v>
      </c>
    </row>
    <row r="396" spans="1:23" x14ac:dyDescent="0.15">
      <c r="A396" t="str">
        <f t="shared" si="12"/>
        <v/>
      </c>
      <c r="C396" s="1" t="s">
        <v>379</v>
      </c>
      <c r="D396" s="1">
        <v>3</v>
      </c>
      <c r="F396" s="1" t="s">
        <v>403</v>
      </c>
      <c r="H396" s="3" t="s">
        <v>1987</v>
      </c>
      <c r="K396" s="1" t="s">
        <v>1895</v>
      </c>
      <c r="L396" s="1" t="s">
        <v>2027</v>
      </c>
      <c r="M396" s="1" t="s">
        <v>2005</v>
      </c>
      <c r="N396" s="2" t="s">
        <v>2006</v>
      </c>
      <c r="O396" s="6" t="str">
        <f t="shared" si="13"/>
        <v xml:space="preserve">|Raise Skeletons|&amp;ref(Spell/P_Death.jpg,nolink,25x25,Death);2|||戦闘/水陸両用|一時的召喚|
|~|&gt;|&gt;|&gt;|&gt;|3体の骨だけの戦士Longdeadを召喚します|
</v>
      </c>
      <c r="P396" s="3" t="s">
        <v>2007</v>
      </c>
      <c r="Q396" s="1">
        <v>5</v>
      </c>
      <c r="R396" s="1">
        <v>100</v>
      </c>
      <c r="S396" s="1">
        <v>0</v>
      </c>
      <c r="T396" s="1">
        <v>3</v>
      </c>
      <c r="U396" s="1">
        <v>-2</v>
      </c>
      <c r="V396" s="1">
        <v>40</v>
      </c>
    </row>
    <row r="397" spans="1:23" x14ac:dyDescent="0.15">
      <c r="A397" t="str">
        <f t="shared" si="12"/>
        <v/>
      </c>
      <c r="C397" s="1" t="s">
        <v>379</v>
      </c>
      <c r="D397" s="1">
        <v>3</v>
      </c>
      <c r="F397" s="1" t="s">
        <v>404</v>
      </c>
      <c r="H397" s="3" t="s">
        <v>1987</v>
      </c>
      <c r="J397" s="1">
        <v>9</v>
      </c>
      <c r="K397" s="1" t="s">
        <v>1887</v>
      </c>
      <c r="L397" s="1" t="s">
        <v>2027</v>
      </c>
      <c r="M397" s="1" t="s">
        <v>2008</v>
      </c>
      <c r="N397" s="2" t="s">
        <v>2009</v>
      </c>
      <c r="O397" s="6" t="str">
        <f t="shared" si="13"/>
        <v xml:space="preserve">|Create Revenant|&amp;ref(Spell/P_Death.jpg,nolink,25x25,Death);2||&amp;ref(Spell/V_Death.jpg,nolink,25x25,Death Gem);9|儀式/水陸両用|指揮官召喚|
|~|&gt;|&gt;|&gt;|&gt;|死魔法を使う憑依された死体Revenantを召喚します|
</v>
      </c>
      <c r="P397" s="3" t="s">
        <v>2010</v>
      </c>
      <c r="T397" s="1">
        <v>1</v>
      </c>
    </row>
    <row r="398" spans="1:23" x14ac:dyDescent="0.15">
      <c r="A398" t="str">
        <f t="shared" si="12"/>
        <v/>
      </c>
      <c r="C398" s="1" t="s">
        <v>379</v>
      </c>
      <c r="D398" s="1">
        <v>3</v>
      </c>
      <c r="F398" s="1" t="s">
        <v>405</v>
      </c>
      <c r="H398" s="3" t="s">
        <v>1893</v>
      </c>
      <c r="K398" s="1" t="s">
        <v>1895</v>
      </c>
      <c r="L398" s="1" t="s">
        <v>2027</v>
      </c>
      <c r="M398" s="1" t="s">
        <v>2011</v>
      </c>
      <c r="N398" s="2" t="s">
        <v>2012</v>
      </c>
      <c r="O398" s="6" t="str">
        <f t="shared" si="13"/>
        <v xml:space="preserve">|Heal|&amp;ref(Spell/P_Nature.jpg,nolink,25x25,Nature);1|||戦闘/水陸両用|治療|
|~|&gt;|&gt;|&gt;|&gt;|近距離の小範囲の味方のHPを回復させます|
</v>
      </c>
      <c r="P398" s="3">
        <v>30</v>
      </c>
      <c r="Q398" s="1">
        <v>15</v>
      </c>
      <c r="R398" s="1">
        <v>100</v>
      </c>
      <c r="S398" s="1">
        <v>1</v>
      </c>
      <c r="T398" s="1">
        <v>1</v>
      </c>
      <c r="U398" s="1">
        <v>5</v>
      </c>
      <c r="V398" s="1">
        <v>20</v>
      </c>
      <c r="W398" s="1" t="s">
        <v>2013</v>
      </c>
    </row>
    <row r="399" spans="1:23" x14ac:dyDescent="0.15">
      <c r="A399" t="str">
        <f t="shared" si="12"/>
        <v>Enchantment3E</v>
      </c>
      <c r="C399" s="1" t="s">
        <v>379</v>
      </c>
      <c r="D399" s="1">
        <v>3</v>
      </c>
      <c r="F399" s="1" t="s">
        <v>406</v>
      </c>
      <c r="H399" s="3" t="s">
        <v>1906</v>
      </c>
      <c r="K399" s="1" t="s">
        <v>1895</v>
      </c>
      <c r="L399" s="1" t="s">
        <v>2027</v>
      </c>
      <c r="M399" s="1" t="s">
        <v>1991</v>
      </c>
      <c r="N399" s="2" t="s">
        <v>2014</v>
      </c>
      <c r="O399" s="6" t="str">
        <f t="shared" si="13"/>
        <v xml:space="preserve">|Regeneration|&amp;ref(Spell/P_Nature.jpg,nolink,25x25,Nature);3|||戦闘/水陸両用|強化|
|~|&gt;|&gt;|&gt;|&gt;|小範囲の味方に再生能力を与えます|
</v>
      </c>
      <c r="P399" s="3" t="s">
        <v>2015</v>
      </c>
      <c r="Q399" s="1">
        <v>15</v>
      </c>
      <c r="R399" s="1">
        <v>100</v>
      </c>
      <c r="S399" s="1">
        <v>1</v>
      </c>
      <c r="T399" s="1">
        <v>1</v>
      </c>
      <c r="U399" s="1">
        <v>0</v>
      </c>
      <c r="V399" s="1">
        <v>40</v>
      </c>
      <c r="W399" s="1" t="s">
        <v>2016</v>
      </c>
    </row>
    <row r="400" spans="1:23" x14ac:dyDescent="0.15">
      <c r="A400" t="str">
        <f t="shared" si="12"/>
        <v>Enchantment4S</v>
      </c>
      <c r="C400" s="1" t="s">
        <v>379</v>
      </c>
      <c r="D400" s="1">
        <v>4</v>
      </c>
      <c r="F400" s="1" t="s">
        <v>407</v>
      </c>
      <c r="H400" s="3" t="s">
        <v>2017</v>
      </c>
      <c r="I400" s="1" t="s">
        <v>2018</v>
      </c>
      <c r="J400" s="1">
        <v>10</v>
      </c>
      <c r="K400" s="1" t="s">
        <v>644</v>
      </c>
      <c r="L400" s="1" t="s">
        <v>2027</v>
      </c>
      <c r="M400" s="1" t="s">
        <v>2028</v>
      </c>
      <c r="N400" s="2" t="s">
        <v>2029</v>
      </c>
      <c r="O400" s="6" t="str">
        <f t="shared" si="13"/>
        <v xml:space="preserve">|Terracotta Army|&amp;ref(Spell/P_Fire.jpg,nolink,25x25,Fire);1|&amp;ref(Spell/P_Earth.jpg,nolink,25x25,Earth);1|&amp;ref(Spell/V_Fire.jpg,nolink,25x25,Fire Gem);10|儀式/水陸両用|兵士召喚|
|~|&gt;|&gt;|&gt;|&gt;|熱に強い焼き物の兵士Terracotta Soldierを10+体召喚します|
</v>
      </c>
      <c r="P400" s="3" t="s">
        <v>2030</v>
      </c>
      <c r="T400" s="1" t="s">
        <v>2031</v>
      </c>
    </row>
    <row r="401" spans="1:23" x14ac:dyDescent="0.15">
      <c r="A401" t="str">
        <f t="shared" si="12"/>
        <v/>
      </c>
      <c r="C401" s="1" t="s">
        <v>379</v>
      </c>
      <c r="D401" s="1">
        <v>4</v>
      </c>
      <c r="F401" s="1" t="s">
        <v>408</v>
      </c>
      <c r="H401" s="3" t="s">
        <v>2019</v>
      </c>
      <c r="J401" s="1">
        <v>1</v>
      </c>
      <c r="K401" s="1" t="s">
        <v>645</v>
      </c>
      <c r="L401" s="1" t="s">
        <v>2032</v>
      </c>
      <c r="M401" s="1" t="s">
        <v>2033</v>
      </c>
      <c r="N401" s="2" t="s">
        <v>2034</v>
      </c>
      <c r="O401" s="6" t="str">
        <f t="shared" si="13"/>
        <v xml:space="preserve">|Flaming Arrows|&amp;ref(Spell/P_Fire.jpg,nolink,25x25,Fire);4||&amp;ref(Spell/V_Fire.jpg,nolink,25x25,Fire Gem);1|戦闘/陸上専用|全体強化|
|~|&gt;|&gt;|&gt;|&gt;|味方全員の一般的な飛び道具に炎を纏わせます|
</v>
      </c>
      <c r="P401" s="3" t="s">
        <v>2035</v>
      </c>
      <c r="Q401" s="1">
        <v>0</v>
      </c>
      <c r="R401" s="1">
        <v>150</v>
      </c>
      <c r="S401" s="1">
        <v>666</v>
      </c>
      <c r="T401" s="1">
        <v>1</v>
      </c>
      <c r="U401" s="1">
        <v>0</v>
      </c>
      <c r="V401" s="1">
        <v>100</v>
      </c>
      <c r="W401" s="1" t="s">
        <v>2088</v>
      </c>
    </row>
    <row r="402" spans="1:23" x14ac:dyDescent="0.15">
      <c r="A402" t="str">
        <f t="shared" si="12"/>
        <v/>
      </c>
      <c r="C402" s="1" t="s">
        <v>379</v>
      </c>
      <c r="D402" s="1">
        <v>4</v>
      </c>
      <c r="F402" s="1" t="s">
        <v>409</v>
      </c>
      <c r="H402" s="3" t="s">
        <v>2020</v>
      </c>
      <c r="J402" s="1">
        <v>3</v>
      </c>
      <c r="K402" s="1" t="s">
        <v>644</v>
      </c>
      <c r="L402" s="1" t="s">
        <v>2032</v>
      </c>
      <c r="M402" s="1" t="s">
        <v>2036</v>
      </c>
      <c r="N402" s="2" t="s">
        <v>2037</v>
      </c>
      <c r="O402" s="6" t="str">
        <f t="shared" si="13"/>
        <v xml:space="preserve">|Cloud Trapeze|&amp;ref(Spell/P_Air.jpg,nolink,25x25,Air);2||&amp;ref(Spell/V_Air.jpg,nolink,25x25,Air Gem);3|儀式/陸上専用|瞬間移動|
|~|&gt;|&gt;|&gt;|&gt;|指定した州へ自身を飛ばします|
</v>
      </c>
      <c r="Q402" s="1">
        <v>5</v>
      </c>
      <c r="W402" s="1" t="s">
        <v>2038</v>
      </c>
    </row>
    <row r="403" spans="1:23" x14ac:dyDescent="0.15">
      <c r="A403" t="str">
        <f t="shared" si="12"/>
        <v/>
      </c>
      <c r="C403" s="1" t="s">
        <v>379</v>
      </c>
      <c r="D403" s="1">
        <v>4</v>
      </c>
      <c r="F403" s="1" t="s">
        <v>410</v>
      </c>
      <c r="H403" s="3" t="s">
        <v>2021</v>
      </c>
      <c r="J403" s="1">
        <v>4</v>
      </c>
      <c r="K403" s="1" t="s">
        <v>644</v>
      </c>
      <c r="L403" s="1" t="s">
        <v>2032</v>
      </c>
      <c r="M403" s="1" t="s">
        <v>2028</v>
      </c>
      <c r="N403" s="2" t="s">
        <v>2039</v>
      </c>
      <c r="O403" s="6" t="str">
        <f t="shared" si="13"/>
        <v xml:space="preserve">|Vile Water|&amp;ref(Spell/P_Water.jpg,nolink,25x25,Water);2||&amp;ref(Spell/V_Water.jpg,nolink,25x25,Water Gem);4|儀式/陸上専用|兵士召喚|
|~|&gt;|&gt;|&gt;|&gt;|敵を飲み込む酸の立方体Gelatinous Cubeを1体召喚します|
</v>
      </c>
      <c r="P403" s="3" t="s">
        <v>2040</v>
      </c>
      <c r="T403" s="1">
        <v>1</v>
      </c>
    </row>
    <row r="404" spans="1:23" x14ac:dyDescent="0.15">
      <c r="A404" t="str">
        <f t="shared" si="12"/>
        <v/>
      </c>
      <c r="C404" s="1" t="s">
        <v>379</v>
      </c>
      <c r="D404" s="1">
        <v>4</v>
      </c>
      <c r="F404" s="1" t="s">
        <v>411</v>
      </c>
      <c r="H404" s="3" t="s">
        <v>2022</v>
      </c>
      <c r="J404" s="1">
        <v>1</v>
      </c>
      <c r="K404" s="1" t="s">
        <v>645</v>
      </c>
      <c r="L404" s="1" t="s">
        <v>2027</v>
      </c>
      <c r="M404" s="1" t="s">
        <v>2041</v>
      </c>
      <c r="N404" s="2" t="s">
        <v>2042</v>
      </c>
      <c r="O404" s="6" t="str">
        <f t="shared" si="13"/>
        <v xml:space="preserve">|Astral Healing|&amp;ref(Spell/P_Astral.jpg,nolink,25x25,Astral);3||&amp;ref(Spell/V_Astral.jpg,nolink,25x25,Astral Pearl);1|戦闘/水陸両用|全体治療|
|~|&gt;|&gt;|&gt;|&gt;|味方全員のHPを回復させます|
</v>
      </c>
      <c r="P404" s="3">
        <v>2</v>
      </c>
      <c r="Q404" s="1">
        <v>0</v>
      </c>
      <c r="R404" s="1">
        <v>150</v>
      </c>
      <c r="S404" s="1">
        <v>666</v>
      </c>
      <c r="T404" s="1">
        <v>1</v>
      </c>
      <c r="U404" s="1">
        <v>0</v>
      </c>
      <c r="V404" s="1">
        <v>100</v>
      </c>
      <c r="W404" s="1" t="s">
        <v>2043</v>
      </c>
    </row>
    <row r="405" spans="1:23" x14ac:dyDescent="0.15">
      <c r="A405" t="str">
        <f t="shared" si="12"/>
        <v/>
      </c>
      <c r="C405" s="1" t="s">
        <v>379</v>
      </c>
      <c r="D405" s="1">
        <v>4</v>
      </c>
      <c r="F405" s="1" t="s">
        <v>412</v>
      </c>
      <c r="H405" s="3" t="s">
        <v>2022</v>
      </c>
      <c r="J405" s="1">
        <v>1</v>
      </c>
      <c r="K405" s="1" t="s">
        <v>645</v>
      </c>
      <c r="L405" s="1" t="s">
        <v>2027</v>
      </c>
      <c r="M405" s="1" t="s">
        <v>2033</v>
      </c>
      <c r="N405" s="2" t="s">
        <v>2044</v>
      </c>
      <c r="O405" s="6" t="str">
        <f t="shared" si="13"/>
        <v xml:space="preserve">|Antimagic|&amp;ref(Spell/P_Astral.jpg,nolink,25x25,Astral);3||&amp;ref(Spell/V_Astral.jpg,nolink,25x25,Astral Pearl);1|戦闘/水陸両用|全体強化|
|~|&gt;|&gt;|&gt;|&gt;|味方全員の魔法抵抗を向上させます|
</v>
      </c>
      <c r="P405" s="3" t="s">
        <v>1956</v>
      </c>
      <c r="Q405" s="1">
        <v>0</v>
      </c>
      <c r="R405" s="1">
        <v>150</v>
      </c>
      <c r="S405" s="1">
        <v>666</v>
      </c>
      <c r="T405" s="1">
        <v>1</v>
      </c>
      <c r="U405" s="1">
        <v>0</v>
      </c>
      <c r="V405" s="1">
        <v>100</v>
      </c>
      <c r="W405" s="1" t="s">
        <v>2088</v>
      </c>
    </row>
    <row r="406" spans="1:23" x14ac:dyDescent="0.15">
      <c r="A406" t="str">
        <f t="shared" si="12"/>
        <v/>
      </c>
      <c r="C406" s="1" t="s">
        <v>379</v>
      </c>
      <c r="D406" s="1">
        <v>4</v>
      </c>
      <c r="F406" s="1" t="s">
        <v>413</v>
      </c>
      <c r="H406" s="3" t="s">
        <v>2023</v>
      </c>
      <c r="K406" s="1" t="s">
        <v>645</v>
      </c>
      <c r="L406" s="1" t="s">
        <v>2027</v>
      </c>
      <c r="M406" s="1" t="s">
        <v>2045</v>
      </c>
      <c r="N406" s="2" t="s">
        <v>2047</v>
      </c>
      <c r="O406" s="6" t="str">
        <f t="shared" si="13"/>
        <v xml:space="preserve">|Raise Dead|&amp;ref(Spell/P_Death.jpg,nolink,25x25,Death);2|||戦闘/水陸両用|一時的召喚|
|~|&gt;|&gt;|&gt;|&gt;|戦場の死体を利用しSoullessを10+体召喚します|
</v>
      </c>
      <c r="P406" s="3" t="s">
        <v>2048</v>
      </c>
      <c r="Q406" s="1">
        <v>5</v>
      </c>
      <c r="R406" s="1">
        <v>100</v>
      </c>
      <c r="S406" s="1">
        <v>1</v>
      </c>
      <c r="T406" s="1" t="s">
        <v>2031</v>
      </c>
      <c r="U406" s="1">
        <v>-2</v>
      </c>
      <c r="V406" s="1">
        <v>40</v>
      </c>
    </row>
    <row r="407" spans="1:23" x14ac:dyDescent="0.15">
      <c r="A407" t="str">
        <f t="shared" si="12"/>
        <v/>
      </c>
      <c r="C407" s="1" t="s">
        <v>379</v>
      </c>
      <c r="D407" s="1">
        <v>4</v>
      </c>
      <c r="F407" s="1" t="s">
        <v>414</v>
      </c>
      <c r="H407" s="3" t="s">
        <v>2023</v>
      </c>
      <c r="J407" s="1">
        <v>10</v>
      </c>
      <c r="K407" s="1" t="s">
        <v>644</v>
      </c>
      <c r="L407" s="1" t="s">
        <v>2027</v>
      </c>
      <c r="M407" s="1" t="s">
        <v>2049</v>
      </c>
      <c r="N407" s="2" t="s">
        <v>2050</v>
      </c>
      <c r="O407" s="6" t="str">
        <f t="shared" si="13"/>
        <v xml:space="preserve">|Twiceborn|&amp;ref(Spell/P_Death.jpg,nolink,25x25,Death);2||&amp;ref(Spell/V_Death.jpg,nolink,25x25,Death Gem);10|儀式/水陸両用|個人呪附|
|~|&gt;|&gt;|&gt;|&gt;|自身に死後一度だけアンデッド化して蘇る力を与えます|
</v>
      </c>
      <c r="P407" s="3" t="s">
        <v>2051</v>
      </c>
      <c r="T407" s="1">
        <v>1</v>
      </c>
      <c r="W407" s="1" t="s">
        <v>2052</v>
      </c>
    </row>
    <row r="408" spans="1:23" x14ac:dyDescent="0.15">
      <c r="A408" t="str">
        <f t="shared" si="12"/>
        <v/>
      </c>
      <c r="C408" s="1" t="s">
        <v>379</v>
      </c>
      <c r="D408" s="1">
        <v>4</v>
      </c>
      <c r="F408" s="1" t="s">
        <v>415</v>
      </c>
      <c r="H408" s="3" t="s">
        <v>2024</v>
      </c>
      <c r="J408" s="1">
        <v>10</v>
      </c>
      <c r="K408" s="1" t="s">
        <v>644</v>
      </c>
      <c r="L408" s="1" t="s">
        <v>2032</v>
      </c>
      <c r="M408" s="1" t="s">
        <v>2028</v>
      </c>
      <c r="N408" s="2" t="s">
        <v>2053</v>
      </c>
      <c r="O408" s="6" t="str">
        <f t="shared" si="13"/>
        <v xml:space="preserve">|Behemoth|&amp;ref(Spell/P_Death.jpg,nolink,25x25,Death);3||&amp;ref(Spell/V_Death.jpg,nolink,25x25,Death Gem);10|儀式/陸上専用|兵士召喚|
|~|&gt;|&gt;|&gt;|&gt;|軍用象の歩く屍Behemothを1体召喚します|
</v>
      </c>
      <c r="P408" s="3" t="s">
        <v>2054</v>
      </c>
      <c r="T408" s="1">
        <v>1</v>
      </c>
    </row>
    <row r="409" spans="1:23" x14ac:dyDescent="0.15">
      <c r="A409" t="str">
        <f t="shared" si="12"/>
        <v/>
      </c>
      <c r="C409" s="1" t="s">
        <v>379</v>
      </c>
      <c r="D409" s="1">
        <v>4</v>
      </c>
      <c r="F409" s="1" t="s">
        <v>416</v>
      </c>
      <c r="H409" s="3" t="s">
        <v>2025</v>
      </c>
      <c r="J409" s="1">
        <v>1</v>
      </c>
      <c r="K409" s="1" t="s">
        <v>645</v>
      </c>
      <c r="L409" s="1" t="s">
        <v>2027</v>
      </c>
      <c r="M409" s="1" t="s">
        <v>2055</v>
      </c>
      <c r="N409" s="2" t="s">
        <v>2072</v>
      </c>
      <c r="O409" s="6" t="str">
        <f t="shared" si="13"/>
        <v xml:space="preserve">|Poison Ward|&amp;ref(Spell/P_Nature.jpg,nolink,25x25,Nature);2||&amp;ref(Spell/V_Nature.jpg,nolink,25x25,Nature Gem);1|戦闘/水陸両用|強化|
|~|&gt;|&gt;|&gt;|&gt;|広範囲の味方に弱い毒物耐性を与えます|
</v>
      </c>
      <c r="P409" s="3" t="s">
        <v>2056</v>
      </c>
      <c r="Q409" s="1">
        <v>15</v>
      </c>
      <c r="R409" s="1">
        <v>125</v>
      </c>
      <c r="S409" s="1">
        <v>15</v>
      </c>
      <c r="T409" s="1">
        <v>1</v>
      </c>
      <c r="U409" s="1">
        <v>0</v>
      </c>
      <c r="V409" s="1">
        <v>100</v>
      </c>
      <c r="W409" s="1" t="s">
        <v>2088</v>
      </c>
    </row>
    <row r="410" spans="1:23" x14ac:dyDescent="0.15">
      <c r="A410" t="str">
        <f t="shared" si="12"/>
        <v>Enchantment4E</v>
      </c>
      <c r="C410" s="1" t="s">
        <v>379</v>
      </c>
      <c r="D410" s="1">
        <v>4</v>
      </c>
      <c r="F410" s="1" t="s">
        <v>417</v>
      </c>
      <c r="H410" s="3" t="s">
        <v>2026</v>
      </c>
      <c r="J410" s="1">
        <v>1</v>
      </c>
      <c r="K410" s="1" t="s">
        <v>645</v>
      </c>
      <c r="L410" s="1" t="s">
        <v>2027</v>
      </c>
      <c r="M410" s="1" t="s">
        <v>2055</v>
      </c>
      <c r="N410" s="2" t="s">
        <v>2057</v>
      </c>
      <c r="O410" s="6" t="str">
        <f t="shared" si="13"/>
        <v xml:space="preserve">|Haste|&amp;ref(Spell/P_Nature.jpg,nolink,25x25,Nature);3||&amp;ref(Spell/V_Nature.jpg,nolink,25x25,Nature Gem);1|戦闘/水陸両用|強化|
|~|&gt;|&gt;|&gt;|&gt;|広範囲の味方の移動速度を倍増させます|
</v>
      </c>
      <c r="P410" s="3" t="s">
        <v>2058</v>
      </c>
      <c r="Q410" s="1">
        <v>15</v>
      </c>
      <c r="R410" s="1">
        <v>125</v>
      </c>
      <c r="S410" s="1">
        <v>25</v>
      </c>
      <c r="T410" s="1">
        <v>1</v>
      </c>
      <c r="U410" s="1">
        <v>0</v>
      </c>
      <c r="V410" s="1">
        <v>100</v>
      </c>
      <c r="W410" s="1" t="s">
        <v>2016</v>
      </c>
    </row>
    <row r="411" spans="1:23" x14ac:dyDescent="0.15">
      <c r="A411" t="str">
        <f t="shared" si="12"/>
        <v>Enchantment5S</v>
      </c>
      <c r="C411" s="1" t="s">
        <v>379</v>
      </c>
      <c r="D411" s="1">
        <v>5</v>
      </c>
      <c r="F411" s="1" t="s">
        <v>418</v>
      </c>
      <c r="H411" s="3" t="s">
        <v>2059</v>
      </c>
      <c r="J411" s="1">
        <v>1</v>
      </c>
      <c r="K411" s="1" t="s">
        <v>2071</v>
      </c>
      <c r="L411" s="1" t="s">
        <v>2027</v>
      </c>
      <c r="M411" s="1" t="s">
        <v>2055</v>
      </c>
      <c r="N411" s="2" t="s">
        <v>2073</v>
      </c>
      <c r="O411" s="6" t="str">
        <f t="shared" si="13"/>
        <v xml:space="preserve">|Flame Ward|&amp;ref(Spell/P_Fire.jpg,nolink,25x25,Fire);2||&amp;ref(Spell/V_Fire.jpg,nolink,25x25,Fire Gem);1|戦闘/水陸両用|強化|
|~|&gt;|&gt;|&gt;|&gt;|広範囲の味方に弱い火炎耐性を与えます|
</v>
      </c>
      <c r="P411" s="3" t="s">
        <v>2074</v>
      </c>
      <c r="Q411" s="1">
        <v>15</v>
      </c>
      <c r="R411" s="1">
        <v>125</v>
      </c>
      <c r="S411" s="1">
        <v>15</v>
      </c>
      <c r="T411" s="1">
        <v>1</v>
      </c>
      <c r="U411" s="1">
        <v>0</v>
      </c>
      <c r="V411" s="1">
        <v>100</v>
      </c>
      <c r="W411" s="1" t="s">
        <v>2088</v>
      </c>
    </row>
    <row r="412" spans="1:23" x14ac:dyDescent="0.15">
      <c r="A412" t="str">
        <f t="shared" si="12"/>
        <v/>
      </c>
      <c r="C412" s="1" t="s">
        <v>379</v>
      </c>
      <c r="D412" s="1">
        <v>5</v>
      </c>
      <c r="F412" s="1" t="s">
        <v>419</v>
      </c>
      <c r="H412" s="3" t="s">
        <v>2020</v>
      </c>
      <c r="J412" s="1">
        <v>1</v>
      </c>
      <c r="K412" s="1" t="s">
        <v>2071</v>
      </c>
      <c r="L412" s="1" t="s">
        <v>2027</v>
      </c>
      <c r="M412" s="1" t="s">
        <v>2055</v>
      </c>
      <c r="N412" s="2" t="s">
        <v>2075</v>
      </c>
      <c r="O412" s="6" t="str">
        <f t="shared" si="13"/>
        <v xml:space="preserve">|Thunder Ward|&amp;ref(Spell/P_Air.jpg,nolink,25x25,Air);2||&amp;ref(Spell/V_Air.jpg,nolink,25x25,Air Gem);1|戦闘/水陸両用|強化|
|~|&gt;|&gt;|&gt;|&gt;|広範囲の味方に弱い電撃耐性を与えます|
</v>
      </c>
      <c r="P412" s="3" t="s">
        <v>2076</v>
      </c>
      <c r="Q412" s="1">
        <v>15</v>
      </c>
      <c r="R412" s="1">
        <v>125</v>
      </c>
      <c r="S412" s="1">
        <v>15</v>
      </c>
      <c r="T412" s="1">
        <v>1</v>
      </c>
      <c r="U412" s="1">
        <v>0</v>
      </c>
      <c r="V412" s="1">
        <v>100</v>
      </c>
      <c r="W412" s="1" t="s">
        <v>2088</v>
      </c>
    </row>
    <row r="413" spans="1:23" x14ac:dyDescent="0.15">
      <c r="A413" t="str">
        <f t="shared" si="12"/>
        <v/>
      </c>
      <c r="C413" s="1" t="s">
        <v>379</v>
      </c>
      <c r="D413" s="1">
        <v>5</v>
      </c>
      <c r="F413" s="1" t="s">
        <v>420</v>
      </c>
      <c r="H413" s="3" t="s">
        <v>2060</v>
      </c>
      <c r="I413" s="1" t="s">
        <v>2018</v>
      </c>
      <c r="J413" s="1">
        <v>5</v>
      </c>
      <c r="K413" s="1" t="s">
        <v>2070</v>
      </c>
      <c r="L413" s="1" t="s">
        <v>2027</v>
      </c>
      <c r="M413" s="1" t="s">
        <v>2028</v>
      </c>
      <c r="N413" s="2" t="s">
        <v>2077</v>
      </c>
      <c r="O413" s="6" t="str">
        <f t="shared" si="13"/>
        <v xml:space="preserve">|Watcher|&amp;ref(Spell/P_Air.jpg,nolink,25x25,Air);3|&amp;ref(Spell/P_Earth.jpg,nolink,25x25,Earth);1|&amp;ref(Spell/V_Air.jpg,nolink,25x25,Air Gem);5|儀式/水陸両用|兵士召喚|
|~|&gt;|&gt;|&gt;|&gt;|電撃を放つ固定された像Watcherを1体召喚します|
</v>
      </c>
      <c r="P413" s="3" t="s">
        <v>2078</v>
      </c>
      <c r="T413" s="1">
        <v>1</v>
      </c>
    </row>
    <row r="414" spans="1:23" x14ac:dyDescent="0.15">
      <c r="A414" t="str">
        <f t="shared" si="12"/>
        <v/>
      </c>
      <c r="C414" s="1" t="s">
        <v>379</v>
      </c>
      <c r="D414" s="1">
        <v>5</v>
      </c>
      <c r="F414" s="1" t="s">
        <v>421</v>
      </c>
      <c r="H414" s="3" t="s">
        <v>2061</v>
      </c>
      <c r="J414" s="1">
        <v>10</v>
      </c>
      <c r="K414" s="1" t="s">
        <v>2070</v>
      </c>
      <c r="L414" s="1" t="s">
        <v>2032</v>
      </c>
      <c r="M414" s="1" t="s">
        <v>2079</v>
      </c>
      <c r="N414" s="2" t="s">
        <v>2080</v>
      </c>
      <c r="O414" s="6" t="str">
        <f t="shared" si="13"/>
        <v xml:space="preserve">|Trade Wind|&amp;ref(Spell/P_Air.jpg,nolink,25x25,Air);4||&amp;ref(Spell/V_Air.jpg,nolink,25x25,Air Gem);10|儀式/陸上専用|地方呪附|
|~|&gt;|&gt;|&gt;|&gt;|沿岸の州に貿易風を吹かせ税収を向上させます|
</v>
      </c>
      <c r="P414" s="3" t="s">
        <v>2081</v>
      </c>
      <c r="W414" s="1" t="s">
        <v>2110</v>
      </c>
    </row>
    <row r="415" spans="1:23" x14ac:dyDescent="0.15">
      <c r="A415" t="str">
        <f t="shared" si="12"/>
        <v/>
      </c>
      <c r="C415" s="1" t="s">
        <v>379</v>
      </c>
      <c r="D415" s="1">
        <v>5</v>
      </c>
      <c r="F415" s="1" t="s">
        <v>422</v>
      </c>
      <c r="H415" s="3" t="s">
        <v>2021</v>
      </c>
      <c r="J415" s="1">
        <v>1</v>
      </c>
      <c r="K415" s="1" t="s">
        <v>2071</v>
      </c>
      <c r="L415" s="1" t="s">
        <v>2027</v>
      </c>
      <c r="M415" s="1" t="s">
        <v>2055</v>
      </c>
      <c r="N415" s="2" t="s">
        <v>2082</v>
      </c>
      <c r="O415" s="6" t="str">
        <f t="shared" si="13"/>
        <v xml:space="preserve">|Winter Ward|&amp;ref(Spell/P_Water.jpg,nolink,25x25,Water);2||&amp;ref(Spell/V_Water.jpg,nolink,25x25,Water Gem);1|戦闘/水陸両用|強化|
|~|&gt;|&gt;|&gt;|&gt;|広範囲の味方に弱い冷気耐性を与えます|
</v>
      </c>
      <c r="P415" s="3" t="s">
        <v>2083</v>
      </c>
      <c r="Q415" s="1">
        <v>15</v>
      </c>
      <c r="R415" s="1">
        <v>125</v>
      </c>
      <c r="S415" s="1">
        <v>15</v>
      </c>
      <c r="T415" s="1">
        <v>1</v>
      </c>
      <c r="U415" s="1">
        <v>0</v>
      </c>
      <c r="V415" s="1">
        <v>100</v>
      </c>
      <c r="W415" s="1" t="s">
        <v>2088</v>
      </c>
    </row>
    <row r="416" spans="1:23" x14ac:dyDescent="0.15">
      <c r="A416" t="str">
        <f t="shared" si="12"/>
        <v/>
      </c>
      <c r="C416" s="1" t="s">
        <v>379</v>
      </c>
      <c r="D416" s="1">
        <v>5</v>
      </c>
      <c r="F416" s="1" t="s">
        <v>423</v>
      </c>
      <c r="H416" s="3" t="s">
        <v>2062</v>
      </c>
      <c r="J416" s="1">
        <v>1</v>
      </c>
      <c r="K416" s="1" t="s">
        <v>2071</v>
      </c>
      <c r="L416" s="1" t="s">
        <v>2084</v>
      </c>
      <c r="M416" s="1" t="s">
        <v>2085</v>
      </c>
      <c r="N416" s="2" t="s">
        <v>2086</v>
      </c>
      <c r="O416" s="6" t="str">
        <f t="shared" si="13"/>
        <v xml:space="preserve">|Friendly Currents|&amp;ref(Spell/P_Water.jpg,nolink,25x25,Water);3||&amp;ref(Spell/V_Water.jpg,nolink,25x25,Water Gem);1|戦闘/水中専用|戦闘呪附|
|~|&gt;|&gt;|&gt;|&gt;|海流に味方の行動を助けさせ敵の行動を阻害させます|
</v>
      </c>
      <c r="P416" s="3" t="s">
        <v>2087</v>
      </c>
      <c r="Q416" s="1">
        <v>0</v>
      </c>
      <c r="R416" s="1">
        <v>200</v>
      </c>
      <c r="S416" s="1">
        <v>0</v>
      </c>
      <c r="T416" s="1">
        <v>1</v>
      </c>
      <c r="U416" s="1">
        <v>0</v>
      </c>
      <c r="V416" s="1">
        <v>100</v>
      </c>
      <c r="W416" s="1" t="s">
        <v>2085</v>
      </c>
    </row>
    <row r="417" spans="1:23" x14ac:dyDescent="0.15">
      <c r="A417" t="str">
        <f t="shared" si="12"/>
        <v/>
      </c>
      <c r="C417" s="1" t="s">
        <v>379</v>
      </c>
      <c r="D417" s="1">
        <v>5</v>
      </c>
      <c r="F417" s="1" t="s">
        <v>424</v>
      </c>
      <c r="H417" s="3" t="s">
        <v>2063</v>
      </c>
      <c r="J417" s="1">
        <v>1</v>
      </c>
      <c r="K417" s="1" t="s">
        <v>2071</v>
      </c>
      <c r="L417" s="1" t="s">
        <v>2032</v>
      </c>
      <c r="M417" s="1" t="s">
        <v>2085</v>
      </c>
      <c r="N417" s="2" t="s">
        <v>2089</v>
      </c>
      <c r="O417" s="6" t="str">
        <f t="shared" si="13"/>
        <v xml:space="preserve">|Quagmire|&amp;ref(Spell/P_Water.jpg,nolink,25x25,Water);4||&amp;ref(Spell/V_Water.jpg,nolink,25x25,Water Gem);1|戦闘/陸上専用|戦闘呪附|
|~|&gt;|&gt;|&gt;|&gt;|地面を沼地化させ環境に不慣れなものの動きを妨げます|
</v>
      </c>
      <c r="P417" s="3" t="s">
        <v>2090</v>
      </c>
      <c r="Q417" s="1">
        <v>0</v>
      </c>
      <c r="R417" s="1">
        <v>200</v>
      </c>
      <c r="S417" s="1">
        <v>0</v>
      </c>
      <c r="T417" s="1">
        <v>1</v>
      </c>
      <c r="U417" s="1">
        <v>0</v>
      </c>
      <c r="V417" s="1">
        <v>100</v>
      </c>
      <c r="W417" s="1" t="s">
        <v>2085</v>
      </c>
    </row>
    <row r="418" spans="1:23" x14ac:dyDescent="0.15">
      <c r="A418" t="str">
        <f t="shared" si="12"/>
        <v/>
      </c>
      <c r="C418" s="1" t="s">
        <v>379</v>
      </c>
      <c r="D418" s="1">
        <v>5</v>
      </c>
      <c r="F418" s="1" t="s">
        <v>425</v>
      </c>
      <c r="H418" s="3" t="s">
        <v>2064</v>
      </c>
      <c r="I418" s="1" t="s">
        <v>2065</v>
      </c>
      <c r="J418" s="1">
        <v>10</v>
      </c>
      <c r="K418" s="1" t="s">
        <v>2070</v>
      </c>
      <c r="L418" s="1" t="s">
        <v>2027</v>
      </c>
      <c r="M418" s="1" t="s">
        <v>2028</v>
      </c>
      <c r="N418" s="2" t="s">
        <v>2091</v>
      </c>
      <c r="O418" s="6" t="str">
        <f t="shared" si="13"/>
        <v xml:space="preserve">|Enliven Gargoyles|&amp;ref(Spell/P_Earth.jpg,nolink,25x25,Earth);3|&amp;ref(Spell/P_Air.jpg,nolink,25x25,Air);1|&amp;ref(Spell/V_Earth.jpg,nolink,25x25,Earth Gem);10|儀式/水陸両用|兵士召喚|
|~|&gt;|&gt;|&gt;|&gt;|飛行する石像Gargoyleを5+体召喚します|
</v>
      </c>
      <c r="P418" s="3" t="s">
        <v>2092</v>
      </c>
      <c r="T418" s="1" t="s">
        <v>2093</v>
      </c>
    </row>
    <row r="419" spans="1:23" x14ac:dyDescent="0.15">
      <c r="A419" t="str">
        <f t="shared" si="12"/>
        <v/>
      </c>
      <c r="C419" s="1" t="s">
        <v>379</v>
      </c>
      <c r="D419" s="1">
        <v>5</v>
      </c>
      <c r="F419" s="1" t="s">
        <v>426</v>
      </c>
      <c r="H419" s="3" t="s">
        <v>2066</v>
      </c>
      <c r="J419" s="1">
        <v>3</v>
      </c>
      <c r="K419" s="1" t="s">
        <v>2070</v>
      </c>
      <c r="L419" s="1" t="s">
        <v>2027</v>
      </c>
      <c r="M419" s="1" t="s">
        <v>2049</v>
      </c>
      <c r="N419" s="2" t="s">
        <v>2094</v>
      </c>
      <c r="O419" s="6" t="str">
        <f t="shared" si="13"/>
        <v xml:space="preserve">|Ritual of Returning|&amp;ref(Spell/P_Astral.jpg,nolink,25x25,Astral);2||&amp;ref(Spell/V_Astral.jpg,nolink,25x25,Astral Pearl);3|儀式/水陸両用|個人呪附|
|~|&gt;|&gt;|&gt;|&gt;|自身が負傷した際に一度だけ自動的に帰還するようにします|
</v>
      </c>
      <c r="P419" s="3" t="s">
        <v>2095</v>
      </c>
    </row>
    <row r="420" spans="1:23" x14ac:dyDescent="0.15">
      <c r="A420" t="str">
        <f t="shared" si="12"/>
        <v/>
      </c>
      <c r="C420" s="1" t="s">
        <v>379</v>
      </c>
      <c r="D420" s="1">
        <v>5</v>
      </c>
      <c r="F420" s="1" t="s">
        <v>427</v>
      </c>
      <c r="H420" s="3" t="s">
        <v>2022</v>
      </c>
      <c r="J420" s="1">
        <v>30</v>
      </c>
      <c r="K420" s="1" t="s">
        <v>2070</v>
      </c>
      <c r="L420" s="1" t="s">
        <v>2027</v>
      </c>
      <c r="M420" s="1" t="s">
        <v>2096</v>
      </c>
      <c r="N420" s="2" t="s">
        <v>2097</v>
      </c>
      <c r="O420" s="6" t="str">
        <f t="shared" si="13"/>
        <v xml:space="preserve">|Dispel|&amp;ref(Spell/P_Astral.jpg,nolink,25x25,Astral);3||&amp;ref(Spell/V_Astral.jpg,nolink,25x25,Astral Pearl);30|儀式/水陸両用|特殊|
|~|&gt;|&gt;|&gt;|&gt;|指定した世界呪附を解除しようと試みます|
</v>
      </c>
      <c r="P420" s="3" t="s">
        <v>2098</v>
      </c>
    </row>
    <row r="421" spans="1:23" x14ac:dyDescent="0.15">
      <c r="A421" t="str">
        <f t="shared" si="12"/>
        <v/>
      </c>
      <c r="C421" s="1" t="s">
        <v>379</v>
      </c>
      <c r="D421" s="1">
        <v>5</v>
      </c>
      <c r="F421" s="1" t="s">
        <v>428</v>
      </c>
      <c r="H421" s="3" t="s">
        <v>2067</v>
      </c>
      <c r="J421" s="1">
        <v>50</v>
      </c>
      <c r="K421" s="1" t="s">
        <v>2070</v>
      </c>
      <c r="L421" s="1" t="s">
        <v>2027</v>
      </c>
      <c r="M421" s="1" t="s">
        <v>2099</v>
      </c>
      <c r="N421" s="2" t="s">
        <v>2100</v>
      </c>
      <c r="O421" s="6" t="str">
        <f t="shared" si="13"/>
        <v xml:space="preserve">|The Eyes of God|&amp;ref(Spell/P_Astral.jpg,nolink,25x25,Astral);5||&amp;ref(Spell/V_Astral.jpg,nolink,25x25,Astral Pearl);50|儀式/水陸両用|世界呪附|
|~|&gt;|&gt;|&gt;|&gt;|世界中の簡単な情報と支配圏内の詳細な情報を得ます|
</v>
      </c>
      <c r="P421" s="3" t="s">
        <v>2101</v>
      </c>
      <c r="W421" s="1" t="s">
        <v>2099</v>
      </c>
    </row>
    <row r="422" spans="1:23" x14ac:dyDescent="0.15">
      <c r="A422" t="str">
        <f t="shared" si="12"/>
        <v/>
      </c>
      <c r="C422" s="1" t="s">
        <v>379</v>
      </c>
      <c r="D422" s="1">
        <v>5</v>
      </c>
      <c r="F422" s="1" t="s">
        <v>429</v>
      </c>
      <c r="H422" s="3" t="s">
        <v>2023</v>
      </c>
      <c r="K422" s="1" t="s">
        <v>2071</v>
      </c>
      <c r="L422" s="1" t="s">
        <v>2027</v>
      </c>
      <c r="M422" s="1" t="s">
        <v>2045</v>
      </c>
      <c r="N422" s="2" t="s">
        <v>2102</v>
      </c>
      <c r="O422" s="6" t="str">
        <f t="shared" si="13"/>
        <v xml:space="preserve">|Horde of Skeletons|&amp;ref(Spell/P_Death.jpg,nolink,25x25,Death);2|||戦闘/水陸両用|一時的召喚|
|~|&gt;|&gt;|&gt;|&gt;|骨だけの戦士Longdeadを6+体召喚します|
</v>
      </c>
      <c r="P422" s="3" t="s">
        <v>2103</v>
      </c>
      <c r="Q422" s="1">
        <v>5</v>
      </c>
      <c r="R422" s="1">
        <v>100</v>
      </c>
      <c r="S422" s="1">
        <v>0</v>
      </c>
      <c r="T422" s="1" t="s">
        <v>2104</v>
      </c>
      <c r="U422" s="1">
        <v>-2</v>
      </c>
      <c r="V422" s="1">
        <v>40</v>
      </c>
    </row>
    <row r="423" spans="1:23" x14ac:dyDescent="0.15">
      <c r="A423" t="str">
        <f t="shared" si="12"/>
        <v/>
      </c>
      <c r="C423" s="1" t="s">
        <v>379</v>
      </c>
      <c r="D423" s="1">
        <v>5</v>
      </c>
      <c r="F423" s="1" t="s">
        <v>430</v>
      </c>
      <c r="H423" s="3" t="s">
        <v>2024</v>
      </c>
      <c r="J423" s="1">
        <v>10</v>
      </c>
      <c r="K423" s="1" t="s">
        <v>2070</v>
      </c>
      <c r="L423" s="1" t="s">
        <v>2032</v>
      </c>
      <c r="M423" s="1" t="s">
        <v>2028</v>
      </c>
      <c r="N423" s="2" t="s">
        <v>2105</v>
      </c>
      <c r="O423" s="6" t="str">
        <f t="shared" si="13"/>
        <v xml:space="preserve">|Pale Riders|&amp;ref(Spell/P_Death.jpg,nolink,25x25,Death);3||&amp;ref(Spell/V_Death.jpg,nolink,25x25,Death Gem);10|儀式/陸上専用|兵士召喚|
|~|&gt;|&gt;|&gt;|&gt;|骨だけの騎兵Longdead Horsemanを20+体召喚します|
</v>
      </c>
      <c r="P423" s="3" t="s">
        <v>850</v>
      </c>
      <c r="T423" s="1" t="s">
        <v>2106</v>
      </c>
    </row>
    <row r="424" spans="1:23" x14ac:dyDescent="0.15">
      <c r="A424" t="str">
        <f t="shared" si="12"/>
        <v/>
      </c>
      <c r="C424" s="1" t="s">
        <v>379</v>
      </c>
      <c r="D424" s="1">
        <v>5</v>
      </c>
      <c r="F424" s="1" t="s">
        <v>431</v>
      </c>
      <c r="H424" s="3" t="s">
        <v>2026</v>
      </c>
      <c r="I424" s="1" t="s">
        <v>2068</v>
      </c>
      <c r="J424" s="1">
        <v>1</v>
      </c>
      <c r="K424" s="1" t="s">
        <v>2071</v>
      </c>
      <c r="L424" s="1" t="s">
        <v>2027</v>
      </c>
      <c r="M424" s="1" t="s">
        <v>2085</v>
      </c>
      <c r="N424" s="2" t="s">
        <v>2107</v>
      </c>
      <c r="O424" s="6" t="str">
        <f t="shared" si="13"/>
        <v xml:space="preserve">|Foul Vapors|&amp;ref(Spell/P_Nature.jpg,nolink,25x25,Nature);3|&amp;ref(Spell/P_Water.jpg,nolink,25x25,Water);1|&amp;ref(Spell/V_Nature.jpg,nolink,25x25,Nature Gem);1|戦闘/水陸両用|戦闘呪附|
|~|&gt;|&gt;|&gt;|&gt;|戦場全体に毒霧を噴出させ敵味方全員を断続的に攻撃します|
</v>
      </c>
      <c r="P424" s="3" t="s">
        <v>2108</v>
      </c>
      <c r="Q424" s="1">
        <v>0</v>
      </c>
      <c r="R424" s="1">
        <v>200</v>
      </c>
      <c r="S424" s="1">
        <v>0</v>
      </c>
      <c r="T424" s="1">
        <v>1</v>
      </c>
      <c r="U424" s="1">
        <v>0</v>
      </c>
      <c r="V424" s="1">
        <v>100</v>
      </c>
      <c r="W424" s="1" t="s">
        <v>2085</v>
      </c>
    </row>
    <row r="425" spans="1:23" x14ac:dyDescent="0.15">
      <c r="A425" t="str">
        <f t="shared" si="12"/>
        <v>Enchantment5E</v>
      </c>
      <c r="C425" s="1" t="s">
        <v>379</v>
      </c>
      <c r="D425" s="1">
        <v>5</v>
      </c>
      <c r="F425" s="1" t="s">
        <v>432</v>
      </c>
      <c r="H425" s="3" t="s">
        <v>2069</v>
      </c>
      <c r="J425" s="1">
        <v>20</v>
      </c>
      <c r="K425" s="1" t="s">
        <v>2070</v>
      </c>
      <c r="L425" s="1" t="s">
        <v>2109</v>
      </c>
      <c r="M425" s="1" t="s">
        <v>2036</v>
      </c>
      <c r="N425" s="2" t="s">
        <v>2111</v>
      </c>
      <c r="O425" s="6" t="str">
        <f t="shared" si="13"/>
        <v xml:space="preserve">|Faery Trod|&amp;ref(Spell/P_Nature.jpg,nolink,25x25,Nature);5||&amp;ref(Spell/V_Nature.jpg,nolink,25x25,Nature Gem);20|儀式/森林限定|瞬間移動|
|~|&gt;|&gt;|&gt;|&gt;|指定した森林へと指揮下の兵と共に移動します|
</v>
      </c>
      <c r="Q425" s="1">
        <v>10</v>
      </c>
      <c r="W425" s="1" t="s">
        <v>2112</v>
      </c>
    </row>
    <row r="426" spans="1:23" x14ac:dyDescent="0.15">
      <c r="A426" t="str">
        <f t="shared" si="12"/>
        <v>Enchantment6S</v>
      </c>
      <c r="C426" s="1" t="s">
        <v>379</v>
      </c>
      <c r="D426" s="1">
        <v>6</v>
      </c>
      <c r="F426" s="1" t="s">
        <v>433</v>
      </c>
      <c r="H426" s="3" t="s">
        <v>2019</v>
      </c>
      <c r="J426" s="1">
        <v>2</v>
      </c>
      <c r="K426" s="1" t="s">
        <v>2071</v>
      </c>
      <c r="L426" s="1" t="s">
        <v>2032</v>
      </c>
      <c r="M426" s="1" t="s">
        <v>2085</v>
      </c>
      <c r="N426" s="2" t="s">
        <v>2127</v>
      </c>
      <c r="O426" s="6" t="str">
        <f t="shared" si="13"/>
        <v xml:space="preserve">|Heat form Hell|&amp;ref(Spell/P_Fire.jpg,nolink,25x25,Fire);4||&amp;ref(Spell/V_Fire.jpg,nolink,25x25,Fire Gem);2|戦闘/陸上専用|戦闘呪附|
|~|&gt;|&gt;|&gt;|&gt;|戦場を熱波で包み敵味方全員を疲労させます|
</v>
      </c>
      <c r="P426" s="3" t="s">
        <v>2121</v>
      </c>
      <c r="Q426" s="1">
        <v>0</v>
      </c>
      <c r="R426" s="1">
        <v>225</v>
      </c>
      <c r="S426" s="1">
        <v>0</v>
      </c>
      <c r="T426" s="1">
        <v>1</v>
      </c>
      <c r="U426" s="1">
        <v>0</v>
      </c>
      <c r="V426" s="1">
        <v>200</v>
      </c>
      <c r="W426" s="1" t="s">
        <v>2085</v>
      </c>
    </row>
    <row r="427" spans="1:23" x14ac:dyDescent="0.15">
      <c r="A427" t="str">
        <f t="shared" si="12"/>
        <v/>
      </c>
      <c r="C427" s="1" t="s">
        <v>379</v>
      </c>
      <c r="D427" s="1">
        <v>6</v>
      </c>
      <c r="F427" s="1" t="s">
        <v>434</v>
      </c>
      <c r="H427" s="3" t="s">
        <v>2113</v>
      </c>
      <c r="J427" s="1">
        <v>10</v>
      </c>
      <c r="K427" s="1" t="s">
        <v>2070</v>
      </c>
      <c r="L427" s="1" t="s">
        <v>2032</v>
      </c>
      <c r="M427" s="1" t="s">
        <v>2079</v>
      </c>
      <c r="N427" s="2" t="s">
        <v>2123</v>
      </c>
      <c r="O427" s="6" t="str">
        <f t="shared" si="13"/>
        <v xml:space="preserve">|Vafur Flames|&amp;ref(Spell/P_Fire.jpg,nolink,25x25,Fire);5||&amp;ref(Spell/V_Fire.jpg,nolink,25x25,Fire Gem);10|儀式/陸上専用|地方呪附|
|~|&gt;|&gt;|&gt;|&gt;|要塞の城壁を炎の壁で囲み攻め入る敵を攻撃します|
</v>
      </c>
      <c r="P427" s="3" t="s">
        <v>2122</v>
      </c>
      <c r="W427" s="1" t="s">
        <v>2079</v>
      </c>
    </row>
    <row r="428" spans="1:23" x14ac:dyDescent="0.15">
      <c r="A428" t="str">
        <f t="shared" si="12"/>
        <v/>
      </c>
      <c r="C428" s="1" t="s">
        <v>379</v>
      </c>
      <c r="D428" s="1">
        <v>6</v>
      </c>
      <c r="F428" s="1" t="s">
        <v>435</v>
      </c>
      <c r="H428" s="3" t="s">
        <v>2114</v>
      </c>
      <c r="J428" s="1">
        <v>80</v>
      </c>
      <c r="K428" s="1" t="s">
        <v>2070</v>
      </c>
      <c r="L428" s="1" t="s">
        <v>2032</v>
      </c>
      <c r="M428" s="1" t="s">
        <v>2099</v>
      </c>
      <c r="N428" s="2" t="s">
        <v>2124</v>
      </c>
      <c r="O428" s="6" t="str">
        <f t="shared" si="13"/>
        <v xml:space="preserve">|Eternal Pyre|&amp;ref(Spell/P_Fire.jpg,nolink,25x25,Fire);6||&amp;ref(Spell/V_Fire.jpg,nolink,25x25,Fire Gem);80|儀式/陸上専用|世界呪附|
|~|&gt;|&gt;|&gt;|&gt;|術者の国に大量の火の宝石を与えます|
</v>
      </c>
      <c r="P428" s="3" t="s">
        <v>2125</v>
      </c>
      <c r="W428" s="1" t="s">
        <v>2099</v>
      </c>
    </row>
    <row r="429" spans="1:23" x14ac:dyDescent="0.15">
      <c r="A429" t="str">
        <f t="shared" si="12"/>
        <v/>
      </c>
      <c r="C429" s="1" t="s">
        <v>379</v>
      </c>
      <c r="D429" s="1">
        <v>6</v>
      </c>
      <c r="F429" s="1" t="s">
        <v>436</v>
      </c>
      <c r="H429" s="3" t="s">
        <v>2060</v>
      </c>
      <c r="J429" s="1">
        <v>1</v>
      </c>
      <c r="K429" s="1" t="s">
        <v>2071</v>
      </c>
      <c r="L429" s="1" t="s">
        <v>2032</v>
      </c>
      <c r="M429" s="1" t="s">
        <v>2033</v>
      </c>
      <c r="N429" s="2" t="s">
        <v>2126</v>
      </c>
      <c r="O429" s="6" t="str">
        <f t="shared" si="13"/>
        <v xml:space="preserve">|Arrow Fend|&amp;ref(Spell/P_Air.jpg,nolink,25x25,Air);3||&amp;ref(Spell/V_Air.jpg,nolink,25x25,Air Gem);1|戦闘/陸上専用|全体強化|
|~|&gt;|&gt;|&gt;|&gt;|味方全員を大気の盾で覆い大半の射撃を80%で無効化します|
</v>
      </c>
      <c r="P429" s="3" t="s">
        <v>2129</v>
      </c>
      <c r="Q429" s="1">
        <v>0</v>
      </c>
      <c r="R429" s="1">
        <v>150</v>
      </c>
      <c r="S429" s="1">
        <v>666</v>
      </c>
      <c r="T429" s="1">
        <v>1</v>
      </c>
      <c r="U429" s="1">
        <v>0</v>
      </c>
      <c r="V429" s="1">
        <v>100</v>
      </c>
      <c r="W429" s="1" t="s">
        <v>2088</v>
      </c>
    </row>
    <row r="430" spans="1:23" x14ac:dyDescent="0.15">
      <c r="A430" t="str">
        <f t="shared" si="12"/>
        <v/>
      </c>
      <c r="C430" s="1" t="s">
        <v>379</v>
      </c>
      <c r="D430" s="1">
        <v>6</v>
      </c>
      <c r="F430" s="1" t="s">
        <v>437</v>
      </c>
      <c r="H430" s="3" t="s">
        <v>2115</v>
      </c>
      <c r="J430" s="1">
        <v>20</v>
      </c>
      <c r="K430" s="1" t="s">
        <v>2070</v>
      </c>
      <c r="L430" s="1" t="s">
        <v>2032</v>
      </c>
      <c r="M430" s="1" t="s">
        <v>2079</v>
      </c>
      <c r="N430" s="2" t="s">
        <v>2168</v>
      </c>
      <c r="O430" s="6" t="str">
        <f t="shared" si="13"/>
        <v xml:space="preserve">|Dome of Solid Air|&amp;ref(Spell/P_Air.jpg,nolink,25x25,Air);5||&amp;ref(Spell/V_Air.jpg,nolink,25x25,Air Gem);20|儀式/陸上専用|地方呪附|
|~|&gt;|&gt;|&gt;|&gt;|州を狙う遠隔儀式の80%を失敗するまで妨害します|
</v>
      </c>
      <c r="P430" s="3" t="s">
        <v>2128</v>
      </c>
      <c r="W430" s="1" t="s">
        <v>2079</v>
      </c>
    </row>
    <row r="431" spans="1:23" x14ac:dyDescent="0.15">
      <c r="A431" t="str">
        <f t="shared" si="12"/>
        <v/>
      </c>
      <c r="C431" s="1" t="s">
        <v>379</v>
      </c>
      <c r="D431" s="1">
        <v>6</v>
      </c>
      <c r="F431" s="1" t="s">
        <v>438</v>
      </c>
      <c r="H431" s="3" t="s">
        <v>2068</v>
      </c>
      <c r="J431" s="1">
        <v>1</v>
      </c>
      <c r="K431" s="1" t="s">
        <v>2071</v>
      </c>
      <c r="L431" s="1" t="s">
        <v>2084</v>
      </c>
      <c r="M431" s="1" t="s">
        <v>2055</v>
      </c>
      <c r="N431" s="2" t="s">
        <v>2130</v>
      </c>
      <c r="O431" s="6" t="str">
        <f t="shared" si="13"/>
        <v xml:space="preserve">|Water Ward|&amp;ref(Spell/P_Water.jpg,nolink,25x25,Water);1||&amp;ref(Spell/V_Water.jpg,nolink,25x25,Water Gem);1|戦闘/水中専用|強化|
|~|&gt;|&gt;|&gt;|&gt;|広範囲の味方の防御技能を向上させます|
</v>
      </c>
      <c r="P431" s="3" t="s">
        <v>2131</v>
      </c>
      <c r="Q431" s="1">
        <v>15</v>
      </c>
      <c r="R431" s="1">
        <v>125</v>
      </c>
      <c r="S431" s="1">
        <v>25</v>
      </c>
      <c r="T431" s="1">
        <v>1</v>
      </c>
      <c r="U431" s="1">
        <v>0</v>
      </c>
      <c r="V431" s="1">
        <v>100</v>
      </c>
      <c r="W431" s="1" t="s">
        <v>2156</v>
      </c>
    </row>
    <row r="432" spans="1:23" x14ac:dyDescent="0.15">
      <c r="A432" t="str">
        <f t="shared" si="12"/>
        <v/>
      </c>
      <c r="C432" s="1" t="s">
        <v>379</v>
      </c>
      <c r="D432" s="1">
        <v>6</v>
      </c>
      <c r="F432" s="1" t="s">
        <v>439</v>
      </c>
      <c r="H432" s="3" t="s">
        <v>2062</v>
      </c>
      <c r="I432" s="1" t="s">
        <v>2116</v>
      </c>
      <c r="J432" s="1">
        <v>75</v>
      </c>
      <c r="K432" s="1" t="s">
        <v>2070</v>
      </c>
      <c r="L432" s="1" t="s">
        <v>2132</v>
      </c>
      <c r="M432" s="1" t="s">
        <v>1010</v>
      </c>
      <c r="N432" s="2" t="s">
        <v>2133</v>
      </c>
      <c r="O432" s="6" t="str">
        <f t="shared" si="13"/>
        <v xml:space="preserve">|Hidden in Snow|&amp;ref(Spell/P_Water.jpg,nolink,25x25,Water);3|&amp;ref(Spell/P_Death.jpg,nolink,25x25,Death);1|&amp;ref(Spell/V_Water.jpg,nolink,25x25,Water Gem);75|儀式/山地限定|特殊召喚|
|~|&gt;|&gt;|&gt;|&gt;|高地や山地からUnfrozenの兵士と指揮官を召喚します|
</v>
      </c>
      <c r="P432" s="3" t="s">
        <v>2134</v>
      </c>
    </row>
    <row r="433" spans="1:23" x14ac:dyDescent="0.15">
      <c r="A433" t="str">
        <f t="shared" si="12"/>
        <v/>
      </c>
      <c r="C433" s="1" t="s">
        <v>379</v>
      </c>
      <c r="D433" s="1">
        <v>6</v>
      </c>
      <c r="F433" s="1" t="s">
        <v>440</v>
      </c>
      <c r="H433" s="3" t="s">
        <v>2063</v>
      </c>
      <c r="J433" s="1">
        <v>2</v>
      </c>
      <c r="K433" s="1" t="s">
        <v>2071</v>
      </c>
      <c r="L433" s="1" t="s">
        <v>2027</v>
      </c>
      <c r="M433" s="1" t="s">
        <v>2085</v>
      </c>
      <c r="N433" s="2" t="s">
        <v>2135</v>
      </c>
      <c r="O433" s="6" t="str">
        <f t="shared" si="13"/>
        <v xml:space="preserve">|Grip of Winter|&amp;ref(Spell/P_Water.jpg,nolink,25x25,Water);4||&amp;ref(Spell/V_Water.jpg,nolink,25x25,Water Gem);2|戦闘/水陸両用|戦闘呪附|
|~|&gt;|&gt;|&gt;|&gt;|戦場を寒波で包み敵味方全員を疲労させます|
</v>
      </c>
      <c r="P433" s="3" t="s">
        <v>2136</v>
      </c>
      <c r="Q433" s="1">
        <v>0</v>
      </c>
      <c r="R433" s="1">
        <v>225</v>
      </c>
      <c r="S433" s="1">
        <v>0</v>
      </c>
      <c r="T433" s="1">
        <v>1</v>
      </c>
      <c r="U433" s="1">
        <v>0</v>
      </c>
      <c r="V433" s="1">
        <v>200</v>
      </c>
      <c r="W433" s="1" t="s">
        <v>2085</v>
      </c>
    </row>
    <row r="434" spans="1:23" x14ac:dyDescent="0.15">
      <c r="A434" t="str">
        <f t="shared" si="12"/>
        <v/>
      </c>
      <c r="C434" s="1" t="s">
        <v>379</v>
      </c>
      <c r="D434" s="1">
        <v>6</v>
      </c>
      <c r="F434" s="1" t="s">
        <v>441</v>
      </c>
      <c r="H434" s="3" t="s">
        <v>2117</v>
      </c>
      <c r="J434" s="1">
        <v>15</v>
      </c>
      <c r="K434" s="1" t="s">
        <v>2070</v>
      </c>
      <c r="L434" s="1" t="s">
        <v>2027</v>
      </c>
      <c r="M434" s="1" t="s">
        <v>2079</v>
      </c>
      <c r="N434" s="2" t="s">
        <v>2137</v>
      </c>
      <c r="O434" s="6" t="str">
        <f t="shared" si="13"/>
        <v xml:space="preserve">|Frost Dome|&amp;ref(Spell/P_Water.jpg,nolink,25x25,Water);5||&amp;ref(Spell/V_Water.jpg,nolink,25x25,Water Gem);15|儀式/水陸両用|地方呪附|
|~|&gt;|&gt;|&gt;|&gt;|州を狙う遠隔儀式の術者へ反撃しその30%を妨害します|
</v>
      </c>
      <c r="P434" s="3" t="s">
        <v>2138</v>
      </c>
      <c r="W434" s="1" t="s">
        <v>2079</v>
      </c>
    </row>
    <row r="435" spans="1:23" x14ac:dyDescent="0.15">
      <c r="A435" t="str">
        <f t="shared" si="12"/>
        <v/>
      </c>
      <c r="C435" s="1" t="s">
        <v>379</v>
      </c>
      <c r="D435" s="1">
        <v>6</v>
      </c>
      <c r="F435" s="1" t="s">
        <v>442</v>
      </c>
      <c r="H435" s="3" t="s">
        <v>2064</v>
      </c>
      <c r="J435" s="1">
        <v>20</v>
      </c>
      <c r="K435" s="1" t="s">
        <v>2070</v>
      </c>
      <c r="L435" s="1" t="s">
        <v>2027</v>
      </c>
      <c r="M435" s="1" t="s">
        <v>2028</v>
      </c>
      <c r="N435" s="2" t="s">
        <v>2139</v>
      </c>
      <c r="O435" s="6" t="str">
        <f t="shared" si="13"/>
        <v xml:space="preserve">|Enliven Statues|&amp;ref(Spell/P_Earth.jpg,nolink,25x25,Earth);3||&amp;ref(Spell/V_Earth.jpg,nolink,25x25,Earth Gem);20|儀式/水陸両用|兵士召喚|
|~|&gt;|&gt;|&gt;|&gt;|頑強な生ける像Living Statueを10+体召喚します|
</v>
      </c>
      <c r="P435" s="3" t="s">
        <v>2140</v>
      </c>
      <c r="T435" s="1" t="s">
        <v>2141</v>
      </c>
    </row>
    <row r="436" spans="1:23" x14ac:dyDescent="0.15">
      <c r="A436" t="str">
        <f t="shared" si="12"/>
        <v/>
      </c>
      <c r="C436" s="1" t="s">
        <v>379</v>
      </c>
      <c r="D436" s="1">
        <v>6</v>
      </c>
      <c r="F436" s="1" t="s">
        <v>443</v>
      </c>
      <c r="H436" s="3" t="s">
        <v>2064</v>
      </c>
      <c r="I436" s="1" t="s">
        <v>2116</v>
      </c>
      <c r="J436" s="1">
        <v>75</v>
      </c>
      <c r="K436" s="1" t="s">
        <v>2070</v>
      </c>
      <c r="L436" s="1" t="s">
        <v>2142</v>
      </c>
      <c r="M436" s="1" t="s">
        <v>2143</v>
      </c>
      <c r="N436" s="2" t="s">
        <v>2144</v>
      </c>
      <c r="O436" s="6" t="str">
        <f t="shared" si="13"/>
        <v xml:space="preserve">|Hidden in Sand|&amp;ref(Spell/P_Earth.jpg,nolink,25x25,Earth);3|&amp;ref(Spell/P_Death.jpg,nolink,25x25,Death);1|&amp;ref(Spell/V_Earth.jpg,nolink,25x25,Earth Gem);75|儀式/荒地限定|特殊召喚|
|~|&gt;|&gt;|&gt;|&gt;|荒地からDust Walkerの兵士や指揮官を召喚します|
</v>
      </c>
      <c r="P436" s="3" t="s">
        <v>2145</v>
      </c>
    </row>
    <row r="437" spans="1:23" x14ac:dyDescent="0.15">
      <c r="A437" t="str">
        <f t="shared" si="12"/>
        <v/>
      </c>
      <c r="C437" s="1" t="s">
        <v>379</v>
      </c>
      <c r="D437" s="1">
        <v>6</v>
      </c>
      <c r="F437" s="1" t="s">
        <v>444</v>
      </c>
      <c r="H437" s="3" t="s">
        <v>2064</v>
      </c>
      <c r="I437" s="1" t="s">
        <v>2116</v>
      </c>
      <c r="J437" s="1">
        <v>75</v>
      </c>
      <c r="K437" s="1" t="s">
        <v>2070</v>
      </c>
      <c r="L437" s="1" t="s">
        <v>2146</v>
      </c>
      <c r="M437" s="1" t="s">
        <v>2143</v>
      </c>
      <c r="N437" s="2" t="s">
        <v>2147</v>
      </c>
      <c r="O437" s="6" t="str">
        <f t="shared" si="13"/>
        <v xml:space="preserve">|Hidden Underneath|&amp;ref(Spell/P_Earth.jpg,nolink,25x25,Earth);3|&amp;ref(Spell/P_Death.jpg,nolink,25x25,Death);1|&amp;ref(Spell/V_Earth.jpg,nolink,25x25,Earth Gem);75|儀式/洞窟限定|特殊召喚|
|~|&gt;|&gt;|&gt;|&gt;|洞窟からReleased Oneの兵士と指揮官を召喚します|
</v>
      </c>
      <c r="P437" s="3" t="s">
        <v>2148</v>
      </c>
    </row>
    <row r="438" spans="1:23" x14ac:dyDescent="0.15">
      <c r="A438" t="str">
        <f t="shared" si="12"/>
        <v/>
      </c>
      <c r="C438" s="1" t="s">
        <v>379</v>
      </c>
      <c r="D438" s="1">
        <v>6</v>
      </c>
      <c r="F438" s="1" t="s">
        <v>445</v>
      </c>
      <c r="H438" s="3" t="s">
        <v>2118</v>
      </c>
      <c r="J438" s="1">
        <v>70</v>
      </c>
      <c r="K438" s="1" t="s">
        <v>2070</v>
      </c>
      <c r="L438" s="1" t="s">
        <v>2027</v>
      </c>
      <c r="M438" s="1" t="s">
        <v>2099</v>
      </c>
      <c r="N438" s="2" t="s">
        <v>2149</v>
      </c>
      <c r="O438" s="6" t="str">
        <f t="shared" si="13"/>
        <v xml:space="preserve">|Riches from Beneath|&amp;ref(Spell/P_Earth.jpg,nolink,25x25,Earth);5||&amp;ref(Spell/V_Earth.jpg,nolink,25x25,Earth Gem);70|儀式/水陸両用|世界呪附|
|~|&gt;|&gt;|&gt;|&gt;|支配圏内の資源収入を増加させます|
</v>
      </c>
      <c r="P438" s="3" t="s">
        <v>2150</v>
      </c>
      <c r="W438" s="1" t="s">
        <v>2099</v>
      </c>
    </row>
    <row r="439" spans="1:23" x14ac:dyDescent="0.15">
      <c r="A439" t="str">
        <f t="shared" si="12"/>
        <v/>
      </c>
      <c r="C439" s="1" t="s">
        <v>379</v>
      </c>
      <c r="D439" s="1">
        <v>6</v>
      </c>
      <c r="F439" s="1" t="s">
        <v>446</v>
      </c>
      <c r="H439" s="3" t="s">
        <v>2022</v>
      </c>
      <c r="K439" s="1" t="s">
        <v>2071</v>
      </c>
      <c r="L439" s="1" t="s">
        <v>2027</v>
      </c>
      <c r="M439" s="1" t="s">
        <v>2151</v>
      </c>
      <c r="N439" s="2" t="s">
        <v>2152</v>
      </c>
      <c r="O439" s="6" t="str">
        <f t="shared" si="13"/>
        <v xml:space="preserve">|Opposition|&amp;ref(Spell/P_Astral.jpg,nolink,25x25,Astral);3|||戦闘/水陸両用|即死|
|~|&gt;|&gt;|&gt;|&gt;|敵の魔法生物1体を即死させようと試みます|
</v>
      </c>
      <c r="P439" s="3">
        <v>999</v>
      </c>
      <c r="Q439" s="1">
        <v>25</v>
      </c>
      <c r="R439" s="1">
        <v>100</v>
      </c>
      <c r="S439" s="1">
        <v>0</v>
      </c>
      <c r="T439" s="1">
        <v>1</v>
      </c>
      <c r="U439" s="1">
        <v>100</v>
      </c>
      <c r="V439" s="1">
        <v>20</v>
      </c>
      <c r="W439" s="1" t="s">
        <v>2153</v>
      </c>
    </row>
    <row r="440" spans="1:23" x14ac:dyDescent="0.15">
      <c r="A440" t="str">
        <f t="shared" si="12"/>
        <v/>
      </c>
      <c r="C440" s="1" t="s">
        <v>379</v>
      </c>
      <c r="D440" s="1">
        <v>6</v>
      </c>
      <c r="F440" s="1" t="s">
        <v>447</v>
      </c>
      <c r="H440" s="3" t="s">
        <v>2119</v>
      </c>
      <c r="J440" s="1">
        <v>10</v>
      </c>
      <c r="K440" s="1" t="s">
        <v>2070</v>
      </c>
      <c r="L440" s="1" t="s">
        <v>2027</v>
      </c>
      <c r="M440" s="1" t="s">
        <v>2079</v>
      </c>
      <c r="N440" s="2" t="s">
        <v>2154</v>
      </c>
      <c r="O440" s="6" t="str">
        <f t="shared" si="13"/>
        <v xml:space="preserve">|Dome of Arcane Warding|&amp;ref(Spell/P_Astral.jpg,nolink,25x25,Astral);4||&amp;ref(Spell/V_Astral.jpg,nolink,25x25,Astral Pearl);10|儀式/水陸両用|地方呪附|
|~|&gt;|&gt;|&gt;|&gt;|州を狙う遠隔儀式の50%を妨害します|
</v>
      </c>
      <c r="P440" s="3" t="s">
        <v>2155</v>
      </c>
      <c r="W440" s="1" t="s">
        <v>2079</v>
      </c>
    </row>
    <row r="441" spans="1:23" x14ac:dyDescent="0.15">
      <c r="A441" t="str">
        <f t="shared" si="12"/>
        <v/>
      </c>
      <c r="C441" s="1" t="s">
        <v>379</v>
      </c>
      <c r="D441" s="1">
        <v>6</v>
      </c>
      <c r="F441" s="1" t="s">
        <v>448</v>
      </c>
      <c r="H441" s="3" t="s">
        <v>2023</v>
      </c>
      <c r="I441" s="1" t="s">
        <v>2017</v>
      </c>
      <c r="J441" s="1">
        <v>5</v>
      </c>
      <c r="K441" s="1" t="s">
        <v>2070</v>
      </c>
      <c r="L441" s="1" t="s">
        <v>2032</v>
      </c>
      <c r="M441" s="1" t="s">
        <v>2028</v>
      </c>
      <c r="N441" s="2" t="s">
        <v>2163</v>
      </c>
      <c r="O441" s="6" t="str">
        <f t="shared" si="13"/>
        <v xml:space="preserve">|Reanimate Archers|&amp;ref(Spell/P_Death.jpg,nolink,25x25,Death);2|&amp;ref(Spell/P_Fire.jpg,nolink,25x25,Fire);1|&amp;ref(Spell/V_Death.jpg,nolink,25x25,Death Gem);5|儀式/陸上専用|兵士召喚|
|~|&gt;|&gt;|&gt;|&gt;|骨だけの弓兵Longdead Archerを10体召喚します|
</v>
      </c>
      <c r="P441" s="3" t="s">
        <v>2164</v>
      </c>
      <c r="T441" s="1">
        <v>10</v>
      </c>
    </row>
    <row r="442" spans="1:23" x14ac:dyDescent="0.15">
      <c r="A442" t="str">
        <f t="shared" si="12"/>
        <v/>
      </c>
      <c r="C442" s="1" t="s">
        <v>379</v>
      </c>
      <c r="D442" s="1">
        <v>6</v>
      </c>
      <c r="F442" s="1" t="s">
        <v>449</v>
      </c>
      <c r="H442" s="3" t="s">
        <v>2024</v>
      </c>
      <c r="I442" s="1" t="s">
        <v>2020</v>
      </c>
      <c r="J442" s="1">
        <v>5</v>
      </c>
      <c r="K442" s="1" t="s">
        <v>2070</v>
      </c>
      <c r="L442" s="1" t="s">
        <v>2032</v>
      </c>
      <c r="M442" s="1" t="s">
        <v>2028</v>
      </c>
      <c r="N442" s="2" t="s">
        <v>2157</v>
      </c>
      <c r="O442" s="6" t="str">
        <f t="shared" si="13"/>
        <v xml:space="preserve">|Ziz|&amp;ref(Spell/P_Death.jpg,nolink,25x25,Death);3|&amp;ref(Spell/P_Air.jpg,nolink,25x25,Air);2|&amp;ref(Spell/V_Death.jpg,nolink,25x25,Death Gem);5|儀式/陸上専用|兵士召喚|
|~|&gt;|&gt;|&gt;|&gt;|怪鳥の動く屍Zizを1体召喚します|
</v>
      </c>
      <c r="P442" s="3" t="s">
        <v>2158</v>
      </c>
      <c r="T442" s="1">
        <v>1</v>
      </c>
    </row>
    <row r="443" spans="1:23" x14ac:dyDescent="0.15">
      <c r="A443" t="str">
        <f t="shared" si="12"/>
        <v/>
      </c>
      <c r="C443" s="1" t="s">
        <v>379</v>
      </c>
      <c r="D443" s="1">
        <v>6</v>
      </c>
      <c r="F443" s="1" t="s">
        <v>450</v>
      </c>
      <c r="H443" s="3" t="s">
        <v>2120</v>
      </c>
      <c r="J443" s="1">
        <v>1</v>
      </c>
      <c r="K443" s="1" t="s">
        <v>2071</v>
      </c>
      <c r="L443" s="1" t="s">
        <v>2027</v>
      </c>
      <c r="M443" s="1" t="s">
        <v>2085</v>
      </c>
      <c r="N443" s="2" t="s">
        <v>2159</v>
      </c>
      <c r="O443" s="6" t="str">
        <f t="shared" si="13"/>
        <v xml:space="preserve">|Rigor Mortis|&amp;ref(Spell/P_Death.jpg,nolink,25x25,Death);4||&amp;ref(Spell/V_Death.jpg,nolink,25x25,Death Gem);1|戦闘/水陸両用|戦闘呪附|
|~|&gt;|&gt;|&gt;|&gt;|生者の体を強張らせ敵味方全員を疲労させます|
</v>
      </c>
      <c r="P443" s="3" t="s">
        <v>2160</v>
      </c>
      <c r="Q443" s="1">
        <v>0</v>
      </c>
      <c r="R443" s="1">
        <v>200</v>
      </c>
      <c r="S443" s="1">
        <v>0</v>
      </c>
      <c r="T443" s="1">
        <v>1</v>
      </c>
      <c r="U443" s="1">
        <v>0</v>
      </c>
      <c r="V443" s="1">
        <v>100</v>
      </c>
      <c r="W443" s="1" t="s">
        <v>2085</v>
      </c>
    </row>
    <row r="444" spans="1:23" x14ac:dyDescent="0.15">
      <c r="A444" t="str">
        <f t="shared" si="12"/>
        <v/>
      </c>
      <c r="C444" s="1" t="s">
        <v>379</v>
      </c>
      <c r="D444" s="1">
        <v>6</v>
      </c>
      <c r="F444" s="1" t="s">
        <v>451</v>
      </c>
      <c r="H444" s="3" t="s">
        <v>2069</v>
      </c>
      <c r="J444" s="1">
        <v>1</v>
      </c>
      <c r="K444" s="1" t="s">
        <v>2071</v>
      </c>
      <c r="L444" s="1" t="s">
        <v>2027</v>
      </c>
      <c r="M444" s="1" t="s">
        <v>2085</v>
      </c>
      <c r="N444" s="2" t="s">
        <v>2165</v>
      </c>
      <c r="O444" s="6" t="str">
        <f t="shared" si="13"/>
        <v xml:space="preserve">|Relief|&amp;ref(Spell/P_Nature.jpg,nolink,25x25,Nature);5||&amp;ref(Spell/V_Nature.jpg,nolink,25x25,Nature Gem);1|戦闘/水陸両用|戦闘呪附|
|~|&gt;|&gt;|&gt;|&gt;|味方全員の疲労を徐々に回復させます|
</v>
      </c>
      <c r="P444" s="3" t="s">
        <v>2166</v>
      </c>
      <c r="Q444" s="1">
        <v>0</v>
      </c>
      <c r="R444" s="1">
        <v>200</v>
      </c>
      <c r="S444" s="1">
        <v>0</v>
      </c>
      <c r="T444" s="1">
        <v>1</v>
      </c>
      <c r="U444" s="1">
        <v>0</v>
      </c>
      <c r="V444" s="1">
        <v>100</v>
      </c>
      <c r="W444" s="1" t="s">
        <v>2085</v>
      </c>
    </row>
    <row r="445" spans="1:23" x14ac:dyDescent="0.15">
      <c r="A445" t="str">
        <f t="shared" si="12"/>
        <v>Enchantment6E</v>
      </c>
      <c r="C445" s="1" t="s">
        <v>379</v>
      </c>
      <c r="D445" s="1">
        <v>6</v>
      </c>
      <c r="F445" s="1" t="s">
        <v>452</v>
      </c>
      <c r="H445" s="3" t="s">
        <v>2069</v>
      </c>
      <c r="J445" s="1">
        <v>10</v>
      </c>
      <c r="K445" s="1" t="s">
        <v>2070</v>
      </c>
      <c r="L445" s="1" t="s">
        <v>2027</v>
      </c>
      <c r="M445" s="1" t="s">
        <v>2079</v>
      </c>
      <c r="N445" s="2" t="s">
        <v>2167</v>
      </c>
      <c r="O445" s="6" t="str">
        <f t="shared" si="13"/>
        <v xml:space="preserve">|Forest Dome|&amp;ref(Spell/P_Nature.jpg,nolink,25x25,Nature);5||&amp;ref(Spell/V_Nature.jpg,nolink,25x25,Nature Gem);10|儀式/水陸両用|地方呪附|
|~|&gt;|&gt;|&gt;|&gt;|州を狙う遠隔儀式の30%を破壊されるまで妨害します|
</v>
      </c>
      <c r="P445" s="3" t="s">
        <v>2169</v>
      </c>
      <c r="W445" s="1" t="s">
        <v>2079</v>
      </c>
    </row>
    <row r="446" spans="1:23" x14ac:dyDescent="0.15">
      <c r="A446" t="str">
        <f t="shared" si="12"/>
        <v>Enchantment7S</v>
      </c>
      <c r="C446" s="1" t="s">
        <v>379</v>
      </c>
      <c r="D446" s="1">
        <v>7</v>
      </c>
      <c r="F446" s="1" t="s">
        <v>453</v>
      </c>
      <c r="H446" s="3" t="s">
        <v>2170</v>
      </c>
      <c r="J446" s="1">
        <v>8</v>
      </c>
      <c r="K446" s="1" t="s">
        <v>644</v>
      </c>
      <c r="L446" s="1" t="s">
        <v>2183</v>
      </c>
      <c r="M446" s="1" t="s">
        <v>2184</v>
      </c>
      <c r="N446" s="2" t="s">
        <v>2185</v>
      </c>
      <c r="O446" s="6" t="str">
        <f t="shared" si="13"/>
        <v xml:space="preserve">|Dome of Flaming Death|&amp;ref(Spell/P_Fire.jpg,nolink,25x25,Fire);4||&amp;ref(Spell/V_Fire.jpg,nolink,25x25,Fire Gem);8|儀式/陸上専用|地方呪附|
|~|&gt;|&gt;|&gt;|&gt;|州を狙う遠隔儀式に強力な反撃を行います|
</v>
      </c>
      <c r="P446" s="3" t="s">
        <v>2186</v>
      </c>
      <c r="W446" s="1" t="s">
        <v>2184</v>
      </c>
    </row>
    <row r="447" spans="1:23" x14ac:dyDescent="0.15">
      <c r="A447" t="str">
        <f t="shared" si="12"/>
        <v/>
      </c>
      <c r="C447" s="1" t="s">
        <v>379</v>
      </c>
      <c r="D447" s="1">
        <v>7</v>
      </c>
      <c r="F447" s="1" t="s">
        <v>454</v>
      </c>
      <c r="H447" s="3" t="s">
        <v>2171</v>
      </c>
      <c r="J447" s="1">
        <v>2</v>
      </c>
      <c r="K447" s="1" t="s">
        <v>645</v>
      </c>
      <c r="L447" s="1" t="s">
        <v>2183</v>
      </c>
      <c r="M447" s="1" t="s">
        <v>2187</v>
      </c>
      <c r="N447" s="2" t="s">
        <v>2188</v>
      </c>
      <c r="O447" s="6" t="str">
        <f t="shared" si="13"/>
        <v xml:space="preserve">|Mass Flight|&amp;ref(Spell/P_Air.jpg,nolink,25x25,Air);4||&amp;ref(Spell/V_Air.jpg,nolink,25x25,Air Gem);2|戦闘/陸上専用|全体強化|
|~|&gt;|&gt;|&gt;|&gt;|味方全員に飛行能力を与えます|
</v>
      </c>
      <c r="P447" s="3" t="s">
        <v>2189</v>
      </c>
      <c r="Q447" s="1">
        <v>0</v>
      </c>
      <c r="R447" s="1">
        <v>175</v>
      </c>
      <c r="S447" s="1">
        <v>666</v>
      </c>
      <c r="T447" s="1">
        <v>1</v>
      </c>
      <c r="U447" s="1">
        <v>0</v>
      </c>
      <c r="V447" s="1">
        <v>200</v>
      </c>
      <c r="W447" s="1" t="s">
        <v>2190</v>
      </c>
    </row>
    <row r="448" spans="1:23" x14ac:dyDescent="0.15">
      <c r="A448" t="str">
        <f t="shared" si="12"/>
        <v/>
      </c>
      <c r="C448" s="1" t="s">
        <v>379</v>
      </c>
      <c r="D448" s="1">
        <v>7</v>
      </c>
      <c r="F448" s="1" t="s">
        <v>455</v>
      </c>
      <c r="H448" s="3" t="s">
        <v>2172</v>
      </c>
      <c r="I448" s="1" t="s">
        <v>2173</v>
      </c>
      <c r="J448" s="1">
        <v>60</v>
      </c>
      <c r="K448" s="1" t="s">
        <v>644</v>
      </c>
      <c r="L448" s="1" t="s">
        <v>2191</v>
      </c>
      <c r="M448" s="1" t="s">
        <v>2192</v>
      </c>
      <c r="N448" s="2" t="s">
        <v>2193</v>
      </c>
      <c r="O448" s="6" t="str">
        <f t="shared" si="13"/>
        <v xml:space="preserve">|Ghost Ship Armada|&amp;ref(Spell/P_Water.jpg,nolink,25x25,Water);4|&amp;ref(Spell/P_Death.jpg,nolink,25x25,Death);3|&amp;ref(Spell/V_Water.jpg,nolink,25x25,Water Gem);60|儀式/水陸両用|世界呪附|
|~|&gt;|&gt;|&gt;|&gt;|敵の沿岸の州を海賊の幽霊船艦隊が略奪します|
</v>
      </c>
      <c r="P448" s="3" t="s">
        <v>2194</v>
      </c>
      <c r="W448" s="1" t="s">
        <v>2192</v>
      </c>
    </row>
    <row r="449" spans="1:23" x14ac:dyDescent="0.15">
      <c r="A449" t="str">
        <f t="shared" si="12"/>
        <v/>
      </c>
      <c r="C449" s="1" t="s">
        <v>379</v>
      </c>
      <c r="D449" s="1">
        <v>7</v>
      </c>
      <c r="F449" s="1" t="s">
        <v>456</v>
      </c>
      <c r="H449" s="3" t="s">
        <v>2174</v>
      </c>
      <c r="J449" s="1">
        <v>50</v>
      </c>
      <c r="K449" s="1" t="s">
        <v>644</v>
      </c>
      <c r="L449" s="1" t="s">
        <v>2191</v>
      </c>
      <c r="M449" s="1" t="s">
        <v>2192</v>
      </c>
      <c r="N449" s="2" t="s">
        <v>2195</v>
      </c>
      <c r="O449" s="6" t="str">
        <f t="shared" si="13"/>
        <v xml:space="preserve">|Thetis' Blessing|&amp;ref(Spell/P_Water.jpg,nolink,25x25,Water);5||&amp;ref(Spell/V_Water.jpg,nolink,25x25,Water Gem);50|儀式/水陸両用|世界呪附|
|~|&gt;|&gt;|&gt;|&gt;|世界中の兵士と指揮官に水中呼吸能力を与えます|
</v>
      </c>
      <c r="P449" s="3" t="s">
        <v>2196</v>
      </c>
      <c r="W449" s="1" t="s">
        <v>2192</v>
      </c>
    </row>
    <row r="450" spans="1:23" x14ac:dyDescent="0.15">
      <c r="A450" t="str">
        <f t="shared" si="12"/>
        <v/>
      </c>
      <c r="C450" s="1" t="s">
        <v>379</v>
      </c>
      <c r="D450" s="1">
        <v>7</v>
      </c>
      <c r="F450" s="1" t="s">
        <v>457</v>
      </c>
      <c r="H450" s="3" t="s">
        <v>2175</v>
      </c>
      <c r="J450" s="1">
        <v>30</v>
      </c>
      <c r="K450" s="1" t="s">
        <v>644</v>
      </c>
      <c r="L450" s="1" t="s">
        <v>2191</v>
      </c>
      <c r="M450" s="1" t="s">
        <v>2184</v>
      </c>
      <c r="N450" s="2" t="s">
        <v>2197</v>
      </c>
      <c r="O450" s="6" t="str">
        <f t="shared" si="13"/>
        <v xml:space="preserve">|Lion Sentinels|&amp;ref(Spell/P_Earth.jpg,nolink,25x25,Earth);5||&amp;ref(Spell/V_Earth.jpg,nolink,25x25,Earth Gem);30|儀式/水陸両用|地方呪附|
|~|&gt;|&gt;|&gt;|&gt;|要塞を護る大理石の獅子を作り秩序を齎します|
</v>
      </c>
      <c r="P450" s="3" t="s">
        <v>2198</v>
      </c>
      <c r="W450" s="1" t="s">
        <v>2201</v>
      </c>
    </row>
    <row r="451" spans="1:23" x14ac:dyDescent="0.15">
      <c r="A451" t="str">
        <f t="shared" ref="A451:A514" si="14">IF(C451&amp;D451&amp;E451&lt;&gt;C450&amp;D450&amp;E450,C451&amp;D451&amp;E451&amp;"S",IF(C451&amp;D451&amp;E451&lt;&gt;C452&amp;D452&amp;E452,C451&amp;D451&amp;E451&amp;"E",""))</f>
        <v/>
      </c>
      <c r="C451" s="1" t="s">
        <v>379</v>
      </c>
      <c r="D451" s="1">
        <v>7</v>
      </c>
      <c r="F451" s="1" t="s">
        <v>458</v>
      </c>
      <c r="H451" s="3" t="s">
        <v>2176</v>
      </c>
      <c r="J451" s="1">
        <v>80</v>
      </c>
      <c r="K451" s="1" t="s">
        <v>644</v>
      </c>
      <c r="L451" s="1" t="s">
        <v>2183</v>
      </c>
      <c r="M451" s="1" t="s">
        <v>2192</v>
      </c>
      <c r="N451" s="2" t="s">
        <v>2199</v>
      </c>
      <c r="O451" s="6" t="str">
        <f t="shared" ref="O451:O514" si="15">CONCATENATE("|",F451,"|",SUBSTITUTE(SUBSTITUTE(SUBSTITUTE(SUBSTITUTE(SUBSTITUTE(SUBSTITUTE(SUBSTITUTE(SUBSTITUTE(SUBSTITUTE(H451&amp;"|"&amp;I451,"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451&lt;&gt;"",SUBSTITUTE(SUBSTITUTE(SUBSTITUTE(SUBSTITUTE(SUBSTITUTE(SUBSTITUTE(SUBSTITUTE(SUBSTITUTE(LEFT(H451,1)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Slave);")&amp;J451,""),"|",K451,"/",L451,"|",M451,"|",CHAR(10),"|~|&gt;|&gt;|&gt;|&gt;|",N451,"|"&amp;CHAR(10))</f>
        <v xml:space="preserve">|Earth Blood Deep Well|&amp;ref(Spell/P_Earth.jpg,nolink,25x25,Earth);6||&amp;ref(Spell/V_Earth.jpg,nolink,25x25,Earth Gem);80|儀式/陸上専用|世界呪附|
|~|&gt;|&gt;|&gt;|&gt;|術者の国に大量の地の宝石を与えます|
</v>
      </c>
      <c r="P451" s="3" t="s">
        <v>2200</v>
      </c>
      <c r="W451" s="1" t="s">
        <v>2192</v>
      </c>
    </row>
    <row r="452" spans="1:23" x14ac:dyDescent="0.15">
      <c r="A452" t="str">
        <f t="shared" si="14"/>
        <v/>
      </c>
      <c r="C452" s="1" t="s">
        <v>379</v>
      </c>
      <c r="D452" s="1">
        <v>7</v>
      </c>
      <c r="F452" s="1" t="s">
        <v>459</v>
      </c>
      <c r="H452" s="3" t="s">
        <v>2177</v>
      </c>
      <c r="J452" s="1">
        <v>5</v>
      </c>
      <c r="K452" s="1" t="s">
        <v>645</v>
      </c>
      <c r="L452" s="1" t="s">
        <v>2183</v>
      </c>
      <c r="M452" s="1" t="s">
        <v>2202</v>
      </c>
      <c r="N452" s="2" t="s">
        <v>2203</v>
      </c>
      <c r="O452" s="6" t="str">
        <f t="shared" si="15"/>
        <v xml:space="preserve">|Solar Brilliance|&amp;ref(Spell/P_Astral.jpg,nolink,25x25,Astral);5||&amp;ref(Spell/V_Astral.jpg,nolink,25x25,Astral Pearl);5|戦闘/陸上専用|戦闘呪附|
|~|&gt;|&gt;|&gt;|&gt;|戦場全体でアンデッドを焼き焦がし全ての目を潰します|
</v>
      </c>
      <c r="P452" s="3" t="s">
        <v>2205</v>
      </c>
      <c r="Q452" s="1">
        <v>0</v>
      </c>
      <c r="R452" s="1">
        <v>300</v>
      </c>
      <c r="S452" s="1">
        <v>0</v>
      </c>
      <c r="T452" s="1">
        <v>1</v>
      </c>
      <c r="U452" s="1">
        <v>0</v>
      </c>
      <c r="V452" s="1">
        <v>500</v>
      </c>
      <c r="W452" s="1" t="s">
        <v>1619</v>
      </c>
    </row>
    <row r="453" spans="1:23" x14ac:dyDescent="0.15">
      <c r="A453" t="str">
        <f t="shared" si="14"/>
        <v/>
      </c>
      <c r="C453" s="1" t="s">
        <v>379</v>
      </c>
      <c r="D453" s="1">
        <v>7</v>
      </c>
      <c r="F453" s="1" t="s">
        <v>460</v>
      </c>
      <c r="H453" s="3" t="s">
        <v>2177</v>
      </c>
      <c r="J453" s="1">
        <v>30</v>
      </c>
      <c r="K453" s="1" t="s">
        <v>644</v>
      </c>
      <c r="L453" s="1" t="s">
        <v>2183</v>
      </c>
      <c r="M453" s="1" t="s">
        <v>2192</v>
      </c>
      <c r="N453" s="2" t="s">
        <v>2204</v>
      </c>
      <c r="O453" s="6" t="str">
        <f t="shared" si="15"/>
        <v xml:space="preserve">|Stellar Focus|&amp;ref(Spell/P_Astral.jpg,nolink,25x25,Astral);5||&amp;ref(Spell/V_Astral.jpg,nolink,25x25,Astral Pearl);30|儀式/陸上専用|世界呪附|
|~|&gt;|&gt;|&gt;|&gt;|術者の国に星の宝石を与えます|
</v>
      </c>
      <c r="P453" s="3" t="s">
        <v>2206</v>
      </c>
      <c r="W453" s="1" t="s">
        <v>2192</v>
      </c>
    </row>
    <row r="454" spans="1:23" x14ac:dyDescent="0.15">
      <c r="A454" t="str">
        <f t="shared" si="14"/>
        <v/>
      </c>
      <c r="C454" s="1" t="s">
        <v>379</v>
      </c>
      <c r="D454" s="1">
        <v>7</v>
      </c>
      <c r="F454" s="1" t="s">
        <v>461</v>
      </c>
      <c r="H454" s="3" t="s">
        <v>2173</v>
      </c>
      <c r="J454" s="1">
        <v>10</v>
      </c>
      <c r="K454" s="1" t="s">
        <v>644</v>
      </c>
      <c r="L454" s="1" t="s">
        <v>2191</v>
      </c>
      <c r="M454" s="1" t="s">
        <v>2207</v>
      </c>
      <c r="N454" s="2" t="s">
        <v>2209</v>
      </c>
      <c r="O454" s="6" t="str">
        <f t="shared" si="15"/>
        <v xml:space="preserve">|Carrion Reanimation|&amp;ref(Spell/P_Death.jpg,nolink,25x25,Death);3||&amp;ref(Spell/V_Death.jpg,nolink,25x25,Death Gem);10|儀式/水陸両用|遠隔召喚|
|~|&gt;|&gt;|&gt;|&gt;|指定した州の死体を利用しSoullessを99体とその指揮官を召喚します|
</v>
      </c>
      <c r="P454" s="3" t="s">
        <v>2208</v>
      </c>
      <c r="Q454" s="1">
        <v>5</v>
      </c>
      <c r="T454" s="1">
        <v>100</v>
      </c>
      <c r="W454" s="1" t="s">
        <v>2211</v>
      </c>
    </row>
    <row r="455" spans="1:23" x14ac:dyDescent="0.15">
      <c r="A455" t="str">
        <f t="shared" si="14"/>
        <v/>
      </c>
      <c r="C455" s="1" t="s">
        <v>379</v>
      </c>
      <c r="D455" s="1">
        <v>7</v>
      </c>
      <c r="F455" s="1" t="s">
        <v>462</v>
      </c>
      <c r="H455" s="3" t="s">
        <v>2173</v>
      </c>
      <c r="I455" s="1" t="s">
        <v>2178</v>
      </c>
      <c r="J455" s="1">
        <v>12</v>
      </c>
      <c r="K455" s="1" t="s">
        <v>644</v>
      </c>
      <c r="L455" s="1" t="s">
        <v>2212</v>
      </c>
      <c r="M455" s="1" t="s">
        <v>2213</v>
      </c>
      <c r="N455" s="2" t="s">
        <v>2214</v>
      </c>
      <c r="O455" s="6" t="str">
        <f t="shared" si="15"/>
        <v xml:space="preserve">|Leviathan|&amp;ref(Spell/P_Death.jpg,nolink,25x25,Death);3|&amp;ref(Spell/P_Water.jpg,nolink,25x25,Water);1|&amp;ref(Spell/V_Death.jpg,nolink,25x25,Death Gem);12|儀式/水中専用|兵士召喚|
|~|&gt;|&gt;|&gt;|&gt;|巨大亀の歩く屍Leviathanを1体召喚します|
</v>
      </c>
      <c r="P455" s="3" t="s">
        <v>2215</v>
      </c>
      <c r="T455" s="1">
        <v>1</v>
      </c>
    </row>
    <row r="456" spans="1:23" x14ac:dyDescent="0.15">
      <c r="A456" t="str">
        <f t="shared" si="14"/>
        <v/>
      </c>
      <c r="C456" s="1" t="s">
        <v>379</v>
      </c>
      <c r="D456" s="1">
        <v>7</v>
      </c>
      <c r="F456" s="1" t="s">
        <v>463</v>
      </c>
      <c r="H456" s="3" t="s">
        <v>2179</v>
      </c>
      <c r="J456" s="1">
        <v>4</v>
      </c>
      <c r="K456" s="1" t="s">
        <v>645</v>
      </c>
      <c r="L456" s="1" t="s">
        <v>2191</v>
      </c>
      <c r="M456" s="1" t="s">
        <v>2187</v>
      </c>
      <c r="N456" s="2" t="s">
        <v>2216</v>
      </c>
      <c r="O456" s="6" t="str">
        <f t="shared" si="15"/>
        <v xml:space="preserve">|Life after Death|&amp;ref(Spell/P_Death.jpg,nolink,25x25,Death);4||&amp;ref(Spell/V_Death.jpg,nolink,25x25,Death Gem);4|戦闘/水陸両用|全体強化|
|~|&gt;|&gt;|&gt;|&gt;|味方全員に死後ゾンビ化して戦い続ける力を与えます|
</v>
      </c>
      <c r="P456" s="3" t="s">
        <v>2217</v>
      </c>
      <c r="Q456" s="1">
        <v>0</v>
      </c>
      <c r="R456" s="1">
        <v>225</v>
      </c>
      <c r="S456" s="1">
        <v>666</v>
      </c>
      <c r="T456" s="1">
        <v>1</v>
      </c>
      <c r="U456" s="1">
        <v>0</v>
      </c>
      <c r="V456" s="1">
        <v>400</v>
      </c>
      <c r="W456" s="1" t="s">
        <v>2218</v>
      </c>
    </row>
    <row r="457" spans="1:23" x14ac:dyDescent="0.15">
      <c r="A457" t="str">
        <f t="shared" si="14"/>
        <v/>
      </c>
      <c r="C457" s="1" t="s">
        <v>379</v>
      </c>
      <c r="D457" s="1">
        <v>7</v>
      </c>
      <c r="F457" s="1" t="s">
        <v>464</v>
      </c>
      <c r="H457" s="3" t="s">
        <v>2179</v>
      </c>
      <c r="J457" s="1">
        <v>15</v>
      </c>
      <c r="K457" s="1" t="s">
        <v>644</v>
      </c>
      <c r="L457" s="1" t="s">
        <v>2183</v>
      </c>
      <c r="M457" s="1" t="s">
        <v>2219</v>
      </c>
      <c r="N457" s="2" t="s">
        <v>2220</v>
      </c>
      <c r="O457" s="6" t="str">
        <f t="shared" si="15"/>
        <v xml:space="preserve">|Ritual of Rebirth|&amp;ref(Spell/P_Death.jpg,nolink,25x25,Death);4||&amp;ref(Spell/V_Death.jpg,nolink,25x25,Death Gem);15|儀式/陸上専用|特殊召喚|
|~|&gt;|&gt;|&gt;|&gt;|死亡した自国の英雄をミイラ化し復活させます|
</v>
      </c>
      <c r="P457" s="3" t="s">
        <v>2221</v>
      </c>
      <c r="T457" s="1">
        <v>1</v>
      </c>
    </row>
    <row r="458" spans="1:23" x14ac:dyDescent="0.15">
      <c r="A458" t="str">
        <f t="shared" si="14"/>
        <v/>
      </c>
      <c r="C458" s="1" t="s">
        <v>379</v>
      </c>
      <c r="D458" s="1">
        <v>7</v>
      </c>
      <c r="F458" s="1" t="s">
        <v>465</v>
      </c>
      <c r="H458" s="3" t="s">
        <v>2180</v>
      </c>
      <c r="J458" s="1">
        <v>1</v>
      </c>
      <c r="K458" s="1" t="s">
        <v>645</v>
      </c>
      <c r="L458" s="1" t="s">
        <v>2191</v>
      </c>
      <c r="M458" s="1" t="s">
        <v>2187</v>
      </c>
      <c r="N458" s="2" t="s">
        <v>2222</v>
      </c>
      <c r="O458" s="6" t="str">
        <f t="shared" si="15"/>
        <v xml:space="preserve">|Serpent's Blessing|&amp;ref(Spell/P_Nature.jpg,nolink,25x25,Nature);4||&amp;ref(Spell/V_Nature.jpg,nolink,25x25,Nature Gem);1|戦闘/水陸両用|全体強化|
|~|&gt;|&gt;|&gt;|&gt;|味方全員に弱い毒物耐性を与えます|
</v>
      </c>
      <c r="P458" s="3" t="s">
        <v>2223</v>
      </c>
      <c r="Q458" s="1">
        <v>0</v>
      </c>
      <c r="R458" s="1">
        <v>150</v>
      </c>
      <c r="S458" s="1">
        <v>666</v>
      </c>
      <c r="T458" s="1">
        <v>1</v>
      </c>
      <c r="U458" s="1">
        <v>0</v>
      </c>
      <c r="V458" s="1">
        <v>100</v>
      </c>
      <c r="W458" s="1" t="s">
        <v>2224</v>
      </c>
    </row>
    <row r="459" spans="1:23" x14ac:dyDescent="0.15">
      <c r="A459" t="str">
        <f t="shared" si="14"/>
        <v/>
      </c>
      <c r="C459" s="1" t="s">
        <v>379</v>
      </c>
      <c r="D459" s="1">
        <v>7</v>
      </c>
      <c r="F459" s="1" t="s">
        <v>466</v>
      </c>
      <c r="H459" s="3" t="s">
        <v>2181</v>
      </c>
      <c r="J459" s="1">
        <v>35</v>
      </c>
      <c r="K459" s="1" t="s">
        <v>644</v>
      </c>
      <c r="L459" s="1" t="s">
        <v>2183</v>
      </c>
      <c r="M459" s="1" t="s">
        <v>2207</v>
      </c>
      <c r="N459" s="2" t="s">
        <v>2225</v>
      </c>
      <c r="O459" s="6" t="str">
        <f t="shared" si="15"/>
        <v xml:space="preserve">|Awaken Treelord|&amp;ref(Spell/P_Nature.jpg,nolink,25x25,Nature);5||&amp;ref(Spell/V_Nature.jpg,nolink,25x25,Nature Gem);35|儀式/陸上専用|遠隔召喚|
|~|&gt;|&gt;|&gt;|&gt;|指定した州に3体のTreelordのうち1体を召喚します|
</v>
      </c>
      <c r="P459" s="3" t="s">
        <v>2226</v>
      </c>
      <c r="T459" s="1">
        <v>1</v>
      </c>
      <c r="W459" s="1" t="s">
        <v>2227</v>
      </c>
    </row>
    <row r="460" spans="1:23" x14ac:dyDescent="0.15">
      <c r="A460" t="str">
        <f t="shared" si="14"/>
        <v>Enchantment7E</v>
      </c>
      <c r="C460" s="1" t="s">
        <v>379</v>
      </c>
      <c r="D460" s="1">
        <v>7</v>
      </c>
      <c r="F460" s="1" t="s">
        <v>467</v>
      </c>
      <c r="H460" s="3" t="s">
        <v>2182</v>
      </c>
      <c r="J460" s="1">
        <v>50</v>
      </c>
      <c r="K460" s="1" t="s">
        <v>644</v>
      </c>
      <c r="L460" s="1" t="s">
        <v>2191</v>
      </c>
      <c r="M460" s="1" t="s">
        <v>2192</v>
      </c>
      <c r="N460" s="2" t="s">
        <v>2228</v>
      </c>
      <c r="O460" s="6" t="str">
        <f t="shared" si="15"/>
        <v xml:space="preserve">|Gift of Health|&amp;ref(Spell/P_Nature.jpg,nolink,25x25,Nature);6||&amp;ref(Spell/V_Nature.jpg,nolink,25x25,Nature Gem);50|儀式/水陸両用|世界呪附|
|~|&gt;|&gt;|&gt;|&gt;|支配圏内の味方に健康と長寿を齎します|
</v>
      </c>
      <c r="P460" s="3" t="s">
        <v>2229</v>
      </c>
      <c r="W460" s="1" t="s">
        <v>2192</v>
      </c>
    </row>
    <row r="461" spans="1:23" x14ac:dyDescent="0.15">
      <c r="A461" t="str">
        <f t="shared" si="14"/>
        <v>Enchantment8S</v>
      </c>
      <c r="C461" s="1" t="s">
        <v>379</v>
      </c>
      <c r="D461" s="1">
        <v>8</v>
      </c>
      <c r="F461" s="1" t="s">
        <v>468</v>
      </c>
      <c r="H461" s="3" t="s">
        <v>2170</v>
      </c>
      <c r="J461" s="1">
        <v>1</v>
      </c>
      <c r="K461" s="1" t="s">
        <v>2277</v>
      </c>
      <c r="L461" s="1" t="s">
        <v>2191</v>
      </c>
      <c r="M461" s="1" t="s">
        <v>2187</v>
      </c>
      <c r="N461" s="2" t="s">
        <v>2238</v>
      </c>
      <c r="O461" s="6" t="str">
        <f t="shared" si="15"/>
        <v xml:space="preserve">|Fire Fend|&amp;ref(Spell/P_Fire.jpg,nolink,25x25,Fire);4||&amp;ref(Spell/V_Fire.jpg,nolink,25x25,Fire Gem);1|戦闘/水陸両用|全体強化|
|~|&gt;|&gt;|&gt;|&gt;|味方全員に弱い火炎耐性を与えます|
</v>
      </c>
      <c r="P461" s="3" t="s">
        <v>2239</v>
      </c>
      <c r="Q461" s="1">
        <v>0</v>
      </c>
      <c r="R461" s="1">
        <v>150</v>
      </c>
      <c r="S461" s="1">
        <v>666</v>
      </c>
      <c r="T461" s="1">
        <v>1</v>
      </c>
      <c r="U461" s="1">
        <v>0</v>
      </c>
      <c r="V461" s="1">
        <v>100</v>
      </c>
      <c r="W461" s="1" t="s">
        <v>2190</v>
      </c>
    </row>
    <row r="462" spans="1:23" x14ac:dyDescent="0.15">
      <c r="A462" t="str">
        <f t="shared" si="14"/>
        <v/>
      </c>
      <c r="C462" s="1" t="s">
        <v>379</v>
      </c>
      <c r="D462" s="1">
        <v>8</v>
      </c>
      <c r="F462" s="1" t="s">
        <v>469</v>
      </c>
      <c r="H462" s="3" t="s">
        <v>2171</v>
      </c>
      <c r="J462" s="1">
        <v>1</v>
      </c>
      <c r="K462" s="1" t="s">
        <v>2277</v>
      </c>
      <c r="L462" s="1" t="s">
        <v>2191</v>
      </c>
      <c r="M462" s="1" t="s">
        <v>2187</v>
      </c>
      <c r="N462" s="2" t="s">
        <v>2240</v>
      </c>
      <c r="O462" s="6" t="str">
        <f t="shared" si="15"/>
        <v xml:space="preserve">|Thunder Fend|&amp;ref(Spell/P_Air.jpg,nolink,25x25,Air);4||&amp;ref(Spell/V_Air.jpg,nolink,25x25,Air Gem);1|戦闘/水陸両用|全体強化|
|~|&gt;|&gt;|&gt;|&gt;|味方全員に弱い電撃耐性を与えます|
</v>
      </c>
      <c r="P462" s="3" t="s">
        <v>2241</v>
      </c>
      <c r="Q462" s="1">
        <v>0</v>
      </c>
      <c r="R462" s="1">
        <v>150</v>
      </c>
      <c r="S462" s="1">
        <v>666</v>
      </c>
      <c r="T462" s="1">
        <v>1</v>
      </c>
      <c r="U462" s="1">
        <v>0</v>
      </c>
      <c r="V462" s="1">
        <v>100</v>
      </c>
      <c r="W462" s="1" t="s">
        <v>2224</v>
      </c>
    </row>
    <row r="463" spans="1:23" x14ac:dyDescent="0.15">
      <c r="A463" t="str">
        <f t="shared" si="14"/>
        <v/>
      </c>
      <c r="C463" s="1" t="s">
        <v>379</v>
      </c>
      <c r="D463" s="1">
        <v>8</v>
      </c>
      <c r="F463" s="1" t="s">
        <v>470</v>
      </c>
      <c r="H463" s="3" t="s">
        <v>2230</v>
      </c>
      <c r="J463" s="1">
        <v>2</v>
      </c>
      <c r="K463" s="1" t="s">
        <v>2277</v>
      </c>
      <c r="L463" s="1" t="s">
        <v>2183</v>
      </c>
      <c r="M463" s="1" t="s">
        <v>2202</v>
      </c>
      <c r="N463" s="2" t="s">
        <v>2242</v>
      </c>
      <c r="O463" s="6" t="str">
        <f t="shared" si="15"/>
        <v xml:space="preserve">|Mists of Deception|&amp;ref(Spell/P_Air.jpg,nolink,25x25,Air);6||&amp;ref(Spell/V_Air.jpg,nolink,25x25,Air Gem);2|戦闘/陸上専用|戦闘呪附|
|~|&gt;|&gt;|&gt;|&gt;|戦場を魔法の霧で包み視界を制限しつつ敵を幻で惑わします|
</v>
      </c>
      <c r="P463" s="3" t="s">
        <v>2243</v>
      </c>
      <c r="Q463" s="1">
        <v>0</v>
      </c>
      <c r="R463" s="1">
        <v>225</v>
      </c>
      <c r="S463" s="1">
        <v>0</v>
      </c>
      <c r="T463" s="1">
        <v>1</v>
      </c>
      <c r="U463" s="1">
        <v>0</v>
      </c>
      <c r="V463" s="1">
        <v>200</v>
      </c>
      <c r="W463" s="1" t="s">
        <v>2202</v>
      </c>
    </row>
    <row r="464" spans="1:23" x14ac:dyDescent="0.15">
      <c r="A464" t="str">
        <f t="shared" si="14"/>
        <v/>
      </c>
      <c r="C464" s="1" t="s">
        <v>379</v>
      </c>
      <c r="D464" s="1">
        <v>8</v>
      </c>
      <c r="F464" s="1" t="s">
        <v>471</v>
      </c>
      <c r="H464" s="3" t="s">
        <v>2172</v>
      </c>
      <c r="J464" s="1">
        <v>1</v>
      </c>
      <c r="K464" s="1" t="s">
        <v>2277</v>
      </c>
      <c r="L464" s="1" t="s">
        <v>2191</v>
      </c>
      <c r="M464" s="1" t="s">
        <v>2187</v>
      </c>
      <c r="N464" s="2" t="s">
        <v>2244</v>
      </c>
      <c r="O464" s="6" t="str">
        <f t="shared" si="15"/>
        <v xml:space="preserve">|Frost Fend|&amp;ref(Spell/P_Water.jpg,nolink,25x25,Water);4||&amp;ref(Spell/V_Water.jpg,nolink,25x25,Water Gem);1|戦闘/水陸両用|全体強化|
|~|&gt;|&gt;|&gt;|&gt;|味方全員に弱い冷気耐性を与えます|
</v>
      </c>
      <c r="P464" s="3" t="s">
        <v>2245</v>
      </c>
      <c r="Q464" s="1">
        <v>0</v>
      </c>
      <c r="R464" s="1">
        <v>150</v>
      </c>
      <c r="S464" s="1">
        <v>666</v>
      </c>
      <c r="T464" s="1">
        <v>1</v>
      </c>
      <c r="U464" s="1">
        <v>0</v>
      </c>
      <c r="V464" s="1">
        <v>100</v>
      </c>
      <c r="W464" s="1" t="s">
        <v>2224</v>
      </c>
    </row>
    <row r="465" spans="1:24" x14ac:dyDescent="0.15">
      <c r="A465" t="str">
        <f t="shared" si="14"/>
        <v/>
      </c>
      <c r="C465" s="1" t="s">
        <v>379</v>
      </c>
      <c r="D465" s="1">
        <v>8</v>
      </c>
      <c r="F465" s="1" t="s">
        <v>472</v>
      </c>
      <c r="H465" s="3" t="s">
        <v>2174</v>
      </c>
      <c r="J465" s="1">
        <v>70</v>
      </c>
      <c r="K465" s="1" t="s">
        <v>2278</v>
      </c>
      <c r="L465" s="1" t="s">
        <v>2191</v>
      </c>
      <c r="M465" s="1" t="s">
        <v>2192</v>
      </c>
      <c r="N465" s="2" t="s">
        <v>2246</v>
      </c>
      <c r="O465" s="6" t="str">
        <f t="shared" si="15"/>
        <v xml:space="preserve">|Wrath of the Sea|&amp;ref(Spell/P_Water.jpg,nolink,25x25,Water);5||&amp;ref(Spell/V_Water.jpg,nolink,25x25,Water Gem);70|儀式/水陸両用|世界呪附|
|~|&gt;|&gt;|&gt;|&gt;|水位を上げ全ての沿岸の州の税収を低下させます|
</v>
      </c>
      <c r="P465" s="3" t="s">
        <v>2247</v>
      </c>
      <c r="W465" s="1" t="s">
        <v>2192</v>
      </c>
    </row>
    <row r="466" spans="1:24" x14ac:dyDescent="0.15">
      <c r="A466" t="str">
        <f t="shared" si="14"/>
        <v/>
      </c>
      <c r="C466" s="1" t="s">
        <v>379</v>
      </c>
      <c r="D466" s="1">
        <v>8</v>
      </c>
      <c r="F466" s="1" t="s">
        <v>473</v>
      </c>
      <c r="H466" s="3" t="s">
        <v>2231</v>
      </c>
      <c r="J466" s="1">
        <v>6</v>
      </c>
      <c r="K466" s="1" t="s">
        <v>2277</v>
      </c>
      <c r="L466" s="1" t="s">
        <v>2191</v>
      </c>
      <c r="M466" s="1" t="s">
        <v>2248</v>
      </c>
      <c r="N466" s="2" t="s">
        <v>2249</v>
      </c>
      <c r="O466" s="6" t="str">
        <f t="shared" si="15"/>
        <v xml:space="preserve">|Unraveling|&amp;ref(Spell/P_Astral.jpg,nolink,25x25,Astral);6||&amp;ref(Spell/V_Astral.jpg,nolink,25x25,Astral Pearl);6|戦闘/水陸両用|全体弱体化|
|~|&gt;|&gt;|&gt;|&gt;|敵味方全ての魔法生物を腐敗させ全員の精神を破壊しようと試みます|
</v>
      </c>
      <c r="P466" s="3" t="s">
        <v>2250</v>
      </c>
      <c r="Q466" s="1">
        <v>0</v>
      </c>
      <c r="R466" s="1">
        <v>275</v>
      </c>
      <c r="S466" s="1">
        <v>666</v>
      </c>
      <c r="T466" s="1">
        <v>1</v>
      </c>
      <c r="U466" s="1">
        <v>0</v>
      </c>
      <c r="V466" s="1">
        <v>600</v>
      </c>
      <c r="W466" s="1" t="s">
        <v>2251</v>
      </c>
      <c r="X466" s="1" t="s">
        <v>2252</v>
      </c>
    </row>
    <row r="467" spans="1:24" x14ac:dyDescent="0.15">
      <c r="A467" t="str">
        <f t="shared" si="14"/>
        <v/>
      </c>
      <c r="C467" s="1" t="s">
        <v>379</v>
      </c>
      <c r="D467" s="1">
        <v>8</v>
      </c>
      <c r="F467" s="1" t="s">
        <v>474</v>
      </c>
      <c r="H467" s="3" t="s">
        <v>2232</v>
      </c>
      <c r="J467" s="1">
        <v>30</v>
      </c>
      <c r="K467" s="1" t="s">
        <v>2278</v>
      </c>
      <c r="L467" s="1" t="s">
        <v>2183</v>
      </c>
      <c r="M467" s="1" t="s">
        <v>2253</v>
      </c>
      <c r="N467" s="2" t="s">
        <v>2254</v>
      </c>
      <c r="O467" s="6" t="str">
        <f t="shared" si="15"/>
        <v xml:space="preserve">|Lichcraft|&amp;ref(Spell/P_Death.jpg,nolink,25x25,Death);5||&amp;ref(Spell/V_Death.jpg,nolink,25x25,Death Gem);30|儀式/陸上専用|指揮官召喚|
|~|&gt;|&gt;|&gt;|&gt;|不死性を持つ死の魔術師Lichを召喚します|
</v>
      </c>
      <c r="P467" s="3" t="s">
        <v>2255</v>
      </c>
      <c r="T467" s="1">
        <v>1</v>
      </c>
    </row>
    <row r="468" spans="1:24" x14ac:dyDescent="0.15">
      <c r="A468" t="str">
        <f t="shared" si="14"/>
        <v/>
      </c>
      <c r="C468" s="1" t="s">
        <v>379</v>
      </c>
      <c r="D468" s="1">
        <v>8</v>
      </c>
      <c r="F468" s="1" t="s">
        <v>475</v>
      </c>
      <c r="H468" s="3" t="s">
        <v>2233</v>
      </c>
      <c r="J468" s="1">
        <v>30</v>
      </c>
      <c r="K468" s="1" t="s">
        <v>2278</v>
      </c>
      <c r="L468" s="1" t="s">
        <v>2191</v>
      </c>
      <c r="M468" s="1" t="s">
        <v>2256</v>
      </c>
      <c r="N468" s="2" t="s">
        <v>2257</v>
      </c>
      <c r="O468" s="6" t="str">
        <f t="shared" si="15"/>
        <v xml:space="preserve">|Dragon Master|&amp;ref(Spell/P_Nature.jpg,nolink,25x25,Nature);3||&amp;ref(Spell/V_Nature.jpg,nolink,25x25,Nature Gem);30|儀式/水陸両用|個人呪附|
|~|&gt;|&gt;|&gt;|&gt;|自身にDrakeやWyvernをより多く召喚する力を与えます|
</v>
      </c>
      <c r="P468" s="3" t="s">
        <v>2258</v>
      </c>
      <c r="T468" s="1">
        <v>1</v>
      </c>
    </row>
    <row r="469" spans="1:24" x14ac:dyDescent="0.15">
      <c r="A469" t="str">
        <f t="shared" si="14"/>
        <v/>
      </c>
      <c r="C469" s="1" t="s">
        <v>379</v>
      </c>
      <c r="D469" s="1">
        <v>8</v>
      </c>
      <c r="F469" s="1" t="s">
        <v>476</v>
      </c>
      <c r="H469" s="3" t="s">
        <v>2180</v>
      </c>
      <c r="J469" s="1">
        <v>2</v>
      </c>
      <c r="K469" s="1" t="s">
        <v>2277</v>
      </c>
      <c r="L469" s="1" t="s">
        <v>2191</v>
      </c>
      <c r="M469" s="1" t="s">
        <v>2187</v>
      </c>
      <c r="N469" s="2" t="s">
        <v>2259</v>
      </c>
      <c r="O469" s="6" t="str">
        <f t="shared" si="15"/>
        <v xml:space="preserve">|Mass Regeneration|&amp;ref(Spell/P_Nature.jpg,nolink,25x25,Nature);4||&amp;ref(Spell/V_Nature.jpg,nolink,25x25,Nature Gem);2|戦闘/水陸両用|全体強化|
|~|&gt;|&gt;|&gt;|&gt;|味方全員に再生能力を与えます|
</v>
      </c>
      <c r="P469" s="3" t="s">
        <v>2260</v>
      </c>
      <c r="Q469" s="1">
        <v>0</v>
      </c>
      <c r="R469" s="1">
        <v>175</v>
      </c>
      <c r="S469" s="1">
        <v>666</v>
      </c>
      <c r="T469" s="1">
        <v>1</v>
      </c>
      <c r="U469" s="1">
        <v>0</v>
      </c>
      <c r="V469" s="1">
        <v>200</v>
      </c>
      <c r="W469" s="1" t="s">
        <v>2261</v>
      </c>
    </row>
    <row r="470" spans="1:24" x14ac:dyDescent="0.15">
      <c r="A470" t="str">
        <f t="shared" si="14"/>
        <v>Enchantment8E</v>
      </c>
      <c r="C470" s="1" t="s">
        <v>379</v>
      </c>
      <c r="D470" s="1">
        <v>8</v>
      </c>
      <c r="F470" s="1" t="s">
        <v>477</v>
      </c>
      <c r="H470" s="3" t="s">
        <v>2181</v>
      </c>
      <c r="I470" s="1" t="s">
        <v>2234</v>
      </c>
      <c r="J470" s="1">
        <v>60</v>
      </c>
      <c r="K470" s="1" t="s">
        <v>2278</v>
      </c>
      <c r="L470" s="1" t="s">
        <v>2183</v>
      </c>
      <c r="M470" s="1" t="s">
        <v>2192</v>
      </c>
      <c r="N470" s="2" t="s">
        <v>2262</v>
      </c>
      <c r="O470" s="6" t="str">
        <f t="shared" si="15"/>
        <v xml:space="preserve">|Haunted Forest|&amp;ref(Spell/P_Nature.jpg,nolink,25x25,Nature);5|&amp;ref(Spell/P_Death.jpg,nolink,25x25,Death);1|&amp;ref(Spell/V_Nature.jpg,nolink,25x25,Nature Gem);60|儀式/陸上専用|世界呪附|
|~|&gt;|&gt;|&gt;|&gt;|支配圏内で死んだ生物をManikin化して支配します|
</v>
      </c>
      <c r="P470" s="3" t="s">
        <v>2263</v>
      </c>
      <c r="W470" s="1" t="s">
        <v>2192</v>
      </c>
    </row>
    <row r="471" spans="1:24" x14ac:dyDescent="0.15">
      <c r="A471" t="str">
        <f t="shared" si="14"/>
        <v>Enchantment9S</v>
      </c>
      <c r="C471" s="1" t="s">
        <v>379</v>
      </c>
      <c r="D471" s="1">
        <v>9</v>
      </c>
      <c r="F471" s="1" t="s">
        <v>478</v>
      </c>
      <c r="H471" s="3" t="s">
        <v>2174</v>
      </c>
      <c r="J471" s="1">
        <v>1</v>
      </c>
      <c r="K471" s="1" t="s">
        <v>2277</v>
      </c>
      <c r="L471" s="1" t="s">
        <v>2191</v>
      </c>
      <c r="M471" s="1" t="s">
        <v>2202</v>
      </c>
      <c r="N471" s="2" t="s">
        <v>2264</v>
      </c>
      <c r="O471" s="6" t="str">
        <f t="shared" si="15"/>
        <v xml:space="preserve">|Demon Cleansing|&amp;ref(Spell/P_Water.jpg,nolink,25x25,Water);5||&amp;ref(Spell/V_Water.jpg,nolink,25x25,Water Gem);1|戦闘/水陸両用|戦闘呪附|
|~|&gt;|&gt;|&gt;|&gt;|敵味方全てのデーモンが受けるダメージを倍増させます|
</v>
      </c>
      <c r="P471" s="3" t="s">
        <v>2265</v>
      </c>
      <c r="Q471" s="1">
        <v>0</v>
      </c>
      <c r="R471" s="1">
        <v>200</v>
      </c>
      <c r="S471" s="1">
        <v>0</v>
      </c>
      <c r="T471" s="1">
        <v>1</v>
      </c>
      <c r="U471" s="1">
        <v>0</v>
      </c>
      <c r="V471" s="1">
        <v>100</v>
      </c>
    </row>
    <row r="472" spans="1:24" x14ac:dyDescent="0.15">
      <c r="A472" t="str">
        <f t="shared" si="14"/>
        <v/>
      </c>
      <c r="C472" s="1" t="s">
        <v>379</v>
      </c>
      <c r="D472" s="1">
        <v>9</v>
      </c>
      <c r="F472" s="1" t="s">
        <v>479</v>
      </c>
      <c r="H472" s="3" t="s">
        <v>2235</v>
      </c>
      <c r="J472" s="1">
        <v>150</v>
      </c>
      <c r="K472" s="1" t="s">
        <v>2278</v>
      </c>
      <c r="L472" s="1" t="s">
        <v>2191</v>
      </c>
      <c r="M472" s="1" t="s">
        <v>2192</v>
      </c>
      <c r="N472" s="2" t="s">
        <v>2266</v>
      </c>
      <c r="O472" s="6" t="str">
        <f t="shared" si="15"/>
        <v xml:space="preserve">|Arcane Nexus|&amp;ref(Spell/P_Astral.jpg,nolink,25x25,Astral);8||&amp;ref(Spell/V_Astral.jpg,nolink,25x25,Astral Pearl);150|儀式/水陸両用|世界呪附|
|~|&gt;|&gt;|&gt;|&gt;|世界中で使われた星と血以外の宝石の力を吸収します|
</v>
      </c>
      <c r="P472" s="3" t="s">
        <v>2267</v>
      </c>
      <c r="W472" s="1" t="s">
        <v>2192</v>
      </c>
    </row>
    <row r="473" spans="1:24" x14ac:dyDescent="0.15">
      <c r="A473" t="str">
        <f t="shared" si="14"/>
        <v/>
      </c>
      <c r="C473" s="1" t="s">
        <v>379</v>
      </c>
      <c r="D473" s="1">
        <v>9</v>
      </c>
      <c r="F473" s="1" t="s">
        <v>480</v>
      </c>
      <c r="H473" s="3" t="s">
        <v>2232</v>
      </c>
      <c r="I473" s="1" t="s">
        <v>2236</v>
      </c>
      <c r="J473" s="1">
        <v>1</v>
      </c>
      <c r="K473" s="1" t="s">
        <v>2277</v>
      </c>
      <c r="L473" s="1" t="s">
        <v>2191</v>
      </c>
      <c r="M473" s="1" t="s">
        <v>2202</v>
      </c>
      <c r="N473" s="2" t="s">
        <v>2268</v>
      </c>
      <c r="O473" s="6" t="str">
        <f t="shared" si="15"/>
        <v xml:space="preserve">|Fields of the Dead|&amp;ref(Spell/P_Death.jpg,nolink,25x25,Death);5|&amp;ref(Spell/P_Earth.jpg,nolink,25x25,Earth);2|&amp;ref(Spell/V_Death.jpg,nolink,25x25,Death Gem);1|戦闘/水陸両用|戦闘呪附|
|~|&gt;|&gt;|&gt;|&gt;|戦場の方々からSoullessやLongdeadを断続的に召喚します|
</v>
      </c>
      <c r="P473" s="3" t="s">
        <v>2269</v>
      </c>
      <c r="Q473" s="1">
        <v>0</v>
      </c>
      <c r="R473" s="1">
        <v>200</v>
      </c>
      <c r="S473" s="1">
        <v>0</v>
      </c>
      <c r="T473" s="1">
        <v>1</v>
      </c>
      <c r="U473" s="1">
        <v>0</v>
      </c>
      <c r="V473" s="1">
        <v>100</v>
      </c>
      <c r="W473" s="1" t="s">
        <v>2202</v>
      </c>
    </row>
    <row r="474" spans="1:24" x14ac:dyDescent="0.15">
      <c r="A474" t="str">
        <f t="shared" si="14"/>
        <v/>
      </c>
      <c r="C474" s="1" t="s">
        <v>379</v>
      </c>
      <c r="D474" s="1">
        <v>9</v>
      </c>
      <c r="F474" s="1" t="s">
        <v>481</v>
      </c>
      <c r="H474" s="3" t="s">
        <v>2232</v>
      </c>
      <c r="J474" s="1">
        <v>10</v>
      </c>
      <c r="K474" s="1" t="s">
        <v>2278</v>
      </c>
      <c r="L474" s="1" t="s">
        <v>2191</v>
      </c>
      <c r="M474" s="1" t="s">
        <v>2207</v>
      </c>
      <c r="N474" s="2" t="s">
        <v>2271</v>
      </c>
      <c r="O474" s="6" t="str">
        <f t="shared" si="15"/>
        <v xml:space="preserve">|Army of the Dead|&amp;ref(Spell/P_Death.jpg,nolink,25x25,Death);5||&amp;ref(Spell/V_Death.jpg,nolink,25x25,Death Gem);10|儀式/水陸両用|遠隔召喚|
|~|&gt;|&gt;|&gt;|&gt;|指定した州に39+体のLongdeadと19体のSoulessと各指揮官を召喚します|
</v>
      </c>
      <c r="P474" s="3" t="s">
        <v>2270</v>
      </c>
      <c r="Q474" s="1">
        <v>3</v>
      </c>
      <c r="W474" s="1" t="s">
        <v>2210</v>
      </c>
      <c r="X474" s="1" t="s">
        <v>2272</v>
      </c>
    </row>
    <row r="475" spans="1:24" x14ac:dyDescent="0.15">
      <c r="A475" t="str">
        <f t="shared" si="14"/>
        <v/>
      </c>
      <c r="C475" s="1" t="s">
        <v>379</v>
      </c>
      <c r="D475" s="1">
        <v>9</v>
      </c>
      <c r="F475" s="1" t="s">
        <v>482</v>
      </c>
      <c r="H475" s="3" t="s">
        <v>2181</v>
      </c>
      <c r="I475" s="1" t="s">
        <v>2236</v>
      </c>
      <c r="J475" s="1">
        <v>3</v>
      </c>
      <c r="K475" s="1" t="s">
        <v>2277</v>
      </c>
      <c r="L475" s="1" t="s">
        <v>2191</v>
      </c>
      <c r="M475" s="1" t="s">
        <v>2187</v>
      </c>
      <c r="N475" s="2" t="s">
        <v>2273</v>
      </c>
      <c r="O475" s="6" t="str">
        <f t="shared" si="15"/>
        <v xml:space="preserve">|Gaia's Blessing|&amp;ref(Spell/P_Nature.jpg,nolink,25x25,Nature);5|&amp;ref(Spell/P_Earth.jpg,nolink,25x25,Earth);2|&amp;ref(Spell/V_Nature.jpg,nolink,25x25,Nature Gem);3|戦闘/水陸両用|全体強化|
|~|&gt;|&gt;|&gt;|&gt;|味方全員に弱い火炎電撃冷気毒物耐性を与えます|
</v>
      </c>
      <c r="P475" s="3" t="s">
        <v>2274</v>
      </c>
      <c r="Q475" s="1">
        <v>0</v>
      </c>
      <c r="R475" s="1">
        <v>200</v>
      </c>
      <c r="S475" s="1">
        <v>666</v>
      </c>
      <c r="T475" s="1">
        <v>1</v>
      </c>
      <c r="U475" s="1">
        <v>0</v>
      </c>
      <c r="V475" s="1">
        <v>300</v>
      </c>
      <c r="W475" s="1" t="s">
        <v>2190</v>
      </c>
    </row>
    <row r="476" spans="1:24" x14ac:dyDescent="0.15">
      <c r="A476" t="str">
        <f t="shared" si="14"/>
        <v>Enchantment9E</v>
      </c>
      <c r="C476" s="1" t="s">
        <v>379</v>
      </c>
      <c r="D476" s="1">
        <v>9</v>
      </c>
      <c r="F476" s="1" t="s">
        <v>483</v>
      </c>
      <c r="H476" s="3" t="s">
        <v>2237</v>
      </c>
      <c r="J476" s="1">
        <v>70</v>
      </c>
      <c r="K476" s="1" t="s">
        <v>2278</v>
      </c>
      <c r="L476" s="1" t="s">
        <v>2191</v>
      </c>
      <c r="M476" s="1" t="s">
        <v>2192</v>
      </c>
      <c r="N476" s="2" t="s">
        <v>2275</v>
      </c>
      <c r="O476" s="6" t="str">
        <f t="shared" si="15"/>
        <v xml:space="preserve">|Gift of Nature's Bounty|&amp;ref(Spell/P_Nature.jpg,nolink,25x25,Nature);7||&amp;ref(Spell/V_Nature.jpg,nolink,25x25,Nature Gem);70|儀式/水陸両用|世界呪附|
|~|&gt;|&gt;|&gt;|&gt;|支配圏内の州の税収を大幅に増加させます|
</v>
      </c>
      <c r="P476" s="3" t="s">
        <v>2276</v>
      </c>
      <c r="W476" s="1" t="s">
        <v>2192</v>
      </c>
    </row>
    <row r="477" spans="1:24" x14ac:dyDescent="0.15">
      <c r="A477" t="str">
        <f t="shared" si="14"/>
        <v>Thaumaturgy0S</v>
      </c>
      <c r="C477" s="1" t="s">
        <v>484</v>
      </c>
      <c r="D477" s="1">
        <v>0</v>
      </c>
      <c r="F477" s="1" t="s">
        <v>485</v>
      </c>
      <c r="H477" s="3" t="s">
        <v>2281</v>
      </c>
      <c r="K477" s="1" t="s">
        <v>2288</v>
      </c>
      <c r="L477" s="1" t="s">
        <v>2289</v>
      </c>
      <c r="M477" s="1" t="s">
        <v>2290</v>
      </c>
      <c r="N477" s="2" t="s">
        <v>2291</v>
      </c>
      <c r="O477" s="6" t="str">
        <f t="shared" si="15"/>
        <v xml:space="preserve">|Sleep Ray|&amp;ref(Spell/P_Nature.jpg,nolink,25x25,Nature);1|||戦闘/水陸両用|催眠|
|~|&gt;|&gt;|&gt;|&gt;|近くの小範囲の敵を眠らせようと試みます|
</v>
      </c>
      <c r="P477" s="3" t="s">
        <v>2292</v>
      </c>
      <c r="Q477" s="1">
        <v>1</v>
      </c>
      <c r="R477" s="1">
        <v>50</v>
      </c>
      <c r="S477" s="1">
        <v>1</v>
      </c>
      <c r="T477" s="1">
        <v>1</v>
      </c>
      <c r="U477" s="1">
        <v>0</v>
      </c>
      <c r="V477" s="1">
        <v>20</v>
      </c>
      <c r="W477" s="1" t="s">
        <v>2293</v>
      </c>
    </row>
    <row r="478" spans="1:24" x14ac:dyDescent="0.15">
      <c r="A478" t="str">
        <f t="shared" si="14"/>
        <v>Thaumaturgy1S</v>
      </c>
      <c r="C478" s="1" t="s">
        <v>484</v>
      </c>
      <c r="D478" s="1">
        <v>1</v>
      </c>
      <c r="F478" s="1" t="s">
        <v>486</v>
      </c>
      <c r="H478" s="3" t="s">
        <v>2282</v>
      </c>
      <c r="K478" s="1" t="s">
        <v>2288</v>
      </c>
      <c r="L478" s="1" t="s">
        <v>2294</v>
      </c>
      <c r="M478" s="1" t="s">
        <v>2295</v>
      </c>
      <c r="N478" s="2" t="s">
        <v>2296</v>
      </c>
      <c r="O478" s="6" t="str">
        <f t="shared" si="15"/>
        <v xml:space="preserve">|Desiccation|&amp;ref(Spell/P_Water.jpg,nolink,25x25,Water);2|||戦闘/陸上専用|弱体化|
|~|&gt;|&gt;|&gt;|&gt;|小範囲の敵に脱水症状を起こし疲労させようと試みます|
</v>
      </c>
      <c r="P478" s="3" t="s">
        <v>2297</v>
      </c>
      <c r="Q478" s="1">
        <v>30</v>
      </c>
      <c r="R478" s="1">
        <v>100</v>
      </c>
      <c r="S478" s="1">
        <v>1</v>
      </c>
      <c r="T478" s="1">
        <v>1</v>
      </c>
      <c r="U478" s="1">
        <v>100</v>
      </c>
      <c r="V478" s="1">
        <v>20</v>
      </c>
      <c r="W478" s="1" t="s">
        <v>2298</v>
      </c>
    </row>
    <row r="479" spans="1:24" x14ac:dyDescent="0.15">
      <c r="A479" t="str">
        <f t="shared" si="14"/>
        <v/>
      </c>
      <c r="C479" s="1" t="s">
        <v>484</v>
      </c>
      <c r="D479" s="1">
        <v>1</v>
      </c>
      <c r="F479" s="1" t="s">
        <v>487</v>
      </c>
      <c r="H479" s="3" t="s">
        <v>2283</v>
      </c>
      <c r="I479" s="1" t="s">
        <v>2284</v>
      </c>
      <c r="K479" s="1" t="s">
        <v>2288</v>
      </c>
      <c r="L479" s="1" t="s">
        <v>2289</v>
      </c>
      <c r="M479" s="1" t="s">
        <v>2299</v>
      </c>
      <c r="N479" s="2" t="s">
        <v>2300</v>
      </c>
      <c r="O479" s="6" t="str">
        <f t="shared" si="15"/>
        <v xml:space="preserve">|Farstrike|&amp;ref(Spell/P_Earth.jpg,nolink,25x25,Earth);2|&amp;ref(Spell/P_Astral.jpg,nolink,25x25,Astral);1||戦闘/水陸両用|攻撃|
|~|&gt;|&gt;|&gt;|&gt;|鋼の拳で遠くの敵を殴りつけて攻撃します|
</v>
      </c>
      <c r="P479" s="3" t="s">
        <v>2301</v>
      </c>
      <c r="Q479" s="1">
        <v>50</v>
      </c>
      <c r="R479" s="1">
        <v>100</v>
      </c>
      <c r="S479" s="1">
        <v>0</v>
      </c>
      <c r="T479" s="1">
        <v>1</v>
      </c>
      <c r="U479" s="1">
        <v>5</v>
      </c>
      <c r="V479" s="1">
        <v>5</v>
      </c>
      <c r="W479" s="1" t="s">
        <v>2302</v>
      </c>
    </row>
    <row r="480" spans="1:24" x14ac:dyDescent="0.15">
      <c r="A480" t="str">
        <f t="shared" si="14"/>
        <v/>
      </c>
      <c r="C480" s="1" t="s">
        <v>484</v>
      </c>
      <c r="D480" s="1">
        <v>1</v>
      </c>
      <c r="F480" s="1" t="s">
        <v>488</v>
      </c>
      <c r="H480" s="3" t="s">
        <v>2284</v>
      </c>
      <c r="K480" s="1" t="s">
        <v>2288</v>
      </c>
      <c r="L480" s="1" t="s">
        <v>2289</v>
      </c>
      <c r="M480" s="1" t="s">
        <v>2303</v>
      </c>
      <c r="N480" s="2" t="s">
        <v>2304</v>
      </c>
      <c r="O480" s="6" t="str">
        <f t="shared" si="15"/>
        <v xml:space="preserve">|Blink|&amp;ref(Spell/P_Astral.jpg,nolink,25x25,Astral);1|||戦闘/水陸両用|戦場内移動|
|~|&gt;|&gt;|&gt;|&gt;|自身を戦場内のランダムな位置に移動させます|
</v>
      </c>
      <c r="Q480" s="1">
        <v>0</v>
      </c>
      <c r="R480" s="1">
        <v>100</v>
      </c>
      <c r="S480" s="1">
        <v>0</v>
      </c>
      <c r="T480" s="1">
        <v>1</v>
      </c>
      <c r="U480" s="1">
        <v>0</v>
      </c>
      <c r="V480" s="1">
        <v>10</v>
      </c>
    </row>
    <row r="481" spans="1:23" x14ac:dyDescent="0.15">
      <c r="A481" t="str">
        <f t="shared" si="14"/>
        <v/>
      </c>
      <c r="C481" s="1" t="s">
        <v>484</v>
      </c>
      <c r="D481" s="1">
        <v>1</v>
      </c>
      <c r="F481" s="1" t="s">
        <v>489</v>
      </c>
      <c r="H481" s="3" t="s">
        <v>2284</v>
      </c>
      <c r="K481" s="1" t="s">
        <v>2288</v>
      </c>
      <c r="L481" s="1" t="s">
        <v>2289</v>
      </c>
      <c r="M481" s="1" t="s">
        <v>2305</v>
      </c>
      <c r="N481" s="2" t="s">
        <v>2306</v>
      </c>
      <c r="O481" s="6" t="str">
        <f t="shared" si="15"/>
        <v xml:space="preserve">|Communion Master|&amp;ref(Spell/P_Astral.jpg,nolink,25x25,Astral);1|||戦闘/水陸両用|集団詠唱|
|~|&gt;|&gt;|&gt;|&gt;|自身をCommunionの利用者側へ登録します|
</v>
      </c>
      <c r="P481" s="3" t="s">
        <v>2307</v>
      </c>
      <c r="Q481" s="1">
        <v>0</v>
      </c>
      <c r="R481" s="1">
        <v>100</v>
      </c>
      <c r="S481" s="1">
        <v>0</v>
      </c>
      <c r="T481" s="1">
        <v>1</v>
      </c>
      <c r="U481" s="1">
        <v>0</v>
      </c>
      <c r="V481" s="1">
        <v>20</v>
      </c>
    </row>
    <row r="482" spans="1:23" x14ac:dyDescent="0.15">
      <c r="A482" t="str">
        <f t="shared" si="14"/>
        <v/>
      </c>
      <c r="C482" s="1" t="s">
        <v>484</v>
      </c>
      <c r="D482" s="1">
        <v>1</v>
      </c>
      <c r="F482" s="1" t="s">
        <v>490</v>
      </c>
      <c r="H482" s="3" t="s">
        <v>2284</v>
      </c>
      <c r="K482" s="1" t="s">
        <v>2288</v>
      </c>
      <c r="L482" s="1" t="s">
        <v>2289</v>
      </c>
      <c r="M482" s="1" t="s">
        <v>2305</v>
      </c>
      <c r="N482" s="2" t="s">
        <v>2308</v>
      </c>
      <c r="O482" s="6" t="str">
        <f t="shared" si="15"/>
        <v xml:space="preserve">|Communion Slave|&amp;ref(Spell/P_Astral.jpg,nolink,25x25,Astral);1|||戦闘/水陸両用|集団詠唱|
|~|&gt;|&gt;|&gt;|&gt;|自身をCommunionの供給者側へ登録します|
</v>
      </c>
      <c r="P482" s="3" t="s">
        <v>2309</v>
      </c>
      <c r="Q482" s="1">
        <v>0</v>
      </c>
      <c r="R482" s="1">
        <v>100</v>
      </c>
      <c r="S482" s="1">
        <v>0</v>
      </c>
      <c r="T482" s="1">
        <v>1</v>
      </c>
      <c r="U482" s="1">
        <v>0</v>
      </c>
      <c r="V482" s="1">
        <v>20</v>
      </c>
    </row>
    <row r="483" spans="1:23" x14ac:dyDescent="0.15">
      <c r="A483" t="str">
        <f t="shared" si="14"/>
        <v/>
      </c>
      <c r="C483" s="1" t="s">
        <v>484</v>
      </c>
      <c r="D483" s="1">
        <v>1</v>
      </c>
      <c r="F483" s="1" t="s">
        <v>491</v>
      </c>
      <c r="H483" s="3" t="s">
        <v>2285</v>
      </c>
      <c r="K483" s="1" t="s">
        <v>2288</v>
      </c>
      <c r="L483" s="1" t="s">
        <v>2289</v>
      </c>
      <c r="M483" s="1" t="s">
        <v>2295</v>
      </c>
      <c r="N483" s="2" t="s">
        <v>2329</v>
      </c>
      <c r="O483" s="6" t="str">
        <f t="shared" si="15"/>
        <v xml:space="preserve">|Horror Mark|&amp;ref(Spell/P_Astral.jpg,nolink,25x25,Astral);2|||戦闘/水陸両用|弱体化|
|~|&gt;|&gt;|&gt;|&gt;|敵1体に特殊な信号を植え付けHorrorの標的とします|
</v>
      </c>
      <c r="P483" s="3" t="s">
        <v>2310</v>
      </c>
      <c r="Q483" s="1">
        <v>50</v>
      </c>
      <c r="R483" s="1">
        <v>100</v>
      </c>
      <c r="S483" s="1">
        <v>0</v>
      </c>
      <c r="T483" s="1">
        <v>1</v>
      </c>
      <c r="U483" s="1">
        <v>100</v>
      </c>
      <c r="V483" s="1">
        <v>20</v>
      </c>
      <c r="W483" s="1" t="s">
        <v>2311</v>
      </c>
    </row>
    <row r="484" spans="1:23" x14ac:dyDescent="0.15">
      <c r="A484" t="str">
        <f t="shared" si="14"/>
        <v/>
      </c>
      <c r="C484" s="1" t="s">
        <v>484</v>
      </c>
      <c r="D484" s="1">
        <v>1</v>
      </c>
      <c r="F484" s="1" t="s">
        <v>492</v>
      </c>
      <c r="H484" s="3" t="s">
        <v>2286</v>
      </c>
      <c r="K484" s="1" t="s">
        <v>2288</v>
      </c>
      <c r="L484" s="1" t="s">
        <v>2289</v>
      </c>
      <c r="M484" s="1" t="s">
        <v>2299</v>
      </c>
      <c r="N484" s="2" t="s">
        <v>2312</v>
      </c>
      <c r="O484" s="6" t="str">
        <f t="shared" si="15"/>
        <v xml:space="preserve">|Dust to Dust|&amp;ref(Spell/P_Death.jpg,nolink,25x25,Death);1|||戦闘/水陸両用|攻撃|
|~|&gt;|&gt;|&gt;|&gt;|小範囲のアンデッドに強力な攻撃を行います|
</v>
      </c>
      <c r="P484" s="3" t="s">
        <v>2313</v>
      </c>
      <c r="Q484" s="1">
        <v>30</v>
      </c>
      <c r="R484" s="1">
        <v>100</v>
      </c>
      <c r="S484" s="1">
        <v>1</v>
      </c>
      <c r="T484" s="1">
        <v>1</v>
      </c>
      <c r="U484" s="1">
        <v>0</v>
      </c>
      <c r="V484" s="1">
        <v>20</v>
      </c>
      <c r="W484" s="1" t="s">
        <v>2314</v>
      </c>
    </row>
    <row r="485" spans="1:23" x14ac:dyDescent="0.15">
      <c r="A485" t="str">
        <f t="shared" si="14"/>
        <v/>
      </c>
      <c r="C485" s="1" t="s">
        <v>484</v>
      </c>
      <c r="D485" s="1">
        <v>1</v>
      </c>
      <c r="F485" s="1" t="s">
        <v>493</v>
      </c>
      <c r="H485" s="3" t="s">
        <v>2286</v>
      </c>
      <c r="K485" s="1" t="s">
        <v>2288</v>
      </c>
      <c r="L485" s="1" t="s">
        <v>2289</v>
      </c>
      <c r="M485" s="1" t="s">
        <v>2315</v>
      </c>
      <c r="N485" s="2" t="s">
        <v>2328</v>
      </c>
      <c r="O485" s="6" t="str">
        <f t="shared" si="15"/>
        <v xml:space="preserve">|Decay|&amp;ref(Spell/P_Death.jpg,nolink,25x25,Death);1|||戦闘/水陸両用|腐敗|
|~|&gt;|&gt;|&gt;|&gt;|敵1体を腐敗させ急激に老衰させようと試みます|
</v>
      </c>
      <c r="P485" s="3" t="s">
        <v>2316</v>
      </c>
      <c r="Q485" s="1">
        <v>25</v>
      </c>
      <c r="R485" s="1">
        <v>100</v>
      </c>
      <c r="S485" s="1">
        <v>0</v>
      </c>
      <c r="T485" s="1">
        <v>1</v>
      </c>
      <c r="U485" s="1">
        <v>3</v>
      </c>
      <c r="V485" s="1">
        <v>20</v>
      </c>
      <c r="W485" s="1" t="s">
        <v>2317</v>
      </c>
    </row>
    <row r="486" spans="1:23" x14ac:dyDescent="0.15">
      <c r="A486" t="str">
        <f t="shared" si="14"/>
        <v/>
      </c>
      <c r="C486" s="1" t="s">
        <v>484</v>
      </c>
      <c r="D486" s="1">
        <v>1</v>
      </c>
      <c r="F486" s="1" t="s">
        <v>494</v>
      </c>
      <c r="H486" s="3" t="s">
        <v>2286</v>
      </c>
      <c r="K486" s="1" t="s">
        <v>2288</v>
      </c>
      <c r="L486" s="1" t="s">
        <v>2289</v>
      </c>
      <c r="M486" s="1" t="s">
        <v>2318</v>
      </c>
      <c r="N486" s="2" t="s">
        <v>2319</v>
      </c>
      <c r="O486" s="6" t="str">
        <f t="shared" si="15"/>
        <v xml:space="preserve">|Frighten|&amp;ref(Spell/P_Death.jpg,nolink,25x25,Death);1|||戦闘/水陸両用|恐怖|
|~|&gt;|&gt;|&gt;|&gt;|小範囲の敵に強力な恐怖を植え付けます|
</v>
      </c>
      <c r="P486" s="3" t="s">
        <v>2320</v>
      </c>
      <c r="Q486" s="1">
        <v>50</v>
      </c>
      <c r="R486" s="1">
        <v>100</v>
      </c>
      <c r="S486" s="1">
        <v>1</v>
      </c>
      <c r="T486" s="1">
        <v>1</v>
      </c>
      <c r="U486" s="1">
        <v>5</v>
      </c>
      <c r="V486" s="1">
        <v>5</v>
      </c>
    </row>
    <row r="487" spans="1:23" x14ac:dyDescent="0.15">
      <c r="A487" t="str">
        <f t="shared" si="14"/>
        <v/>
      </c>
      <c r="C487" s="1" t="s">
        <v>484</v>
      </c>
      <c r="D487" s="1">
        <v>1</v>
      </c>
      <c r="F487" s="1" t="s">
        <v>495</v>
      </c>
      <c r="H487" s="3" t="s">
        <v>2281</v>
      </c>
      <c r="K487" s="1" t="s">
        <v>2288</v>
      </c>
      <c r="L487" s="1" t="s">
        <v>2289</v>
      </c>
      <c r="M487" s="1" t="s">
        <v>2832</v>
      </c>
      <c r="N487" s="2" t="s">
        <v>2327</v>
      </c>
      <c r="O487" s="6" t="str">
        <f t="shared" si="15"/>
        <v xml:space="preserve">|Fascination|&amp;ref(Spell/P_Nature.jpg,nolink,25x25,Nature);1|||戦闘/水陸両用|唖然|
|~|&gt;|&gt;|&gt;|&gt;|敵1体を魅了し短時間動きを封じようと試みます|
</v>
      </c>
      <c r="P487" s="3" t="s">
        <v>2321</v>
      </c>
      <c r="Q487" s="1">
        <v>15</v>
      </c>
      <c r="R487" s="1">
        <v>100</v>
      </c>
      <c r="S487" s="1">
        <v>0</v>
      </c>
      <c r="T487" s="1">
        <v>1</v>
      </c>
      <c r="U487" s="1">
        <v>100</v>
      </c>
      <c r="V487" s="1">
        <v>20</v>
      </c>
      <c r="W487" s="1" t="s">
        <v>2322</v>
      </c>
    </row>
    <row r="488" spans="1:23" x14ac:dyDescent="0.15">
      <c r="A488" t="str">
        <f t="shared" si="14"/>
        <v/>
      </c>
      <c r="C488" s="1" t="s">
        <v>484</v>
      </c>
      <c r="D488" s="1">
        <v>1</v>
      </c>
      <c r="F488" s="1" t="s">
        <v>496</v>
      </c>
      <c r="H488" s="3" t="s">
        <v>2281</v>
      </c>
      <c r="I488" s="1" t="s">
        <v>2287</v>
      </c>
      <c r="K488" s="1" t="s">
        <v>2288</v>
      </c>
      <c r="L488" s="1" t="s">
        <v>2289</v>
      </c>
      <c r="M488" s="1" t="s">
        <v>2323</v>
      </c>
      <c r="N488" s="2" t="s">
        <v>2324</v>
      </c>
      <c r="O488" s="6" t="str">
        <f t="shared" si="15"/>
        <v xml:space="preserve">|Seven Year Faver|&amp;ref(Spell/P_Nature.jpg,nolink,25x25,Nature);1|&amp;ref(Spell/P_Fire.jpg,nolink,25x25,Fire);1||戦闘/水陸両用|病気|
|~|&gt;|&gt;|&gt;|&gt;|小範囲の敵に病気を感染させようと試みます|
</v>
      </c>
      <c r="P488" s="3" t="s">
        <v>2325</v>
      </c>
      <c r="Q488" s="1">
        <v>25</v>
      </c>
      <c r="R488" s="1">
        <v>100</v>
      </c>
      <c r="S488" s="1">
        <v>1</v>
      </c>
      <c r="T488" s="1">
        <v>1</v>
      </c>
      <c r="U488" s="1">
        <v>2</v>
      </c>
      <c r="V488" s="1">
        <v>30</v>
      </c>
      <c r="W488" s="1" t="s">
        <v>2298</v>
      </c>
    </row>
    <row r="489" spans="1:23" x14ac:dyDescent="0.15">
      <c r="A489" t="str">
        <f t="shared" si="14"/>
        <v>Thaumaturgy1E</v>
      </c>
      <c r="C489" s="1" t="s">
        <v>484</v>
      </c>
      <c r="D489" s="1">
        <v>1</v>
      </c>
      <c r="F489" s="1" t="s">
        <v>497</v>
      </c>
      <c r="H489" s="3" t="s">
        <v>2281</v>
      </c>
      <c r="I489" s="1" t="s">
        <v>2284</v>
      </c>
      <c r="K489" s="1" t="s">
        <v>2288</v>
      </c>
      <c r="L489" s="1" t="s">
        <v>2289</v>
      </c>
      <c r="M489" s="1" t="s">
        <v>2295</v>
      </c>
      <c r="N489" s="2" t="s">
        <v>2326</v>
      </c>
      <c r="O489" s="6" t="str">
        <f t="shared" si="15"/>
        <v xml:space="preserve">|Curse|&amp;ref(Spell/P_Nature.jpg,nolink,25x25,Nature);1|&amp;ref(Spell/P_Astral.jpg,nolink,25x25,Astral);1||戦闘/水陸両用|弱体化|
|~|&gt;|&gt;|&gt;|&gt;|敵1体を呪い傷からの後遺症を受けやすくします|
</v>
      </c>
      <c r="P489" s="3" t="s">
        <v>2343</v>
      </c>
      <c r="Q489" s="1">
        <v>50</v>
      </c>
      <c r="R489" s="1">
        <v>100</v>
      </c>
      <c r="S489" s="1">
        <v>0</v>
      </c>
      <c r="T489" s="1">
        <v>1</v>
      </c>
      <c r="U489" s="1">
        <v>100</v>
      </c>
      <c r="V489" s="1">
        <v>30</v>
      </c>
    </row>
    <row r="490" spans="1:23" x14ac:dyDescent="0.15">
      <c r="A490" t="str">
        <f t="shared" si="14"/>
        <v>Thaumaturgy2S</v>
      </c>
      <c r="C490" s="1" t="s">
        <v>484</v>
      </c>
      <c r="D490" s="1">
        <v>2</v>
      </c>
      <c r="F490" s="1" t="s">
        <v>498</v>
      </c>
      <c r="H490" s="3" t="s">
        <v>2330</v>
      </c>
      <c r="K490" s="1" t="s">
        <v>645</v>
      </c>
      <c r="L490" s="1" t="s">
        <v>2339</v>
      </c>
      <c r="M490" s="1" t="s">
        <v>2340</v>
      </c>
      <c r="N490" s="2" t="s">
        <v>2341</v>
      </c>
      <c r="O490" s="6" t="str">
        <f t="shared" si="15"/>
        <v xml:space="preserve">|Bonds of Fire|&amp;ref(Spell/P_Fire.jpg,nolink,25x25,Fire);1|||戦闘/陸上専用|捕縛|
|~|&gt;|&gt;|&gt;|&gt;|敵1体を炎の枷で縛り動きを封じます|
</v>
      </c>
      <c r="P490" s="3" t="s">
        <v>2342</v>
      </c>
      <c r="Q490" s="1">
        <v>20</v>
      </c>
      <c r="R490" s="1">
        <v>100</v>
      </c>
      <c r="S490" s="1">
        <v>0</v>
      </c>
      <c r="T490" s="1">
        <v>1</v>
      </c>
      <c r="U490" s="1">
        <v>3</v>
      </c>
      <c r="V490" s="1">
        <v>20</v>
      </c>
    </row>
    <row r="491" spans="1:23" x14ac:dyDescent="0.15">
      <c r="A491" t="str">
        <f t="shared" si="14"/>
        <v/>
      </c>
      <c r="C491" s="1" t="s">
        <v>484</v>
      </c>
      <c r="D491" s="1">
        <v>2</v>
      </c>
      <c r="F491" s="1" t="s">
        <v>499</v>
      </c>
      <c r="H491" s="3" t="s">
        <v>2331</v>
      </c>
      <c r="K491" s="1" t="s">
        <v>645</v>
      </c>
      <c r="L491" s="1" t="s">
        <v>2339</v>
      </c>
      <c r="M491" s="1" t="s">
        <v>1731</v>
      </c>
      <c r="N491" s="2" t="s">
        <v>2344</v>
      </c>
      <c r="O491" s="6" t="str">
        <f t="shared" si="15"/>
        <v xml:space="preserve">|Steal Breath|&amp;ref(Spell/P_Air.jpg,nolink,25x25,Air);1|||戦闘/陸上専用|疲労攻撃|
|~|&gt;|&gt;|&gt;|&gt;|敵1体の呼吸を阻害し疲労させようと試みます|
</v>
      </c>
      <c r="P491" s="3" t="s">
        <v>2345</v>
      </c>
      <c r="Q491" s="1">
        <v>30</v>
      </c>
      <c r="R491" s="1">
        <v>100</v>
      </c>
      <c r="S491" s="1">
        <v>0</v>
      </c>
      <c r="T491" s="1">
        <v>1</v>
      </c>
      <c r="U491" s="1">
        <v>5</v>
      </c>
      <c r="V491" s="1">
        <v>20</v>
      </c>
      <c r="W491" s="1" t="s">
        <v>2346</v>
      </c>
    </row>
    <row r="492" spans="1:23" x14ac:dyDescent="0.15">
      <c r="A492" t="str">
        <f t="shared" si="14"/>
        <v/>
      </c>
      <c r="C492" s="1" t="s">
        <v>484</v>
      </c>
      <c r="D492" s="1">
        <v>2</v>
      </c>
      <c r="F492" s="1" t="s">
        <v>500</v>
      </c>
      <c r="H492" s="3" t="s">
        <v>2332</v>
      </c>
      <c r="J492" s="1">
        <v>2</v>
      </c>
      <c r="K492" s="1" t="s">
        <v>644</v>
      </c>
      <c r="L492" s="1" t="s">
        <v>2339</v>
      </c>
      <c r="M492" s="1" t="s">
        <v>2347</v>
      </c>
      <c r="N492" s="2" t="s">
        <v>2348</v>
      </c>
      <c r="O492" s="6" t="str">
        <f t="shared" si="15"/>
        <v xml:space="preserve">|Scrying Pool|&amp;ref(Spell/P_Water.jpg,nolink,25x25,Water);2||&amp;ref(Spell/V_Water.jpg,nolink,25x25,Water Gem);2|儀式/陸上専用|占術|
|~|&gt;|&gt;|&gt;|&gt;|指定した州を水鏡を通して偵察します|
</v>
      </c>
      <c r="P492" s="3" t="s">
        <v>2349</v>
      </c>
      <c r="Q492" s="1">
        <v>5</v>
      </c>
      <c r="W492" s="1" t="s">
        <v>2368</v>
      </c>
    </row>
    <row r="493" spans="1:23" x14ac:dyDescent="0.15">
      <c r="A493" t="str">
        <f t="shared" si="14"/>
        <v/>
      </c>
      <c r="C493" s="1" t="s">
        <v>484</v>
      </c>
      <c r="D493" s="1">
        <v>2</v>
      </c>
      <c r="F493" s="1" t="s">
        <v>501</v>
      </c>
      <c r="H493" s="3" t="s">
        <v>2333</v>
      </c>
      <c r="J493" s="1">
        <v>2</v>
      </c>
      <c r="K493" s="1" t="s">
        <v>645</v>
      </c>
      <c r="L493" s="1" t="s">
        <v>2350</v>
      </c>
      <c r="M493" s="1" t="s">
        <v>2351</v>
      </c>
      <c r="N493" s="2" t="s">
        <v>2352</v>
      </c>
      <c r="O493" s="6" t="str">
        <f t="shared" si="15"/>
        <v xml:space="preserve">|Returning|&amp;ref(Spell/P_Astral.jpg,nolink,25x25,Astral);2||&amp;ref(Spell/V_Astral.jpg,nolink,25x25,Astral Pearl);2|戦闘/水陸両用|帰還|
|~|&gt;|&gt;|&gt;|&gt;|自身を首都へと帰還させます|
</v>
      </c>
      <c r="Q493" s="1">
        <v>0</v>
      </c>
      <c r="R493" s="1">
        <v>150</v>
      </c>
      <c r="S493" s="1">
        <v>0</v>
      </c>
      <c r="T493" s="1">
        <v>1</v>
      </c>
      <c r="U493" s="1">
        <v>0</v>
      </c>
      <c r="V493" s="1">
        <v>200</v>
      </c>
    </row>
    <row r="494" spans="1:23" x14ac:dyDescent="0.15">
      <c r="A494" t="str">
        <f t="shared" si="14"/>
        <v/>
      </c>
      <c r="C494" s="1" t="s">
        <v>484</v>
      </c>
      <c r="D494" s="1">
        <v>2</v>
      </c>
      <c r="F494" s="1" t="s">
        <v>502</v>
      </c>
      <c r="H494" s="3" t="s">
        <v>2333</v>
      </c>
      <c r="K494" s="1" t="s">
        <v>645</v>
      </c>
      <c r="L494" s="1" t="s">
        <v>2350</v>
      </c>
      <c r="M494" s="1" t="s">
        <v>2353</v>
      </c>
      <c r="N494" s="2" t="s">
        <v>2354</v>
      </c>
      <c r="O494" s="6" t="str">
        <f t="shared" si="15"/>
        <v xml:space="preserve">|Mind Burn|&amp;ref(Spell/P_Astral.jpg,nolink,25x25,Astral);2|||戦闘/水陸両用|攻撃|
|~|&gt;|&gt;|&gt;|&gt;|敵1体に精神攻撃を行います|
</v>
      </c>
      <c r="P494" s="3" t="s">
        <v>2355</v>
      </c>
      <c r="Q494" s="1">
        <v>100</v>
      </c>
      <c r="R494" s="1">
        <v>100</v>
      </c>
      <c r="S494" s="1">
        <v>0</v>
      </c>
      <c r="T494" s="1">
        <v>1</v>
      </c>
      <c r="U494" s="1">
        <v>100</v>
      </c>
      <c r="V494" s="1">
        <v>20</v>
      </c>
      <c r="W494" s="1" t="s">
        <v>2356</v>
      </c>
    </row>
    <row r="495" spans="1:23" x14ac:dyDescent="0.15">
      <c r="A495" t="str">
        <f t="shared" si="14"/>
        <v>Thaumaturgy2E</v>
      </c>
      <c r="C495" s="1" t="s">
        <v>484</v>
      </c>
      <c r="D495" s="1">
        <v>2</v>
      </c>
      <c r="F495" s="1" t="s">
        <v>503</v>
      </c>
      <c r="H495" s="3" t="s">
        <v>2334</v>
      </c>
      <c r="K495" s="1" t="s">
        <v>645</v>
      </c>
      <c r="L495" s="1" t="s">
        <v>2350</v>
      </c>
      <c r="M495" s="1" t="s">
        <v>2357</v>
      </c>
      <c r="N495" s="2" t="s">
        <v>2358</v>
      </c>
      <c r="O495" s="6" t="str">
        <f t="shared" si="15"/>
        <v xml:space="preserve">|Sleep|&amp;ref(Spell/P_Nature.jpg,nolink,25x25,Nature);2|||戦闘/水陸両用|催眠|
|~|&gt;|&gt;|&gt;|&gt;|敵1体を眠らせようと試みます|
</v>
      </c>
      <c r="P495" s="3" t="s">
        <v>2359</v>
      </c>
      <c r="Q495" s="1">
        <v>35</v>
      </c>
      <c r="R495" s="1">
        <v>100</v>
      </c>
      <c r="S495" s="1">
        <v>0</v>
      </c>
      <c r="T495" s="1">
        <v>1</v>
      </c>
      <c r="U495" s="1">
        <v>100</v>
      </c>
      <c r="V495" s="1">
        <v>20</v>
      </c>
      <c r="W495" s="1" t="s">
        <v>2360</v>
      </c>
    </row>
    <row r="496" spans="1:23" x14ac:dyDescent="0.15">
      <c r="A496" t="str">
        <f t="shared" si="14"/>
        <v>Thaumaturgy3S</v>
      </c>
      <c r="C496" s="1" t="s">
        <v>484</v>
      </c>
      <c r="D496" s="1">
        <v>3</v>
      </c>
      <c r="F496" s="1" t="s">
        <v>504</v>
      </c>
      <c r="H496" s="3" t="s">
        <v>2335</v>
      </c>
      <c r="K496" s="1" t="s">
        <v>645</v>
      </c>
      <c r="L496" s="1" t="s">
        <v>2350</v>
      </c>
      <c r="M496" s="1" t="s">
        <v>2361</v>
      </c>
      <c r="N496" s="2" t="s">
        <v>2416</v>
      </c>
      <c r="O496" s="6" t="str">
        <f t="shared" si="15"/>
        <v xml:space="preserve">|Rage|&amp;ref(Spell/P_Fire.jpg,nolink,25x25,Fire);2|||戦闘/水陸両用|激高|
|~|&gt;|&gt;|&gt;|&gt;|敵1体を激高させようと試みます|
</v>
      </c>
      <c r="P496" s="3" t="s">
        <v>2362</v>
      </c>
      <c r="Q496" s="1">
        <v>30</v>
      </c>
      <c r="R496" s="1">
        <v>100</v>
      </c>
      <c r="S496" s="1">
        <v>0</v>
      </c>
      <c r="T496" s="1">
        <v>1</v>
      </c>
      <c r="U496" s="1">
        <v>100</v>
      </c>
      <c r="V496" s="1">
        <v>20</v>
      </c>
      <c r="W496" s="1" t="s">
        <v>2363</v>
      </c>
    </row>
    <row r="497" spans="1:23" x14ac:dyDescent="0.15">
      <c r="A497" t="str">
        <f t="shared" si="14"/>
        <v/>
      </c>
      <c r="C497" s="1" t="s">
        <v>484</v>
      </c>
      <c r="D497" s="1">
        <v>3</v>
      </c>
      <c r="F497" s="1" t="s">
        <v>505</v>
      </c>
      <c r="H497" s="3" t="s">
        <v>2335</v>
      </c>
      <c r="J497" s="1">
        <v>2</v>
      </c>
      <c r="K497" s="1" t="s">
        <v>644</v>
      </c>
      <c r="L497" s="1" t="s">
        <v>2339</v>
      </c>
      <c r="M497" s="1" t="s">
        <v>2364</v>
      </c>
      <c r="N497" s="2" t="s">
        <v>2365</v>
      </c>
      <c r="O497" s="6" t="str">
        <f t="shared" si="15"/>
        <v xml:space="preserve">|Augury|&amp;ref(Spell/P_Fire.jpg,nolink,25x25,Fire);2||&amp;ref(Spell/V_Fire.jpg,nolink,25x25,Fire Gem);2|儀式/陸上専用|土地探索|
|~|&gt;|&gt;|&gt;|&gt;|指定した州の火魔法に関連する魔法の地を全て明かします|
</v>
      </c>
      <c r="Q497" s="1">
        <v>5</v>
      </c>
      <c r="W497" s="1" t="s">
        <v>2367</v>
      </c>
    </row>
    <row r="498" spans="1:23" x14ac:dyDescent="0.15">
      <c r="A498" t="str">
        <f t="shared" si="14"/>
        <v/>
      </c>
      <c r="C498" s="1" t="s">
        <v>484</v>
      </c>
      <c r="D498" s="1">
        <v>3</v>
      </c>
      <c r="F498" s="1" t="s">
        <v>506</v>
      </c>
      <c r="H498" s="3" t="s">
        <v>2336</v>
      </c>
      <c r="K498" s="1" t="s">
        <v>645</v>
      </c>
      <c r="L498" s="1" t="s">
        <v>2339</v>
      </c>
      <c r="M498" s="1" t="s">
        <v>2353</v>
      </c>
      <c r="N498" s="2" t="s">
        <v>2371</v>
      </c>
      <c r="O498" s="6" t="str">
        <f t="shared" si="15"/>
        <v xml:space="preserve">|Sailors' Death|&amp;ref(Spell/P_Water.jpg,nolink,25x25,Water);3|||戦闘/陸上専用|攻撃|
|~|&gt;|&gt;|&gt;|&gt;|小範囲の敵を溺れさせて攻撃します|
</v>
      </c>
      <c r="P498" s="3" t="s">
        <v>2370</v>
      </c>
      <c r="Q498" s="1">
        <v>30</v>
      </c>
      <c r="R498" s="1">
        <v>100</v>
      </c>
      <c r="S498" s="1">
        <v>1</v>
      </c>
      <c r="T498" s="1">
        <v>1</v>
      </c>
      <c r="U498" s="1">
        <v>1</v>
      </c>
      <c r="V498" s="1">
        <v>20</v>
      </c>
      <c r="W498" s="1" t="s">
        <v>2346</v>
      </c>
    </row>
    <row r="499" spans="1:23" x14ac:dyDescent="0.15">
      <c r="A499" t="str">
        <f t="shared" si="14"/>
        <v/>
      </c>
      <c r="C499" s="1" t="s">
        <v>484</v>
      </c>
      <c r="D499" s="1">
        <v>3</v>
      </c>
      <c r="F499" s="1" t="s">
        <v>507</v>
      </c>
      <c r="H499" s="3" t="s">
        <v>2337</v>
      </c>
      <c r="K499" s="1" t="s">
        <v>645</v>
      </c>
      <c r="L499" s="1" t="s">
        <v>2350</v>
      </c>
      <c r="M499" s="1" t="s">
        <v>2372</v>
      </c>
      <c r="N499" s="2" t="s">
        <v>9760</v>
      </c>
      <c r="O499" s="6" t="str">
        <f t="shared" si="15"/>
        <v xml:space="preserve">|Iron Will|&amp;ref(Spell/P_Earth.jpg,nolink,25x25,Earth);1|||戦闘/水陸両用|強化|
|~|&gt;|&gt;|&gt;|&gt;|小範囲の意志ある味方の魔法抵抗力を向上させます|
</v>
      </c>
      <c r="P499" s="3" t="s">
        <v>2373</v>
      </c>
      <c r="Q499" s="1">
        <v>25</v>
      </c>
      <c r="R499" s="1">
        <v>100</v>
      </c>
      <c r="S499" s="1">
        <v>1</v>
      </c>
      <c r="T499" s="1">
        <v>1</v>
      </c>
      <c r="U499" s="1">
        <v>100</v>
      </c>
      <c r="V499" s="1">
        <v>20</v>
      </c>
      <c r="W499" s="1" t="s">
        <v>2374</v>
      </c>
    </row>
    <row r="500" spans="1:23" x14ac:dyDescent="0.15">
      <c r="A500" t="str">
        <f t="shared" si="14"/>
        <v/>
      </c>
      <c r="C500" s="1" t="s">
        <v>484</v>
      </c>
      <c r="D500" s="1">
        <v>3</v>
      </c>
      <c r="F500" s="1" t="s">
        <v>508</v>
      </c>
      <c r="H500" s="3" t="s">
        <v>2333</v>
      </c>
      <c r="J500" s="1">
        <v>3</v>
      </c>
      <c r="K500" s="1" t="s">
        <v>644</v>
      </c>
      <c r="L500" s="1" t="s">
        <v>2350</v>
      </c>
      <c r="M500" s="1" t="s">
        <v>2347</v>
      </c>
      <c r="N500" s="2" t="s">
        <v>2375</v>
      </c>
      <c r="O500" s="6" t="str">
        <f t="shared" si="15"/>
        <v xml:space="preserve">|Astral Window|&amp;ref(Spell/P_Astral.jpg,nolink,25x25,Astral);2||&amp;ref(Spell/V_Astral.jpg,nolink,25x25,Astral Pearl);3|儀式/水陸両用|占術|
|~|&gt;|&gt;|&gt;|&gt;|指定した州を魔法の窓を通して偵察します|
</v>
      </c>
      <c r="Q500" s="1">
        <v>6</v>
      </c>
      <c r="W500" s="1" t="s">
        <v>2366</v>
      </c>
    </row>
    <row r="501" spans="1:23" x14ac:dyDescent="0.15">
      <c r="A501" t="str">
        <f t="shared" si="14"/>
        <v/>
      </c>
      <c r="C501" s="1" t="s">
        <v>484</v>
      </c>
      <c r="D501" s="1">
        <v>3</v>
      </c>
      <c r="F501" s="1" t="s">
        <v>509</v>
      </c>
      <c r="H501" s="3" t="s">
        <v>2338</v>
      </c>
      <c r="J501" s="1">
        <v>2</v>
      </c>
      <c r="K501" s="1" t="s">
        <v>644</v>
      </c>
      <c r="L501" s="1" t="s">
        <v>2350</v>
      </c>
      <c r="M501" s="1" t="s">
        <v>2376</v>
      </c>
      <c r="N501" s="2" t="s">
        <v>2377</v>
      </c>
      <c r="O501" s="6" t="str">
        <f t="shared" si="15"/>
        <v xml:space="preserve">|Teleport|&amp;ref(Spell/P_Astral.jpg,nolink,25x25,Astral);3||&amp;ref(Spell/V_Astral.jpg,nolink,25x25,Astral Pearl);2|儀式/水陸両用|瞬間移動|
|~|&gt;|&gt;|&gt;|&gt;|指定した州へ自身を移動させます|
</v>
      </c>
      <c r="Q501" s="1">
        <v>6</v>
      </c>
      <c r="W501" s="1" t="s">
        <v>2366</v>
      </c>
    </row>
    <row r="502" spans="1:23" x14ac:dyDescent="0.15">
      <c r="A502" t="str">
        <f t="shared" si="14"/>
        <v/>
      </c>
      <c r="C502" s="1" t="s">
        <v>484</v>
      </c>
      <c r="D502" s="1">
        <v>3</v>
      </c>
      <c r="F502" s="1" t="s">
        <v>510</v>
      </c>
      <c r="H502" s="3" t="s">
        <v>2334</v>
      </c>
      <c r="J502" s="1">
        <v>2</v>
      </c>
      <c r="K502" s="1" t="s">
        <v>644</v>
      </c>
      <c r="L502" s="1" t="s">
        <v>2350</v>
      </c>
      <c r="M502" s="1" t="s">
        <v>2364</v>
      </c>
      <c r="N502" s="2" t="s">
        <v>2378</v>
      </c>
      <c r="O502" s="6" t="str">
        <f t="shared" si="15"/>
        <v xml:space="preserve">|Haruspex|&amp;ref(Spell/P_Nature.jpg,nolink,25x25,Nature);2||&amp;ref(Spell/V_Nature.jpg,nolink,25x25,Nature Gem);2|儀式/水陸両用|土地探索|
|~|&gt;|&gt;|&gt;|&gt;|指定した州の緑魔法に関連する魔法の地を全て明かします|
</v>
      </c>
      <c r="Q502" s="1">
        <v>3</v>
      </c>
      <c r="W502" s="1" t="s">
        <v>2368</v>
      </c>
    </row>
    <row r="503" spans="1:23" x14ac:dyDescent="0.15">
      <c r="A503" t="str">
        <f t="shared" si="14"/>
        <v>Thaumaturgy3E</v>
      </c>
      <c r="C503" s="1" t="s">
        <v>484</v>
      </c>
      <c r="D503" s="1">
        <v>3</v>
      </c>
      <c r="F503" s="1" t="s">
        <v>511</v>
      </c>
      <c r="H503" s="3" t="s">
        <v>2334</v>
      </c>
      <c r="K503" s="1" t="s">
        <v>645</v>
      </c>
      <c r="L503" s="1" t="s">
        <v>2350</v>
      </c>
      <c r="M503" s="1" t="s">
        <v>2379</v>
      </c>
      <c r="N503" s="2" t="s">
        <v>2380</v>
      </c>
      <c r="O503" s="6" t="str">
        <f t="shared" si="15"/>
        <v xml:space="preserve">|Panic|&amp;ref(Spell/P_Nature.jpg,nolink,25x25,Nature);2|||戦闘/水陸両用|恐怖|
|~|&gt;|&gt;|&gt;|&gt;|中範囲の敵に恐怖を植え付けます|
</v>
      </c>
      <c r="P503" s="3" t="s">
        <v>2381</v>
      </c>
      <c r="Q503" s="1">
        <v>30</v>
      </c>
      <c r="R503" s="1">
        <v>100</v>
      </c>
      <c r="S503" s="1" t="s">
        <v>2382</v>
      </c>
      <c r="T503" s="1">
        <v>1</v>
      </c>
      <c r="U503" s="1">
        <v>1</v>
      </c>
      <c r="V503" s="1">
        <v>20</v>
      </c>
      <c r="W503" s="1" t="s">
        <v>2383</v>
      </c>
    </row>
    <row r="504" spans="1:23" x14ac:dyDescent="0.15">
      <c r="A504" t="str">
        <f t="shared" si="14"/>
        <v>Thaumaturgy4S</v>
      </c>
      <c r="C504" s="1" t="s">
        <v>484</v>
      </c>
      <c r="D504" s="1">
        <v>4</v>
      </c>
      <c r="F504" s="1" t="s">
        <v>512</v>
      </c>
      <c r="H504" s="3" t="s">
        <v>2384</v>
      </c>
      <c r="K504" s="1" t="s">
        <v>645</v>
      </c>
      <c r="L504" s="1" t="s">
        <v>2339</v>
      </c>
      <c r="M504" s="1" t="s">
        <v>2340</v>
      </c>
      <c r="N504" s="2" t="s">
        <v>2392</v>
      </c>
      <c r="O504" s="6" t="str">
        <f t="shared" si="15"/>
        <v xml:space="preserve">|Prison of Fire|&amp;ref(Spell/P_Fire.jpg,nolink,25x25,Fire);3|||戦闘/陸上専用|捕縛|
|~|&gt;|&gt;|&gt;|&gt;|中範囲の敵を炎の枷で縛り動きを封じます|
</v>
      </c>
      <c r="P504" s="3" t="s">
        <v>2342</v>
      </c>
      <c r="Q504" s="1">
        <v>30</v>
      </c>
      <c r="R504" s="1">
        <v>100</v>
      </c>
      <c r="S504" s="1" t="s">
        <v>2393</v>
      </c>
      <c r="T504" s="1">
        <v>1</v>
      </c>
      <c r="U504" s="1">
        <v>2</v>
      </c>
      <c r="V504" s="1">
        <v>30</v>
      </c>
    </row>
    <row r="505" spans="1:23" x14ac:dyDescent="0.15">
      <c r="A505" t="str">
        <f t="shared" si="14"/>
        <v/>
      </c>
      <c r="C505" s="1" t="s">
        <v>484</v>
      </c>
      <c r="D505" s="1">
        <v>4</v>
      </c>
      <c r="F505" s="1" t="s">
        <v>513</v>
      </c>
      <c r="H505" s="3" t="s">
        <v>2385</v>
      </c>
      <c r="J505" s="1">
        <v>2</v>
      </c>
      <c r="K505" s="1" t="s">
        <v>644</v>
      </c>
      <c r="L505" s="1" t="s">
        <v>2339</v>
      </c>
      <c r="M505" s="1" t="s">
        <v>2364</v>
      </c>
      <c r="N505" s="2" t="s">
        <v>2394</v>
      </c>
      <c r="O505" s="6" t="str">
        <f t="shared" si="15"/>
        <v xml:space="preserve">|Auspex|&amp;ref(Spell/P_Air.jpg,nolink,25x25,Air);2||&amp;ref(Spell/V_Air.jpg,nolink,25x25,Air Gem);2|儀式/陸上専用|土地探索|
|~|&gt;|&gt;|&gt;|&gt;|指定した州の風魔法に関連する魔法の地を全て明かします|
</v>
      </c>
      <c r="Q505" s="1">
        <v>2</v>
      </c>
      <c r="W505" s="1" t="s">
        <v>2395</v>
      </c>
    </row>
    <row r="506" spans="1:23" x14ac:dyDescent="0.15">
      <c r="A506" t="str">
        <f t="shared" si="14"/>
        <v/>
      </c>
      <c r="C506" s="1" t="s">
        <v>484</v>
      </c>
      <c r="D506" s="1">
        <v>4</v>
      </c>
      <c r="F506" s="1" t="s">
        <v>514</v>
      </c>
      <c r="H506" s="3" t="s">
        <v>2336</v>
      </c>
      <c r="K506" s="1" t="s">
        <v>645</v>
      </c>
      <c r="L506" s="1" t="s">
        <v>2339</v>
      </c>
      <c r="M506" s="1" t="s">
        <v>2369</v>
      </c>
      <c r="N506" s="2" t="s">
        <v>2396</v>
      </c>
      <c r="O506" s="6" t="str">
        <f t="shared" si="15"/>
        <v xml:space="preserve">|Curse of the Desert|&amp;ref(Spell/P_Water.jpg,nolink,25x25,Water);3|||戦闘/陸上専用|弱体化|
|~|&gt;|&gt;|&gt;|&gt;|中範囲の敵に脱水症状を起こし疲労させようと試みます|
</v>
      </c>
      <c r="P506" s="3" t="s">
        <v>2397</v>
      </c>
      <c r="Q506" s="1">
        <v>30</v>
      </c>
      <c r="R506" s="1">
        <v>100</v>
      </c>
      <c r="S506" s="1">
        <v>5</v>
      </c>
      <c r="T506" s="1">
        <v>1</v>
      </c>
      <c r="U506" s="1">
        <v>100</v>
      </c>
      <c r="V506" s="1">
        <v>30</v>
      </c>
      <c r="W506" s="1" t="s">
        <v>2398</v>
      </c>
    </row>
    <row r="507" spans="1:23" x14ac:dyDescent="0.15">
      <c r="A507" t="str">
        <f t="shared" si="14"/>
        <v/>
      </c>
      <c r="C507" s="1" t="s">
        <v>484</v>
      </c>
      <c r="D507" s="1">
        <v>4</v>
      </c>
      <c r="F507" s="1" t="s">
        <v>515</v>
      </c>
      <c r="H507" s="3" t="s">
        <v>2386</v>
      </c>
      <c r="J507" s="1">
        <v>3</v>
      </c>
      <c r="K507" s="1" t="s">
        <v>644</v>
      </c>
      <c r="L507" s="1" t="s">
        <v>2350</v>
      </c>
      <c r="M507" s="1" t="s">
        <v>2364</v>
      </c>
      <c r="N507" s="2" t="s">
        <v>2399</v>
      </c>
      <c r="O507" s="6" t="str">
        <f t="shared" si="15"/>
        <v xml:space="preserve">|Gnome Lore|&amp;ref(Spell/P_Earth.jpg,nolink,25x25,Earth);2||&amp;ref(Spell/V_Earth.jpg,nolink,25x25,Earth Gem);3|儀式/水陸両用|土地探索|
|~|&gt;|&gt;|&gt;|&gt;|指定した州の地魔法に関連する魔法の地を全て明かします|
</v>
      </c>
      <c r="Q507" s="1">
        <v>3</v>
      </c>
      <c r="W507" s="1" t="s">
        <v>2368</v>
      </c>
    </row>
    <row r="508" spans="1:23" x14ac:dyDescent="0.15">
      <c r="A508" t="str">
        <f t="shared" si="14"/>
        <v/>
      </c>
      <c r="C508" s="1" t="s">
        <v>484</v>
      </c>
      <c r="D508" s="1">
        <v>4</v>
      </c>
      <c r="F508" s="1" t="s">
        <v>516</v>
      </c>
      <c r="H508" s="3" t="s">
        <v>2333</v>
      </c>
      <c r="K508" s="1" t="s">
        <v>645</v>
      </c>
      <c r="L508" s="1" t="s">
        <v>2350</v>
      </c>
      <c r="M508" s="1" t="s">
        <v>2400</v>
      </c>
      <c r="N508" s="2" t="s">
        <v>2401</v>
      </c>
      <c r="O508" s="6" t="str">
        <f t="shared" si="15"/>
        <v xml:space="preserve">|Paralyze|&amp;ref(Spell/P_Astral.jpg,nolink,25x25,Astral);2|||戦闘/水陸両用|麻痺|
|~|&gt;|&gt;|&gt;|&gt;|敵1体を麻痺させようと試みます|
</v>
      </c>
      <c r="P508" s="3" t="s">
        <v>2402</v>
      </c>
      <c r="Q508" s="1">
        <v>100</v>
      </c>
      <c r="R508" s="1">
        <v>100</v>
      </c>
      <c r="S508" s="1">
        <v>0</v>
      </c>
      <c r="T508" s="1">
        <v>1</v>
      </c>
      <c r="U508" s="1">
        <v>100</v>
      </c>
      <c r="V508" s="1">
        <v>20</v>
      </c>
      <c r="W508" s="1" t="s">
        <v>2403</v>
      </c>
    </row>
    <row r="509" spans="1:23" x14ac:dyDescent="0.15">
      <c r="A509" t="str">
        <f t="shared" si="14"/>
        <v/>
      </c>
      <c r="C509" s="1" t="s">
        <v>484</v>
      </c>
      <c r="D509" s="1">
        <v>4</v>
      </c>
      <c r="F509" s="1" t="s">
        <v>517</v>
      </c>
      <c r="H509" s="3" t="s">
        <v>2338</v>
      </c>
      <c r="I509" s="1" t="s">
        <v>2387</v>
      </c>
      <c r="J509" s="1">
        <v>3</v>
      </c>
      <c r="K509" s="1" t="s">
        <v>644</v>
      </c>
      <c r="L509" s="1" t="s">
        <v>2350</v>
      </c>
      <c r="M509" s="1" t="s">
        <v>996</v>
      </c>
      <c r="N509" s="2" t="s">
        <v>2404</v>
      </c>
      <c r="O509" s="6" t="str">
        <f t="shared" si="15"/>
        <v xml:space="preserve">|Vengeance of the Dead|&amp;ref(Spell/P_Astral.jpg,nolink,25x25,Astral);3|&amp;ref(Spell/P_Death.jpg,nolink,25x25,Death);1|&amp;ref(Spell/V_Astral.jpg,nolink,25x25,Astral Pearl);3|儀式/水陸両用|暗殺派遣|
|~|&gt;|&gt;|&gt;|&gt;|指定した州の大量殺人者1体を死者の霊に襲わせようと試みます|
</v>
      </c>
      <c r="Q509" s="1">
        <v>5</v>
      </c>
      <c r="W509" s="1" t="s">
        <v>2366</v>
      </c>
    </row>
    <row r="510" spans="1:23" x14ac:dyDescent="0.15">
      <c r="A510" t="str">
        <f t="shared" si="14"/>
        <v/>
      </c>
      <c r="C510" s="1" t="s">
        <v>484</v>
      </c>
      <c r="D510" s="1">
        <v>4</v>
      </c>
      <c r="F510" s="1" t="s">
        <v>518</v>
      </c>
      <c r="H510" s="3" t="s">
        <v>2388</v>
      </c>
      <c r="K510" s="1" t="s">
        <v>645</v>
      </c>
      <c r="L510" s="1" t="s">
        <v>2350</v>
      </c>
      <c r="M510" s="1" t="s">
        <v>2379</v>
      </c>
      <c r="N510" s="2" t="s">
        <v>2406</v>
      </c>
      <c r="O510" s="6" t="str">
        <f t="shared" si="15"/>
        <v xml:space="preserve">|terror|&amp;ref(Spell/P_Death.jpg,nolink,25x25,Death);3|||戦闘/水陸両用|恐怖|
|~|&gt;|&gt;|&gt;|&gt;|中範囲の敵に強い恐怖を植え付けます|
</v>
      </c>
      <c r="P510" s="3" t="s">
        <v>2407</v>
      </c>
      <c r="Q510" s="1">
        <v>30</v>
      </c>
      <c r="R510" s="1">
        <v>100</v>
      </c>
      <c r="S510" s="1" t="s">
        <v>2408</v>
      </c>
      <c r="T510" s="1">
        <v>1</v>
      </c>
      <c r="U510" s="1">
        <v>1</v>
      </c>
      <c r="V510" s="1">
        <v>10</v>
      </c>
    </row>
    <row r="511" spans="1:23" x14ac:dyDescent="0.15">
      <c r="A511" t="str">
        <f t="shared" si="14"/>
        <v/>
      </c>
      <c r="C511" s="1" t="s">
        <v>484</v>
      </c>
      <c r="D511" s="1">
        <v>4</v>
      </c>
      <c r="F511" s="1" t="s">
        <v>519</v>
      </c>
      <c r="H511" s="3" t="s">
        <v>2389</v>
      </c>
      <c r="K511" s="1" t="s">
        <v>645</v>
      </c>
      <c r="L511" s="1" t="s">
        <v>2350</v>
      </c>
      <c r="M511" s="1" t="s">
        <v>2419</v>
      </c>
      <c r="N511" s="2" t="s">
        <v>2409</v>
      </c>
      <c r="O511" s="6" t="str">
        <f t="shared" si="15"/>
        <v xml:space="preserve">|Touch of Madness|&amp;ref(Spell/P_Nature.jpg,nolink,25x25,Nature);1|||戦闘/水陸両用|狂戦士化|
|~|&gt;|&gt;|&gt;|&gt;|小範囲の味方を狂戦士の怒りへ突入させます|
</v>
      </c>
      <c r="P511" s="3" t="s">
        <v>2410</v>
      </c>
      <c r="Q511" s="1">
        <v>20</v>
      </c>
      <c r="R511" s="1">
        <v>100</v>
      </c>
      <c r="S511" s="1">
        <v>1</v>
      </c>
      <c r="T511" s="1">
        <v>1</v>
      </c>
      <c r="U511" s="1">
        <v>0</v>
      </c>
      <c r="V511" s="1">
        <v>30</v>
      </c>
      <c r="W511" s="1" t="s">
        <v>2413</v>
      </c>
    </row>
    <row r="512" spans="1:23" x14ac:dyDescent="0.15">
      <c r="A512" t="str">
        <f t="shared" si="14"/>
        <v/>
      </c>
      <c r="C512" s="1" t="s">
        <v>484</v>
      </c>
      <c r="D512" s="1">
        <v>4</v>
      </c>
      <c r="F512" s="1" t="s">
        <v>520</v>
      </c>
      <c r="H512" s="3" t="s">
        <v>2334</v>
      </c>
      <c r="K512" s="1" t="s">
        <v>645</v>
      </c>
      <c r="L512" s="1" t="s">
        <v>2350</v>
      </c>
      <c r="M512" s="1" t="s">
        <v>2419</v>
      </c>
      <c r="N512" s="2" t="s">
        <v>2411</v>
      </c>
      <c r="O512" s="6" t="str">
        <f t="shared" si="15"/>
        <v xml:space="preserve">|Rage of the Cornered Rat|&amp;ref(Spell/P_Nature.jpg,nolink,25x25,Nature);2|||戦闘/水陸両用|狂戦士化|
|~|&gt;|&gt;|&gt;|&gt;|中範囲の味方の動物を狂戦士の怒りへ突入させます|
</v>
      </c>
      <c r="P512" s="3" t="s">
        <v>2410</v>
      </c>
      <c r="Q512" s="1">
        <v>20</v>
      </c>
      <c r="R512" s="1">
        <v>100</v>
      </c>
      <c r="S512" s="1" t="s">
        <v>2393</v>
      </c>
      <c r="T512" s="1">
        <v>1</v>
      </c>
      <c r="U512" s="1">
        <v>0</v>
      </c>
      <c r="V512" s="1">
        <v>20</v>
      </c>
      <c r="W512" s="1" t="s">
        <v>2412</v>
      </c>
    </row>
    <row r="513" spans="1:24" x14ac:dyDescent="0.15">
      <c r="A513" t="str">
        <f t="shared" si="14"/>
        <v/>
      </c>
      <c r="C513" s="1" t="s">
        <v>484</v>
      </c>
      <c r="D513" s="1">
        <v>4</v>
      </c>
      <c r="F513" s="1" t="s">
        <v>521</v>
      </c>
      <c r="H513" s="3" t="s">
        <v>2390</v>
      </c>
      <c r="K513" s="1" t="s">
        <v>645</v>
      </c>
      <c r="L513" s="1" t="s">
        <v>2350</v>
      </c>
      <c r="M513" s="1" t="s">
        <v>2414</v>
      </c>
      <c r="N513" s="2" t="s">
        <v>2415</v>
      </c>
      <c r="O513" s="6" t="str">
        <f t="shared" si="15"/>
        <v xml:space="preserve">|Wildness|&amp;ref(Spell/P_Nature.jpg,nolink,25x25,Nature);3|||戦闘/水陸両用|混乱|
|~|&gt;|&gt;|&gt;|&gt;|小範囲の敵の動物を混乱させようと試みます|
</v>
      </c>
      <c r="P513" s="3" t="s">
        <v>2417</v>
      </c>
      <c r="Q513" s="1">
        <v>30</v>
      </c>
      <c r="R513" s="1">
        <v>100</v>
      </c>
      <c r="S513" s="1">
        <v>1</v>
      </c>
      <c r="T513" s="1">
        <v>1</v>
      </c>
      <c r="U513" s="1">
        <v>3</v>
      </c>
      <c r="V513" s="1">
        <v>20</v>
      </c>
      <c r="W513" s="1" t="s">
        <v>2418</v>
      </c>
    </row>
    <row r="514" spans="1:24" x14ac:dyDescent="0.15">
      <c r="A514" t="str">
        <f t="shared" si="14"/>
        <v>Thaumaturgy4E</v>
      </c>
      <c r="C514" s="1" t="s">
        <v>484</v>
      </c>
      <c r="D514" s="1">
        <v>4</v>
      </c>
      <c r="F514" s="1" t="s">
        <v>522</v>
      </c>
      <c r="H514" s="3" t="s">
        <v>2391</v>
      </c>
      <c r="J514" s="1">
        <v>5</v>
      </c>
      <c r="K514" s="1" t="s">
        <v>644</v>
      </c>
      <c r="L514" s="1" t="s">
        <v>2350</v>
      </c>
      <c r="M514" s="1" t="s">
        <v>2420</v>
      </c>
      <c r="N514" s="2" t="s">
        <v>2421</v>
      </c>
      <c r="O514" s="6" t="str">
        <f t="shared" si="15"/>
        <v xml:space="preserve">|Cure Disease|&amp;ref(Spell/P_Nature.jpg,nolink,25x25,Nature);4||&amp;ref(Spell/V_Nature.jpg,nolink,25x25,Nature Gem);5|儀式/水陸両用|病気治療|
|~|&gt;|&gt;|&gt;|&gt;|同じ州の味方1体の病気を治療します|
</v>
      </c>
    </row>
    <row r="515" spans="1:24" x14ac:dyDescent="0.15">
      <c r="A515" t="str">
        <f t="shared" ref="A515:A578" si="16">IF(C515&amp;D515&amp;E515&lt;&gt;C514&amp;D514&amp;E514,C515&amp;D515&amp;E515&amp;"S",IF(C515&amp;D515&amp;E515&lt;&gt;C516&amp;D516&amp;E516,C515&amp;D515&amp;E515&amp;"E",""))</f>
        <v>Thaumaturgy5S</v>
      </c>
      <c r="C515" s="1" t="s">
        <v>484</v>
      </c>
      <c r="D515" s="1">
        <v>5</v>
      </c>
      <c r="F515" s="1" t="s">
        <v>523</v>
      </c>
      <c r="H515" s="3" t="s">
        <v>2384</v>
      </c>
      <c r="J515" s="1">
        <v>4</v>
      </c>
      <c r="K515" s="1" t="s">
        <v>644</v>
      </c>
      <c r="L515" s="1" t="s">
        <v>2339</v>
      </c>
      <c r="M515" s="1" t="s">
        <v>2420</v>
      </c>
      <c r="N515" s="2" t="s">
        <v>2427</v>
      </c>
      <c r="O515" s="6" t="str">
        <f t="shared" ref="O515:O578" si="17">CONCATENATE("|",F515,"|",SUBSTITUTE(SUBSTITUTE(SUBSTITUTE(SUBSTITUTE(SUBSTITUTE(SUBSTITUTE(SUBSTITUTE(SUBSTITUTE(SUBSTITUTE(H515&amp;"|"&amp;I515,"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515&lt;&gt;"",SUBSTITUTE(SUBSTITUTE(SUBSTITUTE(SUBSTITUTE(SUBSTITUTE(SUBSTITUTE(SUBSTITUTE(SUBSTITUTE(LEFT(H515,1)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Slave);")&amp;J515,""),"|",K515,"/",L515,"|",M515,"|",CHAR(10),"|~|&gt;|&gt;|&gt;|&gt;|",N515,"|"&amp;CHAR(10))</f>
        <v xml:space="preserve">|Pyre of Catharsis|&amp;ref(Spell/P_Fire.jpg,nolink,25x25,Fire);3||&amp;ref(Spell/V_Fire.jpg,nolink,25x25,Fire Gem);4|儀式/陸上専用|病気治療|
|~|&gt;|&gt;|&gt;|&gt;|自身を浄化の炎で焼き病気を治療します|
</v>
      </c>
      <c r="X515" s="1" t="s">
        <v>2428</v>
      </c>
    </row>
    <row r="516" spans="1:24" x14ac:dyDescent="0.15">
      <c r="A516" t="str">
        <f t="shared" si="16"/>
        <v/>
      </c>
      <c r="C516" s="1" t="s">
        <v>484</v>
      </c>
      <c r="D516" s="1">
        <v>5</v>
      </c>
      <c r="F516" s="1" t="s">
        <v>524</v>
      </c>
      <c r="H516" s="3" t="s">
        <v>2422</v>
      </c>
      <c r="J516" s="1">
        <v>10</v>
      </c>
      <c r="K516" s="1" t="s">
        <v>644</v>
      </c>
      <c r="L516" s="1" t="s">
        <v>2350</v>
      </c>
      <c r="M516" s="1" t="s">
        <v>2429</v>
      </c>
      <c r="N516" s="2" t="s">
        <v>2430</v>
      </c>
      <c r="O516" s="6" t="str">
        <f t="shared" si="17"/>
        <v xml:space="preserve">|Raging Hearts|&amp;ref(Spell/P_Fire.jpg,nolink,25x25,Fire);4||&amp;ref(Spell/V_Fire.jpg,nolink,25x25,Fire Gem);10|儀式/水陸両用|災害誘発|
|~|&gt;|&gt;|&gt;|&gt;|指定した州の住民を狂わせ不安度を激増させます|
</v>
      </c>
      <c r="Q516" s="1">
        <v>5</v>
      </c>
      <c r="W516" s="1" t="s">
        <v>2366</v>
      </c>
    </row>
    <row r="517" spans="1:24" x14ac:dyDescent="0.15">
      <c r="A517" t="str">
        <f t="shared" si="16"/>
        <v/>
      </c>
      <c r="C517" s="1" t="s">
        <v>484</v>
      </c>
      <c r="D517" s="1">
        <v>5</v>
      </c>
      <c r="F517" s="1" t="s">
        <v>525</v>
      </c>
      <c r="H517" s="3" t="s">
        <v>2423</v>
      </c>
      <c r="K517" s="1" t="s">
        <v>645</v>
      </c>
      <c r="L517" s="1" t="s">
        <v>2350</v>
      </c>
      <c r="M517" s="1" t="s">
        <v>2414</v>
      </c>
      <c r="N517" s="2" t="s">
        <v>2431</v>
      </c>
      <c r="O517" s="6" t="str">
        <f t="shared" si="17"/>
        <v xml:space="preserve">|Confusion|&amp;ref(Spell/P_Air.jpg,nolink,25x25,Air);3|||戦闘/水陸両用|混乱|
|~|&gt;|&gt;|&gt;|&gt;|小範囲の敵を混乱させようと試みます|
</v>
      </c>
      <c r="P517" s="3" t="s">
        <v>2417</v>
      </c>
      <c r="Q517" s="1">
        <v>30</v>
      </c>
      <c r="R517" s="1">
        <v>100</v>
      </c>
      <c r="S517" s="1">
        <v>1</v>
      </c>
      <c r="T517" s="1">
        <v>1</v>
      </c>
      <c r="U517" s="1">
        <v>3</v>
      </c>
      <c r="V517" s="1">
        <v>10</v>
      </c>
      <c r="W517" s="1" t="s">
        <v>2363</v>
      </c>
    </row>
    <row r="518" spans="1:24" x14ac:dyDescent="0.15">
      <c r="A518" t="str">
        <f t="shared" si="16"/>
        <v/>
      </c>
      <c r="C518" s="1" t="s">
        <v>484</v>
      </c>
      <c r="D518" s="1">
        <v>5</v>
      </c>
      <c r="F518" s="1" t="s">
        <v>526</v>
      </c>
      <c r="H518" s="3" t="s">
        <v>2338</v>
      </c>
      <c r="K518" s="1" t="s">
        <v>645</v>
      </c>
      <c r="L518" s="1" t="s">
        <v>2350</v>
      </c>
      <c r="M518" s="1" t="s">
        <v>2432</v>
      </c>
      <c r="N518" s="2" t="s">
        <v>2433</v>
      </c>
      <c r="O518" s="6" t="str">
        <f t="shared" si="17"/>
        <v xml:space="preserve">|Soul Slay|&amp;ref(Spell/P_Astral.jpg,nolink,25x25,Astral);3|||戦闘/水陸両用|即死|
|~|&gt;|&gt;|&gt;|&gt;|敵1体の魂を引き裂き即死させようと試みます|
</v>
      </c>
      <c r="P518" s="3">
        <v>999</v>
      </c>
      <c r="Q518" s="1">
        <v>100</v>
      </c>
      <c r="R518" s="1">
        <v>100</v>
      </c>
      <c r="S518" s="1">
        <v>1</v>
      </c>
      <c r="T518" s="1">
        <v>1</v>
      </c>
      <c r="U518" s="1">
        <v>100</v>
      </c>
      <c r="V518" s="1">
        <v>20</v>
      </c>
      <c r="W518" s="1" t="s">
        <v>2363</v>
      </c>
    </row>
    <row r="519" spans="1:24" x14ac:dyDescent="0.15">
      <c r="A519" t="str">
        <f t="shared" si="16"/>
        <v/>
      </c>
      <c r="C519" s="1" t="s">
        <v>484</v>
      </c>
      <c r="D519" s="1">
        <v>5</v>
      </c>
      <c r="F519" s="1" t="s">
        <v>527</v>
      </c>
      <c r="H519" s="3" t="s">
        <v>2338</v>
      </c>
      <c r="J519" s="1">
        <v>5</v>
      </c>
      <c r="K519" s="1" t="s">
        <v>644</v>
      </c>
      <c r="L519" s="1" t="s">
        <v>2350</v>
      </c>
      <c r="M519" s="1" t="s">
        <v>2434</v>
      </c>
      <c r="N519" s="2" t="s">
        <v>2435</v>
      </c>
      <c r="O519" s="6" t="str">
        <f t="shared" si="17"/>
        <v xml:space="preserve">|Telestic Animation|&amp;ref(Spell/P_Astral.jpg,nolink,25x25,Astral);3||&amp;ref(Spell/V_Astral.jpg,nolink,25x25,Astral Pearl);5|儀式/水陸両用|指揮官召喚|
|~|&gt;|&gt;|&gt;|&gt;|聖職者の力を持つ固定された像Telestic Animateを召喚します|
</v>
      </c>
      <c r="P519" s="3" t="s">
        <v>2436</v>
      </c>
    </row>
    <row r="520" spans="1:24" x14ac:dyDescent="0.15">
      <c r="A520" t="str">
        <f t="shared" si="16"/>
        <v/>
      </c>
      <c r="C520" s="1" t="s">
        <v>484</v>
      </c>
      <c r="D520" s="1">
        <v>5</v>
      </c>
      <c r="F520" s="1" t="s">
        <v>528</v>
      </c>
      <c r="H520" s="3" t="s">
        <v>2424</v>
      </c>
      <c r="J520" s="1">
        <v>10</v>
      </c>
      <c r="K520" s="1" t="s">
        <v>644</v>
      </c>
      <c r="L520" s="1" t="s">
        <v>2350</v>
      </c>
      <c r="M520" s="1" t="s">
        <v>2376</v>
      </c>
      <c r="N520" s="2" t="s">
        <v>2437</v>
      </c>
      <c r="O520" s="6" t="str">
        <f t="shared" si="17"/>
        <v xml:space="preserve">|Gateway|&amp;ref(Spell/P_Astral.jpg,nolink,25x25,Astral);4||&amp;ref(Spell/V_Astral.jpg,nolink,25x25,Astral Pearl);10|儀式/水陸両用|瞬間移動|
|~|&gt;|&gt;|&gt;|&gt;|指定した自国の研究所まで指揮下の兵と共に移動します|
</v>
      </c>
      <c r="Q520" s="1">
        <v>6</v>
      </c>
      <c r="W520" s="1" t="s">
        <v>2438</v>
      </c>
    </row>
    <row r="521" spans="1:24" x14ac:dyDescent="0.15">
      <c r="A521" t="str">
        <f t="shared" si="16"/>
        <v/>
      </c>
      <c r="C521" s="1" t="s">
        <v>484</v>
      </c>
      <c r="D521" s="1">
        <v>5</v>
      </c>
      <c r="F521" s="1" t="s">
        <v>529</v>
      </c>
      <c r="H521" s="3" t="s">
        <v>2425</v>
      </c>
      <c r="K521" s="1" t="s">
        <v>645</v>
      </c>
      <c r="L521" s="1" t="s">
        <v>2350</v>
      </c>
      <c r="M521" s="1" t="s">
        <v>2439</v>
      </c>
      <c r="N521" s="2" t="s">
        <v>2440</v>
      </c>
      <c r="O521" s="6" t="str">
        <f t="shared" si="17"/>
        <v xml:space="preserve">|Control the Dead|&amp;ref(Spell/P_Death.jpg,nolink,25x25,Death);2|||戦闘/水陸両用|隷属|
|~|&gt;|&gt;|&gt;|&gt;|小範囲の敵のアンデッドを隷属させようと試みます|
</v>
      </c>
      <c r="P521" s="3" t="s">
        <v>2441</v>
      </c>
      <c r="Q521" s="1">
        <v>25</v>
      </c>
      <c r="R521" s="1">
        <v>100</v>
      </c>
      <c r="S521" s="1">
        <v>1</v>
      </c>
      <c r="T521" s="1">
        <v>1</v>
      </c>
      <c r="U521" s="1">
        <v>0</v>
      </c>
      <c r="V521" s="1">
        <v>20</v>
      </c>
      <c r="W521" s="1" t="s">
        <v>2442</v>
      </c>
    </row>
    <row r="522" spans="1:24" x14ac:dyDescent="0.15">
      <c r="A522" t="str">
        <f t="shared" si="16"/>
        <v/>
      </c>
      <c r="C522" s="1" t="s">
        <v>484</v>
      </c>
      <c r="D522" s="1">
        <v>5</v>
      </c>
      <c r="F522" s="1" t="s">
        <v>530</v>
      </c>
      <c r="H522" s="3" t="s">
        <v>2388</v>
      </c>
      <c r="K522" s="1" t="s">
        <v>645</v>
      </c>
      <c r="L522" s="1" t="s">
        <v>2339</v>
      </c>
      <c r="M522" s="1" t="s">
        <v>2353</v>
      </c>
      <c r="N522" s="2" t="s">
        <v>2444</v>
      </c>
      <c r="O522" s="6" t="str">
        <f t="shared" si="17"/>
        <v xml:space="preserve">|Leeching Darkness|&amp;ref(Spell/P_Death.jpg,nolink,25x25,Death);3|||戦闘/陸上専用|攻撃|
|~|&gt;|&gt;|&gt;|&gt;|中範囲に暫く滞留する闇を作り攻撃します|
</v>
      </c>
      <c r="P522" s="3">
        <v>6</v>
      </c>
      <c r="Q522" s="1">
        <v>30</v>
      </c>
      <c r="R522" s="1">
        <v>100</v>
      </c>
      <c r="S522" s="1" t="s">
        <v>2393</v>
      </c>
      <c r="T522" s="1">
        <v>1</v>
      </c>
      <c r="U522" s="1">
        <v>1</v>
      </c>
      <c r="V522" s="1">
        <v>20</v>
      </c>
      <c r="W522" s="1" t="s">
        <v>2443</v>
      </c>
    </row>
    <row r="523" spans="1:24" x14ac:dyDescent="0.15">
      <c r="A523" t="str">
        <f t="shared" si="16"/>
        <v/>
      </c>
      <c r="C523" s="1" t="s">
        <v>484</v>
      </c>
      <c r="D523" s="1">
        <v>5</v>
      </c>
      <c r="F523" s="1" t="s">
        <v>531</v>
      </c>
      <c r="H523" s="3" t="s">
        <v>2426</v>
      </c>
      <c r="J523" s="1">
        <v>70</v>
      </c>
      <c r="K523" s="1" t="s">
        <v>644</v>
      </c>
      <c r="L523" s="1" t="s">
        <v>2350</v>
      </c>
      <c r="M523" s="1" t="s">
        <v>2445</v>
      </c>
      <c r="N523" s="2" t="s">
        <v>2446</v>
      </c>
      <c r="O523" s="6" t="str">
        <f t="shared" si="17"/>
        <v xml:space="preserve">|Burden of Time|&amp;ref(Spell/P_Death.jpg,nolink,25x25,Death);5||&amp;ref(Spell/V_Death.jpg,nolink,25x25,Death Gem);70|儀式/水陸両用|世界呪附|
|~|&gt;|&gt;|&gt;|&gt;|世界中で老化を早め人口を減少させます|
</v>
      </c>
      <c r="P523" s="3" t="s">
        <v>2447</v>
      </c>
      <c r="W523" s="1" t="s">
        <v>2445</v>
      </c>
    </row>
    <row r="524" spans="1:24" x14ac:dyDescent="0.15">
      <c r="A524" t="str">
        <f t="shared" si="16"/>
        <v/>
      </c>
      <c r="C524" s="1" t="s">
        <v>484</v>
      </c>
      <c r="D524" s="1">
        <v>5</v>
      </c>
      <c r="F524" s="1" t="s">
        <v>532</v>
      </c>
      <c r="H524" s="3" t="s">
        <v>2334</v>
      </c>
      <c r="K524" s="1" t="s">
        <v>645</v>
      </c>
      <c r="L524" s="1" t="s">
        <v>2350</v>
      </c>
      <c r="M524" s="1" t="s">
        <v>2448</v>
      </c>
      <c r="N524" s="2" t="s">
        <v>2449</v>
      </c>
      <c r="O524" s="6" t="str">
        <f t="shared" si="17"/>
        <v xml:space="preserve">|Charm Animal|&amp;ref(Spell/P_Nature.jpg,nolink,25x25,Nature);2|||戦闘/水陸両用|魅了|
|~|&gt;|&gt;|&gt;|&gt;|敵の動物1体を魅了しようと試みます|
</v>
      </c>
      <c r="P524" s="3" t="s">
        <v>2450</v>
      </c>
      <c r="Q524" s="1">
        <v>20</v>
      </c>
      <c r="R524" s="1">
        <v>100</v>
      </c>
      <c r="S524" s="1">
        <v>0</v>
      </c>
      <c r="T524" s="1">
        <v>1</v>
      </c>
      <c r="U524" s="1">
        <v>100</v>
      </c>
      <c r="V524" s="1">
        <v>20</v>
      </c>
      <c r="W524" s="1" t="s">
        <v>2451</v>
      </c>
    </row>
    <row r="525" spans="1:24" x14ac:dyDescent="0.15">
      <c r="A525" t="str">
        <f t="shared" si="16"/>
        <v/>
      </c>
      <c r="C525" s="1" t="s">
        <v>484</v>
      </c>
      <c r="D525" s="1">
        <v>5</v>
      </c>
      <c r="F525" s="1" t="s">
        <v>533</v>
      </c>
      <c r="H525" s="3" t="s">
        <v>2390</v>
      </c>
      <c r="J525" s="1">
        <v>1</v>
      </c>
      <c r="K525" s="1" t="s">
        <v>645</v>
      </c>
      <c r="L525" s="1" t="s">
        <v>2339</v>
      </c>
      <c r="M525" s="1" t="s">
        <v>2452</v>
      </c>
      <c r="N525" s="2" t="s">
        <v>2454</v>
      </c>
      <c r="O525" s="6" t="str">
        <f t="shared" si="17"/>
        <v xml:space="preserve">|The Ravenous Swarm|&amp;ref(Spell/P_Nature.jpg,nolink,25x25,Nature);3||&amp;ref(Spell/V_Nature.jpg,nolink,25x25,Nature Gem);1|戦闘/陸上専用|戦闘呪附|
|~|&gt;|&gt;|&gt;|&gt;|虫の大群にアンデッドを敵味方問わず食い荒らさせます|
</v>
      </c>
      <c r="P525" s="3" t="s">
        <v>2453</v>
      </c>
      <c r="Q525" s="1">
        <v>0</v>
      </c>
      <c r="R525" s="1">
        <v>200</v>
      </c>
      <c r="S525" s="1">
        <v>0</v>
      </c>
      <c r="T525" s="1">
        <v>1</v>
      </c>
      <c r="U525" s="1">
        <v>0</v>
      </c>
      <c r="V525" s="1">
        <v>100</v>
      </c>
      <c r="W525" s="1" t="s">
        <v>2452</v>
      </c>
    </row>
    <row r="526" spans="1:24" x14ac:dyDescent="0.15">
      <c r="A526" t="str">
        <f t="shared" si="16"/>
        <v/>
      </c>
      <c r="C526" s="1" t="s">
        <v>484</v>
      </c>
      <c r="D526" s="1">
        <v>5</v>
      </c>
      <c r="F526" s="1" t="s">
        <v>534</v>
      </c>
      <c r="H526" s="3" t="s">
        <v>2391</v>
      </c>
      <c r="J526" s="1">
        <v>1</v>
      </c>
      <c r="K526" s="1" t="s">
        <v>645</v>
      </c>
      <c r="L526" s="1" t="s">
        <v>2350</v>
      </c>
      <c r="M526" s="1" t="s">
        <v>2452</v>
      </c>
      <c r="N526" s="2" t="s">
        <v>2455</v>
      </c>
      <c r="O526" s="6" t="str">
        <f t="shared" si="17"/>
        <v xml:space="preserve">|Growing Fury|&amp;ref(Spell/P_Nature.jpg,nolink,25x25,Nature);4||&amp;ref(Spell/V_Nature.jpg,nolink,25x25,Nature Gem);1|戦闘/水陸両用|戦闘呪附|
|~|&gt;|&gt;|&gt;|&gt;|味方全員の狂戦士と負傷者を狂戦士の怒りに突入させます|
</v>
      </c>
      <c r="P526" s="3" t="s">
        <v>2456</v>
      </c>
      <c r="Q526" s="1">
        <v>0</v>
      </c>
      <c r="R526" s="1">
        <v>200</v>
      </c>
      <c r="S526" s="1">
        <v>0</v>
      </c>
      <c r="T526" s="1">
        <v>1</v>
      </c>
      <c r="U526" s="1">
        <v>0</v>
      </c>
      <c r="V526" s="1">
        <v>100</v>
      </c>
      <c r="W526" s="1" t="s">
        <v>2452</v>
      </c>
    </row>
    <row r="527" spans="1:24" x14ac:dyDescent="0.15">
      <c r="A527" t="str">
        <f t="shared" si="16"/>
        <v>Thaumaturgy5E</v>
      </c>
      <c r="C527" s="1" t="s">
        <v>484</v>
      </c>
      <c r="D527" s="1">
        <v>5</v>
      </c>
      <c r="F527" s="1" t="s">
        <v>535</v>
      </c>
      <c r="H527" s="3" t="s">
        <v>2391</v>
      </c>
      <c r="J527" s="1">
        <v>20</v>
      </c>
      <c r="K527" s="1" t="s">
        <v>644</v>
      </c>
      <c r="L527" s="1" t="s">
        <v>2350</v>
      </c>
      <c r="M527" s="1" t="s">
        <v>2457</v>
      </c>
      <c r="N527" s="2" t="s">
        <v>2458</v>
      </c>
      <c r="O527" s="6" t="str">
        <f t="shared" si="17"/>
        <v xml:space="preserve">|Gift of Reason|&amp;ref(Spell/P_Nature.jpg,nolink,25x25,Nature);4||&amp;ref(Spell/V_Nature.jpg,nolink,25x25,Nature Gem);20|儀式/水陸両用|昇格|
|~|&gt;|&gt;|&gt;|&gt;|同じ州の意志ある兵士1体を指揮官に昇格します|
</v>
      </c>
      <c r="W527" s="1" t="s">
        <v>2459</v>
      </c>
    </row>
    <row r="528" spans="1:24" x14ac:dyDescent="0.15">
      <c r="A528" t="str">
        <f t="shared" si="16"/>
        <v>Thaumaturgy6S</v>
      </c>
      <c r="C528" s="1" t="s">
        <v>484</v>
      </c>
      <c r="D528" s="1">
        <v>6</v>
      </c>
      <c r="F528" s="1" t="s">
        <v>536</v>
      </c>
      <c r="H528" s="3" t="s">
        <v>2460</v>
      </c>
      <c r="J528" s="1">
        <v>20</v>
      </c>
      <c r="K528" s="1" t="s">
        <v>644</v>
      </c>
      <c r="L528" s="1" t="s">
        <v>2350</v>
      </c>
      <c r="M528" s="1" t="s">
        <v>2462</v>
      </c>
      <c r="N528" s="2" t="s">
        <v>2463</v>
      </c>
      <c r="O528" s="6" t="str">
        <f t="shared" si="17"/>
        <v xml:space="preserve">|Melancholia|&amp;ref(Spell/P_Earth.jpg,nolink,25x25,Earth);5||&amp;ref(Spell/V_Earth.jpg,nolink,25x25,Earth Gem);20|儀式/水陸両用|遠隔攻撃|
|~|&gt;|&gt;|&gt;|&gt;|指定した州に鬱病を蔓延させ怠惰や脱走を引き起こします|
</v>
      </c>
      <c r="P528" s="3" t="s">
        <v>2464</v>
      </c>
      <c r="Q528" s="1">
        <v>5</v>
      </c>
      <c r="W528" s="1" t="s">
        <v>2366</v>
      </c>
    </row>
    <row r="529" spans="1:23" x14ac:dyDescent="0.15">
      <c r="A529" t="str">
        <f t="shared" si="16"/>
        <v/>
      </c>
      <c r="C529" s="1" t="s">
        <v>484</v>
      </c>
      <c r="D529" s="1">
        <v>6</v>
      </c>
      <c r="F529" s="1" t="s">
        <v>537</v>
      </c>
      <c r="H529" s="3" t="s">
        <v>2424</v>
      </c>
      <c r="K529" s="1" t="s">
        <v>645</v>
      </c>
      <c r="L529" s="1" t="s">
        <v>2350</v>
      </c>
      <c r="M529" s="1" t="s">
        <v>2439</v>
      </c>
      <c r="N529" s="2" t="s">
        <v>2465</v>
      </c>
      <c r="O529" s="6" t="str">
        <f t="shared" si="17"/>
        <v xml:space="preserve">|Enslave Mind|&amp;ref(Spell/P_Astral.jpg,nolink,25x25,Astral);4|||戦闘/水陸両用|隷属|
|~|&gt;|&gt;|&gt;|&gt;|敵1体を隷属させようと試みます|
</v>
      </c>
      <c r="P529" s="3" t="s">
        <v>2441</v>
      </c>
      <c r="Q529" s="1">
        <v>100</v>
      </c>
      <c r="R529" s="1">
        <v>100</v>
      </c>
      <c r="S529" s="1">
        <v>0</v>
      </c>
      <c r="T529" s="1">
        <v>1</v>
      </c>
      <c r="U529" s="1">
        <v>100</v>
      </c>
      <c r="V529" s="1">
        <v>20</v>
      </c>
      <c r="W529" s="1" t="s">
        <v>2363</v>
      </c>
    </row>
    <row r="530" spans="1:23" x14ac:dyDescent="0.15">
      <c r="A530" t="str">
        <f t="shared" si="16"/>
        <v/>
      </c>
      <c r="C530" s="1" t="s">
        <v>484</v>
      </c>
      <c r="D530" s="1">
        <v>6</v>
      </c>
      <c r="F530" s="1" t="s">
        <v>538</v>
      </c>
      <c r="H530" s="3" t="s">
        <v>2424</v>
      </c>
      <c r="J530" s="1">
        <v>25</v>
      </c>
      <c r="K530" s="1" t="s">
        <v>644</v>
      </c>
      <c r="L530" s="1" t="s">
        <v>2350</v>
      </c>
      <c r="M530" s="1" t="s">
        <v>2466</v>
      </c>
      <c r="N530" s="2" t="s">
        <v>2467</v>
      </c>
      <c r="O530" s="6" t="str">
        <f t="shared" si="17"/>
        <v xml:space="preserve">|Impring Souls|&amp;ref(Spell/P_Astral.jpg,nolink,25x25,Astral);4||&amp;ref(Spell/V_Astral.jpg,nolink,25x25,Astral Pearl);25|儀式/水陸両用|遠隔召喚|
|~|&gt;|&gt;|&gt;|&gt;|指定した州の住民を狂信者に変え支配します|
</v>
      </c>
      <c r="P530" s="3" t="s">
        <v>2468</v>
      </c>
      <c r="Q530" s="1">
        <v>5</v>
      </c>
      <c r="W530" s="1" t="s">
        <v>2366</v>
      </c>
    </row>
    <row r="531" spans="1:23" x14ac:dyDescent="0.15">
      <c r="A531" t="str">
        <f t="shared" si="16"/>
        <v/>
      </c>
      <c r="C531" s="1" t="s">
        <v>484</v>
      </c>
      <c r="D531" s="1">
        <v>6</v>
      </c>
      <c r="F531" s="1" t="s">
        <v>539</v>
      </c>
      <c r="H531" s="3" t="s">
        <v>2388</v>
      </c>
      <c r="K531" s="1" t="s">
        <v>645</v>
      </c>
      <c r="L531" s="1" t="s">
        <v>2350</v>
      </c>
      <c r="M531" s="1" t="s">
        <v>2353</v>
      </c>
      <c r="N531" s="2" t="s">
        <v>2469</v>
      </c>
      <c r="O531" s="6" t="str">
        <f t="shared" si="17"/>
        <v xml:space="preserve">|Wither Bones|&amp;ref(Spell/P_Death.jpg,nolink,25x25,Death);3|||戦闘/水陸両用|攻撃|
|~|&gt;|&gt;|&gt;|&gt;|中範囲のアンデッドに強力な攻撃を行います|
</v>
      </c>
      <c r="P531" s="3" t="s">
        <v>2470</v>
      </c>
      <c r="Q531" s="1">
        <v>30</v>
      </c>
      <c r="R531" s="1">
        <v>100</v>
      </c>
      <c r="S531" s="1" t="s">
        <v>2471</v>
      </c>
      <c r="T531" s="1">
        <v>1</v>
      </c>
      <c r="U531" s="1">
        <v>-1</v>
      </c>
      <c r="V531" s="1">
        <v>50</v>
      </c>
      <c r="W531" s="1" t="s">
        <v>2472</v>
      </c>
    </row>
    <row r="532" spans="1:23" x14ac:dyDescent="0.15">
      <c r="A532" t="str">
        <f t="shared" si="16"/>
        <v/>
      </c>
      <c r="C532" s="1" t="s">
        <v>484</v>
      </c>
      <c r="D532" s="1">
        <v>6</v>
      </c>
      <c r="F532" s="1" t="s">
        <v>540</v>
      </c>
      <c r="H532" s="3" t="s">
        <v>2426</v>
      </c>
      <c r="J532" s="1">
        <v>10</v>
      </c>
      <c r="K532" s="1" t="s">
        <v>644</v>
      </c>
      <c r="L532" s="1" t="s">
        <v>2350</v>
      </c>
      <c r="M532" s="1" t="s">
        <v>2462</v>
      </c>
      <c r="N532" s="2" t="s">
        <v>2473</v>
      </c>
      <c r="O532" s="6" t="str">
        <f t="shared" si="17"/>
        <v xml:space="preserve">|Leprosy|&amp;ref(Spell/P_Death.jpg,nolink,25x25,Death);5||&amp;ref(Spell/V_Death.jpg,nolink,25x25,Death Gem);10|儀式/水陸両用|遠隔攻撃|
|~|&gt;|&gt;|&gt;|&gt;|指定した州に病気の雲を放ち駐留する軍を感染させます|
</v>
      </c>
      <c r="P532" s="3" t="s">
        <v>2474</v>
      </c>
      <c r="Q532" s="1">
        <v>4</v>
      </c>
      <c r="W532" s="1" t="s">
        <v>2405</v>
      </c>
    </row>
    <row r="533" spans="1:23" x14ac:dyDescent="0.15">
      <c r="A533" t="str">
        <f t="shared" si="16"/>
        <v/>
      </c>
      <c r="C533" s="1" t="s">
        <v>484</v>
      </c>
      <c r="D533" s="1">
        <v>6</v>
      </c>
      <c r="F533" s="1" t="s">
        <v>541</v>
      </c>
      <c r="H533" s="3" t="s">
        <v>2426</v>
      </c>
      <c r="I533" s="1" t="s">
        <v>2331</v>
      </c>
      <c r="J533" s="1">
        <v>75</v>
      </c>
      <c r="K533" s="1" t="s">
        <v>644</v>
      </c>
      <c r="L533" s="1" t="s">
        <v>2339</v>
      </c>
      <c r="M533" s="1" t="s">
        <v>2445</v>
      </c>
      <c r="N533" s="2" t="s">
        <v>2475</v>
      </c>
      <c r="O533" s="6" t="str">
        <f t="shared" si="17"/>
        <v xml:space="preserve">|Foul Air|&amp;ref(Spell/P_Death.jpg,nolink,25x25,Death);5|&amp;ref(Spell/P_Air.jpg,nolink,25x25,Air);1|&amp;ref(Spell/V_Death.jpg,nolink,25x25,Death Gem);75|儀式/陸上専用|世界呪附|
|~|&gt;|&gt;|&gt;|&gt;|世界中の大気を汚染し負傷者を病気に感染させます|
</v>
      </c>
      <c r="P533" s="3" t="s">
        <v>2476</v>
      </c>
      <c r="W533" s="1" t="s">
        <v>2445</v>
      </c>
    </row>
    <row r="534" spans="1:23" x14ac:dyDescent="0.15">
      <c r="A534" t="str">
        <f t="shared" si="16"/>
        <v/>
      </c>
      <c r="C534" s="1" t="s">
        <v>484</v>
      </c>
      <c r="D534" s="1">
        <v>6</v>
      </c>
      <c r="F534" s="1" t="s">
        <v>542</v>
      </c>
      <c r="H534" s="3" t="s">
        <v>2461</v>
      </c>
      <c r="K534" s="1" t="s">
        <v>645</v>
      </c>
      <c r="L534" s="1" t="s">
        <v>2350</v>
      </c>
      <c r="M534" s="1" t="s">
        <v>2357</v>
      </c>
      <c r="N534" s="2" t="s">
        <v>2477</v>
      </c>
      <c r="O534" s="6" t="str">
        <f t="shared" si="17"/>
        <v xml:space="preserve">|Syllable of Sleep|&amp;ref(Spell/P_Nature.jpg,nolink,25x25,Nature);5|||戦闘/水陸両用|催眠|
|~|&gt;|&gt;|&gt;|&gt;|広範囲の敵を眠らせようと試みます|
</v>
      </c>
      <c r="P534" s="3" t="s">
        <v>2359</v>
      </c>
      <c r="Q534" s="1">
        <v>30</v>
      </c>
      <c r="R534" s="1">
        <v>100</v>
      </c>
      <c r="S534" s="1">
        <v>25</v>
      </c>
      <c r="T534" s="1">
        <v>1</v>
      </c>
      <c r="U534" s="1">
        <v>0</v>
      </c>
      <c r="V534" s="1">
        <v>20</v>
      </c>
      <c r="W534" s="1" t="s">
        <v>2360</v>
      </c>
    </row>
    <row r="535" spans="1:23" x14ac:dyDescent="0.15">
      <c r="A535" t="str">
        <f t="shared" si="16"/>
        <v>Thaumaturgy6E</v>
      </c>
      <c r="C535" s="1" t="s">
        <v>484</v>
      </c>
      <c r="D535" s="1">
        <v>6</v>
      </c>
      <c r="F535" s="1" t="s">
        <v>543</v>
      </c>
      <c r="H535" s="3" t="s">
        <v>2461</v>
      </c>
      <c r="J535" s="1">
        <v>20</v>
      </c>
      <c r="K535" s="1" t="s">
        <v>644</v>
      </c>
      <c r="L535" s="1" t="s">
        <v>2350</v>
      </c>
      <c r="M535" s="1" t="s">
        <v>2462</v>
      </c>
      <c r="N535" s="2" t="s">
        <v>2478</v>
      </c>
      <c r="O535" s="6" t="str">
        <f t="shared" si="17"/>
        <v xml:space="preserve">|Beckoning|&amp;ref(Spell/P_Nature.jpg,nolink,25x25,Nature);5||&amp;ref(Spell/V_Nature.jpg,nolink,25x25,Nature Gem);20|儀式/水陸両用|遠隔攻撃|
|~|&gt;|&gt;|&gt;|&gt;|指定した森林の州に駐留する軍を行方不明にさせようと試みます|
</v>
      </c>
      <c r="P535" s="3">
        <v>999</v>
      </c>
      <c r="Q535" s="1">
        <v>4</v>
      </c>
      <c r="T535" s="1" t="s">
        <v>2479</v>
      </c>
      <c r="W535" s="1" t="s">
        <v>2480</v>
      </c>
    </row>
    <row r="536" spans="1:23" x14ac:dyDescent="0.15">
      <c r="A536" t="str">
        <f t="shared" si="16"/>
        <v>Thaumaturgy7S</v>
      </c>
      <c r="C536" s="1" t="s">
        <v>484</v>
      </c>
      <c r="D536" s="1">
        <v>7</v>
      </c>
      <c r="F536" s="1" t="s">
        <v>544</v>
      </c>
      <c r="H536" s="3" t="s">
        <v>2481</v>
      </c>
      <c r="J536" s="1">
        <v>60</v>
      </c>
      <c r="K536" s="1" t="s">
        <v>644</v>
      </c>
      <c r="L536" s="1" t="s">
        <v>2339</v>
      </c>
      <c r="M536" s="1" t="s">
        <v>2445</v>
      </c>
      <c r="N536" s="2" t="s">
        <v>2487</v>
      </c>
      <c r="O536" s="6" t="str">
        <f t="shared" si="17"/>
        <v xml:space="preserve">|Purgatory|&amp;ref(Spell/P_Fire.jpg,nolink,25x25,Fire);6||&amp;ref(Spell/V_Fire.jpg,nolink,25x25,Fire Gem);60|儀式/陸上専用|世界呪附|
|~|&gt;|&gt;|&gt;|&gt;|支配圏内の敵アンデッドを聖なる炎で攻撃します|
</v>
      </c>
      <c r="P536" s="3" t="s">
        <v>2486</v>
      </c>
      <c r="W536" s="1" t="s">
        <v>2445</v>
      </c>
    </row>
    <row r="537" spans="1:23" x14ac:dyDescent="0.15">
      <c r="A537" t="str">
        <f t="shared" si="16"/>
        <v/>
      </c>
      <c r="C537" s="1" t="s">
        <v>484</v>
      </c>
      <c r="D537" s="1">
        <v>7</v>
      </c>
      <c r="F537" s="1" t="s">
        <v>545</v>
      </c>
      <c r="H537" s="3" t="s">
        <v>2482</v>
      </c>
      <c r="J537" s="1">
        <v>50</v>
      </c>
      <c r="K537" s="1" t="s">
        <v>644</v>
      </c>
      <c r="L537" s="1" t="s">
        <v>2339</v>
      </c>
      <c r="M537" s="1" t="s">
        <v>2445</v>
      </c>
      <c r="N537" s="2" t="s">
        <v>2488</v>
      </c>
      <c r="O537" s="6" t="str">
        <f t="shared" si="17"/>
        <v xml:space="preserve">|Dark Skies|&amp;ref(Spell/P_Air.jpg,nolink,25x25,Air);5||&amp;ref(Spell/V_Air.jpg,nolink,25x25,Air Gem);50|儀式/陸上専用|世界呪附|
|~|&gt;|&gt;|&gt;|&gt;|支配圏内の空を暗くし敵の士気を低下させます|
</v>
      </c>
      <c r="P537" s="3" t="s">
        <v>2489</v>
      </c>
      <c r="W537" s="1" t="s">
        <v>2445</v>
      </c>
    </row>
    <row r="538" spans="1:23" x14ac:dyDescent="0.15">
      <c r="A538" t="str">
        <f t="shared" si="16"/>
        <v/>
      </c>
      <c r="C538" s="1" t="s">
        <v>484</v>
      </c>
      <c r="D538" s="1">
        <v>7</v>
      </c>
      <c r="F538" s="1" t="s">
        <v>546</v>
      </c>
      <c r="H538" s="3" t="s">
        <v>2483</v>
      </c>
      <c r="J538" s="1">
        <v>70</v>
      </c>
      <c r="K538" s="1" t="s">
        <v>644</v>
      </c>
      <c r="L538" s="1" t="s">
        <v>2350</v>
      </c>
      <c r="M538" s="1" t="s">
        <v>2445</v>
      </c>
      <c r="N538" s="2" t="s">
        <v>2490</v>
      </c>
      <c r="O538" s="6" t="str">
        <f t="shared" si="17"/>
        <v xml:space="preserve">|Vengeful Water|&amp;ref(Spell/P_Water.jpg,nolink,25x25,Water);7||&amp;ref(Spell/V_Water.jpg,nolink,25x25,Water Gem);70|儀式/水陸両用|世界呪附|
|~|&gt;|&gt;|&gt;|&gt;|支配圏内でWater Elementalが敵指揮官を暗殺します|
</v>
      </c>
      <c r="P538" s="3" t="s">
        <v>2491</v>
      </c>
      <c r="W538" s="1" t="s">
        <v>2445</v>
      </c>
    </row>
    <row r="539" spans="1:23" x14ac:dyDescent="0.15">
      <c r="A539" t="str">
        <f t="shared" si="16"/>
        <v/>
      </c>
      <c r="C539" s="1" t="s">
        <v>484</v>
      </c>
      <c r="D539" s="1">
        <v>7</v>
      </c>
      <c r="F539" s="1" t="s">
        <v>547</v>
      </c>
      <c r="H539" s="3" t="s">
        <v>2424</v>
      </c>
      <c r="J539" s="1">
        <v>3</v>
      </c>
      <c r="K539" s="1" t="s">
        <v>645</v>
      </c>
      <c r="L539" s="1" t="s">
        <v>2350</v>
      </c>
      <c r="M539" s="1" t="s">
        <v>2492</v>
      </c>
      <c r="N539" s="2" t="s">
        <v>2493</v>
      </c>
      <c r="O539" s="6" t="str">
        <f t="shared" si="17"/>
        <v xml:space="preserve">|Vortex of Returning|&amp;ref(Spell/P_Astral.jpg,nolink,25x25,Astral);4||&amp;ref(Spell/V_Astral.jpg,nolink,25x25,Astral Pearl);3|戦闘/水陸両用|全体帰還|
|~|&gt;|&gt;|&gt;|&gt;|味方全員を首都に帰還させます|
</v>
      </c>
      <c r="Q539" s="1">
        <v>0</v>
      </c>
      <c r="R539" s="1">
        <v>200</v>
      </c>
      <c r="S539" s="1">
        <v>666</v>
      </c>
      <c r="T539" s="1">
        <v>1</v>
      </c>
      <c r="U539" s="1">
        <v>0</v>
      </c>
      <c r="V539" s="1">
        <v>300</v>
      </c>
      <c r="W539" s="1" t="s">
        <v>2374</v>
      </c>
    </row>
    <row r="540" spans="1:23" x14ac:dyDescent="0.15">
      <c r="A540" t="str">
        <f t="shared" si="16"/>
        <v/>
      </c>
      <c r="C540" s="1" t="s">
        <v>484</v>
      </c>
      <c r="D540" s="1">
        <v>7</v>
      </c>
      <c r="F540" s="1" t="s">
        <v>548</v>
      </c>
      <c r="H540" s="3" t="s">
        <v>2484</v>
      </c>
      <c r="J540" s="1">
        <v>25</v>
      </c>
      <c r="K540" s="1" t="s">
        <v>644</v>
      </c>
      <c r="L540" s="1" t="s">
        <v>2350</v>
      </c>
      <c r="M540" s="1" t="s">
        <v>2457</v>
      </c>
      <c r="N540" s="2" t="s">
        <v>2494</v>
      </c>
      <c r="O540" s="6" t="str">
        <f t="shared" si="17"/>
        <v xml:space="preserve">|Divine Name|&amp;ref(Spell/P_Astral.jpg,nolink,25x25,Astral);5||&amp;ref(Spell/V_Astral.jpg,nolink,25x25,Astral Pearl);25|儀式/水陸両用|昇格|
|~|&gt;|&gt;|&gt;|&gt;|同じ州の兵士1体を指揮官に昇格します|
</v>
      </c>
    </row>
    <row r="541" spans="1:23" x14ac:dyDescent="0.15">
      <c r="A541" t="str">
        <f t="shared" si="16"/>
        <v/>
      </c>
      <c r="C541" s="1" t="s">
        <v>484</v>
      </c>
      <c r="D541" s="1">
        <v>7</v>
      </c>
      <c r="F541" s="1" t="s">
        <v>549</v>
      </c>
      <c r="H541" s="3" t="s">
        <v>2485</v>
      </c>
      <c r="J541" s="1">
        <v>1</v>
      </c>
      <c r="K541" s="1" t="s">
        <v>645</v>
      </c>
      <c r="L541" s="1" t="s">
        <v>2350</v>
      </c>
      <c r="M541" s="1" t="s">
        <v>2495</v>
      </c>
      <c r="N541" s="2" t="s">
        <v>2496</v>
      </c>
      <c r="O541" s="6" t="str">
        <f t="shared" si="17"/>
        <v xml:space="preserve">|Plague|&amp;ref(Spell/P_Death.jpg,nolink,25x25,Death);4||&amp;ref(Spell/V_Death.jpg,nolink,25x25,Death Gem);1|戦闘/水陸両用|疫病|
|~|&gt;|&gt;|&gt;|&gt;|小範囲の敵に疫病を感染させ急激に弱らせようと試みます|
</v>
      </c>
      <c r="P541" s="3" t="s">
        <v>2497</v>
      </c>
      <c r="Q541" s="1">
        <v>25</v>
      </c>
      <c r="R541" s="1">
        <v>125</v>
      </c>
      <c r="S541" s="1">
        <v>1</v>
      </c>
      <c r="T541" s="1">
        <v>1</v>
      </c>
      <c r="U541" s="1">
        <v>0</v>
      </c>
      <c r="V541" s="1">
        <v>100</v>
      </c>
      <c r="W541" s="1" t="s">
        <v>2498</v>
      </c>
    </row>
    <row r="542" spans="1:23" x14ac:dyDescent="0.15">
      <c r="A542" t="str">
        <f t="shared" si="16"/>
        <v>Thaumaturgy7E</v>
      </c>
      <c r="C542" s="1" t="s">
        <v>484</v>
      </c>
      <c r="D542" s="1">
        <v>7</v>
      </c>
      <c r="F542" s="1" t="s">
        <v>550</v>
      </c>
      <c r="H542" s="3" t="s">
        <v>2390</v>
      </c>
      <c r="K542" s="1" t="s">
        <v>645</v>
      </c>
      <c r="L542" s="1" t="s">
        <v>2350</v>
      </c>
      <c r="M542" s="1" t="s">
        <v>2448</v>
      </c>
      <c r="N542" s="2" t="s">
        <v>2499</v>
      </c>
      <c r="O542" s="6" t="str">
        <f t="shared" si="17"/>
        <v xml:space="preserve">|Charm|&amp;ref(Spell/P_Nature.jpg,nolink,25x25,Nature);3|||戦闘/水陸両用|魅了|
|~|&gt;|&gt;|&gt;|&gt;|敵1体を魅了しようと試みます|
</v>
      </c>
      <c r="P542" s="3" t="s">
        <v>2450</v>
      </c>
      <c r="Q542" s="1">
        <v>25</v>
      </c>
      <c r="R542" s="1">
        <v>100</v>
      </c>
      <c r="S542" s="1">
        <v>0</v>
      </c>
      <c r="T542" s="1">
        <v>1</v>
      </c>
      <c r="U542" s="1">
        <v>100</v>
      </c>
      <c r="V542" s="1">
        <v>30</v>
      </c>
      <c r="W542" s="1" t="s">
        <v>2363</v>
      </c>
    </row>
    <row r="543" spans="1:23" x14ac:dyDescent="0.15">
      <c r="A543" t="str">
        <f t="shared" si="16"/>
        <v>Thaumaturgy8S</v>
      </c>
      <c r="C543" s="1" t="s">
        <v>484</v>
      </c>
      <c r="D543" s="1">
        <v>8</v>
      </c>
      <c r="F543" s="1" t="s">
        <v>551</v>
      </c>
      <c r="H543" s="3" t="s">
        <v>2335</v>
      </c>
      <c r="J543" s="1">
        <v>1</v>
      </c>
      <c r="K543" s="1" t="s">
        <v>2505</v>
      </c>
      <c r="L543" s="1" t="s">
        <v>2339</v>
      </c>
      <c r="M543" s="1" t="s">
        <v>2361</v>
      </c>
      <c r="N543" s="2" t="s">
        <v>2506</v>
      </c>
      <c r="O543" s="6" t="str">
        <f t="shared" si="17"/>
        <v xml:space="preserve">|Hydrophobia|&amp;ref(Spell/P_Fire.jpg,nolink,25x25,Fire);2||&amp;ref(Spell/V_Fire.jpg,nolink,25x25,Fire Gem);1|戦闘/陸上専用|激高|
|~|&gt;|&gt;|&gt;|&gt;|中範囲の敵を激高させようと試みます|
</v>
      </c>
      <c r="P543" s="3" t="s">
        <v>2362</v>
      </c>
      <c r="Q543" s="1">
        <v>30</v>
      </c>
      <c r="R543" s="1">
        <v>125</v>
      </c>
      <c r="S543" s="1">
        <v>5</v>
      </c>
      <c r="T543" s="1">
        <v>1</v>
      </c>
      <c r="U543" s="1">
        <v>100</v>
      </c>
      <c r="V543" s="1">
        <v>100</v>
      </c>
      <c r="W543" s="1" t="s">
        <v>2360</v>
      </c>
    </row>
    <row r="544" spans="1:23" x14ac:dyDescent="0.15">
      <c r="A544" t="str">
        <f t="shared" si="16"/>
        <v/>
      </c>
      <c r="C544" s="1" t="s">
        <v>484</v>
      </c>
      <c r="D544" s="1">
        <v>8</v>
      </c>
      <c r="F544" s="1" t="s">
        <v>552</v>
      </c>
      <c r="H544" s="3" t="s">
        <v>2482</v>
      </c>
      <c r="J544" s="1">
        <v>60</v>
      </c>
      <c r="K544" s="1" t="s">
        <v>2504</v>
      </c>
      <c r="L544" s="1" t="s">
        <v>2339</v>
      </c>
      <c r="M544" s="1" t="s">
        <v>2445</v>
      </c>
      <c r="N544" s="2" t="s">
        <v>2507</v>
      </c>
      <c r="O544" s="6" t="str">
        <f t="shared" si="17"/>
        <v xml:space="preserve">|Gale Gate|&amp;ref(Spell/P_Air.jpg,nolink,25x25,Air);5||&amp;ref(Spell/V_Air.jpg,nolink,25x25,Air Gem);60|儀式/陸上専用|世界呪附|
|~|&gt;|&gt;|&gt;|&gt;|術者の国に大量の風の宝石を与えます|
</v>
      </c>
      <c r="P544" s="3" t="s">
        <v>2508</v>
      </c>
      <c r="W544" s="1" t="s">
        <v>2445</v>
      </c>
    </row>
    <row r="545" spans="1:23" x14ac:dyDescent="0.15">
      <c r="A545" t="str">
        <f t="shared" si="16"/>
        <v/>
      </c>
      <c r="C545" s="1" t="s">
        <v>484</v>
      </c>
      <c r="D545" s="1">
        <v>8</v>
      </c>
      <c r="F545" s="1" t="s">
        <v>553</v>
      </c>
      <c r="H545" s="3" t="s">
        <v>2500</v>
      </c>
      <c r="J545" s="1">
        <v>79</v>
      </c>
      <c r="K545" s="1" t="s">
        <v>2504</v>
      </c>
      <c r="L545" s="1" t="s">
        <v>2509</v>
      </c>
      <c r="M545" s="1" t="s">
        <v>2445</v>
      </c>
      <c r="N545" s="2" t="s">
        <v>2510</v>
      </c>
      <c r="O545" s="6" t="str">
        <f t="shared" si="17"/>
        <v xml:space="preserve">|Lure of the Deep|&amp;ref(Spell/P_Water.jpg,nolink,25x25,Water);6||&amp;ref(Spell/V_Water.jpg,nolink,25x25,Water Gem);79|儀式/水中専用|世界呪附|
|~|&gt;|&gt;|&gt;|&gt;|支配圏内の沿岸で敵軍を溺死させます|
</v>
      </c>
      <c r="P545" s="3" t="s">
        <v>2511</v>
      </c>
      <c r="W545" s="1" t="s">
        <v>2445</v>
      </c>
    </row>
    <row r="546" spans="1:23" x14ac:dyDescent="0.15">
      <c r="A546" t="str">
        <f t="shared" si="16"/>
        <v/>
      </c>
      <c r="C546" s="1" t="s">
        <v>484</v>
      </c>
      <c r="D546" s="1">
        <v>8</v>
      </c>
      <c r="F546" s="1" t="s">
        <v>554</v>
      </c>
      <c r="H546" s="3" t="s">
        <v>2484</v>
      </c>
      <c r="I546" s="1" t="s">
        <v>2426</v>
      </c>
      <c r="J546" s="1">
        <v>5</v>
      </c>
      <c r="K546" s="1" t="s">
        <v>2505</v>
      </c>
      <c r="L546" s="1" t="s">
        <v>2350</v>
      </c>
      <c r="M546" s="1" t="s">
        <v>2452</v>
      </c>
      <c r="N546" s="2" t="s">
        <v>2512</v>
      </c>
      <c r="O546" s="6" t="str">
        <f t="shared" si="17"/>
        <v xml:space="preserve">|Soul Drain|&amp;ref(Spell/P_Astral.jpg,nolink,25x25,Astral);5|&amp;ref(Spell/P_Death.jpg,nolink,25x25,Death);5|&amp;ref(Spell/V_Astral.jpg,nolink,25x25,Astral Pearl);5|戦闘/水陸両用|戦闘呪附|
|~|&gt;|&gt;|&gt;|&gt;|戦場全体から敵味方問わず生命力を吸収します|
</v>
      </c>
      <c r="P546" s="3" t="s">
        <v>2513</v>
      </c>
      <c r="W546" s="1" t="s">
        <v>2452</v>
      </c>
    </row>
    <row r="547" spans="1:23" x14ac:dyDescent="0.15">
      <c r="A547" t="str">
        <f t="shared" si="16"/>
        <v/>
      </c>
      <c r="C547" s="1" t="s">
        <v>484</v>
      </c>
      <c r="D547" s="1">
        <v>8</v>
      </c>
      <c r="F547" s="1" t="s">
        <v>555</v>
      </c>
      <c r="H547" s="3" t="s">
        <v>2426</v>
      </c>
      <c r="J547" s="1">
        <v>15</v>
      </c>
      <c r="K547" s="1" t="s">
        <v>2504</v>
      </c>
      <c r="L547" s="1" t="s">
        <v>2350</v>
      </c>
      <c r="M547" s="1" t="s">
        <v>2376</v>
      </c>
      <c r="N547" s="2" t="s">
        <v>2514</v>
      </c>
      <c r="O547" s="6" t="str">
        <f t="shared" si="17"/>
        <v xml:space="preserve">|Stygian Paths|&amp;ref(Spell/P_Death.jpg,nolink,25x25,Death);5||&amp;ref(Spell/V_Death.jpg,nolink,25x25,Death Gem);15|儀式/水陸両用|瞬間移動|
|~|&gt;|&gt;|&gt;|&gt;|指定した州まで危険な冥界を通り指揮下の兵と共に移動します|
</v>
      </c>
      <c r="Q547" s="1">
        <v>10</v>
      </c>
      <c r="W547" s="1" t="s">
        <v>2366</v>
      </c>
    </row>
    <row r="548" spans="1:23" x14ac:dyDescent="0.15">
      <c r="A548" t="str">
        <f t="shared" si="16"/>
        <v/>
      </c>
      <c r="C548" s="1" t="s">
        <v>484</v>
      </c>
      <c r="D548" s="1">
        <v>8</v>
      </c>
      <c r="F548" s="1" t="s">
        <v>556</v>
      </c>
      <c r="H548" s="3" t="s">
        <v>2426</v>
      </c>
      <c r="J548" s="1">
        <v>15</v>
      </c>
      <c r="K548" s="1" t="s">
        <v>2504</v>
      </c>
      <c r="L548" s="1" t="s">
        <v>2350</v>
      </c>
      <c r="M548" s="1" t="s">
        <v>2515</v>
      </c>
      <c r="N548" s="2" t="s">
        <v>2516</v>
      </c>
      <c r="O548" s="6" t="str">
        <f t="shared" si="17"/>
        <v xml:space="preserve">|Black Death|&amp;ref(Spell/P_Death.jpg,nolink,25x25,Death);5||&amp;ref(Spell/V_Death.jpg,nolink,25x25,Death Gem);15|儀式/水陸両用|災害誘発|
|~|&gt;|&gt;|&gt;|&gt;|指定した州に黒死病を放ち人口を激減させます|
</v>
      </c>
      <c r="Q548" s="1">
        <v>5</v>
      </c>
      <c r="W548" s="1" t="s">
        <v>2366</v>
      </c>
    </row>
    <row r="549" spans="1:23" x14ac:dyDescent="0.15">
      <c r="A549" t="str">
        <f t="shared" si="16"/>
        <v/>
      </c>
      <c r="C549" s="1" t="s">
        <v>484</v>
      </c>
      <c r="D549" s="1">
        <v>8</v>
      </c>
      <c r="F549" s="1" t="s">
        <v>557</v>
      </c>
      <c r="H549" s="3" t="s">
        <v>2461</v>
      </c>
      <c r="J549" s="1">
        <v>30</v>
      </c>
      <c r="K549" s="1" t="s">
        <v>2504</v>
      </c>
      <c r="L549" s="1" t="s">
        <v>2350</v>
      </c>
      <c r="M549" s="1" t="s">
        <v>2434</v>
      </c>
      <c r="N549" s="2" t="s">
        <v>2517</v>
      </c>
      <c r="O549" s="6" t="str">
        <f t="shared" si="17"/>
        <v xml:space="preserve">|Call the Worm That Walks|&amp;ref(Spell/P_Nature.jpg,nolink,25x25,Nature);5||&amp;ref(Spell/V_Nature.jpg,nolink,25x25,Nature Gem);30|儀式/水陸両用|指揮官召喚|
|~|&gt;|&gt;|&gt;|&gt;|蟲の大群に宿る不死の魔術師Worm Mageを召喚します|
</v>
      </c>
      <c r="P549" s="3" t="s">
        <v>2518</v>
      </c>
    </row>
    <row r="550" spans="1:23" x14ac:dyDescent="0.15">
      <c r="A550" t="str">
        <f t="shared" si="16"/>
        <v>Thaumaturgy8E</v>
      </c>
      <c r="C550" s="1" t="s">
        <v>484</v>
      </c>
      <c r="D550" s="1">
        <v>8</v>
      </c>
      <c r="F550" s="1" t="s">
        <v>558</v>
      </c>
      <c r="H550" s="3" t="s">
        <v>2501</v>
      </c>
      <c r="J550" s="1">
        <v>4</v>
      </c>
      <c r="K550" s="1" t="s">
        <v>2505</v>
      </c>
      <c r="L550" s="1" t="s">
        <v>2350</v>
      </c>
      <c r="M550" s="1" t="s">
        <v>2522</v>
      </c>
      <c r="N550" s="2" t="s">
        <v>2519</v>
      </c>
      <c r="O550" s="6" t="str">
        <f t="shared" si="17"/>
        <v xml:space="preserve">|Beast Mastery|&amp;ref(Spell/P_Nature.jpg,nolink,25x25,Nature);6||&amp;ref(Spell/V_Nature.jpg,nolink,25x25,Nature Gem);4|戦闘/水陸両用|全体隷属|
|~|&gt;|&gt;|&gt;|&gt;|敵の動物全員を隷属させようと試みます|
</v>
      </c>
      <c r="P550" s="3" t="s">
        <v>2441</v>
      </c>
      <c r="Q550" s="1">
        <v>0</v>
      </c>
      <c r="R550" s="1">
        <v>225</v>
      </c>
      <c r="S550" s="1">
        <v>666</v>
      </c>
      <c r="T550" s="1">
        <v>1</v>
      </c>
      <c r="U550" s="1">
        <v>0</v>
      </c>
      <c r="V550" s="1">
        <v>400</v>
      </c>
      <c r="W550" s="1" t="s">
        <v>2520</v>
      </c>
    </row>
    <row r="551" spans="1:23" x14ac:dyDescent="0.15">
      <c r="A551" t="str">
        <f t="shared" si="16"/>
        <v>Thaumaturgy9S</v>
      </c>
      <c r="C551" s="1" t="s">
        <v>484</v>
      </c>
      <c r="D551" s="1">
        <v>9</v>
      </c>
      <c r="F551" s="1" t="s">
        <v>559</v>
      </c>
      <c r="H551" s="3" t="s">
        <v>2484</v>
      </c>
      <c r="J551" s="1">
        <v>25</v>
      </c>
      <c r="K551" s="1" t="s">
        <v>2504</v>
      </c>
      <c r="L551" s="1" t="s">
        <v>2350</v>
      </c>
      <c r="M551" s="1" t="s">
        <v>2376</v>
      </c>
      <c r="N551" s="2" t="s">
        <v>2521</v>
      </c>
      <c r="O551" s="6" t="str">
        <f t="shared" si="17"/>
        <v xml:space="preserve">|Astral Travel|&amp;ref(Spell/P_Astral.jpg,nolink,25x25,Astral);5||&amp;ref(Spell/V_Astral.jpg,nolink,25x25,Astral Pearl);25|儀式/水陸両用|瞬間移動|
|~|&gt;|&gt;|&gt;|&gt;|指定した州に指揮下の兵と共に移動します|
</v>
      </c>
      <c r="Q551" s="1">
        <v>5</v>
      </c>
      <c r="W551" s="1" t="s">
        <v>2366</v>
      </c>
    </row>
    <row r="552" spans="1:23" x14ac:dyDescent="0.15">
      <c r="A552" t="str">
        <f t="shared" si="16"/>
        <v/>
      </c>
      <c r="C552" s="1" t="s">
        <v>484</v>
      </c>
      <c r="D552" s="1">
        <v>9</v>
      </c>
      <c r="F552" s="1" t="s">
        <v>560</v>
      </c>
      <c r="H552" s="3" t="s">
        <v>2502</v>
      </c>
      <c r="J552" s="1">
        <v>8</v>
      </c>
      <c r="K552" s="1" t="s">
        <v>2505</v>
      </c>
      <c r="L552" s="1" t="s">
        <v>2350</v>
      </c>
      <c r="M552" s="1" t="s">
        <v>2522</v>
      </c>
      <c r="N552" s="2" t="s">
        <v>2523</v>
      </c>
      <c r="O552" s="6" t="str">
        <f t="shared" si="17"/>
        <v xml:space="preserve">|Master Enslave|&amp;ref(Spell/P_Astral.jpg,nolink,25x25,Astral);8||&amp;ref(Spell/V_Astral.jpg,nolink,25x25,Astral Pearl);8|戦闘/水陸両用|全体隷属|
|~|&gt;|&gt;|&gt;|&gt;|敵全員を隷属させようと試みます|
</v>
      </c>
      <c r="P552" s="3" t="s">
        <v>2441</v>
      </c>
      <c r="Q552" s="1">
        <v>0</v>
      </c>
      <c r="R552" s="1">
        <v>325</v>
      </c>
      <c r="S552" s="1">
        <v>666</v>
      </c>
      <c r="T552" s="1">
        <v>1</v>
      </c>
      <c r="U552" s="1">
        <v>0</v>
      </c>
      <c r="V552" s="1">
        <v>800</v>
      </c>
      <c r="W552" s="1" t="s">
        <v>2524</v>
      </c>
    </row>
    <row r="553" spans="1:23" x14ac:dyDescent="0.15">
      <c r="A553" t="str">
        <f t="shared" si="16"/>
        <v>Thaumaturgy9E</v>
      </c>
      <c r="C553" s="1" t="s">
        <v>484</v>
      </c>
      <c r="D553" s="1">
        <v>9</v>
      </c>
      <c r="F553" s="1" t="s">
        <v>561</v>
      </c>
      <c r="H553" s="3" t="s">
        <v>2503</v>
      </c>
      <c r="J553" s="1">
        <v>7</v>
      </c>
      <c r="K553" s="1" t="s">
        <v>2505</v>
      </c>
      <c r="L553" s="1" t="s">
        <v>2350</v>
      </c>
      <c r="M553" s="1" t="s">
        <v>2522</v>
      </c>
      <c r="N553" s="2" t="s">
        <v>2525</v>
      </c>
      <c r="O553" s="6" t="str">
        <f t="shared" si="17"/>
        <v xml:space="preserve">|Undead Mastery|&amp;ref(Spell/P_Death.jpg,nolink,25x25,Death);7||&amp;ref(Spell/V_Death.jpg,nolink,25x25,Death Gem);7|戦闘/水陸両用|全体隷属|
|~|&gt;|&gt;|&gt;|&gt;|敵のアンデッド全員を隷属させようと試みます|
</v>
      </c>
      <c r="P553" s="3" t="s">
        <v>2441</v>
      </c>
      <c r="Q553" s="1">
        <v>0</v>
      </c>
      <c r="R553" s="1">
        <v>300</v>
      </c>
      <c r="S553" s="1">
        <v>666</v>
      </c>
      <c r="T553" s="1">
        <v>1</v>
      </c>
      <c r="U553" s="1">
        <v>0</v>
      </c>
      <c r="V553" s="1">
        <v>700</v>
      </c>
      <c r="W553" s="1" t="s">
        <v>2526</v>
      </c>
    </row>
    <row r="554" spans="1:23" x14ac:dyDescent="0.15">
      <c r="A554" t="str">
        <f t="shared" si="16"/>
        <v>Blood Magic0S</v>
      </c>
      <c r="C554" s="1" t="s">
        <v>562</v>
      </c>
      <c r="D554" s="1">
        <v>0</v>
      </c>
      <c r="F554" s="1" t="s">
        <v>563</v>
      </c>
      <c r="H554" s="3" t="s">
        <v>2527</v>
      </c>
      <c r="J554" s="1">
        <v>1</v>
      </c>
      <c r="K554" s="1" t="s">
        <v>645</v>
      </c>
      <c r="L554" s="1" t="s">
        <v>2530</v>
      </c>
      <c r="M554" s="1" t="s">
        <v>2531</v>
      </c>
      <c r="N554" s="2" t="s">
        <v>2535</v>
      </c>
      <c r="O554" s="6" t="str">
        <f t="shared" si="17"/>
        <v xml:space="preserve">|Bleed|&amp;ref(Spell/P_Blood.jpg,nolink,25x25,Blood);1||&amp;ref(Spell/V_Blood.jpg,nolink,25x25,Blood Slave);1|戦闘/水陸両用|出血|
|~|&gt;|&gt;|&gt;|&gt;|敵1体に大量出血を引き起こそうと試みます|
</v>
      </c>
      <c r="P554" s="3" t="s">
        <v>2532</v>
      </c>
      <c r="Q554" s="1" t="s">
        <v>2533</v>
      </c>
      <c r="R554" s="1">
        <v>150</v>
      </c>
      <c r="S554" s="1">
        <v>0</v>
      </c>
      <c r="T554" s="1">
        <v>1</v>
      </c>
      <c r="U554" s="1">
        <v>0</v>
      </c>
      <c r="V554" s="1">
        <v>100</v>
      </c>
      <c r="W554" s="1" t="s">
        <v>2534</v>
      </c>
    </row>
    <row r="555" spans="1:23" x14ac:dyDescent="0.15">
      <c r="A555" t="str">
        <f t="shared" si="16"/>
        <v>Blood Magic1S</v>
      </c>
      <c r="C555" s="1" t="s">
        <v>562</v>
      </c>
      <c r="D555" s="1">
        <v>1</v>
      </c>
      <c r="F555" s="1" t="s">
        <v>564</v>
      </c>
      <c r="H555" s="3" t="s">
        <v>2527</v>
      </c>
      <c r="J555" s="1">
        <v>2</v>
      </c>
      <c r="K555" s="1" t="s">
        <v>645</v>
      </c>
      <c r="L555" s="1" t="s">
        <v>2529</v>
      </c>
      <c r="M555" s="1" t="s">
        <v>2536</v>
      </c>
      <c r="N555" s="2" t="s">
        <v>2537</v>
      </c>
      <c r="O555" s="6" t="str">
        <f t="shared" si="17"/>
        <v xml:space="preserve">|Blood Burst|&amp;ref(Spell/P_Blood.jpg,nolink,25x25,Blood);1||&amp;ref(Spell/V_Blood.jpg,nolink,25x25,Blood Slave);2|戦闘/陸上専用|攻撃|
|~|&gt;|&gt;|&gt;|&gt;|小範囲の敵の血液を爆破して攻撃します|
</v>
      </c>
      <c r="P555" s="3" t="s">
        <v>2538</v>
      </c>
      <c r="Q555" s="1">
        <v>35</v>
      </c>
      <c r="R555" s="1">
        <v>175</v>
      </c>
      <c r="S555" s="1">
        <v>1</v>
      </c>
      <c r="T555" s="1">
        <v>1</v>
      </c>
      <c r="U555" s="1">
        <v>5</v>
      </c>
      <c r="V555" s="1">
        <v>200</v>
      </c>
      <c r="W555" s="1" t="s">
        <v>2539</v>
      </c>
    </row>
    <row r="556" spans="1:23" x14ac:dyDescent="0.15">
      <c r="A556" t="str">
        <f t="shared" si="16"/>
        <v/>
      </c>
      <c r="C556" s="1" t="s">
        <v>562</v>
      </c>
      <c r="D556" s="1">
        <v>1</v>
      </c>
      <c r="F556" s="1" t="s">
        <v>565</v>
      </c>
      <c r="H556" s="3" t="s">
        <v>2527</v>
      </c>
      <c r="J556" s="1">
        <v>1</v>
      </c>
      <c r="K556" s="1" t="s">
        <v>645</v>
      </c>
      <c r="L556" s="1" t="s">
        <v>2529</v>
      </c>
      <c r="M556" s="1" t="s">
        <v>2540</v>
      </c>
      <c r="N556" s="2" t="s">
        <v>2541</v>
      </c>
      <c r="O556" s="6" t="str">
        <f t="shared" si="17"/>
        <v xml:space="preserve">|Blood Heal|&amp;ref(Spell/P_Blood.jpg,nolink,25x25,Blood);1||&amp;ref(Spell/V_Blood.jpg,nolink,25x25,Blood Slave);1|戦闘/陸上専用|治療|
|~|&gt;|&gt;|&gt;|&gt;|自身のHPを回復させます|
</v>
      </c>
      <c r="P556" s="3">
        <v>50</v>
      </c>
      <c r="Q556" s="1">
        <v>0</v>
      </c>
      <c r="R556" s="1">
        <v>150</v>
      </c>
      <c r="S556" s="1">
        <v>0</v>
      </c>
      <c r="T556" s="1">
        <v>1</v>
      </c>
      <c r="U556" s="1">
        <v>0</v>
      </c>
      <c r="V556" s="1">
        <v>100</v>
      </c>
      <c r="W556" s="1" t="s">
        <v>2539</v>
      </c>
    </row>
    <row r="557" spans="1:23" x14ac:dyDescent="0.15">
      <c r="A557" t="str">
        <f t="shared" si="16"/>
        <v/>
      </c>
      <c r="C557" s="1" t="s">
        <v>562</v>
      </c>
      <c r="D557" s="1">
        <v>1</v>
      </c>
      <c r="F557" s="1" t="s">
        <v>566</v>
      </c>
      <c r="H557" s="3" t="s">
        <v>2527</v>
      </c>
      <c r="J557" s="1">
        <v>1</v>
      </c>
      <c r="K557" s="1" t="s">
        <v>645</v>
      </c>
      <c r="L557" s="1" t="s">
        <v>2529</v>
      </c>
      <c r="M557" s="1" t="s">
        <v>2542</v>
      </c>
      <c r="N557" s="2" t="s">
        <v>2543</v>
      </c>
      <c r="O557" s="6" t="str">
        <f t="shared" si="17"/>
        <v xml:space="preserve">|Sabbath Master|&amp;ref(Spell/P_Blood.jpg,nolink,25x25,Blood);1||&amp;ref(Spell/V_Blood.jpg,nolink,25x25,Blood Slave);1|戦闘/陸上専用|集団詠唱|
|~|&gt;|&gt;|&gt;|&gt;|自身をCommunionの利用者側へ登録します|
</v>
      </c>
      <c r="P557" s="3" t="s">
        <v>2544</v>
      </c>
      <c r="Q557" s="1">
        <v>0</v>
      </c>
      <c r="R557" s="1">
        <v>150</v>
      </c>
      <c r="S557" s="1">
        <v>0</v>
      </c>
      <c r="T557" s="1">
        <v>1</v>
      </c>
      <c r="U557" s="1">
        <v>0</v>
      </c>
      <c r="V557" s="1">
        <v>100</v>
      </c>
    </row>
    <row r="558" spans="1:23" x14ac:dyDescent="0.15">
      <c r="A558" t="str">
        <f t="shared" si="16"/>
        <v/>
      </c>
      <c r="C558" s="1" t="s">
        <v>562</v>
      </c>
      <c r="D558" s="1">
        <v>1</v>
      </c>
      <c r="F558" s="1" t="s">
        <v>567</v>
      </c>
      <c r="H558" s="3" t="s">
        <v>2527</v>
      </c>
      <c r="J558" s="1">
        <v>1</v>
      </c>
      <c r="K558" s="1" t="s">
        <v>645</v>
      </c>
      <c r="L558" s="1" t="s">
        <v>2529</v>
      </c>
      <c r="M558" s="1" t="s">
        <v>2542</v>
      </c>
      <c r="N558" s="2" t="s">
        <v>2545</v>
      </c>
      <c r="O558" s="6" t="str">
        <f t="shared" si="17"/>
        <v xml:space="preserve">|Sabbath Slave|&amp;ref(Spell/P_Blood.jpg,nolink,25x25,Blood);1||&amp;ref(Spell/V_Blood.jpg,nolink,25x25,Blood Slave);1|戦闘/陸上専用|集団詠唱|
|~|&gt;|&gt;|&gt;|&gt;|自身をCommunionの供給者側へ登録します|
</v>
      </c>
      <c r="P558" s="3" t="s">
        <v>2546</v>
      </c>
      <c r="Q558" s="1">
        <v>0</v>
      </c>
      <c r="R558" s="1">
        <v>150</v>
      </c>
      <c r="S558" s="1">
        <v>0</v>
      </c>
      <c r="T558" s="1">
        <v>1</v>
      </c>
      <c r="U558" s="1">
        <v>0</v>
      </c>
      <c r="V558" s="1">
        <v>100</v>
      </c>
    </row>
    <row r="559" spans="1:23" x14ac:dyDescent="0.15">
      <c r="A559" t="str">
        <f t="shared" si="16"/>
        <v/>
      </c>
      <c r="C559" s="1" t="s">
        <v>562</v>
      </c>
      <c r="D559" s="1">
        <v>1</v>
      </c>
      <c r="F559" s="1" t="s">
        <v>568</v>
      </c>
      <c r="H559" s="3" t="s">
        <v>2527</v>
      </c>
      <c r="J559" s="1">
        <v>1</v>
      </c>
      <c r="K559" s="1" t="s">
        <v>645</v>
      </c>
      <c r="L559" s="1" t="s">
        <v>2529</v>
      </c>
      <c r="M559" s="1" t="s">
        <v>2547</v>
      </c>
      <c r="N559" s="2" t="s">
        <v>2548</v>
      </c>
      <c r="O559" s="6" t="str">
        <f t="shared" si="17"/>
        <v xml:space="preserve">|Reinvigoration|&amp;ref(Spell/P_Blood.jpg,nolink,25x25,Blood);1||&amp;ref(Spell/V_Blood.jpg,nolink,25x25,Blood Slave);1|戦闘/陸上専用|疲労回復|
|~|&gt;|&gt;|&gt;|&gt;|自身の疲労をほぼ完全に回復させます|
</v>
      </c>
      <c r="P559" s="3">
        <v>200</v>
      </c>
      <c r="Q559" s="1">
        <v>0</v>
      </c>
      <c r="R559" s="1">
        <v>150</v>
      </c>
      <c r="S559" s="1">
        <v>0</v>
      </c>
      <c r="T559" s="1">
        <v>1</v>
      </c>
      <c r="U559" s="1">
        <v>0</v>
      </c>
      <c r="V559" s="1">
        <v>100</v>
      </c>
    </row>
    <row r="560" spans="1:23" x14ac:dyDescent="0.15">
      <c r="A560" t="str">
        <f t="shared" si="16"/>
        <v/>
      </c>
      <c r="C560" s="1" t="s">
        <v>562</v>
      </c>
      <c r="D560" s="1">
        <v>1</v>
      </c>
      <c r="F560" s="1" t="s">
        <v>569</v>
      </c>
      <c r="H560" s="3" t="s">
        <v>2527</v>
      </c>
      <c r="J560" s="1">
        <v>4</v>
      </c>
      <c r="K560" s="1" t="s">
        <v>644</v>
      </c>
      <c r="L560" s="1" t="s">
        <v>2529</v>
      </c>
      <c r="M560" s="1" t="s">
        <v>2549</v>
      </c>
      <c r="N560" s="2" t="s">
        <v>2550</v>
      </c>
      <c r="O560" s="6" t="str">
        <f t="shared" si="17"/>
        <v xml:space="preserve">|Bind Shadow Imp|&amp;ref(Spell/P_Blood.jpg,nolink,25x25,Blood);1||&amp;ref(Spell/V_Blood.jpg,nolink,25x25,Blood Slave);4|儀式/陸上専用|指揮官召喚|
|~|&gt;|&gt;|&gt;|&gt;|偵察を得意とする小悪魔Shadow Impを召喚します|
</v>
      </c>
      <c r="P560" s="3" t="s">
        <v>2551</v>
      </c>
      <c r="T560" s="1">
        <v>1</v>
      </c>
    </row>
    <row r="561" spans="1:24" x14ac:dyDescent="0.15">
      <c r="A561" t="str">
        <f t="shared" si="16"/>
        <v/>
      </c>
      <c r="C561" s="1" t="s">
        <v>562</v>
      </c>
      <c r="D561" s="1">
        <v>1</v>
      </c>
      <c r="F561" s="1" t="s">
        <v>570</v>
      </c>
      <c r="H561" s="3" t="s">
        <v>2527</v>
      </c>
      <c r="J561" s="1">
        <v>1</v>
      </c>
      <c r="K561" s="1" t="s">
        <v>645</v>
      </c>
      <c r="L561" s="1" t="s">
        <v>2529</v>
      </c>
      <c r="M561" s="1" t="s">
        <v>2552</v>
      </c>
      <c r="N561" s="2" t="s">
        <v>2553</v>
      </c>
      <c r="O561" s="6" t="str">
        <f t="shared" si="17"/>
        <v xml:space="preserve">|Summon Imps|&amp;ref(Spell/P_Blood.jpg,nolink,25x25,Blood);1||&amp;ref(Spell/V_Blood.jpg,nolink,25x25,Blood Slave);1|戦闘/陸上専用|一時的召喚|
|~|&gt;|&gt;|&gt;|&gt;|飛行する小悪魔Impを5体召喚します|
</v>
      </c>
      <c r="P561" s="3" t="s">
        <v>2554</v>
      </c>
      <c r="Q561" s="1">
        <v>1</v>
      </c>
      <c r="R561" s="1">
        <v>150</v>
      </c>
      <c r="S561" s="1">
        <v>0</v>
      </c>
      <c r="T561" s="1">
        <v>5</v>
      </c>
      <c r="U561" s="1">
        <v>0</v>
      </c>
      <c r="V561" s="1">
        <v>100</v>
      </c>
    </row>
    <row r="562" spans="1:24" x14ac:dyDescent="0.15">
      <c r="A562" t="str">
        <f t="shared" si="16"/>
        <v/>
      </c>
      <c r="C562" s="1" t="s">
        <v>562</v>
      </c>
      <c r="D562" s="1">
        <v>1</v>
      </c>
      <c r="F562" s="1" t="s">
        <v>571</v>
      </c>
      <c r="H562" s="3" t="s">
        <v>2527</v>
      </c>
      <c r="I562" s="1" t="s">
        <v>2528</v>
      </c>
      <c r="J562" s="1">
        <v>2</v>
      </c>
      <c r="K562" s="1" t="s">
        <v>644</v>
      </c>
      <c r="L562" s="1" t="s">
        <v>2529</v>
      </c>
      <c r="M562" s="1" t="s">
        <v>2555</v>
      </c>
      <c r="N562" s="2" t="s">
        <v>2556</v>
      </c>
      <c r="O562" s="6" t="str">
        <f t="shared" si="17"/>
        <v xml:space="preserve">|Bind Fiery Imps|&amp;ref(Spell/P_Blood.jpg,nolink,25x25,Blood);1|&amp;ref(Spell/P_Fire.jpg,nolink,25x25,Fire);1|&amp;ref(Spell/V_Blood.jpg,nolink,25x25,Blood Slave);2|儀式/陸上専用|兵士召喚|
|~|&gt;|&gt;|&gt;|&gt;|炎を使う小悪魔Fiery Impを5+体召喚します|
</v>
      </c>
      <c r="P562" s="3" t="s">
        <v>2557</v>
      </c>
      <c r="T562" s="1" t="s">
        <v>2558</v>
      </c>
    </row>
    <row r="563" spans="1:24" x14ac:dyDescent="0.15">
      <c r="A563" t="str">
        <f t="shared" si="16"/>
        <v>Blood Magic1E</v>
      </c>
      <c r="C563" s="1" t="s">
        <v>562</v>
      </c>
      <c r="D563" s="1">
        <v>1</v>
      </c>
      <c r="F563" s="1" t="s">
        <v>572</v>
      </c>
      <c r="H563" s="3" t="s">
        <v>2527</v>
      </c>
      <c r="I563" s="1" t="s">
        <v>2528</v>
      </c>
      <c r="K563" s="1" t="s">
        <v>645</v>
      </c>
      <c r="L563" s="1" t="s">
        <v>2530</v>
      </c>
      <c r="M563" s="1" t="s">
        <v>2536</v>
      </c>
      <c r="N563" s="2" t="s">
        <v>2559</v>
      </c>
      <c r="O563" s="6" t="str">
        <f t="shared" si="17"/>
        <v xml:space="preserve">|Blood Boil|&amp;ref(Spell/P_Blood.jpg,nolink,25x25,Blood);1|&amp;ref(Spell/P_Fire.jpg,nolink,25x25,Fire);1||戦闘/水陸両用|攻撃|
|~|&gt;|&gt;|&gt;|&gt;|敵1体の血液を沸騰させて攻撃します|
</v>
      </c>
      <c r="P563" s="3" t="s">
        <v>2538</v>
      </c>
      <c r="Q563" s="1">
        <v>25</v>
      </c>
      <c r="R563" s="1">
        <v>125</v>
      </c>
      <c r="S563" s="1">
        <v>0</v>
      </c>
      <c r="T563" s="1">
        <v>1</v>
      </c>
      <c r="U563" s="1">
        <v>3</v>
      </c>
      <c r="V563" s="1">
        <v>50</v>
      </c>
      <c r="W563" s="1" t="s">
        <v>2560</v>
      </c>
    </row>
    <row r="564" spans="1:24" x14ac:dyDescent="0.15">
      <c r="A564" t="str">
        <f t="shared" si="16"/>
        <v>Blood Magic2S</v>
      </c>
      <c r="C564" s="1" t="s">
        <v>562</v>
      </c>
      <c r="D564" s="1">
        <v>2</v>
      </c>
      <c r="F564" s="1" t="s">
        <v>573</v>
      </c>
      <c r="H564" s="3" t="s">
        <v>2527</v>
      </c>
      <c r="J564" s="1">
        <v>5</v>
      </c>
      <c r="K564" s="1" t="s">
        <v>2564</v>
      </c>
      <c r="L564" s="1" t="s">
        <v>2529</v>
      </c>
      <c r="M564" s="1" t="s">
        <v>2566</v>
      </c>
      <c r="N564" s="2" t="s">
        <v>2567</v>
      </c>
      <c r="O564" s="6" t="str">
        <f t="shared" si="17"/>
        <v xml:space="preserve">|Bowl of Blood|&amp;ref(Spell/P_Blood.jpg,nolink,25x25,Blood);1||&amp;ref(Spell/V_Blood.jpg,nolink,25x25,Blood Slave);5|儀式/陸上専用|土地探索|
|~|&gt;|&gt;|&gt;|&gt;|指定した州の血魔法に関連する魔法の地を全て明かします|
</v>
      </c>
      <c r="Q564" s="1">
        <v>5</v>
      </c>
      <c r="W564" s="1" t="s">
        <v>2568</v>
      </c>
    </row>
    <row r="565" spans="1:24" x14ac:dyDescent="0.15">
      <c r="A565" t="str">
        <f t="shared" si="16"/>
        <v/>
      </c>
      <c r="C565" s="1" t="s">
        <v>562</v>
      </c>
      <c r="D565" s="1">
        <v>2</v>
      </c>
      <c r="F565" s="1" t="s">
        <v>574</v>
      </c>
      <c r="H565" s="3" t="s">
        <v>2527</v>
      </c>
      <c r="J565" s="1">
        <v>1</v>
      </c>
      <c r="K565" s="1" t="s">
        <v>2565</v>
      </c>
      <c r="L565" s="1" t="s">
        <v>2529</v>
      </c>
      <c r="M565" s="1" t="s">
        <v>2569</v>
      </c>
      <c r="N565" s="2" t="s">
        <v>2570</v>
      </c>
      <c r="O565" s="6" t="str">
        <f t="shared" si="17"/>
        <v xml:space="preserve">|Banish Demon|&amp;ref(Spell/P_Blood.jpg,nolink,25x25,Blood);1||&amp;ref(Spell/V_Blood.jpg,nolink,25x25,Blood Slave);1|戦闘/陸上専用|即死|
|~|&gt;|&gt;|&gt;|&gt;|敵のデーモン1体を送還し即死させようと試みます|
</v>
      </c>
      <c r="P565" s="3">
        <v>999</v>
      </c>
      <c r="Q565" s="1">
        <v>30</v>
      </c>
      <c r="R565" s="1">
        <v>150</v>
      </c>
      <c r="S565" s="1">
        <v>0</v>
      </c>
      <c r="T565" s="1">
        <v>1</v>
      </c>
      <c r="U565" s="1">
        <v>100</v>
      </c>
      <c r="V565" s="1">
        <v>100</v>
      </c>
      <c r="W565" s="1" t="s">
        <v>2571</v>
      </c>
    </row>
    <row r="566" spans="1:24" x14ac:dyDescent="0.15">
      <c r="A566" t="str">
        <f t="shared" si="16"/>
        <v/>
      </c>
      <c r="C566" s="1" t="s">
        <v>562</v>
      </c>
      <c r="D566" s="1">
        <v>2</v>
      </c>
      <c r="F566" s="1" t="s">
        <v>575</v>
      </c>
      <c r="H566" s="3" t="s">
        <v>2527</v>
      </c>
      <c r="I566" s="1" t="s">
        <v>2561</v>
      </c>
      <c r="J566" s="1">
        <v>3</v>
      </c>
      <c r="K566" s="1" t="s">
        <v>2564</v>
      </c>
      <c r="L566" s="1" t="s">
        <v>2529</v>
      </c>
      <c r="M566" s="1" t="s">
        <v>2555</v>
      </c>
      <c r="N566" s="2" t="s">
        <v>2572</v>
      </c>
      <c r="O566" s="6" t="str">
        <f t="shared" si="17"/>
        <v xml:space="preserve">|Bind Bone Fiends|&amp;ref(Spell/P_Blood.jpg,nolink,25x25,Blood);1|&amp;ref(Spell/P_Death.jpg,nolink,25x25,Death);1|&amp;ref(Spell/V_Blood.jpg,nolink,25x25,Blood Slave);3|儀式/陸上専用|兵士召喚|
|~|&gt;|&gt;|&gt;|&gt;|骨だけの悪魔Bone Fiendを5+体召喚します|
</v>
      </c>
      <c r="P566" s="3" t="s">
        <v>2573</v>
      </c>
      <c r="T566" s="1" t="s">
        <v>2558</v>
      </c>
    </row>
    <row r="567" spans="1:24" x14ac:dyDescent="0.15">
      <c r="A567" t="str">
        <f t="shared" si="16"/>
        <v/>
      </c>
      <c r="C567" s="1" t="s">
        <v>562</v>
      </c>
      <c r="D567" s="1">
        <v>2</v>
      </c>
      <c r="F567" s="1" t="s">
        <v>576</v>
      </c>
      <c r="H567" s="3" t="s">
        <v>2562</v>
      </c>
      <c r="J567" s="1">
        <v>1</v>
      </c>
      <c r="K567" s="1" t="s">
        <v>2565</v>
      </c>
      <c r="L567" s="1" t="s">
        <v>2529</v>
      </c>
      <c r="M567" s="1" t="s">
        <v>2536</v>
      </c>
      <c r="N567" s="2" t="s">
        <v>2574</v>
      </c>
      <c r="O567" s="6" t="str">
        <f t="shared" si="17"/>
        <v xml:space="preserve">|Agony|&amp;ref(Spell/P_Blood.jpg,nolink,25x25,Blood);2||&amp;ref(Spell/V_Blood.jpg,nolink,25x25,Blood Slave);1|戦闘/陸上専用|攻撃|
|~|&gt;|&gt;|&gt;|&gt;|中範囲の敵を苦痛で攻撃し怯えさせようと試みます|
</v>
      </c>
      <c r="P567" s="3">
        <v>1</v>
      </c>
      <c r="Q567" s="1">
        <v>40</v>
      </c>
      <c r="R567" s="1">
        <v>150</v>
      </c>
      <c r="S567" s="1" t="s">
        <v>2575</v>
      </c>
      <c r="T567" s="1">
        <v>1</v>
      </c>
      <c r="U567" s="1">
        <v>2</v>
      </c>
      <c r="V567" s="1">
        <v>100</v>
      </c>
      <c r="W567" s="1" t="s">
        <v>2560</v>
      </c>
      <c r="X567" s="1" t="s">
        <v>2576</v>
      </c>
    </row>
    <row r="568" spans="1:24" x14ac:dyDescent="0.15">
      <c r="A568" t="str">
        <f t="shared" si="16"/>
        <v/>
      </c>
      <c r="C568" s="1" t="s">
        <v>562</v>
      </c>
      <c r="D568" s="1">
        <v>2</v>
      </c>
      <c r="F568" s="1" t="s">
        <v>577</v>
      </c>
      <c r="H568" s="3" t="s">
        <v>2562</v>
      </c>
      <c r="J568" s="1">
        <v>3</v>
      </c>
      <c r="K568" s="1" t="s">
        <v>2564</v>
      </c>
      <c r="L568" s="1" t="s">
        <v>2529</v>
      </c>
      <c r="M568" s="1" t="s">
        <v>2555</v>
      </c>
      <c r="N568" s="2" t="s">
        <v>2577</v>
      </c>
      <c r="O568" s="6" t="str">
        <f t="shared" si="17"/>
        <v xml:space="preserve">|Bind Spine Devil|&amp;ref(Spell/P_Blood.jpg,nolink,25x25,Blood);2||&amp;ref(Spell/V_Blood.jpg,nolink,25x25,Blood Slave);3|儀式/陸上専用|兵士召喚|
|~|&gt;|&gt;|&gt;|&gt;|毒の棘を持つ悪魔Spine Devilを1体召喚します|
</v>
      </c>
      <c r="P568" s="3" t="s">
        <v>2578</v>
      </c>
      <c r="T568" s="1">
        <v>1</v>
      </c>
    </row>
    <row r="569" spans="1:24" x14ac:dyDescent="0.15">
      <c r="A569" t="str">
        <f t="shared" si="16"/>
        <v/>
      </c>
      <c r="C569" s="1" t="s">
        <v>562</v>
      </c>
      <c r="D569" s="1">
        <v>2</v>
      </c>
      <c r="F569" s="1" t="s">
        <v>578</v>
      </c>
      <c r="H569" s="3" t="s">
        <v>2562</v>
      </c>
      <c r="J569" s="1">
        <v>5</v>
      </c>
      <c r="K569" s="1" t="s">
        <v>2564</v>
      </c>
      <c r="L569" s="1" t="s">
        <v>2529</v>
      </c>
      <c r="M569" s="1" t="s">
        <v>2555</v>
      </c>
      <c r="N569" s="2" t="s">
        <v>2579</v>
      </c>
      <c r="O569" s="6" t="str">
        <f t="shared" si="17"/>
        <v xml:space="preserve">|Bind Fiend|&amp;ref(Spell/P_Blood.jpg,nolink,25x25,Blood);2||&amp;ref(Spell/V_Blood.jpg,nolink,25x25,Blood Slave);5|儀式/陸上専用|兵士召喚|
|~|&gt;|&gt;|&gt;|&gt;|闇の中で力を増す悪魔Fiend of Darknessを1体召喚します|
</v>
      </c>
      <c r="P569" s="3" t="s">
        <v>2580</v>
      </c>
      <c r="T569" s="1">
        <v>1</v>
      </c>
    </row>
    <row r="570" spans="1:24" x14ac:dyDescent="0.15">
      <c r="A570" t="str">
        <f t="shared" si="16"/>
        <v>Blood Magic2E</v>
      </c>
      <c r="C570" s="1" t="s">
        <v>562</v>
      </c>
      <c r="D570" s="1">
        <v>2</v>
      </c>
      <c r="F570" s="1" t="s">
        <v>579</v>
      </c>
      <c r="H570" s="3" t="s">
        <v>2563</v>
      </c>
      <c r="J570" s="1">
        <v>3</v>
      </c>
      <c r="K570" s="1" t="s">
        <v>2565</v>
      </c>
      <c r="L570" s="1" t="s">
        <v>2529</v>
      </c>
      <c r="M570" s="1" t="s">
        <v>2581</v>
      </c>
      <c r="N570" s="2" t="s">
        <v>2582</v>
      </c>
      <c r="O570" s="6" t="str">
        <f t="shared" si="17"/>
        <v xml:space="preserve">|Hell Power|&amp;ref(Spell/P_Blood.jpg,nolink,25x25,Blood);3||&amp;ref(Spell/V_Blood.jpg,nolink,25x25,Blood Slave);3|戦闘/陸上専用|自己強化|
|~|&gt;|&gt;|&gt;|&gt;|自身に大きな危険と引き換えに莫大な力を与えます|
</v>
      </c>
      <c r="P570" s="3" t="s">
        <v>2583</v>
      </c>
      <c r="Q570" s="1">
        <v>0</v>
      </c>
      <c r="R570" s="1">
        <v>200</v>
      </c>
      <c r="S570" s="1">
        <v>0</v>
      </c>
      <c r="T570" s="1">
        <v>1</v>
      </c>
      <c r="U570" s="1">
        <v>0</v>
      </c>
      <c r="V570" s="1">
        <v>300</v>
      </c>
      <c r="X570" s="1" t="s">
        <v>2584</v>
      </c>
    </row>
    <row r="571" spans="1:24" x14ac:dyDescent="0.15">
      <c r="A571" t="str">
        <f t="shared" si="16"/>
        <v>Blood Magic3S</v>
      </c>
      <c r="C571" s="1" t="s">
        <v>562</v>
      </c>
      <c r="D571" s="1">
        <v>3</v>
      </c>
      <c r="F571" s="1" t="s">
        <v>580</v>
      </c>
      <c r="H571" s="3" t="s">
        <v>2527</v>
      </c>
      <c r="K571" s="1" t="s">
        <v>2565</v>
      </c>
      <c r="L571" s="1" t="s">
        <v>2530</v>
      </c>
      <c r="M571" s="1" t="s">
        <v>2536</v>
      </c>
      <c r="N571" s="2" t="s">
        <v>2589</v>
      </c>
      <c r="O571" s="6" t="str">
        <f t="shared" si="17"/>
        <v xml:space="preserve">|Leeching Touch|&amp;ref(Spell/P_Blood.jpg,nolink,25x25,Blood);1|||戦闘/水陸両用|攻撃|
|~|&gt;|&gt;|&gt;|&gt;|近くの敵1体から生命力を吸収して攻撃します|
</v>
      </c>
      <c r="P571" s="3" t="s">
        <v>2590</v>
      </c>
      <c r="Q571" s="1">
        <v>1</v>
      </c>
      <c r="R571" s="1">
        <v>50</v>
      </c>
      <c r="S571" s="1">
        <v>0</v>
      </c>
      <c r="T571" s="1">
        <v>1</v>
      </c>
      <c r="U571" s="1">
        <v>0</v>
      </c>
      <c r="V571" s="1">
        <v>20</v>
      </c>
      <c r="W571" s="1" t="s">
        <v>2591</v>
      </c>
    </row>
    <row r="572" spans="1:24" x14ac:dyDescent="0.15">
      <c r="A572" t="str">
        <f t="shared" si="16"/>
        <v/>
      </c>
      <c r="C572" s="1" t="s">
        <v>562</v>
      </c>
      <c r="D572" s="1">
        <v>3</v>
      </c>
      <c r="F572" s="1" t="s">
        <v>581</v>
      </c>
      <c r="H572" s="3" t="s">
        <v>2527</v>
      </c>
      <c r="I572" s="1" t="s">
        <v>2585</v>
      </c>
      <c r="J572" s="1">
        <v>15</v>
      </c>
      <c r="K572" s="1" t="s">
        <v>2564</v>
      </c>
      <c r="L572" s="1" t="s">
        <v>2529</v>
      </c>
      <c r="M572" s="1" t="s">
        <v>2555</v>
      </c>
      <c r="N572" s="2" t="s">
        <v>2592</v>
      </c>
      <c r="O572" s="6" t="str">
        <f t="shared" si="17"/>
        <v xml:space="preserve">|Cross Breeding|&amp;ref(Spell/P_Blood.jpg,nolink,25x25,Blood);1|&amp;ref(Spell/P_Nature.jpg,nolink,25x25,Nature);1|&amp;ref(Spell/V_Blood.jpg,nolink,25x25,Blood Slave);15|儀式/陸上専用|兵士召喚|
|~|&gt;|&gt;|&gt;|&gt;|様々な雑種の怪物を20+体召喚します|
</v>
      </c>
      <c r="P572" s="3" t="s">
        <v>2593</v>
      </c>
      <c r="T572" s="1" t="s">
        <v>2594</v>
      </c>
      <c r="W572" s="1" t="s">
        <v>2595</v>
      </c>
    </row>
    <row r="573" spans="1:24" x14ac:dyDescent="0.15">
      <c r="A573" t="str">
        <f t="shared" si="16"/>
        <v/>
      </c>
      <c r="C573" s="1" t="s">
        <v>562</v>
      </c>
      <c r="D573" s="1">
        <v>3</v>
      </c>
      <c r="F573" s="1" t="s">
        <v>582</v>
      </c>
      <c r="H573" s="3" t="s">
        <v>2562</v>
      </c>
      <c r="K573" s="1" t="s">
        <v>2565</v>
      </c>
      <c r="L573" s="1" t="s">
        <v>2529</v>
      </c>
      <c r="M573" s="1" t="s">
        <v>2581</v>
      </c>
      <c r="N573" s="2" t="s">
        <v>2596</v>
      </c>
      <c r="O573" s="6" t="str">
        <f t="shared" si="17"/>
        <v xml:space="preserve">|Pain Transfer|&amp;ref(Spell/P_Blood.jpg,nolink,25x25,Blood);2|||戦闘/陸上専用|自己強化|
|~|&gt;|&gt;|&gt;|&gt;|自身の受けたダメージをBlood Slaveを消費して軽減します|
</v>
      </c>
      <c r="P573" s="3" t="s">
        <v>2597</v>
      </c>
      <c r="Q573" s="1">
        <v>0</v>
      </c>
      <c r="R573" s="1">
        <v>125</v>
      </c>
      <c r="S573" s="1">
        <v>0</v>
      </c>
      <c r="T573" s="1">
        <v>1</v>
      </c>
      <c r="U573" s="1">
        <v>0</v>
      </c>
      <c r="V573" s="1">
        <v>20</v>
      </c>
    </row>
    <row r="574" spans="1:24" x14ac:dyDescent="0.15">
      <c r="A574" t="str">
        <f t="shared" si="16"/>
        <v/>
      </c>
      <c r="C574" s="1" t="s">
        <v>562</v>
      </c>
      <c r="D574" s="1">
        <v>3</v>
      </c>
      <c r="F574" s="1" t="s">
        <v>583</v>
      </c>
      <c r="H574" s="3" t="s">
        <v>2562</v>
      </c>
      <c r="I574" s="1" t="s">
        <v>2586</v>
      </c>
      <c r="J574" s="1">
        <v>7</v>
      </c>
      <c r="K574" s="1" t="s">
        <v>2564</v>
      </c>
      <c r="L574" s="1" t="s">
        <v>2529</v>
      </c>
      <c r="M574" s="1" t="s">
        <v>2555</v>
      </c>
      <c r="N574" s="2" t="s">
        <v>2598</v>
      </c>
      <c r="O574" s="6" t="str">
        <f t="shared" si="17"/>
        <v xml:space="preserve">|Bind Devil|&amp;ref(Spell/P_Blood.jpg,nolink,25x25,Blood);2|&amp;ref(Spell/P_Fire.jpg,nolink,25x25,Fire);2|&amp;ref(Spell/V_Blood.jpg,nolink,25x25,Blood Slave);7|儀式/陸上専用|兵士召喚|
|~|&gt;|&gt;|&gt;|&gt;|熱波を纏う悪魔Devilを1体召喚します|
</v>
      </c>
      <c r="P574" s="3" t="s">
        <v>2599</v>
      </c>
      <c r="T574" s="1">
        <v>1</v>
      </c>
    </row>
    <row r="575" spans="1:24" x14ac:dyDescent="0.15">
      <c r="A575" t="str">
        <f t="shared" si="16"/>
        <v/>
      </c>
      <c r="C575" s="1" t="s">
        <v>562</v>
      </c>
      <c r="D575" s="1">
        <v>3</v>
      </c>
      <c r="F575" s="1" t="s">
        <v>584</v>
      </c>
      <c r="H575" s="3" t="s">
        <v>2562</v>
      </c>
      <c r="I575" s="1" t="s">
        <v>2587</v>
      </c>
      <c r="J575" s="1">
        <v>6</v>
      </c>
      <c r="K575" s="1" t="s">
        <v>2564</v>
      </c>
      <c r="L575" s="1" t="s">
        <v>2529</v>
      </c>
      <c r="M575" s="1" t="s">
        <v>2555</v>
      </c>
      <c r="N575" s="2" t="s">
        <v>2600</v>
      </c>
      <c r="O575" s="6" t="str">
        <f t="shared" si="17"/>
        <v xml:space="preserve">|Bind Frost Fiend|&amp;ref(Spell/P_Blood.jpg,nolink,25x25,Blood);2|&amp;ref(Spell/P_Water.jpg,nolink,25x25,Water);2|&amp;ref(Spell/V_Blood.jpg,nolink,25x25,Blood Slave);6|儀式/陸上専用|兵士召喚|
|~|&gt;|&gt;|&gt;|&gt;|冷気を放つ悪魔Frost Fiendを1体召喚します|
</v>
      </c>
      <c r="P575" s="3" t="s">
        <v>2601</v>
      </c>
      <c r="T575" s="1">
        <v>1</v>
      </c>
    </row>
    <row r="576" spans="1:24" x14ac:dyDescent="0.15">
      <c r="A576" t="str">
        <f t="shared" si="16"/>
        <v/>
      </c>
      <c r="C576" s="1" t="s">
        <v>562</v>
      </c>
      <c r="D576" s="1">
        <v>3</v>
      </c>
      <c r="F576" s="1" t="s">
        <v>585</v>
      </c>
      <c r="H576" s="3" t="s">
        <v>2562</v>
      </c>
      <c r="J576" s="1">
        <v>5</v>
      </c>
      <c r="K576" s="1" t="s">
        <v>2564</v>
      </c>
      <c r="L576" s="1" t="s">
        <v>2529</v>
      </c>
      <c r="M576" s="1" t="s">
        <v>2602</v>
      </c>
      <c r="N576" s="2" t="s">
        <v>2603</v>
      </c>
      <c r="O576" s="6" t="str">
        <f t="shared" si="17"/>
        <v xml:space="preserve">|Blood Feast|&amp;ref(Spell/P_Blood.jpg,nolink,25x25,Blood);2||&amp;ref(Spell/V_Blood.jpg,nolink,25x25,Blood Slave);5|儀式/陸上専用|戦傷治療|
|~|&gt;|&gt;|&gt;|&gt;|大量の人肉を喰らい自身の戦傷を回復します|
</v>
      </c>
      <c r="P576" s="3" t="s">
        <v>2604</v>
      </c>
    </row>
    <row r="577" spans="1:23" x14ac:dyDescent="0.15">
      <c r="A577" t="str">
        <f t="shared" si="16"/>
        <v>Blood Magic3E</v>
      </c>
      <c r="C577" s="1" t="s">
        <v>562</v>
      </c>
      <c r="D577" s="1">
        <v>3</v>
      </c>
      <c r="F577" s="1" t="s">
        <v>586</v>
      </c>
      <c r="H577" s="3" t="s">
        <v>2588</v>
      </c>
      <c r="J577" s="1">
        <v>5</v>
      </c>
      <c r="K577" s="1" t="s">
        <v>2564</v>
      </c>
      <c r="L577" s="1" t="s">
        <v>2529</v>
      </c>
      <c r="M577" s="1" t="s">
        <v>2605</v>
      </c>
      <c r="N577" s="2" t="s">
        <v>2606</v>
      </c>
      <c r="O577" s="6" t="str">
        <f t="shared" si="17"/>
        <v xml:space="preserve">|Infernal Circle|&amp;ref(Spell/P_Blood.jpg,nolink,25x25,Blood);5||&amp;ref(Spell/V_Blood.jpg,nolink,25x25,Blood Slave);5|儀式/陸上専用|地方呪附|
|~|&gt;|&gt;|&gt;|&gt;|州から放たれる遠隔儀式の射程を延長します|
</v>
      </c>
      <c r="P577" s="3" t="s">
        <v>2607</v>
      </c>
      <c r="W577" s="1" t="s">
        <v>2608</v>
      </c>
    </row>
    <row r="578" spans="1:23" x14ac:dyDescent="0.15">
      <c r="A578" t="str">
        <f t="shared" si="16"/>
        <v>Blood Magic4S</v>
      </c>
      <c r="C578" s="1" t="s">
        <v>562</v>
      </c>
      <c r="D578" s="1">
        <v>4</v>
      </c>
      <c r="F578" s="1" t="s">
        <v>587</v>
      </c>
      <c r="H578" s="3" t="s">
        <v>2527</v>
      </c>
      <c r="J578" s="1">
        <v>2</v>
      </c>
      <c r="K578" s="1" t="s">
        <v>2564</v>
      </c>
      <c r="L578" s="1" t="s">
        <v>2529</v>
      </c>
      <c r="M578" s="1" t="s">
        <v>2555</v>
      </c>
      <c r="N578" s="2" t="s">
        <v>2612</v>
      </c>
      <c r="O578" s="6" t="str">
        <f t="shared" si="17"/>
        <v xml:space="preserve">|Bind Serpent Fiend|&amp;ref(Spell/P_Blood.jpg,nolink,25x25,Blood);1||&amp;ref(Spell/V_Blood.jpg,nolink,25x25,Blood Slave);2|儀式/陸上専用|兵士召喚|
|~|&gt;|&gt;|&gt;|&gt;|致命的な毒を持つ悪魔Serpent Fiendを1体召喚します|
</v>
      </c>
      <c r="P578" s="3" t="s">
        <v>2613</v>
      </c>
      <c r="T578" s="1">
        <v>1</v>
      </c>
    </row>
    <row r="579" spans="1:23" x14ac:dyDescent="0.15">
      <c r="A579" t="str">
        <f t="shared" ref="A579:A642" si="18">IF(C579&amp;D579&amp;E579&lt;&gt;C578&amp;D578&amp;E578,C579&amp;D579&amp;E579&amp;"S",IF(C579&amp;D579&amp;E579&lt;&gt;C580&amp;D580&amp;E580,C579&amp;D579&amp;E579&amp;"E",""))</f>
        <v/>
      </c>
      <c r="C579" s="1" t="s">
        <v>562</v>
      </c>
      <c r="D579" s="1">
        <v>4</v>
      </c>
      <c r="F579" s="1" t="s">
        <v>588</v>
      </c>
      <c r="H579" s="3" t="s">
        <v>2527</v>
      </c>
      <c r="I579" s="1" t="s">
        <v>2586</v>
      </c>
      <c r="J579" s="1">
        <v>1</v>
      </c>
      <c r="K579" s="1" t="s">
        <v>2565</v>
      </c>
      <c r="L579" s="1" t="s">
        <v>2529</v>
      </c>
      <c r="M579" s="1" t="s">
        <v>2536</v>
      </c>
      <c r="N579" s="2" t="s">
        <v>2614</v>
      </c>
      <c r="O579" s="6" t="str">
        <f t="shared" ref="O579:O642" si="19">CONCATENATE("|",F579,"|",SUBSTITUTE(SUBSTITUTE(SUBSTITUTE(SUBSTITUTE(SUBSTITUTE(SUBSTITUTE(SUBSTITUTE(SUBSTITUTE(SUBSTITUTE(H579&amp;"|"&amp;I579,"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579&lt;&gt;"",SUBSTITUTE(SUBSTITUTE(SUBSTITUTE(SUBSTITUTE(SUBSTITUTE(SUBSTITUTE(SUBSTITUTE(SUBSTITUTE(LEFT(H579,1)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Slave);")&amp;J579,""),"|",K579,"/",L579,"|",M579,"|",CHAR(10),"|~|&gt;|&gt;|&gt;|&gt;|",N579,"|"&amp;CHAR(10))</f>
        <v xml:space="preserve">|Hellfire|&amp;ref(Spell/P_Blood.jpg,nolink,25x25,Blood);1|&amp;ref(Spell/P_Fire.jpg,nolink,25x25,Fire);2|&amp;ref(Spell/V_Blood.jpg,nolink,25x25,Blood Slave);1|戦闘/陸上専用|攻撃|
|~|&gt;|&gt;|&gt;|&gt;|2発の中範囲を覆う地獄の炎で攻撃します|
</v>
      </c>
      <c r="P579" s="3" t="s">
        <v>2615</v>
      </c>
      <c r="Q579" s="1" t="s">
        <v>2616</v>
      </c>
      <c r="R579" s="1">
        <v>150</v>
      </c>
      <c r="S579" s="1">
        <v>3</v>
      </c>
      <c r="T579" s="1">
        <v>2</v>
      </c>
      <c r="U579" s="1">
        <v>0</v>
      </c>
      <c r="V579" s="1">
        <v>100</v>
      </c>
      <c r="W579" s="1" t="s">
        <v>2617</v>
      </c>
    </row>
    <row r="580" spans="1:23" x14ac:dyDescent="0.15">
      <c r="A580" t="str">
        <f t="shared" si="18"/>
        <v/>
      </c>
      <c r="C580" s="1" t="s">
        <v>562</v>
      </c>
      <c r="D580" s="1">
        <v>4</v>
      </c>
      <c r="F580" s="1" t="s">
        <v>589</v>
      </c>
      <c r="H580" s="3" t="s">
        <v>2562</v>
      </c>
      <c r="J580" s="1">
        <v>1</v>
      </c>
      <c r="K580" s="1" t="s">
        <v>2565</v>
      </c>
      <c r="L580" s="1" t="s">
        <v>2529</v>
      </c>
      <c r="M580" s="1" t="s">
        <v>2618</v>
      </c>
      <c r="N580" s="2" t="s">
        <v>2619</v>
      </c>
      <c r="O580" s="6" t="str">
        <f t="shared" si="19"/>
        <v xml:space="preserve">|Blood Lust|&amp;ref(Spell/P_Blood.jpg,nolink,25x25,Blood);2||&amp;ref(Spell/V_Blood.jpg,nolink,25x25,Blood Slave);1|戦闘/陸上専用|全体強化|
|~|&gt;|&gt;|&gt;|&gt;|味方のデーモン全員の筋力を向上させます|
</v>
      </c>
      <c r="P580" s="3" t="s">
        <v>2620</v>
      </c>
      <c r="Q580" s="1">
        <v>0</v>
      </c>
      <c r="R580" s="1">
        <v>175</v>
      </c>
      <c r="S580" s="1">
        <v>666</v>
      </c>
      <c r="T580" s="1">
        <v>1</v>
      </c>
      <c r="U580" s="1">
        <v>0</v>
      </c>
      <c r="V580" s="1">
        <v>100</v>
      </c>
      <c r="W580" s="1" t="s">
        <v>2621</v>
      </c>
    </row>
    <row r="581" spans="1:23" x14ac:dyDescent="0.15">
      <c r="A581" t="str">
        <f t="shared" si="18"/>
        <v/>
      </c>
      <c r="C581" s="1" t="s">
        <v>562</v>
      </c>
      <c r="D581" s="1">
        <v>4</v>
      </c>
      <c r="F581" s="1" t="s">
        <v>590</v>
      </c>
      <c r="H581" s="3" t="s">
        <v>2562</v>
      </c>
      <c r="I581" s="1" t="s">
        <v>2609</v>
      </c>
      <c r="J581" s="1">
        <v>7</v>
      </c>
      <c r="K581" s="1" t="s">
        <v>2564</v>
      </c>
      <c r="L581" s="1" t="s">
        <v>2529</v>
      </c>
      <c r="M581" s="1" t="s">
        <v>2555</v>
      </c>
      <c r="N581" s="2" t="s">
        <v>2622</v>
      </c>
      <c r="O581" s="6" t="str">
        <f t="shared" si="19"/>
        <v xml:space="preserve">|Bind Storm Demon|&amp;ref(Spell/P_Blood.jpg,nolink,25x25,Blood);2|&amp;ref(Spell/P_Air.jpg,nolink,25x25,Air);2|&amp;ref(Spell/V_Blood.jpg,nolink,25x25,Blood Slave);7|儀式/陸上専用|兵士召喚|
|~|&gt;|&gt;|&gt;|&gt;|電撃を放つ悪魔Storm Demonを1体召喚します|
</v>
      </c>
      <c r="P581" s="3" t="s">
        <v>2623</v>
      </c>
      <c r="T581" s="1">
        <v>1</v>
      </c>
    </row>
    <row r="582" spans="1:23" x14ac:dyDescent="0.15">
      <c r="A582" t="str">
        <f t="shared" si="18"/>
        <v/>
      </c>
      <c r="C582" s="1" t="s">
        <v>562</v>
      </c>
      <c r="D582" s="1">
        <v>4</v>
      </c>
      <c r="F582" s="1" t="s">
        <v>591</v>
      </c>
      <c r="H582" s="3" t="s">
        <v>2562</v>
      </c>
      <c r="I582" s="1" t="s">
        <v>2610</v>
      </c>
      <c r="J582" s="1">
        <v>2</v>
      </c>
      <c r="K582" s="1" t="s">
        <v>2565</v>
      </c>
      <c r="L582" s="1" t="s">
        <v>2529</v>
      </c>
      <c r="M582" s="1" t="s">
        <v>2624</v>
      </c>
      <c r="N582" s="2" t="s">
        <v>2625</v>
      </c>
      <c r="O582" s="6" t="str">
        <f t="shared" si="19"/>
        <v xml:space="preserve">|Call Lesser Horror|&amp;ref(Spell/P_Blood.jpg,nolink,25x25,Blood);2|&amp;ref(Spell/P_Astral.jpg,nolink,25x25,Astral);2|&amp;ref(Spell/V_Blood.jpg,nolink,25x25,Blood Slave);2|戦闘/陸上専用|中立的召喚|
|~|&gt;|&gt;|&gt;|&gt;|全てに襲い掛かる下等なHorrorを1体召喚します|
</v>
      </c>
      <c r="P582" s="3" t="s">
        <v>2626</v>
      </c>
      <c r="Q582" s="1">
        <v>5</v>
      </c>
      <c r="R582" s="1">
        <v>175</v>
      </c>
      <c r="S582" s="1">
        <v>0</v>
      </c>
      <c r="T582" s="1">
        <v>1</v>
      </c>
      <c r="U582" s="1">
        <v>-2</v>
      </c>
      <c r="V582" s="1">
        <v>200</v>
      </c>
      <c r="W582" s="1" t="s">
        <v>2627</v>
      </c>
    </row>
    <row r="583" spans="1:23" x14ac:dyDescent="0.15">
      <c r="A583" t="str">
        <f t="shared" si="18"/>
        <v>Blood Magic4E</v>
      </c>
      <c r="C583" s="1" t="s">
        <v>562</v>
      </c>
      <c r="D583" s="1">
        <v>4</v>
      </c>
      <c r="F583" s="1" t="s">
        <v>592</v>
      </c>
      <c r="H583" s="3" t="s">
        <v>2562</v>
      </c>
      <c r="I583" s="1" t="s">
        <v>2611</v>
      </c>
      <c r="J583" s="1">
        <v>10</v>
      </c>
      <c r="K583" s="1" t="s">
        <v>2564</v>
      </c>
      <c r="L583" s="1" t="s">
        <v>2529</v>
      </c>
      <c r="M583" s="1" t="s">
        <v>2605</v>
      </c>
      <c r="N583" s="2" t="s">
        <v>2628</v>
      </c>
      <c r="O583" s="6" t="str">
        <f t="shared" si="19"/>
        <v xml:space="preserve">|Blood Fecundity|&amp;ref(Spell/P_Blood.jpg,nolink,25x25,Blood);2|&amp;ref(Spell/P_Nature.jpg,nolink,25x25,Nature);2|&amp;ref(Spell/V_Blood.jpg,nolink,25x25,Blood Slave);10|儀式/陸上専用|地方呪附|
|~|&gt;|&gt;|&gt;|&gt;|州を肥沃化し人口の成長を助けます|
</v>
      </c>
      <c r="P583" s="3" t="s">
        <v>2629</v>
      </c>
      <c r="W583" s="1" t="s">
        <v>2605</v>
      </c>
    </row>
    <row r="584" spans="1:23" x14ac:dyDescent="0.15">
      <c r="A584" t="str">
        <f t="shared" si="18"/>
        <v>Blood Magic5S</v>
      </c>
      <c r="C584" s="1" t="s">
        <v>562</v>
      </c>
      <c r="D584" s="1">
        <v>5</v>
      </c>
      <c r="F584" s="1" t="s">
        <v>593</v>
      </c>
      <c r="H584" s="3" t="s">
        <v>2527</v>
      </c>
      <c r="I584" s="1" t="s">
        <v>2631</v>
      </c>
      <c r="J584" s="1">
        <v>15</v>
      </c>
      <c r="K584" s="1" t="s">
        <v>2564</v>
      </c>
      <c r="L584" s="1" t="s">
        <v>2529</v>
      </c>
      <c r="M584" s="1" t="s">
        <v>2635</v>
      </c>
      <c r="N584" s="2" t="s">
        <v>2636</v>
      </c>
      <c r="O584" s="6" t="str">
        <f t="shared" si="19"/>
        <v xml:space="preserve">|Wrath of Pazuzu|&amp;ref(Spell/P_Blood.jpg,nolink,25x25,Blood);1|&amp;ref(Spell/P_Air.jpg,nolink,25x25,Air);3|&amp;ref(Spell/V_Blood.jpg,nolink,25x25,Blood Slave);15|儀式/陸上専用|災害誘発|
|~|&gt;|&gt;|&gt;|&gt;|指定した州に地獄の嵐を起こし不安度を増加させます|
</v>
      </c>
      <c r="Q584" s="1">
        <v>5</v>
      </c>
      <c r="W584" s="1" t="s">
        <v>2637</v>
      </c>
    </row>
    <row r="585" spans="1:23" x14ac:dyDescent="0.15">
      <c r="A585" t="str">
        <f t="shared" si="18"/>
        <v/>
      </c>
      <c r="C585" s="1" t="s">
        <v>562</v>
      </c>
      <c r="D585" s="1">
        <v>5</v>
      </c>
      <c r="F585" s="1" t="s">
        <v>594</v>
      </c>
      <c r="H585" s="3" t="s">
        <v>2527</v>
      </c>
      <c r="I585" s="1" t="s">
        <v>2632</v>
      </c>
      <c r="J585" s="1">
        <v>12</v>
      </c>
      <c r="K585" s="1" t="s">
        <v>2564</v>
      </c>
      <c r="L585" s="1" t="s">
        <v>2529</v>
      </c>
      <c r="M585" s="1" t="s">
        <v>2555</v>
      </c>
      <c r="N585" s="2" t="s">
        <v>2638</v>
      </c>
      <c r="O585" s="6" t="str">
        <f t="shared" si="19"/>
        <v xml:space="preserve">|Awaken Dark Vines|&amp;ref(Spell/P_Blood.jpg,nolink,25x25,Blood);1|&amp;ref(Spell/P_Nature.jpg,nolink,25x25,Nature);3|&amp;ref(Spell/V_Blood.jpg,nolink,25x25,Blood Slave);12|儀式/陸上専用|兵士召喚|
|~|&gt;|&gt;|&gt;|&gt;|強靭な植物の集合体Dark Vinesを2体召喚します|
</v>
      </c>
      <c r="P585" s="3" t="s">
        <v>2639</v>
      </c>
      <c r="T585" s="1">
        <v>2</v>
      </c>
    </row>
    <row r="586" spans="1:23" x14ac:dyDescent="0.15">
      <c r="A586" t="str">
        <f t="shared" si="18"/>
        <v/>
      </c>
      <c r="C586" s="1" t="s">
        <v>562</v>
      </c>
      <c r="D586" s="1">
        <v>5</v>
      </c>
      <c r="F586" s="1" t="s">
        <v>595</v>
      </c>
      <c r="H586" s="3" t="s">
        <v>2562</v>
      </c>
      <c r="J586" s="1">
        <v>1</v>
      </c>
      <c r="K586" s="1" t="s">
        <v>2565</v>
      </c>
      <c r="L586" s="1" t="s">
        <v>2529</v>
      </c>
      <c r="M586" s="1" t="s">
        <v>2640</v>
      </c>
      <c r="N586" s="2" t="s">
        <v>2641</v>
      </c>
      <c r="O586" s="6" t="str">
        <f t="shared" si="19"/>
        <v xml:space="preserve">|Hellbind Heart|&amp;ref(Spell/P_Blood.jpg,nolink,25x25,Blood);2||&amp;ref(Spell/V_Blood.jpg,nolink,25x25,Blood Slave);1|戦闘/陸上専用|魅了|
|~|&gt;|&gt;|&gt;|&gt;|敵1体を魅了しようと試みます|
</v>
      </c>
      <c r="P586" s="3" t="s">
        <v>2642</v>
      </c>
      <c r="Q586" s="1">
        <v>30</v>
      </c>
      <c r="R586" s="1">
        <v>150</v>
      </c>
      <c r="S586" s="1">
        <v>0</v>
      </c>
      <c r="T586" s="1">
        <v>1</v>
      </c>
      <c r="U586" s="1">
        <v>100</v>
      </c>
      <c r="V586" s="1">
        <v>100</v>
      </c>
      <c r="W586" s="1" t="s">
        <v>2643</v>
      </c>
    </row>
    <row r="587" spans="1:23" x14ac:dyDescent="0.15">
      <c r="A587" t="str">
        <f t="shared" si="18"/>
        <v/>
      </c>
      <c r="C587" s="1" t="s">
        <v>562</v>
      </c>
      <c r="D587" s="1">
        <v>5</v>
      </c>
      <c r="F587" s="1" t="s">
        <v>596</v>
      </c>
      <c r="H587" s="3" t="s">
        <v>2562</v>
      </c>
      <c r="I587" s="1" t="s">
        <v>2633</v>
      </c>
      <c r="J587" s="1">
        <v>8</v>
      </c>
      <c r="K587" s="1" t="s">
        <v>2564</v>
      </c>
      <c r="L587" s="1" t="s">
        <v>2529</v>
      </c>
      <c r="M587" s="1" t="s">
        <v>2555</v>
      </c>
      <c r="N587" s="2" t="s">
        <v>2644</v>
      </c>
      <c r="O587" s="6" t="str">
        <f t="shared" si="19"/>
        <v xml:space="preserve">|Bind Demon Knight|&amp;ref(Spell/P_Blood.jpg,nolink,25x25,Blood);2|&amp;ref(Spell/P_Earth.jpg,nolink,25x25,Earth);2|&amp;ref(Spell/V_Blood.jpg,nolink,25x25,Blood Slave);8|儀式/陸上専用|兵士召喚|
|~|&gt;|&gt;|&gt;|&gt;|強力な悪魔の騎士Demon Knightを1体召喚します|
</v>
      </c>
      <c r="P587" s="3" t="s">
        <v>2645</v>
      </c>
      <c r="T587" s="1">
        <v>1</v>
      </c>
    </row>
    <row r="588" spans="1:23" x14ac:dyDescent="0.15">
      <c r="A588" t="str">
        <f t="shared" si="18"/>
        <v/>
      </c>
      <c r="C588" s="1" t="s">
        <v>562</v>
      </c>
      <c r="D588" s="1">
        <v>5</v>
      </c>
      <c r="F588" s="1" t="s">
        <v>597</v>
      </c>
      <c r="H588" s="3" t="s">
        <v>2562</v>
      </c>
      <c r="I588" s="1" t="s">
        <v>2634</v>
      </c>
      <c r="J588" s="1">
        <v>9</v>
      </c>
      <c r="K588" s="1" t="s">
        <v>2564</v>
      </c>
      <c r="L588" s="1" t="s">
        <v>2529</v>
      </c>
      <c r="M588" s="1" t="s">
        <v>2646</v>
      </c>
      <c r="N588" s="2" t="s">
        <v>2772</v>
      </c>
      <c r="O588" s="6" t="str">
        <f t="shared" si="19"/>
        <v xml:space="preserve">|Send Lesser Horror|&amp;ref(Spell/P_Blood.jpg,nolink,25x25,Blood);2|&amp;ref(Spell/P_Astral.jpg,nolink,25x25,Astral);3|&amp;ref(Spell/V_Blood.jpg,nolink,25x25,Blood Slave);9|儀式/陸上専用|襲撃派遣|
|~|&gt;|&gt;|&gt;|&gt;|指定した州を下等なHorrorが襲撃します|
</v>
      </c>
      <c r="P588" s="3" t="s">
        <v>2647</v>
      </c>
      <c r="T588" s="1">
        <v>1</v>
      </c>
    </row>
    <row r="589" spans="1:23" x14ac:dyDescent="0.15">
      <c r="A589" t="str">
        <f t="shared" si="18"/>
        <v/>
      </c>
      <c r="C589" s="1" t="s">
        <v>562</v>
      </c>
      <c r="D589" s="1">
        <v>5</v>
      </c>
      <c r="F589" s="1" t="s">
        <v>598</v>
      </c>
      <c r="H589" s="3" t="s">
        <v>2562</v>
      </c>
      <c r="I589" s="1" t="s">
        <v>2633</v>
      </c>
      <c r="J589" s="1">
        <v>2</v>
      </c>
      <c r="K589" s="1" t="s">
        <v>2565</v>
      </c>
      <c r="L589" s="1" t="s">
        <v>2529</v>
      </c>
      <c r="M589" s="1" t="s">
        <v>2552</v>
      </c>
      <c r="N589" s="2" t="s">
        <v>2648</v>
      </c>
      <c r="O589" s="6" t="str">
        <f t="shared" si="19"/>
        <v xml:space="preserve">|Summon Illearth|&amp;ref(Spell/P_Blood.jpg,nolink,25x25,Blood);2|&amp;ref(Spell/P_Earth.jpg,nolink,25x25,Earth);2|&amp;ref(Spell/V_Blood.jpg,nolink,25x25,Blood Slave);2|戦闘/陸上専用|一時的召喚|
|~|&gt;|&gt;|&gt;|&gt;|穢れた地の精霊Illearthを1体召喚します|
</v>
      </c>
      <c r="P589" s="3" t="s">
        <v>2649</v>
      </c>
      <c r="Q589" s="1">
        <v>1</v>
      </c>
      <c r="R589" s="1">
        <v>175</v>
      </c>
      <c r="S589" s="1">
        <v>0</v>
      </c>
      <c r="T589" s="1">
        <v>1</v>
      </c>
      <c r="U589" s="1">
        <v>0</v>
      </c>
      <c r="V589" s="1">
        <v>200</v>
      </c>
    </row>
    <row r="590" spans="1:23" x14ac:dyDescent="0.15">
      <c r="A590" t="str">
        <f t="shared" si="18"/>
        <v/>
      </c>
      <c r="C590" s="1" t="s">
        <v>562</v>
      </c>
      <c r="D590" s="1">
        <v>5</v>
      </c>
      <c r="F590" s="1" t="s">
        <v>599</v>
      </c>
      <c r="H590" s="3" t="s">
        <v>2563</v>
      </c>
      <c r="I590" s="1" t="s">
        <v>2585</v>
      </c>
      <c r="J590" s="1">
        <v>20</v>
      </c>
      <c r="K590" s="1" t="s">
        <v>2564</v>
      </c>
      <c r="L590" s="1" t="s">
        <v>2529</v>
      </c>
      <c r="M590" s="1" t="s">
        <v>2635</v>
      </c>
      <c r="N590" s="2" t="s">
        <v>2650</v>
      </c>
      <c r="O590" s="6" t="str">
        <f t="shared" si="19"/>
        <v xml:space="preserve">|Rain of Toads|&amp;ref(Spell/P_Blood.jpg,nolink,25x25,Blood);3|&amp;ref(Spell/P_Nature.jpg,nolink,25x25,Nature);1|&amp;ref(Spell/V_Blood.jpg,nolink,25x25,Blood Slave);20|儀式/陸上専用|災害誘発|
|~|&gt;|&gt;|&gt;|&gt;|指定した州に蛙の雨を降らせ不幸と病気を広げます|
</v>
      </c>
      <c r="Q590" s="1">
        <v>5</v>
      </c>
      <c r="W590" s="1" t="s">
        <v>2637</v>
      </c>
    </row>
    <row r="591" spans="1:23" x14ac:dyDescent="0.15">
      <c r="A591" t="str">
        <f t="shared" si="18"/>
        <v/>
      </c>
      <c r="C591" s="1" t="s">
        <v>562</v>
      </c>
      <c r="D591" s="1">
        <v>5</v>
      </c>
      <c r="F591" s="1" t="s">
        <v>600</v>
      </c>
      <c r="H591" s="3" t="s">
        <v>2630</v>
      </c>
      <c r="J591" s="1">
        <v>44</v>
      </c>
      <c r="K591" s="1" t="s">
        <v>2564</v>
      </c>
      <c r="L591" s="1" t="s">
        <v>2529</v>
      </c>
      <c r="M591" s="1" t="s">
        <v>2651</v>
      </c>
      <c r="N591" s="2" t="s">
        <v>2652</v>
      </c>
      <c r="O591" s="6" t="str">
        <f t="shared" si="19"/>
        <v xml:space="preserve">|Horde from Hell|&amp;ref(Spell/P_Blood.jpg,nolink,25x25,Blood);4||&amp;ref(Spell/V_Blood.jpg,nolink,25x25,Blood Slave);44|儀式/陸上専用|軍団召喚|
|~|&gt;|&gt;|&gt;|&gt;|指定した州に24体のImpとその指揮官Devilを召喚します|
</v>
      </c>
      <c r="P591" s="3" t="s">
        <v>2554</v>
      </c>
      <c r="Q591" s="1">
        <v>4</v>
      </c>
      <c r="W591" s="1" t="s">
        <v>2637</v>
      </c>
    </row>
    <row r="592" spans="1:23" x14ac:dyDescent="0.15">
      <c r="A592" t="str">
        <f t="shared" si="18"/>
        <v/>
      </c>
      <c r="C592" s="1" t="s">
        <v>562</v>
      </c>
      <c r="D592" s="1">
        <v>5</v>
      </c>
      <c r="F592" s="1" t="s">
        <v>601</v>
      </c>
      <c r="H592" s="3" t="s">
        <v>2630</v>
      </c>
      <c r="J592" s="1">
        <v>4</v>
      </c>
      <c r="K592" s="1" t="s">
        <v>2565</v>
      </c>
      <c r="L592" s="1" t="s">
        <v>2529</v>
      </c>
      <c r="M592" s="1" t="s">
        <v>2653</v>
      </c>
      <c r="N592" s="2" t="s">
        <v>2654</v>
      </c>
      <c r="O592" s="6" t="str">
        <f t="shared" si="19"/>
        <v xml:space="preserve">|Bloodletting|&amp;ref(Spell/P_Blood.jpg,nolink,25x25,Blood);4||&amp;ref(Spell/V_Blood.jpg,nolink,25x25,Blood Slave);4|戦闘/陸上専用|全体攻撃|
|~|&gt;|&gt;|&gt;|&gt;|敵味方全員から血液を吸収して攻撃します|
</v>
      </c>
      <c r="P592" s="3">
        <v>1</v>
      </c>
      <c r="Q592" s="1">
        <v>0</v>
      </c>
      <c r="R592" s="1">
        <v>250</v>
      </c>
      <c r="S592" s="1">
        <v>666</v>
      </c>
      <c r="T592" s="1">
        <v>1</v>
      </c>
      <c r="U592" s="1">
        <v>0</v>
      </c>
      <c r="V592" s="1">
        <v>400</v>
      </c>
      <c r="W592" s="1" t="s">
        <v>2655</v>
      </c>
    </row>
    <row r="593" spans="1:24" x14ac:dyDescent="0.15">
      <c r="A593" t="str">
        <f t="shared" si="18"/>
        <v>Blood Magic5E</v>
      </c>
      <c r="C593" s="1" t="s">
        <v>562</v>
      </c>
      <c r="D593" s="1">
        <v>5</v>
      </c>
      <c r="F593" s="1" t="s">
        <v>602</v>
      </c>
      <c r="H593" s="3" t="s">
        <v>2630</v>
      </c>
      <c r="J593" s="1">
        <v>66</v>
      </c>
      <c r="K593" s="1" t="s">
        <v>2564</v>
      </c>
      <c r="L593" s="1" t="s">
        <v>2529</v>
      </c>
      <c r="M593" s="1" t="s">
        <v>2549</v>
      </c>
      <c r="N593" s="2" t="s">
        <v>2656</v>
      </c>
      <c r="O593" s="6" t="str">
        <f t="shared" si="19"/>
        <v xml:space="preserve">|Bind Succubus|&amp;ref(Spell/P_Blood.jpg,nolink,25x25,Blood);4||&amp;ref(Spell/V_Blood.jpg,nolink,25x25,Blood Slave);66|儀式/陸上専用|指揮官召喚|
|~|&gt;|&gt;|&gt;|&gt;|地獄の娼婦Succubusを召喚します|
</v>
      </c>
      <c r="P593" s="3" t="s">
        <v>2657</v>
      </c>
      <c r="T593" s="1">
        <v>1</v>
      </c>
    </row>
    <row r="594" spans="1:24" x14ac:dyDescent="0.15">
      <c r="A594" t="str">
        <f t="shared" si="18"/>
        <v>Blood Magic6S</v>
      </c>
      <c r="C594" s="1" t="s">
        <v>562</v>
      </c>
      <c r="D594" s="1">
        <v>6</v>
      </c>
      <c r="F594" s="1" t="s">
        <v>603</v>
      </c>
      <c r="H594" s="3" t="s">
        <v>2527</v>
      </c>
      <c r="J594" s="1">
        <v>10</v>
      </c>
      <c r="K594" s="1" t="s">
        <v>2564</v>
      </c>
      <c r="L594" s="1" t="s">
        <v>2530</v>
      </c>
      <c r="M594" s="1" t="s">
        <v>2659</v>
      </c>
      <c r="N594" s="2" t="s">
        <v>2660</v>
      </c>
      <c r="O594" s="6" t="str">
        <f t="shared" si="19"/>
        <v xml:space="preserve">|Rejuvenate|&amp;ref(Spell/P_Blood.jpg,nolink,25x25,Blood);1||&amp;ref(Spell/V_Blood.jpg,nolink,25x25,Blood Slave);10|儀式/水陸両用|若年化|
|~|&gt;|&gt;|&gt;|&gt;|自身を10年若返らせます|
</v>
      </c>
      <c r="P594" s="3">
        <v>10</v>
      </c>
    </row>
    <row r="595" spans="1:24" x14ac:dyDescent="0.15">
      <c r="A595" t="str">
        <f t="shared" si="18"/>
        <v/>
      </c>
      <c r="C595" s="1" t="s">
        <v>562</v>
      </c>
      <c r="D595" s="1">
        <v>6</v>
      </c>
      <c r="F595" s="1" t="s">
        <v>604</v>
      </c>
      <c r="H595" s="3" t="s">
        <v>2562</v>
      </c>
      <c r="J595" s="1">
        <v>1</v>
      </c>
      <c r="K595" s="1" t="s">
        <v>2565</v>
      </c>
      <c r="L595" s="1" t="s">
        <v>2529</v>
      </c>
      <c r="M595" s="1" t="s">
        <v>2536</v>
      </c>
      <c r="N595" s="2" t="s">
        <v>2661</v>
      </c>
      <c r="O595" s="6" t="str">
        <f t="shared" si="19"/>
        <v xml:space="preserve">|Harm|&amp;ref(Spell/P_Blood.jpg,nolink,25x25,Blood);2||&amp;ref(Spell/V_Blood.jpg,nolink,25x25,Blood Slave);1|戦闘/陸上専用|攻撃|
|~|&gt;|&gt;|&gt;|&gt;|中範囲の敵の胸部を傷付け障害を残そうと試みます|
</v>
      </c>
      <c r="P595" s="3" t="s">
        <v>2662</v>
      </c>
      <c r="Q595" s="1">
        <v>50</v>
      </c>
      <c r="R595" s="1">
        <v>150</v>
      </c>
      <c r="S595" s="1" t="s">
        <v>2575</v>
      </c>
      <c r="T595" s="1">
        <v>1</v>
      </c>
      <c r="U595" s="1">
        <v>5</v>
      </c>
      <c r="V595" s="1">
        <v>100</v>
      </c>
      <c r="W595" s="1" t="s">
        <v>2663</v>
      </c>
      <c r="X595" s="1" t="s">
        <v>2664</v>
      </c>
    </row>
    <row r="596" spans="1:24" x14ac:dyDescent="0.15">
      <c r="A596" t="str">
        <f t="shared" si="18"/>
        <v/>
      </c>
      <c r="C596" s="1" t="s">
        <v>562</v>
      </c>
      <c r="D596" s="1">
        <v>6</v>
      </c>
      <c r="F596" s="1" t="s">
        <v>605</v>
      </c>
      <c r="H596" s="3" t="s">
        <v>2563</v>
      </c>
      <c r="I596" s="1" t="s">
        <v>2658</v>
      </c>
      <c r="J596" s="1">
        <v>88</v>
      </c>
      <c r="K596" s="1" t="s">
        <v>2564</v>
      </c>
      <c r="L596" s="1" t="s">
        <v>2529</v>
      </c>
      <c r="M596" s="1" t="s">
        <v>2549</v>
      </c>
      <c r="N596" s="2" t="s">
        <v>2665</v>
      </c>
      <c r="O596" s="6" t="str">
        <f t="shared" si="19"/>
        <v xml:space="preserve">|Bind Ice Devil|&amp;ref(Spell/P_Blood.jpg,nolink,25x25,Blood);3|&amp;ref(Spell/P_Water.jpg,nolink,25x25,Water);3|&amp;ref(Spell/V_Blood.jpg,nolink,25x25,Blood Slave);88|儀式/陸上専用|指揮官召喚|
|~|&gt;|&gt;|&gt;|&gt;|6体のIce Devilのうちの1体を召喚します|
</v>
      </c>
      <c r="P596" s="3" t="s">
        <v>2666</v>
      </c>
      <c r="T596" s="1">
        <v>1</v>
      </c>
      <c r="W596" s="1" t="s">
        <v>2667</v>
      </c>
    </row>
    <row r="597" spans="1:24" x14ac:dyDescent="0.15">
      <c r="A597" t="str">
        <f t="shared" si="18"/>
        <v/>
      </c>
      <c r="C597" s="1" t="s">
        <v>562</v>
      </c>
      <c r="D597" s="1">
        <v>6</v>
      </c>
      <c r="F597" s="1" t="s">
        <v>606</v>
      </c>
      <c r="H597" s="3" t="s">
        <v>2563</v>
      </c>
      <c r="I597" s="1" t="s">
        <v>2634</v>
      </c>
      <c r="J597" s="1">
        <v>3</v>
      </c>
      <c r="K597" s="1" t="s">
        <v>2565</v>
      </c>
      <c r="L597" s="1" t="s">
        <v>2529</v>
      </c>
      <c r="M597" s="1" t="s">
        <v>2624</v>
      </c>
      <c r="N597" s="2" t="s">
        <v>2668</v>
      </c>
      <c r="O597" s="6" t="str">
        <f t="shared" si="19"/>
        <v xml:space="preserve">|Call Horror|&amp;ref(Spell/P_Blood.jpg,nolink,25x25,Blood);3|&amp;ref(Spell/P_Astral.jpg,nolink,25x25,Astral);3|&amp;ref(Spell/V_Blood.jpg,nolink,25x25,Blood Slave);3|戦闘/陸上専用|中立的召喚|
|~|&gt;|&gt;|&gt;|&gt;|全てに襲い掛かるHorrorを1体召喚します|
</v>
      </c>
      <c r="P597" s="3" t="s">
        <v>2669</v>
      </c>
      <c r="Q597" s="1">
        <v>5</v>
      </c>
      <c r="R597" s="1">
        <v>200</v>
      </c>
      <c r="S597" s="1">
        <v>0</v>
      </c>
      <c r="T597" s="1">
        <v>1</v>
      </c>
      <c r="U597" s="1">
        <v>-2</v>
      </c>
      <c r="V597" s="1">
        <v>300</v>
      </c>
      <c r="W597" s="1" t="s">
        <v>2627</v>
      </c>
    </row>
    <row r="598" spans="1:24" x14ac:dyDescent="0.15">
      <c r="A598" t="str">
        <f t="shared" si="18"/>
        <v/>
      </c>
      <c r="C598" s="1" t="s">
        <v>562</v>
      </c>
      <c r="D598" s="1">
        <v>6</v>
      </c>
      <c r="F598" s="1" t="s">
        <v>607</v>
      </c>
      <c r="H598" s="3" t="s">
        <v>2588</v>
      </c>
      <c r="J598" s="1">
        <v>5</v>
      </c>
      <c r="K598" s="1" t="s">
        <v>2564</v>
      </c>
      <c r="L598" s="1" t="s">
        <v>2529</v>
      </c>
      <c r="M598" s="1" t="s">
        <v>2670</v>
      </c>
      <c r="N598" s="2" t="s">
        <v>2672</v>
      </c>
      <c r="O598" s="6" t="str">
        <f t="shared" si="19"/>
        <v xml:space="preserve">|Infernal Disease|&amp;ref(Spell/P_Blood.jpg,nolink,25x25,Blood);5||&amp;ref(Spell/V_Blood.jpg,nolink,25x25,Blood Slave);5|儀式/陸上専用|暗殺派遣|
|~|&gt;|&gt;|&gt;|&gt;|指定した州の敵指揮官1体をDisease Demonが暗殺します|
</v>
      </c>
      <c r="P598" s="3" t="s">
        <v>2671</v>
      </c>
      <c r="Q598" s="1">
        <v>5</v>
      </c>
    </row>
    <row r="599" spans="1:24" x14ac:dyDescent="0.15">
      <c r="A599" t="str">
        <f t="shared" si="18"/>
        <v>Blood Magic6E</v>
      </c>
      <c r="C599" s="1" t="s">
        <v>562</v>
      </c>
      <c r="D599" s="1">
        <v>6</v>
      </c>
      <c r="F599" s="1" t="s">
        <v>608</v>
      </c>
      <c r="H599" s="3" t="s">
        <v>2588</v>
      </c>
      <c r="J599" s="1">
        <v>28</v>
      </c>
      <c r="K599" s="1" t="s">
        <v>2564</v>
      </c>
      <c r="L599" s="1" t="s">
        <v>2529</v>
      </c>
      <c r="M599" s="1" t="s">
        <v>2555</v>
      </c>
      <c r="N599" s="2" t="s">
        <v>2674</v>
      </c>
      <c r="O599" s="6" t="str">
        <f t="shared" si="19"/>
        <v xml:space="preserve">|Ritual of Five Gates|&amp;ref(Spell/P_Blood.jpg,nolink,25x25,Blood);5||&amp;ref(Spell/V_Blood.jpg,nolink,25x25,Blood Slave);28|儀式/陸上専用|兵士召喚|
|~|&gt;|&gt;|&gt;|&gt;|5種の悪魔を1体ずつ召喚します|
</v>
      </c>
      <c r="P599" s="3" t="s">
        <v>2673</v>
      </c>
      <c r="T599" s="1">
        <v>1</v>
      </c>
    </row>
    <row r="600" spans="1:24" x14ac:dyDescent="0.15">
      <c r="A600" t="str">
        <f t="shared" si="18"/>
        <v>Blood Magic7S</v>
      </c>
      <c r="C600" s="1" t="s">
        <v>562</v>
      </c>
      <c r="D600" s="1">
        <v>7</v>
      </c>
      <c r="F600" s="1" t="s">
        <v>609</v>
      </c>
      <c r="H600" s="3" t="s">
        <v>2675</v>
      </c>
      <c r="J600" s="1">
        <v>1</v>
      </c>
      <c r="K600" s="1" t="s">
        <v>645</v>
      </c>
      <c r="L600" s="1" t="s">
        <v>2688</v>
      </c>
      <c r="M600" s="1" t="s">
        <v>2689</v>
      </c>
      <c r="N600" s="2" t="s">
        <v>2690</v>
      </c>
      <c r="O600" s="6" t="str">
        <f t="shared" si="19"/>
        <v xml:space="preserve">|Leech|&amp;ref(Spell/P_Blood.jpg,nolink,25x25,Blood);1||&amp;ref(Spell/V_Blood.jpg,nolink,25x25,Blood Slave);1|戦闘/陸上専用|攻撃|
|~|&gt;|&gt;|&gt;|&gt;|小範囲の敵の生命力を吸収して攻撃します|
</v>
      </c>
      <c r="P600" s="3" t="s">
        <v>2691</v>
      </c>
      <c r="Q600" s="1">
        <v>30</v>
      </c>
      <c r="R600" s="1">
        <v>150</v>
      </c>
      <c r="S600" s="1">
        <v>1</v>
      </c>
      <c r="T600" s="1">
        <v>1</v>
      </c>
      <c r="U600" s="1">
        <v>100</v>
      </c>
      <c r="V600" s="1">
        <v>100</v>
      </c>
      <c r="W600" s="1" t="s">
        <v>2692</v>
      </c>
    </row>
    <row r="601" spans="1:24" x14ac:dyDescent="0.15">
      <c r="A601" t="str">
        <f t="shared" si="18"/>
        <v/>
      </c>
      <c r="C601" s="1" t="s">
        <v>562</v>
      </c>
      <c r="D601" s="1">
        <v>7</v>
      </c>
      <c r="F601" s="1" t="s">
        <v>610</v>
      </c>
      <c r="H601" s="3" t="s">
        <v>2676</v>
      </c>
      <c r="I601" s="1" t="s">
        <v>2681</v>
      </c>
      <c r="J601" s="1">
        <v>11</v>
      </c>
      <c r="K601" s="1" t="s">
        <v>644</v>
      </c>
      <c r="L601" s="1" t="s">
        <v>2688</v>
      </c>
      <c r="M601" s="1" t="s">
        <v>2693</v>
      </c>
      <c r="N601" s="2" t="s">
        <v>2694</v>
      </c>
      <c r="O601" s="6" t="str">
        <f t="shared" si="19"/>
        <v xml:space="preserve">|Blood Rite|&amp;ref(Spell/P_Blood.jpg,nolink,25x25,Blood);2|&amp;ref(Spell/P_Death.jpg,nolink,25x25,Death);2|&amp;ref(Spell/V_Blood.jpg,nolink,25x25,Blood Slave);11|儀式/陸上専用|兵士召喚|
|~|&gt;|&gt;|&gt;|&gt;|不死の吸血鬼Vampireを1体召喚します|
</v>
      </c>
      <c r="P601" s="3" t="s">
        <v>2695</v>
      </c>
      <c r="T601" s="1">
        <v>1</v>
      </c>
    </row>
    <row r="602" spans="1:24" x14ac:dyDescent="0.15">
      <c r="A602" t="str">
        <f t="shared" si="18"/>
        <v/>
      </c>
      <c r="C602" s="1" t="s">
        <v>562</v>
      </c>
      <c r="D602" s="1">
        <v>7</v>
      </c>
      <c r="F602" s="1" t="s">
        <v>611</v>
      </c>
      <c r="H602" s="3" t="s">
        <v>2677</v>
      </c>
      <c r="J602" s="1">
        <v>3</v>
      </c>
      <c r="K602" s="1" t="s">
        <v>644</v>
      </c>
      <c r="L602" s="1" t="s">
        <v>2688</v>
      </c>
      <c r="M602" s="1" t="s">
        <v>2696</v>
      </c>
      <c r="N602" s="2" t="s">
        <v>2697</v>
      </c>
      <c r="O602" s="6" t="str">
        <f t="shared" si="19"/>
        <v xml:space="preserve">|Blood Rain|&amp;ref(Spell/P_Blood.jpg,nolink,25x25,Blood);3||&amp;ref(Spell/V_Blood.jpg,nolink,25x25,Blood Slave);3|儀式/陸上専用|戦闘呪附|
|~|&gt;|&gt;|&gt;|&gt;|戦場に血を降らせ敵味方全員の士気を低下させます|
</v>
      </c>
      <c r="P602" s="3" t="s">
        <v>2698</v>
      </c>
      <c r="Q602" s="1">
        <v>0</v>
      </c>
      <c r="R602" s="1">
        <v>275</v>
      </c>
      <c r="S602" s="1">
        <v>0</v>
      </c>
      <c r="T602" s="1">
        <v>1</v>
      </c>
      <c r="U602" s="1">
        <v>0</v>
      </c>
      <c r="V602" s="1">
        <v>300</v>
      </c>
      <c r="W602" s="1" t="s">
        <v>2696</v>
      </c>
    </row>
    <row r="603" spans="1:24" x14ac:dyDescent="0.15">
      <c r="A603" t="str">
        <f t="shared" si="18"/>
        <v/>
      </c>
      <c r="C603" s="1" t="s">
        <v>562</v>
      </c>
      <c r="D603" s="1">
        <v>7</v>
      </c>
      <c r="F603" s="1" t="s">
        <v>612</v>
      </c>
      <c r="H603" s="3" t="s">
        <v>2677</v>
      </c>
      <c r="I603" s="1" t="s">
        <v>2682</v>
      </c>
      <c r="J603" s="1">
        <v>85</v>
      </c>
      <c r="K603" s="1" t="s">
        <v>644</v>
      </c>
      <c r="L603" s="1" t="s">
        <v>2688</v>
      </c>
      <c r="M603" s="1" t="s">
        <v>2699</v>
      </c>
      <c r="N603" s="2" t="s">
        <v>2700</v>
      </c>
      <c r="O603" s="6" t="str">
        <f t="shared" si="19"/>
        <v xml:space="preserve">|Father Illearth|&amp;ref(Spell/P_Blood.jpg,nolink,25x25,Blood);3|&amp;ref(Spell/P_Earth.jpg,nolink,25x25,Earth);4|&amp;ref(Spell/V_Blood.jpg,nolink,25x25,Blood Slave);85|儀式/陸上専用|指揮官召喚|
|~|&gt;|&gt;|&gt;|&gt;|穢れた地の精霊王Father Illearthを召喚します|
</v>
      </c>
      <c r="P603" s="3" t="s">
        <v>2701</v>
      </c>
      <c r="T603" s="1">
        <v>1</v>
      </c>
      <c r="W603" s="1" t="s">
        <v>2702</v>
      </c>
    </row>
    <row r="604" spans="1:24" x14ac:dyDescent="0.15">
      <c r="A604" t="str">
        <f t="shared" si="18"/>
        <v/>
      </c>
      <c r="C604" s="1" t="s">
        <v>562</v>
      </c>
      <c r="D604" s="1">
        <v>7</v>
      </c>
      <c r="F604" s="1" t="s">
        <v>613</v>
      </c>
      <c r="H604" s="3" t="s">
        <v>2677</v>
      </c>
      <c r="I604" s="1" t="s">
        <v>2683</v>
      </c>
      <c r="J604" s="1">
        <v>15</v>
      </c>
      <c r="K604" s="1" t="s">
        <v>644</v>
      </c>
      <c r="L604" s="1" t="s">
        <v>2688</v>
      </c>
      <c r="M604" s="1" t="s">
        <v>2703</v>
      </c>
      <c r="N604" s="2" t="s">
        <v>2704</v>
      </c>
      <c r="O604" s="6" t="str">
        <f t="shared" si="19"/>
        <v xml:space="preserve">|Send Dream Horror|&amp;ref(Spell/P_Blood.jpg,nolink,25x25,Blood);3|&amp;ref(Spell/P_Astral.jpg,nolink,25x25,Astral);4|&amp;ref(Spell/V_Blood.jpg,nolink,25x25,Blood Slave);15|儀式/陸上専用|災害誘発|
|~|&gt;|&gt;|&gt;|&gt;|指定した州に夢を汚すHorrorを送り込みます|
</v>
      </c>
      <c r="Q604" s="1">
        <v>6</v>
      </c>
      <c r="W604" s="1" t="s">
        <v>2705</v>
      </c>
    </row>
    <row r="605" spans="1:24" x14ac:dyDescent="0.15">
      <c r="A605" t="str">
        <f t="shared" si="18"/>
        <v/>
      </c>
      <c r="C605" s="1" t="s">
        <v>562</v>
      </c>
      <c r="D605" s="1">
        <v>7</v>
      </c>
      <c r="F605" s="1" t="s">
        <v>614</v>
      </c>
      <c r="H605" s="3" t="s">
        <v>2677</v>
      </c>
      <c r="I605" s="1" t="s">
        <v>2684</v>
      </c>
      <c r="J605" s="1">
        <v>77</v>
      </c>
      <c r="K605" s="1" t="s">
        <v>644</v>
      </c>
      <c r="L605" s="1" t="s">
        <v>2688</v>
      </c>
      <c r="M605" s="1" t="s">
        <v>2699</v>
      </c>
      <c r="N605" s="2" t="s">
        <v>2706</v>
      </c>
      <c r="O605" s="6" t="str">
        <f t="shared" si="19"/>
        <v xml:space="preserve">|Curse of Blood|&amp;ref(Spell/P_Blood.jpg,nolink,25x25,Blood);3|&amp;ref(Spell/P_Death.jpg,nolink,25x25,Death);4|&amp;ref(Spell/V_Blood.jpg,nolink,25x25,Blood Slave);77|儀式/陸上専用|指揮官召喚|
|~|&gt;|&gt;|&gt;|&gt;|強大な魔力を持つ吸血鬼Vampire Lordを召喚します|
</v>
      </c>
      <c r="P605" s="3" t="s">
        <v>2707</v>
      </c>
      <c r="T605" s="1">
        <v>1</v>
      </c>
    </row>
    <row r="606" spans="1:24" x14ac:dyDescent="0.15">
      <c r="A606" t="str">
        <f t="shared" si="18"/>
        <v/>
      </c>
      <c r="C606" s="1" t="s">
        <v>562</v>
      </c>
      <c r="D606" s="1">
        <v>7</v>
      </c>
      <c r="F606" s="1" t="s">
        <v>615</v>
      </c>
      <c r="H606" s="3" t="s">
        <v>2678</v>
      </c>
      <c r="I606" s="1" t="s">
        <v>2685</v>
      </c>
      <c r="J606" s="1">
        <v>99</v>
      </c>
      <c r="K606" s="1" t="s">
        <v>644</v>
      </c>
      <c r="L606" s="1" t="s">
        <v>2688</v>
      </c>
      <c r="M606" s="1" t="s">
        <v>2699</v>
      </c>
      <c r="N606" s="2" t="s">
        <v>2708</v>
      </c>
      <c r="O606" s="6" t="str">
        <f t="shared" si="19"/>
        <v xml:space="preserve">|Bind Arch Devil|&amp;ref(Spell/P_Blood.jpg,nolink,25x25,Blood);4|&amp;ref(Spell/P_Fire.jpg,nolink,25x25,Fire);2|&amp;ref(Spell/V_Blood.jpg,nolink,25x25,Blood Slave);99|儀式/陸上専用|指揮官召喚|
|~|&gt;|&gt;|&gt;|&gt;|5体のArch Devilのうちの1体を召喚します|
</v>
      </c>
      <c r="P606" s="3" t="s">
        <v>2709</v>
      </c>
      <c r="T606" s="1">
        <v>1</v>
      </c>
      <c r="W606" s="1" t="s">
        <v>2710</v>
      </c>
    </row>
    <row r="607" spans="1:24" x14ac:dyDescent="0.15">
      <c r="A607" t="str">
        <f t="shared" si="18"/>
        <v/>
      </c>
      <c r="C607" s="1" t="s">
        <v>562</v>
      </c>
      <c r="D607" s="1">
        <v>7</v>
      </c>
      <c r="F607" s="1" t="s">
        <v>616</v>
      </c>
      <c r="H607" s="3" t="s">
        <v>2678</v>
      </c>
      <c r="I607" s="1" t="s">
        <v>2683</v>
      </c>
      <c r="J607" s="1">
        <v>20</v>
      </c>
      <c r="K607" s="1" t="s">
        <v>644</v>
      </c>
      <c r="L607" s="1" t="s">
        <v>2688</v>
      </c>
      <c r="M607" s="1" t="s">
        <v>2711</v>
      </c>
      <c r="N607" s="2" t="s">
        <v>2712</v>
      </c>
      <c r="O607" s="6" t="str">
        <f t="shared" si="19"/>
        <v xml:space="preserve">|Dome of Corruption|&amp;ref(Spell/P_Blood.jpg,nolink,25x25,Blood);4|&amp;ref(Spell/P_Astral.jpg,nolink,25x25,Astral);4|&amp;ref(Spell/V_Blood.jpg,nolink,25x25,Blood Slave);20|儀式/陸上専用|地方呪附|
|~|&gt;|&gt;|&gt;|&gt;|州を狙う遠隔儀式に反撃しつつその75%を妨害します|
</v>
      </c>
      <c r="P607" s="3" t="s">
        <v>2713</v>
      </c>
      <c r="W607" s="1" t="s">
        <v>2711</v>
      </c>
    </row>
    <row r="608" spans="1:24" x14ac:dyDescent="0.15">
      <c r="A608" t="str">
        <f t="shared" si="18"/>
        <v/>
      </c>
      <c r="C608" s="1" t="s">
        <v>562</v>
      </c>
      <c r="D608" s="1">
        <v>7</v>
      </c>
      <c r="F608" s="1" t="s">
        <v>617</v>
      </c>
      <c r="H608" s="3" t="s">
        <v>2678</v>
      </c>
      <c r="I608" s="1" t="s">
        <v>2686</v>
      </c>
      <c r="J608" s="1">
        <v>3</v>
      </c>
      <c r="K608" s="1" t="s">
        <v>645</v>
      </c>
      <c r="L608" s="1" t="s">
        <v>2688</v>
      </c>
      <c r="M608" s="1" t="s">
        <v>2714</v>
      </c>
      <c r="N608" s="2" t="s">
        <v>2715</v>
      </c>
      <c r="O608" s="6" t="str">
        <f t="shared" si="19"/>
        <v xml:space="preserve">|Purify Blood|&amp;ref(Spell/P_Blood.jpg,nolink,25x25,Blood);4|&amp;ref(Spell/P_Nature.jpg,nolink,25x25,Nature);1|&amp;ref(Spell/V_Blood.jpg,nolink,25x25,Blood Slave);3|戦闘/陸上専用|全体強化|
|~|&gt;|&gt;|&gt;|&gt;|味方全員に弱い毒物耐性を与えます|
</v>
      </c>
      <c r="P608" s="3" t="s">
        <v>2716</v>
      </c>
      <c r="Q608" s="1">
        <v>0</v>
      </c>
      <c r="R608" s="1">
        <v>225</v>
      </c>
      <c r="S608" s="1">
        <v>666</v>
      </c>
      <c r="T608" s="1">
        <v>1</v>
      </c>
      <c r="U608" s="1">
        <v>0</v>
      </c>
      <c r="V608" s="1">
        <v>300</v>
      </c>
      <c r="W608" s="1" t="s">
        <v>2717</v>
      </c>
    </row>
    <row r="609" spans="1:24" x14ac:dyDescent="0.15">
      <c r="A609" t="str">
        <f t="shared" si="18"/>
        <v/>
      </c>
      <c r="C609" s="1" t="s">
        <v>562</v>
      </c>
      <c r="D609" s="1">
        <v>7</v>
      </c>
      <c r="F609" s="1" t="s">
        <v>618</v>
      </c>
      <c r="H609" s="3" t="s">
        <v>2679</v>
      </c>
      <c r="J609" s="1">
        <v>88</v>
      </c>
      <c r="K609" s="1" t="s">
        <v>644</v>
      </c>
      <c r="L609" s="1" t="s">
        <v>2688</v>
      </c>
      <c r="M609" s="1" t="s">
        <v>2718</v>
      </c>
      <c r="N609" s="2" t="s">
        <v>2719</v>
      </c>
      <c r="O609" s="6" t="str">
        <f t="shared" si="19"/>
        <v xml:space="preserve">|Plague of Locusts|&amp;ref(Spell/P_Blood.jpg,nolink,25x25,Blood);5||&amp;ref(Spell/V_Blood.jpg,nolink,25x25,Blood Slave);88|儀式/陸上専用|遠隔召喚|
|~|&gt;|&gt;|&gt;|&gt;|指定した州に8体のDemonic Locustとその指揮官を召喚します|
</v>
      </c>
      <c r="P609" s="3" t="s">
        <v>2720</v>
      </c>
      <c r="T609" s="1">
        <v>8</v>
      </c>
      <c r="W609" s="1" t="s">
        <v>2721</v>
      </c>
    </row>
    <row r="610" spans="1:24" x14ac:dyDescent="0.15">
      <c r="A610" t="str">
        <f t="shared" si="18"/>
        <v>Blood Magic7E</v>
      </c>
      <c r="C610" s="1" t="s">
        <v>562</v>
      </c>
      <c r="D610" s="1">
        <v>7</v>
      </c>
      <c r="F610" s="1" t="s">
        <v>619</v>
      </c>
      <c r="H610" s="3" t="s">
        <v>2680</v>
      </c>
      <c r="I610" s="1" t="s">
        <v>2687</v>
      </c>
      <c r="J610" s="1">
        <v>166</v>
      </c>
      <c r="K610" s="1" t="s">
        <v>644</v>
      </c>
      <c r="L610" s="1" t="s">
        <v>2688</v>
      </c>
      <c r="M610" s="1" t="s">
        <v>2722</v>
      </c>
      <c r="N610" s="2" t="s">
        <v>2723</v>
      </c>
      <c r="O610" s="6" t="str">
        <f t="shared" si="19"/>
        <v xml:space="preserve">|Astral Corrupiton|&amp;ref(Spell/P_Blood.jpg,nolink,25x25,Blood);6|&amp;ref(Spell/P_Astral.jpg,nolink,25x25,Astral);6|&amp;ref(Spell/V_Blood.jpg,nolink,25x25,Blood Slave);166|儀式/陸上専用|世界呪附|
|~|&gt;|&gt;|&gt;|&gt;|世界中で血以外の儀式や製造へとHorrorが誘引されます|
</v>
      </c>
      <c r="P610" s="3" t="s">
        <v>2724</v>
      </c>
      <c r="W610" s="1" t="s">
        <v>2722</v>
      </c>
    </row>
    <row r="611" spans="1:24" x14ac:dyDescent="0.15">
      <c r="A611" t="str">
        <f t="shared" si="18"/>
        <v>Blood Magic8S</v>
      </c>
      <c r="C611" s="1" t="s">
        <v>562</v>
      </c>
      <c r="D611" s="1">
        <v>8</v>
      </c>
      <c r="F611" s="1" t="s">
        <v>620</v>
      </c>
      <c r="H611" s="3" t="s">
        <v>2725</v>
      </c>
      <c r="I611" s="1" t="s">
        <v>2726</v>
      </c>
      <c r="J611" s="1">
        <v>20</v>
      </c>
      <c r="K611" s="1" t="s">
        <v>644</v>
      </c>
      <c r="L611" s="1" t="s">
        <v>2688</v>
      </c>
      <c r="M611" s="1" t="s">
        <v>2693</v>
      </c>
      <c r="N611" s="2" t="s">
        <v>2731</v>
      </c>
      <c r="O611" s="6" t="str">
        <f t="shared" si="19"/>
        <v xml:space="preserve">|Improved Cross Breeding|&amp;ref(Spell/P_Blood.jpg,nolink,25x25,Blood);2|&amp;ref(Spell/P_Nature.jpg,nolink,25x25,Nature);2|&amp;ref(Spell/V_Blood.jpg,nolink,25x25,Blood Slave);20|儀式/陸上専用|兵士召喚|
|~|&gt;|&gt;|&gt;|&gt;|様々な雑種の怪物を40+体召喚します|
</v>
      </c>
      <c r="P611" s="3" t="s">
        <v>2732</v>
      </c>
      <c r="T611" s="1" t="s">
        <v>2733</v>
      </c>
    </row>
    <row r="612" spans="1:24" x14ac:dyDescent="0.15">
      <c r="A612" t="str">
        <f t="shared" si="18"/>
        <v/>
      </c>
      <c r="C612" s="1" t="s">
        <v>562</v>
      </c>
      <c r="D612" s="1">
        <v>8</v>
      </c>
      <c r="F612" s="1" t="s">
        <v>621</v>
      </c>
      <c r="H612" s="3" t="s">
        <v>2727</v>
      </c>
      <c r="J612" s="1">
        <v>1</v>
      </c>
      <c r="K612" s="1" t="s">
        <v>645</v>
      </c>
      <c r="L612" s="1" t="s">
        <v>2688</v>
      </c>
      <c r="M612" s="1" t="s">
        <v>2714</v>
      </c>
      <c r="N612" s="2" t="s">
        <v>2734</v>
      </c>
      <c r="O612" s="6" t="str">
        <f t="shared" si="19"/>
        <v xml:space="preserve">|Rush of Strength|&amp;ref(Spell/P_Blood.jpg,nolink,25x25,Blood);3||&amp;ref(Spell/V_Blood.jpg,nolink,25x25,Blood Slave);1|戦闘/陸上専用|全体強化|
|~|&gt;|&gt;|&gt;|&gt;|味方全員の筋力を向上させます|
</v>
      </c>
      <c r="P612" s="3" t="s">
        <v>2735</v>
      </c>
      <c r="Q612" s="1">
        <v>0</v>
      </c>
      <c r="R612" s="1">
        <v>175</v>
      </c>
      <c r="S612" s="1">
        <v>666</v>
      </c>
      <c r="T612" s="1">
        <v>1</v>
      </c>
      <c r="U612" s="1">
        <v>0</v>
      </c>
      <c r="V612" s="1">
        <v>100</v>
      </c>
      <c r="W612" s="1" t="s">
        <v>2717</v>
      </c>
    </row>
    <row r="613" spans="1:24" x14ac:dyDescent="0.15">
      <c r="A613" t="str">
        <f t="shared" si="18"/>
        <v/>
      </c>
      <c r="C613" s="1" t="s">
        <v>562</v>
      </c>
      <c r="D613" s="1">
        <v>8</v>
      </c>
      <c r="F613" s="1" t="s">
        <v>622</v>
      </c>
      <c r="H613" s="3" t="s">
        <v>2727</v>
      </c>
      <c r="J613" s="1">
        <v>1</v>
      </c>
      <c r="K613" s="1" t="s">
        <v>645</v>
      </c>
      <c r="L613" s="1" t="s">
        <v>2688</v>
      </c>
      <c r="M613" s="1" t="s">
        <v>2689</v>
      </c>
      <c r="N613" s="2" t="s">
        <v>2736</v>
      </c>
      <c r="O613" s="6" t="str">
        <f t="shared" si="19"/>
        <v xml:space="preserve">|Life for a Life|&amp;ref(Spell/P_Blood.jpg,nolink,25x25,Blood);3||&amp;ref(Spell/V_Blood.jpg,nolink,25x25,Blood Slave);1|戦闘/陸上専用|攻撃|
|~|&gt;|&gt;|&gt;|&gt;|敵1体に強力な攻撃を行います|
</v>
      </c>
      <c r="P613" s="3" t="s">
        <v>2737</v>
      </c>
      <c r="Q613" s="1">
        <v>100</v>
      </c>
      <c r="R613" s="1">
        <v>150</v>
      </c>
      <c r="S613" s="1">
        <v>0</v>
      </c>
      <c r="T613" s="1">
        <v>1</v>
      </c>
      <c r="U613" s="1">
        <v>100</v>
      </c>
      <c r="V613" s="1">
        <v>199</v>
      </c>
      <c r="W613" s="1" t="s">
        <v>2738</v>
      </c>
    </row>
    <row r="614" spans="1:24" x14ac:dyDescent="0.15">
      <c r="A614" t="str">
        <f t="shared" si="18"/>
        <v/>
      </c>
      <c r="C614" s="1" t="s">
        <v>562</v>
      </c>
      <c r="D614" s="1">
        <v>8</v>
      </c>
      <c r="F614" s="1" t="s">
        <v>623</v>
      </c>
      <c r="H614" s="3" t="s">
        <v>2727</v>
      </c>
      <c r="I614" s="1" t="s">
        <v>2728</v>
      </c>
      <c r="J614" s="1">
        <v>25</v>
      </c>
      <c r="K614" s="1" t="s">
        <v>644</v>
      </c>
      <c r="L614" s="1" t="s">
        <v>2688</v>
      </c>
      <c r="M614" s="1" t="s">
        <v>2739</v>
      </c>
      <c r="N614" s="2" t="s">
        <v>2740</v>
      </c>
      <c r="O614" s="6" t="str">
        <f t="shared" si="19"/>
        <v xml:space="preserve">|Horror Seed|&amp;ref(Spell/P_Blood.jpg,nolink,25x25,Blood);3|&amp;ref(Spell/P_Astral.jpg,nolink,25x25,Astral);4|&amp;ref(Spell/V_Blood.jpg,nolink,25x25,Blood Slave);25|儀式/陸上専用|遠隔攻撃|
|~|&gt;|&gt;|&gt;|&gt;|指定した州の敵軍の1体に災いを広げるHorrorを寄生させます|
</v>
      </c>
      <c r="P614" s="3" t="s">
        <v>2741</v>
      </c>
      <c r="Q614" s="1">
        <v>6</v>
      </c>
      <c r="T614" s="1">
        <v>1</v>
      </c>
      <c r="W614" s="1" t="s">
        <v>2705</v>
      </c>
    </row>
    <row r="615" spans="1:24" x14ac:dyDescent="0.15">
      <c r="A615" t="str">
        <f t="shared" si="18"/>
        <v/>
      </c>
      <c r="C615" s="1" t="s">
        <v>562</v>
      </c>
      <c r="D615" s="1">
        <v>8</v>
      </c>
      <c r="F615" s="1" t="s">
        <v>624</v>
      </c>
      <c r="H615" s="3" t="s">
        <v>2729</v>
      </c>
      <c r="J615" s="1">
        <v>111</v>
      </c>
      <c r="K615" s="1" t="s">
        <v>644</v>
      </c>
      <c r="L615" s="1" t="s">
        <v>2688</v>
      </c>
      <c r="M615" s="1" t="s">
        <v>2699</v>
      </c>
      <c r="N615" s="2" t="s">
        <v>2742</v>
      </c>
      <c r="O615" s="6" t="str">
        <f t="shared" si="19"/>
        <v xml:space="preserve">|Bind Heliophagus|&amp;ref(Spell/P_Blood.jpg,nolink,25x25,Blood);5||&amp;ref(Spell/V_Blood.jpg,nolink,25x25,Blood Slave);111|儀式/陸上専用|指揮官召喚|
|~|&gt;|&gt;|&gt;|&gt;|4体のHeliophagusのうちの1体を召喚します|
</v>
      </c>
      <c r="P615" s="3" t="s">
        <v>2743</v>
      </c>
      <c r="T615" s="1">
        <v>1</v>
      </c>
      <c r="W615" s="1" t="s">
        <v>2744</v>
      </c>
    </row>
    <row r="616" spans="1:24" x14ac:dyDescent="0.15">
      <c r="A616" t="str">
        <f t="shared" si="18"/>
        <v/>
      </c>
      <c r="C616" s="1" t="s">
        <v>562</v>
      </c>
      <c r="D616" s="1">
        <v>8</v>
      </c>
      <c r="F616" s="1" t="s">
        <v>625</v>
      </c>
      <c r="H616" s="3" t="s">
        <v>2729</v>
      </c>
      <c r="J616" s="1">
        <v>120</v>
      </c>
      <c r="K616" s="1" t="s">
        <v>644</v>
      </c>
      <c r="L616" s="1" t="s">
        <v>2688</v>
      </c>
      <c r="M616" s="1" t="s">
        <v>2745</v>
      </c>
      <c r="N616" s="2" t="s">
        <v>2746</v>
      </c>
      <c r="O616" s="6" t="str">
        <f t="shared" si="19"/>
        <v xml:space="preserve">|Three Red Seconds|&amp;ref(Spell/P_Blood.jpg,nolink,25x25,Blood);5||&amp;ref(Spell/V_Blood.jpg,nolink,25x25,Blood Slave);120|儀式/陸上専用|要塞建設|
|~|&gt;|&gt;|&gt;|&gt;|指定した陸上の州にCitadel of Powerを即座に建設します|
</v>
      </c>
      <c r="P616" s="3" t="s">
        <v>2747</v>
      </c>
      <c r="Q616" s="1">
        <v>4</v>
      </c>
      <c r="W616" s="1" t="s">
        <v>2705</v>
      </c>
    </row>
    <row r="617" spans="1:24" x14ac:dyDescent="0.15">
      <c r="A617" t="str">
        <f t="shared" si="18"/>
        <v>Blood Magic8E</v>
      </c>
      <c r="C617" s="1" t="s">
        <v>562</v>
      </c>
      <c r="D617" s="1">
        <v>8</v>
      </c>
      <c r="F617" s="1" t="s">
        <v>626</v>
      </c>
      <c r="H617" s="3" t="s">
        <v>2730</v>
      </c>
      <c r="J617" s="1">
        <v>166</v>
      </c>
      <c r="K617" s="1" t="s">
        <v>644</v>
      </c>
      <c r="L617" s="1" t="s">
        <v>2688</v>
      </c>
      <c r="M617" s="1" t="s">
        <v>2722</v>
      </c>
      <c r="N617" s="2" t="s">
        <v>2748</v>
      </c>
      <c r="O617" s="6" t="str">
        <f t="shared" si="19"/>
        <v xml:space="preserve">|Blood Vortex|&amp;ref(Spell/P_Blood.jpg,nolink,25x25,Blood);7||&amp;ref(Spell/V_Blood.jpg,nolink,25x25,Blood Slave);166|儀式/陸上専用|世界呪附|
|~|&gt;|&gt;|&gt;|&gt;|周辺の州から住民を誘い出し血の奴隷を収集します|
</v>
      </c>
      <c r="P617" s="3" t="s">
        <v>2749</v>
      </c>
      <c r="W617" s="1" t="s">
        <v>2722</v>
      </c>
    </row>
    <row r="618" spans="1:24" x14ac:dyDescent="0.15">
      <c r="A618" t="str">
        <f t="shared" si="18"/>
        <v>Blood Magic9S</v>
      </c>
      <c r="C618" s="1" t="s">
        <v>562</v>
      </c>
      <c r="D618" s="1">
        <v>9</v>
      </c>
      <c r="F618" s="1" t="s">
        <v>627</v>
      </c>
      <c r="H618" s="3" t="s">
        <v>2750</v>
      </c>
      <c r="J618" s="1">
        <v>1</v>
      </c>
      <c r="K618" s="1" t="s">
        <v>2761</v>
      </c>
      <c r="L618" s="1" t="s">
        <v>2688</v>
      </c>
      <c r="M618" s="1" t="s">
        <v>2763</v>
      </c>
      <c r="N618" s="2" t="s">
        <v>2764</v>
      </c>
      <c r="O618" s="6" t="str">
        <f t="shared" si="19"/>
        <v xml:space="preserve">|Damage Reversal|&amp;ref(Spell/P_Blood.jpg,nolink,25x25,Blood);1||&amp;ref(Spell/V_Blood.jpg,nolink,25x25,Blood Slave);1|戦闘/陸上専用|自己強化|
|~|&gt;|&gt;|&gt;|&gt;|自身が受けた傷を攻撃者に転送しようと試みる能力を得ます|
</v>
      </c>
      <c r="P618" s="3" t="s">
        <v>2765</v>
      </c>
      <c r="Q618" s="1">
        <v>0</v>
      </c>
      <c r="R618" s="1">
        <v>150</v>
      </c>
      <c r="S618" s="1">
        <v>0</v>
      </c>
      <c r="T618" s="1">
        <v>1</v>
      </c>
      <c r="U618" s="1">
        <v>0</v>
      </c>
      <c r="V618" s="1">
        <v>100</v>
      </c>
    </row>
    <row r="619" spans="1:24" x14ac:dyDescent="0.15">
      <c r="A619" t="str">
        <f t="shared" si="18"/>
        <v/>
      </c>
      <c r="C619" s="1" t="s">
        <v>562</v>
      </c>
      <c r="D619" s="1">
        <v>9</v>
      </c>
      <c r="F619" s="1" t="s">
        <v>628</v>
      </c>
      <c r="H619" s="3" t="s">
        <v>2727</v>
      </c>
      <c r="I619" s="1" t="s">
        <v>2751</v>
      </c>
      <c r="J619" s="1">
        <v>2</v>
      </c>
      <c r="K619" s="1" t="s">
        <v>2761</v>
      </c>
      <c r="L619" s="1" t="s">
        <v>2688</v>
      </c>
      <c r="M619" s="1" t="s">
        <v>2766</v>
      </c>
      <c r="N619" s="2" t="s">
        <v>2767</v>
      </c>
      <c r="O619" s="6" t="str">
        <f t="shared" si="19"/>
        <v xml:space="preserve">|Infernal Prison|&amp;ref(Spell/P_Blood.jpg,nolink,25x25,Blood);3|&amp;ref(Spell/P_Fire.jpg,nolink,25x25,Fire);1|&amp;ref(Spell/V_Blood.jpg,nolink,25x25,Blood Slave);2|戦闘/陸上専用|追放|
|~|&gt;|&gt;|&gt;|&gt;|敵1体をInfernoへと投げ落とします|
</v>
      </c>
      <c r="P619" s="3" t="s">
        <v>2768</v>
      </c>
      <c r="Q619" s="1">
        <v>35</v>
      </c>
      <c r="R619" s="1">
        <v>175</v>
      </c>
      <c r="S619" s="1">
        <v>0</v>
      </c>
      <c r="T619" s="1">
        <v>1</v>
      </c>
      <c r="U619" s="1">
        <v>100</v>
      </c>
      <c r="V619" s="1">
        <v>200</v>
      </c>
    </row>
    <row r="620" spans="1:24" x14ac:dyDescent="0.15">
      <c r="A620" t="str">
        <f t="shared" si="18"/>
        <v/>
      </c>
      <c r="C620" s="1" t="s">
        <v>562</v>
      </c>
      <c r="D620" s="1">
        <v>9</v>
      </c>
      <c r="F620" s="1" t="s">
        <v>629</v>
      </c>
      <c r="H620" s="3" t="s">
        <v>2727</v>
      </c>
      <c r="I620" s="1" t="s">
        <v>2752</v>
      </c>
      <c r="J620" s="1">
        <v>2</v>
      </c>
      <c r="K620" s="1" t="s">
        <v>2761</v>
      </c>
      <c r="L620" s="1" t="s">
        <v>2688</v>
      </c>
      <c r="M620" s="1" t="s">
        <v>2766</v>
      </c>
      <c r="N620" s="2" t="s">
        <v>2769</v>
      </c>
      <c r="O620" s="6" t="str">
        <f t="shared" si="19"/>
        <v xml:space="preserve">|Claws of Kokytos|&amp;ref(Spell/P_Blood.jpg,nolink,25x25,Blood);3|&amp;ref(Spell/P_Water.jpg,nolink,25x25,Water);1|&amp;ref(Spell/V_Blood.jpg,nolink,25x25,Blood Slave);2|戦闘/陸上専用|追放|
|~|&gt;|&gt;|&gt;|&gt;|敵1体をKokytosへと投げ落とします|
</v>
      </c>
      <c r="P620" s="3" t="s">
        <v>2770</v>
      </c>
      <c r="Q620" s="1">
        <v>35</v>
      </c>
      <c r="R620" s="1">
        <v>175</v>
      </c>
      <c r="S620" s="1">
        <v>0</v>
      </c>
      <c r="T620" s="1">
        <v>1</v>
      </c>
      <c r="U620" s="1">
        <v>100</v>
      </c>
      <c r="V620" s="1">
        <v>200</v>
      </c>
    </row>
    <row r="621" spans="1:24" x14ac:dyDescent="0.15">
      <c r="A621" t="str">
        <f t="shared" si="18"/>
        <v/>
      </c>
      <c r="C621" s="1" t="s">
        <v>562</v>
      </c>
      <c r="D621" s="1">
        <v>9</v>
      </c>
      <c r="F621" s="1" t="s">
        <v>630</v>
      </c>
      <c r="H621" s="3" t="s">
        <v>2753</v>
      </c>
      <c r="I621" s="1" t="s">
        <v>2754</v>
      </c>
      <c r="J621" s="1">
        <v>20</v>
      </c>
      <c r="K621" s="1" t="s">
        <v>2762</v>
      </c>
      <c r="L621" s="1" t="s">
        <v>2688</v>
      </c>
      <c r="M621" s="1" t="s">
        <v>2771</v>
      </c>
      <c r="N621" s="2" t="s">
        <v>2773</v>
      </c>
      <c r="O621" s="6" t="str">
        <f t="shared" si="19"/>
        <v xml:space="preserve">|Send Horror|&amp;ref(Spell/P_Blood.jpg,nolink,25x25,Blood);4|&amp;ref(Spell/P_Astral.jpg,nolink,25x25,Astral);5|&amp;ref(Spell/V_Blood.jpg,nolink,25x25,Blood Slave);20|儀式/陸上専用|襲撃派遣|
|~|&gt;|&gt;|&gt;|&gt;|指定した州をHorrorが襲撃します|
</v>
      </c>
      <c r="P621" s="3" t="s">
        <v>2774</v>
      </c>
      <c r="Q621" s="1">
        <v>6</v>
      </c>
      <c r="T621" s="1">
        <v>1</v>
      </c>
      <c r="W621" s="1" t="s">
        <v>2705</v>
      </c>
    </row>
    <row r="622" spans="1:24" x14ac:dyDescent="0.15">
      <c r="A622" t="str">
        <f t="shared" si="18"/>
        <v/>
      </c>
      <c r="C622" s="1" t="s">
        <v>562</v>
      </c>
      <c r="D622" s="1">
        <v>9</v>
      </c>
      <c r="F622" s="1" t="s">
        <v>631</v>
      </c>
      <c r="H622" s="3" t="s">
        <v>2729</v>
      </c>
      <c r="I622" s="1" t="s">
        <v>2755</v>
      </c>
      <c r="J622" s="1">
        <v>50</v>
      </c>
      <c r="K622" s="1" t="s">
        <v>2762</v>
      </c>
      <c r="L622" s="1" t="s">
        <v>2688</v>
      </c>
      <c r="M622" s="1" t="s">
        <v>2693</v>
      </c>
      <c r="N622" s="2" t="s">
        <v>2775</v>
      </c>
      <c r="O622" s="6" t="str">
        <f t="shared" si="19"/>
        <v xml:space="preserve">|Infernal Forces|&amp;ref(Spell/P_Blood.jpg,nolink,25x25,Blood);5|&amp;ref(Spell/P_Fire.jpg,nolink,25x25,Fire);2|&amp;ref(Spell/V_Blood.jpg,nolink,25x25,Blood Slave);50|儀式/陸上専用|兵士召喚|
|~|&gt;|&gt;|&gt;|&gt;|熱波を纏う悪魔Devilを7+体と小悪魔Impを20体召喚します|
</v>
      </c>
      <c r="P622" s="3" t="s">
        <v>2776</v>
      </c>
      <c r="T622" s="1" t="s">
        <v>2777</v>
      </c>
      <c r="X622" s="1" t="s">
        <v>2778</v>
      </c>
    </row>
    <row r="623" spans="1:24" x14ac:dyDescent="0.15">
      <c r="A623" t="str">
        <f t="shared" si="18"/>
        <v/>
      </c>
      <c r="C623" s="1" t="s">
        <v>562</v>
      </c>
      <c r="D623" s="1">
        <v>9</v>
      </c>
      <c r="F623" s="1" t="s">
        <v>632</v>
      </c>
      <c r="H623" s="3" t="s">
        <v>2729</v>
      </c>
      <c r="I623" s="1" t="s">
        <v>2756</v>
      </c>
      <c r="J623" s="1">
        <v>50</v>
      </c>
      <c r="K623" s="1" t="s">
        <v>2762</v>
      </c>
      <c r="L623" s="1" t="s">
        <v>2688</v>
      </c>
      <c r="M623" s="1" t="s">
        <v>2693</v>
      </c>
      <c r="N623" s="2" t="s">
        <v>2779</v>
      </c>
      <c r="O623" s="6" t="str">
        <f t="shared" si="19"/>
        <v xml:space="preserve">|Infernal Tempest|&amp;ref(Spell/P_Blood.jpg,nolink,25x25,Blood);5|&amp;ref(Spell/P_Air.jpg,nolink,25x25,Air);2|&amp;ref(Spell/V_Blood.jpg,nolink,25x25,Blood Slave);50|儀式/陸上専用|兵士召喚|
|~|&gt;|&gt;|&gt;|&gt;|電撃を放つ悪魔Storm Demonを7+体召喚します|
</v>
      </c>
      <c r="P623" s="3" t="s">
        <v>2780</v>
      </c>
      <c r="T623" s="1" t="s">
        <v>2777</v>
      </c>
    </row>
    <row r="624" spans="1:24" x14ac:dyDescent="0.15">
      <c r="A624" t="str">
        <f t="shared" si="18"/>
        <v/>
      </c>
      <c r="C624" s="1" t="s">
        <v>562</v>
      </c>
      <c r="D624" s="1">
        <v>9</v>
      </c>
      <c r="F624" s="1" t="s">
        <v>633</v>
      </c>
      <c r="H624" s="3" t="s">
        <v>2729</v>
      </c>
      <c r="I624" s="1" t="s">
        <v>2757</v>
      </c>
      <c r="J624" s="1">
        <v>50</v>
      </c>
      <c r="K624" s="1" t="s">
        <v>2762</v>
      </c>
      <c r="L624" s="1" t="s">
        <v>2688</v>
      </c>
      <c r="M624" s="1" t="s">
        <v>2693</v>
      </c>
      <c r="N624" s="2" t="s">
        <v>2781</v>
      </c>
      <c r="O624" s="6" t="str">
        <f t="shared" si="19"/>
        <v xml:space="preserve">|Forces of Ice|&amp;ref(Spell/P_Blood.jpg,nolink,25x25,Blood);5|&amp;ref(Spell/P_Water.jpg,nolink,25x25,Water);2|&amp;ref(Spell/V_Blood.jpg,nolink,25x25,Blood Slave);50|儀式/陸上専用|兵士召喚|
|~|&gt;|&gt;|&gt;|&gt;|冷気を放つ悪魔Frost Fiendを8+体召喚します|
</v>
      </c>
      <c r="P624" s="3" t="s">
        <v>2782</v>
      </c>
      <c r="T624" s="1" t="s">
        <v>2783</v>
      </c>
    </row>
    <row r="625" spans="1:24" x14ac:dyDescent="0.15">
      <c r="A625" t="str">
        <f t="shared" si="18"/>
        <v/>
      </c>
      <c r="C625" s="1" t="s">
        <v>562</v>
      </c>
      <c r="D625" s="1">
        <v>9</v>
      </c>
      <c r="F625" s="1" t="s">
        <v>634</v>
      </c>
      <c r="H625" s="3" t="s">
        <v>2729</v>
      </c>
      <c r="I625" s="1" t="s">
        <v>2758</v>
      </c>
      <c r="J625" s="1">
        <v>50</v>
      </c>
      <c r="K625" s="1" t="s">
        <v>2762</v>
      </c>
      <c r="L625" s="1" t="s">
        <v>2688</v>
      </c>
      <c r="M625" s="1" t="s">
        <v>2693</v>
      </c>
      <c r="N625" s="2" t="s">
        <v>2784</v>
      </c>
      <c r="O625" s="6" t="str">
        <f t="shared" si="19"/>
        <v xml:space="preserve">|Infernal Crusade|&amp;ref(Spell/P_Blood.jpg,nolink,25x25,Blood);5|&amp;ref(Spell/P_Earth.jpg,nolink,25x25,Earth);2|&amp;ref(Spell/V_Blood.jpg,nolink,25x25,Blood Slave);50|儀式/陸上専用|兵士召喚|
|~|&gt;|&gt;|&gt;|&gt;|強力な悪魔の騎士Demon Knightを10+体召喚します|
</v>
      </c>
      <c r="P625" s="3" t="s">
        <v>2785</v>
      </c>
      <c r="T625" s="1" t="s">
        <v>2786</v>
      </c>
    </row>
    <row r="626" spans="1:24" x14ac:dyDescent="0.15">
      <c r="A626" t="str">
        <f t="shared" si="18"/>
        <v/>
      </c>
      <c r="C626" s="1" t="s">
        <v>562</v>
      </c>
      <c r="D626" s="1">
        <v>9</v>
      </c>
      <c r="F626" s="1" t="s">
        <v>635</v>
      </c>
      <c r="H626" s="3" t="s">
        <v>2759</v>
      </c>
      <c r="J626" s="1">
        <v>50</v>
      </c>
      <c r="K626" s="1" t="s">
        <v>2762</v>
      </c>
      <c r="L626" s="1" t="s">
        <v>2688</v>
      </c>
      <c r="M626" s="1" t="s">
        <v>2693</v>
      </c>
      <c r="N626" s="2" t="s">
        <v>2787</v>
      </c>
      <c r="O626" s="6" t="str">
        <f t="shared" si="19"/>
        <v xml:space="preserve">|Forces of Darkness|&amp;ref(Spell/P_Blood.jpg,nolink,25x25,Blood);6||&amp;ref(Spell/V_Blood.jpg,nolink,25x25,Blood Slave);50|儀式/陸上専用|兵士召喚|
|~|&gt;|&gt;|&gt;|&gt;|闇の中で力を増す悪魔Fiend of Darknessを14+体召喚します|
</v>
      </c>
      <c r="P626" s="3" t="s">
        <v>2788</v>
      </c>
      <c r="T626" s="1" t="s">
        <v>2789</v>
      </c>
    </row>
    <row r="627" spans="1:24" x14ac:dyDescent="0.15">
      <c r="A627" t="str">
        <f t="shared" si="18"/>
        <v/>
      </c>
      <c r="C627" s="1" t="s">
        <v>562</v>
      </c>
      <c r="D627" s="1">
        <v>9</v>
      </c>
      <c r="F627" s="1" t="s">
        <v>636</v>
      </c>
      <c r="H627" s="3" t="s">
        <v>2760</v>
      </c>
      <c r="J627" s="1">
        <v>150</v>
      </c>
      <c r="K627" s="1" t="s">
        <v>2762</v>
      </c>
      <c r="L627" s="1" t="s">
        <v>2688</v>
      </c>
      <c r="M627" s="1" t="s">
        <v>2722</v>
      </c>
      <c r="N627" s="2" t="s">
        <v>2790</v>
      </c>
      <c r="O627" s="6" t="str">
        <f t="shared" si="19"/>
        <v xml:space="preserve">|The Looming Hell|&amp;ref(Spell/P_Blood.jpg,nolink,25x25,Blood);8||&amp;ref(Spell/V_Blood.jpg,nolink,25x25,Blood Slave);150|儀式/陸上専用|世界呪附|
|~|&gt;|&gt;|&gt;|&gt;|支配圏内でDevilが敵兵士を反逆させようと試みます|
</v>
      </c>
      <c r="P627" s="3" t="s">
        <v>2791</v>
      </c>
      <c r="W627" s="1" t="s">
        <v>2722</v>
      </c>
    </row>
    <row r="628" spans="1:24" x14ac:dyDescent="0.15">
      <c r="A628" t="str">
        <f t="shared" si="18"/>
        <v>Blood Magic9E</v>
      </c>
      <c r="C628" s="1" t="s">
        <v>562</v>
      </c>
      <c r="D628" s="1">
        <v>9</v>
      </c>
      <c r="F628" s="1" t="s">
        <v>637</v>
      </c>
      <c r="H628" s="3" t="s">
        <v>2760</v>
      </c>
      <c r="J628" s="1">
        <v>150</v>
      </c>
      <c r="K628" s="1" t="s">
        <v>2762</v>
      </c>
      <c r="L628" s="1" t="s">
        <v>2688</v>
      </c>
      <c r="M628" s="1" t="s">
        <v>2699</v>
      </c>
      <c r="N628" s="2" t="s">
        <v>2792</v>
      </c>
      <c r="O628" s="6" t="str">
        <f t="shared" si="19"/>
        <v xml:space="preserve">|Bind Demon Lord|&amp;ref(Spell/P_Blood.jpg,nolink,25x25,Blood);8||&amp;ref(Spell/V_Blood.jpg,nolink,25x25,Blood Slave);150|儀式/陸上専用|指揮官召喚|
|~|&gt;|&gt;|&gt;|&gt;|6体のDemon Lordのうちの1体を召喚します|
</v>
      </c>
      <c r="P628" s="3" t="s">
        <v>2793</v>
      </c>
      <c r="T628" s="1">
        <v>1</v>
      </c>
      <c r="W628" s="1" t="s">
        <v>2794</v>
      </c>
      <c r="X628" s="1" t="s">
        <v>2795</v>
      </c>
    </row>
    <row r="629" spans="1:24" x14ac:dyDescent="0.15">
      <c r="A629" t="str">
        <f t="shared" si="18"/>
        <v>Divine0S</v>
      </c>
      <c r="C629" s="1" t="s">
        <v>2796</v>
      </c>
      <c r="D629" s="1">
        <v>0</v>
      </c>
      <c r="F629" s="1" t="s">
        <v>2797</v>
      </c>
      <c r="H629" s="3" t="s">
        <v>2798</v>
      </c>
      <c r="K629" s="1" t="s">
        <v>2761</v>
      </c>
      <c r="L629" s="1" t="s">
        <v>2812</v>
      </c>
      <c r="M629" s="1" t="s">
        <v>2813</v>
      </c>
      <c r="N629" s="2" t="s">
        <v>2902</v>
      </c>
      <c r="O629" s="6" t="str">
        <f t="shared" si="19"/>
        <v xml:space="preserve">|Blessing|&amp;ref(Spell/P_Holy.jpg,nolink,25x25,Holy);1|||戦闘/水陸両用|祝福|
|~|&gt;|&gt;|&gt;|&gt;|中範囲の味方の神聖なユニットを祝福します|
</v>
      </c>
      <c r="P629" s="3" t="s">
        <v>2814</v>
      </c>
      <c r="Q629" s="1" t="s">
        <v>2815</v>
      </c>
      <c r="R629" s="1">
        <v>100</v>
      </c>
      <c r="S629" s="1" t="s">
        <v>2816</v>
      </c>
      <c r="T629" s="1">
        <v>1</v>
      </c>
      <c r="U629" s="1">
        <v>100</v>
      </c>
      <c r="V629" s="1">
        <v>0</v>
      </c>
      <c r="W629" s="1" t="s">
        <v>2817</v>
      </c>
    </row>
    <row r="630" spans="1:24" x14ac:dyDescent="0.15">
      <c r="A630" t="str">
        <f t="shared" si="18"/>
        <v/>
      </c>
      <c r="C630" s="1" t="s">
        <v>2796</v>
      </c>
      <c r="D630" s="1">
        <v>0</v>
      </c>
      <c r="F630" s="1" t="s">
        <v>2800</v>
      </c>
      <c r="H630" s="3" t="s">
        <v>2801</v>
      </c>
      <c r="K630" s="1" t="s">
        <v>2761</v>
      </c>
      <c r="L630" s="1" t="s">
        <v>2812</v>
      </c>
      <c r="M630" s="1" t="s">
        <v>2823</v>
      </c>
      <c r="N630" s="2" t="s">
        <v>2824</v>
      </c>
      <c r="O630" s="6" t="str">
        <f t="shared" si="19"/>
        <v xml:space="preserve">|Sermon of Courage|&amp;ref(Spell/P_Holy.jpg,nolink,25x25,Holy);2|||戦闘/水陸両用|強化|
|~|&gt;|&gt;|&gt;|&gt;|中範囲の味方の士気を向上させます|
</v>
      </c>
      <c r="P630" s="3" t="s">
        <v>2825</v>
      </c>
      <c r="Q630" s="1" t="s">
        <v>2820</v>
      </c>
      <c r="R630" s="1">
        <v>100</v>
      </c>
      <c r="S630" s="1" t="s">
        <v>2826</v>
      </c>
      <c r="T630" s="1">
        <v>1</v>
      </c>
      <c r="U630" s="1">
        <v>100</v>
      </c>
      <c r="V630" s="1">
        <v>0</v>
      </c>
      <c r="W630" s="1" t="s">
        <v>2717</v>
      </c>
    </row>
    <row r="631" spans="1:24" x14ac:dyDescent="0.15">
      <c r="A631" t="str">
        <f t="shared" si="18"/>
        <v/>
      </c>
      <c r="C631" s="1" t="s">
        <v>2796</v>
      </c>
      <c r="D631" s="1">
        <v>0</v>
      </c>
      <c r="F631" s="1" t="s">
        <v>2802</v>
      </c>
      <c r="H631" s="3" t="s">
        <v>2801</v>
      </c>
      <c r="K631" s="1" t="s">
        <v>2761</v>
      </c>
      <c r="L631" s="1" t="s">
        <v>2812</v>
      </c>
      <c r="M631" s="1" t="s">
        <v>2689</v>
      </c>
      <c r="N631" s="2" t="s">
        <v>2827</v>
      </c>
      <c r="O631" s="6" t="str">
        <f t="shared" si="19"/>
        <v xml:space="preserve">|Smite Demon|&amp;ref(Spell/P_Holy.jpg,nolink,25x25,Holy);2|||戦闘/水陸両用|攻撃|
|~|&gt;|&gt;|&gt;|&gt;|敵のデーモン1体を攻撃します|
</v>
      </c>
      <c r="P631" s="3" t="s">
        <v>2828</v>
      </c>
      <c r="Q631" s="1" t="s">
        <v>2829</v>
      </c>
      <c r="R631" s="1">
        <v>100</v>
      </c>
      <c r="S631" s="1">
        <v>0</v>
      </c>
      <c r="T631" s="1">
        <v>1</v>
      </c>
      <c r="U631" s="1">
        <v>100</v>
      </c>
      <c r="V631" s="1">
        <v>0</v>
      </c>
      <c r="W631" s="1" t="s">
        <v>2830</v>
      </c>
    </row>
    <row r="632" spans="1:24" x14ac:dyDescent="0.15">
      <c r="A632" t="str">
        <f t="shared" si="18"/>
        <v/>
      </c>
      <c r="C632" s="1" t="s">
        <v>2796</v>
      </c>
      <c r="D632" s="1">
        <v>0</v>
      </c>
      <c r="F632" s="1" t="s">
        <v>2803</v>
      </c>
      <c r="H632" s="3" t="s">
        <v>2801</v>
      </c>
      <c r="K632" s="1" t="s">
        <v>2761</v>
      </c>
      <c r="L632" s="1" t="s">
        <v>2812</v>
      </c>
      <c r="M632" s="1" t="s">
        <v>2831</v>
      </c>
      <c r="N632" s="2" t="s">
        <v>2903</v>
      </c>
      <c r="O632" s="6" t="str">
        <f t="shared" si="19"/>
        <v xml:space="preserve">|Holy Word|&amp;ref(Spell/P_Holy.jpg,nolink,25x25,Holy);2|||戦闘/水陸両用|唖然|
|~|&gt;|&gt;|&gt;|&gt;|敵の神聖なユニット1体の動きを短時間封じようと試みます|
</v>
      </c>
      <c r="P632" s="3" t="s">
        <v>2833</v>
      </c>
      <c r="Q632" s="1">
        <v>25</v>
      </c>
      <c r="R632" s="1">
        <v>100</v>
      </c>
      <c r="S632" s="1">
        <v>0</v>
      </c>
      <c r="T632" s="1">
        <v>1</v>
      </c>
      <c r="U632" s="1">
        <v>100</v>
      </c>
      <c r="V632" s="1">
        <v>0</v>
      </c>
      <c r="W632" s="1" t="s">
        <v>2834</v>
      </c>
    </row>
    <row r="633" spans="1:24" x14ac:dyDescent="0.15">
      <c r="A633" t="str">
        <f t="shared" si="18"/>
        <v/>
      </c>
      <c r="C633" s="1" t="s">
        <v>2796</v>
      </c>
      <c r="D633" s="1">
        <v>0</v>
      </c>
      <c r="F633" s="1" t="s">
        <v>2804</v>
      </c>
      <c r="H633" s="3" t="s">
        <v>2801</v>
      </c>
      <c r="K633" s="1" t="s">
        <v>2761</v>
      </c>
      <c r="L633" s="1" t="s">
        <v>2812</v>
      </c>
      <c r="M633" s="1" t="s">
        <v>2763</v>
      </c>
      <c r="N633" s="2" t="s">
        <v>2835</v>
      </c>
      <c r="O633" s="6" t="str">
        <f t="shared" si="19"/>
        <v xml:space="preserve">|Holy Agenger|&amp;ref(Spell/P_Holy.jpg,nolink,25x25,Holy);2|||戦闘/水陸両用|自己強化|
|~|&gt;|&gt;|&gt;|&gt;|自身が傷付くと神聖なる矢で自動的に反撃します|
</v>
      </c>
      <c r="P633" s="3" t="s">
        <v>2836</v>
      </c>
      <c r="Q633" s="1">
        <v>0</v>
      </c>
      <c r="R633" s="1">
        <v>100</v>
      </c>
      <c r="S633" s="1">
        <v>0</v>
      </c>
      <c r="T633" s="1">
        <v>1</v>
      </c>
      <c r="U633" s="1">
        <v>0</v>
      </c>
      <c r="V633" s="1">
        <v>0</v>
      </c>
    </row>
    <row r="634" spans="1:24" x14ac:dyDescent="0.15">
      <c r="A634" t="str">
        <f t="shared" si="18"/>
        <v/>
      </c>
      <c r="C634" s="1" t="s">
        <v>2796</v>
      </c>
      <c r="D634" s="1">
        <v>0</v>
      </c>
      <c r="F634" s="1" t="s">
        <v>2805</v>
      </c>
      <c r="H634" s="3" t="s">
        <v>2806</v>
      </c>
      <c r="K634" s="1" t="s">
        <v>2761</v>
      </c>
      <c r="L634" s="1" t="s">
        <v>2812</v>
      </c>
      <c r="M634" s="1" t="s">
        <v>2837</v>
      </c>
      <c r="N634" s="2" t="s">
        <v>2904</v>
      </c>
      <c r="O634" s="6" t="str">
        <f t="shared" si="19"/>
        <v xml:space="preserve">|Divine Blessing|&amp;ref(Spell/P_Holy.jpg,nolink,25x25,Holy);3|||戦闘/水陸両用|全体祝福|
|~|&gt;|&gt;|&gt;|&gt;|味方の神聖なユニット全員を祝福します|
</v>
      </c>
      <c r="P634" s="3" t="s">
        <v>2814</v>
      </c>
      <c r="Q634" s="1">
        <v>0</v>
      </c>
      <c r="R634" s="1">
        <v>125</v>
      </c>
      <c r="S634" s="1">
        <v>666</v>
      </c>
      <c r="T634" s="1">
        <v>1</v>
      </c>
      <c r="U634" s="1">
        <v>0</v>
      </c>
      <c r="V634" s="1">
        <v>0</v>
      </c>
      <c r="W634" s="1" t="s">
        <v>2817</v>
      </c>
    </row>
    <row r="635" spans="1:24" x14ac:dyDescent="0.15">
      <c r="A635" t="str">
        <f t="shared" si="18"/>
        <v/>
      </c>
      <c r="C635" s="1" t="s">
        <v>2796</v>
      </c>
      <c r="D635" s="1">
        <v>0</v>
      </c>
      <c r="F635" s="1" t="s">
        <v>2808</v>
      </c>
      <c r="H635" s="3" t="s">
        <v>2809</v>
      </c>
      <c r="K635" s="1" t="s">
        <v>2761</v>
      </c>
      <c r="L635" s="1" t="s">
        <v>2812</v>
      </c>
      <c r="M635" s="1" t="s">
        <v>2714</v>
      </c>
      <c r="N635" s="2" t="s">
        <v>2840</v>
      </c>
      <c r="O635" s="6" t="str">
        <f t="shared" si="19"/>
        <v xml:space="preserve">|Fanaticism|&amp;ref(Spell/P_Holy.jpg,nolink,25x25,Holy);4|||戦闘/水陸両用|全体強化|
|~|&gt;|&gt;|&gt;|&gt;|味方全員の士気を向上させます|
</v>
      </c>
      <c r="P635" s="3" t="s">
        <v>2841</v>
      </c>
      <c r="Q635" s="1">
        <v>0</v>
      </c>
      <c r="R635" s="1">
        <v>125</v>
      </c>
      <c r="S635" s="1">
        <v>666</v>
      </c>
      <c r="T635" s="1">
        <v>1</v>
      </c>
      <c r="U635" s="1">
        <v>0</v>
      </c>
      <c r="V635" s="1">
        <v>0</v>
      </c>
      <c r="W635" s="1" t="s">
        <v>2717</v>
      </c>
    </row>
    <row r="636" spans="1:24" x14ac:dyDescent="0.15">
      <c r="A636" t="str">
        <f t="shared" si="18"/>
        <v>Divine0E</v>
      </c>
      <c r="C636" s="1" t="s">
        <v>2796</v>
      </c>
      <c r="D636" s="1">
        <v>0</v>
      </c>
      <c r="F636" s="1" t="s">
        <v>2810</v>
      </c>
      <c r="H636" s="3" t="s">
        <v>2811</v>
      </c>
      <c r="K636" s="1" t="s">
        <v>2761</v>
      </c>
      <c r="L636" s="1" t="s">
        <v>2812</v>
      </c>
      <c r="M636" s="1" t="s">
        <v>2696</v>
      </c>
      <c r="N636" s="2" t="s">
        <v>2842</v>
      </c>
      <c r="O636" s="6" t="str">
        <f t="shared" si="19"/>
        <v xml:space="preserve">|Divine Channeling|&amp;ref(Spell/P_Holy.jpg,nolink,25x25,Holy);5|||戦闘/水陸両用|戦闘呪附|
|~|&gt;|&gt;|&gt;|&gt;|味方の低位の聖職者の聖魔法技能を向上させます|
</v>
      </c>
      <c r="P636" s="3" t="s">
        <v>2810</v>
      </c>
      <c r="Q636" s="1">
        <v>0</v>
      </c>
      <c r="R636" s="1">
        <v>175</v>
      </c>
      <c r="S636" s="1">
        <v>0</v>
      </c>
      <c r="T636" s="1">
        <v>1</v>
      </c>
      <c r="U636" s="1">
        <v>0</v>
      </c>
      <c r="V636" s="1">
        <v>90</v>
      </c>
      <c r="W636" s="1" t="s">
        <v>2696</v>
      </c>
    </row>
    <row r="637" spans="1:24" x14ac:dyDescent="0.15">
      <c r="A637" t="str">
        <f t="shared" si="18"/>
        <v>Divine0無S</v>
      </c>
      <c r="C637" s="1" t="s">
        <v>2796</v>
      </c>
      <c r="D637" s="1">
        <v>0</v>
      </c>
      <c r="E637" s="3" t="s">
        <v>2893</v>
      </c>
      <c r="F637" s="1" t="s">
        <v>2799</v>
      </c>
      <c r="H637" s="3" t="s">
        <v>2798</v>
      </c>
      <c r="K637" s="1" t="s">
        <v>2761</v>
      </c>
      <c r="L637" s="1" t="s">
        <v>2812</v>
      </c>
      <c r="M637" s="1" t="s">
        <v>2689</v>
      </c>
      <c r="N637" s="2" t="s">
        <v>2818</v>
      </c>
      <c r="O637" s="6" t="str">
        <f t="shared" si="19"/>
        <v xml:space="preserve">|Banishment|&amp;ref(Spell/P_Holy.jpg,nolink,25x25,Holy);1|||戦闘/水陸両用|攻撃|
|~|&gt;|&gt;|&gt;|&gt;|中範囲のアンデッドを攻撃します|
</v>
      </c>
      <c r="P637" s="3" t="s">
        <v>2819</v>
      </c>
      <c r="Q637" s="1" t="s">
        <v>2820</v>
      </c>
      <c r="R637" s="1">
        <v>100</v>
      </c>
      <c r="S637" s="1" t="s">
        <v>2821</v>
      </c>
      <c r="T637" s="1">
        <v>1</v>
      </c>
      <c r="U637" s="1">
        <v>0</v>
      </c>
      <c r="V637" s="1">
        <v>0</v>
      </c>
      <c r="W637" s="1" t="s">
        <v>2822</v>
      </c>
    </row>
    <row r="638" spans="1:24" x14ac:dyDescent="0.15">
      <c r="A638" t="str">
        <f t="shared" si="18"/>
        <v>Divine0無E</v>
      </c>
      <c r="C638" s="1" t="s">
        <v>2796</v>
      </c>
      <c r="D638" s="1">
        <v>0</v>
      </c>
      <c r="E638" s="3" t="s">
        <v>2893</v>
      </c>
      <c r="F638" s="1" t="s">
        <v>2807</v>
      </c>
      <c r="H638" s="3" t="s">
        <v>2806</v>
      </c>
      <c r="K638" s="1" t="s">
        <v>2761</v>
      </c>
      <c r="L638" s="1" t="s">
        <v>2812</v>
      </c>
      <c r="M638" s="1" t="s">
        <v>2689</v>
      </c>
      <c r="N638" s="2" t="s">
        <v>2838</v>
      </c>
      <c r="O638" s="6" t="str">
        <f t="shared" si="19"/>
        <v xml:space="preserve">|Smite|&amp;ref(Spell/P_Holy.jpg,nolink,25x25,Holy);3|||戦闘/水陸両用|攻撃|
|~|&gt;|&gt;|&gt;|&gt;|敵1体を神聖なる矢で攻撃します|
</v>
      </c>
      <c r="P638" s="3">
        <v>10</v>
      </c>
      <c r="Q638" s="1">
        <v>30</v>
      </c>
      <c r="R638" s="1">
        <v>100</v>
      </c>
      <c r="S638" s="1">
        <v>0</v>
      </c>
      <c r="T638" s="1">
        <v>1</v>
      </c>
      <c r="U638" s="1">
        <v>100</v>
      </c>
      <c r="V638" s="1">
        <v>0</v>
      </c>
      <c r="W638" s="1" t="s">
        <v>2839</v>
      </c>
    </row>
    <row r="639" spans="1:24" x14ac:dyDescent="0.15">
      <c r="A639" t="str">
        <f t="shared" si="18"/>
        <v>Divine0火S</v>
      </c>
      <c r="C639" s="1" t="s">
        <v>2796</v>
      </c>
      <c r="D639" s="1">
        <v>0</v>
      </c>
      <c r="E639" s="3" t="s">
        <v>2894</v>
      </c>
      <c r="F639" s="1" t="s">
        <v>2843</v>
      </c>
      <c r="H639" s="3" t="s">
        <v>2798</v>
      </c>
      <c r="K639" s="1" t="s">
        <v>2761</v>
      </c>
      <c r="L639" s="1" t="s">
        <v>2812</v>
      </c>
      <c r="M639" s="1" t="s">
        <v>2689</v>
      </c>
      <c r="N639" s="2" t="s">
        <v>2844</v>
      </c>
      <c r="O639" s="6" t="str">
        <f t="shared" si="19"/>
        <v xml:space="preserve">|Ashes to Ashes|&amp;ref(Spell/P_Holy.jpg,nolink,25x25,Holy);1|||戦闘/水陸両用|攻撃|
|~|&gt;|&gt;|&gt;|&gt;|中範囲のアンデッドを攻撃し炎上させます|
</v>
      </c>
      <c r="P639" s="3" t="s">
        <v>2819</v>
      </c>
      <c r="Q639" s="1" t="s">
        <v>2820</v>
      </c>
      <c r="R639" s="1">
        <v>100</v>
      </c>
      <c r="S639" s="1" t="s">
        <v>2821</v>
      </c>
      <c r="T639" s="1">
        <v>1</v>
      </c>
      <c r="U639" s="1">
        <v>0</v>
      </c>
      <c r="V639" s="1">
        <v>0</v>
      </c>
      <c r="W639" s="1" t="s">
        <v>2822</v>
      </c>
      <c r="X639" s="1" t="s">
        <v>2845</v>
      </c>
    </row>
    <row r="640" spans="1:24" x14ac:dyDescent="0.15">
      <c r="A640" t="str">
        <f t="shared" si="18"/>
        <v>Divine0火E</v>
      </c>
      <c r="C640" s="1" t="s">
        <v>2796</v>
      </c>
      <c r="D640" s="1">
        <v>0</v>
      </c>
      <c r="E640" s="3" t="s">
        <v>2894</v>
      </c>
      <c r="F640" s="1" t="s">
        <v>2867</v>
      </c>
      <c r="H640" s="3" t="s">
        <v>2806</v>
      </c>
      <c r="K640" s="1" t="s">
        <v>2761</v>
      </c>
      <c r="L640" s="1" t="s">
        <v>2812</v>
      </c>
      <c r="M640" s="1" t="s">
        <v>2689</v>
      </c>
      <c r="N640" s="2" t="s">
        <v>2868</v>
      </c>
      <c r="O640" s="6" t="str">
        <f t="shared" si="19"/>
        <v xml:space="preserve">|Heavenly Fire|&amp;ref(Spell/P_Holy.jpg,nolink,25x25,Holy);3|||戦闘/水陸両用|攻撃|
|~|&gt;|&gt;|&gt;|&gt;|敵1体を神聖なる矢で攻撃し炎で追撃します|
</v>
      </c>
      <c r="P640" s="3">
        <v>10</v>
      </c>
      <c r="Q640" s="1">
        <v>30</v>
      </c>
      <c r="R640" s="1">
        <v>100</v>
      </c>
      <c r="S640" s="1">
        <v>0</v>
      </c>
      <c r="T640" s="1">
        <v>1</v>
      </c>
      <c r="U640" s="1">
        <v>100</v>
      </c>
      <c r="V640" s="1">
        <v>0</v>
      </c>
      <c r="W640" s="1" t="s">
        <v>2839</v>
      </c>
      <c r="X640" s="1" t="s">
        <v>2869</v>
      </c>
    </row>
    <row r="641" spans="1:24" x14ac:dyDescent="0.15">
      <c r="A641" t="str">
        <f t="shared" si="18"/>
        <v>Divine0風S</v>
      </c>
      <c r="C641" s="1" t="s">
        <v>2796</v>
      </c>
      <c r="D641" s="1">
        <v>0</v>
      </c>
      <c r="E641" s="3" t="s">
        <v>2895</v>
      </c>
      <c r="F641" s="1" t="s">
        <v>2846</v>
      </c>
      <c r="H641" s="3" t="s">
        <v>2798</v>
      </c>
      <c r="K641" s="1" t="s">
        <v>2761</v>
      </c>
      <c r="L641" s="1" t="s">
        <v>2812</v>
      </c>
      <c r="M641" s="1" t="s">
        <v>2689</v>
      </c>
      <c r="N641" s="2" t="s">
        <v>2847</v>
      </c>
      <c r="O641" s="6" t="str">
        <f t="shared" si="19"/>
        <v xml:space="preserve">|Wind of Memories|&amp;ref(Spell/P_Holy.jpg,nolink,25x25,Holy);1|||戦闘/水陸両用|攻撃|
|~|&gt;|&gt;|&gt;|&gt;|中範囲のアンデッドを攻撃し意志あるものには更なる被害を与えます|
</v>
      </c>
      <c r="P641" s="3" t="s">
        <v>2848</v>
      </c>
      <c r="Q641" s="1" t="s">
        <v>2829</v>
      </c>
      <c r="R641" s="1">
        <v>100</v>
      </c>
      <c r="S641" s="1" t="s">
        <v>2849</v>
      </c>
      <c r="T641" s="1">
        <v>1</v>
      </c>
      <c r="U641" s="1">
        <v>0</v>
      </c>
      <c r="V641" s="1">
        <v>0</v>
      </c>
      <c r="W641" s="1" t="s">
        <v>2822</v>
      </c>
      <c r="X641" s="1" t="s">
        <v>2850</v>
      </c>
    </row>
    <row r="642" spans="1:24" x14ac:dyDescent="0.15">
      <c r="A642" t="str">
        <f t="shared" si="18"/>
        <v>Divine0風E</v>
      </c>
      <c r="C642" s="1" t="s">
        <v>2796</v>
      </c>
      <c r="D642" s="1">
        <v>0</v>
      </c>
      <c r="E642" s="3" t="s">
        <v>2895</v>
      </c>
      <c r="F642" s="1" t="s">
        <v>2870</v>
      </c>
      <c r="H642" s="3" t="s">
        <v>2806</v>
      </c>
      <c r="K642" s="1" t="s">
        <v>2761</v>
      </c>
      <c r="L642" s="1" t="s">
        <v>2812</v>
      </c>
      <c r="M642" s="1" t="s">
        <v>2689</v>
      </c>
      <c r="N642" s="2" t="s">
        <v>2871</v>
      </c>
      <c r="O642" s="6" t="str">
        <f t="shared" si="19"/>
        <v xml:space="preserve">|Heavenly Strike|&amp;ref(Spell/P_Holy.jpg,nolink,25x25,Holy);3|||戦闘/水陸両用|攻撃|
|~|&gt;|&gt;|&gt;|&gt;|敵1体を神聖なる矢で攻撃し電撃で追撃します|
</v>
      </c>
      <c r="P642" s="3">
        <v>10</v>
      </c>
      <c r="Q642" s="1">
        <v>50</v>
      </c>
      <c r="R642" s="1">
        <v>100</v>
      </c>
      <c r="S642" s="1">
        <v>0</v>
      </c>
      <c r="T642" s="1">
        <v>1</v>
      </c>
      <c r="U642" s="1">
        <v>100</v>
      </c>
      <c r="V642" s="1">
        <v>0</v>
      </c>
      <c r="W642" s="1" t="s">
        <v>2839</v>
      </c>
      <c r="X642" s="1" t="s">
        <v>2872</v>
      </c>
    </row>
    <row r="643" spans="1:24" x14ac:dyDescent="0.15">
      <c r="A643" t="str">
        <f t="shared" ref="A643:A654" si="20">IF(C643&amp;D643&amp;E643&lt;&gt;C642&amp;D642&amp;E642,C643&amp;D643&amp;E643&amp;"S",IF(C643&amp;D643&amp;E643&lt;&gt;C644&amp;D644&amp;E644,C643&amp;D643&amp;E643&amp;"E",""))</f>
        <v>Divine0水S</v>
      </c>
      <c r="C643" s="1" t="s">
        <v>2796</v>
      </c>
      <c r="D643" s="1">
        <v>0</v>
      </c>
      <c r="E643" s="3" t="s">
        <v>2896</v>
      </c>
      <c r="F643" s="1" t="s">
        <v>2851</v>
      </c>
      <c r="H643" s="3" t="s">
        <v>2798</v>
      </c>
      <c r="K643" s="1" t="s">
        <v>2761</v>
      </c>
      <c r="L643" s="1" t="s">
        <v>2812</v>
      </c>
      <c r="M643" s="1" t="s">
        <v>2689</v>
      </c>
      <c r="N643" s="2" t="s">
        <v>2818</v>
      </c>
      <c r="O643" s="6" t="str">
        <f t="shared" ref="O643:O654" si="21">CONCATENATE("|",F643,"|",SUBSTITUTE(SUBSTITUTE(SUBSTITUTE(SUBSTITUTE(SUBSTITUTE(SUBSTITUTE(SUBSTITUTE(SUBSTITUTE(SUBSTITUTE(H643&amp;"|"&amp;I643,"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643&lt;&gt;"",SUBSTITUTE(SUBSTITUTE(SUBSTITUTE(SUBSTITUTE(SUBSTITUTE(SUBSTITUTE(SUBSTITUTE(SUBSTITUTE(LEFT(H643,1)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Slave);")&amp;J643,""),"|",K643,"/",L643,"|",M643,"|",CHAR(10),"|~|&gt;|&gt;|&gt;|&gt;|",N643,"|"&amp;CHAR(10))</f>
        <v xml:space="preserve">|Purifying Water|&amp;ref(Spell/P_Holy.jpg,nolink,25x25,Holy);1|||戦闘/水陸両用|攻撃|
|~|&gt;|&gt;|&gt;|&gt;|中範囲のアンデッドを攻撃します|
</v>
      </c>
      <c r="P643" s="3" t="s">
        <v>2848</v>
      </c>
      <c r="Q643" s="1" t="s">
        <v>2820</v>
      </c>
      <c r="R643" s="1">
        <v>100</v>
      </c>
      <c r="S643" s="1" t="s">
        <v>2852</v>
      </c>
      <c r="T643" s="1">
        <v>1</v>
      </c>
      <c r="U643" s="1">
        <v>0</v>
      </c>
      <c r="V643" s="1">
        <v>0</v>
      </c>
      <c r="W643" s="1" t="s">
        <v>2822</v>
      </c>
      <c r="X643" s="1" t="s">
        <v>2853</v>
      </c>
    </row>
    <row r="644" spans="1:24" x14ac:dyDescent="0.15">
      <c r="A644" t="str">
        <f t="shared" si="20"/>
        <v>Divine0水E</v>
      </c>
      <c r="C644" s="1" t="s">
        <v>2796</v>
      </c>
      <c r="D644" s="1">
        <v>0</v>
      </c>
      <c r="E644" s="3" t="s">
        <v>2896</v>
      </c>
      <c r="F644" s="1" t="s">
        <v>2873</v>
      </c>
      <c r="H644" s="3" t="s">
        <v>2806</v>
      </c>
      <c r="K644" s="1" t="s">
        <v>2761</v>
      </c>
      <c r="L644" s="1" t="s">
        <v>2812</v>
      </c>
      <c r="M644" s="1" t="s">
        <v>2689</v>
      </c>
      <c r="N644" s="2" t="s">
        <v>2874</v>
      </c>
      <c r="O644" s="6" t="str">
        <f t="shared" si="21"/>
        <v xml:space="preserve">|Watery Death|&amp;ref(Spell/P_Holy.jpg,nolink,25x25,Holy);3|||戦闘/水陸両用|攻撃|
|~|&gt;|&gt;|&gt;|&gt;|敵1体を神聖なる矢で攻撃し溺れさせます|
</v>
      </c>
      <c r="P644" s="3">
        <v>10</v>
      </c>
      <c r="Q644" s="1">
        <v>25</v>
      </c>
      <c r="R644" s="1">
        <v>100</v>
      </c>
      <c r="S644" s="1">
        <v>0</v>
      </c>
      <c r="T644" s="1">
        <v>1</v>
      </c>
      <c r="U644" s="1">
        <v>100</v>
      </c>
      <c r="V644" s="1">
        <v>0</v>
      </c>
      <c r="W644" s="1" t="s">
        <v>2839</v>
      </c>
      <c r="X644" s="1" t="s">
        <v>2875</v>
      </c>
    </row>
    <row r="645" spans="1:24" x14ac:dyDescent="0.15">
      <c r="A645" t="str">
        <f t="shared" si="20"/>
        <v>Divine0地S</v>
      </c>
      <c r="C645" s="1" t="s">
        <v>2796</v>
      </c>
      <c r="D645" s="1">
        <v>0</v>
      </c>
      <c r="E645" s="3" t="s">
        <v>2897</v>
      </c>
      <c r="F645" s="1" t="s">
        <v>2854</v>
      </c>
      <c r="H645" s="3" t="s">
        <v>2798</v>
      </c>
      <c r="K645" s="1" t="s">
        <v>2761</v>
      </c>
      <c r="L645" s="1" t="s">
        <v>2812</v>
      </c>
      <c r="M645" s="1" t="s">
        <v>2689</v>
      </c>
      <c r="N645" s="2" t="s">
        <v>2855</v>
      </c>
      <c r="O645" s="6" t="str">
        <f t="shared" si="21"/>
        <v xml:space="preserve">|Pull from the Grave|&amp;ref(Spell/P_Holy.jpg,nolink,25x25,Holy);1|||戦闘/水陸両用|攻撃|
|~|&gt;|&gt;|&gt;|&gt;|中範囲のアンデッドを攻撃し埋没させて動きを封じようと試みます|
</v>
      </c>
      <c r="P645" s="3" t="s">
        <v>2819</v>
      </c>
      <c r="Q645" s="1" t="s">
        <v>2820</v>
      </c>
      <c r="R645" s="1">
        <v>100</v>
      </c>
      <c r="S645" s="1" t="s">
        <v>2821</v>
      </c>
      <c r="T645" s="1">
        <v>1</v>
      </c>
      <c r="U645" s="1">
        <v>0</v>
      </c>
      <c r="V645" s="1">
        <v>0</v>
      </c>
      <c r="W645" s="1" t="s">
        <v>2822</v>
      </c>
      <c r="X645" s="1" t="s">
        <v>2856</v>
      </c>
    </row>
    <row r="646" spans="1:24" x14ac:dyDescent="0.15">
      <c r="A646" t="str">
        <f t="shared" si="20"/>
        <v>Divine0地E</v>
      </c>
      <c r="C646" s="1" t="s">
        <v>2796</v>
      </c>
      <c r="D646" s="1">
        <v>0</v>
      </c>
      <c r="E646" s="3" t="s">
        <v>2897</v>
      </c>
      <c r="F646" s="1" t="s">
        <v>2876</v>
      </c>
      <c r="H646" s="3" t="s">
        <v>2806</v>
      </c>
      <c r="K646" s="1" t="s">
        <v>2761</v>
      </c>
      <c r="L646" s="1" t="s">
        <v>2812</v>
      </c>
      <c r="M646" s="1" t="s">
        <v>2689</v>
      </c>
      <c r="N646" s="2" t="s">
        <v>2877</v>
      </c>
      <c r="O646" s="6" t="str">
        <f t="shared" si="21"/>
        <v xml:space="preserve">|Word of Stone|&amp;ref(Spell/P_Holy.jpg,nolink,25x25,Holy);3|||戦闘/水陸両用|攻撃|
|~|&gt;|&gt;|&gt;|&gt;|敵1体を神聖なる矢で攻撃し石化させようと試みます|
</v>
      </c>
      <c r="P646" s="3">
        <v>10</v>
      </c>
      <c r="Q646" s="1">
        <v>25</v>
      </c>
      <c r="R646" s="1">
        <v>100</v>
      </c>
      <c r="S646" s="1">
        <v>0</v>
      </c>
      <c r="T646" s="1">
        <v>1</v>
      </c>
      <c r="U646" s="1">
        <v>100</v>
      </c>
      <c r="V646" s="1">
        <v>0</v>
      </c>
      <c r="W646" s="1" t="s">
        <v>2839</v>
      </c>
      <c r="X646" s="1" t="s">
        <v>2878</v>
      </c>
    </row>
    <row r="647" spans="1:24" x14ac:dyDescent="0.15">
      <c r="A647" t="str">
        <f t="shared" si="20"/>
        <v>Divine0星S</v>
      </c>
      <c r="C647" s="1" t="s">
        <v>2796</v>
      </c>
      <c r="D647" s="1">
        <v>0</v>
      </c>
      <c r="E647" s="3" t="s">
        <v>2898</v>
      </c>
      <c r="F647" s="1" t="s">
        <v>2857</v>
      </c>
      <c r="H647" s="3" t="s">
        <v>2798</v>
      </c>
      <c r="K647" s="1" t="s">
        <v>2761</v>
      </c>
      <c r="L647" s="1" t="s">
        <v>2812</v>
      </c>
      <c r="M647" s="1" t="s">
        <v>2689</v>
      </c>
      <c r="N647" s="2" t="s">
        <v>2858</v>
      </c>
      <c r="O647" s="6" t="str">
        <f t="shared" si="21"/>
        <v xml:space="preserve">|Stellar Decree|&amp;ref(Spell/P_Holy.jpg,nolink,25x25,Holy);1|||戦闘/水陸両用|攻撃|
|~|&gt;|&gt;|&gt;|&gt;|中範囲のアンデッドを攻撃し意志あるものを怯ませようと試みます|
</v>
      </c>
      <c r="P647" s="3" t="s">
        <v>2848</v>
      </c>
      <c r="Q647" s="1" t="s">
        <v>2829</v>
      </c>
      <c r="R647" s="1">
        <v>100</v>
      </c>
      <c r="S647" s="1" t="s">
        <v>2849</v>
      </c>
      <c r="T647" s="1">
        <v>1</v>
      </c>
      <c r="U647" s="1">
        <v>0</v>
      </c>
      <c r="V647" s="1">
        <v>0</v>
      </c>
      <c r="W647" s="1" t="s">
        <v>2822</v>
      </c>
      <c r="X647" s="1" t="s">
        <v>2859</v>
      </c>
    </row>
    <row r="648" spans="1:24" x14ac:dyDescent="0.15">
      <c r="A648" t="str">
        <f t="shared" si="20"/>
        <v>Divine0星E</v>
      </c>
      <c r="C648" s="1" t="s">
        <v>2796</v>
      </c>
      <c r="D648" s="1">
        <v>0</v>
      </c>
      <c r="E648" s="3" t="s">
        <v>2898</v>
      </c>
      <c r="F648" s="1" t="s">
        <v>2879</v>
      </c>
      <c r="H648" s="3" t="s">
        <v>2806</v>
      </c>
      <c r="K648" s="1" t="s">
        <v>2761</v>
      </c>
      <c r="L648" s="1" t="s">
        <v>2812</v>
      </c>
      <c r="M648" s="1" t="s">
        <v>2689</v>
      </c>
      <c r="N648" s="2" t="s">
        <v>2880</v>
      </c>
      <c r="O648" s="6" t="str">
        <f t="shared" si="21"/>
        <v xml:space="preserve">|Word of Power|&amp;ref(Spell/P_Holy.jpg,nolink,25x25,Holy);3|||戦闘/水陸両用|攻撃|
|~|&gt;|&gt;|&gt;|&gt;|敵1体を神聖なる矢で攻撃し麻痺させようと試みます|
</v>
      </c>
      <c r="P648" s="3">
        <v>10</v>
      </c>
      <c r="Q648" s="1">
        <v>100</v>
      </c>
      <c r="R648" s="1">
        <v>100</v>
      </c>
      <c r="S648" s="1">
        <v>0</v>
      </c>
      <c r="T648" s="1">
        <v>1</v>
      </c>
      <c r="U648" s="1">
        <v>100</v>
      </c>
      <c r="V648" s="1">
        <v>0</v>
      </c>
      <c r="W648" s="1" t="s">
        <v>2839</v>
      </c>
      <c r="X648" s="1" t="s">
        <v>2881</v>
      </c>
    </row>
    <row r="649" spans="1:24" x14ac:dyDescent="0.15">
      <c r="A649" t="str">
        <f t="shared" si="20"/>
        <v>Divine0死S</v>
      </c>
      <c r="C649" s="1" t="s">
        <v>2796</v>
      </c>
      <c r="D649" s="1">
        <v>0</v>
      </c>
      <c r="E649" s="3" t="s">
        <v>2899</v>
      </c>
      <c r="F649" s="1" t="s">
        <v>2860</v>
      </c>
      <c r="H649" s="3" t="s">
        <v>2798</v>
      </c>
      <c r="K649" s="1" t="s">
        <v>2761</v>
      </c>
      <c r="L649" s="1" t="s">
        <v>2812</v>
      </c>
      <c r="M649" s="1" t="s">
        <v>2689</v>
      </c>
      <c r="N649" s="2" t="s">
        <v>2861</v>
      </c>
      <c r="O649" s="6" t="str">
        <f t="shared" si="21"/>
        <v xml:space="preserve">|Decree of the Underworld|&amp;ref(Spell/P_Holy.jpg,nolink,25x25,Holy);1|||戦闘/水陸両用|攻撃|
|~|&gt;|&gt;|&gt;|&gt;|中範囲のアンデッドを攻撃し意志あるものを混乱させようと試みます|
</v>
      </c>
      <c r="P649" s="3" t="s">
        <v>2819</v>
      </c>
      <c r="Q649" s="1" t="s">
        <v>2820</v>
      </c>
      <c r="R649" s="1">
        <v>100</v>
      </c>
      <c r="S649" s="1" t="s">
        <v>2821</v>
      </c>
      <c r="T649" s="1">
        <v>1</v>
      </c>
      <c r="U649" s="1">
        <v>0</v>
      </c>
      <c r="V649" s="1">
        <v>0</v>
      </c>
      <c r="W649" s="1" t="s">
        <v>2822</v>
      </c>
      <c r="X649" s="1" t="s">
        <v>2862</v>
      </c>
    </row>
    <row r="650" spans="1:24" x14ac:dyDescent="0.15">
      <c r="A650" t="str">
        <f t="shared" si="20"/>
        <v>Divine0死E</v>
      </c>
      <c r="C650" s="1" t="s">
        <v>2796</v>
      </c>
      <c r="D650" s="1">
        <v>0</v>
      </c>
      <c r="E650" s="3" t="s">
        <v>2899</v>
      </c>
      <c r="F650" s="1" t="s">
        <v>2882</v>
      </c>
      <c r="H650" s="3" t="s">
        <v>2806</v>
      </c>
      <c r="K650" s="1" t="s">
        <v>2761</v>
      </c>
      <c r="L650" s="1" t="s">
        <v>2812</v>
      </c>
      <c r="M650" s="1" t="s">
        <v>2689</v>
      </c>
      <c r="N650" s="2" t="s">
        <v>2883</v>
      </c>
      <c r="O650" s="6" t="str">
        <f t="shared" si="21"/>
        <v xml:space="preserve">|Syllable of Death|&amp;ref(Spell/P_Holy.jpg,nolink,25x25,Holy);3|||戦闘/水陸両用|攻撃|
|~|&gt;|&gt;|&gt;|&gt;|敵1体を神聖なる矢で攻撃し即死か疲労させようと試みます|
</v>
      </c>
      <c r="P650" s="3">
        <v>10</v>
      </c>
      <c r="Q650" s="1">
        <v>25</v>
      </c>
      <c r="R650" s="1">
        <v>100</v>
      </c>
      <c r="S650" s="1">
        <v>0</v>
      </c>
      <c r="T650" s="1">
        <v>1</v>
      </c>
      <c r="U650" s="1">
        <v>100</v>
      </c>
      <c r="V650" s="1">
        <v>0</v>
      </c>
      <c r="W650" s="1" t="s">
        <v>2839</v>
      </c>
      <c r="X650" s="1" t="s">
        <v>2884</v>
      </c>
    </row>
    <row r="651" spans="1:24" x14ac:dyDescent="0.15">
      <c r="A651" t="str">
        <f t="shared" si="20"/>
        <v>Divine0緑S</v>
      </c>
      <c r="C651" s="1" t="s">
        <v>2796</v>
      </c>
      <c r="D651" s="1">
        <v>0</v>
      </c>
      <c r="E651" s="3" t="s">
        <v>2900</v>
      </c>
      <c r="F651" s="1" t="s">
        <v>2863</v>
      </c>
      <c r="H651" s="3" t="s">
        <v>2798</v>
      </c>
      <c r="K651" s="1" t="s">
        <v>2761</v>
      </c>
      <c r="L651" s="1" t="s">
        <v>2812</v>
      </c>
      <c r="M651" s="1" t="s">
        <v>2864</v>
      </c>
      <c r="N651" s="2" t="s">
        <v>2865</v>
      </c>
      <c r="O651" s="6" t="str">
        <f t="shared" si="21"/>
        <v xml:space="preserve">|Final Rest|&amp;ref(Spell/P_Holy.jpg,nolink,25x25,Holy);1|||戦闘/水陸両用|即死|
|~|&gt;|&gt;|&gt;|&gt;|中範囲のアンデッドを即死させようと試みます|
</v>
      </c>
      <c r="P651" s="3">
        <v>999</v>
      </c>
      <c r="Q651" s="1" t="s">
        <v>2820</v>
      </c>
      <c r="R651" s="1">
        <v>100</v>
      </c>
      <c r="S651" s="1" t="s">
        <v>2848</v>
      </c>
      <c r="T651" s="1">
        <v>1</v>
      </c>
      <c r="U651" s="1">
        <v>0</v>
      </c>
      <c r="V651" s="1">
        <v>0</v>
      </c>
      <c r="W651" s="1" t="s">
        <v>2866</v>
      </c>
    </row>
    <row r="652" spans="1:24" x14ac:dyDescent="0.15">
      <c r="A652" t="str">
        <f t="shared" si="20"/>
        <v>Divine0緑E</v>
      </c>
      <c r="C652" s="1" t="s">
        <v>2796</v>
      </c>
      <c r="D652" s="1">
        <v>0</v>
      </c>
      <c r="E652" s="3" t="s">
        <v>2900</v>
      </c>
      <c r="F652" s="1" t="s">
        <v>2885</v>
      </c>
      <c r="H652" s="3" t="s">
        <v>2806</v>
      </c>
      <c r="K652" s="1" t="s">
        <v>2761</v>
      </c>
      <c r="L652" s="1" t="s">
        <v>2812</v>
      </c>
      <c r="M652" s="1" t="s">
        <v>2689</v>
      </c>
      <c r="N652" s="2" t="s">
        <v>2886</v>
      </c>
      <c r="O652" s="6" t="str">
        <f t="shared" si="21"/>
        <v xml:space="preserve">|Word of Thorns|&amp;ref(Spell/P_Holy.jpg,nolink,25x25,Holy);3|||戦闘/水陸両用|攻撃|
|~|&gt;|&gt;|&gt;|&gt;|敵1体を神聖なる矢で攻撃し捕縛して出血させます|
</v>
      </c>
      <c r="P652" s="3">
        <v>5</v>
      </c>
      <c r="Q652" s="1">
        <v>30</v>
      </c>
      <c r="R652" s="1">
        <v>100</v>
      </c>
      <c r="S652" s="1">
        <v>0</v>
      </c>
      <c r="T652" s="1">
        <v>1</v>
      </c>
      <c r="U652" s="1">
        <v>100</v>
      </c>
      <c r="V652" s="1">
        <v>0</v>
      </c>
      <c r="W652" s="1" t="s">
        <v>2839</v>
      </c>
      <c r="X652" s="1" t="s">
        <v>2887</v>
      </c>
    </row>
    <row r="653" spans="1:24" x14ac:dyDescent="0.15">
      <c r="A653" t="str">
        <f t="shared" si="20"/>
        <v>Divine0血S</v>
      </c>
      <c r="C653" s="1" t="s">
        <v>2796</v>
      </c>
      <c r="D653" s="1">
        <v>0</v>
      </c>
      <c r="E653" s="3" t="s">
        <v>2901</v>
      </c>
      <c r="F653" s="1" t="s">
        <v>2799</v>
      </c>
      <c r="H653" s="3" t="s">
        <v>2798</v>
      </c>
      <c r="K653" s="1" t="s">
        <v>2761</v>
      </c>
      <c r="L653" s="1" t="s">
        <v>2812</v>
      </c>
      <c r="M653" s="1" t="s">
        <v>2689</v>
      </c>
      <c r="N653" s="2" t="s">
        <v>2818</v>
      </c>
      <c r="O653" s="6" t="str">
        <f t="shared" si="21"/>
        <v xml:space="preserve">|Banishment|&amp;ref(Spell/P_Holy.jpg,nolink,25x25,Holy);1|||戦闘/水陸両用|攻撃|
|~|&gt;|&gt;|&gt;|&gt;|中範囲のアンデッドを攻撃します|
</v>
      </c>
      <c r="P653" s="3" t="s">
        <v>2819</v>
      </c>
      <c r="Q653" s="1" t="s">
        <v>2820</v>
      </c>
      <c r="R653" s="1">
        <v>100</v>
      </c>
      <c r="S653" s="1" t="s">
        <v>2821</v>
      </c>
      <c r="T653" s="1">
        <v>1</v>
      </c>
      <c r="U653" s="1">
        <v>0</v>
      </c>
      <c r="V653" s="1">
        <v>0</v>
      </c>
      <c r="W653" s="1" t="s">
        <v>2822</v>
      </c>
    </row>
    <row r="654" spans="1:24" x14ac:dyDescent="0.15">
      <c r="A654" t="str">
        <f t="shared" si="20"/>
        <v>Divine0血E</v>
      </c>
      <c r="C654" s="1" t="s">
        <v>2796</v>
      </c>
      <c r="D654" s="1">
        <v>0</v>
      </c>
      <c r="E654" s="3" t="s">
        <v>2901</v>
      </c>
      <c r="F654" s="1" t="s">
        <v>2888</v>
      </c>
      <c r="H654" s="3" t="s">
        <v>2806</v>
      </c>
      <c r="K654" s="1" t="s">
        <v>2761</v>
      </c>
      <c r="L654" s="1" t="s">
        <v>2812</v>
      </c>
      <c r="M654" s="1" t="s">
        <v>2689</v>
      </c>
      <c r="N654" s="2" t="s">
        <v>2889</v>
      </c>
      <c r="O654" s="6" t="str">
        <f t="shared" si="21"/>
        <v xml:space="preserve">|Claim Life|&amp;ref(Spell/P_Holy.jpg,nolink,25x25,Holy);3|||戦闘/水陸両用|攻撃|
|~|&gt;|&gt;|&gt;|&gt;|敵1体を神聖なる矢で攻撃し胸に傷を残します|
</v>
      </c>
      <c r="P654" s="3">
        <v>20</v>
      </c>
      <c r="Q654" s="1">
        <v>30</v>
      </c>
      <c r="R654" s="1">
        <v>100</v>
      </c>
      <c r="S654" s="1">
        <v>0</v>
      </c>
      <c r="T654" s="1">
        <v>1</v>
      </c>
      <c r="U654" s="1">
        <v>100</v>
      </c>
      <c r="V654" s="1">
        <v>0</v>
      </c>
      <c r="W654" s="1" t="s">
        <v>2890</v>
      </c>
      <c r="X654" s="1" t="s">
        <v>2891</v>
      </c>
    </row>
  </sheetData>
  <phoneticPr fontId="1"/>
  <conditionalFormatting sqref="D1:D1048576">
    <cfRule type="colorScale" priority="90">
      <colorScale>
        <cfvo type="min"/>
        <cfvo type="max"/>
        <color rgb="FFFFEF9C"/>
        <color rgb="FF63BE7B"/>
      </colorScale>
    </cfRule>
  </conditionalFormatting>
  <conditionalFormatting sqref="L6:M46 K654:K1048576 K1:K652">
    <cfRule type="containsText" dxfId="125" priority="88" operator="containsText" text="儀式">
      <formula>NOT(ISERROR(SEARCH("儀式",K1)))</formula>
    </cfRule>
    <cfRule type="containsText" dxfId="124" priority="89" operator="containsText" text="戦闘">
      <formula>NOT(ISERROR(SEARCH("戦闘",K1)))</formula>
    </cfRule>
  </conditionalFormatting>
  <conditionalFormatting sqref="H654:I1048576 H1:I652 E1:E652">
    <cfRule type="containsText" dxfId="123" priority="26" operator="containsText" text="聖">
      <formula>NOT(ISERROR(SEARCH("聖",E1)))</formula>
    </cfRule>
    <cfRule type="containsText" dxfId="122" priority="80" operator="containsText" text="血">
      <formula>NOT(ISERROR(SEARCH("血",E1)))</formula>
    </cfRule>
    <cfRule type="containsText" dxfId="121" priority="81" operator="containsText" text="緑">
      <formula>NOT(ISERROR(SEARCH("緑",E1)))</formula>
    </cfRule>
    <cfRule type="containsText" dxfId="120" priority="82" operator="containsText" text="死">
      <formula>NOT(ISERROR(SEARCH("死",E1)))</formula>
    </cfRule>
    <cfRule type="containsText" dxfId="119" priority="83" operator="containsText" text="星">
      <formula>NOT(ISERROR(SEARCH("星",E1)))</formula>
    </cfRule>
    <cfRule type="containsText" dxfId="118" priority="84" operator="containsText" text="地">
      <formula>NOT(ISERROR(SEARCH("地",E1)))</formula>
    </cfRule>
    <cfRule type="containsText" dxfId="117" priority="85" operator="containsText" text="水">
      <formula>NOT(ISERROR(SEARCH("水",E1)))</formula>
    </cfRule>
    <cfRule type="containsText" dxfId="116" priority="86" operator="containsText" text="風">
      <formula>NOT(ISERROR(SEARCH("風",E1)))</formula>
    </cfRule>
    <cfRule type="containsText" dxfId="115" priority="87" operator="containsText" text="火">
      <formula>NOT(ISERROR(SEARCH("火",E1)))</formula>
    </cfRule>
  </conditionalFormatting>
  <conditionalFormatting sqref="N58 L654:L1048576 L1:L652">
    <cfRule type="containsText" dxfId="114" priority="71" operator="containsText" text="限定">
      <formula>NOT(ISERROR(SEARCH("限定",L1)))</formula>
    </cfRule>
    <cfRule type="containsText" dxfId="113" priority="72" operator="containsText" text="水陸両用">
      <formula>NOT(ISERROR(SEARCH("水陸両用",L1)))</formula>
    </cfRule>
    <cfRule type="containsText" dxfId="112" priority="73" operator="containsText" text="水中専用">
      <formula>NOT(ISERROR(SEARCH("水中専用",L1)))</formula>
    </cfRule>
    <cfRule type="containsText" dxfId="111" priority="74" operator="containsText" text="陸上専用">
      <formula>NOT(ISERROR(SEARCH("陸上専用",L1)))</formula>
    </cfRule>
  </conditionalFormatting>
  <conditionalFormatting sqref="M60">
    <cfRule type="containsText" dxfId="110" priority="69" operator="containsText" text="儀式">
      <formula>NOT(ISERROR(SEARCH("儀式",M60)))</formula>
    </cfRule>
    <cfRule type="containsText" dxfId="109" priority="70" operator="containsText" text="戦闘">
      <formula>NOT(ISERROR(SEARCH("戦闘",M60)))</formula>
    </cfRule>
  </conditionalFormatting>
  <conditionalFormatting sqref="M60:N60">
    <cfRule type="containsText" dxfId="108" priority="65" operator="containsText" text="限定">
      <formula>NOT(ISERROR(SEARCH("限定",M60)))</formula>
    </cfRule>
    <cfRule type="containsText" dxfId="107" priority="66" operator="containsText" text="水陸両用">
      <formula>NOT(ISERROR(SEARCH("水陸両用",M60)))</formula>
    </cfRule>
    <cfRule type="containsText" dxfId="106" priority="67" operator="containsText" text="水中専用">
      <formula>NOT(ISERROR(SEARCH("水中専用",M60)))</formula>
    </cfRule>
    <cfRule type="containsText" dxfId="105" priority="68" operator="containsText" text="陸上専用">
      <formula>NOT(ISERROR(SEARCH("陸上専用",M60)))</formula>
    </cfRule>
  </conditionalFormatting>
  <conditionalFormatting sqref="M66">
    <cfRule type="containsText" dxfId="104" priority="63" operator="containsText" text="儀式">
      <formula>NOT(ISERROR(SEARCH("儀式",M66)))</formula>
    </cfRule>
    <cfRule type="containsText" dxfId="103" priority="64" operator="containsText" text="戦闘">
      <formula>NOT(ISERROR(SEARCH("戦闘",M66)))</formula>
    </cfRule>
  </conditionalFormatting>
  <conditionalFormatting sqref="M66:N66">
    <cfRule type="containsText" dxfId="102" priority="59" operator="containsText" text="限定">
      <formula>NOT(ISERROR(SEARCH("限定",M66)))</formula>
    </cfRule>
    <cfRule type="containsText" dxfId="101" priority="60" operator="containsText" text="水陸両用">
      <formula>NOT(ISERROR(SEARCH("水陸両用",M66)))</formula>
    </cfRule>
    <cfRule type="containsText" dxfId="100" priority="61" operator="containsText" text="水中専用">
      <formula>NOT(ISERROR(SEARCH("水中専用",M66)))</formula>
    </cfRule>
    <cfRule type="containsText" dxfId="99" priority="62" operator="containsText" text="陸上専用">
      <formula>NOT(ISERROR(SEARCH("陸上専用",M66)))</formula>
    </cfRule>
  </conditionalFormatting>
  <conditionalFormatting sqref="M71">
    <cfRule type="containsText" dxfId="98" priority="57" operator="containsText" text="儀式">
      <formula>NOT(ISERROR(SEARCH("儀式",M71)))</formula>
    </cfRule>
    <cfRule type="containsText" dxfId="97" priority="58" operator="containsText" text="戦闘">
      <formula>NOT(ISERROR(SEARCH("戦闘",M71)))</formula>
    </cfRule>
  </conditionalFormatting>
  <conditionalFormatting sqref="M71:N71">
    <cfRule type="containsText" dxfId="96" priority="53" operator="containsText" text="限定">
      <formula>NOT(ISERROR(SEARCH("限定",M71)))</formula>
    </cfRule>
    <cfRule type="containsText" dxfId="95" priority="54" operator="containsText" text="水陸両用">
      <formula>NOT(ISERROR(SEARCH("水陸両用",M71)))</formula>
    </cfRule>
    <cfRule type="containsText" dxfId="94" priority="55" operator="containsText" text="水中専用">
      <formula>NOT(ISERROR(SEARCH("水中専用",M71)))</formula>
    </cfRule>
    <cfRule type="containsText" dxfId="93" priority="56" operator="containsText" text="陸上専用">
      <formula>NOT(ISERROR(SEARCH("陸上専用",M71)))</formula>
    </cfRule>
  </conditionalFormatting>
  <conditionalFormatting sqref="M105">
    <cfRule type="containsText" dxfId="92" priority="49" operator="containsText" text="限定">
      <formula>NOT(ISERROR(SEARCH("限定",M105)))</formula>
    </cfRule>
    <cfRule type="containsText" dxfId="91" priority="50" operator="containsText" text="水陸両用">
      <formula>NOT(ISERROR(SEARCH("水陸両用",M105)))</formula>
    </cfRule>
    <cfRule type="containsText" dxfId="90" priority="51" operator="containsText" text="水中専用">
      <formula>NOT(ISERROR(SEARCH("水中専用",M105)))</formula>
    </cfRule>
    <cfRule type="containsText" dxfId="89" priority="52" operator="containsText" text="陸上専用">
      <formula>NOT(ISERROR(SEARCH("陸上専用",M105)))</formula>
    </cfRule>
  </conditionalFormatting>
  <conditionalFormatting sqref="N105">
    <cfRule type="containsText" dxfId="88" priority="45" operator="containsText" text="限定">
      <formula>NOT(ISERROR(SEARCH("限定",N105)))</formula>
    </cfRule>
    <cfRule type="containsText" dxfId="87" priority="46" operator="containsText" text="水陸両用">
      <formula>NOT(ISERROR(SEARCH("水陸両用",N105)))</formula>
    </cfRule>
    <cfRule type="containsText" dxfId="86" priority="47" operator="containsText" text="水中専用">
      <formula>NOT(ISERROR(SEARCH("水中専用",N105)))</formula>
    </cfRule>
    <cfRule type="containsText" dxfId="85" priority="48" operator="containsText" text="陸上専用">
      <formula>NOT(ISERROR(SEARCH("陸上専用",N105)))</formula>
    </cfRule>
  </conditionalFormatting>
  <conditionalFormatting sqref="M106">
    <cfRule type="containsText" dxfId="84" priority="43" operator="containsText" text="儀式">
      <formula>NOT(ISERROR(SEARCH("儀式",M106)))</formula>
    </cfRule>
    <cfRule type="containsText" dxfId="83" priority="44" operator="containsText" text="戦闘">
      <formula>NOT(ISERROR(SEARCH("戦闘",M106)))</formula>
    </cfRule>
  </conditionalFormatting>
  <conditionalFormatting sqref="M106:N106">
    <cfRule type="containsText" dxfId="82" priority="39" operator="containsText" text="限定">
      <formula>NOT(ISERROR(SEARCH("限定",M106)))</formula>
    </cfRule>
    <cfRule type="containsText" dxfId="81" priority="40" operator="containsText" text="水陸両用">
      <formula>NOT(ISERROR(SEARCH("水陸両用",M106)))</formula>
    </cfRule>
    <cfRule type="containsText" dxfId="80" priority="41" operator="containsText" text="水中専用">
      <formula>NOT(ISERROR(SEARCH("水中専用",M106)))</formula>
    </cfRule>
    <cfRule type="containsText" dxfId="79" priority="42" operator="containsText" text="陸上専用">
      <formula>NOT(ISERROR(SEARCH("陸上専用",M106)))</formula>
    </cfRule>
  </conditionalFormatting>
  <conditionalFormatting sqref="M109">
    <cfRule type="containsText" dxfId="78" priority="37" operator="containsText" text="儀式">
      <formula>NOT(ISERROR(SEARCH("儀式",M109)))</formula>
    </cfRule>
    <cfRule type="containsText" dxfId="77" priority="38" operator="containsText" text="戦闘">
      <formula>NOT(ISERROR(SEARCH("戦闘",M109)))</formula>
    </cfRule>
  </conditionalFormatting>
  <conditionalFormatting sqref="M109:N109">
    <cfRule type="containsText" dxfId="76" priority="33" operator="containsText" text="限定">
      <formula>NOT(ISERROR(SEARCH("限定",M109)))</formula>
    </cfRule>
    <cfRule type="containsText" dxfId="75" priority="34" operator="containsText" text="水陸両用">
      <formula>NOT(ISERROR(SEARCH("水陸両用",M109)))</formula>
    </cfRule>
    <cfRule type="containsText" dxfId="74" priority="35" operator="containsText" text="水中専用">
      <formula>NOT(ISERROR(SEARCH("水中専用",M109)))</formula>
    </cfRule>
    <cfRule type="containsText" dxfId="73" priority="36" operator="containsText" text="陸上専用">
      <formula>NOT(ISERROR(SEARCH("陸上専用",M109)))</formula>
    </cfRule>
  </conditionalFormatting>
  <conditionalFormatting sqref="M110">
    <cfRule type="containsText" dxfId="72" priority="31" operator="containsText" text="儀式">
      <formula>NOT(ISERROR(SEARCH("儀式",M110)))</formula>
    </cfRule>
    <cfRule type="containsText" dxfId="71" priority="32" operator="containsText" text="戦闘">
      <formula>NOT(ISERROR(SEARCH("戦闘",M110)))</formula>
    </cfRule>
  </conditionalFormatting>
  <conditionalFormatting sqref="M110:N110">
    <cfRule type="containsText" dxfId="70" priority="27" operator="containsText" text="限定">
      <formula>NOT(ISERROR(SEARCH("限定",M110)))</formula>
    </cfRule>
    <cfRule type="containsText" dxfId="69" priority="28" operator="containsText" text="水陸両用">
      <formula>NOT(ISERROR(SEARCH("水陸両用",M110)))</formula>
    </cfRule>
    <cfRule type="containsText" dxfId="68" priority="29" operator="containsText" text="水中専用">
      <formula>NOT(ISERROR(SEARCH("水中専用",M110)))</formula>
    </cfRule>
    <cfRule type="containsText" dxfId="67" priority="30" operator="containsText" text="陸上専用">
      <formula>NOT(ISERROR(SEARCH("陸上専用",M110)))</formula>
    </cfRule>
  </conditionalFormatting>
  <conditionalFormatting sqref="K653">
    <cfRule type="containsText" dxfId="66" priority="23" operator="containsText" text="儀式">
      <formula>NOT(ISERROR(SEARCH("儀式",K653)))</formula>
    </cfRule>
    <cfRule type="containsText" dxfId="65" priority="24" operator="containsText" text="戦闘">
      <formula>NOT(ISERROR(SEARCH("戦闘",K653)))</formula>
    </cfRule>
  </conditionalFormatting>
  <conditionalFormatting sqref="H653:I653">
    <cfRule type="containsText" dxfId="64" priority="10" operator="containsText" text="聖">
      <formula>NOT(ISERROR(SEARCH("聖",H653)))</formula>
    </cfRule>
    <cfRule type="containsText" dxfId="63" priority="15" operator="containsText" text="血">
      <formula>NOT(ISERROR(SEARCH("血",H653)))</formula>
    </cfRule>
    <cfRule type="containsText" dxfId="62" priority="16" operator="containsText" text="緑">
      <formula>NOT(ISERROR(SEARCH("緑",H653)))</formula>
    </cfRule>
    <cfRule type="containsText" dxfId="61" priority="17" operator="containsText" text="死">
      <formula>NOT(ISERROR(SEARCH("死",H653)))</formula>
    </cfRule>
    <cfRule type="containsText" dxfId="60" priority="18" operator="containsText" text="星">
      <formula>NOT(ISERROR(SEARCH("星",H653)))</formula>
    </cfRule>
    <cfRule type="containsText" dxfId="59" priority="19" operator="containsText" text="地">
      <formula>NOT(ISERROR(SEARCH("地",H653)))</formula>
    </cfRule>
    <cfRule type="containsText" dxfId="58" priority="20" operator="containsText" text="水">
      <formula>NOT(ISERROR(SEARCH("水",H653)))</formula>
    </cfRule>
    <cfRule type="containsText" dxfId="57" priority="21" operator="containsText" text="風">
      <formula>NOT(ISERROR(SEARCH("風",H653)))</formula>
    </cfRule>
    <cfRule type="containsText" dxfId="56" priority="22" operator="containsText" text="火">
      <formula>NOT(ISERROR(SEARCH("火",H653)))</formula>
    </cfRule>
  </conditionalFormatting>
  <conditionalFormatting sqref="L653">
    <cfRule type="containsText" dxfId="55" priority="11" operator="containsText" text="限定">
      <formula>NOT(ISERROR(SEARCH("限定",L653)))</formula>
    </cfRule>
    <cfRule type="containsText" dxfId="54" priority="12" operator="containsText" text="水陸両用">
      <formula>NOT(ISERROR(SEARCH("水陸両用",L653)))</formula>
    </cfRule>
    <cfRule type="containsText" dxfId="53" priority="13" operator="containsText" text="水中専用">
      <formula>NOT(ISERROR(SEARCH("水中専用",L653)))</formula>
    </cfRule>
    <cfRule type="containsText" dxfId="52" priority="14" operator="containsText" text="陸上専用">
      <formula>NOT(ISERROR(SEARCH("陸上専用",L653)))</formula>
    </cfRule>
  </conditionalFormatting>
  <conditionalFormatting sqref="E653:E1048576">
    <cfRule type="containsText" dxfId="51" priority="1" operator="containsText" text="聖">
      <formula>NOT(ISERROR(SEARCH("聖",E653)))</formula>
    </cfRule>
    <cfRule type="containsText" dxfId="50" priority="2" operator="containsText" text="血">
      <formula>NOT(ISERROR(SEARCH("血",E653)))</formula>
    </cfRule>
    <cfRule type="containsText" dxfId="49" priority="3" operator="containsText" text="緑">
      <formula>NOT(ISERROR(SEARCH("緑",E653)))</formula>
    </cfRule>
    <cfRule type="containsText" dxfId="48" priority="4" operator="containsText" text="死">
      <formula>NOT(ISERROR(SEARCH("死",E653)))</formula>
    </cfRule>
    <cfRule type="containsText" dxfId="47" priority="5" operator="containsText" text="星">
      <formula>NOT(ISERROR(SEARCH("星",E653)))</formula>
    </cfRule>
    <cfRule type="containsText" dxfId="46" priority="6" operator="containsText" text="地">
      <formula>NOT(ISERROR(SEARCH("地",E653)))</formula>
    </cfRule>
    <cfRule type="containsText" dxfId="45" priority="7" operator="containsText" text="水">
      <formula>NOT(ISERROR(SEARCH("水",E653)))</formula>
    </cfRule>
    <cfRule type="containsText" dxfId="44" priority="8" operator="containsText" text="風">
      <formula>NOT(ISERROR(SEARCH("風",E653)))</formula>
    </cfRule>
    <cfRule type="containsText" dxfId="43" priority="9" operator="containsText" text="火">
      <formula>NOT(ISERROR(SEARCH("火",E653)))</formula>
    </cfRule>
  </conditionalFormatting>
  <conditionalFormatting sqref="V1">
    <cfRule type="expression" dxfId="42" priority="93">
      <formula>AND($D1="戦闘",ISBLANK($U1))</formula>
    </cfRule>
  </conditionalFormatting>
  <dataValidations count="2">
    <dataValidation imeMode="off" allowBlank="1" showInputMessage="1" showErrorMessage="1" sqref="J1:J1048576 P1:V1048576 F1:F1048576 B1:D1048576"/>
    <dataValidation imeMode="on" allowBlank="1" showInputMessage="1" showErrorMessage="1" sqref="N1:N63 N65:N440 L1:M440 K1:K629 L442:N629 H1:I1048576 K630:N1048576 W1:W1048576 E1:E1048576"/>
  </dataValidations>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268"/>
  <sheetViews>
    <sheetView workbookViewId="0">
      <pane xSplit="5" ySplit="1" topLeftCell="F258" activePane="bottomRight" state="frozen"/>
      <selection pane="topRight" activeCell="F1" sqref="F1"/>
      <selection pane="bottomLeft" activeCell="A2" sqref="A2"/>
      <selection pane="bottomRight" activeCell="N255" sqref="N255:N268"/>
    </sheetView>
  </sheetViews>
  <sheetFormatPr defaultRowHeight="13.5" x14ac:dyDescent="0.15"/>
  <cols>
    <col min="1" max="1" width="9" style="1"/>
    <col min="2" max="2" width="12.25" style="1" bestFit="1" customWidth="1"/>
    <col min="3" max="3" width="3.375" style="1" bestFit="1" customWidth="1"/>
    <col min="4" max="4" width="4.625" style="1" bestFit="1" customWidth="1"/>
    <col min="5" max="5" width="17.5" style="1" bestFit="1" customWidth="1"/>
    <col min="6" max="6" width="6.875" style="1" bestFit="1" customWidth="1"/>
    <col min="7" max="7" width="5.125" style="1" bestFit="1" customWidth="1"/>
    <col min="8" max="8" width="4.5" style="1" bestFit="1" customWidth="1"/>
    <col min="9" max="10" width="5.25" style="1" bestFit="1" customWidth="1"/>
    <col min="11" max="11" width="9" style="1"/>
    <col min="12" max="12" width="11" style="1" bestFit="1" customWidth="1"/>
    <col min="13" max="13" width="40.25" style="2" customWidth="1"/>
    <col min="14" max="14" width="9" style="32"/>
    <col min="15" max="15" width="10" style="3" bestFit="1" customWidth="1"/>
    <col min="16" max="23" width="9" style="1"/>
  </cols>
  <sheetData>
    <row r="1" spans="1:23" x14ac:dyDescent="0.15">
      <c r="A1" s="1" t="s">
        <v>0</v>
      </c>
      <c r="B1" s="1" t="s">
        <v>16</v>
      </c>
      <c r="C1" s="1" t="s">
        <v>60</v>
      </c>
      <c r="D1" s="1" t="s">
        <v>2892</v>
      </c>
      <c r="E1" s="1" t="s">
        <v>1</v>
      </c>
      <c r="F1" s="1" t="s">
        <v>2</v>
      </c>
      <c r="G1" s="1" t="s">
        <v>3</v>
      </c>
      <c r="H1" s="1" t="s">
        <v>4</v>
      </c>
      <c r="I1" s="1" t="s">
        <v>5</v>
      </c>
      <c r="J1" s="1" t="s">
        <v>858</v>
      </c>
      <c r="K1" s="1" t="s">
        <v>2162</v>
      </c>
      <c r="L1" s="1" t="s">
        <v>859</v>
      </c>
      <c r="M1" s="2" t="s">
        <v>692</v>
      </c>
      <c r="N1" s="31" t="s">
        <v>1014</v>
      </c>
      <c r="O1" s="3" t="s">
        <v>685</v>
      </c>
      <c r="P1" s="1" t="s">
        <v>686</v>
      </c>
      <c r="Q1" s="1" t="s">
        <v>693</v>
      </c>
      <c r="R1" s="1" t="s">
        <v>687</v>
      </c>
      <c r="S1" s="1" t="s">
        <v>688</v>
      </c>
      <c r="T1" s="1" t="s">
        <v>689</v>
      </c>
      <c r="U1" s="1" t="s">
        <v>690</v>
      </c>
      <c r="V1" s="1" t="s">
        <v>691</v>
      </c>
      <c r="W1" s="1" t="s">
        <v>702</v>
      </c>
    </row>
    <row r="2" spans="1:23" x14ac:dyDescent="0.15">
      <c r="B2" s="1" t="s">
        <v>17</v>
      </c>
      <c r="C2" s="1">
        <v>5</v>
      </c>
      <c r="E2" s="1" t="s">
        <v>3253</v>
      </c>
      <c r="F2" s="1" t="s">
        <v>3253</v>
      </c>
      <c r="G2" s="1" t="s">
        <v>660</v>
      </c>
      <c r="I2" s="1">
        <v>10</v>
      </c>
      <c r="J2" s="1" t="s">
        <v>644</v>
      </c>
      <c r="K2" s="1" t="s">
        <v>2032</v>
      </c>
      <c r="L2" s="1" t="s">
        <v>973</v>
      </c>
      <c r="M2" s="2" t="s">
        <v>3255</v>
      </c>
      <c r="N2" s="32" t="str">
        <f>CONCATENATE("|",B2," Lv",C2,"|",E2,"|",SUBSTITUTE(SUBSTITUTE(SUBSTITUTE(SUBSTITUTE(SUBSTITUTE(SUBSTITUTE(SUBSTITUTE(SUBSTITUTE(SUBSTITUTE(G2&amp;"|"&amp;H2,"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I2&lt;&gt;"",SUBSTITUTE(SUBSTITUTE(SUBSTITUTE(SUBSTITUTE(SUBSTITUTE(SUBSTITUTE(SUBSTITUTE(SUBSTITUTE(LEFT(G2,1)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Slave);")&amp;I2,""),"|",J2,"/",K2,"|",L2,"|",CHAR(10),"|~|~|&gt;|&gt;|&gt;|&gt;|",M2,"|")</f>
        <v>|Conjuration Lv5|Monster Boar|&amp;ref(Spell/P_Nature.jpg,nolink,25x25,Nature);3||&amp;ref(Spell/V_Nature.jpg,nolink,25x25,Nature Gem);10|儀式/陸上専用|災害誘発|
|~|~|&gt;|&gt;|&gt;|&gt;|指定した州にMonster Boarを潜伏させ不安度を増加させます|</v>
      </c>
      <c r="P2" s="1">
        <v>5</v>
      </c>
      <c r="V2" s="1" t="s">
        <v>749</v>
      </c>
    </row>
    <row r="3" spans="1:23" x14ac:dyDescent="0.15">
      <c r="B3" s="1" t="s">
        <v>379</v>
      </c>
      <c r="C3" s="1">
        <v>5</v>
      </c>
      <c r="E3" s="1" t="s">
        <v>3256</v>
      </c>
      <c r="F3" s="1" t="s">
        <v>3256</v>
      </c>
      <c r="G3" s="1" t="s">
        <v>657</v>
      </c>
      <c r="I3" s="1">
        <v>25</v>
      </c>
      <c r="J3" s="1" t="s">
        <v>644</v>
      </c>
      <c r="K3" s="1" t="s">
        <v>2109</v>
      </c>
      <c r="L3" s="1" t="s">
        <v>861</v>
      </c>
      <c r="M3" s="2" t="s">
        <v>3257</v>
      </c>
      <c r="N3" s="32" t="str">
        <f t="shared" ref="N3:N66" si="0">CONCATENATE("|",B3," Lv",C3,"|",E3,"|",SUBSTITUTE(SUBSTITUTE(SUBSTITUTE(SUBSTITUTE(SUBSTITUTE(SUBSTITUTE(SUBSTITUTE(SUBSTITUTE(SUBSTITUTE(G3&amp;"|"&amp;H3,"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I3&lt;&gt;"",SUBSTITUTE(SUBSTITUTE(SUBSTITUTE(SUBSTITUTE(SUBSTITUTE(SUBSTITUTE(SUBSTITUTE(SUBSTITUTE(LEFT(G3,1)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Slave);")&amp;I3,""),"|",J3,"/",K3,"|",L3,"|",CHAR(10),"|~|~|&gt;|&gt;|&gt;|&gt;|",M3,"|")</f>
        <v>|Enchantment Lv5|Awaken Hamadryad|&amp;ref(Spell/P_Nature.jpg,nolink,25x25,Nature);4||&amp;ref(Spell/V_Nature.jpg,nolink,25x25,Nature Gem);25|儀式/森林限定|指揮官召喚|
|~|~|&gt;|&gt;|&gt;|&gt;|緑魔法を使う固定された木の精霊Hamadryadを召喚します|</v>
      </c>
      <c r="O3" s="3" t="s">
        <v>3258</v>
      </c>
    </row>
    <row r="4" spans="1:23" x14ac:dyDescent="0.15">
      <c r="B4" s="1" t="s">
        <v>4802</v>
      </c>
      <c r="C4" s="1">
        <v>6</v>
      </c>
      <c r="E4" s="1" t="s">
        <v>4803</v>
      </c>
      <c r="F4" s="1" t="s">
        <v>4803</v>
      </c>
      <c r="G4" s="1" t="s">
        <v>4804</v>
      </c>
      <c r="I4" s="1">
        <v>1</v>
      </c>
      <c r="J4" s="1" t="s">
        <v>4805</v>
      </c>
      <c r="K4" s="1" t="s">
        <v>4806</v>
      </c>
      <c r="L4" s="1" t="s">
        <v>4807</v>
      </c>
      <c r="M4" s="2" t="s">
        <v>7661</v>
      </c>
      <c r="N4" s="32" t="str">
        <f t="shared" si="0"/>
        <v>|Enchantment Lv6|Sow Dragon Teeth|&amp;ref(Spell/P_Earth.jpg,nolink,25x25,Earth);2||&amp;ref(Spell/V_Earth.jpg,nolink,25x25,Earth Gem);1|戦闘/陸上専用|一時的召喚|
|~|~|&gt;|&gt;|&gt;|&gt;|魔法の武具に身を包む戦士Spartaeを10体召喚します|</v>
      </c>
      <c r="O4" s="3" t="s">
        <v>4808</v>
      </c>
      <c r="P4" s="1">
        <v>1</v>
      </c>
      <c r="Q4" s="1">
        <v>125</v>
      </c>
      <c r="R4" s="1">
        <v>0</v>
      </c>
      <c r="S4" s="1">
        <v>10</v>
      </c>
      <c r="T4" s="1">
        <v>0</v>
      </c>
      <c r="U4" s="1">
        <v>100</v>
      </c>
    </row>
    <row r="5" spans="1:23" x14ac:dyDescent="0.15">
      <c r="B5" s="1" t="s">
        <v>4906</v>
      </c>
      <c r="C5" s="1">
        <v>5</v>
      </c>
      <c r="E5" s="1" t="s">
        <v>4907</v>
      </c>
      <c r="F5" s="1" t="s">
        <v>4907</v>
      </c>
      <c r="G5" s="1" t="s">
        <v>4908</v>
      </c>
      <c r="I5" s="1">
        <v>16</v>
      </c>
      <c r="J5" s="1" t="s">
        <v>4909</v>
      </c>
      <c r="K5" s="1" t="s">
        <v>4910</v>
      </c>
      <c r="L5" s="1" t="s">
        <v>4911</v>
      </c>
      <c r="M5" s="2" t="s">
        <v>4912</v>
      </c>
      <c r="N5" s="32" t="str">
        <f t="shared" si="0"/>
        <v>|Conjuration Lv5|Contact Lar|&amp;ref(Spell/P_Nature.jpg,nolink,25x25,Nature);1||&amp;ref(Spell/V_Nature.jpg,nolink,25x25,Nature Gem);16|儀式/陸上専用|指揮官召喚|
|~|~|&gt;|&gt;|&gt;|&gt;|緑などの魔法を使う田舎の精霊Larを召喚します|</v>
      </c>
      <c r="O5" s="3" t="s">
        <v>4913</v>
      </c>
      <c r="S5" s="1">
        <v>1</v>
      </c>
    </row>
    <row r="6" spans="1:23" x14ac:dyDescent="0.15">
      <c r="B6" s="1" t="s">
        <v>4988</v>
      </c>
      <c r="C6" s="1">
        <v>3</v>
      </c>
      <c r="E6" s="1" t="s">
        <v>4989</v>
      </c>
      <c r="F6" s="1" t="s">
        <v>4989</v>
      </c>
      <c r="G6" s="1" t="s">
        <v>4990</v>
      </c>
      <c r="I6" s="1">
        <v>10</v>
      </c>
      <c r="J6" s="1" t="s">
        <v>4991</v>
      </c>
      <c r="K6" s="1" t="s">
        <v>4992</v>
      </c>
      <c r="L6" s="1" t="s">
        <v>4993</v>
      </c>
      <c r="M6" s="2" t="s">
        <v>4994</v>
      </c>
      <c r="N6" s="32" t="str">
        <f t="shared" si="0"/>
        <v>|Conjuration Lv3|Sloth of Bears|&amp;ref(Spell/P_Nature.jpg,nolink,25x25,Nature);2||&amp;ref(Spell/V_Nature.jpg,nolink,25x25,Nature Gem);10|儀式/陸上専用|兵士召喚|
|~|~|&gt;|&gt;|&gt;|&gt;|強靭なGreat Bearを10+体召喚します|</v>
      </c>
      <c r="O6" s="3" t="s">
        <v>4995</v>
      </c>
      <c r="S6" s="1" t="s">
        <v>4996</v>
      </c>
    </row>
    <row r="7" spans="1:23" x14ac:dyDescent="0.15">
      <c r="B7" s="1" t="s">
        <v>5087</v>
      </c>
      <c r="C7" s="1">
        <v>3</v>
      </c>
      <c r="E7" s="1" t="s">
        <v>5088</v>
      </c>
      <c r="F7" s="1" t="s">
        <v>5088</v>
      </c>
      <c r="G7" s="1" t="s">
        <v>5089</v>
      </c>
      <c r="H7" s="1" t="s">
        <v>5069</v>
      </c>
      <c r="I7" s="1">
        <v>20</v>
      </c>
      <c r="J7" s="1" t="s">
        <v>4991</v>
      </c>
      <c r="K7" s="1" t="s">
        <v>4992</v>
      </c>
      <c r="L7" s="1" t="s">
        <v>4993</v>
      </c>
      <c r="M7" s="2" t="s">
        <v>5090</v>
      </c>
      <c r="N7" s="32" t="str">
        <f t="shared" si="0"/>
        <v>|Conjuration Lv3|Sounder of Boars|&amp;ref(Spell/P_Nature.jpg,nolink,25x25,Nature);1|&amp;ref(Spell/P_Holy.jpg,nolink,25x25,Holy);1|&amp;ref(Spell/V_Nature.jpg,nolink,25x25,Nature Gem);20|儀式/陸上専用|兵士召喚|
|~|~|&gt;|&gt;|&gt;|&gt;|敵を蹂躙する神聖なる猪Great Boarを20体召喚します|</v>
      </c>
      <c r="O7" s="3" t="s">
        <v>5095</v>
      </c>
      <c r="S7" s="1">
        <v>20</v>
      </c>
    </row>
    <row r="8" spans="1:23" x14ac:dyDescent="0.15">
      <c r="B8" s="1" t="s">
        <v>5091</v>
      </c>
      <c r="C8" s="1">
        <v>5</v>
      </c>
      <c r="E8" s="1" t="s">
        <v>5092</v>
      </c>
      <c r="F8" s="1" t="s">
        <v>5092</v>
      </c>
      <c r="G8" s="1" t="s">
        <v>5089</v>
      </c>
      <c r="H8" s="1" t="s">
        <v>4979</v>
      </c>
      <c r="I8" s="1">
        <v>7</v>
      </c>
      <c r="J8" s="1" t="s">
        <v>4991</v>
      </c>
      <c r="K8" s="1" t="s">
        <v>4992</v>
      </c>
      <c r="L8" s="1" t="s">
        <v>5093</v>
      </c>
      <c r="M8" s="2" t="s">
        <v>5094</v>
      </c>
      <c r="N8" s="32" t="str">
        <f t="shared" si="0"/>
        <v>|Conuration Lv5|Contact Boar of Carnutes|&amp;ref(Spell/P_Nature.jpg,nolink,25x25,Nature);1|&amp;ref(Spell/P_Earth.jpg,nolink,25x25,Earth);1|&amp;ref(Spell/V_Nature.jpg,nolink,25x25,Nature Gem);7|儀式/陸上専用|指揮官召喚|
|~|~|&gt;|&gt;|&gt;|&gt;|巨大で神聖な猪Great Boar of Carnutesを召喚します|</v>
      </c>
      <c r="O8" s="3" t="s">
        <v>5096</v>
      </c>
      <c r="S8" s="1">
        <v>1</v>
      </c>
    </row>
    <row r="9" spans="1:23" x14ac:dyDescent="0.15">
      <c r="B9" s="1" t="s">
        <v>5097</v>
      </c>
      <c r="C9" s="1">
        <v>3</v>
      </c>
      <c r="E9" s="1" t="s">
        <v>5098</v>
      </c>
      <c r="F9" s="1" t="s">
        <v>5098</v>
      </c>
      <c r="G9" s="1" t="s">
        <v>5089</v>
      </c>
      <c r="H9" s="1" t="s">
        <v>5069</v>
      </c>
      <c r="J9" s="1" t="s">
        <v>5099</v>
      </c>
      <c r="K9" s="1" t="s">
        <v>5100</v>
      </c>
      <c r="L9" s="1" t="s">
        <v>5101</v>
      </c>
      <c r="M9" s="2" t="s">
        <v>5103</v>
      </c>
      <c r="N9" s="32" t="str">
        <f t="shared" si="0"/>
        <v>|Enchantment Lv3|Awaken Tattoos|&amp;ref(Spell/P_Nature.jpg,nolink,25x25,Nature);1|&amp;ref(Spell/P_Holy.jpg,nolink,25x25,Holy);1||戦闘/水陸両用|強化|
|~|~|&gt;|&gt;|&gt;|&gt;|中範囲の味方の魔法の入れ墨を活性化させます|</v>
      </c>
      <c r="O9" s="3" t="s">
        <v>5105</v>
      </c>
      <c r="P9" s="1" t="s">
        <v>5102</v>
      </c>
      <c r="Q9" s="1">
        <v>100</v>
      </c>
      <c r="R9" s="1">
        <v>5</v>
      </c>
      <c r="S9" s="1">
        <v>1</v>
      </c>
      <c r="T9" s="1">
        <v>100</v>
      </c>
      <c r="U9" s="1">
        <v>20</v>
      </c>
      <c r="V9" s="1" t="s">
        <v>5104</v>
      </c>
    </row>
    <row r="10" spans="1:23" x14ac:dyDescent="0.15">
      <c r="B10" s="1" t="s">
        <v>5209</v>
      </c>
      <c r="C10" s="1">
        <v>1</v>
      </c>
      <c r="E10" s="1" t="s">
        <v>5210</v>
      </c>
      <c r="F10" s="1" t="s">
        <v>5210</v>
      </c>
      <c r="G10" s="1" t="s">
        <v>5211</v>
      </c>
      <c r="J10" s="1" t="s">
        <v>5212</v>
      </c>
      <c r="K10" s="1" t="s">
        <v>5213</v>
      </c>
      <c r="L10" s="1" t="s">
        <v>5214</v>
      </c>
      <c r="M10" s="2" t="s">
        <v>5215</v>
      </c>
      <c r="N10" s="32" t="str">
        <f t="shared" si="0"/>
        <v>|Conjuration Lv1|Call Ancestor|&amp;ref(Spell/P_Death.jpg,nolink,25x25,Death);1|||戦闘/水陸両用|一時的召喚|
|~|~|&gt;|&gt;|&gt;|&gt;|神聖だが弱い祖霊Ancestral Spiritを1体召喚します|</v>
      </c>
      <c r="O10" s="3" t="s">
        <v>5216</v>
      </c>
      <c r="P10" s="1">
        <v>1</v>
      </c>
      <c r="Q10" s="1">
        <v>100</v>
      </c>
      <c r="R10" s="1">
        <v>0</v>
      </c>
      <c r="S10" s="1">
        <v>1</v>
      </c>
      <c r="T10" s="1">
        <v>0</v>
      </c>
      <c r="U10" s="1">
        <v>20</v>
      </c>
    </row>
    <row r="11" spans="1:23" x14ac:dyDescent="0.15">
      <c r="B11" s="1" t="s">
        <v>5217</v>
      </c>
      <c r="C11" s="1">
        <v>7</v>
      </c>
      <c r="E11" s="1" t="s">
        <v>5218</v>
      </c>
      <c r="F11" s="1" t="s">
        <v>5218</v>
      </c>
      <c r="G11" s="1" t="s">
        <v>5211</v>
      </c>
      <c r="J11" s="1" t="s">
        <v>5212</v>
      </c>
      <c r="K11" s="1" t="s">
        <v>5213</v>
      </c>
      <c r="L11" s="1" t="s">
        <v>5214</v>
      </c>
      <c r="M11" s="2" t="s">
        <v>5219</v>
      </c>
      <c r="N11" s="32" t="str">
        <f t="shared" si="0"/>
        <v>|Conjuration Lv7|Wrath of the Ancestors|&amp;ref(Spell/P_Death.jpg,nolink,25x25,Death);1|||戦闘/水陸両用|一時的召喚|
|~|~|&gt;|&gt;|&gt;|&gt;|神聖だが弱い祖霊Ancestral Spiritを20+体召喚します|</v>
      </c>
      <c r="O11" s="3" t="s">
        <v>5220</v>
      </c>
      <c r="P11" s="1">
        <v>1</v>
      </c>
      <c r="Q11" s="1">
        <v>125</v>
      </c>
      <c r="R11" s="1">
        <v>0</v>
      </c>
      <c r="S11" s="1" t="s">
        <v>5221</v>
      </c>
      <c r="T11" s="1">
        <v>0</v>
      </c>
      <c r="U11" s="1">
        <v>100</v>
      </c>
    </row>
    <row r="12" spans="1:23" x14ac:dyDescent="0.15">
      <c r="B12" s="1" t="s">
        <v>5217</v>
      </c>
      <c r="C12" s="1">
        <v>9</v>
      </c>
      <c r="E12" s="1" t="s">
        <v>5222</v>
      </c>
      <c r="F12" s="1" t="s">
        <v>5222</v>
      </c>
      <c r="G12" s="1" t="s">
        <v>5223</v>
      </c>
      <c r="H12" s="1" t="s">
        <v>5224</v>
      </c>
      <c r="J12" s="1" t="s">
        <v>5225</v>
      </c>
      <c r="K12" s="1" t="s">
        <v>5226</v>
      </c>
      <c r="L12" s="1" t="s">
        <v>5227</v>
      </c>
      <c r="M12" s="2" t="s">
        <v>5228</v>
      </c>
      <c r="N12" s="32" t="str">
        <f t="shared" si="0"/>
        <v>|Conjuration Lv9|Daughter of Typhon|&amp;ref(Spell/P_Nature.jpg,nolink,25x25,Nature);5|&amp;ref(Spell/P_Death.jpg,nolink,25x25,Death);2||儀式/陸上専用|兵士召喚|
|~|~|&gt;|&gt;|&gt;|&gt;|1体のみ存在する強大な不死の大蛇Daughter of Typhonを召喚します|</v>
      </c>
      <c r="O12" s="3" t="s">
        <v>5229</v>
      </c>
      <c r="S12" s="1">
        <v>1</v>
      </c>
      <c r="V12" s="1" t="s">
        <v>5230</v>
      </c>
    </row>
    <row r="13" spans="1:23" x14ac:dyDescent="0.15">
      <c r="B13" s="1" t="s">
        <v>5325</v>
      </c>
      <c r="C13" s="1">
        <v>1</v>
      </c>
      <c r="E13" s="1" t="s">
        <v>5326</v>
      </c>
      <c r="F13" s="1" t="s">
        <v>5326</v>
      </c>
      <c r="G13" s="1" t="s">
        <v>5245</v>
      </c>
      <c r="H13" s="1" t="s">
        <v>5327</v>
      </c>
      <c r="I13" s="1">
        <v>3</v>
      </c>
      <c r="J13" s="1" t="s">
        <v>5328</v>
      </c>
      <c r="K13" s="1" t="s">
        <v>5329</v>
      </c>
      <c r="L13" s="1" t="s">
        <v>5330</v>
      </c>
      <c r="M13" s="2" t="s">
        <v>5331</v>
      </c>
      <c r="N13" s="32" t="str">
        <f t="shared" si="0"/>
        <v>|Conjuration Lv1|Celestial Servant|&amp;ref(Spell/P_Earth.jpg,nolink,25x25,Earth);1|&amp;ref(Spell/P_Astral.jpg,nolink,25x25,Astral);1|&amp;ref(Spell/V_Earth.jpg,nolink,25x25,Earth Gem);3|儀式/陸上専用|兵士召喚|
|~|~|&gt;|&gt;|&gt;|&gt;|強靭だが不器用な天の存在Celestial Servantを1体召喚します|</v>
      </c>
      <c r="O13" s="3" t="s">
        <v>5326</v>
      </c>
      <c r="S13" s="1">
        <v>1</v>
      </c>
    </row>
    <row r="14" spans="1:23" x14ac:dyDescent="0.15">
      <c r="B14" s="1" t="s">
        <v>5332</v>
      </c>
      <c r="C14" s="1">
        <v>3</v>
      </c>
      <c r="E14" s="1" t="s">
        <v>5333</v>
      </c>
      <c r="F14" s="1" t="s">
        <v>5333</v>
      </c>
      <c r="G14" s="1" t="s">
        <v>5240</v>
      </c>
      <c r="H14" s="1" t="s">
        <v>5327</v>
      </c>
      <c r="I14" s="1">
        <v>12</v>
      </c>
      <c r="J14" s="1" t="s">
        <v>5328</v>
      </c>
      <c r="K14" s="1" t="s">
        <v>5329</v>
      </c>
      <c r="L14" s="1" t="s">
        <v>5330</v>
      </c>
      <c r="M14" s="2" t="s">
        <v>5334</v>
      </c>
      <c r="N14" s="32" t="str">
        <f t="shared" si="0"/>
        <v>|Conjuration Lv3|Heavenly Rivers|&amp;ref(Spell/P_Water.jpg,nolink,25x25,Water);1|&amp;ref(Spell/P_Astral.jpg,nolink,25x25,Astral);1|&amp;ref(Spell/V_Water.jpg,nolink,25x25,Water Gem);12|儀式/陸上専用|兵士召喚|
|~|~|&gt;|&gt;|&gt;|&gt;|水陸両棲の強力な天の存在Demon of Heavenly Riversを召喚します|</v>
      </c>
      <c r="O14" s="3" t="s">
        <v>5335</v>
      </c>
      <c r="S14" s="1">
        <v>3</v>
      </c>
    </row>
    <row r="15" spans="1:23" x14ac:dyDescent="0.15">
      <c r="B15" s="1" t="s">
        <v>5332</v>
      </c>
      <c r="C15" s="1">
        <v>3</v>
      </c>
      <c r="E15" s="1" t="s">
        <v>5336</v>
      </c>
      <c r="F15" s="1" t="s">
        <v>5336</v>
      </c>
      <c r="G15" s="1" t="s">
        <v>5337</v>
      </c>
      <c r="I15" s="1">
        <v>10</v>
      </c>
      <c r="J15" s="1" t="s">
        <v>5328</v>
      </c>
      <c r="K15" s="1" t="s">
        <v>5329</v>
      </c>
      <c r="L15" s="1" t="s">
        <v>5330</v>
      </c>
      <c r="M15" s="2" t="s">
        <v>5338</v>
      </c>
      <c r="N15" s="32" t="str">
        <f t="shared" si="0"/>
        <v>|Conjuration Lv3|Ambush of Tigers|&amp;ref(Spell/P_Nature.jpg,nolink,25x25,Nature);2||&amp;ref(Spell/V_Nature.jpg,nolink,25x25,Nature Gem);10|儀式/陸上専用|兵士召喚|
|~|~|&gt;|&gt;|&gt;|&gt;|敏捷なTigerを10+体召喚します|</v>
      </c>
      <c r="O15" s="3" t="s">
        <v>5339</v>
      </c>
      <c r="S15" s="1" t="s">
        <v>5340</v>
      </c>
    </row>
    <row r="16" spans="1:23" x14ac:dyDescent="0.15">
      <c r="B16" s="1" t="s">
        <v>5332</v>
      </c>
      <c r="C16" s="1">
        <v>3</v>
      </c>
      <c r="E16" s="1" t="s">
        <v>5341</v>
      </c>
      <c r="F16" s="1" t="s">
        <v>5341</v>
      </c>
      <c r="G16" s="1" t="s">
        <v>5337</v>
      </c>
      <c r="I16" s="1">
        <v>10</v>
      </c>
      <c r="J16" s="1" t="s">
        <v>5328</v>
      </c>
      <c r="K16" s="1" t="s">
        <v>5329</v>
      </c>
      <c r="L16" s="1" t="s">
        <v>5330</v>
      </c>
      <c r="M16" s="2" t="s">
        <v>5342</v>
      </c>
      <c r="N16" s="32" t="str">
        <f t="shared" si="0"/>
        <v>|Conjuration Lv3|Herd of Buffaloes|&amp;ref(Spell/P_Nature.jpg,nolink,25x25,Nature);2||&amp;ref(Spell/V_Nature.jpg,nolink,25x25,Nature Gem);10|儀式/陸上専用|兵士召喚|
|~|~|&gt;|&gt;|&gt;|&gt;|敵を蹂躙するBuffaloを5+体召喚します|</v>
      </c>
      <c r="O16" s="3" t="s">
        <v>5343</v>
      </c>
      <c r="S16" s="1" t="s">
        <v>5344</v>
      </c>
    </row>
    <row r="17" spans="2:23" x14ac:dyDescent="0.15">
      <c r="B17" s="1" t="s">
        <v>5332</v>
      </c>
      <c r="C17" s="1">
        <v>4</v>
      </c>
      <c r="E17" s="1" t="s">
        <v>5345</v>
      </c>
      <c r="F17" s="1" t="s">
        <v>5345</v>
      </c>
      <c r="G17" s="1" t="s">
        <v>5246</v>
      </c>
      <c r="H17" s="1" t="s">
        <v>5327</v>
      </c>
      <c r="I17" s="1">
        <v>5</v>
      </c>
      <c r="J17" s="1" t="s">
        <v>5328</v>
      </c>
      <c r="K17" s="1" t="s">
        <v>5329</v>
      </c>
      <c r="L17" s="1" t="s">
        <v>5330</v>
      </c>
      <c r="M17" s="2" t="s">
        <v>5346</v>
      </c>
      <c r="N17" s="32" t="str">
        <f t="shared" si="0"/>
        <v>|Conjuration Lv4|Celestial Hounds|&amp;ref(Spell/P_Air.jpg,nolink,25x25,Air);1|&amp;ref(Spell/P_Astral.jpg,nolink,25x25,Astral);1|&amp;ref(Spell/V_Air.jpg,nolink,25x25,Air Gem);5|儀式/陸上専用|兵士召喚|
|~|~|&gt;|&gt;|&gt;|&gt;|飛行する天の猟犬Celestial Houndを2体召喚します|</v>
      </c>
      <c r="O17" s="3" t="s">
        <v>5347</v>
      </c>
      <c r="S17" s="1">
        <v>2</v>
      </c>
    </row>
    <row r="18" spans="2:23" x14ac:dyDescent="0.15">
      <c r="B18" s="1" t="s">
        <v>5332</v>
      </c>
      <c r="C18" s="1">
        <v>5</v>
      </c>
      <c r="E18" s="1" t="s">
        <v>5348</v>
      </c>
      <c r="F18" s="1" t="s">
        <v>5348</v>
      </c>
      <c r="G18" s="1" t="s">
        <v>5239</v>
      </c>
      <c r="H18" s="1" t="s">
        <v>5327</v>
      </c>
      <c r="I18" s="1">
        <v>10</v>
      </c>
      <c r="J18" s="1" t="s">
        <v>5328</v>
      </c>
      <c r="K18" s="1" t="s">
        <v>5329</v>
      </c>
      <c r="L18" s="1" t="s">
        <v>5330</v>
      </c>
      <c r="M18" s="2" t="s">
        <v>5349</v>
      </c>
      <c r="N18" s="32" t="str">
        <f t="shared" si="0"/>
        <v>|Conjuration Lv5|Heavenly Fires|&amp;ref(Spell/P_Fire.jpg,nolink,25x25,Fire);1|&amp;ref(Spell/P_Astral.jpg,nolink,25x25,Astral);1|&amp;ref(Spell/V_Fire.jpg,nolink,25x25,Fire Gem);10|儀式/陸上専用|兵士召喚|
|~|~|&gt;|&gt;|&gt;|&gt;|炎の車輪を放つ天の存在Demon of Heavenly Firesを3体召喚します|</v>
      </c>
      <c r="O18" s="3" t="s">
        <v>5350</v>
      </c>
      <c r="S18" s="1">
        <v>3</v>
      </c>
    </row>
    <row r="19" spans="2:23" x14ac:dyDescent="0.15">
      <c r="B19" s="1" t="s">
        <v>5332</v>
      </c>
      <c r="C19" s="1">
        <v>6</v>
      </c>
      <c r="E19" s="1" t="s">
        <v>5351</v>
      </c>
      <c r="F19" s="1" t="s">
        <v>5351</v>
      </c>
      <c r="G19" s="1" t="s">
        <v>5352</v>
      </c>
      <c r="H19" s="1" t="s">
        <v>5327</v>
      </c>
      <c r="I19" s="1">
        <v>15</v>
      </c>
      <c r="J19" s="1" t="s">
        <v>5328</v>
      </c>
      <c r="K19" s="1" t="s">
        <v>5329</v>
      </c>
      <c r="L19" s="1" t="s">
        <v>5330</v>
      </c>
      <c r="M19" s="2" t="s">
        <v>5353</v>
      </c>
      <c r="N19" s="32" t="str">
        <f t="shared" si="0"/>
        <v>|Conjuration Lv6|Call Celestial Soldiers|&amp;ref(Spell/P_Air.jpg,nolink,25x25,Air);2|&amp;ref(Spell/P_Astral.jpg,nolink,25x25,Astral);1|&amp;ref(Spell/V_Air.jpg,nolink,25x25,Air Gem);15|儀式/陸上専用|兵士召喚|
|~|~|&gt;|&gt;|&gt;|&gt;|強力な天の兵士Celestial Soldierを5体召喚します|</v>
      </c>
      <c r="O19" s="3" t="s">
        <v>5354</v>
      </c>
      <c r="S19" s="1">
        <v>5</v>
      </c>
    </row>
    <row r="20" spans="2:23" x14ac:dyDescent="0.15">
      <c r="B20" s="1" t="s">
        <v>5332</v>
      </c>
      <c r="C20" s="1">
        <v>6</v>
      </c>
      <c r="E20" s="1" t="s">
        <v>5355</v>
      </c>
      <c r="F20" s="1" t="s">
        <v>5355</v>
      </c>
      <c r="G20" s="1" t="s">
        <v>5337</v>
      </c>
      <c r="I20" s="1">
        <v>30</v>
      </c>
      <c r="J20" s="1" t="s">
        <v>5328</v>
      </c>
      <c r="K20" s="1" t="s">
        <v>5329</v>
      </c>
      <c r="L20" s="1" t="s">
        <v>5356</v>
      </c>
      <c r="M20" s="2" t="s">
        <v>5357</v>
      </c>
      <c r="N20" s="32" t="str">
        <f t="shared" si="0"/>
        <v>|Conjuration Lv6|Contact Huli Jing|&amp;ref(Spell/P_Nature.jpg,nolink,25x25,Nature);2||&amp;ref(Spell/V_Nature.jpg,nolink,25x25,Nature Gem);30|儀式/陸上専用|指揮官召喚|
|~|~|&gt;|&gt;|&gt;|&gt;|多彩な魔力を持つ妖狐Huli Jingを召喚します|</v>
      </c>
      <c r="O20" s="3" t="s">
        <v>5358</v>
      </c>
      <c r="S20" s="1">
        <v>1</v>
      </c>
    </row>
    <row r="21" spans="2:23" x14ac:dyDescent="0.15">
      <c r="B21" s="1" t="s">
        <v>5359</v>
      </c>
      <c r="C21" s="1">
        <v>5</v>
      </c>
      <c r="E21" s="1" t="s">
        <v>5360</v>
      </c>
      <c r="F21" s="1" t="s">
        <v>5360</v>
      </c>
      <c r="G21" s="1" t="s">
        <v>5361</v>
      </c>
      <c r="H21" s="1" t="s">
        <v>5327</v>
      </c>
      <c r="I21" s="1">
        <v>10</v>
      </c>
      <c r="J21" s="1" t="s">
        <v>5328</v>
      </c>
      <c r="K21" s="1" t="s">
        <v>5362</v>
      </c>
      <c r="L21" s="1" t="s">
        <v>5363</v>
      </c>
      <c r="M21" s="2" t="s">
        <v>5364</v>
      </c>
      <c r="N21" s="32" t="str">
        <f t="shared" si="0"/>
        <v>|Alteration Lv5|Internal Alchemy|&amp;ref(Spell/P_Water.jpg,nolink,25x25,Water);2|&amp;ref(Spell/P_Astral.jpg,nolink,25x25,Astral);1|&amp;ref(Spell/V_Water.jpg,nolink,25x25,Water Gem);10|儀式/水陸両用|若年化|
|~|~|&gt;|&gt;|&gt;|&gt;|自身を狂気と引き換えに15年若返らせます|</v>
      </c>
      <c r="O21" s="3">
        <v>15</v>
      </c>
    </row>
    <row r="22" spans="2:23" x14ac:dyDescent="0.15">
      <c r="B22" s="1" t="s">
        <v>5365</v>
      </c>
      <c r="C22" s="1">
        <v>5</v>
      </c>
      <c r="E22" s="1" t="s">
        <v>5366</v>
      </c>
      <c r="F22" s="1" t="s">
        <v>5366</v>
      </c>
      <c r="G22" s="1" t="s">
        <v>5367</v>
      </c>
      <c r="J22" s="1" t="s">
        <v>5368</v>
      </c>
      <c r="K22" s="1" t="s">
        <v>5362</v>
      </c>
      <c r="L22" s="1" t="s">
        <v>5369</v>
      </c>
      <c r="M22" s="2" t="s">
        <v>5370</v>
      </c>
      <c r="N22" s="32" t="str">
        <f t="shared" si="0"/>
        <v>|Evocation Lv5|Celestial Chastisement|&amp;ref(Spell/P_Astral.jpg,nolink,25x25,Astral);3|||戦闘/水陸両用|攻撃|
|~|~|&gt;|&gt;|&gt;|&gt;|敵の魔法生物を攻撃し寝返らせようと試みます|</v>
      </c>
      <c r="O22" s="3" t="s">
        <v>5371</v>
      </c>
      <c r="P22" s="1">
        <v>20</v>
      </c>
      <c r="Q22" s="1">
        <v>100</v>
      </c>
      <c r="R22" s="1">
        <v>0</v>
      </c>
      <c r="S22" s="1">
        <v>1</v>
      </c>
      <c r="T22" s="1">
        <v>100</v>
      </c>
      <c r="U22" s="1">
        <v>20</v>
      </c>
      <c r="V22" s="1" t="s">
        <v>5372</v>
      </c>
      <c r="W22" s="1" t="s">
        <v>5373</v>
      </c>
    </row>
    <row r="23" spans="2:23" x14ac:dyDescent="0.15">
      <c r="B23" s="1" t="s">
        <v>5487</v>
      </c>
      <c r="C23" s="1">
        <v>3</v>
      </c>
      <c r="E23" s="1" t="s">
        <v>5488</v>
      </c>
      <c r="F23" s="1" t="s">
        <v>5488</v>
      </c>
      <c r="G23" s="1" t="s">
        <v>5489</v>
      </c>
      <c r="I23" s="1">
        <v>25</v>
      </c>
      <c r="J23" s="1" t="s">
        <v>5490</v>
      </c>
      <c r="K23" s="1" t="s">
        <v>5491</v>
      </c>
      <c r="L23" s="1" t="s">
        <v>5492</v>
      </c>
      <c r="M23" s="2" t="s">
        <v>5493</v>
      </c>
      <c r="N23" s="32" t="str">
        <f t="shared" si="0"/>
        <v>|Conjuration Lv3|Herd of Elephants|&amp;ref(Spell/P_Nature.jpg,nolink,25x25,Nature);2||&amp;ref(Spell/V_Nature.jpg,nolink,25x25,Nature Gem);25|儀式/陸上専用|兵士召喚|
|~|~|&gt;|&gt;|&gt;|&gt;|敵を蹂躙する臆病な巨大生物Elephantを5+体召喚します|</v>
      </c>
      <c r="S23" s="1" t="s">
        <v>5494</v>
      </c>
    </row>
    <row r="24" spans="2:23" x14ac:dyDescent="0.15">
      <c r="B24" s="1" t="s">
        <v>5487</v>
      </c>
      <c r="C24" s="1">
        <v>3</v>
      </c>
      <c r="E24" s="1" t="s">
        <v>5495</v>
      </c>
      <c r="F24" s="1" t="s">
        <v>5495</v>
      </c>
      <c r="G24" s="1" t="s">
        <v>5489</v>
      </c>
      <c r="I24" s="1">
        <v>10</v>
      </c>
      <c r="J24" s="1" t="s">
        <v>5490</v>
      </c>
      <c r="K24" s="1" t="s">
        <v>5491</v>
      </c>
      <c r="L24" s="1" t="s">
        <v>5492</v>
      </c>
      <c r="M24" s="2" t="s">
        <v>5496</v>
      </c>
      <c r="N24" s="32" t="str">
        <f t="shared" si="0"/>
        <v>|Conjuration Lv3|Pride of Lions|&amp;ref(Spell/P_Nature.jpg,nolink,25x25,Nature);2||&amp;ref(Spell/V_Nature.jpg,nolink,25x25,Nature Gem);10|儀式/陸上専用|兵士召喚|
|~|~|&gt;|&gt;|&gt;|&gt;|敏捷なLionを10+体召喚します|</v>
      </c>
      <c r="S24" s="1" t="s">
        <v>5497</v>
      </c>
    </row>
    <row r="25" spans="2:23" x14ac:dyDescent="0.15">
      <c r="B25" s="1" t="s">
        <v>5613</v>
      </c>
      <c r="C25" s="1">
        <v>1</v>
      </c>
      <c r="E25" s="1" t="s">
        <v>5612</v>
      </c>
      <c r="F25" s="1" t="s">
        <v>5612</v>
      </c>
      <c r="G25" s="1" t="s">
        <v>5520</v>
      </c>
      <c r="H25" s="1" t="s">
        <v>5614</v>
      </c>
      <c r="I25" s="1">
        <v>1</v>
      </c>
      <c r="J25" s="1" t="s">
        <v>5615</v>
      </c>
      <c r="K25" s="1" t="s">
        <v>5616</v>
      </c>
      <c r="L25" s="1" t="s">
        <v>5617</v>
      </c>
      <c r="M25" s="2" t="s">
        <v>5618</v>
      </c>
      <c r="N25" s="32" t="str">
        <f t="shared" si="0"/>
        <v>|Conjuration Lv1|Summon Jaguar Toad|&amp;ref(Spell/P_Nature.jpg,nolink,25x25,Nature);1|&amp;ref(Spell/P_Holy.jpg,nolink,25x25,Holy);1|&amp;ref(Spell/V_Nature.jpg,nolink,25x25,Nature Gem);1|儀式/陸上専用|兵士召喚|
|~|~|&gt;|&gt;|&gt;|&gt;|毒を吐く神聖なる大蛙Jaguar Toadを1体召喚します|</v>
      </c>
      <c r="O25" s="3" t="s">
        <v>5619</v>
      </c>
      <c r="S25" s="1">
        <v>1</v>
      </c>
    </row>
    <row r="26" spans="2:23" x14ac:dyDescent="0.15">
      <c r="B26" s="1" t="s">
        <v>5613</v>
      </c>
      <c r="C26" s="1">
        <v>3</v>
      </c>
      <c r="E26" s="1" t="s">
        <v>5621</v>
      </c>
      <c r="F26" s="1" t="s">
        <v>5621</v>
      </c>
      <c r="G26" s="1" t="s">
        <v>5622</v>
      </c>
      <c r="H26" s="1" t="s">
        <v>5614</v>
      </c>
      <c r="I26" s="1">
        <v>25</v>
      </c>
      <c r="J26" s="1" t="s">
        <v>5615</v>
      </c>
      <c r="K26" s="1" t="s">
        <v>5616</v>
      </c>
      <c r="L26" s="1" t="s">
        <v>5617</v>
      </c>
      <c r="M26" s="2" t="s">
        <v>5623</v>
      </c>
      <c r="N26" s="32" t="str">
        <f t="shared" si="0"/>
        <v>|Conjuration Lv3|Summon Jaguars|&amp;ref(Spell/P_Nature.jpg,nolink,25x25,Nature);2|&amp;ref(Spell/P_Holy.jpg,nolink,25x25,Holy);1|&amp;ref(Spell/V_Nature.jpg,nolink,25x25,Nature Gem);25|儀式/陸上専用|兵士召喚|
|~|~|&gt;|&gt;|&gt;|&gt;|神聖なるJaguarを17体召喚します|</v>
      </c>
      <c r="O26" s="3" t="s">
        <v>5624</v>
      </c>
      <c r="S26" s="1">
        <v>17</v>
      </c>
    </row>
    <row r="27" spans="2:23" x14ac:dyDescent="0.15">
      <c r="B27" s="1" t="s">
        <v>5613</v>
      </c>
      <c r="C27" s="1">
        <v>4</v>
      </c>
      <c r="E27" s="1" t="s">
        <v>5626</v>
      </c>
      <c r="F27" s="1" t="s">
        <v>5626</v>
      </c>
      <c r="G27" s="1" t="s">
        <v>5627</v>
      </c>
      <c r="I27" s="1">
        <v>5</v>
      </c>
      <c r="J27" s="1" t="s">
        <v>5615</v>
      </c>
      <c r="K27" s="1" t="s">
        <v>5628</v>
      </c>
      <c r="L27" s="1" t="s">
        <v>5617</v>
      </c>
      <c r="M27" s="2" t="s">
        <v>5629</v>
      </c>
      <c r="N27" s="32" t="str">
        <f t="shared" si="0"/>
        <v>|Conjuration Lv4|Summon Jade Serpent|&amp;ref(Spell/P_Water.jpg,nolink,25x25,Water);2||&amp;ref(Spell/V_Water.jpg,nolink,25x25,Water Gem);5|儀式/水陸両用|兵士召喚|
|~|~|&gt;|&gt;|&gt;|&gt;|兵を鼓舞する神聖な大蛇Jade Serpentを1体召喚します|</v>
      </c>
      <c r="O27" s="3" t="s">
        <v>5630</v>
      </c>
      <c r="S27" s="1">
        <v>1</v>
      </c>
    </row>
    <row r="28" spans="2:23" x14ac:dyDescent="0.15">
      <c r="B28" s="1" t="s">
        <v>5613</v>
      </c>
      <c r="C28" s="1">
        <v>5</v>
      </c>
      <c r="E28" s="1" t="s">
        <v>5632</v>
      </c>
      <c r="F28" s="1" t="s">
        <v>5632</v>
      </c>
      <c r="G28" s="1" t="s">
        <v>5622</v>
      </c>
      <c r="I28" s="1">
        <v>2</v>
      </c>
      <c r="J28" s="1" t="s">
        <v>5615</v>
      </c>
      <c r="K28" s="1" t="s">
        <v>5616</v>
      </c>
      <c r="L28" s="1" t="s">
        <v>5617</v>
      </c>
      <c r="M28" s="2" t="s">
        <v>5634</v>
      </c>
      <c r="N28" s="32" t="str">
        <f t="shared" si="0"/>
        <v>|Conjuration Lv5|Summon Monster Toad|&amp;ref(Spell/P_Nature.jpg,nolink,25x25,Nature);2||&amp;ref(Spell/V_Nature.jpg,nolink,25x25,Nature Gem);2|儀式/陸上専用|兵士召喚|
|~|~|&gt;|&gt;|&gt;|&gt;|敵を蹂躙する神聖なる巨大蛙Monster Toadを1体召喚します|</v>
      </c>
      <c r="O28" s="3" t="s">
        <v>5633</v>
      </c>
      <c r="S28" s="1">
        <v>1</v>
      </c>
    </row>
    <row r="29" spans="2:23" x14ac:dyDescent="0.15">
      <c r="B29" s="1" t="s">
        <v>5613</v>
      </c>
      <c r="C29" s="1">
        <v>6</v>
      </c>
      <c r="E29" s="1" t="s">
        <v>5635</v>
      </c>
      <c r="F29" s="1" t="s">
        <v>6130</v>
      </c>
      <c r="G29" s="1" t="s">
        <v>5520</v>
      </c>
      <c r="H29" s="1" t="s">
        <v>5636</v>
      </c>
      <c r="I29" s="1">
        <v>40</v>
      </c>
      <c r="J29" s="1" t="s">
        <v>5615</v>
      </c>
      <c r="K29" s="1" t="s">
        <v>5616</v>
      </c>
      <c r="L29" s="1" t="s">
        <v>5637</v>
      </c>
      <c r="M29" s="2" t="s">
        <v>5638</v>
      </c>
      <c r="N29" s="32" t="str">
        <f t="shared" si="0"/>
        <v>|Conjuration Lv6|Contact Couatl|&amp;ref(Spell/P_Nature.jpg,nolink,25x25,Nature);1|&amp;ref(Spell/P_Astral.jpg,nolink,25x25,Astral);1|&amp;ref(Spell/V_Nature.jpg,nolink,25x25,Nature Gem);40|儀式/陸上専用|指揮官召喚|
|~|~|&gt;|&gt;|&gt;|&gt;|強大な魔力を持つ翼ある蛇Couatlを召喚します|</v>
      </c>
      <c r="O29" s="3" t="s">
        <v>5639</v>
      </c>
      <c r="S29" s="1">
        <v>1</v>
      </c>
    </row>
    <row r="30" spans="2:23" x14ac:dyDescent="0.15">
      <c r="B30" s="1" t="s">
        <v>5613</v>
      </c>
      <c r="C30" s="1">
        <v>7</v>
      </c>
      <c r="E30" s="1" t="s">
        <v>5641</v>
      </c>
      <c r="F30" s="1" t="s">
        <v>5641</v>
      </c>
      <c r="G30" s="1" t="s">
        <v>5642</v>
      </c>
      <c r="I30" s="1">
        <v>60</v>
      </c>
      <c r="J30" s="1" t="s">
        <v>5615</v>
      </c>
      <c r="K30" s="1" t="s">
        <v>5616</v>
      </c>
      <c r="L30" s="1" t="s">
        <v>5637</v>
      </c>
      <c r="M30" s="2" t="s">
        <v>5643</v>
      </c>
      <c r="N30" s="32" t="str">
        <f t="shared" si="0"/>
        <v>|Conjuration Lv7|Summon Tlaloque|&amp;ref(Spell/P_Water.jpg,nolink,25x25,Water);4||&amp;ref(Spell/V_Water.jpg,nolink,25x25,Water Gem);60|儀式/陸上専用|指揮官召喚|
|~|~|&gt;|&gt;|&gt;|&gt;|4体のTlaloqueのうちの1体を召喚します|</v>
      </c>
      <c r="O30" s="3" t="s">
        <v>5644</v>
      </c>
      <c r="S30" s="1">
        <v>1</v>
      </c>
      <c r="V30" s="1" t="s">
        <v>5645</v>
      </c>
    </row>
    <row r="31" spans="2:23" x14ac:dyDescent="0.15">
      <c r="B31" s="1" t="s">
        <v>5646</v>
      </c>
      <c r="C31" s="1">
        <v>2</v>
      </c>
      <c r="E31" s="1" t="s">
        <v>10028</v>
      </c>
      <c r="F31" s="1" t="s">
        <v>10028</v>
      </c>
      <c r="G31" s="1" t="s">
        <v>5521</v>
      </c>
      <c r="I31" s="1">
        <v>8</v>
      </c>
      <c r="J31" s="1" t="s">
        <v>5615</v>
      </c>
      <c r="K31" s="1" t="s">
        <v>5616</v>
      </c>
      <c r="L31" s="1" t="s">
        <v>5617</v>
      </c>
      <c r="M31" s="2" t="s">
        <v>5647</v>
      </c>
      <c r="N31" s="32" t="str">
        <f t="shared" si="0"/>
        <v>|Blood Magic Lv2|Bind Beast Bats|&amp;ref(Spell/P_Blood.jpg,nolink,25x25,Blood);1||&amp;ref(Spell/V_Blood.jpg,nolink,25x25,Blood Slave);8|儀式/陸上専用|兵士召喚|
|~|~|&gt;|&gt;|&gt;|&gt;|神聖なる巨大蝙蝠Beast Batを3体召喚します|</v>
      </c>
      <c r="O31" s="3" t="s">
        <v>5648</v>
      </c>
      <c r="S31" s="1">
        <v>3</v>
      </c>
    </row>
    <row r="32" spans="2:23" x14ac:dyDescent="0.15">
      <c r="B32" s="1" t="s">
        <v>5646</v>
      </c>
      <c r="C32" s="1">
        <v>4</v>
      </c>
      <c r="E32" s="1" t="s">
        <v>5650</v>
      </c>
      <c r="F32" s="1" t="s">
        <v>5650</v>
      </c>
      <c r="G32" s="1" t="s">
        <v>5521</v>
      </c>
      <c r="H32" s="1" t="s">
        <v>5651</v>
      </c>
      <c r="I32" s="1">
        <v>13</v>
      </c>
      <c r="J32" s="1" t="s">
        <v>5615</v>
      </c>
      <c r="K32" s="1" t="s">
        <v>5616</v>
      </c>
      <c r="L32" s="1" t="s">
        <v>5617</v>
      </c>
      <c r="M32" s="2" t="s">
        <v>5652</v>
      </c>
      <c r="N32" s="32" t="str">
        <f t="shared" si="0"/>
        <v>|Blood Magic Lv4|Bind Jaguar Fiends|&amp;ref(Spell/P_Blood.jpg,nolink,25x25,Blood);1|&amp;ref(Spell/P_Fire.jpg,nolink,25x25,Fire);1|&amp;ref(Spell/V_Blood.jpg,nolink,25x25,Blood Slave);13|儀式/陸上専用|兵士召喚|
|~|~|&gt;|&gt;|&gt;|&gt;|神聖なる空飛ぶ獣の悪魔Ozelotlを3体召喚します|</v>
      </c>
      <c r="O32" s="3" t="s">
        <v>5653</v>
      </c>
      <c r="S32" s="1">
        <v>3</v>
      </c>
    </row>
    <row r="33" spans="2:23" x14ac:dyDescent="0.15">
      <c r="B33" s="1" t="s">
        <v>5646</v>
      </c>
      <c r="C33" s="1">
        <v>5</v>
      </c>
      <c r="E33" s="1" t="s">
        <v>5655</v>
      </c>
      <c r="F33" s="1" t="s">
        <v>5655</v>
      </c>
      <c r="G33" s="1" t="s">
        <v>5656</v>
      </c>
      <c r="H33" s="1" t="s">
        <v>5657</v>
      </c>
      <c r="I33" s="1">
        <v>36</v>
      </c>
      <c r="J33" s="1" t="s">
        <v>5615</v>
      </c>
      <c r="K33" s="1" t="s">
        <v>5616</v>
      </c>
      <c r="L33" s="1" t="s">
        <v>5637</v>
      </c>
      <c r="M33" s="2" t="s">
        <v>5658</v>
      </c>
      <c r="N33" s="32" t="str">
        <f t="shared" si="0"/>
        <v>|Blood Magic Lv5|Contact Civateteo|&amp;ref(Spell/P_Blood.jpg,nolink,25x25,Blood);2|&amp;ref(Spell/P_Death.jpg,nolink,25x25,Death);2|&amp;ref(Spell/V_Blood.jpg,nolink,25x25,Blood Slave);36|儀式/陸上専用|指揮官召喚|
|~|~|&gt;|&gt;|&gt;|&gt;|死者を操る聖職者Civateteoを召喚します|</v>
      </c>
      <c r="O33" s="3" t="s">
        <v>5659</v>
      </c>
      <c r="S33" s="1">
        <v>1</v>
      </c>
    </row>
    <row r="34" spans="2:23" x14ac:dyDescent="0.15">
      <c r="B34" s="1" t="s">
        <v>5646</v>
      </c>
      <c r="C34" s="1">
        <v>6</v>
      </c>
      <c r="E34" s="1" t="s">
        <v>5661</v>
      </c>
      <c r="F34" s="1" t="s">
        <v>5661</v>
      </c>
      <c r="G34" s="1" t="s">
        <v>5656</v>
      </c>
      <c r="H34" s="1" t="s">
        <v>5662</v>
      </c>
      <c r="I34" s="1">
        <v>10</v>
      </c>
      <c r="J34" s="1" t="s">
        <v>5615</v>
      </c>
      <c r="K34" s="1" t="s">
        <v>5616</v>
      </c>
      <c r="L34" s="1" t="s">
        <v>5617</v>
      </c>
      <c r="M34" s="2" t="s">
        <v>5663</v>
      </c>
      <c r="N34" s="32" t="str">
        <f t="shared" si="0"/>
        <v>|Blood Magic Lv6|Bind Tzitzimitl|&amp;ref(Spell/P_Blood.jpg,nolink,25x25,Blood);2|&amp;ref(Spell/P_Astral.jpg,nolink,25x25,Astral);2|&amp;ref(Spell/V_Blood.jpg,nolink,25x25,Blood Slave);10|儀式/陸上専用|兵士召喚|
|~|~|&gt;|&gt;|&gt;|&gt;|魔法の矢を放つ悪魔Tzitzimitlを1体召喚します|</v>
      </c>
      <c r="O34" s="3" t="s">
        <v>5664</v>
      </c>
      <c r="S34" s="1">
        <v>1</v>
      </c>
    </row>
    <row r="35" spans="2:23" x14ac:dyDescent="0.15">
      <c r="B35" s="1" t="s">
        <v>5646</v>
      </c>
      <c r="C35" s="1">
        <v>6</v>
      </c>
      <c r="E35" s="1" t="s">
        <v>5666</v>
      </c>
      <c r="F35" s="1" t="s">
        <v>5666</v>
      </c>
      <c r="G35" s="1" t="s">
        <v>5667</v>
      </c>
      <c r="I35" s="1">
        <v>42</v>
      </c>
      <c r="J35" s="1" t="s">
        <v>5615</v>
      </c>
      <c r="K35" s="1" t="s">
        <v>5616</v>
      </c>
      <c r="L35" s="1" t="s">
        <v>5637</v>
      </c>
      <c r="M35" s="2" t="s">
        <v>5668</v>
      </c>
      <c r="N35" s="32" t="str">
        <f t="shared" si="0"/>
        <v>|Blood Magic Lv6|Contact Tlahuelpuchi|&amp;ref(Spell/P_Blood.jpg,nolink,25x25,Blood);3||&amp;ref(Spell/V_Blood.jpg,nolink,25x25,Blood Slave);42|儀式/陸上専用|指揮官召喚|
|~|~|&gt;|&gt;|&gt;|&gt;|暗殺技能を持つ魔女Tlahuelpuchiを召喚します|</v>
      </c>
      <c r="O35" s="3" t="s">
        <v>5669</v>
      </c>
      <c r="S35" s="1">
        <v>1</v>
      </c>
    </row>
    <row r="36" spans="2:23" x14ac:dyDescent="0.15">
      <c r="B36" s="1" t="s">
        <v>5646</v>
      </c>
      <c r="C36" s="1">
        <v>7</v>
      </c>
      <c r="E36" s="1" t="s">
        <v>5671</v>
      </c>
      <c r="F36" s="1" t="s">
        <v>5671</v>
      </c>
      <c r="G36" s="1" t="s">
        <v>5672</v>
      </c>
      <c r="I36" s="1">
        <v>101</v>
      </c>
      <c r="J36" s="1" t="s">
        <v>5615</v>
      </c>
      <c r="K36" s="1" t="s">
        <v>5616</v>
      </c>
      <c r="L36" s="1" t="s">
        <v>5637</v>
      </c>
      <c r="M36" s="2" t="s">
        <v>5673</v>
      </c>
      <c r="N36" s="32" t="str">
        <f t="shared" si="0"/>
        <v>|Blood Magic Lv7|Contact Onaqui|&amp;ref(Spell/P_Blood.jpg,nolink,25x25,Blood);4||&amp;ref(Spell/V_Blood.jpg,nolink,25x25,Blood Slave);101|儀式/陸上専用|指揮官召喚|
|~|~|&gt;|&gt;|&gt;|&gt;|蝙蝠を従える強大なる悪魔Onaquiを召喚します|</v>
      </c>
      <c r="O36" s="3" t="s">
        <v>5674</v>
      </c>
      <c r="S36" s="1">
        <v>1</v>
      </c>
    </row>
    <row r="37" spans="2:23" x14ac:dyDescent="0.15">
      <c r="B37" s="1" t="s">
        <v>5646</v>
      </c>
      <c r="C37" s="1">
        <v>8</v>
      </c>
      <c r="E37" s="1" t="s">
        <v>5676</v>
      </c>
      <c r="F37" s="1" t="s">
        <v>5676</v>
      </c>
      <c r="G37" s="1" t="s">
        <v>5677</v>
      </c>
      <c r="H37" s="1" t="s">
        <v>5678</v>
      </c>
      <c r="I37" s="1">
        <v>40</v>
      </c>
      <c r="J37" s="1" t="s">
        <v>5615</v>
      </c>
      <c r="K37" s="1" t="s">
        <v>5616</v>
      </c>
      <c r="L37" s="1" t="s">
        <v>5617</v>
      </c>
      <c r="M37" s="2" t="s">
        <v>5679</v>
      </c>
      <c r="N37" s="32" t="str">
        <f t="shared" si="0"/>
        <v>|Blood Magic Lv8|Rain of Jaguars|&amp;ref(Spell/P_Blood.jpg,nolink,25x25,Blood);6|&amp;ref(Spell/P_Fire.jpg,nolink,25x25,Fire);2|&amp;ref(Spell/V_Blood.jpg,nolink,25x25,Blood Slave);40|儀式/陸上専用|兵士召喚|
|~|~|&gt;|&gt;|&gt;|&gt;|神聖なる空飛ぶ獣の悪魔Ozelotlを14+体召喚します|</v>
      </c>
      <c r="O37" s="3" t="s">
        <v>5653</v>
      </c>
      <c r="S37" s="1" t="s">
        <v>5680</v>
      </c>
    </row>
    <row r="38" spans="2:23" x14ac:dyDescent="0.15">
      <c r="B38" s="1" t="s">
        <v>5759</v>
      </c>
      <c r="C38" s="1">
        <v>2</v>
      </c>
      <c r="E38" s="1" t="s">
        <v>5760</v>
      </c>
      <c r="F38" s="1" t="s">
        <v>5760</v>
      </c>
      <c r="G38" s="1" t="s">
        <v>5761</v>
      </c>
      <c r="H38" s="1" t="s">
        <v>5762</v>
      </c>
      <c r="I38" s="1">
        <v>5</v>
      </c>
      <c r="J38" s="1" t="s">
        <v>5763</v>
      </c>
      <c r="K38" s="1" t="s">
        <v>5764</v>
      </c>
      <c r="L38" s="1" t="s">
        <v>5765</v>
      </c>
      <c r="M38" s="2" t="s">
        <v>5766</v>
      </c>
      <c r="N38" s="32" t="str">
        <f t="shared" si="0"/>
        <v>|Conjuration Lv2|Summon Spectral Infantry|&amp;ref(Spell/P_Death.jpg,nolink,25x25,Death);1|&amp;ref(Spell/P_Fire.jpg,nolink,25x25,Fire);1|&amp;ref(Spell/V_Death.jpg,nolink,25x25,Death Gem);5|儀式/陸上専用|兵士召喚|
|~|~|&gt;|&gt;|&gt;|&gt;|Abysianの亡霊戦士Smoulderghostを5体召喚します|</v>
      </c>
      <c r="O38" s="3" t="s">
        <v>5767</v>
      </c>
      <c r="S38" s="1">
        <v>5</v>
      </c>
    </row>
    <row r="39" spans="2:23" x14ac:dyDescent="0.15">
      <c r="B39" s="1" t="s">
        <v>5759</v>
      </c>
      <c r="C39" s="1">
        <v>8</v>
      </c>
      <c r="E39" s="1" t="s">
        <v>5768</v>
      </c>
      <c r="F39" s="1" t="s">
        <v>5768</v>
      </c>
      <c r="G39" s="1" t="s">
        <v>5769</v>
      </c>
      <c r="H39" s="1" t="s">
        <v>5762</v>
      </c>
      <c r="I39" s="1">
        <v>12</v>
      </c>
      <c r="J39" s="1" t="s">
        <v>5763</v>
      </c>
      <c r="K39" s="1" t="s">
        <v>5764</v>
      </c>
      <c r="L39" s="1" t="s">
        <v>5765</v>
      </c>
      <c r="M39" s="2" t="s">
        <v>5770</v>
      </c>
      <c r="N39" s="32" t="str">
        <f t="shared" si="0"/>
        <v>|Conjuration Lv8|Contact Scorpion Man|&amp;ref(Spell/P_Earth.jpg,nolink,25x25,Earth);1|&amp;ref(Spell/P_Fire.jpg,nolink,25x25,Fire);1|&amp;ref(Spell/V_Earth.jpg,nolink,25x25,Earth Gem);12|儀式/陸上専用|兵士召喚|
|~|~|&gt;|&gt;|&gt;|&gt;|強力な武器を持つScorpion Manを1体召喚します|</v>
      </c>
      <c r="O39" s="3" t="s">
        <v>5771</v>
      </c>
      <c r="S39" s="1">
        <v>1</v>
      </c>
    </row>
    <row r="40" spans="2:23" x14ac:dyDescent="0.15">
      <c r="B40" s="1" t="s">
        <v>5772</v>
      </c>
      <c r="C40" s="1">
        <v>6</v>
      </c>
      <c r="E40" s="1" t="s">
        <v>5773</v>
      </c>
      <c r="F40" s="1" t="s">
        <v>5773</v>
      </c>
      <c r="G40" s="1" t="s">
        <v>5774</v>
      </c>
      <c r="I40" s="1">
        <v>10</v>
      </c>
      <c r="J40" s="1" t="s">
        <v>5763</v>
      </c>
      <c r="K40" s="1" t="s">
        <v>5764</v>
      </c>
      <c r="L40" s="1" t="s">
        <v>5775</v>
      </c>
      <c r="M40" s="2" t="s">
        <v>5776</v>
      </c>
      <c r="N40" s="32" t="str">
        <f t="shared" si="0"/>
        <v>|Alteration Lv6|Hellscape|&amp;ref(Spell/P_Fire.jpg,nolink,25x25,Fire);4||&amp;ref(Spell/V_Fire.jpg,nolink,25x25,Fire Gem);10|儀式/陸上専用|災害誘発|
|~|~|&gt;|&gt;|&gt;|&gt;|指定した州に猛暑を引き起こし被害を与えます|</v>
      </c>
      <c r="P40" s="1">
        <v>5</v>
      </c>
      <c r="V40" s="1" t="s">
        <v>5777</v>
      </c>
    </row>
    <row r="41" spans="2:23" x14ac:dyDescent="0.15">
      <c r="B41" s="1" t="s">
        <v>5778</v>
      </c>
      <c r="C41" s="1">
        <v>5</v>
      </c>
      <c r="E41" s="1" t="s">
        <v>5779</v>
      </c>
      <c r="F41" s="1" t="s">
        <v>5779</v>
      </c>
      <c r="G41" s="1" t="s">
        <v>5780</v>
      </c>
      <c r="H41" s="1" t="s">
        <v>5769</v>
      </c>
      <c r="J41" s="1" t="s">
        <v>5781</v>
      </c>
      <c r="K41" s="1" t="s">
        <v>5764</v>
      </c>
      <c r="L41" s="1" t="s">
        <v>5782</v>
      </c>
      <c r="M41" s="2" t="s">
        <v>5783</v>
      </c>
      <c r="N41" s="32" t="str">
        <f t="shared" si="0"/>
        <v>|Evocation Lv5|Liquid Flames of Rhuax|&amp;ref(Spell/P_Fire.jpg,nolink,25x25,Fire);3|&amp;ref(Spell/P_Earth.jpg,nolink,25x25,Earth);1||戦闘/陸上専用|攻撃|
|~|~|&gt;|&gt;|&gt;|&gt;|小範囲を溶けた金属で攻撃し周囲にも被害を広げます|</v>
      </c>
      <c r="O41" s="3" t="s">
        <v>5784</v>
      </c>
      <c r="P41" s="1" t="s">
        <v>5785</v>
      </c>
      <c r="Q41" s="1">
        <v>100</v>
      </c>
      <c r="R41" s="1">
        <v>1</v>
      </c>
      <c r="S41" s="1">
        <v>1</v>
      </c>
      <c r="T41" s="1">
        <v>0</v>
      </c>
      <c r="U41" s="1">
        <v>20</v>
      </c>
      <c r="V41" s="1" t="s">
        <v>5786</v>
      </c>
      <c r="W41" s="1" t="s">
        <v>5787</v>
      </c>
    </row>
    <row r="42" spans="2:23" x14ac:dyDescent="0.15">
      <c r="B42" s="1" t="s">
        <v>5788</v>
      </c>
      <c r="C42" s="1">
        <v>5</v>
      </c>
      <c r="E42" s="1" t="s">
        <v>5789</v>
      </c>
      <c r="F42" s="1" t="s">
        <v>5789</v>
      </c>
      <c r="G42" s="1" t="s">
        <v>5780</v>
      </c>
      <c r="I42" s="1">
        <v>1</v>
      </c>
      <c r="J42" s="1" t="s">
        <v>5781</v>
      </c>
      <c r="K42" s="1" t="s">
        <v>5764</v>
      </c>
      <c r="L42" s="1" t="s">
        <v>5790</v>
      </c>
      <c r="M42" s="2" t="s">
        <v>5791</v>
      </c>
      <c r="N42" s="32" t="str">
        <f t="shared" si="0"/>
        <v>|Enchantment Lv5|Inner Furnace|&amp;ref(Spell/P_Fire.jpg,nolink,25x25,Fire);3||&amp;ref(Spell/V_Fire.jpg,nolink,25x25,Fire Gem);1|戦闘/陸上専用|全体強化|
|~|~|&gt;|&gt;|&gt;|&gt;|味方全員に熱波を纏わせようと試みます|</v>
      </c>
      <c r="O42" s="3" t="s">
        <v>5792</v>
      </c>
      <c r="P42" s="1">
        <v>0</v>
      </c>
      <c r="Q42" s="1">
        <v>150</v>
      </c>
      <c r="R42" s="1">
        <v>666</v>
      </c>
      <c r="S42" s="1">
        <v>1</v>
      </c>
      <c r="T42" s="1">
        <v>0</v>
      </c>
      <c r="U42" s="1">
        <v>100</v>
      </c>
      <c r="V42" s="1" t="s">
        <v>5793</v>
      </c>
    </row>
    <row r="43" spans="2:23" x14ac:dyDescent="0.15">
      <c r="B43" s="1" t="s">
        <v>5956</v>
      </c>
      <c r="C43" s="1">
        <v>5</v>
      </c>
      <c r="E43" s="1" t="s">
        <v>5958</v>
      </c>
      <c r="F43" s="1" t="s">
        <v>5958</v>
      </c>
      <c r="G43" s="1" t="s">
        <v>5959</v>
      </c>
      <c r="H43" s="1" t="s">
        <v>5960</v>
      </c>
      <c r="I43" s="1">
        <v>12</v>
      </c>
      <c r="J43" s="1" t="s">
        <v>5961</v>
      </c>
      <c r="K43" s="1" t="s">
        <v>5962</v>
      </c>
      <c r="L43" s="1" t="s">
        <v>5963</v>
      </c>
      <c r="M43" s="2" t="s">
        <v>5964</v>
      </c>
      <c r="N43" s="32" t="str">
        <f t="shared" si="0"/>
        <v>|Conjuration Lv5|Call Ahurani|&amp;ref(Spell/P_Astral.jpg,nolink,25x25,Astral);2|&amp;ref(Spell/P_Water.jpg,nolink,25x25,Water);1|&amp;ref(Spell/V_Astral.jpg,nolink,25x25,Astral Pearl);12|儀式/陸上専用|指揮官召喚|
|~|~|&gt;|&gt;|&gt;|&gt;|雨を伴う天の存在Ahuraniを召喚します|</v>
      </c>
      <c r="O43" s="3" t="s">
        <v>5965</v>
      </c>
      <c r="S43" s="1">
        <v>1</v>
      </c>
    </row>
    <row r="44" spans="2:23" x14ac:dyDescent="0.15">
      <c r="B44" s="1" t="s">
        <v>5956</v>
      </c>
      <c r="C44" s="1">
        <v>5</v>
      </c>
      <c r="E44" s="1" t="s">
        <v>5967</v>
      </c>
      <c r="F44" s="1" t="s">
        <v>5967</v>
      </c>
      <c r="G44" s="1" t="s">
        <v>5959</v>
      </c>
      <c r="I44" s="1">
        <v>15</v>
      </c>
      <c r="J44" s="1" t="s">
        <v>5961</v>
      </c>
      <c r="K44" s="1" t="s">
        <v>5962</v>
      </c>
      <c r="L44" s="1" t="s">
        <v>5968</v>
      </c>
      <c r="M44" s="2" t="s">
        <v>5969</v>
      </c>
      <c r="N44" s="32" t="str">
        <f t="shared" si="0"/>
        <v>|Conjuration Lv5|Summon Yazatas|&amp;ref(Spell/P_Astral.jpg,nolink,25x25,Astral);2||&amp;ref(Spell/V_Astral.jpg,nolink,25x25,Astral Pearl);15|儀式/陸上専用|兵士召喚|
|~|~|&gt;|&gt;|&gt;|&gt;|魔法の武具を持つ美しきCaelianの祖Yazadを6体召喚します|</v>
      </c>
      <c r="O44" s="3" t="s">
        <v>5970</v>
      </c>
      <c r="S44" s="1">
        <v>6</v>
      </c>
    </row>
    <row r="45" spans="2:23" x14ac:dyDescent="0.15">
      <c r="B45" s="1" t="s">
        <v>5956</v>
      </c>
      <c r="C45" s="1">
        <v>5</v>
      </c>
      <c r="E45" s="1" t="s">
        <v>10613</v>
      </c>
      <c r="F45" s="1" t="s">
        <v>10613</v>
      </c>
      <c r="G45" s="1" t="s">
        <v>5971</v>
      </c>
      <c r="H45" s="1" t="s">
        <v>5972</v>
      </c>
      <c r="I45" s="1">
        <v>15</v>
      </c>
      <c r="J45" s="1" t="s">
        <v>5961</v>
      </c>
      <c r="K45" s="1" t="s">
        <v>5962</v>
      </c>
      <c r="L45" s="1" t="s">
        <v>5968</v>
      </c>
      <c r="M45" s="2" t="s">
        <v>5973</v>
      </c>
      <c r="N45" s="32" t="str">
        <f t="shared" si="0"/>
        <v>|Conjuration Lv5|Call Daevas|&amp;ref(Spell/P_Death.jpg,nolink,25x25,Death);2|&amp;ref(Spell/P_Fire.jpg,nolink,25x25,Fire);1|&amp;ref(Spell/V_Death.jpg,nolink,25x25,Death Gem);15|儀式/陸上専用|兵士召喚|
|~|~|&gt;|&gt;|&gt;|&gt;|魔法の武具を持つ恐ろしきRaptorの祖Daevaを3体召喚します|</v>
      </c>
      <c r="O45" s="3" t="s">
        <v>5974</v>
      </c>
      <c r="S45" s="1">
        <v>3</v>
      </c>
    </row>
    <row r="46" spans="2:23" x14ac:dyDescent="0.15">
      <c r="B46" s="1" t="s">
        <v>5956</v>
      </c>
      <c r="C46" s="1">
        <v>5</v>
      </c>
      <c r="E46" s="1" t="s">
        <v>5976</v>
      </c>
      <c r="F46" s="1" t="s">
        <v>5976</v>
      </c>
      <c r="G46" s="1" t="s">
        <v>5977</v>
      </c>
      <c r="H46" s="1" t="s">
        <v>5972</v>
      </c>
      <c r="I46" s="1">
        <v>15</v>
      </c>
      <c r="J46" s="1" t="s">
        <v>5961</v>
      </c>
      <c r="K46" s="1" t="s">
        <v>5962</v>
      </c>
      <c r="L46" s="1" t="s">
        <v>5963</v>
      </c>
      <c r="M46" s="2" t="s">
        <v>5978</v>
      </c>
      <c r="N46" s="32" t="str">
        <f t="shared" si="0"/>
        <v>|Conjuration Lv5|Call Jahi|&amp;ref(Spell/P_Death.jpg,nolink,25x25,Death);3|&amp;ref(Spell/P_Fire.jpg,nolink,25x25,Fire);1|&amp;ref(Spell/V_Death.jpg,nolink,25x25,Death Gem);15|儀式/陸上専用|指揮官召喚|
|~|~|&gt;|&gt;|&gt;|&gt;|密偵と誘惑を担う悪しき存在Jahiを召喚します|</v>
      </c>
      <c r="O46" s="3" t="s">
        <v>5979</v>
      </c>
      <c r="S46" s="1">
        <v>1</v>
      </c>
    </row>
    <row r="47" spans="2:23" x14ac:dyDescent="0.15">
      <c r="B47" s="1" t="s">
        <v>5956</v>
      </c>
      <c r="C47" s="1">
        <v>6</v>
      </c>
      <c r="E47" s="1" t="s">
        <v>5981</v>
      </c>
      <c r="F47" s="1" t="s">
        <v>5981</v>
      </c>
      <c r="G47" s="1" t="s">
        <v>5982</v>
      </c>
      <c r="I47" s="1">
        <v>40</v>
      </c>
      <c r="J47" s="1" t="s">
        <v>5961</v>
      </c>
      <c r="K47" s="1" t="s">
        <v>5962</v>
      </c>
      <c r="L47" s="1" t="s">
        <v>5963</v>
      </c>
      <c r="M47" s="2" t="s">
        <v>5987</v>
      </c>
      <c r="N47" s="32" t="str">
        <f t="shared" si="0"/>
        <v>|Conjuration Lv6|Call Celestial Yazad|&amp;ref(Spell/P_Astral.jpg,nolink,25x25,Astral);4||&amp;ref(Spell/V_Astral.jpg,nolink,25x25,Astral Pearl);40|儀式/陸上専用|指揮官召喚|
|~|~|&gt;|&gt;|&gt;|&gt;|強大な魔力を持つ6種の高位Yazadの1体を召喚します|</v>
      </c>
      <c r="O47" s="3" t="s">
        <v>5989</v>
      </c>
      <c r="S47" s="1">
        <v>1</v>
      </c>
      <c r="V47" s="1" t="s">
        <v>5983</v>
      </c>
    </row>
    <row r="48" spans="2:23" x14ac:dyDescent="0.15">
      <c r="B48" s="1" t="s">
        <v>5956</v>
      </c>
      <c r="C48" s="1">
        <v>6</v>
      </c>
      <c r="E48" s="1" t="s">
        <v>5985</v>
      </c>
      <c r="F48" s="1" t="s">
        <v>5985</v>
      </c>
      <c r="G48" s="1" t="s">
        <v>5977</v>
      </c>
      <c r="H48" s="1" t="s">
        <v>5986</v>
      </c>
      <c r="I48" s="1">
        <v>40</v>
      </c>
      <c r="J48" s="1" t="s">
        <v>5961</v>
      </c>
      <c r="K48" s="1" t="s">
        <v>5962</v>
      </c>
      <c r="L48" s="1" t="s">
        <v>5963</v>
      </c>
      <c r="M48" s="2" t="s">
        <v>5988</v>
      </c>
      <c r="N48" s="32" t="str">
        <f t="shared" si="0"/>
        <v>|Conjuration Lv6|Call Yata|&amp;ref(Spell/P_Death.jpg,nolink,25x25,Death);3|&amp;ref(Spell/P_Fire.jpg,nolink,25x25,Fire);2|&amp;ref(Spell/V_Death.jpg,nolink,25x25,Death Gem);40|儀式/陸上専用|指揮官召喚|
|~|~|&gt;|&gt;|&gt;|&gt;|強大な魔力を持つ4種の高位Daevaの1体を召喚します|</v>
      </c>
      <c r="O48" s="3" t="s">
        <v>5990</v>
      </c>
      <c r="S48" s="1">
        <v>1</v>
      </c>
      <c r="V48" s="1" t="s">
        <v>5991</v>
      </c>
    </row>
    <row r="49" spans="2:22" x14ac:dyDescent="0.15">
      <c r="B49" s="1" t="s">
        <v>5956</v>
      </c>
      <c r="C49" s="1">
        <v>7</v>
      </c>
      <c r="E49" s="1" t="s">
        <v>5993</v>
      </c>
      <c r="F49" s="1" t="s">
        <v>5993</v>
      </c>
      <c r="G49" s="1" t="s">
        <v>5994</v>
      </c>
      <c r="I49" s="1">
        <v>30</v>
      </c>
      <c r="J49" s="1" t="s">
        <v>5961</v>
      </c>
      <c r="K49" s="1" t="s">
        <v>5962</v>
      </c>
      <c r="L49" s="1" t="s">
        <v>5963</v>
      </c>
      <c r="M49" s="2" t="s">
        <v>5995</v>
      </c>
      <c r="N49" s="32" t="str">
        <f t="shared" si="0"/>
        <v>|Conjuration Lv7|Call Fravashi|&amp;ref(Spell/P_Astral.jpg,nolink,25x25,Astral);3||&amp;ref(Spell/V_Astral.jpg,nolink,25x25,Astral Pearl);30|儀式/陸上専用|指揮官召喚|
|~|~|&gt;|&gt;|&gt;|&gt;|死せる英雄の守護霊Ancestral Fravashiを召喚します|</v>
      </c>
      <c r="O49" s="3" t="s">
        <v>5996</v>
      </c>
      <c r="S49" s="1">
        <v>1</v>
      </c>
    </row>
    <row r="50" spans="2:22" x14ac:dyDescent="0.15">
      <c r="B50" s="1" t="s">
        <v>5956</v>
      </c>
      <c r="C50" s="1">
        <v>8</v>
      </c>
      <c r="E50" s="1" t="s">
        <v>5998</v>
      </c>
      <c r="F50" s="1" t="s">
        <v>5998</v>
      </c>
      <c r="G50" s="1" t="s">
        <v>5999</v>
      </c>
      <c r="I50" s="1">
        <v>60</v>
      </c>
      <c r="J50" s="1" t="s">
        <v>5961</v>
      </c>
      <c r="K50" s="1" t="s">
        <v>5962</v>
      </c>
      <c r="L50" s="1" t="s">
        <v>5963</v>
      </c>
      <c r="M50" s="2" t="s">
        <v>6000</v>
      </c>
      <c r="N50" s="32" t="str">
        <f t="shared" si="0"/>
        <v>|Conjuration Lv8|Call Amesha Spenta|&amp;ref(Spell/P_Astral.jpg,nolink,25x25,Astral);5||&amp;ref(Spell/V_Astral.jpg,nolink,25x25,Astral Pearl);60|儀式/陸上専用|指揮官召喚|
|~|~|&gt;|&gt;|&gt;|&gt;|6体のAmesha Spentaのうちの1体を召喚します|</v>
      </c>
      <c r="O50" s="3" t="s">
        <v>6001</v>
      </c>
      <c r="S50" s="1">
        <v>1</v>
      </c>
      <c r="V50" s="1" t="s">
        <v>6002</v>
      </c>
    </row>
    <row r="51" spans="2:22" x14ac:dyDescent="0.15">
      <c r="B51" s="1" t="s">
        <v>5956</v>
      </c>
      <c r="C51" s="1">
        <v>8</v>
      </c>
      <c r="E51" s="1" t="s">
        <v>6004</v>
      </c>
      <c r="F51" s="1" t="s">
        <v>6004</v>
      </c>
      <c r="G51" s="1" t="s">
        <v>6005</v>
      </c>
      <c r="H51" s="1" t="s">
        <v>5986</v>
      </c>
      <c r="I51" s="1">
        <v>60</v>
      </c>
      <c r="J51" s="1" t="s">
        <v>5961</v>
      </c>
      <c r="K51" s="1" t="s">
        <v>5962</v>
      </c>
      <c r="L51" s="1" t="s">
        <v>5963</v>
      </c>
      <c r="M51" s="2" t="s">
        <v>6006</v>
      </c>
      <c r="N51" s="32" t="str">
        <f t="shared" si="0"/>
        <v>|Conjuration Lv8|Call Greater Daeva|&amp;ref(Spell/P_Death.jpg,nolink,25x25,Death);4|&amp;ref(Spell/P_Fire.jpg,nolink,25x25,Fire);2|&amp;ref(Spell/V_Death.jpg,nolink,25x25,Death Gem);60|儀式/陸上専用|指揮官召喚|
|~|~|&gt;|&gt;|&gt;|&gt;|6体のGreater Daevaのうちの1体を召喚します|</v>
      </c>
      <c r="O51" s="3" t="s">
        <v>6007</v>
      </c>
      <c r="S51" s="1">
        <v>1</v>
      </c>
      <c r="V51" s="1" t="s">
        <v>6002</v>
      </c>
    </row>
    <row r="52" spans="2:22" x14ac:dyDescent="0.15">
      <c r="B52" s="1" t="s">
        <v>6008</v>
      </c>
      <c r="C52" s="1">
        <v>6</v>
      </c>
      <c r="E52" s="1" t="s">
        <v>6010</v>
      </c>
      <c r="F52" s="1" t="s">
        <v>6010</v>
      </c>
      <c r="G52" s="1" t="s">
        <v>6011</v>
      </c>
      <c r="H52" s="1" t="s">
        <v>6012</v>
      </c>
      <c r="J52" s="1" t="s">
        <v>6013</v>
      </c>
      <c r="K52" s="1" t="s">
        <v>5962</v>
      </c>
      <c r="L52" s="1" t="s">
        <v>6014</v>
      </c>
      <c r="M52" s="2" t="s">
        <v>6015</v>
      </c>
      <c r="N52" s="32" t="str">
        <f t="shared" si="0"/>
        <v>|Thaumaturgy Lv6|Parting of the Soul|&amp;ref(Spell/P_Death.jpg,nolink,25x25,Death);1|&amp;ref(Spell/P_Air.jpg,nolink,25x25,Air);1||戦闘/陸上専用|麻痺|
|~|~|&gt;|&gt;|&gt;|&gt;|敵を麻痺させようと試み3体のBlack Hawkに襲撃させます|</v>
      </c>
      <c r="O52" s="3" t="s">
        <v>6016</v>
      </c>
      <c r="P52" s="1">
        <v>30</v>
      </c>
    </row>
    <row r="53" spans="2:22" x14ac:dyDescent="0.15">
      <c r="B53" s="1" t="s">
        <v>6008</v>
      </c>
      <c r="C53" s="1">
        <v>7</v>
      </c>
      <c r="E53" s="1" t="s">
        <v>6018</v>
      </c>
      <c r="F53" s="1" t="s">
        <v>6018</v>
      </c>
      <c r="G53" s="1" t="s">
        <v>6005</v>
      </c>
      <c r="H53" s="1" t="s">
        <v>5972</v>
      </c>
      <c r="I53" s="1">
        <v>15</v>
      </c>
      <c r="J53" s="1" t="s">
        <v>5961</v>
      </c>
      <c r="K53" s="1" t="s">
        <v>5962</v>
      </c>
      <c r="L53" s="1" t="s">
        <v>6019</v>
      </c>
      <c r="M53" s="2" t="s">
        <v>6020</v>
      </c>
      <c r="N53" s="32" t="str">
        <f t="shared" si="0"/>
        <v>|Thaumaturgy Lv7|Call of the Drugvant|&amp;ref(Spell/P_Death.jpg,nolink,25x25,Death);4|&amp;ref(Spell/P_Fire.jpg,nolink,25x25,Fire);1|&amp;ref(Spell/V_Death.jpg,nolink,25x25,Death Gem);15|儀式/陸上専用|災害誘発|
|~|~|&gt;|&gt;|&gt;|&gt;|指定した州に悪を広め盗賊などに襲撃させます|</v>
      </c>
      <c r="P53" s="1">
        <v>4</v>
      </c>
      <c r="V53" s="1" t="s">
        <v>6021</v>
      </c>
    </row>
    <row r="54" spans="2:22" x14ac:dyDescent="0.15">
      <c r="B54" s="1" t="s">
        <v>6111</v>
      </c>
      <c r="C54" s="1">
        <v>4</v>
      </c>
      <c r="E54" s="1" t="s">
        <v>6110</v>
      </c>
      <c r="F54" s="1" t="s">
        <v>6110</v>
      </c>
      <c r="G54" s="1" t="s">
        <v>6112</v>
      </c>
      <c r="H54" s="1" t="s">
        <v>6113</v>
      </c>
      <c r="I54" s="1">
        <v>8</v>
      </c>
      <c r="J54" s="1" t="s">
        <v>6114</v>
      </c>
      <c r="K54" s="1" t="s">
        <v>6115</v>
      </c>
      <c r="L54" s="1" t="s">
        <v>6116</v>
      </c>
      <c r="M54" s="2" t="s">
        <v>6117</v>
      </c>
      <c r="N54" s="32" t="str">
        <f t="shared" si="0"/>
        <v>|Conjuration Lv4|Sacred Crocodile|&amp;ref(Spell/P_Nature.jpg,nolink,25x25,Nature);2|&amp;ref(Spell/P_Water.jpg,nolink,25x25,Water);2|&amp;ref(Spell/V_Nature.jpg,nolink,25x25,Nature Gem);8|儀式/陸上専用|兵士召喚|
|~|~|&gt;|&gt;|&gt;|&gt;|神聖で強靭な大鰐Sacred Crocodileを1体召喚します|</v>
      </c>
      <c r="O54" s="3" t="s">
        <v>6110</v>
      </c>
      <c r="S54" s="1">
        <v>1</v>
      </c>
    </row>
    <row r="55" spans="2:22" x14ac:dyDescent="0.15">
      <c r="B55" s="1" t="s">
        <v>6111</v>
      </c>
      <c r="C55" s="1">
        <v>5</v>
      </c>
      <c r="E55" s="1" t="s">
        <v>6118</v>
      </c>
      <c r="F55" s="1" t="s">
        <v>6118</v>
      </c>
      <c r="G55" s="1" t="s">
        <v>6112</v>
      </c>
      <c r="I55" s="1">
        <v>8</v>
      </c>
      <c r="J55" s="1" t="s">
        <v>6114</v>
      </c>
      <c r="K55" s="1" t="s">
        <v>6115</v>
      </c>
      <c r="L55" s="1" t="s">
        <v>6116</v>
      </c>
      <c r="M55" s="2" t="s">
        <v>6119</v>
      </c>
      <c r="N55" s="32" t="str">
        <f t="shared" si="0"/>
        <v>|Conjuration Lv5|Summon Monster Toads|&amp;ref(Spell/P_Nature.jpg,nolink,25x25,Nature);2||&amp;ref(Spell/V_Nature.jpg,nolink,25x25,Nature Gem);8|儀式/陸上専用|兵士召喚|
|~|~|&gt;|&gt;|&gt;|&gt;|敵を蹂躙する神聖なる巨大蛙Monster Toadを3体召喚します|</v>
      </c>
      <c r="O55" s="3" t="s">
        <v>6120</v>
      </c>
      <c r="S55" s="1">
        <v>3</v>
      </c>
    </row>
    <row r="56" spans="2:22" x14ac:dyDescent="0.15">
      <c r="B56" s="1" t="s">
        <v>6111</v>
      </c>
      <c r="C56" s="1">
        <v>7</v>
      </c>
      <c r="E56" s="1" t="s">
        <v>6125</v>
      </c>
      <c r="F56" s="1" t="s">
        <v>6129</v>
      </c>
      <c r="G56" s="1" t="s">
        <v>6126</v>
      </c>
      <c r="H56" s="1" t="s">
        <v>6127</v>
      </c>
      <c r="I56" s="1">
        <v>40</v>
      </c>
      <c r="J56" s="1" t="s">
        <v>6114</v>
      </c>
      <c r="K56" s="1" t="s">
        <v>6115</v>
      </c>
      <c r="L56" s="1" t="s">
        <v>6128</v>
      </c>
      <c r="M56" s="2" t="s">
        <v>6131</v>
      </c>
      <c r="N56" s="32" t="str">
        <f t="shared" si="0"/>
        <v>|Conjuration Lv7|Contact Couatl|&amp;ref(Spell/P_Nature.jpg,nolink,25x25,Nature);1|&amp;ref(Spell/P_Astral.jpg,nolink,25x25,Astral);1|&amp;ref(Spell/V_Nature.jpg,nolink,25x25,Nature Gem);40|儀式/陸上専用|指揮官召喚|
|~|~|&gt;|&gt;|&gt;|&gt;|強大な魔力を持つ翼ある蛇Couatlを召喚します|</v>
      </c>
      <c r="O56" s="3" t="s">
        <v>6132</v>
      </c>
      <c r="S56" s="1">
        <v>1</v>
      </c>
    </row>
    <row r="57" spans="2:22" x14ac:dyDescent="0.15">
      <c r="B57" s="1" t="s">
        <v>6156</v>
      </c>
      <c r="C57" s="1">
        <v>3</v>
      </c>
      <c r="E57" s="1" t="s">
        <v>6157</v>
      </c>
      <c r="F57" s="1" t="s">
        <v>6157</v>
      </c>
      <c r="G57" s="1" t="s">
        <v>6158</v>
      </c>
      <c r="I57" s="1">
        <v>25</v>
      </c>
      <c r="J57" s="1" t="s">
        <v>6114</v>
      </c>
      <c r="K57" s="1" t="s">
        <v>6115</v>
      </c>
      <c r="L57" s="1" t="s">
        <v>6159</v>
      </c>
      <c r="M57" s="2" t="s">
        <v>6160</v>
      </c>
      <c r="N57" s="32" t="str">
        <f t="shared" si="0"/>
        <v>|Blood Magic Lv3|Infernal Breeding|&amp;ref(Spell/P_Blood.jpg,nolink,25x25,Blood);2||&amp;ref(Spell/V_Blood.jpg,nolink,25x25,Blood Slave);25|儀式/陸上専用|特殊召喚|
|~|~|&gt;|&gt;|&gt;|&gt;|様々な交雑種の兵士や指揮官を召喚します|</v>
      </c>
      <c r="O57" s="3" t="s">
        <v>6161</v>
      </c>
      <c r="S57" s="1" t="s">
        <v>6162</v>
      </c>
    </row>
    <row r="58" spans="2:22" x14ac:dyDescent="0.15">
      <c r="B58" s="1" t="s">
        <v>6245</v>
      </c>
      <c r="C58" s="1">
        <v>0</v>
      </c>
      <c r="E58" s="1" t="s">
        <v>6246</v>
      </c>
      <c r="F58" s="1" t="s">
        <v>6246</v>
      </c>
      <c r="G58" s="1" t="s">
        <v>6247</v>
      </c>
      <c r="I58" s="1">
        <v>35</v>
      </c>
      <c r="J58" s="1" t="s">
        <v>6114</v>
      </c>
      <c r="K58" s="1" t="s">
        <v>6274</v>
      </c>
      <c r="L58" s="1" t="s">
        <v>6248</v>
      </c>
      <c r="M58" s="2" t="s">
        <v>6249</v>
      </c>
      <c r="N58" s="32" t="str">
        <f t="shared" si="0"/>
        <v>|Alteration Lv0|Grow Fortress|&amp;ref(Spell/P_Nature.jpg,nolink,25x25,Nature);4||&amp;ref(Spell/V_Nature.jpg,nolink,25x25,Nature Gem);35|儀式/森林・海中限定|要塞建設|
|~|~|&gt;|&gt;|&gt;|&gt;|州に陸海に応じた種類の要塞を即座に建設します|</v>
      </c>
      <c r="O58" s="3" t="s">
        <v>6251</v>
      </c>
    </row>
    <row r="59" spans="2:22" x14ac:dyDescent="0.15">
      <c r="B59" s="1" t="s">
        <v>6252</v>
      </c>
      <c r="C59" s="1">
        <v>0</v>
      </c>
      <c r="E59" s="1" t="s">
        <v>6253</v>
      </c>
      <c r="F59" s="1" t="s">
        <v>6253</v>
      </c>
      <c r="G59" s="1" t="s">
        <v>6126</v>
      </c>
      <c r="J59" s="1" t="s">
        <v>6254</v>
      </c>
      <c r="K59" s="1" t="s">
        <v>6115</v>
      </c>
      <c r="L59" s="1" t="s">
        <v>6255</v>
      </c>
      <c r="M59" s="2" t="s">
        <v>6256</v>
      </c>
      <c r="N59" s="32" t="str">
        <f t="shared" si="0"/>
        <v>|Enchantment Lv0|Tune of Fear|&amp;ref(Spell/P_Nature.jpg,nolink,25x25,Nature);1|||戦闘/陸上専用|恐怖|
|~|~|&gt;|&gt;|&gt;|&gt;|周囲広範囲の敵に恐怖を植え付けます|</v>
      </c>
      <c r="O59" s="3" t="s">
        <v>6257</v>
      </c>
      <c r="P59" s="1">
        <v>0</v>
      </c>
      <c r="Q59" s="1">
        <v>100</v>
      </c>
      <c r="R59" s="1">
        <v>25</v>
      </c>
      <c r="S59" s="1">
        <v>1</v>
      </c>
      <c r="T59" s="1">
        <v>0</v>
      </c>
      <c r="U59" s="1">
        <v>5</v>
      </c>
    </row>
    <row r="60" spans="2:22" x14ac:dyDescent="0.15">
      <c r="B60" s="1" t="s">
        <v>6252</v>
      </c>
      <c r="C60" s="1">
        <v>0</v>
      </c>
      <c r="E60" s="1" t="s">
        <v>6258</v>
      </c>
      <c r="F60" s="1" t="s">
        <v>6258</v>
      </c>
      <c r="G60" s="1" t="s">
        <v>6126</v>
      </c>
      <c r="J60" s="1" t="s">
        <v>6254</v>
      </c>
      <c r="K60" s="1" t="s">
        <v>6115</v>
      </c>
      <c r="L60" s="1" t="s">
        <v>6259</v>
      </c>
      <c r="M60" s="2" t="s">
        <v>6260</v>
      </c>
      <c r="N60" s="32" t="str">
        <f t="shared" si="0"/>
        <v>|Enchantment Lv0|Tune of Growth|&amp;ref(Spell/P_Nature.jpg,nolink,25x25,Nature);1|||戦闘/陸上専用|捕縛|
|~|~|&gt;|&gt;|&gt;|&gt;|周囲広範囲の敵を蔓で捕縛し動きを封じます|</v>
      </c>
      <c r="O60" s="3" t="s">
        <v>6261</v>
      </c>
      <c r="P60" s="1">
        <v>0</v>
      </c>
      <c r="Q60" s="1">
        <v>100</v>
      </c>
      <c r="R60" s="1">
        <v>25</v>
      </c>
      <c r="S60" s="1">
        <v>1</v>
      </c>
      <c r="T60" s="1">
        <v>0</v>
      </c>
      <c r="U60" s="1">
        <v>5</v>
      </c>
    </row>
    <row r="61" spans="2:22" x14ac:dyDescent="0.15">
      <c r="B61" s="1" t="s">
        <v>6252</v>
      </c>
      <c r="C61" s="1">
        <v>0</v>
      </c>
      <c r="E61" s="1" t="s">
        <v>6262</v>
      </c>
      <c r="F61" s="1" t="s">
        <v>6262</v>
      </c>
      <c r="G61" s="1" t="s">
        <v>6126</v>
      </c>
      <c r="J61" s="1" t="s">
        <v>6254</v>
      </c>
      <c r="K61" s="1" t="s">
        <v>6115</v>
      </c>
      <c r="L61" s="1" t="s">
        <v>6263</v>
      </c>
      <c r="M61" s="2" t="s">
        <v>6264</v>
      </c>
      <c r="N61" s="32" t="str">
        <f t="shared" si="0"/>
        <v>|Enchantment Lv0|Tune of Dancing Death|&amp;ref(Spell/P_Nature.jpg,nolink,25x25,Nature);1|||戦闘/陸上専用|疲労|
|~|~|&gt;|&gt;|&gt;|&gt;|周囲広範囲の敵を疲労させようと試みます|</v>
      </c>
      <c r="O61" s="3" t="s">
        <v>6265</v>
      </c>
      <c r="P61" s="1">
        <v>0</v>
      </c>
      <c r="Q61" s="1">
        <v>100</v>
      </c>
      <c r="R61" s="1">
        <v>25</v>
      </c>
      <c r="S61" s="1">
        <v>1</v>
      </c>
      <c r="T61" s="1">
        <v>0</v>
      </c>
      <c r="U61" s="1">
        <v>5</v>
      </c>
      <c r="V61" s="1" t="s">
        <v>6266</v>
      </c>
    </row>
    <row r="62" spans="2:22" x14ac:dyDescent="0.15">
      <c r="B62" s="1" t="s">
        <v>6277</v>
      </c>
      <c r="C62" s="1">
        <v>6</v>
      </c>
      <c r="E62" s="1" t="s">
        <v>6276</v>
      </c>
      <c r="F62" s="1" t="s">
        <v>6276</v>
      </c>
      <c r="G62" s="1" t="s">
        <v>6278</v>
      </c>
      <c r="I62" s="1">
        <v>9</v>
      </c>
      <c r="J62" s="1" t="s">
        <v>6279</v>
      </c>
      <c r="K62" s="1" t="s">
        <v>6280</v>
      </c>
      <c r="L62" s="1" t="s">
        <v>6281</v>
      </c>
      <c r="M62" s="2" t="s">
        <v>6282</v>
      </c>
      <c r="N62" s="32" t="str">
        <f t="shared" si="0"/>
        <v>|Conjuration Lv6|Bind Keres|&amp;ref(Spell/P_Death.jpg,nolink,25x25,Death);2||&amp;ref(Spell/V_Death.jpg,nolink,25x25,Death Gem);9|儀式/陸上専用|兵士召喚|
|~|~|&gt;|&gt;|&gt;|&gt;|透明な恐るべき女悪魔Kerを3体召喚します|</v>
      </c>
      <c r="O62" s="3" t="s">
        <v>6283</v>
      </c>
      <c r="S62" s="1">
        <v>3</v>
      </c>
    </row>
    <row r="63" spans="2:22" x14ac:dyDescent="0.15">
      <c r="B63" s="1" t="s">
        <v>6429</v>
      </c>
      <c r="C63" s="1">
        <v>3</v>
      </c>
      <c r="E63" s="1" t="s">
        <v>6428</v>
      </c>
      <c r="F63" s="1" t="s">
        <v>6428</v>
      </c>
      <c r="G63" s="1" t="s">
        <v>6430</v>
      </c>
      <c r="H63" s="1" t="s">
        <v>6431</v>
      </c>
      <c r="I63" s="1">
        <v>2</v>
      </c>
      <c r="J63" s="1" t="s">
        <v>6432</v>
      </c>
      <c r="K63" s="1" t="s">
        <v>6433</v>
      </c>
      <c r="L63" s="1" t="s">
        <v>6434</v>
      </c>
      <c r="M63" s="2" t="s">
        <v>6439</v>
      </c>
      <c r="N63" s="32" t="str">
        <f t="shared" si="0"/>
        <v>|Conjuration Lv3|Rhuax Pact|&amp;ref(Spell/P_Fire.jpg,nolink,25x25,Fire);1|&amp;ref(Spell/P_Earth.jpg,nolink,25x25,Earth);1|&amp;ref(Spell/V_Fire.jpg,nolink,25x25,Fire Gem);2|儀式/首都限定|兵士召喚|
|~|~|&gt;|&gt;|&gt;|&gt;|炎による範囲攻撃を行う精霊Magma Childを5体召喚します|</v>
      </c>
      <c r="O63" s="3" t="s">
        <v>6435</v>
      </c>
      <c r="S63" s="1">
        <v>5</v>
      </c>
    </row>
    <row r="64" spans="2:22" x14ac:dyDescent="0.15">
      <c r="B64" s="1" t="s">
        <v>6429</v>
      </c>
      <c r="C64" s="1">
        <v>3</v>
      </c>
      <c r="E64" s="1" t="s">
        <v>6436</v>
      </c>
      <c r="F64" s="1" t="s">
        <v>6436</v>
      </c>
      <c r="G64" s="1" t="s">
        <v>6437</v>
      </c>
      <c r="I64" s="1">
        <v>2</v>
      </c>
      <c r="J64" s="1" t="s">
        <v>6432</v>
      </c>
      <c r="K64" s="1" t="s">
        <v>6433</v>
      </c>
      <c r="L64" s="1" t="s">
        <v>6434</v>
      </c>
      <c r="M64" s="2" t="s">
        <v>6438</v>
      </c>
      <c r="N64" s="32" t="str">
        <f t="shared" si="0"/>
        <v>|Conjuration Lv3|Barathrus Pact|&amp;ref(Spell/P_Earth.jpg,nolink,25x25,Earth);2||&amp;ref(Spell/V_Earth.jpg,nolink,25x25,Earth Gem);2|儀式/首都限定|兵士召喚|
|~|~|&gt;|&gt;|&gt;|&gt;|再生しつつ敵を蹂躙する精霊Earth Elementalを1体召喚します|</v>
      </c>
      <c r="O64" s="3" t="s">
        <v>6440</v>
      </c>
      <c r="S64" s="1">
        <v>1</v>
      </c>
    </row>
    <row r="65" spans="2:22" x14ac:dyDescent="0.15">
      <c r="B65" s="1" t="s">
        <v>6429</v>
      </c>
      <c r="C65" s="1">
        <v>3</v>
      </c>
      <c r="E65" s="1" t="s">
        <v>6441</v>
      </c>
      <c r="F65" s="1" t="s">
        <v>6441</v>
      </c>
      <c r="G65" s="1" t="s">
        <v>6442</v>
      </c>
      <c r="H65" s="1" t="s">
        <v>6431</v>
      </c>
      <c r="I65" s="1">
        <v>1</v>
      </c>
      <c r="J65" s="1" t="s">
        <v>6432</v>
      </c>
      <c r="K65" s="1" t="s">
        <v>6444</v>
      </c>
      <c r="L65" s="1" t="s">
        <v>6434</v>
      </c>
      <c r="M65" s="2" t="s">
        <v>6445</v>
      </c>
      <c r="N65" s="32" t="str">
        <f t="shared" si="0"/>
        <v>|Conjuration Lv3|Bind Penumbral|&amp;ref(Spell/P_Death.jpg,nolink,25x25,Death);1|&amp;ref(Spell/P_Earth.jpg,nolink,25x25,Earth);1|&amp;ref(Spell/V_Death.jpg,nolink,25x25,Death Gem);1|儀式/水陸両用|兵士召喚|
|~|~|&gt;|&gt;|&gt;|&gt;|生命力を吸収する霊Penumbralを1体召喚します|</v>
      </c>
      <c r="O65" s="3" t="s">
        <v>6446</v>
      </c>
      <c r="S65" s="1">
        <v>1</v>
      </c>
    </row>
    <row r="66" spans="2:22" x14ac:dyDescent="0.15">
      <c r="B66" s="1" t="s">
        <v>6429</v>
      </c>
      <c r="C66" s="1">
        <v>3</v>
      </c>
      <c r="E66" s="1" t="s">
        <v>6447</v>
      </c>
      <c r="F66" s="1" t="s">
        <v>6447</v>
      </c>
      <c r="G66" s="1" t="s">
        <v>6442</v>
      </c>
      <c r="H66" s="1" t="s">
        <v>6431</v>
      </c>
      <c r="I66" s="1">
        <v>8</v>
      </c>
      <c r="J66" s="1" t="s">
        <v>6432</v>
      </c>
      <c r="K66" s="1" t="s">
        <v>6443</v>
      </c>
      <c r="L66" s="1" t="s">
        <v>6434</v>
      </c>
      <c r="M66" s="2" t="s">
        <v>6448</v>
      </c>
      <c r="N66" s="32" t="str">
        <f t="shared" si="0"/>
        <v>|Conjuration Lv3|Revive Cavern Wights|&amp;ref(Spell/P_Death.jpg,nolink,25x25,Death);1|&amp;ref(Spell/P_Earth.jpg,nolink,25x25,Earth);1|&amp;ref(Spell/V_Death.jpg,nolink,25x25,Death Gem);8|儀式/陸上専用|兵士召喚|
|~|~|&gt;|&gt;|&gt;|&gt;|Pale OneのミイラCavern Wightを3体召喚します|</v>
      </c>
      <c r="O66" s="3" t="s">
        <v>6449</v>
      </c>
      <c r="S66" s="1">
        <v>3</v>
      </c>
    </row>
    <row r="67" spans="2:22" x14ac:dyDescent="0.15">
      <c r="B67" s="1" t="s">
        <v>6429</v>
      </c>
      <c r="C67" s="1">
        <v>5</v>
      </c>
      <c r="E67" s="1" t="s">
        <v>6450</v>
      </c>
      <c r="F67" s="1" t="s">
        <v>6450</v>
      </c>
      <c r="G67" s="1" t="s">
        <v>6451</v>
      </c>
      <c r="H67" s="1" t="s">
        <v>6431</v>
      </c>
      <c r="I67" s="1">
        <v>2</v>
      </c>
      <c r="J67" s="1" t="s">
        <v>6432</v>
      </c>
      <c r="K67" s="1" t="s">
        <v>6444</v>
      </c>
      <c r="L67" s="1" t="s">
        <v>6434</v>
      </c>
      <c r="M67" s="2" t="s">
        <v>6452</v>
      </c>
      <c r="N67" s="32" t="str">
        <f t="shared" ref="N67:N130" si="1">CONCATENATE("|",B67," Lv",C67,"|",E67,"|",SUBSTITUTE(SUBSTITUTE(SUBSTITUTE(SUBSTITUTE(SUBSTITUTE(SUBSTITUTE(SUBSTITUTE(SUBSTITUTE(SUBSTITUTE(G67&amp;"|"&amp;H67,"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I67&lt;&gt;"",SUBSTITUTE(SUBSTITUTE(SUBSTITUTE(SUBSTITUTE(SUBSTITUTE(SUBSTITUTE(SUBSTITUTE(SUBSTITUTE(LEFT(G67,1)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Slave);")&amp;I67,""),"|",J67,"/",K67,"|",L67,"|",CHAR(10),"|~|~|&gt;|&gt;|&gt;|&gt;|",M67,"|")</f>
        <v>|Conjuration Lv5|Bind Umbral|&amp;ref(Spell/P_Death.jpg,nolink,25x25,Death);2|&amp;ref(Spell/P_Earth.jpg,nolink,25x25,Earth);1|&amp;ref(Spell/V_Death.jpg,nolink,25x25,Death Gem);2|儀式/水陸両用|兵士召喚|
|~|~|&gt;|&gt;|&gt;|&gt;|生命力を吸収する大型の霊Umbralを1体召喚します|</v>
      </c>
      <c r="O67" s="3" t="s">
        <v>6453</v>
      </c>
      <c r="S67" s="1">
        <v>1</v>
      </c>
    </row>
    <row r="68" spans="2:22" x14ac:dyDescent="0.15">
      <c r="B68" s="1" t="s">
        <v>6455</v>
      </c>
      <c r="C68" s="1">
        <v>9</v>
      </c>
      <c r="E68" s="1" t="s">
        <v>6454</v>
      </c>
      <c r="F68" s="1" t="s">
        <v>6454</v>
      </c>
      <c r="G68" s="1" t="s">
        <v>6456</v>
      </c>
      <c r="H68" s="1" t="s">
        <v>6457</v>
      </c>
      <c r="I68" s="1">
        <v>100</v>
      </c>
      <c r="J68" s="1" t="s">
        <v>6432</v>
      </c>
      <c r="K68" s="1" t="s">
        <v>6433</v>
      </c>
      <c r="L68" s="1" t="s">
        <v>6458</v>
      </c>
      <c r="M68" s="2" t="s">
        <v>6459</v>
      </c>
      <c r="N68" s="32" t="str">
        <f t="shared" si="1"/>
        <v>|Alteration Lv9|Unleash Imprisoned Ones|&amp;ref(Spell/P_Earth.jpg,nolink,25x25,Earth);6|&amp;ref(Spell/P_Death.jpg,nolink,25x25,Death);4|&amp;ref(Spell/V_Earth.jpg,nolink,25x25,Earth Gem);100|儀式/首都限定|特殊|
|~|~|&gt;|&gt;|&gt;|&gt;|首都の封印の間を開放し三体の闇の神を開放します|</v>
      </c>
    </row>
    <row r="69" spans="2:22" x14ac:dyDescent="0.15">
      <c r="B69" s="1" t="s">
        <v>6461</v>
      </c>
      <c r="C69" s="1">
        <v>5</v>
      </c>
      <c r="E69" s="1" t="s">
        <v>6460</v>
      </c>
      <c r="F69" s="1" t="s">
        <v>6460</v>
      </c>
      <c r="G69" s="1" t="s">
        <v>6462</v>
      </c>
      <c r="H69" s="1" t="s">
        <v>6431</v>
      </c>
      <c r="I69" s="1">
        <v>5</v>
      </c>
      <c r="J69" s="1" t="s">
        <v>6432</v>
      </c>
      <c r="K69" s="1" t="s">
        <v>6444</v>
      </c>
      <c r="L69" s="1" t="s">
        <v>6434</v>
      </c>
      <c r="M69" s="2" t="s">
        <v>6463</v>
      </c>
      <c r="N69" s="32" t="str">
        <f t="shared" si="1"/>
        <v>|Enchantment Lv5|Living Mercury|&amp;ref(Spell/P_Water.jpg,nolink,25x25,Water);1|&amp;ref(Spell/P_Earth.jpg,nolink,25x25,Earth);1|&amp;ref(Spell/V_Water.jpg,nolink,25x25,Water Gem);5|儀式/水陸両用|兵士召喚|
|~|~|&gt;|&gt;|&gt;|&gt;|有毒な生ける水銀Living Mercuryを1体召喚します|</v>
      </c>
      <c r="O69" s="3" t="s">
        <v>6460</v>
      </c>
      <c r="S69" s="1">
        <v>1</v>
      </c>
    </row>
    <row r="70" spans="2:22" x14ac:dyDescent="0.15">
      <c r="B70" s="1" t="s">
        <v>6464</v>
      </c>
      <c r="C70" s="1">
        <v>4</v>
      </c>
      <c r="E70" s="1" t="s">
        <v>6465</v>
      </c>
      <c r="F70" s="1" t="s">
        <v>6465</v>
      </c>
      <c r="G70" s="1" t="s">
        <v>6466</v>
      </c>
      <c r="H70" s="1" t="s">
        <v>6437</v>
      </c>
      <c r="I70" s="1">
        <v>5</v>
      </c>
      <c r="J70" s="1" t="s">
        <v>6432</v>
      </c>
      <c r="K70" s="1" t="s">
        <v>6433</v>
      </c>
      <c r="L70" s="1" t="s">
        <v>6467</v>
      </c>
      <c r="M70" s="2" t="s">
        <v>6468</v>
      </c>
      <c r="N70" s="32" t="str">
        <f t="shared" si="1"/>
        <v>|Thaumaturgy Lv4|Mirror of Earths Memories|&amp;ref(Spell/P_Water.jpg,nolink,25x25,Water);2|&amp;ref(Spell/P_Earth.jpg,nolink,25x25,Earth);2|&amp;ref(Spell/V_Water.jpg,nolink,25x25,Water Gem);5|儀式/首都限定|土地探索|
|~|~|&gt;|&gt;|&gt;|&gt;|指定した洞窟の州の火水地死に関連する魔法の地を全て明かします|</v>
      </c>
      <c r="P70" s="1">
        <v>10</v>
      </c>
      <c r="V70" s="1" t="s">
        <v>6469</v>
      </c>
    </row>
    <row r="71" spans="2:22" x14ac:dyDescent="0.15">
      <c r="B71" s="1" t="s">
        <v>6576</v>
      </c>
      <c r="C71" s="1">
        <v>3</v>
      </c>
      <c r="E71" s="1" t="s">
        <v>6575</v>
      </c>
      <c r="F71" s="1" t="s">
        <v>6575</v>
      </c>
      <c r="G71" s="1" t="s">
        <v>6577</v>
      </c>
      <c r="I71" s="1">
        <v>8</v>
      </c>
      <c r="J71" s="1" t="s">
        <v>6578</v>
      </c>
      <c r="K71" s="1" t="s">
        <v>6579</v>
      </c>
      <c r="L71" s="1" t="s">
        <v>6580</v>
      </c>
      <c r="M71" s="2" t="s">
        <v>6581</v>
      </c>
      <c r="N71" s="32" t="str">
        <f t="shared" si="1"/>
        <v>|Conjuration Lv3|Contact Cu Sidhe|&amp;ref(Spell/P_Nature.jpg,nolink,25x25,Nature);2||&amp;ref(Spell/V_Nature.jpg,nolink,25x25,Nature Gem);8|儀式/陸上専用|兵士召喚|
|~|~|&gt;|&gt;|&gt;|&gt;|神聖なる妖精犬Cu Sidheを7体召喚します|</v>
      </c>
      <c r="O71" s="3" t="s">
        <v>6582</v>
      </c>
      <c r="S71" s="1">
        <v>7</v>
      </c>
    </row>
    <row r="72" spans="2:22" x14ac:dyDescent="0.15">
      <c r="B72" s="1" t="s">
        <v>6671</v>
      </c>
      <c r="C72" s="1">
        <v>2</v>
      </c>
      <c r="E72" s="1" t="s">
        <v>6672</v>
      </c>
      <c r="F72" s="1" t="s">
        <v>6672</v>
      </c>
      <c r="G72" s="1" t="s">
        <v>6673</v>
      </c>
      <c r="I72" s="1">
        <v>8</v>
      </c>
      <c r="J72" s="1" t="s">
        <v>6674</v>
      </c>
      <c r="K72" s="1" t="s">
        <v>6675</v>
      </c>
      <c r="L72" s="1" t="s">
        <v>6676</v>
      </c>
      <c r="M72" s="2" t="s">
        <v>6677</v>
      </c>
      <c r="N72" s="32" t="str">
        <f t="shared" si="1"/>
        <v>|Conjuration Lv2|Summon Black Dogs|&amp;ref(Spell/P_Death.jpg,nolink,25x25,Death);2||&amp;ref(Spell/V_Death.jpg,nolink,25x25,Death Gem);8|儀式/陸上専用|兵士召喚|
|~|~|&gt;|&gt;|&gt;|&gt;|闇を好む妖精犬Black Dogを20体召喚します|</v>
      </c>
      <c r="O72" s="3" t="s">
        <v>6678</v>
      </c>
      <c r="S72" s="1">
        <v>20</v>
      </c>
    </row>
    <row r="73" spans="2:22" x14ac:dyDescent="0.15">
      <c r="B73" s="1" t="s">
        <v>6671</v>
      </c>
      <c r="C73" s="1">
        <v>4</v>
      </c>
      <c r="E73" s="1" t="s">
        <v>6679</v>
      </c>
      <c r="F73" s="1" t="s">
        <v>6679</v>
      </c>
      <c r="G73" s="1" t="s">
        <v>6673</v>
      </c>
      <c r="I73" s="1">
        <v>10</v>
      </c>
      <c r="J73" s="1" t="s">
        <v>6674</v>
      </c>
      <c r="K73" s="1" t="s">
        <v>6675</v>
      </c>
      <c r="L73" s="1" t="s">
        <v>6676</v>
      </c>
      <c r="M73" s="2" t="s">
        <v>6680</v>
      </c>
      <c r="N73" s="32" t="str">
        <f t="shared" si="1"/>
        <v>|Conjuration Lv4|Summon Barghests|&amp;ref(Spell/P_Death.jpg,nolink,25x25,Death);2||&amp;ref(Spell/V_Death.jpg,nolink,25x25,Death Gem);10|儀式/陸上専用|兵士召喚|
|~|~|&gt;|&gt;|&gt;|&gt;|呪いを纏う神聖なる妖精犬Barghestを9体召喚します|</v>
      </c>
      <c r="O73" s="3" t="s">
        <v>6681</v>
      </c>
      <c r="S73" s="1">
        <v>9</v>
      </c>
    </row>
    <row r="74" spans="2:22" x14ac:dyDescent="0.15">
      <c r="B74" s="1" t="s">
        <v>6671</v>
      </c>
      <c r="C74" s="1">
        <v>6</v>
      </c>
      <c r="E74" s="1" t="s">
        <v>6682</v>
      </c>
      <c r="F74" s="1" t="s">
        <v>6682</v>
      </c>
      <c r="G74" s="1" t="s">
        <v>6673</v>
      </c>
      <c r="H74" s="1" t="s">
        <v>6683</v>
      </c>
      <c r="I74" s="1">
        <v>4</v>
      </c>
      <c r="J74" s="1" t="s">
        <v>6674</v>
      </c>
      <c r="K74" s="1" t="s">
        <v>6675</v>
      </c>
      <c r="L74" s="1" t="s">
        <v>6676</v>
      </c>
      <c r="M74" s="2" t="s">
        <v>6684</v>
      </c>
      <c r="N74" s="32" t="str">
        <f t="shared" si="1"/>
        <v>|Conjuration Lv6|Summon Morrigan|&amp;ref(Spell/P_Death.jpg,nolink,25x25,Death);2|&amp;ref(Spell/P_Air.jpg,nolink,25x25,Air);1|&amp;ref(Spell/V_Death.jpg,nolink,25x25,Death Gem);4|儀式/陸上専用|兵士召喚|
|~|~|&gt;|&gt;|&gt;|&gt;|魔法の槍を持つ神聖なる死の使いMorriganを1体召喚します|</v>
      </c>
      <c r="O74" s="3" t="s">
        <v>6685</v>
      </c>
      <c r="S74" s="1">
        <v>1</v>
      </c>
    </row>
    <row r="75" spans="2:22" x14ac:dyDescent="0.15">
      <c r="B75" s="1" t="s">
        <v>6671</v>
      </c>
      <c r="C75" s="1">
        <v>8</v>
      </c>
      <c r="E75" s="1" t="s">
        <v>6686</v>
      </c>
      <c r="F75" s="1" t="s">
        <v>6686</v>
      </c>
      <c r="G75" s="1" t="s">
        <v>6687</v>
      </c>
      <c r="H75" s="1" t="s">
        <v>6688</v>
      </c>
      <c r="I75" s="1">
        <v>4</v>
      </c>
      <c r="J75" s="1" t="s">
        <v>6690</v>
      </c>
      <c r="K75" s="1" t="s">
        <v>6675</v>
      </c>
      <c r="L75" s="1" t="s">
        <v>6689</v>
      </c>
      <c r="M75" s="2" t="s">
        <v>6691</v>
      </c>
      <c r="N75" s="32" t="str">
        <f t="shared" si="1"/>
        <v>|Conjuration Lv8|Dance of the Morrigans|&amp;ref(Spell/P_Death.jpg,nolink,25x25,Death);5|&amp;ref(Spell/P_Air.jpg,nolink,25x25,Air);2|&amp;ref(Spell/V_Death.jpg,nolink,25x25,Death Gem);4|戦闘/陸上専用|戦闘呪附|
|~|~|&gt;|&gt;|&gt;|&gt;|負傷者が出るたびにMorriganを戦場に引き寄せます|</v>
      </c>
      <c r="O75" s="3" t="s">
        <v>6686</v>
      </c>
      <c r="P75" s="1">
        <v>0</v>
      </c>
      <c r="Q75" s="1">
        <v>275</v>
      </c>
      <c r="R75" s="1">
        <v>0</v>
      </c>
      <c r="S75" s="1">
        <v>1</v>
      </c>
      <c r="T75" s="1">
        <v>0</v>
      </c>
      <c r="U75" s="1">
        <v>400</v>
      </c>
      <c r="V75" s="1" t="s">
        <v>6689</v>
      </c>
    </row>
    <row r="76" spans="2:22" x14ac:dyDescent="0.15">
      <c r="B76" s="1" t="s">
        <v>6671</v>
      </c>
      <c r="C76" s="1">
        <v>4</v>
      </c>
      <c r="E76" s="1" t="s">
        <v>6768</v>
      </c>
      <c r="F76" s="1" t="s">
        <v>6768</v>
      </c>
      <c r="G76" s="1" t="s">
        <v>6673</v>
      </c>
      <c r="I76" s="1">
        <v>12</v>
      </c>
      <c r="J76" s="1" t="s">
        <v>6674</v>
      </c>
      <c r="K76" s="1" t="s">
        <v>6675</v>
      </c>
      <c r="L76" s="1" t="s">
        <v>6676</v>
      </c>
      <c r="M76" s="2" t="s">
        <v>6769</v>
      </c>
      <c r="N76" s="32" t="str">
        <f t="shared" si="1"/>
        <v>|Conjuration Lv4|Awaken Draugar|&amp;ref(Spell/P_Death.jpg,nolink,25x25,Death);2||&amp;ref(Spell/V_Death.jpg,nolink,25x25,Death Gem);12|儀式/陸上専用|兵士召喚|
|~|~|&gt;|&gt;|&gt;|&gt;|傷付くと巨大化するVanの歩く屍Draugを3体召喚します|</v>
      </c>
      <c r="O76" s="3" t="s">
        <v>6770</v>
      </c>
      <c r="S76" s="1">
        <v>3</v>
      </c>
    </row>
    <row r="77" spans="2:22" x14ac:dyDescent="0.15">
      <c r="B77" s="1" t="s">
        <v>6671</v>
      </c>
      <c r="C77" s="1">
        <v>6</v>
      </c>
      <c r="E77" s="1" t="s">
        <v>6771</v>
      </c>
      <c r="F77" s="1" t="s">
        <v>6771</v>
      </c>
      <c r="G77" s="1" t="s">
        <v>6772</v>
      </c>
      <c r="H77" s="1" t="s">
        <v>6694</v>
      </c>
      <c r="I77" s="1">
        <v>1</v>
      </c>
      <c r="J77" s="1" t="s">
        <v>6690</v>
      </c>
      <c r="K77" s="1" t="s">
        <v>6675</v>
      </c>
      <c r="L77" s="1" t="s">
        <v>6773</v>
      </c>
      <c r="M77" s="2" t="s">
        <v>6774</v>
      </c>
      <c r="N77" s="32" t="str">
        <f t="shared" si="1"/>
        <v>|Conjuration Lv6|Summon Valkyries|&amp;ref(Spell/P_Air.jpg,nolink,25x25,Air);3|&amp;ref(Spell/P_Death.jpg,nolink,25x25,Death);1|&amp;ref(Spell/V_Air.jpg,nolink,25x25,Air Gem);1|戦闘/陸上専用|一時的召喚|
|~|~|&gt;|&gt;|&gt;|&gt;|飛行する神聖なる戦乙女Valkyrieを7体召喚します|</v>
      </c>
      <c r="O77" s="3" t="s">
        <v>6775</v>
      </c>
      <c r="P77" s="1">
        <v>1</v>
      </c>
      <c r="Q77" s="1">
        <v>125</v>
      </c>
      <c r="R77" s="1">
        <v>0</v>
      </c>
      <c r="S77" s="1">
        <v>7</v>
      </c>
      <c r="T77" s="1">
        <v>0</v>
      </c>
      <c r="U77" s="1">
        <v>100</v>
      </c>
    </row>
    <row r="78" spans="2:22" x14ac:dyDescent="0.15">
      <c r="B78" s="1" t="s">
        <v>6859</v>
      </c>
      <c r="C78" s="1">
        <v>4</v>
      </c>
      <c r="E78" s="1" t="s">
        <v>6858</v>
      </c>
      <c r="F78" s="1" t="s">
        <v>6858</v>
      </c>
      <c r="G78" s="1" t="s">
        <v>6860</v>
      </c>
      <c r="I78" s="1">
        <v>10</v>
      </c>
      <c r="J78" s="1" t="s">
        <v>6861</v>
      </c>
      <c r="K78" s="1" t="s">
        <v>6862</v>
      </c>
      <c r="L78" s="1" t="s">
        <v>6863</v>
      </c>
      <c r="M78" s="2" t="s">
        <v>6864</v>
      </c>
      <c r="N78" s="32" t="str">
        <f t="shared" si="1"/>
        <v>|Conjuration Lv4|Brood of Garm|&amp;ref(Spell/P_Nature.jpg,nolink,25x25,Nature);2||&amp;ref(Spell/V_Nature.jpg,nolink,25x25,Nature Gem);10|儀式/陸上専用|兵士召喚|
|~|~|&gt;|&gt;|&gt;|&gt;|巨大で神聖な狼Jotun Wolfを5体召喚します|</v>
      </c>
      <c r="O78" s="3" t="s">
        <v>6865</v>
      </c>
      <c r="S78" s="1">
        <v>5</v>
      </c>
    </row>
    <row r="79" spans="2:22" x14ac:dyDescent="0.15">
      <c r="B79" s="1" t="s">
        <v>6947</v>
      </c>
      <c r="C79" s="1">
        <v>5</v>
      </c>
      <c r="E79" s="1" t="s">
        <v>6946</v>
      </c>
      <c r="F79" s="1" t="s">
        <v>6946</v>
      </c>
      <c r="G79" s="1" t="s">
        <v>6948</v>
      </c>
      <c r="H79" s="1" t="s">
        <v>6949</v>
      </c>
      <c r="I79" s="1">
        <v>3</v>
      </c>
      <c r="J79" s="1" t="s">
        <v>6861</v>
      </c>
      <c r="K79" s="1" t="s">
        <v>6862</v>
      </c>
      <c r="L79" s="1" t="s">
        <v>6950</v>
      </c>
      <c r="M79" s="2" t="s">
        <v>12798</v>
      </c>
      <c r="N79" s="32" t="str">
        <f t="shared" si="1"/>
        <v>|Thaumaturgy Lv5|Seith Curse|&amp;ref(Spell/P_Death.jpg,nolink,25x25,Death);1|&amp;ref(Spell/P_Astral.jpg,nolink,25x25,Astral);1|&amp;ref(Spell/V_Death.jpg,nolink,25x25,Death Gem);3|儀式/陸上専用|遠隔攻撃|
|~|~|&gt;|&gt;|&gt;|&gt;|指定した州と自身の周囲の指揮官1体ずつに呪いをかけようと試みます|</v>
      </c>
      <c r="O79" s="3" t="s">
        <v>6951</v>
      </c>
      <c r="P79" s="1">
        <v>5</v>
      </c>
      <c r="S79" s="1">
        <v>1</v>
      </c>
      <c r="V79" s="1" t="s">
        <v>6953</v>
      </c>
    </row>
    <row r="80" spans="2:22" x14ac:dyDescent="0.15">
      <c r="B80" s="1" t="s">
        <v>6961</v>
      </c>
      <c r="C80" s="1">
        <v>6</v>
      </c>
      <c r="E80" s="1" t="s">
        <v>6960</v>
      </c>
      <c r="F80" s="1" t="s">
        <v>6960</v>
      </c>
      <c r="G80" s="1" t="s">
        <v>6962</v>
      </c>
      <c r="H80" s="1" t="s">
        <v>6963</v>
      </c>
      <c r="I80" s="1">
        <v>120</v>
      </c>
      <c r="J80" s="1" t="s">
        <v>6861</v>
      </c>
      <c r="K80" s="1" t="s">
        <v>6862</v>
      </c>
      <c r="L80" s="1" t="s">
        <v>6964</v>
      </c>
      <c r="M80" s="2" t="s">
        <v>6965</v>
      </c>
      <c r="N80" s="32" t="str">
        <f t="shared" si="1"/>
        <v>|Blood Magic Lv6|Illwinter|&amp;ref(Spell/P_Blood.jpg,nolink,25x25,Blood);5|&amp;ref(Spell/P_Water.jpg,nolink,25x25,Water);3|&amp;ref(Spell/V_Blood.jpg,nolink,25x25,Blood Slave);120|儀式/陸上専用|世界呪附|
|~|~|&gt;|&gt;|&gt;|&gt;|世界中を寒冷化させ不安と襲撃を引き起こします|</v>
      </c>
      <c r="O80" s="3" t="s">
        <v>6960</v>
      </c>
      <c r="V80" s="1" t="s">
        <v>6964</v>
      </c>
    </row>
    <row r="81" spans="2:22" x14ac:dyDescent="0.15">
      <c r="B81" s="1" t="s">
        <v>6859</v>
      </c>
      <c r="C81" s="1">
        <v>2</v>
      </c>
      <c r="E81" s="1" t="s">
        <v>7037</v>
      </c>
      <c r="F81" s="1" t="s">
        <v>7037</v>
      </c>
      <c r="G81" s="1" t="s">
        <v>7038</v>
      </c>
      <c r="I81" s="1">
        <v>1</v>
      </c>
      <c r="J81" s="1" t="s">
        <v>6861</v>
      </c>
      <c r="K81" s="1" t="s">
        <v>6862</v>
      </c>
      <c r="L81" s="1" t="s">
        <v>6863</v>
      </c>
      <c r="M81" s="2" t="s">
        <v>7039</v>
      </c>
      <c r="N81" s="32" t="str">
        <f t="shared" si="1"/>
        <v>|Conjuration Lv2|Summon Simargl|&amp;ref(Spell/P_Air.jpg,nolink,25x25,Air);1||&amp;ref(Spell/V_Air.jpg,nolink,25x25,Air Gem);1|儀式/陸上専用|兵士召喚|
|~|~|&gt;|&gt;|&gt;|&gt;|巡回を得意とする翼持つ犬Simarglを1体召喚します|</v>
      </c>
      <c r="O81" s="3" t="s">
        <v>7040</v>
      </c>
      <c r="S81" s="1">
        <v>1</v>
      </c>
    </row>
    <row r="82" spans="2:22" x14ac:dyDescent="0.15">
      <c r="B82" s="1" t="s">
        <v>6859</v>
      </c>
      <c r="C82" s="1">
        <v>3</v>
      </c>
      <c r="E82" s="1" t="s">
        <v>7041</v>
      </c>
      <c r="F82" s="1" t="s">
        <v>7041</v>
      </c>
      <c r="G82" s="1" t="s">
        <v>7042</v>
      </c>
      <c r="H82" s="1" t="s">
        <v>6949</v>
      </c>
      <c r="I82" s="1">
        <v>2</v>
      </c>
      <c r="J82" s="1" t="s">
        <v>6861</v>
      </c>
      <c r="K82" s="1" t="s">
        <v>6862</v>
      </c>
      <c r="L82" s="1" t="s">
        <v>6863</v>
      </c>
      <c r="M82" s="2" t="s">
        <v>7043</v>
      </c>
      <c r="N82" s="32" t="str">
        <f t="shared" si="1"/>
        <v>|Conjuration Lv3|Summon Firebird|&amp;ref(Spell/P_Fire.jpg,nolink,25x25,Fire);1|&amp;ref(Spell/P_Astral.jpg,nolink,25x25,Astral);1|&amp;ref(Spell/V_Fire.jpg,nolink,25x25,Fire Gem);2|儀式/陸上専用|兵士召喚|
|~|~|&gt;|&gt;|&gt;|&gt;|幸運を呼ぶ火の鳥Firebirdを1体召喚します|</v>
      </c>
      <c r="O82" s="3" t="s">
        <v>7044</v>
      </c>
      <c r="S82" s="1">
        <v>1</v>
      </c>
    </row>
    <row r="83" spans="2:22" x14ac:dyDescent="0.15">
      <c r="B83" s="1" t="s">
        <v>6859</v>
      </c>
      <c r="C83" s="1">
        <v>3</v>
      </c>
      <c r="E83" s="1" t="s">
        <v>7045</v>
      </c>
      <c r="F83" s="1" t="s">
        <v>7045</v>
      </c>
      <c r="G83" s="1" t="s">
        <v>7046</v>
      </c>
      <c r="I83" s="1">
        <v>8</v>
      </c>
      <c r="J83" s="1" t="s">
        <v>6861</v>
      </c>
      <c r="K83" s="1" t="s">
        <v>6862</v>
      </c>
      <c r="L83" s="1" t="s">
        <v>7047</v>
      </c>
      <c r="M83" s="2" t="s">
        <v>7048</v>
      </c>
      <c r="N83" s="32" t="str">
        <f t="shared" si="1"/>
        <v>|Conjuration Lv3|Contact Sirin|&amp;ref(Spell/P_Astral.jpg,nolink,25x25,Astral);2||&amp;ref(Spell/V_Astral.jpg,nolink,25x25,Astral Pearl);8|儀式/陸上専用|指揮官召喚|
|~|~|&gt;|&gt;|&gt;|&gt;|敵を誘惑する半人半鳥Sirinを召喚します|</v>
      </c>
      <c r="O83" s="3" t="s">
        <v>7049</v>
      </c>
      <c r="S83" s="1">
        <v>1</v>
      </c>
    </row>
    <row r="84" spans="2:22" x14ac:dyDescent="0.15">
      <c r="B84" s="1" t="s">
        <v>6859</v>
      </c>
      <c r="C84" s="1">
        <v>3</v>
      </c>
      <c r="E84" s="1" t="s">
        <v>7050</v>
      </c>
      <c r="F84" s="1" t="s">
        <v>7050</v>
      </c>
      <c r="G84" s="1" t="s">
        <v>7051</v>
      </c>
      <c r="H84" s="1" t="s">
        <v>7052</v>
      </c>
      <c r="I84" s="1">
        <v>10</v>
      </c>
      <c r="J84" s="1" t="s">
        <v>6861</v>
      </c>
      <c r="K84" s="1" t="s">
        <v>6862</v>
      </c>
      <c r="L84" s="1" t="s">
        <v>6863</v>
      </c>
      <c r="M84" s="2" t="s">
        <v>7053</v>
      </c>
      <c r="N84" s="32" t="str">
        <f t="shared" si="1"/>
        <v>|Conjuration Lv3|Summon Bears|&amp;ref(Spell/P_Nature.jpg,nolink,25x25,Nature);1|&amp;ref(Spell/P_Holy.jpg,nolink,25x25,Holy);1|&amp;ref(Spell/V_Nature.jpg,nolink,25x25,Nature Gem);10|儀式/陸上専用|兵士召喚|
|~|~|&gt;|&gt;|&gt;|&gt;|強靭で神聖な熊Great Bearを7体召喚します|</v>
      </c>
      <c r="O84" s="3" t="s">
        <v>7054</v>
      </c>
      <c r="S84" s="1">
        <v>7</v>
      </c>
    </row>
    <row r="85" spans="2:22" x14ac:dyDescent="0.15">
      <c r="B85" s="1" t="s">
        <v>6859</v>
      </c>
      <c r="C85" s="1">
        <v>4</v>
      </c>
      <c r="E85" s="1" t="s">
        <v>7055</v>
      </c>
      <c r="F85" s="1" t="s">
        <v>7055</v>
      </c>
      <c r="G85" s="1" t="s">
        <v>7056</v>
      </c>
      <c r="H85" s="1" t="s">
        <v>6948</v>
      </c>
      <c r="I85" s="1">
        <v>16</v>
      </c>
      <c r="J85" s="1" t="s">
        <v>6861</v>
      </c>
      <c r="K85" s="1" t="s">
        <v>6862</v>
      </c>
      <c r="L85" s="1" t="s">
        <v>7047</v>
      </c>
      <c r="M85" s="2" t="s">
        <v>7057</v>
      </c>
      <c r="N85" s="32" t="str">
        <f t="shared" si="1"/>
        <v>|Conjuration Lv4|Summon Rusalka|&amp;ref(Spell/P_Water.jpg,nolink,25x25,Water);1|&amp;ref(Spell/P_Death.jpg,nolink,25x25,Death);1|&amp;ref(Spell/V_Water.jpg,nolink,25x25,Water Gem);16|儀式/陸上専用|指揮官召喚|
|~|~|&gt;|&gt;|&gt;|&gt;|溺死した少女の霊Rusalkaを召喚します|</v>
      </c>
      <c r="O85" s="3" t="s">
        <v>7058</v>
      </c>
      <c r="S85" s="1">
        <v>1</v>
      </c>
    </row>
    <row r="86" spans="2:22" x14ac:dyDescent="0.15">
      <c r="B86" s="1" t="s">
        <v>6859</v>
      </c>
      <c r="C86" s="1">
        <v>4</v>
      </c>
      <c r="E86" s="1" t="s">
        <v>7059</v>
      </c>
      <c r="F86" s="1" t="s">
        <v>7059</v>
      </c>
      <c r="G86" s="1" t="s">
        <v>7060</v>
      </c>
      <c r="I86" s="1">
        <v>20</v>
      </c>
      <c r="J86" s="1" t="s">
        <v>6861</v>
      </c>
      <c r="K86" s="1" t="s">
        <v>7061</v>
      </c>
      <c r="L86" s="1" t="s">
        <v>7062</v>
      </c>
      <c r="M86" s="2" t="s">
        <v>7066</v>
      </c>
      <c r="N86" s="32" t="str">
        <f t="shared" si="1"/>
        <v>|Conjuration Lv4|Send Vodyanoy|&amp;ref(Spell/P_Water.jpg,nolink,25x25,Water);2||&amp;ref(Spell/V_Water.jpg,nolink,25x25,Water Gem);20|儀式/水陸両用|遠隔召喚|
|~|~|&gt;|&gt;|&gt;|&gt;|指定した海中の州に水の精Vodyanoyを召喚します|</v>
      </c>
      <c r="O86" s="3" t="s">
        <v>7063</v>
      </c>
      <c r="P86" s="1">
        <v>4</v>
      </c>
      <c r="S86" s="1">
        <v>1</v>
      </c>
      <c r="V86" s="1" t="s">
        <v>7067</v>
      </c>
    </row>
    <row r="87" spans="2:22" x14ac:dyDescent="0.15">
      <c r="B87" s="1" t="s">
        <v>6859</v>
      </c>
      <c r="C87" s="1">
        <v>4</v>
      </c>
      <c r="E87" s="1" t="s">
        <v>7064</v>
      </c>
      <c r="F87" s="1" t="s">
        <v>7064</v>
      </c>
      <c r="G87" s="1" t="s">
        <v>7046</v>
      </c>
      <c r="I87" s="1">
        <v>15</v>
      </c>
      <c r="J87" s="1" t="s">
        <v>6861</v>
      </c>
      <c r="K87" s="1" t="s">
        <v>6862</v>
      </c>
      <c r="L87" s="1" t="s">
        <v>7047</v>
      </c>
      <c r="M87" s="2" t="s">
        <v>7068</v>
      </c>
      <c r="N87" s="32" t="str">
        <f t="shared" si="1"/>
        <v>|Conjuration Lv4|Contact Alkonost|&amp;ref(Spell/P_Astral.jpg,nolink,25x25,Astral);2||&amp;ref(Spell/V_Astral.jpg,nolink,25x25,Astral Pearl);15|儀式/陸上専用|指揮官召喚|
|~|~|&gt;|&gt;|&gt;|&gt;|高位聖職者である半人半鳥Alkonostを召喚します|</v>
      </c>
      <c r="O87" s="3" t="s">
        <v>7069</v>
      </c>
      <c r="S87" s="1">
        <v>1</v>
      </c>
    </row>
    <row r="88" spans="2:22" x14ac:dyDescent="0.15">
      <c r="B88" s="1" t="s">
        <v>6859</v>
      </c>
      <c r="C88" s="1">
        <v>4</v>
      </c>
      <c r="E88" s="1" t="s">
        <v>7065</v>
      </c>
      <c r="F88" s="1" t="s">
        <v>7065</v>
      </c>
      <c r="G88" s="1" t="s">
        <v>6948</v>
      </c>
      <c r="I88" s="1">
        <v>10</v>
      </c>
      <c r="J88" s="1" t="s">
        <v>6861</v>
      </c>
      <c r="K88" s="1" t="s">
        <v>6862</v>
      </c>
      <c r="L88" s="1" t="s">
        <v>7047</v>
      </c>
      <c r="M88" s="2" t="s">
        <v>7070</v>
      </c>
      <c r="N88" s="32" t="str">
        <f t="shared" si="1"/>
        <v>|Conjuration Lv4|Summon Likho|&amp;ref(Spell/P_Death.jpg,nolink,25x25,Death);1||&amp;ref(Spell/V_Death.jpg,nolink,25x25,Death Gem);10|儀式/陸上専用|指揮官召喚|
|~|~|&gt;|&gt;|&gt;|&gt;|不幸と不安を招く老婆Likhoを召喚します|</v>
      </c>
      <c r="O88" s="3" t="s">
        <v>7071</v>
      </c>
      <c r="S88" s="1">
        <v>1</v>
      </c>
    </row>
    <row r="89" spans="2:22" x14ac:dyDescent="0.15">
      <c r="B89" s="1" t="s">
        <v>6859</v>
      </c>
      <c r="C89" s="1">
        <v>5</v>
      </c>
      <c r="E89" s="1" t="s">
        <v>7072</v>
      </c>
      <c r="F89" s="1" t="s">
        <v>7072</v>
      </c>
      <c r="G89" s="1" t="s">
        <v>7073</v>
      </c>
      <c r="I89" s="1">
        <v>8</v>
      </c>
      <c r="J89" s="1" t="s">
        <v>6861</v>
      </c>
      <c r="K89" s="1" t="s">
        <v>6862</v>
      </c>
      <c r="L89" s="1" t="s">
        <v>6863</v>
      </c>
      <c r="M89" s="2" t="s">
        <v>7074</v>
      </c>
      <c r="N89" s="32" t="str">
        <f t="shared" si="1"/>
        <v>|Conjuration Lv5|Summon Zmey|&amp;ref(Spell/P_Fire.jpg,nolink,25x25,Fire);2||&amp;ref(Spell/V_Fire.jpg,nolink,25x25,Fire Gem);8|儀式/陸上専用|兵士召喚|
|~|~|&gt;|&gt;|&gt;|&gt;|炎を吐く多頭の下等竜Zmeyを1体召喚します|</v>
      </c>
      <c r="O89" s="3" t="s">
        <v>7075</v>
      </c>
      <c r="S89" s="1">
        <v>1</v>
      </c>
    </row>
    <row r="90" spans="2:22" x14ac:dyDescent="0.15">
      <c r="B90" s="1" t="s">
        <v>6859</v>
      </c>
      <c r="C90" s="1">
        <v>5</v>
      </c>
      <c r="E90" s="1" t="s">
        <v>7076</v>
      </c>
      <c r="F90" s="1" t="s">
        <v>7076</v>
      </c>
      <c r="G90" s="1" t="s">
        <v>7038</v>
      </c>
      <c r="H90" s="1" t="s">
        <v>6948</v>
      </c>
      <c r="I90" s="1">
        <v>10</v>
      </c>
      <c r="J90" s="1" t="s">
        <v>6861</v>
      </c>
      <c r="K90" s="1" t="s">
        <v>6862</v>
      </c>
      <c r="L90" s="1" t="s">
        <v>7062</v>
      </c>
      <c r="M90" s="2" t="s">
        <v>7077</v>
      </c>
      <c r="N90" s="32" t="str">
        <f t="shared" si="1"/>
        <v>|Conjuration Lv5|Send Lady Midday|&amp;ref(Spell/P_Air.jpg,nolink,25x25,Air);1|&amp;ref(Spell/P_Death.jpg,nolink,25x25,Death);1|&amp;ref(Spell/V_Air.jpg,nolink,25x25,Air Gem);10|儀式/陸上専用|遠隔召喚|
|~|~|&gt;|&gt;|&gt;|&gt;|指定した州に暗殺者Lady Middayを潜伏状態で召喚します|</v>
      </c>
      <c r="O90" s="3" t="s">
        <v>7078</v>
      </c>
      <c r="P90" s="1">
        <v>5</v>
      </c>
      <c r="S90" s="1">
        <v>1</v>
      </c>
      <c r="V90" s="1" t="s">
        <v>6952</v>
      </c>
    </row>
    <row r="91" spans="2:22" x14ac:dyDescent="0.15">
      <c r="B91" s="1" t="s">
        <v>6859</v>
      </c>
      <c r="C91" s="1">
        <v>5</v>
      </c>
      <c r="E91" s="1" t="s">
        <v>7079</v>
      </c>
      <c r="F91" s="1" t="s">
        <v>7079</v>
      </c>
      <c r="G91" s="1" t="s">
        <v>7080</v>
      </c>
      <c r="I91" s="1">
        <v>5</v>
      </c>
      <c r="J91" s="1" t="s">
        <v>6861</v>
      </c>
      <c r="K91" s="1" t="s">
        <v>7061</v>
      </c>
      <c r="L91" s="1" t="s">
        <v>7081</v>
      </c>
      <c r="M91" s="2" t="s">
        <v>7082</v>
      </c>
      <c r="N91" s="32" t="str">
        <f t="shared" si="1"/>
        <v>|Conjuration Lv5|Send Bukavac|&amp;ref(Spell/P_Water.jpg,nolink,25x25,Water);4||&amp;ref(Spell/V_Water.jpg,nolink,25x25,Water Gem);5|儀式/水陸両用|襲撃派遣|
|~|~|&gt;|&gt;|&gt;|&gt;|指定した海中の州をBukavac1体が襲撃します|</v>
      </c>
      <c r="O91" s="3" t="s">
        <v>7083</v>
      </c>
      <c r="S91" s="1">
        <v>1</v>
      </c>
      <c r="V91" s="1" t="s">
        <v>7067</v>
      </c>
    </row>
    <row r="92" spans="2:22" x14ac:dyDescent="0.15">
      <c r="B92" s="1" t="s">
        <v>6859</v>
      </c>
      <c r="C92" s="1">
        <v>5</v>
      </c>
      <c r="E92" s="1" t="s">
        <v>7084</v>
      </c>
      <c r="F92" s="1" t="s">
        <v>7084</v>
      </c>
      <c r="G92" s="1" t="s">
        <v>7085</v>
      </c>
      <c r="I92" s="1">
        <v>25</v>
      </c>
      <c r="J92" s="1" t="s">
        <v>6861</v>
      </c>
      <c r="K92" s="1" t="s">
        <v>6862</v>
      </c>
      <c r="L92" s="1" t="s">
        <v>7047</v>
      </c>
      <c r="M92" s="2" t="s">
        <v>7086</v>
      </c>
      <c r="N92" s="32" t="str">
        <f t="shared" si="1"/>
        <v>|Conjuration Lv5|Contact Gamayun|&amp;ref(Spell/P_Astral.jpg,nolink,25x25,Astral);3||&amp;ref(Spell/V_Astral.jpg,nolink,25x25,Astral Pearl);25|儀式/陸上専用|指揮官召喚|
|~|~|&gt;|&gt;|&gt;|&gt;|半人半鳥の賢者Gamayunを召喚します|</v>
      </c>
      <c r="O92" s="3" t="s">
        <v>7087</v>
      </c>
      <c r="S92" s="1">
        <v>1</v>
      </c>
    </row>
    <row r="93" spans="2:22" x14ac:dyDescent="0.15">
      <c r="B93" s="1" t="s">
        <v>6859</v>
      </c>
      <c r="C93" s="1">
        <v>6</v>
      </c>
      <c r="E93" s="1" t="s">
        <v>7088</v>
      </c>
      <c r="F93" s="1" t="s">
        <v>7088</v>
      </c>
      <c r="G93" s="1" t="s">
        <v>6963</v>
      </c>
      <c r="H93" s="1" t="s">
        <v>7089</v>
      </c>
      <c r="I93" s="1">
        <v>35</v>
      </c>
      <c r="J93" s="1" t="s">
        <v>6861</v>
      </c>
      <c r="K93" s="1" t="s">
        <v>7061</v>
      </c>
      <c r="L93" s="1" t="s">
        <v>7047</v>
      </c>
      <c r="M93" s="2" t="s">
        <v>7090</v>
      </c>
      <c r="N93" s="32" t="str">
        <f t="shared" si="1"/>
        <v>|Conjuration Lv6|Contact Beregina|&amp;ref(Spell/P_Water.jpg,nolink,25x25,Water);3|&amp;ref(Spell/P_Earth.jpg,nolink,25x25,Earth);1|&amp;ref(Spell/V_Water.jpg,nolink,25x25,Water Gem);35|儀式/水陸両用|指揮官召喚|
|~|~|&gt;|&gt;|&gt;|&gt;|岸辺の精霊Bereginaを召喚します|</v>
      </c>
      <c r="O93" s="3" t="s">
        <v>7091</v>
      </c>
      <c r="S93" s="1">
        <v>1</v>
      </c>
    </row>
    <row r="94" spans="2:22" x14ac:dyDescent="0.15">
      <c r="B94" s="1" t="s">
        <v>6859</v>
      </c>
      <c r="C94" s="1">
        <v>7</v>
      </c>
      <c r="E94" s="1" t="s">
        <v>7092</v>
      </c>
      <c r="F94" s="1" t="s">
        <v>7092</v>
      </c>
      <c r="G94" s="1" t="s">
        <v>7094</v>
      </c>
      <c r="I94" s="1">
        <v>40</v>
      </c>
      <c r="J94" s="1" t="s">
        <v>6861</v>
      </c>
      <c r="K94" s="1" t="s">
        <v>7096</v>
      </c>
      <c r="L94" s="1" t="s">
        <v>7047</v>
      </c>
      <c r="M94" s="2" t="s">
        <v>7097</v>
      </c>
      <c r="N94" s="32" t="str">
        <f t="shared" si="1"/>
        <v>|Conjuration Lv7|Contact Cloud Vila|&amp;ref(Spell/P_Air.jpg,nolink,25x25,Air);4||&amp;ref(Spell/V_Air.jpg,nolink,25x25,Air Gem);40|儀式/山地限定|指揮官召喚|
|~|~|&gt;|&gt;|&gt;|&gt;|飛行する強力な雲の精霊Cloud Vilaを召喚します|</v>
      </c>
      <c r="O94" s="3" t="s">
        <v>7098</v>
      </c>
      <c r="S94" s="1">
        <v>1</v>
      </c>
    </row>
    <row r="95" spans="2:22" x14ac:dyDescent="0.15">
      <c r="B95" s="1" t="s">
        <v>6859</v>
      </c>
      <c r="C95" s="1">
        <v>7</v>
      </c>
      <c r="E95" s="1" t="s">
        <v>7093</v>
      </c>
      <c r="F95" s="1" t="s">
        <v>7093</v>
      </c>
      <c r="G95" s="1" t="s">
        <v>7095</v>
      </c>
      <c r="I95" s="1">
        <v>40</v>
      </c>
      <c r="J95" s="1" t="s">
        <v>6861</v>
      </c>
      <c r="K95" s="1" t="s">
        <v>7096</v>
      </c>
      <c r="L95" s="1" t="s">
        <v>7047</v>
      </c>
      <c r="M95" s="2" t="s">
        <v>7099</v>
      </c>
      <c r="N95" s="32" t="str">
        <f t="shared" si="1"/>
        <v>|Conjuration Lv7|Contact Mountain Vila|&amp;ref(Spell/P_Nature.jpg,nolink,25x25,Nature);4||&amp;ref(Spell/V_Nature.jpg,nolink,25x25,Nature Gem);40|儀式/山地限定|指揮官召喚|
|~|~|&gt;|&gt;|&gt;|&gt;|治療術を持つ強力な山の精霊Mountain Vilaを召喚します|</v>
      </c>
      <c r="O95" s="3" t="s">
        <v>7100</v>
      </c>
      <c r="S95" s="1">
        <v>1</v>
      </c>
    </row>
    <row r="96" spans="2:22" x14ac:dyDescent="0.15">
      <c r="B96" s="1" t="s">
        <v>6859</v>
      </c>
      <c r="C96" s="1">
        <v>8</v>
      </c>
      <c r="E96" s="1" t="s">
        <v>7101</v>
      </c>
      <c r="F96" s="1" t="s">
        <v>7101</v>
      </c>
      <c r="G96" s="1" t="s">
        <v>7102</v>
      </c>
      <c r="I96" s="1">
        <v>60</v>
      </c>
      <c r="J96" s="1" t="s">
        <v>6861</v>
      </c>
      <c r="K96" s="1" t="s">
        <v>7103</v>
      </c>
      <c r="L96" s="1" t="s">
        <v>7047</v>
      </c>
      <c r="M96" s="2" t="s">
        <v>7104</v>
      </c>
      <c r="N96" s="32" t="str">
        <f t="shared" si="1"/>
        <v>|Conjuration Lv8|Contact Leshiy|&amp;ref(Spell/P_Nature.jpg,nolink,25x25,Nature);6||&amp;ref(Spell/V_Nature.jpg,nolink,25x25,Nature Gem);60|儀式/森林限定|指揮官召喚|
|~|~|&gt;|&gt;|&gt;|&gt;|森林でのみ強大な力を振るうLeshiyを召喚します|</v>
      </c>
      <c r="O96" s="3" t="s">
        <v>7105</v>
      </c>
      <c r="S96" s="1">
        <v>1</v>
      </c>
    </row>
    <row r="97" spans="2:22" x14ac:dyDescent="0.15">
      <c r="B97" s="1" t="s">
        <v>4906</v>
      </c>
      <c r="C97" s="1">
        <v>3</v>
      </c>
      <c r="E97" s="1" t="s">
        <v>7227</v>
      </c>
      <c r="F97" s="1" t="s">
        <v>7227</v>
      </c>
      <c r="G97" s="1" t="s">
        <v>7228</v>
      </c>
      <c r="I97" s="1">
        <v>3</v>
      </c>
      <c r="J97" s="1" t="s">
        <v>7229</v>
      </c>
      <c r="K97" s="1" t="s">
        <v>7230</v>
      </c>
      <c r="L97" s="1" t="s">
        <v>7231</v>
      </c>
      <c r="M97" s="2" t="s">
        <v>7232</v>
      </c>
      <c r="N97" s="32" t="str">
        <f t="shared" si="1"/>
        <v>|Conjuration Lv3|Summon Apsaras|&amp;ref(Spell/P_Astral.jpg,nolink,25x25,Astral);2||&amp;ref(Spell/V_Astral.jpg,nolink,25x25,Astral Pearl);3|儀式/陸上専用|兵士召喚|
|~|~|&gt;|&gt;|&gt;|&gt;|極めて美しい神聖なる天の踊り子Apsaraを3体召喚します|</v>
      </c>
      <c r="O97" s="3" t="s">
        <v>7233</v>
      </c>
      <c r="S97" s="1">
        <v>3</v>
      </c>
    </row>
    <row r="98" spans="2:22" x14ac:dyDescent="0.15">
      <c r="B98" s="1" t="s">
        <v>4906</v>
      </c>
      <c r="C98" s="1">
        <v>4</v>
      </c>
      <c r="E98" s="1" t="s">
        <v>7234</v>
      </c>
      <c r="F98" s="1" t="s">
        <v>7234</v>
      </c>
      <c r="G98" s="1" t="s">
        <v>7235</v>
      </c>
      <c r="H98" s="1" t="s">
        <v>7236</v>
      </c>
      <c r="I98" s="1">
        <v>25</v>
      </c>
      <c r="J98" s="1" t="s">
        <v>7229</v>
      </c>
      <c r="K98" s="1" t="s">
        <v>7230</v>
      </c>
      <c r="L98" s="1" t="s">
        <v>7237</v>
      </c>
      <c r="M98" s="2" t="s">
        <v>7238</v>
      </c>
      <c r="N98" s="32" t="str">
        <f t="shared" si="1"/>
        <v>|Conjuration Lv4|Contact Yaksha|&amp;ref(Spell/P_Nature.jpg,nolink,25x25,Nature);2|&amp;ref(Spell/P_Earth.jpg,nolink,25x25,Earth);1|&amp;ref(Spell/V_Nature.jpg,nolink,25x25,Nature Gem);25|儀式/陸上専用|指揮官召喚|
|~|~|&gt;|&gt;|&gt;|&gt;|強力な地魔法を使うYakshaを召喚します|</v>
      </c>
      <c r="O98" s="3" t="s">
        <v>7239</v>
      </c>
      <c r="S98" s="1">
        <v>1</v>
      </c>
    </row>
    <row r="99" spans="2:22" x14ac:dyDescent="0.15">
      <c r="B99" s="1" t="s">
        <v>4906</v>
      </c>
      <c r="C99" s="1">
        <v>4</v>
      </c>
      <c r="E99" s="1" t="s">
        <v>7240</v>
      </c>
      <c r="F99" s="1" t="s">
        <v>7240</v>
      </c>
      <c r="G99" s="1" t="s">
        <v>7235</v>
      </c>
      <c r="H99" s="1" t="s">
        <v>7241</v>
      </c>
      <c r="I99" s="1">
        <v>25</v>
      </c>
      <c r="J99" s="1" t="s">
        <v>7229</v>
      </c>
      <c r="K99" s="1" t="s">
        <v>7230</v>
      </c>
      <c r="L99" s="1" t="s">
        <v>7237</v>
      </c>
      <c r="M99" s="2" t="s">
        <v>7242</v>
      </c>
      <c r="N99" s="32" t="str">
        <f t="shared" si="1"/>
        <v>|Conjuration Lv4|Contact Yakshini|&amp;ref(Spell/P_Nature.jpg,nolink,25x25,Nature);2|&amp;ref(Spell/P_Water.jpg,nolink,25x25,Water);1|&amp;ref(Spell/V_Nature.jpg,nolink,25x25,Nature Gem);25|儀式/陸上専用|指揮官召喚|
|~|~|&gt;|&gt;|&gt;|&gt;|強力な水魔法を使うYakshiniを召喚します|</v>
      </c>
      <c r="O99" s="3" t="s">
        <v>7243</v>
      </c>
      <c r="S99" s="1">
        <v>1</v>
      </c>
    </row>
    <row r="100" spans="2:22" x14ac:dyDescent="0.15">
      <c r="B100" s="1" t="s">
        <v>4906</v>
      </c>
      <c r="C100" s="1">
        <v>5</v>
      </c>
      <c r="E100" s="1" t="s">
        <v>7244</v>
      </c>
      <c r="F100" s="1" t="s">
        <v>7244</v>
      </c>
      <c r="G100" s="1" t="s">
        <v>7228</v>
      </c>
      <c r="I100" s="1">
        <v>18</v>
      </c>
      <c r="J100" s="1" t="s">
        <v>7229</v>
      </c>
      <c r="K100" s="1" t="s">
        <v>7230</v>
      </c>
      <c r="L100" s="1" t="s">
        <v>7231</v>
      </c>
      <c r="M100" s="2" t="s">
        <v>7246</v>
      </c>
      <c r="N100" s="32" t="str">
        <f t="shared" si="1"/>
        <v>|Conjuration Lv5|Summon Gandharvas|&amp;ref(Spell/P_Astral.jpg,nolink,25x25,Astral);2||&amp;ref(Spell/V_Astral.jpg,nolink,25x25,Astral Pearl);18|儀式/陸上専用|兵士召喚|
|~|~|&gt;|&gt;|&gt;|&gt;|神聖なる天の戦闘楽師Gandharvaを6体召喚します|</v>
      </c>
      <c r="O100" s="3" t="s">
        <v>7245</v>
      </c>
      <c r="S100" s="1">
        <v>6</v>
      </c>
    </row>
    <row r="101" spans="2:22" x14ac:dyDescent="0.15">
      <c r="B101" s="1" t="s">
        <v>4906</v>
      </c>
      <c r="C101" s="1">
        <v>6</v>
      </c>
      <c r="E101" s="1" t="s">
        <v>7247</v>
      </c>
      <c r="F101" s="1" t="s">
        <v>7247</v>
      </c>
      <c r="G101" s="1" t="s">
        <v>7248</v>
      </c>
      <c r="I101" s="1">
        <v>25</v>
      </c>
      <c r="J101" s="1" t="s">
        <v>7229</v>
      </c>
      <c r="K101" s="1" t="s">
        <v>7230</v>
      </c>
      <c r="L101" s="1" t="s">
        <v>7237</v>
      </c>
      <c r="M101" s="2" t="s">
        <v>7256</v>
      </c>
      <c r="N101" s="32" t="str">
        <f t="shared" si="1"/>
        <v>|Conjuration Lv6|Summon Kinnara|&amp;ref(Spell/P_Astral.jpg,nolink,25x25,Astral);3||&amp;ref(Spell/V_Astral.jpg,nolink,25x25,Astral Pearl);25|儀式/陸上専用|指揮官召喚|
|~|~|&gt;|&gt;|&gt;|&gt;|翼持つ天の音楽家Kinnaraを召喚します|</v>
      </c>
      <c r="O101" s="3" t="s">
        <v>7249</v>
      </c>
      <c r="S101" s="1">
        <v>1</v>
      </c>
    </row>
    <row r="102" spans="2:22" x14ac:dyDescent="0.15">
      <c r="B102" s="1" t="s">
        <v>4906</v>
      </c>
      <c r="C102" s="1">
        <v>7</v>
      </c>
      <c r="E102" s="1" t="s">
        <v>7250</v>
      </c>
      <c r="F102" s="1" t="s">
        <v>7250</v>
      </c>
      <c r="G102" s="1" t="s">
        <v>7251</v>
      </c>
      <c r="I102" s="1">
        <v>35</v>
      </c>
      <c r="J102" s="1" t="s">
        <v>7229</v>
      </c>
      <c r="K102" s="1" t="s">
        <v>7230</v>
      </c>
      <c r="L102" s="1" t="s">
        <v>7237</v>
      </c>
      <c r="M102" s="2" t="s">
        <v>7252</v>
      </c>
      <c r="N102" s="32" t="str">
        <f t="shared" si="1"/>
        <v>|Conjuration Lv7|Summon Siddha|&amp;ref(Spell/P_Astral.jpg,nolink,25x25,Astral);4||&amp;ref(Spell/V_Astral.jpg,nolink,25x25,Astral Pearl);35|儀式/陸上専用|指揮官召喚|
|~|~|&gt;|&gt;|&gt;|&gt;|瞬間移動能力を持つ天の存在Siddhaを召喚します|</v>
      </c>
      <c r="O102" s="3" t="s">
        <v>7253</v>
      </c>
      <c r="S102" s="1">
        <v>1</v>
      </c>
    </row>
    <row r="103" spans="2:22" x14ac:dyDescent="0.15">
      <c r="B103" s="1" t="s">
        <v>4906</v>
      </c>
      <c r="C103" s="1">
        <v>8</v>
      </c>
      <c r="E103" s="1" t="s">
        <v>7254</v>
      </c>
      <c r="F103" s="1" t="s">
        <v>7254</v>
      </c>
      <c r="G103" s="1" t="s">
        <v>7255</v>
      </c>
      <c r="I103" s="1">
        <v>45</v>
      </c>
      <c r="J103" s="1" t="s">
        <v>7229</v>
      </c>
      <c r="K103" s="1" t="s">
        <v>7230</v>
      </c>
      <c r="L103" s="1" t="s">
        <v>7237</v>
      </c>
      <c r="M103" s="2" t="s">
        <v>7257</v>
      </c>
      <c r="N103" s="32" t="str">
        <f t="shared" si="1"/>
        <v>|Conjuration Lv8|Summon Devata|&amp;ref(Spell/P_Astral.jpg,nolink,25x25,Astral);5||&amp;ref(Spell/V_Astral.jpg,nolink,25x25,Astral Pearl);45|儀式/陸上専用|指揮官召喚|
|~|~|&gt;|&gt;|&gt;|&gt;|四本の腕を持つ強大なる天の存在Devataを召喚します|</v>
      </c>
      <c r="O103" s="3" t="s">
        <v>7258</v>
      </c>
      <c r="S103" s="1">
        <v>1</v>
      </c>
    </row>
    <row r="104" spans="2:22" x14ac:dyDescent="0.15">
      <c r="B104" s="1" t="s">
        <v>4906</v>
      </c>
      <c r="C104" s="1">
        <v>9</v>
      </c>
      <c r="E104" s="1" t="s">
        <v>7259</v>
      </c>
      <c r="F104" s="1" t="s">
        <v>7259</v>
      </c>
      <c r="G104" s="1" t="s">
        <v>7255</v>
      </c>
      <c r="I104" s="1">
        <v>55</v>
      </c>
      <c r="J104" s="1" t="s">
        <v>7229</v>
      </c>
      <c r="K104" s="1" t="s">
        <v>7230</v>
      </c>
      <c r="L104" s="1" t="s">
        <v>7237</v>
      </c>
      <c r="M104" s="2" t="s">
        <v>7261</v>
      </c>
      <c r="N104" s="32" t="str">
        <f t="shared" si="1"/>
        <v>|Conjuration Lv9|Summon Devala|&amp;ref(Spell/P_Astral.jpg,nolink,25x25,Astral);5||&amp;ref(Spell/V_Astral.jpg,nolink,25x25,Astral Pearl);55|儀式/陸上専用|指揮官召喚|
|~|~|&gt;|&gt;|&gt;|&gt;|州に神秘を広める音楽の化身Devalaを召喚します|</v>
      </c>
      <c r="O104" s="3" t="s">
        <v>7262</v>
      </c>
      <c r="S104" s="1">
        <v>1</v>
      </c>
    </row>
    <row r="105" spans="2:22" x14ac:dyDescent="0.15">
      <c r="B105" s="1" t="s">
        <v>4906</v>
      </c>
      <c r="C105" s="1">
        <v>9</v>
      </c>
      <c r="E105" s="1" t="s">
        <v>7260</v>
      </c>
      <c r="F105" s="1" t="s">
        <v>7260</v>
      </c>
      <c r="G105" s="1" t="s">
        <v>7255</v>
      </c>
      <c r="I105" s="1">
        <v>55</v>
      </c>
      <c r="J105" s="1" t="s">
        <v>7229</v>
      </c>
      <c r="K105" s="1" t="s">
        <v>7230</v>
      </c>
      <c r="L105" s="1" t="s">
        <v>7237</v>
      </c>
      <c r="M105" s="2" t="s">
        <v>7263</v>
      </c>
      <c r="N105" s="32" t="str">
        <f t="shared" si="1"/>
        <v>|Conjuration Lv9|Summon Rudra|&amp;ref(Spell/P_Astral.jpg,nolink,25x25,Astral);5||&amp;ref(Spell/V_Astral.jpg,nolink,25x25,Astral Pearl);55|儀式/陸上専用|指揮官召喚|
|~|~|&gt;|&gt;|&gt;|&gt;|恐るべき破壊神の僕Rudraを召喚します|</v>
      </c>
      <c r="O105" s="3" t="s">
        <v>7264</v>
      </c>
      <c r="S105" s="1">
        <v>1</v>
      </c>
    </row>
    <row r="106" spans="2:22" x14ac:dyDescent="0.15">
      <c r="B106" s="1" t="s">
        <v>7265</v>
      </c>
      <c r="C106" s="1">
        <v>6</v>
      </c>
      <c r="E106" s="1" t="s">
        <v>7266</v>
      </c>
      <c r="F106" s="1" t="s">
        <v>7266</v>
      </c>
      <c r="G106" s="1" t="s">
        <v>7248</v>
      </c>
      <c r="I106" s="1">
        <v>1</v>
      </c>
      <c r="J106" s="1" t="s">
        <v>7267</v>
      </c>
      <c r="K106" s="1" t="s">
        <v>7230</v>
      </c>
      <c r="L106" s="1" t="s">
        <v>7268</v>
      </c>
      <c r="M106" s="2" t="s">
        <v>7269</v>
      </c>
      <c r="N106" s="32" t="str">
        <f t="shared" si="1"/>
        <v>|Thaumaturgy Lv6|Celestial Music|&amp;ref(Spell/P_Astral.jpg,nolink,25x25,Astral);3||&amp;ref(Spell/V_Astral.jpg,nolink,25x25,Astral Pearl);1|戦闘/陸上専用|全体強化|
|~|~|&gt;|&gt;|&gt;|&gt;|味方の神聖な魔法生物全員を加速させます|</v>
      </c>
      <c r="O106" s="3" t="s">
        <v>7270</v>
      </c>
      <c r="P106" s="1">
        <v>0</v>
      </c>
      <c r="Q106" s="1">
        <v>150</v>
      </c>
      <c r="R106" s="1">
        <v>666</v>
      </c>
      <c r="S106" s="1">
        <v>1</v>
      </c>
      <c r="T106" s="1">
        <v>0</v>
      </c>
      <c r="U106" s="1">
        <v>100</v>
      </c>
      <c r="V106" s="1" t="s">
        <v>7271</v>
      </c>
    </row>
    <row r="107" spans="2:22" x14ac:dyDescent="0.15">
      <c r="B107" s="1" t="s">
        <v>7381</v>
      </c>
      <c r="C107" s="1">
        <v>2</v>
      </c>
      <c r="E107" s="1" t="s">
        <v>7380</v>
      </c>
      <c r="F107" s="1" t="s">
        <v>7380</v>
      </c>
      <c r="G107" s="1" t="s">
        <v>7382</v>
      </c>
      <c r="I107" s="1">
        <v>12</v>
      </c>
      <c r="J107" s="1" t="s">
        <v>7383</v>
      </c>
      <c r="K107" s="1" t="s">
        <v>7384</v>
      </c>
      <c r="L107" s="1" t="s">
        <v>7385</v>
      </c>
      <c r="M107" s="2" t="s">
        <v>7386</v>
      </c>
      <c r="N107" s="32" t="str">
        <f t="shared" si="1"/>
        <v>|Conjuration Lv2|Host of Ganas|&amp;ref(Spell/P_Death.jpg,nolink,25x25,Death);1||&amp;ref(Spell/V_Death.jpg,nolink,25x25,Death Gem);12|儀式/陸上専用|兵士召喚|
|~|~|&gt;|&gt;|&gt;|&gt;|幽体の猿の戦士Ganaを20体召喚します|</v>
      </c>
      <c r="O107" s="3" t="s">
        <v>7387</v>
      </c>
      <c r="S107" s="1">
        <v>20</v>
      </c>
    </row>
    <row r="108" spans="2:22" x14ac:dyDescent="0.15">
      <c r="B108" s="1" t="s">
        <v>7381</v>
      </c>
      <c r="C108" s="1">
        <v>5</v>
      </c>
      <c r="E108" s="1" t="s">
        <v>7388</v>
      </c>
      <c r="F108" s="1" t="s">
        <v>7388</v>
      </c>
      <c r="G108" s="1" t="s">
        <v>7389</v>
      </c>
      <c r="I108" s="1">
        <v>10</v>
      </c>
      <c r="J108" s="1" t="s">
        <v>7383</v>
      </c>
      <c r="K108" s="1" t="s">
        <v>7390</v>
      </c>
      <c r="L108" s="1" t="s">
        <v>7385</v>
      </c>
      <c r="M108" s="2" t="s">
        <v>7391</v>
      </c>
      <c r="N108" s="32" t="str">
        <f t="shared" si="1"/>
        <v>|Conjuration Lv5|Summon Vetalas|&amp;ref(Spell/P_Death.jpg,nolink,25x25,Death);2||&amp;ref(Spell/V_Death.jpg,nolink,25x25,Death Gem);10|儀式/水陸両用|兵士召喚|
|~|~|&gt;|&gt;|&gt;|&gt;|Vetalaの憑依した屍Possessed Corpseを10体召喚します|</v>
      </c>
      <c r="O108" s="3" t="s">
        <v>7392</v>
      </c>
      <c r="S108" s="1">
        <v>10</v>
      </c>
    </row>
    <row r="109" spans="2:22" x14ac:dyDescent="0.15">
      <c r="B109" s="1" t="s">
        <v>7393</v>
      </c>
      <c r="C109" s="1">
        <v>1</v>
      </c>
      <c r="E109" s="1" t="s">
        <v>7394</v>
      </c>
      <c r="F109" s="1" t="s">
        <v>7394</v>
      </c>
      <c r="G109" s="1" t="s">
        <v>7395</v>
      </c>
      <c r="I109" s="1">
        <v>10</v>
      </c>
      <c r="J109" s="1" t="s">
        <v>7383</v>
      </c>
      <c r="K109" s="1" t="s">
        <v>7384</v>
      </c>
      <c r="L109" s="1" t="s">
        <v>7385</v>
      </c>
      <c r="M109" s="2" t="s">
        <v>7396</v>
      </c>
      <c r="N109" s="32" t="str">
        <f t="shared" si="1"/>
        <v>|Blood Magic Lv1|Summon Rakshasas|&amp;ref(Spell/P_Blood.jpg,nolink,25x25,Blood);1||&amp;ref(Spell/V_Blood.jpg,nolink,25x25,Blood Slave);10|儀式/陸上専用|兵士召喚|
|~|~|&gt;|&gt;|&gt;|&gt;|強靭な悪鬼Rakshasaを3体召喚します|</v>
      </c>
      <c r="O109" s="3" t="s">
        <v>7397</v>
      </c>
      <c r="S109" s="1">
        <v>3</v>
      </c>
    </row>
    <row r="110" spans="2:22" x14ac:dyDescent="0.15">
      <c r="B110" s="1" t="s">
        <v>7393</v>
      </c>
      <c r="C110" s="1">
        <v>2</v>
      </c>
      <c r="E110" s="1" t="s">
        <v>7398</v>
      </c>
      <c r="F110" s="1" t="s">
        <v>7398</v>
      </c>
      <c r="G110" s="1" t="s">
        <v>7395</v>
      </c>
      <c r="H110" s="1" t="s">
        <v>7399</v>
      </c>
      <c r="I110" s="1">
        <v>50</v>
      </c>
      <c r="J110" s="1" t="s">
        <v>7383</v>
      </c>
      <c r="K110" s="1" t="s">
        <v>7384</v>
      </c>
      <c r="L110" s="1" t="s">
        <v>7385</v>
      </c>
      <c r="M110" s="2" t="s">
        <v>7400</v>
      </c>
      <c r="N110" s="32" t="str">
        <f t="shared" si="1"/>
        <v>|Blood Magic Lv2|Feast of Flesh|&amp;ref(Spell/P_Blood.jpg,nolink,25x25,Blood);1|&amp;ref(Spell/P_Nature.jpg,nolink,25x25,Nature);1|&amp;ref(Spell/V_Blood.jpg,nolink,25x25,Blood Slave);50|儀式/陸上専用|兵士召喚|
|~|~|&gt;|&gt;|&gt;|&gt;|大食家の悪鬼Praghasaを15体召喚します|</v>
      </c>
      <c r="O110" s="3" t="s">
        <v>7401</v>
      </c>
      <c r="S110" s="1">
        <v>15</v>
      </c>
    </row>
    <row r="111" spans="2:22" x14ac:dyDescent="0.15">
      <c r="B111" s="1" t="s">
        <v>7393</v>
      </c>
      <c r="C111" s="1">
        <v>3</v>
      </c>
      <c r="E111" s="1" t="s">
        <v>7402</v>
      </c>
      <c r="F111" s="1" t="s">
        <v>7402</v>
      </c>
      <c r="G111" s="1" t="s">
        <v>7403</v>
      </c>
      <c r="I111" s="1">
        <v>11</v>
      </c>
      <c r="J111" s="1" t="s">
        <v>7383</v>
      </c>
      <c r="K111" s="1" t="s">
        <v>7384</v>
      </c>
      <c r="L111" s="1" t="s">
        <v>7385</v>
      </c>
      <c r="M111" s="2" t="s">
        <v>7404</v>
      </c>
      <c r="N111" s="32" t="str">
        <f t="shared" si="1"/>
        <v>|Blood Magic Lv3|Summon Asrapas|&amp;ref(Spell/P_Blood.jpg,nolink,25x25,Blood);2||&amp;ref(Spell/V_Blood.jpg,nolink,25x25,Blood Slave);11|儀式/陸上専用|兵士召喚|
|~|~|&gt;|&gt;|&gt;|&gt;|狂暴な女悪魔Asrapaを3体召喚します|</v>
      </c>
      <c r="O111" s="3" t="s">
        <v>7405</v>
      </c>
      <c r="S111" s="1">
        <v>3</v>
      </c>
    </row>
    <row r="112" spans="2:22" x14ac:dyDescent="0.15">
      <c r="B112" s="1" t="s">
        <v>7393</v>
      </c>
      <c r="C112" s="1">
        <v>4</v>
      </c>
      <c r="E112" s="1" t="s">
        <v>7406</v>
      </c>
      <c r="F112" s="1" t="s">
        <v>7406</v>
      </c>
      <c r="G112" s="1" t="s">
        <v>7403</v>
      </c>
      <c r="I112" s="1">
        <v>25</v>
      </c>
      <c r="J112" s="1" t="s">
        <v>7383</v>
      </c>
      <c r="K112" s="1" t="s">
        <v>7384</v>
      </c>
      <c r="L112" s="1" t="s">
        <v>7385</v>
      </c>
      <c r="M112" s="2" t="s">
        <v>7407</v>
      </c>
      <c r="N112" s="32" t="str">
        <f t="shared" si="1"/>
        <v>|Blood Magic Lv4|Summon Rakshasa Warriors|&amp;ref(Spell/P_Blood.jpg,nolink,25x25,Blood);2||&amp;ref(Spell/V_Blood.jpg,nolink,25x25,Blood Slave);25|儀式/陸上専用|兵士召喚|
|~|~|&gt;|&gt;|&gt;|&gt;|武装した強靭な悪鬼Rakshasa Warriorを5体召喚します|</v>
      </c>
      <c r="O112" s="3" t="s">
        <v>7408</v>
      </c>
      <c r="S112" s="1">
        <v>5</v>
      </c>
    </row>
    <row r="113" spans="2:23" x14ac:dyDescent="0.15">
      <c r="B113" s="1" t="s">
        <v>7393</v>
      </c>
      <c r="C113" s="1">
        <v>5</v>
      </c>
      <c r="E113" s="1" t="s">
        <v>7409</v>
      </c>
      <c r="F113" s="1" t="s">
        <v>7409</v>
      </c>
      <c r="G113" s="1" t="s">
        <v>7403</v>
      </c>
      <c r="H113" s="1" t="s">
        <v>7382</v>
      </c>
      <c r="I113" s="1">
        <v>30</v>
      </c>
      <c r="J113" s="1" t="s">
        <v>7383</v>
      </c>
      <c r="K113" s="1" t="s">
        <v>7384</v>
      </c>
      <c r="L113" s="1" t="s">
        <v>7385</v>
      </c>
      <c r="M113" s="2" t="s">
        <v>7410</v>
      </c>
      <c r="N113" s="32" t="str">
        <f t="shared" si="1"/>
        <v>|Blood Magic Lv5|Summon Sandhyabalas|&amp;ref(Spell/P_Blood.jpg,nolink,25x25,Blood);2|&amp;ref(Spell/P_Death.jpg,nolink,25x25,Death);1|&amp;ref(Spell/V_Blood.jpg,nolink,25x25,Blood Slave);30|儀式/陸上専用|兵士召喚|
|~|~|&gt;|&gt;|&gt;|&gt;|魔法の剣を持つ闇の悪鬼Sandhyabalaを3体召喚します|</v>
      </c>
      <c r="O113" s="3" t="s">
        <v>7411</v>
      </c>
      <c r="S113" s="1">
        <v>3</v>
      </c>
    </row>
    <row r="114" spans="2:23" x14ac:dyDescent="0.15">
      <c r="B114" s="1" t="s">
        <v>7393</v>
      </c>
      <c r="C114" s="1">
        <v>6</v>
      </c>
      <c r="E114" s="1" t="s">
        <v>7412</v>
      </c>
      <c r="F114" s="1" t="s">
        <v>7412</v>
      </c>
      <c r="G114" s="1" t="s">
        <v>7413</v>
      </c>
      <c r="H114" s="1" t="s">
        <v>7414</v>
      </c>
      <c r="I114" s="1">
        <v>81</v>
      </c>
      <c r="J114" s="1" t="s">
        <v>7383</v>
      </c>
      <c r="K114" s="1" t="s">
        <v>7384</v>
      </c>
      <c r="L114" s="1" t="s">
        <v>7415</v>
      </c>
      <c r="M114" s="2" t="s">
        <v>7416</v>
      </c>
      <c r="N114" s="32" t="str">
        <f t="shared" si="1"/>
        <v>|Blood Magic Lv6|Summon Dakini|&amp;ref(Spell/P_Blood.jpg,nolink,25x25,Blood);4|&amp;ref(Spell/P_Air.jpg,nolink,25x25,Air);1|&amp;ref(Spell/V_Blood.jpg,nolink,25x25,Blood Slave);81|儀式/陸上専用|指揮官召喚|
|~|~|&gt;|&gt;|&gt;|&gt;|飛行能力と強力な魔力を持つDakiniを召喚します|</v>
      </c>
      <c r="O114" s="3" t="s">
        <v>7417</v>
      </c>
      <c r="S114" s="1">
        <v>1</v>
      </c>
    </row>
    <row r="115" spans="2:23" x14ac:dyDescent="0.15">
      <c r="B115" s="1" t="s">
        <v>7393</v>
      </c>
      <c r="C115" s="1">
        <v>7</v>
      </c>
      <c r="E115" s="1" t="s">
        <v>7418</v>
      </c>
      <c r="F115" s="1" t="s">
        <v>7418</v>
      </c>
      <c r="G115" s="1" t="s">
        <v>7419</v>
      </c>
      <c r="H115" s="1" t="s">
        <v>7382</v>
      </c>
      <c r="I115" s="1">
        <v>35</v>
      </c>
      <c r="J115" s="1" t="s">
        <v>7383</v>
      </c>
      <c r="K115" s="1" t="s">
        <v>7384</v>
      </c>
      <c r="L115" s="1" t="s">
        <v>7415</v>
      </c>
      <c r="M115" s="2" t="s">
        <v>7421</v>
      </c>
      <c r="N115" s="32" t="str">
        <f t="shared" si="1"/>
        <v>|Blood Magic Lv7|Summon Samanishada|&amp;ref(Spell/P_Blood.jpg,nolink,25x25,Blood);3|&amp;ref(Spell/P_Death.jpg,nolink,25x25,Death);1|&amp;ref(Spell/V_Blood.jpg,nolink,25x25,Blood Slave);35|儀式/陸上専用|指揮官召喚|
|~|~|&gt;|&gt;|&gt;|&gt;|闇の悪鬼の暗殺者Samanishadaを召喚します|</v>
      </c>
      <c r="O115" s="3" t="s">
        <v>7420</v>
      </c>
      <c r="S115" s="1">
        <v>1</v>
      </c>
    </row>
    <row r="116" spans="2:23" x14ac:dyDescent="0.15">
      <c r="B116" s="1" t="s">
        <v>7393</v>
      </c>
      <c r="C116" s="1">
        <v>8</v>
      </c>
      <c r="E116" s="1" t="s">
        <v>7422</v>
      </c>
      <c r="F116" s="1" t="s">
        <v>7422</v>
      </c>
      <c r="G116" s="1" t="s">
        <v>7423</v>
      </c>
      <c r="H116" s="1" t="s">
        <v>7389</v>
      </c>
      <c r="I116" s="1">
        <v>133</v>
      </c>
      <c r="J116" s="1" t="s">
        <v>7383</v>
      </c>
      <c r="K116" s="1" t="s">
        <v>7384</v>
      </c>
      <c r="L116" s="1" t="s">
        <v>7415</v>
      </c>
      <c r="M116" s="2" t="s">
        <v>7427</v>
      </c>
      <c r="N116" s="32" t="str">
        <f t="shared" si="1"/>
        <v>|Blood Magic Lv8|Summon Mandeha|&amp;ref(Spell/P_Blood.jpg,nolink,25x25,Blood);5|&amp;ref(Spell/P_Death.jpg,nolink,25x25,Death);2|&amp;ref(Spell/V_Blood.jpg,nolink,25x25,Blood Slave);133|儀式/陸上専用|指揮官召喚|
|~|~|&gt;|&gt;|&gt;|&gt;|闇と微睡を伴う強大な悪鬼Mandehaを召喚します|</v>
      </c>
      <c r="O116" s="3" t="s">
        <v>7424</v>
      </c>
      <c r="S116" s="1">
        <v>1</v>
      </c>
    </row>
    <row r="117" spans="2:23" x14ac:dyDescent="0.15">
      <c r="B117" s="1" t="s">
        <v>7393</v>
      </c>
      <c r="C117" s="1">
        <v>8</v>
      </c>
      <c r="E117" s="1" t="s">
        <v>7445</v>
      </c>
      <c r="F117" s="1" t="s">
        <v>7445</v>
      </c>
      <c r="G117" s="1" t="s">
        <v>7423</v>
      </c>
      <c r="I117" s="1">
        <v>75</v>
      </c>
      <c r="J117" s="1" t="s">
        <v>7383</v>
      </c>
      <c r="K117" s="1" t="s">
        <v>7384</v>
      </c>
      <c r="L117" s="1" t="s">
        <v>7385</v>
      </c>
      <c r="M117" s="2" t="s">
        <v>7425</v>
      </c>
      <c r="N117" s="32" t="str">
        <f t="shared" si="1"/>
        <v>|Blood Magic Lv8|Summon Danavas|&amp;ref(Spell/P_Blood.jpg,nolink,25x25,Blood);5||&amp;ref(Spell/V_Blood.jpg,nolink,25x25,Blood Slave);75|儀式/陸上専用|兵士召喚|
|~|~|&gt;|&gt;|&gt;|&gt;|四本腕の巨大な戦士Danavaを3体召喚します|</v>
      </c>
      <c r="O117" s="3" t="s">
        <v>7426</v>
      </c>
      <c r="S117" s="1">
        <v>3</v>
      </c>
    </row>
    <row r="118" spans="2:23" x14ac:dyDescent="0.15">
      <c r="B118" s="1" t="s">
        <v>7569</v>
      </c>
      <c r="C118" s="1">
        <v>0</v>
      </c>
      <c r="E118" s="1" t="s">
        <v>7568</v>
      </c>
      <c r="F118" s="1" t="s">
        <v>7568</v>
      </c>
      <c r="G118" s="1" t="s">
        <v>7570</v>
      </c>
      <c r="I118" s="1">
        <v>6</v>
      </c>
      <c r="J118" s="1" t="s">
        <v>7571</v>
      </c>
      <c r="K118" s="1" t="s">
        <v>7572</v>
      </c>
      <c r="L118" s="1" t="s">
        <v>7573</v>
      </c>
      <c r="M118" s="2" t="s">
        <v>7574</v>
      </c>
      <c r="N118" s="32" t="str">
        <f t="shared" si="1"/>
        <v>|Conjuration Lv0|Hannya Pact|&amp;ref(Spell/P_Death.jpg,nolink,25x25,Death);1||&amp;ref(Spell/V_Death.jpg,nolink,25x25,Death Gem);6|儀式/水陸両用|変身|
|~|~|&gt;|&gt;|&gt;|&gt;|NamanariをChunariへと永久的に変化させます|</v>
      </c>
      <c r="O118" s="3" t="s">
        <v>7575</v>
      </c>
      <c r="S118" s="1">
        <v>1</v>
      </c>
      <c r="V118" s="1" t="s">
        <v>7576</v>
      </c>
    </row>
    <row r="119" spans="2:23" x14ac:dyDescent="0.15">
      <c r="B119" s="1" t="s">
        <v>7569</v>
      </c>
      <c r="C119" s="1">
        <v>0</v>
      </c>
      <c r="E119" s="1" t="s">
        <v>7577</v>
      </c>
      <c r="F119" s="1" t="s">
        <v>7577</v>
      </c>
      <c r="G119" s="1" t="s">
        <v>7578</v>
      </c>
      <c r="I119" s="1">
        <v>12</v>
      </c>
      <c r="J119" s="1" t="s">
        <v>7571</v>
      </c>
      <c r="K119" s="1" t="s">
        <v>7572</v>
      </c>
      <c r="L119" s="1" t="s">
        <v>7573</v>
      </c>
      <c r="M119" s="2" t="s">
        <v>7579</v>
      </c>
      <c r="N119" s="32" t="str">
        <f t="shared" si="1"/>
        <v>|Conjuration Lv0|Greater Hannya Pact|&amp;ref(Spell/P_Death.jpg,nolink,25x25,Death);2||&amp;ref(Spell/V_Death.jpg,nolink,25x25,Death Gem);12|儀式/水陸両用|変身|
|~|~|&gt;|&gt;|&gt;|&gt;|ChunariをHannyaへと永久的に変化させます|</v>
      </c>
      <c r="O119" s="3" t="s">
        <v>7580</v>
      </c>
      <c r="S119" s="1">
        <v>1</v>
      </c>
      <c r="V119" s="1" t="s">
        <v>7581</v>
      </c>
    </row>
    <row r="120" spans="2:23" x14ac:dyDescent="0.15">
      <c r="B120" s="1" t="s">
        <v>7569</v>
      </c>
      <c r="C120" s="1">
        <v>1</v>
      </c>
      <c r="E120" s="1" t="s">
        <v>7582</v>
      </c>
      <c r="F120" s="1" t="s">
        <v>7582</v>
      </c>
      <c r="G120" s="1" t="s">
        <v>7583</v>
      </c>
      <c r="H120" s="1" t="s">
        <v>7584</v>
      </c>
      <c r="I120" s="1">
        <v>3</v>
      </c>
      <c r="J120" s="1" t="s">
        <v>7571</v>
      </c>
      <c r="K120" s="1" t="s">
        <v>7586</v>
      </c>
      <c r="L120" s="1" t="s">
        <v>7585</v>
      </c>
      <c r="M120" s="2" t="s">
        <v>7587</v>
      </c>
      <c r="N120" s="32" t="str">
        <f t="shared" si="1"/>
        <v>|Conjuration Lv1|Summon Kappa|&amp;ref(Spell/P_Water.jpg,nolink,25x25,Water);1|&amp;ref(Spell/P_Nature.jpg,nolink,25x25,Nature);1|&amp;ref(Spell/V_Water.jpg,nolink,25x25,Water Gem);3|儀式/陸上専用|兵士召喚|
|~|~|&gt;|&gt;|&gt;|&gt;|硬い甲羅を持つKappaを3体召喚します|</v>
      </c>
      <c r="O120" s="3" t="s">
        <v>7588</v>
      </c>
      <c r="S120" s="1">
        <v>3</v>
      </c>
    </row>
    <row r="121" spans="2:23" x14ac:dyDescent="0.15">
      <c r="B121" s="1" t="s">
        <v>7569</v>
      </c>
      <c r="C121" s="1">
        <v>2</v>
      </c>
      <c r="E121" s="1" t="s">
        <v>7589</v>
      </c>
      <c r="F121" s="1" t="s">
        <v>7589</v>
      </c>
      <c r="G121" s="1" t="s">
        <v>7584</v>
      </c>
      <c r="H121" s="1" t="s">
        <v>7590</v>
      </c>
      <c r="I121" s="1">
        <v>3</v>
      </c>
      <c r="J121" s="1" t="s">
        <v>7571</v>
      </c>
      <c r="K121" s="1" t="s">
        <v>7586</v>
      </c>
      <c r="L121" s="1" t="s">
        <v>7585</v>
      </c>
      <c r="M121" s="2" t="s">
        <v>7595</v>
      </c>
      <c r="N121" s="32" t="str">
        <f t="shared" si="1"/>
        <v>|Conjuration Lv2|Summon Karasu Tengus|&amp;ref(Spell/P_Nature.jpg,nolink,25x25,Nature);1|&amp;ref(Spell/P_Air.jpg,nolink,25x25,Air);1|&amp;ref(Spell/V_Nature.jpg,nolink,25x25,Nature Gem);3|儀式/陸上専用|兵士召喚|
|~|~|&gt;|&gt;|&gt;|&gt;|飛行する神聖な剣術の達人Karasu Tenguを3体召喚します|</v>
      </c>
      <c r="O121" s="3" t="s">
        <v>7591</v>
      </c>
      <c r="S121" s="1">
        <v>3</v>
      </c>
    </row>
    <row r="122" spans="2:23" x14ac:dyDescent="0.15">
      <c r="B122" s="1" t="s">
        <v>7569</v>
      </c>
      <c r="C122" s="1">
        <v>3</v>
      </c>
      <c r="E122" s="1" t="s">
        <v>7592</v>
      </c>
      <c r="F122" s="1" t="s">
        <v>7592</v>
      </c>
      <c r="G122" s="1" t="s">
        <v>7590</v>
      </c>
      <c r="H122" s="1" t="s">
        <v>7593</v>
      </c>
      <c r="I122" s="1">
        <v>5</v>
      </c>
      <c r="J122" s="1" t="s">
        <v>7571</v>
      </c>
      <c r="K122" s="1" t="s">
        <v>7586</v>
      </c>
      <c r="L122" s="1" t="s">
        <v>7585</v>
      </c>
      <c r="M122" s="2" t="s">
        <v>7594</v>
      </c>
      <c r="N122" s="32" t="str">
        <f t="shared" si="1"/>
        <v>|Conjuration Lv3|Summon Konoha Tengus|&amp;ref(Spell/P_Air.jpg,nolink,25x25,Air);1|&amp;ref(Spell/P_Earth.jpg,nolink,25x25,Earth);1|&amp;ref(Spell/V_Air.jpg,nolink,25x25,Air Gem);5|儀式/陸上専用|兵士召喚|
|~|~|&gt;|&gt;|&gt;|&gt;|飛行する神聖な剣術の達人Konoha Tenguを5+体召喚します|</v>
      </c>
      <c r="O122" s="3" t="s">
        <v>7596</v>
      </c>
      <c r="S122" s="1" t="s">
        <v>7597</v>
      </c>
    </row>
    <row r="123" spans="2:23" x14ac:dyDescent="0.15">
      <c r="B123" s="1" t="s">
        <v>7569</v>
      </c>
      <c r="C123" s="1">
        <v>4</v>
      </c>
      <c r="E123" s="1" t="s">
        <v>7598</v>
      </c>
      <c r="F123" s="1" t="s">
        <v>7598</v>
      </c>
      <c r="G123" s="1" t="s">
        <v>7578</v>
      </c>
      <c r="I123" s="1">
        <v>8</v>
      </c>
      <c r="J123" s="1" t="s">
        <v>7571</v>
      </c>
      <c r="K123" s="1" t="s">
        <v>7586</v>
      </c>
      <c r="L123" s="1" t="s">
        <v>7585</v>
      </c>
      <c r="M123" s="2" t="s">
        <v>7599</v>
      </c>
      <c r="N123" s="32" t="str">
        <f t="shared" si="1"/>
        <v>|Conjuration Lv4|Summon Shikome|&amp;ref(Spell/P_Death.jpg,nolink,25x25,Death);2||&amp;ref(Spell/V_Death.jpg,nolink,25x25,Death Gem);8|儀式/陸上専用|兵士召喚|
|~|~|&gt;|&gt;|&gt;|&gt;|神聖なる狂戦士Shikomeを8体召喚します|</v>
      </c>
      <c r="O123" s="3" t="s">
        <v>7600</v>
      </c>
      <c r="S123" s="1">
        <v>8</v>
      </c>
    </row>
    <row r="124" spans="2:23" x14ac:dyDescent="0.15">
      <c r="B124" s="1" t="s">
        <v>7569</v>
      </c>
      <c r="C124" s="1">
        <v>4</v>
      </c>
      <c r="E124" s="1" t="s">
        <v>7601</v>
      </c>
      <c r="F124" s="1" t="s">
        <v>7601</v>
      </c>
      <c r="G124" s="1" t="s">
        <v>7602</v>
      </c>
      <c r="I124" s="1">
        <v>10</v>
      </c>
      <c r="J124" s="1" t="s">
        <v>7571</v>
      </c>
      <c r="K124" s="1" t="s">
        <v>7586</v>
      </c>
      <c r="L124" s="1" t="s">
        <v>7603</v>
      </c>
      <c r="M124" s="2" t="s">
        <v>7604</v>
      </c>
      <c r="N124" s="32" t="str">
        <f t="shared" si="1"/>
        <v>|Conjuration Lv4|Ghost General|&amp;ref(Spell/P_Death.jpg,nolink,25x25,Death);3||&amp;ref(Spell/V_Death.jpg,nolink,25x25,Death Gem);10|儀式/陸上専用|指揮官召喚|
|~|~|&gt;|&gt;|&gt;|&gt;|破滅の剣を持つ武者の亡霊Shuraを召喚します|</v>
      </c>
      <c r="O124" s="3" t="s">
        <v>7605</v>
      </c>
      <c r="S124" s="1">
        <v>1</v>
      </c>
    </row>
    <row r="125" spans="2:23" x14ac:dyDescent="0.15">
      <c r="B125" s="1" t="s">
        <v>7569</v>
      </c>
      <c r="C125" s="1">
        <v>5</v>
      </c>
      <c r="E125" s="1" t="s">
        <v>7636</v>
      </c>
      <c r="F125" s="1" t="s">
        <v>7636</v>
      </c>
      <c r="G125" s="1" t="s">
        <v>7638</v>
      </c>
      <c r="H125" s="1" t="s">
        <v>7593</v>
      </c>
      <c r="I125" s="1">
        <v>55</v>
      </c>
      <c r="J125" s="1" t="s">
        <v>7571</v>
      </c>
      <c r="K125" s="1" t="s">
        <v>7586</v>
      </c>
      <c r="L125" s="1" t="s">
        <v>7641</v>
      </c>
      <c r="M125" s="2" t="s">
        <v>7642</v>
      </c>
      <c r="N125" s="32" t="str">
        <f t="shared" si="1"/>
        <v>|Conjuration Lv5|Contact Dai Tengu|&amp;ref(Spell/P_Air.jpg,nolink,25x25,Air);2|&amp;ref(Spell/P_Earth.jpg,nolink,25x25,Earth);1|&amp;ref(Spell/V_Air.jpg,nolink,25x25,Air Gem);55|儀式/陸上専用|軍団召喚|
|~|~|&gt;|&gt;|&gt;|&gt;|Tengu Warriorを10体、Karasu Tenguを10体とその指揮官Dai Tenguを召喚します|</v>
      </c>
      <c r="O125" s="3" t="s">
        <v>7643</v>
      </c>
      <c r="S125" s="1">
        <v>1</v>
      </c>
      <c r="W125" s="1" t="s">
        <v>7644</v>
      </c>
    </row>
    <row r="126" spans="2:23" x14ac:dyDescent="0.15">
      <c r="B126" s="1" t="s">
        <v>7569</v>
      </c>
      <c r="C126" s="1">
        <v>5</v>
      </c>
      <c r="E126" s="1" t="s">
        <v>7637</v>
      </c>
      <c r="F126" s="1" t="s">
        <v>7637</v>
      </c>
      <c r="G126" s="1" t="s">
        <v>7639</v>
      </c>
      <c r="H126" s="1" t="s">
        <v>7584</v>
      </c>
      <c r="I126" s="1">
        <v>25</v>
      </c>
      <c r="J126" s="1" t="s">
        <v>7571</v>
      </c>
      <c r="K126" s="1" t="s">
        <v>7640</v>
      </c>
      <c r="L126" s="1" t="s">
        <v>7603</v>
      </c>
      <c r="M126" s="2" t="s">
        <v>7646</v>
      </c>
      <c r="N126" s="32" t="str">
        <f t="shared" si="1"/>
        <v>|Conjuration Lv5|Contact Nushi|&amp;ref(Spell/P_Water.jpg,nolink,25x25,Water);2|&amp;ref(Spell/P_Nature.jpg,nolink,25x25,Nature);1|&amp;ref(Spell/V_Water.jpg,nolink,25x25,Water Gem);25|儀式/沼地限定|指揮官召喚|
|~|~|&gt;|&gt;|&gt;|&gt;|優れた魔力を持つが州を離れられない沼の主Nushiを召喚します|</v>
      </c>
      <c r="O126" s="3" t="s">
        <v>7645</v>
      </c>
      <c r="S126" s="1">
        <v>1</v>
      </c>
    </row>
    <row r="127" spans="2:23" x14ac:dyDescent="0.15">
      <c r="B127" s="1" t="s">
        <v>7569</v>
      </c>
      <c r="C127" s="1">
        <v>6</v>
      </c>
      <c r="E127" s="1" t="s">
        <v>7606</v>
      </c>
      <c r="F127" s="1" t="s">
        <v>7606</v>
      </c>
      <c r="G127" s="1" t="s">
        <v>7602</v>
      </c>
      <c r="I127" s="1">
        <v>7</v>
      </c>
      <c r="J127" s="1" t="s">
        <v>7571</v>
      </c>
      <c r="K127" s="1" t="s">
        <v>7586</v>
      </c>
      <c r="L127" s="1" t="s">
        <v>7585</v>
      </c>
      <c r="M127" s="2" t="s">
        <v>7607</v>
      </c>
      <c r="N127" s="32" t="str">
        <f t="shared" si="1"/>
        <v>|Conjuration Lv6|Summon Gozu Mezu|&amp;ref(Spell/P_Death.jpg,nolink,25x25,Death);3||&amp;ref(Spell/V_Death.jpg,nolink,25x25,Death Gem);7|儀式/陸上専用|兵士召喚|
|~|~|&gt;|&gt;|&gt;|&gt;|魔法の武器を持つOx-headとHorse-faceを1体ずつ召喚します|</v>
      </c>
      <c r="O127" s="3" t="s">
        <v>7608</v>
      </c>
      <c r="S127" s="1">
        <v>1</v>
      </c>
      <c r="W127" s="1" t="s">
        <v>7609</v>
      </c>
    </row>
    <row r="128" spans="2:23" x14ac:dyDescent="0.15">
      <c r="B128" s="1" t="s">
        <v>7610</v>
      </c>
      <c r="C128" s="1">
        <v>6</v>
      </c>
      <c r="E128" s="1" t="s">
        <v>7611</v>
      </c>
      <c r="F128" s="1" t="s">
        <v>7611</v>
      </c>
      <c r="G128" s="1" t="s">
        <v>7612</v>
      </c>
      <c r="I128" s="1">
        <v>1</v>
      </c>
      <c r="J128" s="1" t="s">
        <v>7613</v>
      </c>
      <c r="K128" s="1" t="s">
        <v>7586</v>
      </c>
      <c r="L128" s="1" t="s">
        <v>7614</v>
      </c>
      <c r="M128" s="2" t="s">
        <v>7615</v>
      </c>
      <c r="N128" s="32" t="str">
        <f t="shared" si="1"/>
        <v>|Alteration Lv6|End of Weakness|&amp;ref(Spell/P_Earth.jpg,nolink,25x25,Earth);2||&amp;ref(Spell/V_Earth.jpg,nolink,25x25,Earth Gem);1|戦闘/陸上専用|全体強化|
|~|~|&gt;|&gt;|&gt;|&gt;|味方のデーモン全員の皮膚を変化させ防御力を10まで増加させます|</v>
      </c>
    </row>
    <row r="129" spans="2:22" x14ac:dyDescent="0.15">
      <c r="B129" s="1" t="s">
        <v>7617</v>
      </c>
      <c r="C129" s="1">
        <v>6</v>
      </c>
      <c r="E129" s="1" t="s">
        <v>7616</v>
      </c>
      <c r="F129" s="1" t="s">
        <v>7616</v>
      </c>
      <c r="G129" s="1" t="s">
        <v>7618</v>
      </c>
      <c r="I129" s="1">
        <v>60</v>
      </c>
      <c r="J129" s="1" t="s">
        <v>7571</v>
      </c>
      <c r="K129" s="1" t="s">
        <v>7572</v>
      </c>
      <c r="L129" s="1" t="s">
        <v>7619</v>
      </c>
      <c r="M129" s="2" t="s">
        <v>7620</v>
      </c>
      <c r="N129" s="32" t="str">
        <f t="shared" si="1"/>
        <v>|Thaumaturgy Lv6|End of Culture|&amp;ref(Spell/P_Fire.jpg,nolink,25x25,Fire);5||&amp;ref(Spell/V_Fire.jpg,nolink,25x25,Fire Gem);60|儀式/水陸両用|世界呪附|
|~|~|&gt;|&gt;|&gt;|&gt;|鬼の生産頻度を高め支配圏外へも混沌を広めます|</v>
      </c>
      <c r="O129" s="3" t="s">
        <v>7616</v>
      </c>
      <c r="S129" s="1">
        <v>1</v>
      </c>
      <c r="V129" s="1" t="s">
        <v>7619</v>
      </c>
    </row>
    <row r="130" spans="2:22" x14ac:dyDescent="0.15">
      <c r="B130" s="1" t="s">
        <v>7569</v>
      </c>
      <c r="C130" s="1">
        <v>5</v>
      </c>
      <c r="E130" s="1" t="s">
        <v>7648</v>
      </c>
      <c r="F130" s="1" t="s">
        <v>7648</v>
      </c>
      <c r="G130" s="1" t="s">
        <v>7612</v>
      </c>
      <c r="H130" s="1" t="s">
        <v>7570</v>
      </c>
      <c r="I130" s="1">
        <v>4</v>
      </c>
      <c r="J130" s="1" t="s">
        <v>7571</v>
      </c>
      <c r="K130" s="1" t="s">
        <v>7586</v>
      </c>
      <c r="L130" s="1" t="s">
        <v>7585</v>
      </c>
      <c r="M130" s="2" t="s">
        <v>7649</v>
      </c>
      <c r="N130" s="32" t="str">
        <f t="shared" si="1"/>
        <v>|Conjuration Lv5|Summon Hound of Twilight|&amp;ref(Spell/P_Earth.jpg,nolink,25x25,Earth);2|&amp;ref(Spell/P_Death.jpg,nolink,25x25,Death);1|&amp;ref(Spell/V_Earth.jpg,nolink,25x25,Earth Gem);4|儀式/陸上専用|兵士召喚|
|~|~|&gt;|&gt;|&gt;|&gt;|双頭の猟犬Hound of Twilightを1体召喚します|</v>
      </c>
      <c r="O130" s="3" t="s">
        <v>7650</v>
      </c>
      <c r="S130" s="1">
        <v>1</v>
      </c>
    </row>
    <row r="131" spans="2:22" x14ac:dyDescent="0.15">
      <c r="B131" s="1" t="s">
        <v>7651</v>
      </c>
      <c r="C131" s="1">
        <v>7</v>
      </c>
      <c r="E131" s="1" t="s">
        <v>7652</v>
      </c>
      <c r="F131" s="1" t="s">
        <v>7652</v>
      </c>
      <c r="G131" s="1" t="s">
        <v>7653</v>
      </c>
      <c r="H131" s="1" t="s">
        <v>7654</v>
      </c>
      <c r="I131" s="1">
        <v>30</v>
      </c>
      <c r="J131" s="1" t="s">
        <v>7571</v>
      </c>
      <c r="K131" s="1" t="s">
        <v>7586</v>
      </c>
      <c r="L131" s="1" t="s">
        <v>7585</v>
      </c>
      <c r="M131" s="2" t="s">
        <v>7657</v>
      </c>
      <c r="N131" s="32" t="str">
        <f t="shared" ref="N131:N194" si="2">CONCATENATE("|",B131," Lv",C131,"|",E131,"|",SUBSTITUTE(SUBSTITUTE(SUBSTITUTE(SUBSTITUTE(SUBSTITUTE(SUBSTITUTE(SUBSTITUTE(SUBSTITUTE(SUBSTITUTE(G131&amp;"|"&amp;H131,"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I131&lt;&gt;"",SUBSTITUTE(SUBSTITUTE(SUBSTITUTE(SUBSTITUTE(SUBSTITUTE(SUBSTITUTE(SUBSTITUTE(SUBSTITUTE(LEFT(G131,1)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Slave);")&amp;I131,""),"|",J131,"/",K131,"|",L131,"|",CHAR(10),"|~|~|&gt;|&gt;|&gt;|&gt;|",M131,"|")</f>
        <v>|Construction Lv7|Forge Brass Bull|&amp;ref(Spell/P_Fire.jpg,nolink,25x25,Fire);3|&amp;ref(Spell/P_Earth.jpg,nolink,25x25,Earth);3|&amp;ref(Spell/V_Fire.jpg,nolink,25x25,Fire Gem);30|儀式/陸上専用|兵士召喚|
|~|~|&gt;|&gt;|&gt;|&gt;|炎を吐く真鍮の牛Khalkotaurosを1体召喚します|</v>
      </c>
      <c r="O131" s="3" t="s">
        <v>7658</v>
      </c>
      <c r="S131" s="1">
        <v>1</v>
      </c>
    </row>
    <row r="132" spans="2:22" x14ac:dyDescent="0.15">
      <c r="B132" s="1" t="s">
        <v>7651</v>
      </c>
      <c r="C132" s="1">
        <v>7</v>
      </c>
      <c r="E132" s="1" t="s">
        <v>7655</v>
      </c>
      <c r="F132" s="1" t="s">
        <v>7655</v>
      </c>
      <c r="G132" s="1" t="s">
        <v>7612</v>
      </c>
      <c r="H132" s="1" t="s">
        <v>7656</v>
      </c>
      <c r="I132" s="1">
        <v>5</v>
      </c>
      <c r="J132" s="1" t="s">
        <v>7571</v>
      </c>
      <c r="K132" s="1" t="s">
        <v>7572</v>
      </c>
      <c r="L132" s="1" t="s">
        <v>7585</v>
      </c>
      <c r="M132" s="2" t="s">
        <v>7659</v>
      </c>
      <c r="N132" s="32" t="str">
        <f t="shared" si="2"/>
        <v>|Construction Lv7|Craft Keledone|&amp;ref(Spell/P_Earth.jpg,nolink,25x25,Earth);2|&amp;ref(Spell/P_Astral.jpg,nolink,25x25,Astral);2|&amp;ref(Spell/V_Earth.jpg,nolink,25x25,Earth Gem);5|儀式/水陸両用|兵士召喚|
|~|~|&gt;|&gt;|&gt;|&gt;|Communionを支援する固定された像Keledoneを1体召喚します|</v>
      </c>
      <c r="O132" s="3" t="s">
        <v>7660</v>
      </c>
      <c r="S132" s="1">
        <v>1</v>
      </c>
    </row>
    <row r="133" spans="2:22" x14ac:dyDescent="0.15">
      <c r="B133" s="1" t="s">
        <v>7777</v>
      </c>
      <c r="C133" s="1">
        <v>3</v>
      </c>
      <c r="E133" s="1" t="s">
        <v>7778</v>
      </c>
      <c r="F133" s="1" t="s">
        <v>7778</v>
      </c>
      <c r="G133" s="1" t="s">
        <v>7779</v>
      </c>
      <c r="I133" s="1">
        <v>3</v>
      </c>
      <c r="J133" s="1" t="s">
        <v>7780</v>
      </c>
      <c r="K133" s="1" t="s">
        <v>7781</v>
      </c>
      <c r="L133" s="1" t="s">
        <v>7782</v>
      </c>
      <c r="M133" s="2" t="s">
        <v>7788</v>
      </c>
      <c r="N133" s="32" t="str">
        <f t="shared" si="2"/>
        <v>|Conjuration Lv3|Summon Mazzikim|&amp;ref(Spell/P_Nature.jpg,nolink,25x25,Nature);1||&amp;ref(Spell/V_Nature.jpg,nolink,25x25,Nature Gem);3|儀式/陸上専用|兵士召喚|
|~|~|&gt;|&gt;|&gt;|&gt;|現世に住まう小悪魔Mazzikを8体召喚します|</v>
      </c>
      <c r="O133" s="3" t="s">
        <v>7783</v>
      </c>
      <c r="S133" s="1">
        <v>8</v>
      </c>
    </row>
    <row r="134" spans="2:22" x14ac:dyDescent="0.15">
      <c r="B134" s="1" t="s">
        <v>7777</v>
      </c>
      <c r="C134" s="1">
        <v>5</v>
      </c>
      <c r="E134" s="1" t="s">
        <v>7784</v>
      </c>
      <c r="F134" s="1" t="s">
        <v>7784</v>
      </c>
      <c r="G134" s="1" t="s">
        <v>7785</v>
      </c>
      <c r="I134" s="1">
        <v>25</v>
      </c>
      <c r="J134" s="1" t="s">
        <v>7780</v>
      </c>
      <c r="K134" s="1" t="s">
        <v>7781</v>
      </c>
      <c r="L134" s="1" t="s">
        <v>7786</v>
      </c>
      <c r="M134" s="2" t="s">
        <v>7787</v>
      </c>
      <c r="N134" s="32" t="str">
        <f t="shared" si="2"/>
        <v>|Conjuration Lv5|Summon Lilot|&amp;ref(Spell/P_Nature.jpg,nolink,25x25,Nature);4||&amp;ref(Spell/V_Nature.jpg,nolink,25x25,Nature Gem);25|儀式/陸上専用|指揮官召喚|
|~|~|&gt;|&gt;|&gt;|&gt;|現世に住まう夢魔Lilotを召喚します|</v>
      </c>
      <c r="O134" s="3" t="s">
        <v>7789</v>
      </c>
      <c r="S134" s="1">
        <v>1</v>
      </c>
    </row>
    <row r="135" spans="2:22" x14ac:dyDescent="0.15">
      <c r="B135" s="1" t="s">
        <v>7790</v>
      </c>
      <c r="C135" s="1">
        <v>3</v>
      </c>
      <c r="E135" s="1" t="s">
        <v>7791</v>
      </c>
      <c r="F135" s="1" t="s">
        <v>7791</v>
      </c>
      <c r="G135" s="1" t="s">
        <v>7792</v>
      </c>
      <c r="I135" s="1">
        <v>23</v>
      </c>
      <c r="J135" s="1" t="s">
        <v>7780</v>
      </c>
      <c r="K135" s="1" t="s">
        <v>7793</v>
      </c>
      <c r="L135" s="1" t="s">
        <v>7782</v>
      </c>
      <c r="M135" s="2" t="s">
        <v>7794</v>
      </c>
      <c r="N135" s="32" t="str">
        <f t="shared" si="2"/>
        <v>|Blood Magic Lv3|Summon Se'irim|&amp;ref(Spell/P_Blood.jpg,nolink,25x25,Blood);2||&amp;ref(Spell/V_Blood.jpg,nolink,25x25,Blood Slave);23|儀式/荒地限定|兵士召喚|
|~|~|&gt;|&gt;|&gt;|&gt;|神聖で狂暴な山羊の悪魔Se'irを5体召喚します|</v>
      </c>
      <c r="O135" s="3" t="s">
        <v>7795</v>
      </c>
      <c r="S135" s="1">
        <v>5</v>
      </c>
    </row>
    <row r="136" spans="2:22" x14ac:dyDescent="0.15">
      <c r="B136" s="1" t="s">
        <v>7790</v>
      </c>
      <c r="C136" s="1">
        <v>4</v>
      </c>
      <c r="E136" s="1" t="s">
        <v>7796</v>
      </c>
      <c r="F136" s="1" t="s">
        <v>7796</v>
      </c>
      <c r="G136" s="1" t="s">
        <v>7797</v>
      </c>
      <c r="H136" s="1" t="s">
        <v>7798</v>
      </c>
      <c r="I136" s="1">
        <v>23</v>
      </c>
      <c r="J136" s="1" t="s">
        <v>7780</v>
      </c>
      <c r="K136" s="1" t="s">
        <v>7793</v>
      </c>
      <c r="L136" s="1" t="s">
        <v>7782</v>
      </c>
      <c r="M136" s="2" t="s">
        <v>7799</v>
      </c>
      <c r="N136" s="32" t="str">
        <f t="shared" si="2"/>
        <v>|Blood Magic Lv4|Summon Shedim|&amp;ref(Spell/P_Blood.jpg,nolink,25x25,Blood);3|&amp;ref(Spell/P_Air.jpg,nolink,25x25,Air);1|&amp;ref(Spell/V_Blood.jpg,nolink,25x25,Blood Slave);23|儀式/荒地限定|兵士召喚|
|~|~|&gt;|&gt;|&gt;|&gt;|電撃を放つ山羊の悪魔Shedを3体召喚します|</v>
      </c>
      <c r="O136" s="3" t="s">
        <v>7800</v>
      </c>
      <c r="S136" s="1">
        <v>3</v>
      </c>
    </row>
    <row r="137" spans="2:22" x14ac:dyDescent="0.15">
      <c r="B137" s="1" t="s">
        <v>7790</v>
      </c>
      <c r="C137" s="1">
        <v>9</v>
      </c>
      <c r="E137" s="1" t="s">
        <v>7801</v>
      </c>
      <c r="F137" s="1" t="s">
        <v>7801</v>
      </c>
      <c r="G137" s="1" t="s">
        <v>7802</v>
      </c>
      <c r="I137" s="1">
        <v>177</v>
      </c>
      <c r="J137" s="1" t="s">
        <v>7780</v>
      </c>
      <c r="K137" s="1" t="s">
        <v>7781</v>
      </c>
      <c r="L137" s="1" t="s">
        <v>7786</v>
      </c>
      <c r="M137" s="2" t="s">
        <v>7803</v>
      </c>
      <c r="N137" s="32" t="str">
        <f t="shared" si="2"/>
        <v>|Blood Magic Lv9|Release Lord of Civilization|&amp;ref(Spell/P_Blood.jpg,nolink,25x25,Blood);8||&amp;ref(Spell/V_Blood.jpg,nolink,25x25,Blood Slave);177|儀式/陸上専用|指揮官召喚|
|~|~|&gt;|&gt;|&gt;|&gt;|6体のGrigoriのうちの1体を召喚します|</v>
      </c>
      <c r="O137" s="3" t="s">
        <v>7804</v>
      </c>
      <c r="S137" s="1">
        <v>1</v>
      </c>
      <c r="V137" s="1" t="s">
        <v>7805</v>
      </c>
    </row>
    <row r="138" spans="2:22" x14ac:dyDescent="0.15">
      <c r="B138" s="1" t="s">
        <v>7977</v>
      </c>
      <c r="C138" s="1">
        <v>4</v>
      </c>
      <c r="E138" s="1" t="s">
        <v>7957</v>
      </c>
      <c r="F138" s="1" t="s">
        <v>7957</v>
      </c>
      <c r="G138" s="1" t="s">
        <v>7958</v>
      </c>
      <c r="I138" s="1">
        <v>6</v>
      </c>
      <c r="J138" s="1" t="s">
        <v>7959</v>
      </c>
      <c r="K138" s="1" t="s">
        <v>7960</v>
      </c>
      <c r="L138" s="1" t="s">
        <v>7961</v>
      </c>
      <c r="M138" s="2" t="s">
        <v>7962</v>
      </c>
      <c r="N138" s="32" t="str">
        <f t="shared" si="2"/>
        <v>|Conjuration Lv4|Summon Kusarikkus|&amp;ref(Spell/P_Earth.jpg,nolink,25x25,Earth);1||&amp;ref(Spell/V_Earth.jpg,nolink,25x25,Earth Gem);6|儀式/陸上専用|兵士召喚|
|~|~|&gt;|&gt;|&gt;|&gt;|悪魔殺しの槍を持つ神聖なる牛人間Kusarikkuを2体召喚します|</v>
      </c>
      <c r="O138" s="3" t="s">
        <v>7963</v>
      </c>
      <c r="S138" s="1">
        <v>2</v>
      </c>
    </row>
    <row r="139" spans="2:22" x14ac:dyDescent="0.15">
      <c r="B139" s="1" t="s">
        <v>7977</v>
      </c>
      <c r="C139" s="1">
        <v>5</v>
      </c>
      <c r="E139" s="1" t="s">
        <v>7964</v>
      </c>
      <c r="F139" s="1" t="s">
        <v>7964</v>
      </c>
      <c r="G139" s="1" t="s">
        <v>7965</v>
      </c>
      <c r="I139" s="1">
        <v>24</v>
      </c>
      <c r="J139" s="1" t="s">
        <v>7959</v>
      </c>
      <c r="K139" s="1" t="s">
        <v>7960</v>
      </c>
      <c r="L139" s="1" t="s">
        <v>7966</v>
      </c>
      <c r="M139" s="2" t="s">
        <v>7967</v>
      </c>
      <c r="N139" s="32" t="str">
        <f t="shared" si="2"/>
        <v>|Conjuration Lv5|Summon Ugallu|&amp;ref(Spell/P_Air.jpg,nolink,25x25,Air);3||&amp;ref(Spell/V_Air.jpg,nolink,25x25,Air Gem);24|儀式/陸上専用|指揮官召喚|
|~|~|&gt;|&gt;|&gt;|&gt;|低級の嵐の神Ugalluを召喚します|</v>
      </c>
      <c r="O139" s="3" t="s">
        <v>7968</v>
      </c>
      <c r="S139" s="1">
        <v>1</v>
      </c>
    </row>
    <row r="140" spans="2:22" x14ac:dyDescent="0.15">
      <c r="B140" s="1" t="s">
        <v>7977</v>
      </c>
      <c r="C140" s="1">
        <v>7</v>
      </c>
      <c r="E140" s="1" t="s">
        <v>7969</v>
      </c>
      <c r="F140" s="1" t="s">
        <v>7969</v>
      </c>
      <c r="G140" s="1" t="s">
        <v>7970</v>
      </c>
      <c r="I140" s="1">
        <v>6</v>
      </c>
      <c r="J140" s="1" t="s">
        <v>7959</v>
      </c>
      <c r="K140" s="1" t="s">
        <v>7960</v>
      </c>
      <c r="L140" s="1" t="s">
        <v>7961</v>
      </c>
      <c r="M140" s="2" t="s">
        <v>7971</v>
      </c>
      <c r="N140" s="32" t="str">
        <f t="shared" si="2"/>
        <v>|Conjuration Lv7|Call Anzu|&amp;ref(Spell/P_Air.jpg,nolink,25x25,Air);4||&amp;ref(Spell/V_Air.jpg,nolink,25x25,Air Gem);6|儀式/陸上専用|兵士召喚|
|~|~|&gt;|&gt;|&gt;|&gt;|水と炎を吐く魔鳥Anzuを1体召喚します|</v>
      </c>
      <c r="O140" s="3" t="s">
        <v>7972</v>
      </c>
      <c r="S140" s="1">
        <v>1</v>
      </c>
    </row>
    <row r="141" spans="2:22" x14ac:dyDescent="0.15">
      <c r="B141" s="1" t="s">
        <v>7977</v>
      </c>
      <c r="C141" s="1">
        <v>8</v>
      </c>
      <c r="E141" s="1" t="s">
        <v>7973</v>
      </c>
      <c r="F141" s="1" t="s">
        <v>7973</v>
      </c>
      <c r="G141" s="1" t="s">
        <v>7974</v>
      </c>
      <c r="I141" s="1">
        <v>60</v>
      </c>
      <c r="J141" s="1" t="s">
        <v>7959</v>
      </c>
      <c r="K141" s="1" t="s">
        <v>7960</v>
      </c>
      <c r="L141" s="1" t="s">
        <v>7966</v>
      </c>
      <c r="M141" s="2" t="s">
        <v>7975</v>
      </c>
      <c r="N141" s="32" t="str">
        <f t="shared" si="2"/>
        <v>|Conjuration Lv8|Call Apkallu|&amp;ref(Spell/P_Astral.jpg,nolink,25x25,Astral);5||&amp;ref(Spell/V_Astral.jpg,nolink,25x25,Astral Pearl);60|儀式/陸上専用|指揮官召喚|
|~|~|&gt;|&gt;|&gt;|&gt;|極めて高い魔力と研究力を持つUmu-apkalluを召喚します|</v>
      </c>
      <c r="O141" s="3" t="s">
        <v>7976</v>
      </c>
      <c r="S141" s="1">
        <v>1</v>
      </c>
    </row>
    <row r="142" spans="2:22" x14ac:dyDescent="0.15">
      <c r="B142" s="1" t="s">
        <v>7977</v>
      </c>
      <c r="C142" s="1">
        <v>8</v>
      </c>
      <c r="E142" s="1" t="s">
        <v>8066</v>
      </c>
      <c r="F142" s="1" t="s">
        <v>8066</v>
      </c>
      <c r="G142" s="1" t="s">
        <v>8067</v>
      </c>
      <c r="H142" s="1" t="s">
        <v>8068</v>
      </c>
      <c r="I142" s="1">
        <v>69</v>
      </c>
      <c r="J142" s="1" t="s">
        <v>7959</v>
      </c>
      <c r="K142" s="1" t="s">
        <v>8069</v>
      </c>
      <c r="L142" s="1" t="s">
        <v>7966</v>
      </c>
      <c r="M142" s="2" t="s">
        <v>8070</v>
      </c>
      <c r="N142" s="32" t="str">
        <f t="shared" si="2"/>
        <v>|Conjuration Lv8|Summon Telkhine|&amp;ref(Spell/P_Water.jpg,nolink,25x25,Water);5|&amp;ref(Spell/P_Air.jpg,nolink,25x25,Air);2|&amp;ref(Spell/V_Water.jpg,nolink,25x25,Water Gem);69|儀式/水陸両用|指揮官召喚|
|~|~|&gt;|&gt;|&gt;|&gt;|強大なる海の神霊Telkhineを召喚します|</v>
      </c>
      <c r="O142" s="3" t="s">
        <v>8071</v>
      </c>
      <c r="S142" s="1">
        <v>1</v>
      </c>
    </row>
    <row r="143" spans="2:22" x14ac:dyDescent="0.15">
      <c r="B143" s="1" t="s">
        <v>8072</v>
      </c>
      <c r="C143" s="1">
        <v>3</v>
      </c>
      <c r="E143" s="1" t="s">
        <v>8073</v>
      </c>
      <c r="F143" s="1" t="s">
        <v>8073</v>
      </c>
      <c r="G143" s="1" t="s">
        <v>8074</v>
      </c>
      <c r="I143" s="1">
        <v>8</v>
      </c>
      <c r="J143" s="1" t="s">
        <v>7959</v>
      </c>
      <c r="K143" s="1" t="s">
        <v>8080</v>
      </c>
      <c r="L143" s="1" t="s">
        <v>7961</v>
      </c>
      <c r="M143" s="2" t="s">
        <v>8075</v>
      </c>
      <c r="N143" s="32" t="str">
        <f t="shared" si="2"/>
        <v>|Blood Magic Lv3|Scapegoats|&amp;ref(Spell/P_Blood.jpg,nolink,25x25,Blood);1||&amp;ref(Spell/V_Blood.jpg,nolink,25x25,Blood Slave);8|儀式/荒地限定|兵士召喚|
|~|~|&gt;|&gt;|&gt;|&gt;|神聖で狂暴な山羊の悪魔Se'irを2体召喚します|</v>
      </c>
      <c r="O143" s="3" t="s">
        <v>8076</v>
      </c>
      <c r="S143" s="1">
        <v>2</v>
      </c>
    </row>
    <row r="144" spans="2:22" x14ac:dyDescent="0.15">
      <c r="B144" s="1" t="s">
        <v>8072</v>
      </c>
      <c r="C144" s="1">
        <v>6</v>
      </c>
      <c r="E144" s="1" t="s">
        <v>8077</v>
      </c>
      <c r="F144" s="1" t="s">
        <v>8077</v>
      </c>
      <c r="G144" s="1" t="s">
        <v>8078</v>
      </c>
      <c r="H144" s="1" t="s">
        <v>8079</v>
      </c>
      <c r="I144" s="1">
        <v>99</v>
      </c>
      <c r="J144" s="1" t="s">
        <v>7959</v>
      </c>
      <c r="K144" s="1" t="s">
        <v>7960</v>
      </c>
      <c r="L144" s="1" t="s">
        <v>7966</v>
      </c>
      <c r="M144" s="2" t="s">
        <v>8082</v>
      </c>
      <c r="N144" s="32" t="str">
        <f t="shared" si="2"/>
        <v>|Blood Magic Lv6|Call Melqart|&amp;ref(Spell/P_Blood.jpg,nolink,25x25,Blood);3|&amp;ref(Spell/P_Fire.jpg,nolink,25x25,Fire);2|&amp;ref(Spell/V_Blood.jpg,nolink,25x25,Blood Slave);99|儀式/陸上専用|指揮官召喚|
|~|~|&gt;|&gt;|&gt;|&gt;|恐るべき巨人の暴君Melqartを召喚します|</v>
      </c>
      <c r="O144" s="3" t="s">
        <v>8081</v>
      </c>
      <c r="S144" s="1">
        <v>1</v>
      </c>
    </row>
    <row r="145" spans="2:23" x14ac:dyDescent="0.15">
      <c r="B145" s="1" t="s">
        <v>8214</v>
      </c>
      <c r="C145" s="1">
        <v>3</v>
      </c>
      <c r="E145" s="1" t="s">
        <v>8206</v>
      </c>
      <c r="F145" s="1" t="s">
        <v>8206</v>
      </c>
      <c r="G145" s="1" t="s">
        <v>8207</v>
      </c>
      <c r="H145" s="1" t="s">
        <v>8208</v>
      </c>
      <c r="I145" s="1">
        <v>2</v>
      </c>
      <c r="J145" s="1" t="s">
        <v>8209</v>
      </c>
      <c r="K145" s="1" t="s">
        <v>8210</v>
      </c>
      <c r="L145" s="1" t="s">
        <v>8211</v>
      </c>
      <c r="M145" s="2" t="s">
        <v>8212</v>
      </c>
      <c r="N145" s="32" t="str">
        <f t="shared" si="2"/>
        <v>|Conjuration Lv3|Summon Sacred Scorpion|&amp;ref(Spell/P_Earth.jpg,nolink,25x25,Earth);1|&amp;ref(Spell/P_Death.jpg,nolink,25x25,Death);1|&amp;ref(Spell/V_Earth.jpg,nolink,25x25,Earth Gem);2|儀式/陸上専用|兵士召喚|
|~|~|&gt;|&gt;|&gt;|&gt;|致命的な毒を持つ神聖なる大蠍Sacred Scorpionを1体召喚します|</v>
      </c>
      <c r="O145" s="3" t="s">
        <v>8213</v>
      </c>
      <c r="S145" s="1">
        <v>1</v>
      </c>
    </row>
    <row r="146" spans="2:23" x14ac:dyDescent="0.15">
      <c r="B146" s="1" t="s">
        <v>8214</v>
      </c>
      <c r="C146" s="1">
        <v>7</v>
      </c>
      <c r="E146" s="1" t="s">
        <v>8215</v>
      </c>
      <c r="F146" s="1" t="s">
        <v>8215</v>
      </c>
      <c r="G146" s="1" t="s">
        <v>8216</v>
      </c>
      <c r="I146" s="1">
        <v>60</v>
      </c>
      <c r="J146" s="1" t="s">
        <v>8209</v>
      </c>
      <c r="K146" s="1" t="s">
        <v>8210</v>
      </c>
      <c r="L146" s="1" t="s">
        <v>8217</v>
      </c>
      <c r="M146" s="2" t="s">
        <v>8218</v>
      </c>
      <c r="N146" s="32" t="str">
        <f t="shared" si="2"/>
        <v>|Conjuration Lv7|Summon Balam|&amp;ref(Spell/P_Nature.jpg,nolink,25x25,Nature);4||&amp;ref(Spell/V_Nature.jpg,nolink,25x25,Nature Gem);60|儀式/陸上専用|指揮官召喚|
|~|~|&gt;|&gt;|&gt;|&gt;|4体のBalamのうちの1体を召喚します|</v>
      </c>
      <c r="O146" s="3" t="s">
        <v>8219</v>
      </c>
      <c r="S146" s="1">
        <v>1</v>
      </c>
      <c r="V146" s="1" t="s">
        <v>8224</v>
      </c>
    </row>
    <row r="147" spans="2:23" x14ac:dyDescent="0.15">
      <c r="B147" s="1" t="s">
        <v>8214</v>
      </c>
      <c r="C147" s="1">
        <v>8</v>
      </c>
      <c r="E147" s="1" t="s">
        <v>8220</v>
      </c>
      <c r="F147" s="1" t="s">
        <v>8220</v>
      </c>
      <c r="G147" s="1" t="s">
        <v>8221</v>
      </c>
      <c r="I147" s="1">
        <v>75</v>
      </c>
      <c r="J147" s="1" t="s">
        <v>8209</v>
      </c>
      <c r="K147" s="1" t="s">
        <v>8210</v>
      </c>
      <c r="L147" s="1" t="s">
        <v>8217</v>
      </c>
      <c r="M147" s="2" t="s">
        <v>8222</v>
      </c>
      <c r="N147" s="32" t="str">
        <f t="shared" si="2"/>
        <v>|Conjuration Lv8|Summon Chaac|&amp;ref(Spell/P_Air.jpg,nolink,25x25,Air);4||&amp;ref(Spell/V_Air.jpg,nolink,25x25,Air Gem);75|儀式/陸上専用|指揮官召喚|
|~|~|&gt;|&gt;|&gt;|&gt;|4体のChaacのうちの1体を召喚します|</v>
      </c>
      <c r="O147" s="3" t="s">
        <v>8223</v>
      </c>
      <c r="S147" s="1">
        <v>1</v>
      </c>
      <c r="V147" s="1" t="s">
        <v>8224</v>
      </c>
    </row>
    <row r="148" spans="2:23" x14ac:dyDescent="0.15">
      <c r="B148" s="1" t="s">
        <v>8225</v>
      </c>
      <c r="C148" s="1">
        <v>8</v>
      </c>
      <c r="E148" s="1" t="s">
        <v>8226</v>
      </c>
      <c r="F148" s="1" t="s">
        <v>8226</v>
      </c>
      <c r="G148" s="1" t="s">
        <v>8227</v>
      </c>
      <c r="H148" s="1" t="s">
        <v>8228</v>
      </c>
      <c r="I148" s="1">
        <v>70</v>
      </c>
      <c r="J148" s="1" t="s">
        <v>8209</v>
      </c>
      <c r="K148" s="1" t="s">
        <v>8229</v>
      </c>
      <c r="L148" s="1" t="s">
        <v>8230</v>
      </c>
      <c r="M148" s="2" t="s">
        <v>8231</v>
      </c>
      <c r="N148" s="32" t="str">
        <f t="shared" si="2"/>
        <v>|Enchantment Lv8|Theft of the Sun|&amp;ref(Spell/P_Death.jpg,nolink,25x25,Death);6|&amp;ref(Spell/P_Fire.jpg,nolink,25x25,Fire);3|&amp;ref(Spell/V_Death.jpg,nolink,25x25,Death Gem);70|儀式/首都限定|世界呪附|
|~|~|&gt;|&gt;|&gt;|&gt;|太陽を幽閉しその力を利用しつつ世界を永遠の夜に落とします|</v>
      </c>
      <c r="O148" s="3" t="s">
        <v>8226</v>
      </c>
      <c r="S148" s="1">
        <v>1</v>
      </c>
    </row>
    <row r="149" spans="2:23" x14ac:dyDescent="0.15">
      <c r="B149" s="1" t="s">
        <v>8232</v>
      </c>
      <c r="C149" s="1">
        <v>2</v>
      </c>
      <c r="E149" s="1" t="s">
        <v>8233</v>
      </c>
      <c r="F149" s="1" t="s">
        <v>8233</v>
      </c>
      <c r="G149" s="1" t="s">
        <v>8234</v>
      </c>
      <c r="J149" s="1" t="s">
        <v>8235</v>
      </c>
      <c r="K149" s="1" t="s">
        <v>8210</v>
      </c>
      <c r="L149" s="1" t="s">
        <v>8236</v>
      </c>
      <c r="M149" s="2" t="s">
        <v>8241</v>
      </c>
      <c r="N149" s="32" t="str">
        <f t="shared" si="2"/>
        <v>|Thaumaturgy Lv2|Break the Third Soul|&amp;ref(Spell/P_Air.jpg,nolink,25x25,Air);1|||戦闘/陸上専用|疲労|
|~|~|&gt;|&gt;|&gt;|&gt;|空気呼吸の敵1体を疲労させようと試みます|</v>
      </c>
      <c r="O149" s="3" t="s">
        <v>8237</v>
      </c>
      <c r="P149" s="1">
        <v>30</v>
      </c>
      <c r="Q149" s="1">
        <v>100</v>
      </c>
      <c r="R149" s="1">
        <v>0</v>
      </c>
      <c r="S149" s="1">
        <v>1</v>
      </c>
      <c r="T149" s="1">
        <v>5</v>
      </c>
      <c r="U149" s="1">
        <v>20</v>
      </c>
      <c r="V149" s="1" t="s">
        <v>8238</v>
      </c>
    </row>
    <row r="150" spans="2:23" x14ac:dyDescent="0.15">
      <c r="B150" s="1" t="s">
        <v>8232</v>
      </c>
      <c r="C150" s="1">
        <v>2</v>
      </c>
      <c r="E150" s="1" t="s">
        <v>8239</v>
      </c>
      <c r="F150" s="1" t="s">
        <v>8239</v>
      </c>
      <c r="G150" s="1" t="s">
        <v>8207</v>
      </c>
      <c r="J150" s="1" t="s">
        <v>8235</v>
      </c>
      <c r="K150" s="1" t="s">
        <v>8210</v>
      </c>
      <c r="L150" s="1" t="s">
        <v>8240</v>
      </c>
      <c r="M150" s="2" t="s">
        <v>8247</v>
      </c>
      <c r="N150" s="32" t="str">
        <f t="shared" si="2"/>
        <v>|Thaumaturgy Lv2|Break the Second Soul|&amp;ref(Spell/P_Earth.jpg,nolink,25x25,Earth);1|||戦闘/陸上専用|弱体化|
|~|~|&gt;|&gt;|&gt;|&gt;|実体ある敵1体の脚を骨折させます|</v>
      </c>
      <c r="O150" s="3" t="s">
        <v>8242</v>
      </c>
      <c r="P150" s="1">
        <v>30</v>
      </c>
      <c r="Q150" s="1">
        <v>100</v>
      </c>
      <c r="R150" s="1">
        <v>0</v>
      </c>
      <c r="S150" s="1">
        <v>1</v>
      </c>
      <c r="T150" s="1">
        <v>5</v>
      </c>
      <c r="U150" s="1">
        <v>20</v>
      </c>
      <c r="V150" s="1" t="s">
        <v>8243</v>
      </c>
    </row>
    <row r="151" spans="2:23" x14ac:dyDescent="0.15">
      <c r="B151" s="1" t="s">
        <v>8232</v>
      </c>
      <c r="C151" s="1">
        <v>2</v>
      </c>
      <c r="E151" s="1" t="s">
        <v>8244</v>
      </c>
      <c r="F151" s="1" t="s">
        <v>8244</v>
      </c>
      <c r="G151" s="1" t="s">
        <v>8208</v>
      </c>
      <c r="J151" s="1" t="s">
        <v>8235</v>
      </c>
      <c r="K151" s="1" t="s">
        <v>8210</v>
      </c>
      <c r="L151" s="1" t="s">
        <v>8240</v>
      </c>
      <c r="M151" s="2" t="s">
        <v>8246</v>
      </c>
      <c r="N151" s="32" t="str">
        <f t="shared" si="2"/>
        <v>|Thaumaturgy Lv2|Break the Fourth Soul|&amp;ref(Spell/P_Death.jpg,nolink,25x25,Death);1|||戦闘/陸上専用|弱体化|
|~|~|&gt;|&gt;|&gt;|&gt;|実体ある敵1体を呪い傷からの後遺症を受けやすくします|</v>
      </c>
      <c r="O151" s="3" t="s">
        <v>8245</v>
      </c>
      <c r="P151" s="1">
        <v>30</v>
      </c>
      <c r="Q151" s="1">
        <v>100</v>
      </c>
      <c r="R151" s="1">
        <v>0</v>
      </c>
      <c r="S151" s="1">
        <v>1</v>
      </c>
      <c r="T151" s="1">
        <v>5</v>
      </c>
      <c r="U151" s="1">
        <v>20</v>
      </c>
      <c r="V151" s="1" t="s">
        <v>8243</v>
      </c>
    </row>
    <row r="152" spans="2:23" x14ac:dyDescent="0.15">
      <c r="B152" s="1" t="s">
        <v>8232</v>
      </c>
      <c r="C152" s="1">
        <v>3</v>
      </c>
      <c r="E152" s="1" t="s">
        <v>8248</v>
      </c>
      <c r="F152" s="1" t="s">
        <v>8248</v>
      </c>
      <c r="G152" s="1" t="s">
        <v>8234</v>
      </c>
      <c r="J152" s="1" t="s">
        <v>8235</v>
      </c>
      <c r="K152" s="1" t="s">
        <v>8254</v>
      </c>
      <c r="L152" s="1" t="s">
        <v>8250</v>
      </c>
      <c r="M152" s="2" t="s">
        <v>8252</v>
      </c>
      <c r="N152" s="32" t="str">
        <f t="shared" si="2"/>
        <v>|Thaumaturgy Lv3|Gift of the Third Soul|&amp;ref(Spell/P_Air.jpg,nolink,25x25,Air);1|||戦闘/水陸両用|強化|
|~|~|&gt;|&gt;|&gt;|&gt;|味方1体の呼吸を助け疲労回復能力を与えます|</v>
      </c>
      <c r="O152" s="3" t="s">
        <v>8249</v>
      </c>
      <c r="P152" s="1">
        <v>20</v>
      </c>
      <c r="Q152" s="1">
        <v>100</v>
      </c>
      <c r="R152" s="1">
        <v>0</v>
      </c>
      <c r="S152" s="1">
        <v>1</v>
      </c>
      <c r="T152" s="1">
        <v>0</v>
      </c>
      <c r="U152" s="1">
        <v>20</v>
      </c>
      <c r="V152" s="1" t="s">
        <v>8251</v>
      </c>
    </row>
    <row r="153" spans="2:23" x14ac:dyDescent="0.15">
      <c r="B153" s="1" t="s">
        <v>8232</v>
      </c>
      <c r="C153" s="1">
        <v>3</v>
      </c>
      <c r="E153" s="1" t="s">
        <v>8253</v>
      </c>
      <c r="F153" s="1" t="s">
        <v>8253</v>
      </c>
      <c r="G153" s="1" t="s">
        <v>8207</v>
      </c>
      <c r="J153" s="1" t="s">
        <v>8235</v>
      </c>
      <c r="K153" s="1" t="s">
        <v>8254</v>
      </c>
      <c r="L153" s="1" t="s">
        <v>8250</v>
      </c>
      <c r="M153" s="2" t="s">
        <v>8256</v>
      </c>
      <c r="N153" s="32" t="str">
        <f t="shared" si="2"/>
        <v>|Thaumaturgy Lv3|Gift of the Second Soul|&amp;ref(Spell/P_Earth.jpg,nolink,25x25,Earth);1|||戦闘/水陸両用|強化|
|~|~|&gt;|&gt;|&gt;|&gt;|実体ある味方1体に打撃耐性を与えます|</v>
      </c>
      <c r="O153" s="3" t="s">
        <v>8255</v>
      </c>
      <c r="P153" s="1">
        <v>20</v>
      </c>
      <c r="Q153" s="1">
        <v>100</v>
      </c>
      <c r="R153" s="1">
        <v>0</v>
      </c>
      <c r="S153" s="1">
        <v>1</v>
      </c>
      <c r="T153" s="1">
        <v>0</v>
      </c>
      <c r="U153" s="1">
        <v>20</v>
      </c>
      <c r="V153" s="1" t="s">
        <v>8243</v>
      </c>
    </row>
    <row r="154" spans="2:23" x14ac:dyDescent="0.15">
      <c r="B154" s="1" t="s">
        <v>8232</v>
      </c>
      <c r="C154" s="1">
        <v>3</v>
      </c>
      <c r="E154" s="1" t="s">
        <v>8319</v>
      </c>
      <c r="F154" s="1" t="s">
        <v>8319</v>
      </c>
      <c r="G154" s="1" t="s">
        <v>8208</v>
      </c>
      <c r="J154" s="1" t="s">
        <v>8235</v>
      </c>
      <c r="K154" s="1" t="s">
        <v>8254</v>
      </c>
      <c r="L154" s="1" t="s">
        <v>8250</v>
      </c>
      <c r="M154" s="2" t="s">
        <v>8257</v>
      </c>
      <c r="N154" s="32" t="str">
        <f t="shared" si="2"/>
        <v>|Thaumaturgy Lv3|Gift of the Fourth Soul|&amp;ref(Spell/P_Death.jpg,nolink,25x25,Death);1|||戦闘/水陸両用|強化|
|~|~|&gt;|&gt;|&gt;|&gt;|実体ある味方1体に幸運を与えます|</v>
      </c>
      <c r="O154" s="3" t="s">
        <v>8258</v>
      </c>
      <c r="P154" s="1">
        <v>20</v>
      </c>
      <c r="Q154" s="1">
        <v>100</v>
      </c>
      <c r="R154" s="1">
        <v>0</v>
      </c>
      <c r="S154" s="1">
        <v>1</v>
      </c>
      <c r="T154" s="1">
        <v>0</v>
      </c>
      <c r="U154" s="1">
        <v>20</v>
      </c>
      <c r="V154" s="1" t="s">
        <v>8243</v>
      </c>
    </row>
    <row r="155" spans="2:23" x14ac:dyDescent="0.15">
      <c r="B155" s="1" t="s">
        <v>8259</v>
      </c>
      <c r="C155" s="1">
        <v>2</v>
      </c>
      <c r="E155" s="1" t="s">
        <v>8260</v>
      </c>
      <c r="F155" s="1" t="s">
        <v>8260</v>
      </c>
      <c r="G155" s="1" t="s">
        <v>8261</v>
      </c>
      <c r="J155" s="1" t="s">
        <v>8262</v>
      </c>
      <c r="K155" s="1" t="s">
        <v>8263</v>
      </c>
      <c r="L155" s="1" t="s">
        <v>8264</v>
      </c>
      <c r="M155" s="2" t="s">
        <v>8265</v>
      </c>
      <c r="N155" s="32" t="str">
        <f t="shared" si="2"/>
        <v>|Blood Magic Lv2|Break the First Soul|&amp;ref(Spell/P_Blood.jpg,nolink,25x25,Blood);1|||戦闘/陸上専用|出血|
|~|~|&gt;|&gt;|&gt;|&gt;|敵1体を大量出血させ病気にしようと試みます|</v>
      </c>
      <c r="O155" s="3" t="s">
        <v>8266</v>
      </c>
      <c r="P155" s="1">
        <v>30</v>
      </c>
      <c r="Q155" s="1">
        <v>125</v>
      </c>
      <c r="R155" s="1">
        <v>0</v>
      </c>
      <c r="S155" s="1">
        <v>1</v>
      </c>
      <c r="T155" s="1">
        <v>5</v>
      </c>
      <c r="U155" s="1">
        <v>20</v>
      </c>
      <c r="V155" s="1" t="s">
        <v>8267</v>
      </c>
      <c r="W155" s="1" t="s">
        <v>8268</v>
      </c>
    </row>
    <row r="156" spans="2:23" x14ac:dyDescent="0.15">
      <c r="B156" s="1" t="s">
        <v>8259</v>
      </c>
      <c r="C156" s="1">
        <v>3</v>
      </c>
      <c r="E156" s="1" t="s">
        <v>8320</v>
      </c>
      <c r="F156" s="1" t="s">
        <v>8320</v>
      </c>
      <c r="G156" s="1" t="s">
        <v>8261</v>
      </c>
      <c r="J156" s="1" t="s">
        <v>8262</v>
      </c>
      <c r="K156" s="1" t="s">
        <v>8269</v>
      </c>
      <c r="L156" s="1" t="s">
        <v>8270</v>
      </c>
      <c r="M156" s="2" t="s">
        <v>8271</v>
      </c>
      <c r="N156" s="32" t="str">
        <f t="shared" si="2"/>
        <v>|Blood Magic Lv3|Gift of the First Soul|&amp;ref(Spell/P_Blood.jpg,nolink,25x25,Blood);1|||戦闘/水陸両用|強化|
|~|~|&gt;|&gt;|&gt;|&gt;|味方1体に再生能力を与えます|</v>
      </c>
      <c r="O156" s="3" t="s">
        <v>8272</v>
      </c>
      <c r="P156" s="1">
        <v>20</v>
      </c>
      <c r="Q156" s="1">
        <v>125</v>
      </c>
      <c r="R156" s="1">
        <v>0</v>
      </c>
      <c r="S156" s="1">
        <v>1</v>
      </c>
      <c r="T156" s="1">
        <v>0</v>
      </c>
      <c r="U156" s="1">
        <v>20</v>
      </c>
      <c r="V156" s="1" t="s">
        <v>8267</v>
      </c>
    </row>
    <row r="157" spans="2:23" x14ac:dyDescent="0.15">
      <c r="B157" s="1" t="s">
        <v>8413</v>
      </c>
      <c r="C157" s="1">
        <v>0</v>
      </c>
      <c r="E157" s="1" t="s">
        <v>8414</v>
      </c>
      <c r="F157" s="1" t="s">
        <v>8414</v>
      </c>
      <c r="G157" s="1" t="s">
        <v>8415</v>
      </c>
      <c r="H157" s="1" t="s">
        <v>8416</v>
      </c>
      <c r="I157" s="1">
        <v>5</v>
      </c>
      <c r="J157" s="1" t="s">
        <v>8417</v>
      </c>
      <c r="K157" s="1" t="s">
        <v>8418</v>
      </c>
      <c r="L157" s="1" t="s">
        <v>8419</v>
      </c>
      <c r="M157" s="2" t="s">
        <v>8420</v>
      </c>
      <c r="N157" s="32" t="str">
        <f t="shared" si="2"/>
        <v>|Enchantment Lv0|Blessing of the God-slayer|&amp;ref(Spell/P_Water.jpg,nolink,25x25,Water);1|&amp;ref(Spell/P_Holy.jpg,nolink,25x25,Holy);1|&amp;ref(Spell/V_Water.jpg,nolink,25x25,Water Gem);5|儀式/陸上専用|個人呪附|
|~|~|&gt;|&gt;|&gt;|&gt;|Polemarch1体に一年間のみ力を与えます|</v>
      </c>
      <c r="O157" s="3" t="s">
        <v>8421</v>
      </c>
      <c r="S157" s="1">
        <v>1</v>
      </c>
      <c r="V157" s="1" t="s">
        <v>8422</v>
      </c>
    </row>
    <row r="158" spans="2:23" x14ac:dyDescent="0.15">
      <c r="B158" s="1" t="s">
        <v>8423</v>
      </c>
      <c r="C158" s="1">
        <v>7</v>
      </c>
      <c r="E158" s="1" t="s">
        <v>8424</v>
      </c>
      <c r="F158" s="1" t="s">
        <v>8424</v>
      </c>
      <c r="G158" s="1" t="s">
        <v>8425</v>
      </c>
      <c r="H158" s="1" t="s">
        <v>8426</v>
      </c>
      <c r="I158" s="1">
        <v>60</v>
      </c>
      <c r="J158" s="1" t="s">
        <v>8417</v>
      </c>
      <c r="K158" s="1" t="s">
        <v>8427</v>
      </c>
      <c r="L158" s="1" t="s">
        <v>8428</v>
      </c>
      <c r="M158" s="2" t="s">
        <v>8429</v>
      </c>
      <c r="N158" s="32" t="str">
        <f t="shared" si="2"/>
        <v>|Thaumaturgy Lv7|Gigantomachia|&amp;ref(Spell/P_Earth.jpg,nolink,25x25,Earth);5|&amp;ref(Spell/P_Fire.jpg,nolink,25x25,Fire);4|&amp;ref(Spell/V_Earth.jpg,nolink,25x25,Earth Gem);60|儀式/水陸両用|世界呪附|
|~|~|&gt;|&gt;|&gt;|&gt;|自国の支配力拡散を助け制限雇用の枠を拡張します|</v>
      </c>
      <c r="O158" s="3" t="s">
        <v>8424</v>
      </c>
      <c r="S158" s="1">
        <v>1</v>
      </c>
      <c r="V158" s="1" t="s">
        <v>8428</v>
      </c>
    </row>
    <row r="159" spans="2:23" x14ac:dyDescent="0.15">
      <c r="B159" s="1" t="s">
        <v>8524</v>
      </c>
      <c r="C159" s="1">
        <v>6</v>
      </c>
      <c r="E159" s="1" t="s">
        <v>8525</v>
      </c>
      <c r="F159" s="1" t="s">
        <v>8525</v>
      </c>
      <c r="G159" s="1" t="s">
        <v>8526</v>
      </c>
      <c r="I159" s="1">
        <v>10</v>
      </c>
      <c r="J159" s="1" t="s">
        <v>8417</v>
      </c>
      <c r="K159" s="1" t="s">
        <v>8527</v>
      </c>
      <c r="L159" s="1" t="s">
        <v>8528</v>
      </c>
      <c r="M159" s="2" t="s">
        <v>8529</v>
      </c>
      <c r="N159" s="32" t="str">
        <f t="shared" si="2"/>
        <v>|Conjuration Lv6|Summon Monster Fish|&amp;ref(Spell/P_Water.jpg,nolink,25x25,Water);3||&amp;ref(Spell/V_Water.jpg,nolink,25x25,Water Gem);10|儀式/水中専用|兵士召喚|
|~|~|&gt;|&gt;|&gt;|&gt;|敵を丸呑みする深海魚Monster Fishを1体召喚します|</v>
      </c>
      <c r="O159" s="3" t="s">
        <v>8530</v>
      </c>
      <c r="S159" s="1">
        <v>1</v>
      </c>
    </row>
    <row r="160" spans="2:23" x14ac:dyDescent="0.15">
      <c r="B160" s="1" t="s">
        <v>8423</v>
      </c>
      <c r="C160" s="1">
        <v>3</v>
      </c>
      <c r="E160" s="1" t="s">
        <v>8603</v>
      </c>
      <c r="F160" s="1" t="s">
        <v>8603</v>
      </c>
      <c r="G160" s="1" t="s">
        <v>8604</v>
      </c>
      <c r="I160" s="1">
        <v>15</v>
      </c>
      <c r="J160" s="1" t="s">
        <v>8417</v>
      </c>
      <c r="K160" s="1" t="s">
        <v>8427</v>
      </c>
      <c r="L160" s="1" t="s">
        <v>8605</v>
      </c>
      <c r="M160" s="2" t="s">
        <v>8606</v>
      </c>
      <c r="N160" s="32" t="str">
        <f t="shared" si="2"/>
        <v>|Thaumaturgy Lv3|Mind Vessel|&amp;ref(Spell/P_Astral.jpg,nolink,25x25,Astral);3||&amp;ref(Spell/V_Astral.jpg,nolink,25x25,Astral Pearl);15|儀式/水陸両用|特殊|
|~|~|&gt;|&gt;|&gt;|&gt;|Abolethの星魔法をAndrodai1体と共有します|</v>
      </c>
      <c r="O160" s="3" t="s">
        <v>8603</v>
      </c>
      <c r="S160" s="1">
        <v>1</v>
      </c>
      <c r="V160" s="1" t="s">
        <v>8607</v>
      </c>
    </row>
    <row r="161" spans="2:19" x14ac:dyDescent="0.15">
      <c r="B161" s="1" t="s">
        <v>8423</v>
      </c>
      <c r="C161" s="1">
        <v>5</v>
      </c>
      <c r="E161" s="1" t="s">
        <v>8608</v>
      </c>
      <c r="F161" s="1" t="s">
        <v>8608</v>
      </c>
      <c r="G161" s="1" t="s">
        <v>8604</v>
      </c>
      <c r="H161" s="1" t="s">
        <v>8609</v>
      </c>
      <c r="I161" s="1">
        <v>15</v>
      </c>
      <c r="J161" s="1" t="s">
        <v>8417</v>
      </c>
      <c r="K161" s="1" t="s">
        <v>8427</v>
      </c>
      <c r="L161" s="1" t="s">
        <v>8528</v>
      </c>
      <c r="M161" s="2" t="s">
        <v>8610</v>
      </c>
      <c r="N161" s="32" t="str">
        <f t="shared" si="2"/>
        <v>|Thaumaturgy Lv5|Enslave Sea Trolls|&amp;ref(Spell/P_Astral.jpg,nolink,25x25,Astral);3|&amp;ref(Spell/P_Water.jpg,nolink,25x25,Water);2|&amp;ref(Spell/V_Astral.jpg,nolink,25x25,Astral Pearl);15|儀式/水陸両用|兵士召喚|
|~|~|&gt;|&gt;|&gt;|&gt;|武装した再生能力を持つ亜人Slave Trollを5+体召喚します|</v>
      </c>
      <c r="O161" s="3" t="s">
        <v>8611</v>
      </c>
      <c r="S161" s="1" t="s">
        <v>8612</v>
      </c>
    </row>
    <row r="162" spans="2:19" x14ac:dyDescent="0.15">
      <c r="B162" s="1" t="s">
        <v>8895</v>
      </c>
      <c r="C162" s="1">
        <v>0</v>
      </c>
      <c r="E162" s="1" t="s">
        <v>8896</v>
      </c>
      <c r="F162" s="1" t="s">
        <v>8896</v>
      </c>
      <c r="G162" s="1" t="s">
        <v>8897</v>
      </c>
      <c r="I162" s="1">
        <v>7</v>
      </c>
      <c r="J162" s="1" t="s">
        <v>8898</v>
      </c>
      <c r="K162" s="1" t="s">
        <v>8899</v>
      </c>
      <c r="L162" s="1" t="s">
        <v>8900</v>
      </c>
      <c r="M162" s="2" t="s">
        <v>8901</v>
      </c>
      <c r="N162" s="32" t="str">
        <f t="shared" si="2"/>
        <v>|Conjuration Lv0|Call Ephor|&amp;ref(Spell/P_Death.jpg,nolink,25x25,Death);1||&amp;ref(Spell/V_Death.jpg,nolink,25x25,Death Gem);7|儀式/水陸両用|指揮官召喚|
|~|~|&gt;|&gt;|&gt;|&gt;|下級聖職者の霊Ephorを召喚します|</v>
      </c>
      <c r="O162" s="3" t="s">
        <v>8902</v>
      </c>
      <c r="S162" s="1">
        <v>1</v>
      </c>
    </row>
    <row r="163" spans="2:19" x14ac:dyDescent="0.15">
      <c r="B163" s="1" t="s">
        <v>8895</v>
      </c>
      <c r="C163" s="1">
        <v>0</v>
      </c>
      <c r="E163" s="1" t="s">
        <v>8903</v>
      </c>
      <c r="F163" s="1" t="s">
        <v>8903</v>
      </c>
      <c r="G163" s="1" t="s">
        <v>8897</v>
      </c>
      <c r="I163" s="1">
        <v>11</v>
      </c>
      <c r="J163" s="1" t="s">
        <v>8898</v>
      </c>
      <c r="K163" s="1" t="s">
        <v>8899</v>
      </c>
      <c r="L163" s="1" t="s">
        <v>8900</v>
      </c>
      <c r="M163" s="2" t="s">
        <v>8904</v>
      </c>
      <c r="N163" s="32" t="str">
        <f t="shared" si="2"/>
        <v>|Conjuration Lv0|Call Spectral Philosopher|&amp;ref(Spell/P_Death.jpg,nolink,25x25,Death);1||&amp;ref(Spell/V_Death.jpg,nolink,25x25,Death Gem);11|儀式/水陸両用|指揮官召喚|
|~|~|&gt;|&gt;|&gt;|&gt;|怠惰な地での研究を得意とするSpectral Philosopherを召喚します|</v>
      </c>
      <c r="O163" s="3" t="s">
        <v>8905</v>
      </c>
      <c r="S163" s="1">
        <v>1</v>
      </c>
    </row>
    <row r="164" spans="2:19" x14ac:dyDescent="0.15">
      <c r="B164" s="1" t="s">
        <v>9088</v>
      </c>
      <c r="C164" s="1">
        <v>0</v>
      </c>
      <c r="E164" s="1" t="s">
        <v>9089</v>
      </c>
      <c r="F164" s="1" t="s">
        <v>9089</v>
      </c>
      <c r="G164" s="1" t="s">
        <v>9085</v>
      </c>
      <c r="I164" s="1">
        <v>3</v>
      </c>
      <c r="J164" s="1" t="s">
        <v>9090</v>
      </c>
      <c r="K164" s="1" t="s">
        <v>9098</v>
      </c>
      <c r="L164" s="1" t="s">
        <v>9099</v>
      </c>
      <c r="M164" s="2" t="s">
        <v>9100</v>
      </c>
      <c r="N164" s="32" t="str">
        <f t="shared" si="2"/>
        <v>|Conjuration Lv0|Revive Lictor|&amp;ref(Spell/P_Death.jpg,nolink,25x25,Death);2||&amp;ref(Spell/V_Death.jpg,nolink,25x25,Death Gem);3|儀式/陸上専用|兵士召喚|
|~|~|&gt;|&gt;|&gt;|&gt;|戦斧を振るう神聖なる警護官Lictorを1体召喚します|</v>
      </c>
      <c r="O164" s="3" t="s">
        <v>9101</v>
      </c>
      <c r="S164" s="1">
        <v>1</v>
      </c>
    </row>
    <row r="165" spans="2:19" x14ac:dyDescent="0.15">
      <c r="B165" s="1" t="s">
        <v>9088</v>
      </c>
      <c r="C165" s="1">
        <v>0</v>
      </c>
      <c r="E165" s="1" t="s">
        <v>9091</v>
      </c>
      <c r="F165" s="1" t="s">
        <v>9091</v>
      </c>
      <c r="G165" s="1" t="s">
        <v>9085</v>
      </c>
      <c r="I165" s="1">
        <v>4</v>
      </c>
      <c r="J165" s="1" t="s">
        <v>9090</v>
      </c>
      <c r="K165" s="1" t="s">
        <v>9098</v>
      </c>
      <c r="L165" s="1" t="s">
        <v>9102</v>
      </c>
      <c r="M165" s="2" t="s">
        <v>9103</v>
      </c>
      <c r="N165" s="32" t="str">
        <f t="shared" si="2"/>
        <v>|Conjuration Lv0|Revive Censor|&amp;ref(Spell/P_Death.jpg,nolink,25x25,Death);2||&amp;ref(Spell/V_Death.jpg,nolink,25x25,Death Gem);4|儀式/陸上専用|指揮官召喚|
|~|~|&gt;|&gt;|&gt;|&gt;|高い指揮能力を持つ監察官Censorを召喚します|</v>
      </c>
      <c r="O165" s="3" t="s">
        <v>9104</v>
      </c>
      <c r="S165" s="1">
        <v>1</v>
      </c>
    </row>
    <row r="166" spans="2:19" x14ac:dyDescent="0.15">
      <c r="B166" s="1" t="s">
        <v>9088</v>
      </c>
      <c r="C166" s="1">
        <v>0</v>
      </c>
      <c r="E166" s="1" t="s">
        <v>9092</v>
      </c>
      <c r="F166" s="1" t="s">
        <v>9092</v>
      </c>
      <c r="G166" s="1" t="s">
        <v>9085</v>
      </c>
      <c r="I166" s="1">
        <v>10</v>
      </c>
      <c r="J166" s="1" t="s">
        <v>9090</v>
      </c>
      <c r="K166" s="1" t="s">
        <v>9098</v>
      </c>
      <c r="L166" s="1" t="s">
        <v>9102</v>
      </c>
      <c r="M166" s="2" t="s">
        <v>9105</v>
      </c>
      <c r="N166" s="32" t="str">
        <f t="shared" si="2"/>
        <v>|Conjuration Lv0|Revive Acolyte|&amp;ref(Spell/P_Death.jpg,nolink,25x25,Death);2||&amp;ref(Spell/V_Death.jpg,nolink,25x25,Death Gem);10|儀式/陸上専用|指揮官召喚|
|~|~|&gt;|&gt;|&gt;|&gt;|下級聖職者Acolyte of Eldregateを召喚します|</v>
      </c>
      <c r="O166" s="3" t="s">
        <v>9106</v>
      </c>
      <c r="S166" s="1">
        <v>1</v>
      </c>
    </row>
    <row r="167" spans="2:19" x14ac:dyDescent="0.15">
      <c r="B167" s="1" t="s">
        <v>9088</v>
      </c>
      <c r="C167" s="1">
        <v>0</v>
      </c>
      <c r="E167" s="1" t="s">
        <v>9093</v>
      </c>
      <c r="F167" s="1" t="s">
        <v>9093</v>
      </c>
      <c r="G167" s="1" t="s">
        <v>9085</v>
      </c>
      <c r="I167" s="1">
        <v>16</v>
      </c>
      <c r="J167" s="1" t="s">
        <v>9090</v>
      </c>
      <c r="K167" s="1" t="s">
        <v>9098</v>
      </c>
      <c r="L167" s="1" t="s">
        <v>9102</v>
      </c>
      <c r="M167" s="2" t="s">
        <v>9107</v>
      </c>
      <c r="N167" s="32" t="str">
        <f t="shared" si="2"/>
        <v>|Conjuration Lv0|Revive Bishop|&amp;ref(Spell/P_Death.jpg,nolink,25x25,Death);2||&amp;ref(Spell/V_Death.jpg,nolink,25x25,Death Gem);16|儀式/陸上専用|指揮官召喚|
|~|~|&gt;|&gt;|&gt;|&gt;|中級聖職者Bishop of Eldregateを召喚します|</v>
      </c>
      <c r="O167" s="3" t="s">
        <v>9108</v>
      </c>
      <c r="S167" s="1">
        <v>1</v>
      </c>
    </row>
    <row r="168" spans="2:19" x14ac:dyDescent="0.15">
      <c r="B168" s="1" t="s">
        <v>9088</v>
      </c>
      <c r="C168" s="1">
        <v>0</v>
      </c>
      <c r="E168" s="1" t="s">
        <v>9094</v>
      </c>
      <c r="F168" s="1" t="s">
        <v>9094</v>
      </c>
      <c r="G168" s="1" t="s">
        <v>9085</v>
      </c>
      <c r="I168" s="1">
        <v>12</v>
      </c>
      <c r="J168" s="1" t="s">
        <v>9090</v>
      </c>
      <c r="K168" s="1" t="s">
        <v>9111</v>
      </c>
      <c r="L168" s="1" t="s">
        <v>9102</v>
      </c>
      <c r="M168" s="2" t="s">
        <v>9109</v>
      </c>
      <c r="N168" s="32" t="str">
        <f t="shared" si="2"/>
        <v>|Conjuration Lv0|Revive Spectator|&amp;ref(Spell/P_Death.jpg,nolink,25x25,Death);2||&amp;ref(Spell/V_Death.jpg,nolink,25x25,Death Gem);12|儀式/水陸両用|指揮官召喚|
|~|~|&gt;|&gt;|&gt;|&gt;|死の魔術師Spectatorを召喚します|</v>
      </c>
      <c r="O168" s="3" t="s">
        <v>9110</v>
      </c>
      <c r="S168" s="1">
        <v>1</v>
      </c>
    </row>
    <row r="169" spans="2:19" x14ac:dyDescent="0.15">
      <c r="B169" s="1" t="s">
        <v>9088</v>
      </c>
      <c r="C169" s="1">
        <v>0</v>
      </c>
      <c r="E169" s="1" t="s">
        <v>9095</v>
      </c>
      <c r="F169" s="1" t="s">
        <v>9095</v>
      </c>
      <c r="G169" s="1" t="s">
        <v>9097</v>
      </c>
      <c r="I169" s="1">
        <v>23</v>
      </c>
      <c r="J169" s="1" t="s">
        <v>9090</v>
      </c>
      <c r="K169" s="1" t="s">
        <v>9098</v>
      </c>
      <c r="L169" s="1" t="s">
        <v>9102</v>
      </c>
      <c r="M169" s="2" t="s">
        <v>9112</v>
      </c>
      <c r="N169" s="32" t="str">
        <f t="shared" si="2"/>
        <v>|Conjuration Lv0|Revive Arch Bishop|&amp;ref(Spell/P_Death.jpg,nolink,25x25,Death);3||&amp;ref(Spell/V_Death.jpg,nolink,25x25,Death Gem);23|儀式/陸上専用|指揮官召喚|
|~|~|&gt;|&gt;|&gt;|&gt;|上級聖職者Arch Bishop of Eldregateを召喚します|</v>
      </c>
      <c r="O169" s="3" t="s">
        <v>9113</v>
      </c>
      <c r="S169" s="1">
        <v>1</v>
      </c>
    </row>
    <row r="170" spans="2:19" x14ac:dyDescent="0.15">
      <c r="B170" s="1" t="s">
        <v>9088</v>
      </c>
      <c r="C170" s="1">
        <v>0</v>
      </c>
      <c r="E170" s="1" t="s">
        <v>9096</v>
      </c>
      <c r="F170" s="1" t="s">
        <v>9096</v>
      </c>
      <c r="G170" s="1" t="s">
        <v>9097</v>
      </c>
      <c r="I170" s="1">
        <v>20</v>
      </c>
      <c r="J170" s="1" t="s">
        <v>9090</v>
      </c>
      <c r="K170" s="1" t="s">
        <v>9111</v>
      </c>
      <c r="L170" s="1" t="s">
        <v>9102</v>
      </c>
      <c r="M170" s="2" t="s">
        <v>9114</v>
      </c>
      <c r="N170" s="32" t="str">
        <f t="shared" si="2"/>
        <v>|Conjuration Lv0|Revive Dusk Elder|&amp;ref(Spell/P_Death.jpg,nolink,25x25,Death);3||&amp;ref(Spell/V_Death.jpg,nolink,25x25,Death Gem);20|儀式/水陸両用|指揮官召喚|
|~|~|&gt;|&gt;|&gt;|&gt;|強大なる魔術師Dusk Elderを召喚します|</v>
      </c>
      <c r="O170" s="3" t="s">
        <v>9115</v>
      </c>
      <c r="S170" s="1">
        <v>1</v>
      </c>
    </row>
    <row r="171" spans="2:19" x14ac:dyDescent="0.15">
      <c r="B171" s="1" t="s">
        <v>9088</v>
      </c>
      <c r="C171" s="1">
        <v>2</v>
      </c>
      <c r="E171" s="1" t="s">
        <v>9116</v>
      </c>
      <c r="F171" s="1" t="s">
        <v>9116</v>
      </c>
      <c r="G171" s="1" t="s">
        <v>9085</v>
      </c>
      <c r="I171" s="1">
        <v>15</v>
      </c>
      <c r="J171" s="1" t="s">
        <v>9090</v>
      </c>
      <c r="K171" s="1" t="s">
        <v>9111</v>
      </c>
      <c r="L171" s="1" t="s">
        <v>9099</v>
      </c>
      <c r="M171" s="2" t="s">
        <v>9118</v>
      </c>
      <c r="N171" s="32" t="str">
        <f t="shared" si="2"/>
        <v>|Conjuration Lv2|Revive Wailing Lady|&amp;ref(Spell/P_Death.jpg,nolink,25x25,Death);2||&amp;ref(Spell/V_Death.jpg,nolink,25x25,Death Gem);15|儀式/水陸両用|兵士召喚|
|~|~|&gt;|&gt;|&gt;|&gt;|恐怖と死を振りまく神聖な霊Wailing Ladyを1体召喚します|</v>
      </c>
      <c r="O171" s="3" t="s">
        <v>9117</v>
      </c>
      <c r="S171" s="1">
        <v>1</v>
      </c>
    </row>
    <row r="172" spans="2:19" x14ac:dyDescent="0.15">
      <c r="B172" s="1" t="s">
        <v>9088</v>
      </c>
      <c r="C172" s="1">
        <v>3</v>
      </c>
      <c r="E172" s="1" t="s">
        <v>9119</v>
      </c>
      <c r="F172" s="1" t="s">
        <v>9119</v>
      </c>
      <c r="G172" s="1" t="s">
        <v>9085</v>
      </c>
      <c r="I172" s="1">
        <v>10</v>
      </c>
      <c r="J172" s="1" t="s">
        <v>9090</v>
      </c>
      <c r="K172" s="1" t="s">
        <v>9098</v>
      </c>
      <c r="L172" s="1" t="s">
        <v>9099</v>
      </c>
      <c r="M172" s="2" t="s">
        <v>9120</v>
      </c>
      <c r="N172" s="32" t="str">
        <f t="shared" si="2"/>
        <v>|Conjuration Lv3|Lictorian Guard|&amp;ref(Spell/P_Death.jpg,nolink,25x25,Death);2||&amp;ref(Spell/V_Death.jpg,nolink,25x25,Death Gem);10|儀式/陸上専用|兵士召喚|
|~|~|&gt;|&gt;|&gt;|&gt;|戦斧を振るう神聖なる警護官Lictorを5体召喚します|</v>
      </c>
      <c r="O172" s="3" t="s">
        <v>9101</v>
      </c>
      <c r="S172" s="1">
        <v>5</v>
      </c>
    </row>
    <row r="173" spans="2:19" x14ac:dyDescent="0.15">
      <c r="B173" s="1" t="s">
        <v>9088</v>
      </c>
      <c r="C173" s="1">
        <v>5</v>
      </c>
      <c r="E173" s="1" t="s">
        <v>9121</v>
      </c>
      <c r="F173" s="1" t="s">
        <v>9121</v>
      </c>
      <c r="G173" s="1" t="s">
        <v>9097</v>
      </c>
      <c r="I173" s="1">
        <v>50</v>
      </c>
      <c r="J173" s="1" t="s">
        <v>9090</v>
      </c>
      <c r="K173" s="1" t="s">
        <v>9111</v>
      </c>
      <c r="L173" s="1" t="s">
        <v>9099</v>
      </c>
      <c r="M173" s="2" t="s">
        <v>9122</v>
      </c>
      <c r="N173" s="32" t="str">
        <f t="shared" si="2"/>
        <v>|Conjuration Lv5|Lamentation|&amp;ref(Spell/P_Death.jpg,nolink,25x25,Death);3||&amp;ref(Spell/V_Death.jpg,nolink,25x25,Death Gem);50|儀式/水陸両用|兵士召喚|
|~|~|&gt;|&gt;|&gt;|&gt;|恐怖と死を振りまく神聖な霊Wailing Ladyを5体召喚します|</v>
      </c>
      <c r="O173" s="3" t="s">
        <v>9117</v>
      </c>
      <c r="S173" s="1">
        <v>5</v>
      </c>
    </row>
    <row r="174" spans="2:19" x14ac:dyDescent="0.15">
      <c r="B174" s="1" t="s">
        <v>9088</v>
      </c>
      <c r="C174" s="1">
        <v>7</v>
      </c>
      <c r="E174" s="1" t="s">
        <v>9123</v>
      </c>
      <c r="F174" s="1" t="s">
        <v>9123</v>
      </c>
      <c r="G174" s="1" t="s">
        <v>9124</v>
      </c>
      <c r="I174" s="1">
        <v>66</v>
      </c>
      <c r="J174" s="1" t="s">
        <v>9090</v>
      </c>
      <c r="K174" s="1" t="s">
        <v>9111</v>
      </c>
      <c r="L174" s="1" t="s">
        <v>9099</v>
      </c>
      <c r="M174" s="2" t="s">
        <v>9125</v>
      </c>
      <c r="N174" s="32" t="str">
        <f t="shared" si="2"/>
        <v>|Conjuration Lv7|Great Lamentation|&amp;ref(Spell/P_Death.jpg,nolink,25x25,Death);5||&amp;ref(Spell/V_Death.jpg,nolink,25x25,Death Gem);66|儀式/水陸両用|兵士召喚|
|~|~|&gt;|&gt;|&gt;|&gt;|恐怖と死を振りまく神聖な霊Wailing Ladyを14体召喚します|</v>
      </c>
      <c r="O174" s="3" t="s">
        <v>9117</v>
      </c>
      <c r="S174" s="1">
        <v>14</v>
      </c>
    </row>
    <row r="175" spans="2:19" x14ac:dyDescent="0.15">
      <c r="B175" s="1" t="s">
        <v>9088</v>
      </c>
      <c r="C175" s="1">
        <v>8</v>
      </c>
      <c r="E175" s="1" t="s">
        <v>9126</v>
      </c>
      <c r="F175" s="1" t="s">
        <v>9126</v>
      </c>
      <c r="G175" s="1" t="s">
        <v>9127</v>
      </c>
      <c r="I175" s="1">
        <v>35</v>
      </c>
      <c r="J175" s="1" t="s">
        <v>9090</v>
      </c>
      <c r="K175" s="1" t="s">
        <v>9098</v>
      </c>
      <c r="L175" s="1" t="s">
        <v>9099</v>
      </c>
      <c r="M175" s="2" t="s">
        <v>9128</v>
      </c>
      <c r="N175" s="32" t="str">
        <f t="shared" si="2"/>
        <v>|Conjuration Lv8|Lictorian Legion|&amp;ref(Spell/P_Death.jpg,nolink,25x25,Death);4||&amp;ref(Spell/V_Death.jpg,nolink,25x25,Death Gem);35|儀式/陸上専用|兵士召喚|
|~|~|&gt;|&gt;|&gt;|&gt;|戦斧を振るう神聖なる警護官Lictorを25体召喚します|</v>
      </c>
      <c r="O175" s="3" t="s">
        <v>9101</v>
      </c>
      <c r="S175" s="1">
        <v>25</v>
      </c>
    </row>
    <row r="176" spans="2:19" x14ac:dyDescent="0.15">
      <c r="B176" s="1" t="s">
        <v>9129</v>
      </c>
      <c r="C176" s="1">
        <v>6</v>
      </c>
      <c r="E176" s="1" t="s">
        <v>9130</v>
      </c>
      <c r="F176" s="1" t="s">
        <v>9130</v>
      </c>
      <c r="G176" s="1" t="s">
        <v>9127</v>
      </c>
      <c r="I176" s="1">
        <v>15</v>
      </c>
      <c r="J176" s="1" t="s">
        <v>9090</v>
      </c>
      <c r="K176" s="1" t="s">
        <v>9098</v>
      </c>
      <c r="L176" s="1" t="s">
        <v>9099</v>
      </c>
      <c r="M176" s="2" t="s">
        <v>9131</v>
      </c>
      <c r="N176" s="32" t="str">
        <f t="shared" si="2"/>
        <v>|Enchantment Lv6|Ermorian Legion|&amp;ref(Spell/P_Death.jpg,nolink,25x25,Death);4||&amp;ref(Spell/V_Death.jpg,nolink,25x25,Death Gem);15|儀式/陸上専用|兵士召喚|
|~|~|&gt;|&gt;|&gt;|&gt;|骨だけの軍団兵Longdead Legionnaireを50体召喚します|</v>
      </c>
      <c r="O176" s="3" t="s">
        <v>9132</v>
      </c>
      <c r="S176" s="1">
        <v>50</v>
      </c>
    </row>
    <row r="177" spans="2:23" x14ac:dyDescent="0.15">
      <c r="B177" s="1" t="s">
        <v>9133</v>
      </c>
      <c r="C177" s="1">
        <v>0</v>
      </c>
      <c r="E177" s="1" t="s">
        <v>9134</v>
      </c>
      <c r="F177" s="1" t="s">
        <v>9134</v>
      </c>
      <c r="G177" s="1" t="s">
        <v>9135</v>
      </c>
      <c r="J177" s="1" t="s">
        <v>9136</v>
      </c>
      <c r="K177" s="1" t="s">
        <v>9111</v>
      </c>
      <c r="L177" s="1" t="s">
        <v>9137</v>
      </c>
      <c r="M177" s="2" t="s">
        <v>9138</v>
      </c>
      <c r="N177" s="32" t="str">
        <f t="shared" si="2"/>
        <v>|Divine Lv0|Unholy Command|&amp;ref(Spell/P_Holy.jpg,nolink,25x25,Holy);1|||戦闘/水陸両用|隷属|
|~|~|&gt;|&gt;|&gt;|&gt;|敵のアンデッド1体を隷属させようと試みます|</v>
      </c>
      <c r="O177" s="3" t="s">
        <v>9139</v>
      </c>
      <c r="P177" s="1">
        <v>10</v>
      </c>
      <c r="Q177" s="1">
        <v>100</v>
      </c>
      <c r="R177" s="1">
        <v>0</v>
      </c>
      <c r="S177" s="1">
        <v>1</v>
      </c>
      <c r="T177" s="1">
        <v>0</v>
      </c>
      <c r="U177" s="1">
        <v>0</v>
      </c>
      <c r="V177" s="1" t="s">
        <v>9140</v>
      </c>
    </row>
    <row r="178" spans="2:23" x14ac:dyDescent="0.15">
      <c r="B178" s="1" t="s">
        <v>9133</v>
      </c>
      <c r="C178" s="1">
        <v>0</v>
      </c>
      <c r="E178" s="1" t="s">
        <v>9141</v>
      </c>
      <c r="F178" s="1" t="s">
        <v>9150</v>
      </c>
      <c r="G178" s="1" t="s">
        <v>9135</v>
      </c>
      <c r="J178" s="1" t="s">
        <v>9136</v>
      </c>
      <c r="K178" s="1" t="s">
        <v>9111</v>
      </c>
      <c r="L178" s="1" t="s">
        <v>9142</v>
      </c>
      <c r="M178" s="2" t="s">
        <v>9143</v>
      </c>
      <c r="N178" s="32" t="str">
        <f t="shared" si="2"/>
        <v>|Divine Lv0|Unholy Protection|&amp;ref(Spell/P_Holy.jpg,nolink,25x25,Holy);1|||戦闘/水陸両用|強化|
|~|~|&gt;|&gt;|&gt;|&gt;|小範囲のアンデッドの魔法抵抗を向上させます|</v>
      </c>
      <c r="O178" s="3" t="s">
        <v>9144</v>
      </c>
      <c r="P178" s="1">
        <v>20</v>
      </c>
      <c r="Q178" s="1">
        <v>100</v>
      </c>
      <c r="R178" s="1">
        <v>1</v>
      </c>
      <c r="S178" s="1">
        <v>1</v>
      </c>
      <c r="T178" s="1">
        <v>100</v>
      </c>
      <c r="U178" s="1">
        <v>0</v>
      </c>
      <c r="V178" s="1" t="s">
        <v>9145</v>
      </c>
    </row>
    <row r="179" spans="2:23" x14ac:dyDescent="0.15">
      <c r="B179" s="1" t="s">
        <v>9133</v>
      </c>
      <c r="C179" s="1">
        <v>0</v>
      </c>
      <c r="E179" s="1" t="s">
        <v>9146</v>
      </c>
      <c r="F179" s="1" t="s">
        <v>9151</v>
      </c>
      <c r="G179" s="1" t="s">
        <v>9135</v>
      </c>
      <c r="J179" s="1" t="s">
        <v>9136</v>
      </c>
      <c r="K179" s="1" t="s">
        <v>9111</v>
      </c>
      <c r="L179" s="1" t="s">
        <v>9142</v>
      </c>
      <c r="M179" s="2" t="s">
        <v>9147</v>
      </c>
      <c r="N179" s="32" t="str">
        <f t="shared" si="2"/>
        <v>|Divine Lv0|Unholy Blessing|&amp;ref(Spell/P_Holy.jpg,nolink,25x25,Holy);1|||戦闘/水陸両用|強化|
|~|~|&gt;|&gt;|&gt;|&gt;|小範囲の神聖なアンデッドを祝福します|</v>
      </c>
      <c r="O179" s="3" t="s">
        <v>9159</v>
      </c>
      <c r="P179" s="1">
        <v>20</v>
      </c>
      <c r="Q179" s="1">
        <v>100</v>
      </c>
      <c r="R179" s="1">
        <v>1</v>
      </c>
      <c r="S179" s="1">
        <v>1</v>
      </c>
      <c r="T179" s="1">
        <v>100</v>
      </c>
      <c r="U179" s="1">
        <v>0</v>
      </c>
      <c r="V179" s="1" t="s">
        <v>9148</v>
      </c>
    </row>
    <row r="180" spans="2:23" x14ac:dyDescent="0.15">
      <c r="B180" s="1" t="s">
        <v>9133</v>
      </c>
      <c r="C180" s="1">
        <v>0</v>
      </c>
      <c r="E180" s="1" t="s">
        <v>9149</v>
      </c>
      <c r="F180" s="1" t="s">
        <v>9152</v>
      </c>
      <c r="G180" s="1" t="s">
        <v>9135</v>
      </c>
      <c r="J180" s="1" t="s">
        <v>9136</v>
      </c>
      <c r="K180" s="1" t="s">
        <v>9111</v>
      </c>
      <c r="L180" s="1" t="s">
        <v>9142</v>
      </c>
      <c r="M180" s="2" t="s">
        <v>9153</v>
      </c>
      <c r="N180" s="32" t="str">
        <f t="shared" si="2"/>
        <v>|Divine Lv0|Unholy Power|&amp;ref(Spell/P_Holy.jpg,nolink,25x25,Holy);1|||戦闘/水陸両用|強化|
|~|~|&gt;|&gt;|&gt;|&gt;|小範囲のアンデッドの行動速度と攻撃技能を向上させます|</v>
      </c>
      <c r="O180" s="3" t="s">
        <v>9149</v>
      </c>
      <c r="P180" s="1">
        <v>20</v>
      </c>
      <c r="Q180" s="1">
        <v>100</v>
      </c>
      <c r="R180" s="1">
        <v>1</v>
      </c>
      <c r="S180" s="1">
        <v>1</v>
      </c>
      <c r="T180" s="1">
        <v>100</v>
      </c>
      <c r="U180" s="1">
        <v>0</v>
      </c>
      <c r="V180" s="1" t="s">
        <v>9145</v>
      </c>
    </row>
    <row r="181" spans="2:23" x14ac:dyDescent="0.15">
      <c r="B181" s="1" t="s">
        <v>9133</v>
      </c>
      <c r="C181" s="1">
        <v>0</v>
      </c>
      <c r="E181" s="1" t="s">
        <v>9141</v>
      </c>
      <c r="F181" s="1" t="s">
        <v>9154</v>
      </c>
      <c r="G181" s="1" t="s">
        <v>9155</v>
      </c>
      <c r="J181" s="1" t="s">
        <v>9136</v>
      </c>
      <c r="K181" s="1" t="s">
        <v>9111</v>
      </c>
      <c r="L181" s="1" t="s">
        <v>9142</v>
      </c>
      <c r="M181" s="2" t="s">
        <v>9156</v>
      </c>
      <c r="N181" s="32" t="str">
        <f t="shared" si="2"/>
        <v>|Divine Lv0|Unholy Protection|&amp;ref(Spell/P_Holy.jpg,nolink,25x25,Holy);2|||戦闘/水陸両用|強化|
|~|~|&gt;|&gt;|&gt;|&gt;|広範囲のアンデッドの魔法抵抗を向上させます|</v>
      </c>
      <c r="O181" s="3" t="s">
        <v>9144</v>
      </c>
      <c r="P181" s="1">
        <v>10</v>
      </c>
      <c r="Q181" s="1">
        <v>100</v>
      </c>
      <c r="R181" s="1">
        <v>10</v>
      </c>
      <c r="S181" s="1">
        <v>1</v>
      </c>
      <c r="T181" s="1">
        <v>100</v>
      </c>
      <c r="U181" s="1">
        <v>0</v>
      </c>
      <c r="V181" s="1" t="s">
        <v>9145</v>
      </c>
    </row>
    <row r="182" spans="2:23" x14ac:dyDescent="0.15">
      <c r="B182" s="1" t="s">
        <v>9133</v>
      </c>
      <c r="C182" s="1">
        <v>0</v>
      </c>
      <c r="E182" s="1" t="s">
        <v>9146</v>
      </c>
      <c r="F182" s="1" t="s">
        <v>9157</v>
      </c>
      <c r="G182" s="1" t="s">
        <v>9155</v>
      </c>
      <c r="J182" s="1" t="s">
        <v>9136</v>
      </c>
      <c r="K182" s="1" t="s">
        <v>9111</v>
      </c>
      <c r="L182" s="1" t="s">
        <v>9142</v>
      </c>
      <c r="M182" s="2" t="s">
        <v>9158</v>
      </c>
      <c r="N182" s="32" t="str">
        <f t="shared" si="2"/>
        <v>|Divine Lv0|Unholy Blessing|&amp;ref(Spell/P_Holy.jpg,nolink,25x25,Holy);2|||戦闘/水陸両用|強化|
|~|~|&gt;|&gt;|&gt;|&gt;|広範囲の神聖なアンデッドを祝福します|</v>
      </c>
      <c r="O182" s="3" t="s">
        <v>9159</v>
      </c>
      <c r="P182" s="1">
        <v>10</v>
      </c>
      <c r="Q182" s="1">
        <v>100</v>
      </c>
      <c r="R182" s="1">
        <v>10</v>
      </c>
      <c r="S182" s="1">
        <v>1</v>
      </c>
      <c r="T182" s="1">
        <v>100</v>
      </c>
      <c r="U182" s="1">
        <v>0</v>
      </c>
      <c r="V182" s="1" t="s">
        <v>9148</v>
      </c>
    </row>
    <row r="183" spans="2:23" x14ac:dyDescent="0.15">
      <c r="B183" s="1" t="s">
        <v>9133</v>
      </c>
      <c r="C183" s="1">
        <v>0</v>
      </c>
      <c r="E183" s="1" t="s">
        <v>9149</v>
      </c>
      <c r="F183" s="1" t="s">
        <v>9160</v>
      </c>
      <c r="G183" s="1" t="s">
        <v>9161</v>
      </c>
      <c r="J183" s="1" t="s">
        <v>9136</v>
      </c>
      <c r="K183" s="1" t="s">
        <v>9111</v>
      </c>
      <c r="L183" s="1" t="s">
        <v>9142</v>
      </c>
      <c r="M183" s="2" t="s">
        <v>9162</v>
      </c>
      <c r="N183" s="32" t="str">
        <f t="shared" si="2"/>
        <v>|Divine Lv0|Unholy Power|&amp;ref(Spell/P_Holy.jpg,nolink,25x25,Holy);3|||戦闘/水陸両用|強化|
|~|~|&gt;|&gt;|&gt;|&gt;|中範囲のアンデッドの行動速度と攻撃技能を向上させます|</v>
      </c>
      <c r="O183" s="3" t="s">
        <v>9149</v>
      </c>
      <c r="P183" s="1">
        <v>10</v>
      </c>
      <c r="Q183" s="1">
        <v>100</v>
      </c>
      <c r="R183" s="1">
        <v>5</v>
      </c>
      <c r="S183" s="1">
        <v>1</v>
      </c>
      <c r="T183" s="1">
        <v>100</v>
      </c>
      <c r="U183" s="1">
        <v>0</v>
      </c>
      <c r="V183" s="1" t="s">
        <v>9145</v>
      </c>
    </row>
    <row r="184" spans="2:23" x14ac:dyDescent="0.15">
      <c r="B184" s="1" t="s">
        <v>9133</v>
      </c>
      <c r="C184" s="1">
        <v>0</v>
      </c>
      <c r="E184" s="1" t="s">
        <v>9146</v>
      </c>
      <c r="F184" s="1" t="s">
        <v>9198</v>
      </c>
      <c r="G184" s="1" t="s">
        <v>9161</v>
      </c>
      <c r="J184" s="1" t="s">
        <v>9136</v>
      </c>
      <c r="K184" s="1" t="s">
        <v>9111</v>
      </c>
      <c r="L184" s="1" t="s">
        <v>9163</v>
      </c>
      <c r="M184" s="2" t="s">
        <v>9164</v>
      </c>
      <c r="N184" s="32" t="str">
        <f t="shared" si="2"/>
        <v>|Divine Lv0|Unholy Blessing|&amp;ref(Spell/P_Holy.jpg,nolink,25x25,Holy);3|||戦闘/水陸両用|全体強化|
|~|~|&gt;|&gt;|&gt;|&gt;|味方の神聖なアンデッド全員を祝福します|</v>
      </c>
      <c r="O184" s="3" t="s">
        <v>9159</v>
      </c>
      <c r="P184" s="1">
        <v>0</v>
      </c>
      <c r="Q184" s="1">
        <v>125</v>
      </c>
      <c r="R184" s="1">
        <v>666</v>
      </c>
      <c r="S184" s="1">
        <v>1</v>
      </c>
      <c r="T184" s="1">
        <v>0</v>
      </c>
      <c r="U184" s="1">
        <v>0</v>
      </c>
      <c r="V184" s="1" t="s">
        <v>9148</v>
      </c>
    </row>
    <row r="185" spans="2:23" x14ac:dyDescent="0.15">
      <c r="B185" s="1" t="s">
        <v>9133</v>
      </c>
      <c r="C185" s="1">
        <v>0</v>
      </c>
      <c r="E185" s="1" t="s">
        <v>9165</v>
      </c>
      <c r="F185" s="1" t="s">
        <v>9165</v>
      </c>
      <c r="G185" s="1" t="s">
        <v>9161</v>
      </c>
      <c r="J185" s="1" t="s">
        <v>9136</v>
      </c>
      <c r="K185" s="1" t="s">
        <v>9111</v>
      </c>
      <c r="L185" s="1" t="s">
        <v>9163</v>
      </c>
      <c r="M185" s="2" t="s">
        <v>9166</v>
      </c>
      <c r="N185" s="32" t="str">
        <f t="shared" si="2"/>
        <v>|Divine Lv0|Protection of the Sepulchre|&amp;ref(Spell/P_Holy.jpg,nolink,25x25,Holy);3|||戦闘/水陸両用|全体強化|
|~|~|&gt;|&gt;|&gt;|&gt;|味方のアンデッド全員の魔法抵抗を向上させようと試みます|</v>
      </c>
      <c r="O185" s="3" t="s">
        <v>9144</v>
      </c>
      <c r="P185" s="1">
        <v>0</v>
      </c>
      <c r="Q185" s="1">
        <v>125</v>
      </c>
      <c r="R185" s="1">
        <v>666</v>
      </c>
      <c r="S185" s="1">
        <v>1</v>
      </c>
      <c r="T185" s="1">
        <v>0</v>
      </c>
      <c r="U185" s="1">
        <v>0</v>
      </c>
      <c r="V185" s="1" t="s">
        <v>9167</v>
      </c>
    </row>
    <row r="186" spans="2:23" x14ac:dyDescent="0.15">
      <c r="B186" s="1" t="s">
        <v>9133</v>
      </c>
      <c r="C186" s="1">
        <v>0</v>
      </c>
      <c r="E186" s="1" t="s">
        <v>9168</v>
      </c>
      <c r="F186" s="1" t="s">
        <v>9168</v>
      </c>
      <c r="G186" s="1" t="s">
        <v>9169</v>
      </c>
      <c r="J186" s="1" t="s">
        <v>9136</v>
      </c>
      <c r="K186" s="1" t="s">
        <v>9111</v>
      </c>
      <c r="L186" s="1" t="s">
        <v>9163</v>
      </c>
      <c r="M186" s="2" t="s">
        <v>9170</v>
      </c>
      <c r="N186" s="32" t="str">
        <f t="shared" si="2"/>
        <v>|Divine Lv0|Power of the Sepulchre|&amp;ref(Spell/P_Holy.jpg,nolink,25x25,Holy);4|||戦闘/水陸両用|全体強化|
|~|~|&gt;|&gt;|&gt;|&gt;|味方のアンデッド全員の行動速度と攻撃技能を向上させます|</v>
      </c>
      <c r="O186" s="3" t="s">
        <v>9149</v>
      </c>
      <c r="P186" s="1">
        <v>0</v>
      </c>
      <c r="Q186" s="1">
        <v>125</v>
      </c>
      <c r="R186" s="1">
        <v>666</v>
      </c>
      <c r="S186" s="1">
        <v>1</v>
      </c>
      <c r="T186" s="1">
        <v>0</v>
      </c>
      <c r="U186" s="1">
        <v>0</v>
      </c>
      <c r="V186" s="1" t="s">
        <v>9145</v>
      </c>
    </row>
    <row r="187" spans="2:23" x14ac:dyDescent="0.15">
      <c r="B187" s="1" t="s">
        <v>9088</v>
      </c>
      <c r="C187" s="1">
        <v>6</v>
      </c>
      <c r="E187" s="1" t="s">
        <v>9387</v>
      </c>
      <c r="F187" s="1" t="s">
        <v>9387</v>
      </c>
      <c r="G187" s="1" t="s">
        <v>9388</v>
      </c>
      <c r="I187" s="1">
        <v>25</v>
      </c>
      <c r="J187" s="1" t="s">
        <v>9090</v>
      </c>
      <c r="K187" s="1" t="s">
        <v>9098</v>
      </c>
      <c r="L187" s="1" t="s">
        <v>9102</v>
      </c>
      <c r="M187" s="2" t="s">
        <v>9389</v>
      </c>
      <c r="N187" s="32" t="str">
        <f t="shared" si="2"/>
        <v>|Conjuration Lv6|Contact Harbinger|&amp;ref(Spell/P_Astral.jpg,nolink,25x25,Astral);4||&amp;ref(Spell/V_Astral.jpg,nolink,25x25,Astral Pearl);25|儀式/陸上専用|指揮官召喚|
|~|~|&gt;|&gt;|&gt;|&gt;|風魔法を持つ天使Harbingerを召喚します|</v>
      </c>
      <c r="O187" s="3" t="s">
        <v>9390</v>
      </c>
      <c r="S187" s="1">
        <v>1</v>
      </c>
    </row>
    <row r="188" spans="2:23" x14ac:dyDescent="0.15">
      <c r="B188" s="1" t="s">
        <v>9088</v>
      </c>
      <c r="C188" s="1">
        <v>7</v>
      </c>
      <c r="E188" s="1" t="s">
        <v>9391</v>
      </c>
      <c r="F188" s="1" t="s">
        <v>9391</v>
      </c>
      <c r="G188" s="1" t="s">
        <v>9392</v>
      </c>
      <c r="H188" s="1" t="s">
        <v>9393</v>
      </c>
      <c r="I188" s="1">
        <v>35</v>
      </c>
      <c r="J188" s="1" t="s">
        <v>9090</v>
      </c>
      <c r="K188" s="1" t="s">
        <v>9098</v>
      </c>
      <c r="L188" s="1" t="s">
        <v>9102</v>
      </c>
      <c r="M188" s="2" t="s">
        <v>9394</v>
      </c>
      <c r="N188" s="32" t="str">
        <f t="shared" si="2"/>
        <v>|Conjuration Lv7|Heavenly Wrath|&amp;ref(Spell/P_Astral.jpg,nolink,25x25,Astral);3|&amp;ref(Spell/P_Fire.jpg,nolink,25x25,Fire);1|&amp;ref(Spell/V_Astral.jpg,nolink,25x25,Astral Pearl);35|儀式/陸上専用|指揮官召喚|
|~|~|&gt;|&gt;|&gt;|&gt;|高い戦闘力を持つ恐ろしい天使Angel of Furyを召喚します|</v>
      </c>
      <c r="O188" s="3" t="s">
        <v>9395</v>
      </c>
      <c r="S188" s="1">
        <v>1</v>
      </c>
    </row>
    <row r="189" spans="2:23" x14ac:dyDescent="0.15">
      <c r="B189" s="1" t="s">
        <v>9088</v>
      </c>
      <c r="C189" s="1">
        <v>7</v>
      </c>
      <c r="E189" s="1" t="s">
        <v>9396</v>
      </c>
      <c r="F189" s="1" t="s">
        <v>9396</v>
      </c>
      <c r="G189" s="1" t="s">
        <v>9397</v>
      </c>
      <c r="I189" s="1">
        <v>50</v>
      </c>
      <c r="J189" s="1" t="s">
        <v>9090</v>
      </c>
      <c r="K189" s="1" t="s">
        <v>9098</v>
      </c>
      <c r="L189" s="1" t="s">
        <v>9398</v>
      </c>
      <c r="M189" s="2" t="s">
        <v>9399</v>
      </c>
      <c r="N189" s="32" t="str">
        <f t="shared" si="2"/>
        <v>|Conjuration Lv7|Angelic Host|&amp;ref(Spell/P_Astral.jpg,nolink,25x25,Astral);5||&amp;ref(Spell/V_Astral.jpg,nolink,25x25,Astral Pearl);50|儀式/陸上専用|遠隔召喚|
|~|~|&gt;|&gt;|&gt;|&gt;|指定した州に5体のAngel of the Hostとその指揮官Arch Angelを召喚します|</v>
      </c>
      <c r="O189" s="3" t="s">
        <v>9400</v>
      </c>
      <c r="P189" s="1">
        <v>5</v>
      </c>
      <c r="S189" s="1">
        <v>5</v>
      </c>
      <c r="V189" s="1" t="s">
        <v>9401</v>
      </c>
    </row>
    <row r="190" spans="2:23" x14ac:dyDescent="0.15">
      <c r="B190" s="1" t="s">
        <v>9088</v>
      </c>
      <c r="C190" s="1">
        <v>9</v>
      </c>
      <c r="E190" s="1" t="s">
        <v>9404</v>
      </c>
      <c r="F190" s="1" t="s">
        <v>9404</v>
      </c>
      <c r="G190" s="1" t="s">
        <v>9402</v>
      </c>
      <c r="H190" s="1" t="s">
        <v>9403</v>
      </c>
      <c r="I190" s="1">
        <v>144</v>
      </c>
      <c r="J190" s="1" t="s">
        <v>9090</v>
      </c>
      <c r="K190" s="1" t="s">
        <v>9098</v>
      </c>
      <c r="L190" s="1" t="s">
        <v>9405</v>
      </c>
      <c r="M190" s="2" t="s">
        <v>9406</v>
      </c>
      <c r="N190" s="32" t="str">
        <f t="shared" si="2"/>
        <v>|Conjuration Lv9|Heavenly Choir|&amp;ref(Spell/P_Astral.jpg,nolink,25x25,Astral);7|&amp;ref(Spell/P_Fire.jpg,nolink,25x25,Fire);2|&amp;ref(Spell/V_Astral.jpg,nolink,25x25,Astral Pearl);144|儀式/陸上専用|軍団召喚|
|~|~|&gt;|&gt;|&gt;|&gt;|Angel of the Heavenly Choirを9体、Harbingerを3体とその指揮官Seraphを召喚します|</v>
      </c>
      <c r="O190" s="3" t="s">
        <v>9407</v>
      </c>
      <c r="S190" s="1">
        <v>1</v>
      </c>
      <c r="W190" s="1" t="s">
        <v>9408</v>
      </c>
    </row>
    <row r="191" spans="2:23" x14ac:dyDescent="0.15">
      <c r="B191" s="1" t="s">
        <v>9512</v>
      </c>
      <c r="C191" s="1">
        <v>1</v>
      </c>
      <c r="E191" s="1" t="s">
        <v>9513</v>
      </c>
      <c r="F191" s="1" t="s">
        <v>9513</v>
      </c>
      <c r="G191" s="1" t="s">
        <v>9514</v>
      </c>
      <c r="J191" s="1" t="s">
        <v>9515</v>
      </c>
      <c r="K191" s="1" t="s">
        <v>9516</v>
      </c>
      <c r="L191" s="1" t="s">
        <v>9517</v>
      </c>
      <c r="M191" s="2" t="s">
        <v>9518</v>
      </c>
      <c r="N191" s="32" t="str">
        <f t="shared" si="2"/>
        <v>|Thaumaturgy Lv1|Chorus Master|&amp;ref(Spell/P_Nature.jpg,nolink,25x25,Nature);1|||戦闘/水陸両用|集団詠唱|
|~|~|&gt;|&gt;|&gt;|&gt;|自身を呪歌を用いたCommunionの利用者側へ登録します|</v>
      </c>
      <c r="O191" s="3" t="s">
        <v>9519</v>
      </c>
      <c r="P191" s="1">
        <v>0</v>
      </c>
      <c r="Q191" s="1">
        <v>100</v>
      </c>
      <c r="R191" s="1">
        <v>0</v>
      </c>
      <c r="S191" s="1">
        <v>1</v>
      </c>
      <c r="T191" s="1">
        <v>0</v>
      </c>
      <c r="U191" s="1">
        <v>20</v>
      </c>
      <c r="V191" s="1" t="s">
        <v>9520</v>
      </c>
    </row>
    <row r="192" spans="2:23" x14ac:dyDescent="0.15">
      <c r="B192" s="1" t="s">
        <v>9512</v>
      </c>
      <c r="C192" s="1">
        <v>1</v>
      </c>
      <c r="E192" s="1" t="s">
        <v>9521</v>
      </c>
      <c r="F192" s="1" t="s">
        <v>9521</v>
      </c>
      <c r="G192" s="1" t="s">
        <v>9514</v>
      </c>
      <c r="J192" s="1" t="s">
        <v>9515</v>
      </c>
      <c r="K192" s="1" t="s">
        <v>9516</v>
      </c>
      <c r="L192" s="1" t="s">
        <v>9517</v>
      </c>
      <c r="M192" s="2" t="s">
        <v>9522</v>
      </c>
      <c r="N192" s="32" t="str">
        <f t="shared" si="2"/>
        <v>|Thaumaturgy Lv1|Chorus Slave|&amp;ref(Spell/P_Nature.jpg,nolink,25x25,Nature);1|||戦闘/水陸両用|集団詠唱|
|~|~|&gt;|&gt;|&gt;|&gt;|自身を呪歌を用いたCommunionの供給者側へ登録します|</v>
      </c>
      <c r="O192" s="3" t="s">
        <v>9523</v>
      </c>
      <c r="P192" s="1">
        <v>0</v>
      </c>
      <c r="Q192" s="1">
        <v>100</v>
      </c>
      <c r="R192" s="1">
        <v>0</v>
      </c>
      <c r="S192" s="1">
        <v>1</v>
      </c>
      <c r="T192" s="1">
        <v>0</v>
      </c>
      <c r="U192" s="1">
        <v>20</v>
      </c>
      <c r="V192" s="1" t="s">
        <v>9520</v>
      </c>
    </row>
    <row r="193" spans="2:23" x14ac:dyDescent="0.15">
      <c r="B193" s="1" t="s">
        <v>9529</v>
      </c>
      <c r="C193" s="1">
        <v>3</v>
      </c>
      <c r="E193" s="1" t="s">
        <v>9530</v>
      </c>
      <c r="F193" s="1" t="s">
        <v>9530</v>
      </c>
      <c r="G193" s="1" t="s">
        <v>9531</v>
      </c>
      <c r="I193" s="1">
        <v>8</v>
      </c>
      <c r="J193" s="1" t="s">
        <v>9532</v>
      </c>
      <c r="K193" s="1" t="s">
        <v>9533</v>
      </c>
      <c r="L193" s="1" t="s">
        <v>9534</v>
      </c>
      <c r="M193" s="2" t="s">
        <v>9535</v>
      </c>
      <c r="N193" s="32" t="str">
        <f t="shared" si="2"/>
        <v>|Conjuration Lv3|Summon Cu Sidhe|&amp;ref(Spell/P_Nature.jpg,nolink,25x25,Nature);2||&amp;ref(Spell/V_Nature.jpg,nolink,25x25,Nature Gem);8|儀式/陸上専用|兵士召喚|
|~|~|&gt;|&gt;|&gt;|&gt;|神聖なる妖精犬Cu Sidheを7体召喚します|</v>
      </c>
      <c r="O193" s="3" t="s">
        <v>9536</v>
      </c>
      <c r="S193" s="1">
        <v>7</v>
      </c>
    </row>
    <row r="194" spans="2:23" x14ac:dyDescent="0.15">
      <c r="B194" s="1" t="s">
        <v>9734</v>
      </c>
      <c r="C194" s="1">
        <v>8</v>
      </c>
      <c r="E194" s="1" t="s">
        <v>9735</v>
      </c>
      <c r="F194" s="1" t="s">
        <v>9735</v>
      </c>
      <c r="G194" s="1" t="s">
        <v>9736</v>
      </c>
      <c r="H194" s="1" t="s">
        <v>9737</v>
      </c>
      <c r="I194" s="1">
        <v>25</v>
      </c>
      <c r="J194" s="1" t="s">
        <v>9738</v>
      </c>
      <c r="K194" s="1" t="s">
        <v>9739</v>
      </c>
      <c r="L194" s="1" t="s">
        <v>9740</v>
      </c>
      <c r="M194" s="2" t="s">
        <v>9741</v>
      </c>
      <c r="N194" s="32" t="str">
        <f t="shared" si="2"/>
        <v>|Conjuration Lv8|Contact Iron Angel|&amp;ref(Spell/P_Earth.jpg,nolink,25x25,Earth);5|&amp;ref(Spell/P_Astral.jpg,nolink,25x25,Astral);2|&amp;ref(Spell/V_Earth.jpg,nolink,25x25,Earth Gem);25|儀式/陸上専用|指揮官召喚|
|~|~|&gt;|&gt;|&gt;|&gt;|異教と魔法を滅ぼす鋼の天使Iron Angelを召喚します|</v>
      </c>
      <c r="O194" s="3" t="s">
        <v>9742</v>
      </c>
      <c r="S194" s="1">
        <v>1</v>
      </c>
    </row>
    <row r="195" spans="2:23" x14ac:dyDescent="0.15">
      <c r="B195" s="1" t="s">
        <v>9743</v>
      </c>
      <c r="C195" s="1">
        <v>3</v>
      </c>
      <c r="E195" s="1" t="s">
        <v>9744</v>
      </c>
      <c r="F195" s="1" t="s">
        <v>9744</v>
      </c>
      <c r="G195" s="1" t="s">
        <v>9745</v>
      </c>
      <c r="H195" s="1" t="s">
        <v>9746</v>
      </c>
      <c r="J195" s="1" t="s">
        <v>9747</v>
      </c>
      <c r="K195" s="1" t="s">
        <v>9739</v>
      </c>
      <c r="L195" s="1" t="s">
        <v>9748</v>
      </c>
      <c r="M195" s="2" t="s">
        <v>9749</v>
      </c>
      <c r="N195" s="32" t="str">
        <f t="shared" ref="N195:N258" si="3">CONCATENATE("|",B195," Lv",C195,"|",E195,"|",SUBSTITUTE(SUBSTITUTE(SUBSTITUTE(SUBSTITUTE(SUBSTITUTE(SUBSTITUTE(SUBSTITUTE(SUBSTITUTE(SUBSTITUTE(G195&amp;"|"&amp;H195,"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I195&lt;&gt;"",SUBSTITUTE(SUBSTITUTE(SUBSTITUTE(SUBSTITUTE(SUBSTITUTE(SUBSTITUTE(SUBSTITUTE(SUBSTITUTE(LEFT(G195,1)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Slave);")&amp;I195,""),"|",J195,"/",K195,"|",L195,"|",CHAR(10),"|~|~|&gt;|&gt;|&gt;|&gt;|",M195,"|")</f>
        <v>|Evocation Lv3|Iron Darts|&amp;ref(Spell/P_Earth.jpg,nolink,25x25,Earth);1|&amp;ref(Spell/P_Holy.jpg,nolink,25x25,Holy);1||戦闘/陸上専用|攻撃|
|~|~|&gt;|&gt;|&gt;|&gt;|魔法生物に強い魔法の鉄の矢を3+発放ち攻撃します|</v>
      </c>
      <c r="O195" s="3">
        <v>13</v>
      </c>
      <c r="P195" s="1">
        <v>40</v>
      </c>
      <c r="Q195" s="1">
        <v>100</v>
      </c>
      <c r="R195" s="1">
        <v>0</v>
      </c>
      <c r="S195" s="1" t="s">
        <v>9750</v>
      </c>
      <c r="T195" s="1">
        <v>5</v>
      </c>
      <c r="U195" s="1">
        <v>10</v>
      </c>
      <c r="V195" s="1" t="s">
        <v>9751</v>
      </c>
    </row>
    <row r="196" spans="2:23" x14ac:dyDescent="0.15">
      <c r="B196" s="1" t="s">
        <v>9743</v>
      </c>
      <c r="C196" s="1">
        <v>6</v>
      </c>
      <c r="E196" s="1" t="s">
        <v>9752</v>
      </c>
      <c r="F196" s="1" t="s">
        <v>9752</v>
      </c>
      <c r="G196" s="1" t="s">
        <v>9745</v>
      </c>
      <c r="H196" s="1" t="s">
        <v>9746</v>
      </c>
      <c r="J196" s="1" t="s">
        <v>9747</v>
      </c>
      <c r="K196" s="1" t="s">
        <v>9739</v>
      </c>
      <c r="L196" s="1" t="s">
        <v>9748</v>
      </c>
      <c r="M196" s="2" t="s">
        <v>9753</v>
      </c>
      <c r="N196" s="32" t="str">
        <f t="shared" si="3"/>
        <v>|Evocation Lv6|Iron Blizzard|&amp;ref(Spell/P_Earth.jpg,nolink,25x25,Earth);1|&amp;ref(Spell/P_Holy.jpg,nolink,25x25,Holy);1||戦闘/陸上専用|攻撃|
|~|~|&gt;|&gt;|&gt;|&gt;|魔法生物に強い魔法の鉄の矢を30+発放ち攻撃します|</v>
      </c>
      <c r="O196" s="3">
        <v>10</v>
      </c>
      <c r="P196" s="1">
        <v>30</v>
      </c>
      <c r="Q196" s="1">
        <v>100</v>
      </c>
      <c r="R196" s="1">
        <v>0</v>
      </c>
      <c r="S196" s="1" t="s">
        <v>9754</v>
      </c>
      <c r="T196" s="1">
        <v>3</v>
      </c>
      <c r="U196" s="1">
        <v>50</v>
      </c>
      <c r="V196" s="1" t="s">
        <v>9751</v>
      </c>
    </row>
    <row r="197" spans="2:23" x14ac:dyDescent="0.15">
      <c r="B197" s="1" t="s">
        <v>9755</v>
      </c>
      <c r="C197" s="1">
        <v>5</v>
      </c>
      <c r="E197" s="1" t="s">
        <v>9756</v>
      </c>
      <c r="F197" s="1" t="s">
        <v>9756</v>
      </c>
      <c r="G197" s="1" t="s">
        <v>9757</v>
      </c>
      <c r="J197" s="1" t="s">
        <v>9747</v>
      </c>
      <c r="K197" s="1" t="s">
        <v>9758</v>
      </c>
      <c r="L197" s="1" t="s">
        <v>9759</v>
      </c>
      <c r="M197" s="2" t="s">
        <v>9761</v>
      </c>
      <c r="N197" s="32" t="str">
        <f t="shared" si="3"/>
        <v>|Thaumaturgy Lv5|Tempering the Will|&amp;ref(Spell/P_Earth.jpg,nolink,25x25,Earth);3|||戦闘/水陸両用|全体強化|
|~|~|&gt;|&gt;|&gt;|&gt;|意志ある味方全員の魔法抵抗を向上させようと試みます|</v>
      </c>
      <c r="O197" s="3" t="s">
        <v>9762</v>
      </c>
      <c r="P197" s="1">
        <v>0</v>
      </c>
      <c r="Q197" s="1">
        <v>125</v>
      </c>
      <c r="R197" s="1">
        <v>666</v>
      </c>
      <c r="S197" s="1">
        <v>1</v>
      </c>
      <c r="T197" s="1">
        <v>0</v>
      </c>
      <c r="U197" s="1">
        <v>20</v>
      </c>
      <c r="V197" s="1" t="s">
        <v>9763</v>
      </c>
    </row>
    <row r="198" spans="2:23" x14ac:dyDescent="0.15">
      <c r="B198" s="1" t="s">
        <v>9882</v>
      </c>
      <c r="C198" s="1">
        <v>4</v>
      </c>
      <c r="E198" s="1" t="s">
        <v>9883</v>
      </c>
      <c r="F198" s="1" t="s">
        <v>9883</v>
      </c>
      <c r="G198" s="1" t="s">
        <v>9884</v>
      </c>
      <c r="J198" s="1" t="s">
        <v>9885</v>
      </c>
      <c r="K198" s="1" t="s">
        <v>9886</v>
      </c>
      <c r="L198" s="1" t="s">
        <v>9887</v>
      </c>
      <c r="M198" s="2" t="s">
        <v>9888</v>
      </c>
      <c r="N198" s="32" t="str">
        <f t="shared" si="3"/>
        <v>|Evocation Lv4|Holy Pyre|&amp;ref(Spell/P_Fire.jpg,nolink,25x25,Fire);2|||戦闘/陸上専用|攻撃|
|~|~|&gt;|&gt;|&gt;|&gt;|不浄なるものに強い聖火で中範囲を攻撃します|</v>
      </c>
      <c r="O198" s="3" t="s">
        <v>9889</v>
      </c>
      <c r="P198" s="1" t="s">
        <v>9890</v>
      </c>
      <c r="Q198" s="1">
        <v>100</v>
      </c>
      <c r="R198" s="1">
        <v>3</v>
      </c>
      <c r="S198" s="1">
        <v>1</v>
      </c>
      <c r="T198" s="1">
        <v>1</v>
      </c>
      <c r="U198" s="1">
        <v>20</v>
      </c>
      <c r="V198" s="1" t="s">
        <v>9891</v>
      </c>
    </row>
    <row r="199" spans="2:23" x14ac:dyDescent="0.15">
      <c r="B199" s="1" t="s">
        <v>10135</v>
      </c>
      <c r="C199" s="1">
        <v>5</v>
      </c>
      <c r="E199" s="1" t="s">
        <v>10136</v>
      </c>
      <c r="F199" s="1" t="s">
        <v>10136</v>
      </c>
      <c r="G199" s="1" t="s">
        <v>10137</v>
      </c>
      <c r="I199" s="1">
        <v>8</v>
      </c>
      <c r="J199" s="1" t="s">
        <v>10138</v>
      </c>
      <c r="K199" s="1" t="s">
        <v>10139</v>
      </c>
      <c r="L199" s="1" t="s">
        <v>10140</v>
      </c>
      <c r="M199" s="2" t="s">
        <v>10141</v>
      </c>
      <c r="N199" s="32" t="str">
        <f t="shared" si="3"/>
        <v>|Construction Lv5|Thousand Year Ginseng|&amp;ref(Spell/P_Nature.jpg,nolink,25x25,Nature);1||&amp;ref(Spell/V_Nature.jpg,nolink,25x25,Nature Gem);8|儀式/水陸両用|若年化|
|~|~|&gt;|&gt;|&gt;|&gt;|自身を5年若返らせます|</v>
      </c>
      <c r="O199" s="3">
        <v>5</v>
      </c>
      <c r="S199" s="1">
        <v>1</v>
      </c>
    </row>
    <row r="200" spans="2:23" x14ac:dyDescent="0.15">
      <c r="B200" s="1" t="s">
        <v>10241</v>
      </c>
      <c r="C200" s="1">
        <v>4</v>
      </c>
      <c r="E200" s="1" t="s">
        <v>10242</v>
      </c>
      <c r="F200" s="1" t="s">
        <v>10242</v>
      </c>
      <c r="G200" s="1" t="s">
        <v>10243</v>
      </c>
      <c r="I200" s="1">
        <v>15</v>
      </c>
      <c r="J200" s="1" t="s">
        <v>10244</v>
      </c>
      <c r="K200" s="1" t="s">
        <v>10245</v>
      </c>
      <c r="L200" s="1" t="s">
        <v>10246</v>
      </c>
      <c r="M200" s="2" t="s">
        <v>10247</v>
      </c>
      <c r="N200" s="32" t="str">
        <f t="shared" si="3"/>
        <v>|Conjuration Lv4|Awaken Jotun Draugar|&amp;ref(Spell/P_Death.jpg,nolink,25x25,Death);2||&amp;ref(Spell/V_Death.jpg,nolink,25x25,Death Gem);15|儀式/陸上専用|兵士召喚|
|~|~|&gt;|&gt;|&gt;|&gt;|傷付くと巨大化するJotunの歩く屍Jotun Draugを3体召喚します|</v>
      </c>
      <c r="O200" s="3" t="s">
        <v>10248</v>
      </c>
      <c r="S200" s="1">
        <v>3</v>
      </c>
    </row>
    <row r="201" spans="2:23" x14ac:dyDescent="0.15">
      <c r="B201" s="1" t="s">
        <v>10392</v>
      </c>
      <c r="C201" s="1">
        <v>3</v>
      </c>
      <c r="E201" s="1" t="s">
        <v>10384</v>
      </c>
      <c r="F201" s="1" t="s">
        <v>10384</v>
      </c>
      <c r="G201" s="1" t="s">
        <v>10385</v>
      </c>
      <c r="H201" s="1" t="s">
        <v>10386</v>
      </c>
      <c r="I201" s="1">
        <v>6</v>
      </c>
      <c r="J201" s="1" t="s">
        <v>10387</v>
      </c>
      <c r="K201" s="1" t="s">
        <v>10388</v>
      </c>
      <c r="L201" s="1" t="s">
        <v>10389</v>
      </c>
      <c r="M201" s="2" t="s">
        <v>10390</v>
      </c>
      <c r="N201" s="32" t="str">
        <f t="shared" si="3"/>
        <v>|Conjuration Lv3|Summon Penumbrals|&amp;ref(Spell/P_Death.jpg,nolink,25x25,Death);1|&amp;ref(Spell/P_Earth.jpg,nolink,25x25,Earth);1|&amp;ref(Spell/V_Death.jpg,nolink,25x25,Death Gem);6|儀式/水陸両用|兵士召喚|
|~|~|&gt;|&gt;|&gt;|&gt;|生命力を吸収する霊Penumbralを4体召喚します|</v>
      </c>
      <c r="O201" s="3" t="s">
        <v>10391</v>
      </c>
      <c r="S201" s="1">
        <v>4</v>
      </c>
    </row>
    <row r="202" spans="2:23" x14ac:dyDescent="0.15">
      <c r="B202" s="1" t="s">
        <v>10392</v>
      </c>
      <c r="C202" s="1">
        <v>3</v>
      </c>
      <c r="E202" s="1" t="s">
        <v>10393</v>
      </c>
      <c r="F202" s="1" t="s">
        <v>10393</v>
      </c>
      <c r="G202" s="1" t="s">
        <v>10385</v>
      </c>
      <c r="H202" s="1" t="s">
        <v>10386</v>
      </c>
      <c r="I202" s="1">
        <v>15</v>
      </c>
      <c r="J202" s="1" t="s">
        <v>10387</v>
      </c>
      <c r="K202" s="1" t="s">
        <v>10394</v>
      </c>
      <c r="L202" s="1" t="s">
        <v>10389</v>
      </c>
      <c r="M202" s="2" t="s">
        <v>10395</v>
      </c>
      <c r="N202" s="32" t="str">
        <f t="shared" si="3"/>
        <v>|Conjuration Lv3|Awaken Shard Wights|&amp;ref(Spell/P_Death.jpg,nolink,25x25,Death);1|&amp;ref(Spell/P_Earth.jpg,nolink,25x25,Earth);1|&amp;ref(Spell/V_Death.jpg,nolink,25x25,Death Gem);15|儀式/陸上専用|兵士召喚|
|~|~|&gt;|&gt;|&gt;|&gt;|呪いの武器を持つPale OneのミイラShard Wightを5+体召喚します|</v>
      </c>
      <c r="O202" s="3" t="s">
        <v>10396</v>
      </c>
      <c r="S202" s="1" t="s">
        <v>10397</v>
      </c>
    </row>
    <row r="203" spans="2:23" x14ac:dyDescent="0.15">
      <c r="B203" s="1" t="s">
        <v>10392</v>
      </c>
      <c r="C203" s="1">
        <v>4</v>
      </c>
      <c r="E203" s="1" t="s">
        <v>10398</v>
      </c>
      <c r="F203" s="1" t="s">
        <v>10398</v>
      </c>
      <c r="G203" s="1" t="s">
        <v>10399</v>
      </c>
      <c r="H203" s="1" t="s">
        <v>10386</v>
      </c>
      <c r="I203" s="1">
        <v>20</v>
      </c>
      <c r="J203" s="1" t="s">
        <v>10387</v>
      </c>
      <c r="K203" s="1" t="s">
        <v>10400</v>
      </c>
      <c r="L203" s="1" t="s">
        <v>10401</v>
      </c>
      <c r="M203" s="2" t="s">
        <v>10402</v>
      </c>
      <c r="N203" s="32" t="str">
        <f t="shared" si="3"/>
        <v>|Conjuration Lv4|Olm Conclave|&amp;ref(Spell/P_Water.jpg,nolink,25x25,Water);1|&amp;ref(Spell/P_Earth.jpg,nolink,25x25,Earth);1|&amp;ref(Spell/V_Water.jpg,nolink,25x25,Water Gem);20|儀式/洞窟限定|軍団召喚|
|~|~|&gt;|&gt;|&gt;|&gt;|Great Olmを10体とその指揮官Olm Sageを召喚します|</v>
      </c>
      <c r="O203" s="3" t="s">
        <v>10403</v>
      </c>
      <c r="S203" s="1">
        <v>1</v>
      </c>
      <c r="W203" s="1" t="s">
        <v>10404</v>
      </c>
    </row>
    <row r="204" spans="2:23" x14ac:dyDescent="0.15">
      <c r="B204" s="1" t="s">
        <v>10392</v>
      </c>
      <c r="C204" s="1">
        <v>5</v>
      </c>
      <c r="E204" s="1" t="s">
        <v>10405</v>
      </c>
      <c r="F204" s="1" t="s">
        <v>10405</v>
      </c>
      <c r="G204" s="1" t="s">
        <v>10406</v>
      </c>
      <c r="H204" s="1" t="s">
        <v>10386</v>
      </c>
      <c r="I204" s="1">
        <v>8</v>
      </c>
      <c r="J204" s="1" t="s">
        <v>10387</v>
      </c>
      <c r="K204" s="1" t="s">
        <v>10388</v>
      </c>
      <c r="L204" s="1" t="s">
        <v>10389</v>
      </c>
      <c r="M204" s="2" t="s">
        <v>10407</v>
      </c>
      <c r="N204" s="32" t="str">
        <f t="shared" si="3"/>
        <v>|Conjuration Lv5|Summon Umbrals|&amp;ref(Spell/P_Death.jpg,nolink,25x25,Death);2|&amp;ref(Spell/P_Earth.jpg,nolink,25x25,Earth);1|&amp;ref(Spell/V_Death.jpg,nolink,25x25,Death Gem);8|儀式/水陸両用|兵士召喚|
|~|~|&gt;|&gt;|&gt;|&gt;|生命力を吸収する大型の霊Umbralを4体召喚します|</v>
      </c>
      <c r="O204" s="3" t="s">
        <v>10408</v>
      </c>
      <c r="S204" s="1">
        <v>4</v>
      </c>
    </row>
    <row r="205" spans="2:23" x14ac:dyDescent="0.15">
      <c r="B205" s="1" t="s">
        <v>10409</v>
      </c>
      <c r="C205" s="1">
        <v>1</v>
      </c>
      <c r="E205" s="1" t="s">
        <v>10410</v>
      </c>
      <c r="F205" s="1" t="s">
        <v>10410</v>
      </c>
      <c r="G205" s="1" t="s">
        <v>10411</v>
      </c>
      <c r="I205" s="1">
        <v>4</v>
      </c>
      <c r="J205" s="1" t="s">
        <v>10387</v>
      </c>
      <c r="K205" s="1" t="s">
        <v>10388</v>
      </c>
      <c r="L205" s="1" t="s">
        <v>10389</v>
      </c>
      <c r="M205" s="2" t="s">
        <v>10412</v>
      </c>
      <c r="N205" s="32" t="str">
        <f t="shared" si="3"/>
        <v>|Enchantment Lv1|Attentive Statues|&amp;ref(Spell/P_Earth.jpg,nolink,25x25,Earth);2||&amp;ref(Spell/V_Earth.jpg,nolink,25x25,Earth Gem);4|儀式/水陸両用|兵士召喚|
|~|~|&gt;|&gt;|&gt;|&gt;|石の武具を持つ人間の像Attentive Statueを2体召喚します|</v>
      </c>
      <c r="O205" s="3" t="s">
        <v>10413</v>
      </c>
      <c r="S205" s="1">
        <v>2</v>
      </c>
    </row>
    <row r="206" spans="2:23" x14ac:dyDescent="0.15">
      <c r="B206" s="1" t="s">
        <v>10409</v>
      </c>
      <c r="C206" s="1">
        <v>3</v>
      </c>
      <c r="E206" s="1" t="s">
        <v>10414</v>
      </c>
      <c r="F206" s="1" t="s">
        <v>10414</v>
      </c>
      <c r="G206" s="1" t="s">
        <v>10411</v>
      </c>
      <c r="I206" s="1">
        <v>3</v>
      </c>
      <c r="J206" s="1" t="s">
        <v>10387</v>
      </c>
      <c r="K206" s="1" t="s">
        <v>10388</v>
      </c>
      <c r="L206" s="1" t="s">
        <v>10389</v>
      </c>
      <c r="M206" s="2" t="s">
        <v>10418</v>
      </c>
      <c r="N206" s="32" t="str">
        <f t="shared" si="3"/>
        <v>|Enchantment Lv3|Enliven Sentinel|&amp;ref(Spell/P_Earth.jpg,nolink,25x25,Earth);2||&amp;ref(Spell/V_Earth.jpg,nolink,25x25,Earth Gem);3|儀式/水陸両用|兵士召喚|
|~|~|&gt;|&gt;|&gt;|&gt;|神聖なるPale Oneの像Sentinelを1体召喚します|</v>
      </c>
      <c r="O206" s="3" t="s">
        <v>10415</v>
      </c>
      <c r="S206" s="1">
        <v>1</v>
      </c>
    </row>
    <row r="207" spans="2:23" x14ac:dyDescent="0.15">
      <c r="B207" s="1" t="s">
        <v>10409</v>
      </c>
      <c r="C207" s="1">
        <v>5</v>
      </c>
      <c r="E207" s="1" t="s">
        <v>10416</v>
      </c>
      <c r="F207" s="1" t="s">
        <v>10416</v>
      </c>
      <c r="G207" s="1" t="s">
        <v>10417</v>
      </c>
      <c r="I207" s="1">
        <v>12</v>
      </c>
      <c r="J207" s="1" t="s">
        <v>10387</v>
      </c>
      <c r="K207" s="1" t="s">
        <v>10388</v>
      </c>
      <c r="L207" s="1" t="s">
        <v>10389</v>
      </c>
      <c r="M207" s="2" t="s">
        <v>10420</v>
      </c>
      <c r="N207" s="32" t="str">
        <f t="shared" si="3"/>
        <v>|Enchantment Lv5|Enliven Granite Guard|&amp;ref(Spell/P_Earth.jpg,nolink,25x25,Earth);3||&amp;ref(Spell/V_Earth.jpg,nolink,25x25,Earth Gem);12|儀式/水陸両用|兵士召喚|
|~|~|&gt;|&gt;|&gt;|&gt;|神聖なるAncient Oneの像Granite Guardianを1体召喚します|</v>
      </c>
      <c r="O207" s="3" t="s">
        <v>10419</v>
      </c>
      <c r="S207" s="1">
        <v>1</v>
      </c>
    </row>
    <row r="208" spans="2:23" x14ac:dyDescent="0.15">
      <c r="B208" s="1" t="s">
        <v>10409</v>
      </c>
      <c r="C208" s="1">
        <v>6</v>
      </c>
      <c r="E208" s="1" t="s">
        <v>10421</v>
      </c>
      <c r="F208" s="1" t="s">
        <v>10421</v>
      </c>
      <c r="G208" s="1" t="s">
        <v>10417</v>
      </c>
      <c r="H208" s="1" t="s">
        <v>10385</v>
      </c>
      <c r="I208" s="1">
        <v>35</v>
      </c>
      <c r="J208" s="1" t="s">
        <v>10387</v>
      </c>
      <c r="K208" s="1" t="s">
        <v>10388</v>
      </c>
      <c r="L208" s="1" t="s">
        <v>10422</v>
      </c>
      <c r="M208" s="2" t="s">
        <v>10423</v>
      </c>
      <c r="N208" s="32" t="str">
        <f t="shared" si="3"/>
        <v>|Enchantment Lv6|Enlivel Marble Oracle|&amp;ref(Spell/P_Earth.jpg,nolink,25x25,Earth);3|&amp;ref(Spell/P_Death.jpg,nolink,25x25,Death);1|&amp;ref(Spell/V_Earth.jpg,nolink,25x25,Earth Gem);35|儀式/水陸両用|指揮官召喚|
|~|~|&gt;|&gt;|&gt;|&gt;|強靭な聖職者の生ける像Marble Oracleを召喚します|</v>
      </c>
      <c r="O208" s="3" t="s">
        <v>10424</v>
      </c>
      <c r="S208" s="1">
        <v>1</v>
      </c>
    </row>
    <row r="209" spans="2:22" x14ac:dyDescent="0.15">
      <c r="B209" s="1" t="s">
        <v>10409</v>
      </c>
      <c r="C209" s="1">
        <v>8</v>
      </c>
      <c r="E209" s="1" t="s">
        <v>10425</v>
      </c>
      <c r="F209" s="1" t="s">
        <v>10425</v>
      </c>
      <c r="G209" s="1" t="s">
        <v>10426</v>
      </c>
      <c r="I209" s="1">
        <v>30</v>
      </c>
      <c r="J209" s="1" t="s">
        <v>10387</v>
      </c>
      <c r="K209" s="1" t="s">
        <v>10388</v>
      </c>
      <c r="L209" s="1" t="s">
        <v>10389</v>
      </c>
      <c r="M209" s="2" t="s">
        <v>10427</v>
      </c>
      <c r="N209" s="32" t="str">
        <f t="shared" si="3"/>
        <v>|Enchantment Lv8|Hall of Statues|&amp;ref(Spell/P_Earth.jpg,nolink,25x25,Earth);5||&amp;ref(Spell/V_Earth.jpg,nolink,25x25,Earth Gem);30|儀式/水陸両用|兵士召喚|
|~|~|&gt;|&gt;|&gt;|&gt;|神聖なるPale Oneの像Sentinelを20+体召喚します|</v>
      </c>
      <c r="O209" s="3" t="s">
        <v>10415</v>
      </c>
      <c r="S209" s="1" t="s">
        <v>10428</v>
      </c>
    </row>
    <row r="210" spans="2:22" x14ac:dyDescent="0.15">
      <c r="B210" s="1" t="s">
        <v>10710</v>
      </c>
      <c r="C210" s="1">
        <v>5</v>
      </c>
      <c r="E210" s="1" t="s">
        <v>10709</v>
      </c>
      <c r="F210" s="1" t="s">
        <v>10709</v>
      </c>
      <c r="G210" s="1" t="s">
        <v>10711</v>
      </c>
      <c r="I210" s="1">
        <v>15</v>
      </c>
      <c r="J210" s="1" t="s">
        <v>10712</v>
      </c>
      <c r="K210" s="1" t="s">
        <v>10713</v>
      </c>
      <c r="L210" s="1" t="s">
        <v>10714</v>
      </c>
      <c r="M210" s="2" t="s">
        <v>10716</v>
      </c>
      <c r="N210" s="32" t="str">
        <f t="shared" si="3"/>
        <v>|Conjuration Lv5|Procession of the Underworld|&amp;ref(Spell/P_Death.jpg,nolink,25x25,Death);3||&amp;ref(Spell/V_Death.jpg,nolink,25x25,Death Gem);15|儀式/陸上専用|兵士召喚|
|~|~|&gt;|&gt;|&gt;|&gt;|破滅の炎の松明を持つ冥界の精霊Lampadを12体召喚します|</v>
      </c>
      <c r="O210" s="3" t="s">
        <v>10715</v>
      </c>
      <c r="S210" s="1">
        <v>12</v>
      </c>
    </row>
    <row r="211" spans="2:22" x14ac:dyDescent="0.15">
      <c r="B211" s="1" t="s">
        <v>10812</v>
      </c>
      <c r="C211" s="1">
        <v>5</v>
      </c>
      <c r="E211" s="1" t="s">
        <v>10813</v>
      </c>
      <c r="F211" s="1" t="s">
        <v>10813</v>
      </c>
      <c r="G211" s="1" t="s">
        <v>10814</v>
      </c>
      <c r="I211" s="1">
        <v>35</v>
      </c>
      <c r="J211" s="1" t="s">
        <v>10815</v>
      </c>
      <c r="K211" s="1" t="s">
        <v>10816</v>
      </c>
      <c r="L211" s="1" t="s">
        <v>10817</v>
      </c>
      <c r="M211" s="2" t="s">
        <v>10818</v>
      </c>
      <c r="N211" s="32" t="str">
        <f t="shared" si="3"/>
        <v>|Alteration Lv5|Fort of the Ancients|&amp;ref(Spell/P_Nature.jpg,nolink,25x25,Nature);4||&amp;ref(Spell/V_Nature.jpg,nolink,25x25,Nature Gem);35|儀式/森林・海中限定|要塞建設|
|~|~|&gt;|&gt;|&gt;|&gt;|州に陸海に応じた種類の要塞を即座に建設します|</v>
      </c>
      <c r="O211" s="3" t="s">
        <v>10819</v>
      </c>
    </row>
    <row r="212" spans="2:22" x14ac:dyDescent="0.15">
      <c r="B212" s="1" t="s">
        <v>10892</v>
      </c>
      <c r="C212" s="1">
        <v>0</v>
      </c>
      <c r="E212" s="1" t="s">
        <v>10884</v>
      </c>
      <c r="F212" s="1" t="s">
        <v>10884</v>
      </c>
      <c r="G212" s="1" t="s">
        <v>10893</v>
      </c>
      <c r="H212" s="1" t="s">
        <v>10894</v>
      </c>
      <c r="I212" s="1">
        <v>8</v>
      </c>
      <c r="J212" s="1" t="s">
        <v>644</v>
      </c>
      <c r="K212" s="1" t="s">
        <v>10902</v>
      </c>
      <c r="L212" s="1" t="s">
        <v>10904</v>
      </c>
      <c r="M212" s="2" t="s">
        <v>10914</v>
      </c>
      <c r="N212" s="32" t="str">
        <f t="shared" si="3"/>
        <v>|Enchantment Lv0|Carrion Centaur|&amp;ref(Spell/P_Nature.jpg,nolink,25x25,Nature);1|&amp;ref(Spell/P_Death.jpg,nolink,25x25,Death);1|&amp;ref(Spell/V_Nature.jpg,nolink,25x25,Nature Gem);8|儀式/陸上専用|指揮官召喚|
|~|~|&gt;|&gt;|&gt;|&gt;|アンデッドの下級聖職者Carrion Centaurを召喚します|</v>
      </c>
      <c r="O212" s="3" t="s">
        <v>10917</v>
      </c>
      <c r="S212" s="1">
        <v>1</v>
      </c>
    </row>
    <row r="213" spans="2:22" x14ac:dyDescent="0.15">
      <c r="B213" s="1" t="s">
        <v>10892</v>
      </c>
      <c r="C213" s="1">
        <v>0</v>
      </c>
      <c r="E213" s="1" t="s">
        <v>10885</v>
      </c>
      <c r="F213" s="1" t="s">
        <v>10885</v>
      </c>
      <c r="G213" s="1" t="s">
        <v>10893</v>
      </c>
      <c r="H213" s="1" t="s">
        <v>10894</v>
      </c>
      <c r="I213" s="1">
        <v>16</v>
      </c>
      <c r="J213" s="1" t="s">
        <v>644</v>
      </c>
      <c r="K213" s="1" t="s">
        <v>10902</v>
      </c>
      <c r="L213" s="1" t="s">
        <v>10904</v>
      </c>
      <c r="M213" s="2" t="s">
        <v>10915</v>
      </c>
      <c r="N213" s="32" t="str">
        <f t="shared" si="3"/>
        <v>|Enchantment Lv0|Carrion Lady|&amp;ref(Spell/P_Nature.jpg,nolink,25x25,Nature);1|&amp;ref(Spell/P_Death.jpg,nolink,25x25,Death);1|&amp;ref(Spell/V_Nature.jpg,nolink,25x25,Nature Gem);16|儀式/陸上専用|指揮官召喚|
|~|~|&gt;|&gt;|&gt;|&gt;|アンデッドの中級聖職者Carrion Ladyを召喚します|</v>
      </c>
      <c r="O213" s="3" t="s">
        <v>10885</v>
      </c>
      <c r="S213" s="1">
        <v>1</v>
      </c>
    </row>
    <row r="214" spans="2:22" x14ac:dyDescent="0.15">
      <c r="B214" s="1" t="s">
        <v>10892</v>
      </c>
      <c r="C214" s="1">
        <v>0</v>
      </c>
      <c r="E214" s="1" t="s">
        <v>10886</v>
      </c>
      <c r="F214" s="1" t="s">
        <v>10886</v>
      </c>
      <c r="G214" s="1" t="s">
        <v>10895</v>
      </c>
      <c r="H214" s="1" t="s">
        <v>10896</v>
      </c>
      <c r="I214" s="1">
        <v>35</v>
      </c>
      <c r="J214" s="1" t="s">
        <v>644</v>
      </c>
      <c r="K214" s="1" t="s">
        <v>10902</v>
      </c>
      <c r="L214" s="1" t="s">
        <v>10904</v>
      </c>
      <c r="M214" s="2" t="s">
        <v>10916</v>
      </c>
      <c r="N214" s="32" t="str">
        <f t="shared" si="3"/>
        <v>|Enchantment Lv0|Carrion Lord|&amp;ref(Spell/P_Nature.jpg,nolink,25x25,Nature);3|&amp;ref(Spell/P_Death.jpg,nolink,25x25,Death);2|&amp;ref(Spell/V_Nature.jpg,nolink,25x25,Nature Gem);35|儀式/陸上専用|指揮官召喚|
|~|~|&gt;|&gt;|&gt;|&gt;|アンデッドの上級聖職者かつ魔術師であるCarrion Lordを召喚します|</v>
      </c>
      <c r="O214" s="3" t="s">
        <v>10886</v>
      </c>
      <c r="S214" s="1">
        <v>1</v>
      </c>
    </row>
    <row r="215" spans="2:22" x14ac:dyDescent="0.15">
      <c r="B215" s="1" t="s">
        <v>10892</v>
      </c>
      <c r="C215" s="1">
        <v>0</v>
      </c>
      <c r="E215" s="1" t="s">
        <v>10887</v>
      </c>
      <c r="F215" s="1" t="s">
        <v>10887</v>
      </c>
      <c r="G215" s="1" t="s">
        <v>10897</v>
      </c>
      <c r="J215" s="1" t="s">
        <v>10901</v>
      </c>
      <c r="K215" s="1" t="s">
        <v>10903</v>
      </c>
      <c r="L215" s="1" t="s">
        <v>10905</v>
      </c>
      <c r="M215" s="2" t="s">
        <v>10909</v>
      </c>
      <c r="N215" s="32" t="str">
        <f t="shared" si="3"/>
        <v>|Enchantment Lv0|Quick Roots|&amp;ref(Spell/P_Holy.jpg,nolink,25x25,Holy);1|||戦闘/水陸両用|強化|
|~|~|&gt;|&gt;|&gt;|&gt;|小範囲のアンデッドの移動速度を倍増させます|</v>
      </c>
      <c r="O215" s="3" t="s">
        <v>10918</v>
      </c>
      <c r="P215" s="1" t="s">
        <v>10920</v>
      </c>
      <c r="Q215" s="1">
        <v>100</v>
      </c>
      <c r="R215" s="1" t="s">
        <v>10921</v>
      </c>
      <c r="S215" s="1">
        <v>1</v>
      </c>
      <c r="T215" s="1">
        <v>100</v>
      </c>
      <c r="U215" s="1">
        <v>0</v>
      </c>
      <c r="V215" s="1" t="s">
        <v>10922</v>
      </c>
    </row>
    <row r="216" spans="2:22" x14ac:dyDescent="0.15">
      <c r="B216" s="1" t="s">
        <v>10892</v>
      </c>
      <c r="C216" s="1">
        <v>0</v>
      </c>
      <c r="E216" s="1" t="s">
        <v>10888</v>
      </c>
      <c r="F216" s="1" t="s">
        <v>10888</v>
      </c>
      <c r="G216" s="1" t="s">
        <v>10898</v>
      </c>
      <c r="J216" s="1" t="s">
        <v>10901</v>
      </c>
      <c r="K216" s="1" t="s">
        <v>10903</v>
      </c>
      <c r="L216" s="1" t="s">
        <v>10905</v>
      </c>
      <c r="M216" s="2" t="s">
        <v>10910</v>
      </c>
      <c r="N216" s="32" t="str">
        <f t="shared" si="3"/>
        <v>|Enchantment Lv0|Regrowth|&amp;ref(Spell/P_Holy.jpg,nolink,25x25,Holy);2|||戦闘/水陸両用|強化|
|~|~|&gt;|&gt;|&gt;|&gt;|中範囲のアンデッドに再生能力を与えます|</v>
      </c>
      <c r="O216" s="3" t="s">
        <v>10919</v>
      </c>
      <c r="P216" s="1" t="s">
        <v>10920</v>
      </c>
      <c r="Q216" s="1">
        <v>100</v>
      </c>
      <c r="R216" s="1" t="s">
        <v>10923</v>
      </c>
      <c r="S216" s="1">
        <v>1</v>
      </c>
      <c r="T216" s="1">
        <v>100</v>
      </c>
      <c r="U216" s="1">
        <v>0</v>
      </c>
      <c r="V216" s="1" t="s">
        <v>10922</v>
      </c>
    </row>
    <row r="217" spans="2:22" x14ac:dyDescent="0.15">
      <c r="B217" s="1" t="s">
        <v>10892</v>
      </c>
      <c r="C217" s="1">
        <v>0</v>
      </c>
      <c r="E217" s="1" t="s">
        <v>10889</v>
      </c>
      <c r="F217" s="1" t="s">
        <v>10889</v>
      </c>
      <c r="G217" s="1" t="s">
        <v>10899</v>
      </c>
      <c r="J217" s="1" t="s">
        <v>10901</v>
      </c>
      <c r="K217" s="1" t="s">
        <v>10903</v>
      </c>
      <c r="L217" s="1" t="s">
        <v>10907</v>
      </c>
      <c r="M217" s="2" t="s">
        <v>10911</v>
      </c>
      <c r="N217" s="32" t="str">
        <f t="shared" si="3"/>
        <v>|Enchantment Lv0|Mend the Dead|&amp;ref(Spell/P_Holy.jpg,nolink,25x25,Holy);3|||戦闘/水陸両用|治療|
|~|~|&gt;|&gt;|&gt;|&gt;|アンデッド1体のHPを回復させます|</v>
      </c>
      <c r="O217" s="3">
        <v>50</v>
      </c>
      <c r="P217" s="1" t="s">
        <v>10920</v>
      </c>
      <c r="Q217" s="1">
        <v>100</v>
      </c>
      <c r="R217" s="1">
        <v>0</v>
      </c>
      <c r="S217" s="1">
        <v>1</v>
      </c>
      <c r="T217" s="1">
        <v>100</v>
      </c>
      <c r="U217" s="1">
        <v>0</v>
      </c>
      <c r="V217" s="1" t="s">
        <v>10924</v>
      </c>
    </row>
    <row r="218" spans="2:22" x14ac:dyDescent="0.15">
      <c r="B218" s="1" t="s">
        <v>10892</v>
      </c>
      <c r="C218" s="1">
        <v>0</v>
      </c>
      <c r="E218" s="1" t="s">
        <v>10890</v>
      </c>
      <c r="F218" s="1" t="s">
        <v>10890</v>
      </c>
      <c r="G218" s="1" t="s">
        <v>10899</v>
      </c>
      <c r="J218" s="1" t="s">
        <v>10901</v>
      </c>
      <c r="K218" s="1" t="s">
        <v>10903</v>
      </c>
      <c r="L218" s="1" t="s">
        <v>10906</v>
      </c>
      <c r="M218" s="2" t="s">
        <v>10912</v>
      </c>
      <c r="N218" s="32" t="str">
        <f t="shared" si="3"/>
        <v>|Enchantment Lv0|Puppet Mastery|&amp;ref(Spell/P_Holy.jpg,nolink,25x25,Holy);3|||戦闘/水陸両用|全体強化|
|~|~|&gt;|&gt;|&gt;|&gt;|味方のアンデッド全員の移動速度を倍増させようと試みます|</v>
      </c>
      <c r="O218" s="3" t="s">
        <v>10918</v>
      </c>
      <c r="P218" s="1">
        <v>0</v>
      </c>
      <c r="Q218" s="1">
        <v>125</v>
      </c>
      <c r="R218" s="1">
        <v>666</v>
      </c>
      <c r="S218" s="1">
        <v>1</v>
      </c>
      <c r="T218" s="1">
        <v>0</v>
      </c>
      <c r="U218" s="1">
        <v>0</v>
      </c>
      <c r="V218" s="1" t="s">
        <v>10925</v>
      </c>
    </row>
    <row r="219" spans="2:22" x14ac:dyDescent="0.15">
      <c r="B219" s="1" t="s">
        <v>10892</v>
      </c>
      <c r="C219" s="1">
        <v>0</v>
      </c>
      <c r="E219" s="1" t="s">
        <v>10891</v>
      </c>
      <c r="F219" s="1" t="s">
        <v>10891</v>
      </c>
      <c r="G219" s="1" t="s">
        <v>10900</v>
      </c>
      <c r="J219" s="1" t="s">
        <v>10901</v>
      </c>
      <c r="K219" s="1" t="s">
        <v>10903</v>
      </c>
      <c r="L219" s="1" t="s">
        <v>10906</v>
      </c>
      <c r="M219" s="2" t="s">
        <v>10913</v>
      </c>
      <c r="N219" s="32" t="str">
        <f t="shared" si="3"/>
        <v>|Enchantment Lv0|Carrion Growth|&amp;ref(Spell/P_Holy.jpg,nolink,25x25,Holy);4|||戦闘/水陸両用|全体強化|
|~|~|&gt;|&gt;|&gt;|&gt;|味方のアンデッド全員に再生能力を与えようと試みます|</v>
      </c>
      <c r="O219" s="3" t="s">
        <v>10919</v>
      </c>
      <c r="P219" s="1">
        <v>0</v>
      </c>
      <c r="Q219" s="1">
        <v>125</v>
      </c>
      <c r="R219" s="1">
        <v>666</v>
      </c>
      <c r="S219" s="1">
        <v>1</v>
      </c>
      <c r="T219" s="1">
        <v>0</v>
      </c>
      <c r="U219" s="1">
        <v>0</v>
      </c>
      <c r="V219" s="1" t="s">
        <v>10926</v>
      </c>
    </row>
    <row r="220" spans="2:22" x14ac:dyDescent="0.15">
      <c r="B220" s="1" t="s">
        <v>11092</v>
      </c>
      <c r="C220" s="1">
        <v>0</v>
      </c>
      <c r="E220" s="1" t="s">
        <v>11093</v>
      </c>
      <c r="F220" s="1" t="s">
        <v>11093</v>
      </c>
      <c r="G220" s="1" t="s">
        <v>11094</v>
      </c>
      <c r="I220" s="1">
        <v>13</v>
      </c>
      <c r="J220" s="1" t="s">
        <v>11095</v>
      </c>
      <c r="K220" s="1" t="s">
        <v>11096</v>
      </c>
      <c r="L220" s="1" t="s">
        <v>11097</v>
      </c>
      <c r="M220" s="2" t="s">
        <v>11098</v>
      </c>
      <c r="N220" s="32" t="str">
        <f t="shared" si="3"/>
        <v>|Conjuration Lv0|Summon Glosos|&amp;ref(Spell/P_Death.jpg,nolink,25x25,Death);2||&amp;ref(Spell/V_Death.jpg,nolink,25x25,Death Gem);13|儀式/陸上専用|兵士召喚|
|~|~|&gt;|&gt;|&gt;|&gt;|熱波を放つ恐るべき猪Glosoを9体召喚します|</v>
      </c>
      <c r="O220" s="3" t="s">
        <v>11099</v>
      </c>
      <c r="S220" s="1">
        <v>9</v>
      </c>
    </row>
    <row r="221" spans="2:22" x14ac:dyDescent="0.15">
      <c r="B221" s="1" t="s">
        <v>17</v>
      </c>
      <c r="C221" s="1">
        <v>3</v>
      </c>
      <c r="E221" s="1" t="s">
        <v>11301</v>
      </c>
      <c r="F221" s="1" t="s">
        <v>11301</v>
      </c>
      <c r="G221" s="1" t="s">
        <v>11302</v>
      </c>
      <c r="H221" s="1" t="s">
        <v>11303</v>
      </c>
      <c r="I221" s="1">
        <v>20</v>
      </c>
      <c r="J221" s="1" t="s">
        <v>11304</v>
      </c>
      <c r="K221" s="1" t="s">
        <v>11305</v>
      </c>
      <c r="L221" s="1" t="s">
        <v>11306</v>
      </c>
      <c r="M221" s="2" t="s">
        <v>11307</v>
      </c>
      <c r="N221" s="32" t="str">
        <f t="shared" si="3"/>
        <v>|Conjuration Lv3|Summon Nagas|&amp;ref(Spell/P_Water.jpg,nolink,25x25,Water);2|&amp;ref(Spell/P_Earth.jpg,nolink,25x25,Earth);1|&amp;ref(Spell/V_Water.jpg,nolink,25x25,Water Gem);20|儀式/陸上専用|兵士召喚|
|~|~|&gt;|&gt;|&gt;|&gt;|多彩な攻撃手段を持つ神聖なる蛇人Naga Warriorを6体召喚します|</v>
      </c>
      <c r="O221" s="3" t="s">
        <v>11308</v>
      </c>
      <c r="S221" s="1">
        <v>6</v>
      </c>
    </row>
    <row r="222" spans="2:22" x14ac:dyDescent="0.15">
      <c r="B222" s="1" t="s">
        <v>17</v>
      </c>
      <c r="C222" s="1">
        <v>4</v>
      </c>
      <c r="E222" s="1" t="s">
        <v>11347</v>
      </c>
      <c r="F222" s="1" t="s">
        <v>11347</v>
      </c>
      <c r="G222" s="1" t="s">
        <v>11302</v>
      </c>
      <c r="H222" s="1" t="s">
        <v>11303</v>
      </c>
      <c r="I222" s="1">
        <v>25</v>
      </c>
      <c r="J222" s="1" t="s">
        <v>11304</v>
      </c>
      <c r="K222" s="1" t="s">
        <v>11305</v>
      </c>
      <c r="L222" s="1" t="s">
        <v>11309</v>
      </c>
      <c r="M222" s="2" t="s">
        <v>11310</v>
      </c>
      <c r="N222" s="32" t="str">
        <f t="shared" si="3"/>
        <v>|Conjuration Lv4|Contact Nagini|&amp;ref(Spell/P_Water.jpg,nolink,25x25,Water);2|&amp;ref(Spell/P_Earth.jpg,nolink,25x25,Earth);1|&amp;ref(Spell/V_Water.jpg,nolink,25x25,Water Gem);25|儀式/陸上専用|指揮官召喚|
|~|~|&gt;|&gt;|&gt;|&gt;|幅広い魔力を持つ蛇人の姫Naginiを召喚します|</v>
      </c>
      <c r="O222" s="3" t="s">
        <v>11311</v>
      </c>
      <c r="S222" s="1">
        <v>1</v>
      </c>
    </row>
    <row r="223" spans="2:22" x14ac:dyDescent="0.15">
      <c r="B223" s="1" t="s">
        <v>17</v>
      </c>
      <c r="C223" s="1">
        <v>5</v>
      </c>
      <c r="E223" s="1" t="s">
        <v>11348</v>
      </c>
      <c r="F223" s="1" t="s">
        <v>11348</v>
      </c>
      <c r="G223" s="1" t="s">
        <v>11302</v>
      </c>
      <c r="H223" s="1" t="s">
        <v>11312</v>
      </c>
      <c r="I223" s="1">
        <v>30</v>
      </c>
      <c r="J223" s="1" t="s">
        <v>11304</v>
      </c>
      <c r="K223" s="1" t="s">
        <v>11305</v>
      </c>
      <c r="L223" s="1" t="s">
        <v>11309</v>
      </c>
      <c r="M223" s="2" t="s">
        <v>11313</v>
      </c>
      <c r="N223" s="32" t="str">
        <f t="shared" si="3"/>
        <v>|Conjuration Lv5|Contact Nagaraja|&amp;ref(Spell/P_Water.jpg,nolink,25x25,Water);2|&amp;ref(Spell/P_Earth.jpg,nolink,25x25,Earth);2|&amp;ref(Spell/V_Water.jpg,nolink,25x25,Water Gem);30|儀式/陸上専用|指揮官召喚|
|~|~|&gt;|&gt;|&gt;|&gt;|幅広い魔力と聖職者の権限を持つ蛇人の王Nagarajaを召喚します|</v>
      </c>
      <c r="O223" s="3" t="s">
        <v>11314</v>
      </c>
      <c r="S223" s="1">
        <v>1</v>
      </c>
    </row>
    <row r="224" spans="2:22" x14ac:dyDescent="0.15">
      <c r="B224" s="1" t="s">
        <v>17</v>
      </c>
      <c r="C224" s="1">
        <v>6</v>
      </c>
      <c r="E224" s="1" t="s">
        <v>11349</v>
      </c>
      <c r="F224" s="1" t="s">
        <v>11349</v>
      </c>
      <c r="G224" s="1" t="s">
        <v>11315</v>
      </c>
      <c r="H224" s="1" t="s">
        <v>11316</v>
      </c>
      <c r="I224" s="1">
        <v>40</v>
      </c>
      <c r="J224" s="1" t="s">
        <v>11304</v>
      </c>
      <c r="K224" s="1" t="s">
        <v>11305</v>
      </c>
      <c r="L224" s="1" t="s">
        <v>11309</v>
      </c>
      <c r="M224" s="2" t="s">
        <v>11317</v>
      </c>
      <c r="N224" s="32" t="str">
        <f t="shared" si="3"/>
        <v>|Conjuration Lv6|Contact Nagarishi|&amp;ref(Spell/P_Water.jpg,nolink,25x25,Water);3|&amp;ref(Spell/P_Earth.jpg,nolink,25x25,Earth);3|&amp;ref(Spell/V_Water.jpg,nolink,25x25,Water Gem);40|儀式/陸上専用|指揮官召喚|
|~|~|&gt;|&gt;|&gt;|&gt;|強大な魔力を持つ蛇人の賢者Nagarishiを召喚します|</v>
      </c>
      <c r="O224" s="3" t="s">
        <v>11318</v>
      </c>
      <c r="S224" s="1">
        <v>1</v>
      </c>
    </row>
    <row r="225" spans="2:22" x14ac:dyDescent="0.15">
      <c r="B225" s="1" t="s">
        <v>17</v>
      </c>
      <c r="C225" s="1">
        <v>1</v>
      </c>
      <c r="E225" s="1" t="s">
        <v>11457</v>
      </c>
      <c r="F225" s="1" t="s">
        <v>11457</v>
      </c>
      <c r="G225" s="1" t="s">
        <v>11458</v>
      </c>
      <c r="I225" s="1">
        <v>7</v>
      </c>
      <c r="J225" s="1" t="s">
        <v>11459</v>
      </c>
      <c r="K225" s="1" t="s">
        <v>11460</v>
      </c>
      <c r="L225" s="1" t="s">
        <v>11461</v>
      </c>
      <c r="M225" s="2" t="s">
        <v>11462</v>
      </c>
      <c r="N225" s="32" t="str">
        <f t="shared" si="3"/>
        <v>|Conjuration Lv1|Summon Ko-Oni|&amp;ref(Spell/P_Death.jpg,nolink,25x25,Death);1||&amp;ref(Spell/V_Death.jpg,nolink,25x25,Death Gem);7|儀式/陸上専用|兵士召喚|
|~|~|&gt;|&gt;|&gt;|&gt;|小型で臆病な鬼Ko-Oniを5+体召喚します|</v>
      </c>
      <c r="O225" s="3" t="s">
        <v>11463</v>
      </c>
      <c r="S225" s="1" t="s">
        <v>11464</v>
      </c>
    </row>
    <row r="226" spans="2:22" x14ac:dyDescent="0.15">
      <c r="B226" s="1" t="s">
        <v>17</v>
      </c>
      <c r="C226" s="1">
        <v>2</v>
      </c>
      <c r="E226" s="1" t="s">
        <v>11465</v>
      </c>
      <c r="F226" s="1" t="s">
        <v>11465</v>
      </c>
      <c r="G226" s="1" t="s">
        <v>11466</v>
      </c>
      <c r="H226" s="1" t="s">
        <v>11458</v>
      </c>
      <c r="I226" s="1">
        <v>10</v>
      </c>
      <c r="J226" s="1" t="s">
        <v>11459</v>
      </c>
      <c r="K226" s="1" t="s">
        <v>11460</v>
      </c>
      <c r="L226" s="1" t="s">
        <v>11461</v>
      </c>
      <c r="M226" s="2" t="s">
        <v>11467</v>
      </c>
      <c r="N226" s="32" t="str">
        <f t="shared" si="3"/>
        <v>|Conjuration Lv2|Summon Ao-Oni|&amp;ref(Spell/P_Water.jpg,nolink,25x25,Water);1|&amp;ref(Spell/P_Death.jpg,nolink,25x25,Death);1|&amp;ref(Spell/V_Water.jpg,nolink,25x25,Water Gem);10|儀式/陸上専用|兵士召喚|
|~|~|&gt;|&gt;|&gt;|&gt;|冷気を操る鬼Ao-Oniを5+体召喚します|</v>
      </c>
      <c r="O226" s="3" t="s">
        <v>11468</v>
      </c>
      <c r="S226" s="1" t="s">
        <v>11464</v>
      </c>
    </row>
    <row r="227" spans="2:22" x14ac:dyDescent="0.15">
      <c r="B227" s="1" t="s">
        <v>17</v>
      </c>
      <c r="C227" s="1">
        <v>3</v>
      </c>
      <c r="E227" s="1" t="s">
        <v>11469</v>
      </c>
      <c r="F227" s="1" t="s">
        <v>11469</v>
      </c>
      <c r="G227" s="1" t="s">
        <v>11470</v>
      </c>
      <c r="H227" s="1" t="s">
        <v>11458</v>
      </c>
      <c r="I227" s="1">
        <v>10</v>
      </c>
      <c r="J227" s="1" t="s">
        <v>11459</v>
      </c>
      <c r="K227" s="1" t="s">
        <v>11460</v>
      </c>
      <c r="L227" s="1" t="s">
        <v>11461</v>
      </c>
      <c r="M227" s="2" t="s">
        <v>11471</v>
      </c>
      <c r="N227" s="32" t="str">
        <f t="shared" si="3"/>
        <v>|Conjuration Lv3|Summon Aka-Oni|&amp;ref(Spell/P_Fire.jpg,nolink,25x25,Fire);1|&amp;ref(Spell/P_Death.jpg,nolink,25x25,Death);1|&amp;ref(Spell/V_Fire.jpg,nolink,25x25,Fire Gem);10|儀式/陸上専用|兵士召喚|
|~|~|&gt;|&gt;|&gt;|&gt;|炎を投げる鬼Aka-Oniを4+体召喚します|</v>
      </c>
      <c r="O227" s="3" t="s">
        <v>11472</v>
      </c>
      <c r="S227" s="1" t="s">
        <v>11473</v>
      </c>
    </row>
    <row r="228" spans="2:22" x14ac:dyDescent="0.15">
      <c r="B228" s="1" t="s">
        <v>17</v>
      </c>
      <c r="C228" s="1">
        <v>4</v>
      </c>
      <c r="E228" s="1" t="s">
        <v>11474</v>
      </c>
      <c r="F228" s="1" t="s">
        <v>11474</v>
      </c>
      <c r="G228" s="1" t="s">
        <v>11475</v>
      </c>
      <c r="H228" s="1" t="s">
        <v>11458</v>
      </c>
      <c r="I228" s="1">
        <v>12</v>
      </c>
      <c r="J228" s="1" t="s">
        <v>11459</v>
      </c>
      <c r="K228" s="1" t="s">
        <v>11460</v>
      </c>
      <c r="L228" s="1" t="s">
        <v>11461</v>
      </c>
      <c r="M228" s="2" t="s">
        <v>11476</v>
      </c>
      <c r="N228" s="32" t="str">
        <f t="shared" si="3"/>
        <v>|Conjuration Lv4|Summon Oni|&amp;ref(Spell/P_Earth.jpg,nolink,25x25,Earth);1|&amp;ref(Spell/P_Death.jpg,nolink,25x25,Death);1|&amp;ref(Spell/V_Earth.jpg,nolink,25x25,Earth Gem);12|儀式/陸上専用|兵士召喚|
|~|~|&gt;|&gt;|&gt;|&gt;|大柄で強靭な鬼Oniを5+体召喚します|</v>
      </c>
      <c r="O228" s="3" t="s">
        <v>11477</v>
      </c>
      <c r="S228" s="1" t="s">
        <v>11464</v>
      </c>
    </row>
    <row r="229" spans="2:22" x14ac:dyDescent="0.15">
      <c r="B229" s="1" t="s">
        <v>17</v>
      </c>
      <c r="C229" s="1">
        <v>5</v>
      </c>
      <c r="E229" s="1" t="s">
        <v>11478</v>
      </c>
      <c r="F229" s="1" t="s">
        <v>11478</v>
      </c>
      <c r="G229" s="1" t="s">
        <v>11479</v>
      </c>
      <c r="H229" s="1" t="s">
        <v>11470</v>
      </c>
      <c r="I229" s="1">
        <v>10</v>
      </c>
      <c r="J229" s="1" t="s">
        <v>11459</v>
      </c>
      <c r="K229" s="1" t="s">
        <v>11460</v>
      </c>
      <c r="L229" s="1" t="s">
        <v>11461</v>
      </c>
      <c r="M229" s="2" t="s">
        <v>11480</v>
      </c>
      <c r="N229" s="32" t="str">
        <f t="shared" si="3"/>
        <v>|Conjuration Lv5|Summon Kuro-Oni|&amp;ref(Spell/P_Death.jpg,nolink,25x25,Death);2|&amp;ref(Spell/P_Fire.jpg,nolink,25x25,Fire);1|&amp;ref(Spell/V_Death.jpg,nolink,25x25,Death Gem);10|儀式/陸上専用|兵士召喚|
|~|~|&gt;|&gt;|&gt;|&gt;|炎と毒を使う大柄な鬼Kuro-Oniを4体召喚します|</v>
      </c>
      <c r="O229" s="3" t="s">
        <v>11481</v>
      </c>
      <c r="S229" s="1">
        <v>4</v>
      </c>
    </row>
    <row r="230" spans="2:22" x14ac:dyDescent="0.15">
      <c r="B230" s="1" t="s">
        <v>17</v>
      </c>
      <c r="C230" s="1">
        <v>6</v>
      </c>
      <c r="E230" s="1" t="s">
        <v>11482</v>
      </c>
      <c r="F230" s="1" t="s">
        <v>11482</v>
      </c>
      <c r="G230" s="1" t="s">
        <v>11479</v>
      </c>
      <c r="H230" s="1" t="s">
        <v>11470</v>
      </c>
      <c r="I230" s="1">
        <v>20</v>
      </c>
      <c r="J230" s="1" t="s">
        <v>11459</v>
      </c>
      <c r="K230" s="1" t="s">
        <v>11460</v>
      </c>
      <c r="L230" s="1" t="s">
        <v>11483</v>
      </c>
      <c r="M230" s="2" t="s">
        <v>11492</v>
      </c>
      <c r="N230" s="32" t="str">
        <f t="shared" si="3"/>
        <v>|Conjuration Lv6|Summon Oni General|&amp;ref(Spell/P_Death.jpg,nolink,25x25,Death);2|&amp;ref(Spell/P_Fire.jpg,nolink,25x25,Fire);1|&amp;ref(Spell/V_Death.jpg,nolink,25x25,Death Gem);20|儀式/陸上専用|指揮官召喚|
|~|~|&gt;|&gt;|&gt;|&gt;|多少の魔力を持つ鬼の指揮官Oni Shugoを召喚します|</v>
      </c>
      <c r="O230" s="3" t="s">
        <v>11484</v>
      </c>
      <c r="S230" s="1">
        <v>1</v>
      </c>
    </row>
    <row r="231" spans="2:22" x14ac:dyDescent="0.15">
      <c r="B231" s="1" t="s">
        <v>17</v>
      </c>
      <c r="C231" s="1">
        <v>6</v>
      </c>
      <c r="E231" s="1" t="s">
        <v>11485</v>
      </c>
      <c r="F231" s="1" t="s">
        <v>11485</v>
      </c>
      <c r="G231" s="1" t="s">
        <v>11486</v>
      </c>
      <c r="I231" s="1">
        <v>30</v>
      </c>
      <c r="J231" s="1" t="s">
        <v>11459</v>
      </c>
      <c r="K231" s="1" t="s">
        <v>11460</v>
      </c>
      <c r="L231" s="1" t="s">
        <v>11483</v>
      </c>
      <c r="M231" s="2" t="s">
        <v>11487</v>
      </c>
      <c r="N231" s="32" t="str">
        <f t="shared" si="3"/>
        <v>|Conjuration Lv6|Contact Kitsune|&amp;ref(Spell/P_Nature.jpg,nolink,25x25,Nature);2||&amp;ref(Spell/V_Nature.jpg,nolink,25x25,Nature Gem);30|儀式/陸上専用|指揮官召喚|
|~|~|&gt;|&gt;|&gt;|&gt;|多彩な魔力を持つ妖狐Kitsuneを召喚します|</v>
      </c>
      <c r="O231" s="3" t="s">
        <v>11488</v>
      </c>
      <c r="S231" s="1">
        <v>1</v>
      </c>
    </row>
    <row r="232" spans="2:22" x14ac:dyDescent="0.15">
      <c r="B232" s="1" t="s">
        <v>17</v>
      </c>
      <c r="C232" s="1">
        <v>8</v>
      </c>
      <c r="E232" s="1" t="s">
        <v>11489</v>
      </c>
      <c r="F232" s="1" t="s">
        <v>11489</v>
      </c>
      <c r="G232" s="1" t="s">
        <v>11490</v>
      </c>
      <c r="H232" s="1" t="s">
        <v>11470</v>
      </c>
      <c r="I232" s="1">
        <v>45</v>
      </c>
      <c r="J232" s="1" t="s">
        <v>11459</v>
      </c>
      <c r="K232" s="1" t="s">
        <v>11460</v>
      </c>
      <c r="L232" s="1" t="s">
        <v>11483</v>
      </c>
      <c r="M232" s="2" t="s">
        <v>11491</v>
      </c>
      <c r="N232" s="32" t="str">
        <f t="shared" si="3"/>
        <v>|Conjuration Lv8|Summon Dai Oni|&amp;ref(Spell/P_Death.jpg,nolink,25x25,Death);4|&amp;ref(Spell/P_Fire.jpg,nolink,25x25,Fire);1|&amp;ref(Spell/V_Death.jpg,nolink,25x25,Death Gem);45|儀式/陸上専用|指揮官召喚|
|~|~|&gt;|&gt;|&gt;|&gt;|巨大かつ強大な鬼の王Dai Oniを召喚します|</v>
      </c>
      <c r="O232" s="3" t="s">
        <v>11493</v>
      </c>
      <c r="S232" s="1">
        <v>1</v>
      </c>
    </row>
    <row r="233" spans="2:22" x14ac:dyDescent="0.15">
      <c r="B233" s="1" t="s">
        <v>11629</v>
      </c>
      <c r="C233" s="1">
        <v>4</v>
      </c>
      <c r="E233" s="1" t="s">
        <v>11630</v>
      </c>
      <c r="F233" s="1" t="s">
        <v>11630</v>
      </c>
      <c r="G233" s="1" t="s">
        <v>11631</v>
      </c>
      <c r="I233" s="1">
        <v>9</v>
      </c>
      <c r="J233" s="1" t="s">
        <v>11632</v>
      </c>
      <c r="K233" s="1" t="s">
        <v>11633</v>
      </c>
      <c r="L233" s="1" t="s">
        <v>11634</v>
      </c>
      <c r="M233" s="2" t="s">
        <v>11635</v>
      </c>
      <c r="N233" s="32" t="str">
        <f t="shared" si="3"/>
        <v>|Conjuration Lv4|Call Malakh|&amp;ref(Spell/P_Astral.jpg,nolink,25x25,Astral);2||&amp;ref(Spell/V_Astral.jpg,nolink,25x25,Astral Pearl);9|儀式/陸上専用|指揮官召喚|
|~|~|&gt;|&gt;|&gt;|&gt;|天界の伝令Malakhを召喚します|</v>
      </c>
      <c r="O233" s="3" t="s">
        <v>11636</v>
      </c>
      <c r="S233" s="1">
        <v>1</v>
      </c>
    </row>
    <row r="234" spans="2:22" x14ac:dyDescent="0.15">
      <c r="B234" s="1" t="s">
        <v>11629</v>
      </c>
      <c r="C234" s="1">
        <v>6</v>
      </c>
      <c r="E234" s="1" t="s">
        <v>11637</v>
      </c>
      <c r="F234" s="1" t="s">
        <v>11637</v>
      </c>
      <c r="G234" s="1" t="s">
        <v>11638</v>
      </c>
      <c r="H234" s="1" t="s">
        <v>11639</v>
      </c>
      <c r="I234" s="1">
        <v>21</v>
      </c>
      <c r="J234" s="1" t="s">
        <v>11632</v>
      </c>
      <c r="K234" s="1" t="s">
        <v>11633</v>
      </c>
      <c r="L234" s="1" t="s">
        <v>11634</v>
      </c>
      <c r="M234" s="2" t="s">
        <v>11641</v>
      </c>
      <c r="N234" s="32" t="str">
        <f t="shared" si="3"/>
        <v>|Conjuration Lv6|Call Hashmal|&amp;ref(Spell/P_Astral.jpg,nolink,25x25,Astral);3|&amp;ref(Spell/P_Fire.jpg,nolink,25x25,Fire);1|&amp;ref(Spell/V_Astral.jpg,nolink,25x25,Astral Pearl);21|儀式/陸上専用|指揮官召喚|
|~|~|&gt;|&gt;|&gt;|&gt;|異教の鎮圧を得意とする天使Hashmalを召喚します|</v>
      </c>
      <c r="O234" s="3" t="s">
        <v>11640</v>
      </c>
      <c r="S234" s="1">
        <v>1</v>
      </c>
    </row>
    <row r="235" spans="2:22" x14ac:dyDescent="0.15">
      <c r="B235" s="1" t="s">
        <v>11629</v>
      </c>
      <c r="C235" s="1">
        <v>6</v>
      </c>
      <c r="E235" s="1" t="s">
        <v>11642</v>
      </c>
      <c r="F235" s="1" t="s">
        <v>11642</v>
      </c>
      <c r="G235" s="1" t="s">
        <v>11643</v>
      </c>
      <c r="H235" s="1" t="s">
        <v>11644</v>
      </c>
      <c r="I235" s="1">
        <v>25</v>
      </c>
      <c r="J235" s="1" t="s">
        <v>11632</v>
      </c>
      <c r="K235" s="1" t="s">
        <v>11633</v>
      </c>
      <c r="L235" s="1" t="s">
        <v>11634</v>
      </c>
      <c r="M235" s="2" t="s">
        <v>11645</v>
      </c>
      <c r="N235" s="32" t="str">
        <f t="shared" si="3"/>
        <v>|Conjuration Lv6|Dirge for the Dead|&amp;ref(Spell/P_Death.jpg,nolink,25x25,Death);3|&amp;ref(Spell/P_Holy.jpg,nolink,25x25,Holy);1|&amp;ref(Spell/V_Death.jpg,nolink,25x25,Death Gem);25|儀式/陸上専用|指揮官召喚|
|~|~|&gt;|&gt;|&gt;|&gt;|死せる巨人の英雄Ditanuを召喚します|</v>
      </c>
      <c r="O235" s="3" t="s">
        <v>11646</v>
      </c>
      <c r="S235" s="1">
        <v>1</v>
      </c>
    </row>
    <row r="236" spans="2:22" x14ac:dyDescent="0.15">
      <c r="B236" s="1" t="s">
        <v>11629</v>
      </c>
      <c r="C236" s="1">
        <v>7</v>
      </c>
      <c r="E236" s="1" t="s">
        <v>11647</v>
      </c>
      <c r="F236" s="1" t="s">
        <v>11647</v>
      </c>
      <c r="G236" s="1" t="s">
        <v>11648</v>
      </c>
      <c r="H236" s="1" t="s">
        <v>11649</v>
      </c>
      <c r="I236" s="1">
        <v>39</v>
      </c>
      <c r="J236" s="1" t="s">
        <v>11632</v>
      </c>
      <c r="K236" s="1" t="s">
        <v>11633</v>
      </c>
      <c r="L236" s="1" t="s">
        <v>11634</v>
      </c>
      <c r="M236" s="2" t="s">
        <v>11650</v>
      </c>
      <c r="N236" s="32" t="str">
        <f t="shared" si="3"/>
        <v>|Conjuration Lv7|Call Arel|&amp;ref(Spell/P_Astral.jpg,nolink,25x25,Astral);4|&amp;ref(Spell/P_Nature.jpg,nolink,25x25,Nature);1|&amp;ref(Spell/V_Astral.jpg,nolink,25x25,Astral Pearl);39|儀式/陸上専用|指揮官召喚|
|~|~|&gt;|&gt;|&gt;|&gt;|癒しの力を持つ天使Arelを召喚します|</v>
      </c>
      <c r="O236" s="3" t="s">
        <v>11651</v>
      </c>
      <c r="S236" s="1">
        <v>1</v>
      </c>
    </row>
    <row r="237" spans="2:22" x14ac:dyDescent="0.15">
      <c r="B237" s="1" t="s">
        <v>11629</v>
      </c>
      <c r="C237" s="1">
        <v>8</v>
      </c>
      <c r="E237" s="1" t="s">
        <v>11652</v>
      </c>
      <c r="F237" s="1" t="s">
        <v>11652</v>
      </c>
      <c r="G237" s="1" t="s">
        <v>11653</v>
      </c>
      <c r="H237" s="1" t="s">
        <v>11654</v>
      </c>
      <c r="I237" s="1">
        <v>49</v>
      </c>
      <c r="J237" s="1" t="s">
        <v>11632</v>
      </c>
      <c r="K237" s="1" t="s">
        <v>11633</v>
      </c>
      <c r="L237" s="1" t="s">
        <v>11634</v>
      </c>
      <c r="M237" s="2" t="s">
        <v>11655</v>
      </c>
      <c r="N237" s="32" t="str">
        <f t="shared" si="3"/>
        <v>|Conjuration Lv8|Call Ophan|&amp;ref(Spell/P_Astral.jpg,nolink,25x25,Astral);5|&amp;ref(Spell/P_Fire.jpg,nolink,25x25,Fire);2|&amp;ref(Spell/V_Astral.jpg,nolink,25x25,Astral Pearl);49|儀式/陸上専用|指揮官召喚|
|~|~|&gt;|&gt;|&gt;|&gt;|敵を轢き潰す車輪型の天使Ophanを召喚します|</v>
      </c>
      <c r="O237" s="3" t="s">
        <v>11656</v>
      </c>
      <c r="S237" s="1">
        <v>1</v>
      </c>
    </row>
    <row r="238" spans="2:22" x14ac:dyDescent="0.15">
      <c r="B238" s="1" t="s">
        <v>11629</v>
      </c>
      <c r="C238" s="1">
        <v>8</v>
      </c>
      <c r="E238" s="1" t="s">
        <v>11657</v>
      </c>
      <c r="F238" s="1" t="s">
        <v>11657</v>
      </c>
      <c r="G238" s="1" t="s">
        <v>11658</v>
      </c>
      <c r="H238" s="1" t="s">
        <v>11644</v>
      </c>
      <c r="I238" s="1">
        <v>55</v>
      </c>
      <c r="J238" s="1" t="s">
        <v>11632</v>
      </c>
      <c r="K238" s="1" t="s">
        <v>11633</v>
      </c>
      <c r="L238" s="1" t="s">
        <v>11659</v>
      </c>
      <c r="M238" s="2" t="s">
        <v>11661</v>
      </c>
      <c r="N238" s="32" t="str">
        <f t="shared" si="3"/>
        <v>|Conjuration Lv8|Banquet for the Dead|&amp;ref(Spell/P_Death.jpg,nolink,25x25,Death);4|&amp;ref(Spell/P_Holy.jpg,nolink,25x25,Holy);1|&amp;ref(Spell/V_Death.jpg,nolink,25x25,Death Gem);55|儀式/陸上専用|軍団召喚|
|~|~|&gt;|&gt;|&gt;|&gt;|術者の命を捧げDitanu4体とその指揮官Malikを召喚します|</v>
      </c>
      <c r="O238" s="3" t="s">
        <v>11660</v>
      </c>
      <c r="S238" s="1">
        <v>1</v>
      </c>
    </row>
    <row r="239" spans="2:22" x14ac:dyDescent="0.15">
      <c r="B239" s="1" t="s">
        <v>11629</v>
      </c>
      <c r="C239" s="1">
        <v>9</v>
      </c>
      <c r="E239" s="1" t="s">
        <v>11662</v>
      </c>
      <c r="F239" s="1" t="s">
        <v>11662</v>
      </c>
      <c r="G239" s="1" t="s">
        <v>11663</v>
      </c>
      <c r="H239" s="1" t="s">
        <v>11664</v>
      </c>
      <c r="I239" s="1">
        <v>222</v>
      </c>
      <c r="J239" s="1" t="s">
        <v>11632</v>
      </c>
      <c r="K239" s="1" t="s">
        <v>11633</v>
      </c>
      <c r="L239" s="1" t="s">
        <v>11659</v>
      </c>
      <c r="M239" s="2" t="s">
        <v>11665</v>
      </c>
      <c r="N239" s="32" t="str">
        <f t="shared" si="3"/>
        <v>|Conjuration Lv9|Call Merkavah|&amp;ref(Spell/P_Astral.jpg,nolink,25x25,Astral);7|&amp;ref(Spell/P_Fire.jpg,nolink,25x25,Fire);3|&amp;ref(Spell/V_Astral.jpg,nolink,25x25,Astral Pearl);222|儀式/陸上専用|軍団召喚|
|~|~|&gt;|&gt;|&gt;|&gt;|Ophan4体とその指揮官Chayotを召喚します|</v>
      </c>
      <c r="O239" s="3" t="s">
        <v>11666</v>
      </c>
      <c r="S239" s="1">
        <v>1</v>
      </c>
    </row>
    <row r="240" spans="2:22" x14ac:dyDescent="0.15">
      <c r="B240" s="1" t="s">
        <v>11671</v>
      </c>
      <c r="C240" s="1">
        <v>4</v>
      </c>
      <c r="E240" s="1" t="s">
        <v>11670</v>
      </c>
      <c r="F240" s="1" t="s">
        <v>11670</v>
      </c>
      <c r="G240" s="1" t="s">
        <v>11631</v>
      </c>
      <c r="H240" s="1" t="s">
        <v>11639</v>
      </c>
      <c r="J240" s="1" t="s">
        <v>11672</v>
      </c>
      <c r="K240" s="1" t="s">
        <v>11633</v>
      </c>
      <c r="L240" s="1" t="s">
        <v>11673</v>
      </c>
      <c r="M240" s="2" t="s">
        <v>11806</v>
      </c>
      <c r="N240" s="32" t="str">
        <f t="shared" si="3"/>
        <v>|Evocation Lv4|Strange Fire|&amp;ref(Spell/P_Astral.jpg,nolink,25x25,Astral);2|&amp;ref(Spell/P_Fire.jpg,nolink,25x25,Fire);1||戦闘/陸上専用|攻撃|
|~|~|&gt;|&gt;|&gt;|&gt;|不浄なるものに強い天球の炎で中範囲を攻撃します|</v>
      </c>
      <c r="O240" s="3" t="s">
        <v>11674</v>
      </c>
      <c r="P240" s="1" t="s">
        <v>11675</v>
      </c>
      <c r="Q240" s="1">
        <v>100</v>
      </c>
      <c r="R240" s="1">
        <v>3</v>
      </c>
      <c r="S240" s="1">
        <v>1</v>
      </c>
      <c r="T240" s="1">
        <v>1</v>
      </c>
      <c r="U240" s="1">
        <v>20</v>
      </c>
      <c r="V240" s="1" t="s">
        <v>11676</v>
      </c>
    </row>
    <row r="241" spans="2:23" x14ac:dyDescent="0.15">
      <c r="B241" s="1" t="s">
        <v>11807</v>
      </c>
      <c r="C241" s="1">
        <v>3</v>
      </c>
      <c r="E241" s="1" t="s">
        <v>11808</v>
      </c>
      <c r="F241" s="1" t="s">
        <v>11808</v>
      </c>
      <c r="G241" s="1" t="s">
        <v>11809</v>
      </c>
      <c r="I241" s="1">
        <v>9</v>
      </c>
      <c r="J241" s="1" t="s">
        <v>11810</v>
      </c>
      <c r="K241" s="1" t="s">
        <v>11811</v>
      </c>
      <c r="L241" s="1" t="s">
        <v>11812</v>
      </c>
      <c r="M241" s="2" t="s">
        <v>11813</v>
      </c>
      <c r="N241" s="32" t="str">
        <f t="shared" si="3"/>
        <v>|Conjuration Lv3|Summon Condors|&amp;ref(Spell/P_Air.jpg,nolink,25x25,Air);2||&amp;ref(Spell/V_Air.jpg,nolink,25x25,Air Gem);9|儀式/陸上専用|兵士召喚|
|~|~|&gt;|&gt;|&gt;|&gt;|包囲や巡回を得意とする神聖なるCondorを10+体召喚します|</v>
      </c>
      <c r="O241" s="3" t="s">
        <v>11814</v>
      </c>
      <c r="S241" s="1" t="s">
        <v>11815</v>
      </c>
    </row>
    <row r="242" spans="2:23" x14ac:dyDescent="0.15">
      <c r="B242" s="1" t="s">
        <v>11807</v>
      </c>
      <c r="C242" s="1">
        <v>5</v>
      </c>
      <c r="E242" s="1" t="s">
        <v>11816</v>
      </c>
      <c r="F242" s="1" t="s">
        <v>11816</v>
      </c>
      <c r="G242" s="1" t="s">
        <v>11817</v>
      </c>
      <c r="I242" s="1">
        <v>15</v>
      </c>
      <c r="J242" s="1" t="s">
        <v>11810</v>
      </c>
      <c r="K242" s="1" t="s">
        <v>11811</v>
      </c>
      <c r="L242" s="1" t="s">
        <v>11812</v>
      </c>
      <c r="M242" s="2" t="s">
        <v>11818</v>
      </c>
      <c r="N242" s="32" t="str">
        <f t="shared" si="3"/>
        <v>|Conjuration Lv5|Summon Huacas|&amp;ref(Spell/P_Astral.jpg,nolink,25x25,Astral);2||&amp;ref(Spell/V_Astral.jpg,nolink,25x25,Astral Pearl);15|儀式/陸上専用|兵士召喚|
|~|~|&gt;|&gt;|&gt;|&gt;|魔法の武具を持つ美しきCaelianの祖Huacaを5体召喚します|</v>
      </c>
      <c r="O242" s="3" t="s">
        <v>11819</v>
      </c>
      <c r="S242" s="1">
        <v>5</v>
      </c>
    </row>
    <row r="243" spans="2:23" x14ac:dyDescent="0.15">
      <c r="B243" s="1" t="s">
        <v>11807</v>
      </c>
      <c r="C243" s="1">
        <v>5</v>
      </c>
      <c r="E243" s="1" t="s">
        <v>11820</v>
      </c>
      <c r="F243" s="1" t="s">
        <v>11820</v>
      </c>
      <c r="G243" s="1" t="s">
        <v>11821</v>
      </c>
      <c r="I243" s="1">
        <v>10</v>
      </c>
      <c r="J243" s="1" t="s">
        <v>11810</v>
      </c>
      <c r="K243" s="1" t="s">
        <v>11811</v>
      </c>
      <c r="L243" s="1" t="s">
        <v>11812</v>
      </c>
      <c r="M243" s="2" t="s">
        <v>11822</v>
      </c>
      <c r="N243" s="32" t="str">
        <f t="shared" si="3"/>
        <v>|Conjuration Lv5|Summon Supayas|&amp;ref(Spell/P_Death.jpg,nolink,25x25,Death);2||&amp;ref(Spell/V_Death.jpg,nolink,25x25,Death Gem);10|儀式/陸上専用|兵士召喚|
|~|~|&gt;|&gt;|&gt;|&gt;|神聖なるHuacaの霊Supayaを5体召喚します|</v>
      </c>
      <c r="O243" s="3" t="s">
        <v>11823</v>
      </c>
      <c r="S243" s="1">
        <v>5</v>
      </c>
    </row>
    <row r="244" spans="2:23" x14ac:dyDescent="0.15">
      <c r="B244" s="1" t="s">
        <v>11835</v>
      </c>
      <c r="C244" s="1">
        <v>2</v>
      </c>
      <c r="E244" s="1" t="s">
        <v>11824</v>
      </c>
      <c r="F244" s="1" t="s">
        <v>11824</v>
      </c>
      <c r="G244" s="1" t="s">
        <v>11809</v>
      </c>
      <c r="I244" s="1">
        <v>1</v>
      </c>
      <c r="J244" s="1" t="s">
        <v>11810</v>
      </c>
      <c r="K244" s="1" t="s">
        <v>11811</v>
      </c>
      <c r="L244" s="1" t="s">
        <v>11825</v>
      </c>
      <c r="M244" s="2" t="s">
        <v>11826</v>
      </c>
      <c r="N244" s="32" t="str">
        <f t="shared" si="3"/>
        <v>|Enchantment Lv2|Eyes of the Condors|&amp;ref(Spell/P_Air.jpg,nolink,25x25,Air);2||&amp;ref(Spell/V_Air.jpg,nolink,25x25,Air Gem);1|儀式/陸上専用|占術|
|~|~|&gt;|&gt;|&gt;|&gt;|指定した州を鳥の目を通して偵察します|</v>
      </c>
      <c r="P244" s="1">
        <v>4</v>
      </c>
      <c r="V244" s="1" t="s">
        <v>11827</v>
      </c>
    </row>
    <row r="245" spans="2:23" x14ac:dyDescent="0.15">
      <c r="B245" s="1" t="s">
        <v>11835</v>
      </c>
      <c r="C245" s="1">
        <v>5</v>
      </c>
      <c r="E245" s="1" t="s">
        <v>11828</v>
      </c>
      <c r="F245" s="1" t="s">
        <v>11828</v>
      </c>
      <c r="G245" s="1" t="s">
        <v>11829</v>
      </c>
      <c r="H245" s="1" t="s">
        <v>11830</v>
      </c>
      <c r="I245" s="1">
        <v>18</v>
      </c>
      <c r="J245" s="1" t="s">
        <v>11810</v>
      </c>
      <c r="K245" s="1" t="s">
        <v>11831</v>
      </c>
      <c r="L245" s="1" t="s">
        <v>11832</v>
      </c>
      <c r="M245" s="2" t="s">
        <v>11833</v>
      </c>
      <c r="N245" s="32" t="str">
        <f t="shared" si="3"/>
        <v>|Enchantment Lv5|Geoglyphs|&amp;ref(Spell/P_Astral.jpg,nolink,25x25,Astral);3|&amp;ref(Spell/P_Earth.jpg,nolink,25x25,Earth);2|&amp;ref(Spell/V_Astral.jpg,nolink,25x25,Astral Pearl);18|儀式/荒地限定|地方呪附|
|~|~|&gt;|&gt;|&gt;|&gt;|飛行しつつ地上絵を描き州に魔力を満ち溢れさせます|</v>
      </c>
      <c r="O245" s="3" t="s">
        <v>11828</v>
      </c>
      <c r="V245" s="1" t="s">
        <v>11834</v>
      </c>
    </row>
    <row r="246" spans="2:23" x14ac:dyDescent="0.15">
      <c r="B246" s="1" t="s">
        <v>12252</v>
      </c>
      <c r="C246" s="1">
        <v>6</v>
      </c>
      <c r="E246" s="1" t="s">
        <v>12253</v>
      </c>
      <c r="F246" s="1" t="s">
        <v>12253</v>
      </c>
      <c r="G246" s="1" t="s">
        <v>12254</v>
      </c>
      <c r="H246" s="1" t="s">
        <v>12255</v>
      </c>
      <c r="I246" s="1">
        <v>35</v>
      </c>
      <c r="J246" s="1" t="s">
        <v>12256</v>
      </c>
      <c r="K246" s="1" t="s">
        <v>12257</v>
      </c>
      <c r="L246" s="1" t="s">
        <v>12258</v>
      </c>
      <c r="M246" s="2" t="s">
        <v>12295</v>
      </c>
      <c r="N246" s="32" t="str">
        <f t="shared" si="3"/>
        <v>|Conjuration Lv6|Contact Hesperide|&amp;ref(Spell/P_Fire.jpg,nolink,25x25,Fire);3|&amp;ref(Spell/P_Astral.jpg,nolink,25x25,Astral);1|&amp;ref(Spell/V_Fire.jpg,nolink,25x25,Fire Gem);35|儀式/陸上専用|指揮官召喚|
|~|~|&gt;|&gt;|&gt;|&gt;|希望と健康を齎す日没の精霊Hesperideを召喚します|</v>
      </c>
      <c r="O246" s="3" t="s">
        <v>12259</v>
      </c>
      <c r="S246" s="1">
        <v>1</v>
      </c>
    </row>
    <row r="247" spans="2:23" x14ac:dyDescent="0.15">
      <c r="B247" s="1" t="s">
        <v>12252</v>
      </c>
      <c r="C247" s="1">
        <v>6</v>
      </c>
      <c r="E247" s="1" t="s">
        <v>12260</v>
      </c>
      <c r="F247" s="1" t="s">
        <v>12260</v>
      </c>
      <c r="G247" s="1" t="s">
        <v>12254</v>
      </c>
      <c r="H247" s="1" t="s">
        <v>12261</v>
      </c>
      <c r="I247" s="1">
        <v>15</v>
      </c>
      <c r="J247" s="1" t="s">
        <v>12256</v>
      </c>
      <c r="K247" s="1" t="s">
        <v>12257</v>
      </c>
      <c r="L247" s="1" t="s">
        <v>12262</v>
      </c>
      <c r="M247" s="2" t="s">
        <v>12293</v>
      </c>
      <c r="N247" s="32" t="str">
        <f t="shared" si="3"/>
        <v>|Conjuration Lv6|Call Ladon|&amp;ref(Spell/P_Fire.jpg,nolink,25x25,Fire);3|&amp;ref(Spell/P_Nature.jpg,nolink,25x25,Nature);2|&amp;ref(Spell/V_Fire.jpg,nolink,25x25,Fire Gem);15|儀式/陸上専用|兵士召喚|
|~|~|&gt;|&gt;|&gt;|&gt;|黄金の林檎の護り手Drakon Hesperiosを召喚し林檎の獲得を可能とします|</v>
      </c>
      <c r="O247" s="3" t="s">
        <v>12294</v>
      </c>
      <c r="S247" s="1">
        <v>1</v>
      </c>
      <c r="V247" s="1" t="s">
        <v>12370</v>
      </c>
    </row>
    <row r="248" spans="2:23" x14ac:dyDescent="0.15">
      <c r="B248" s="1" t="s">
        <v>12264</v>
      </c>
      <c r="C248" s="1">
        <v>5</v>
      </c>
      <c r="E248" s="1" t="s">
        <v>12263</v>
      </c>
      <c r="F248" s="1" t="s">
        <v>12263</v>
      </c>
      <c r="G248" s="1" t="s">
        <v>12265</v>
      </c>
      <c r="I248" s="1">
        <v>7</v>
      </c>
      <c r="J248" s="1" t="s">
        <v>12256</v>
      </c>
      <c r="K248" s="1" t="s">
        <v>12266</v>
      </c>
      <c r="L248" s="1" t="s">
        <v>12262</v>
      </c>
      <c r="M248" s="2" t="s">
        <v>12267</v>
      </c>
      <c r="N248" s="32" t="str">
        <f t="shared" si="3"/>
        <v>|Construction Lv5|Dogs of Gold and Silver|&amp;ref(Spell/P_Earth.jpg,nolink,25x25,Earth);1||&amp;ref(Spell/V_Earth.jpg,nolink,25x25,Earth Gem);7|儀式/水陸両用|兵士召喚|
|~|~|&gt;|&gt;|&gt;|&gt;|護衛と巡回を得意とするKuon KhryseosとKuon Argyreosを1体ずつ召喚します|</v>
      </c>
      <c r="O248" s="3" t="s">
        <v>12268</v>
      </c>
      <c r="S248" s="1">
        <v>1</v>
      </c>
      <c r="W248" s="1" t="s">
        <v>12269</v>
      </c>
    </row>
    <row r="249" spans="2:23" x14ac:dyDescent="0.15">
      <c r="B249" s="1" t="s">
        <v>12526</v>
      </c>
      <c r="C249" s="1">
        <v>5</v>
      </c>
      <c r="E249" s="1" t="s">
        <v>12527</v>
      </c>
      <c r="F249" s="1" t="s">
        <v>12527</v>
      </c>
      <c r="G249" s="1" t="s">
        <v>12528</v>
      </c>
      <c r="H249" s="1" t="s">
        <v>12529</v>
      </c>
      <c r="I249" s="1">
        <v>30</v>
      </c>
      <c r="J249" s="1" t="s">
        <v>12530</v>
      </c>
      <c r="K249" s="1" t="s">
        <v>12531</v>
      </c>
      <c r="L249" s="1" t="s">
        <v>12532</v>
      </c>
      <c r="M249" s="2" t="s">
        <v>12533</v>
      </c>
      <c r="N249" s="32" t="str">
        <f t="shared" si="3"/>
        <v>|Conjuration Lv5|Summon Hekateride|&amp;ref(Spell/P_Nature.jpg,nolink,25x25,Nature);3|&amp;ref(Spell/P_Water.jpg,nolink,25x25,Water);1|&amp;ref(Spell/V_Nature.jpg,nolink,25x25,Nature Gem);30|儀式/水陸両用|指揮官召喚|
|~|~|&gt;|&gt;|&gt;|&gt;|優れた魔力を持つTherodosの神霊Hekaterideを召喚します|</v>
      </c>
      <c r="O249" s="3" t="s">
        <v>12534</v>
      </c>
      <c r="S249" s="1">
        <v>1</v>
      </c>
    </row>
    <row r="250" spans="2:23" x14ac:dyDescent="0.15">
      <c r="B250" s="1" t="s">
        <v>12526</v>
      </c>
      <c r="C250" s="1">
        <v>6</v>
      </c>
      <c r="E250" s="1" t="s">
        <v>12535</v>
      </c>
      <c r="F250" s="1" t="s">
        <v>12535</v>
      </c>
      <c r="G250" s="1" t="s">
        <v>12536</v>
      </c>
      <c r="H250" s="1" t="s">
        <v>12537</v>
      </c>
      <c r="I250" s="1">
        <v>30</v>
      </c>
      <c r="J250" s="1" t="s">
        <v>12530</v>
      </c>
      <c r="K250" s="1" t="s">
        <v>12531</v>
      </c>
      <c r="L250" s="1" t="s">
        <v>12532</v>
      </c>
      <c r="M250" s="2" t="s">
        <v>12538</v>
      </c>
      <c r="N250" s="32" t="str">
        <f t="shared" si="3"/>
        <v>|Conjuration Lv6|Summon Daktyl|&amp;ref(Spell/P_Earth.jpg,nolink,25x25,Earth);3|&amp;ref(Spell/P_Air.jpg,nolink,25x25,Air);1|&amp;ref(Spell/V_Earth.jpg,nolink,25x25,Earth Gem);30|儀式/水陸両用|指揮官召喚|
|~|~|&gt;|&gt;|&gt;|&gt;|魔法の品々の製造を得意とするTherodosの神霊Daktylを召喚します|</v>
      </c>
      <c r="O250" s="3" t="s">
        <v>12539</v>
      </c>
      <c r="S250" s="1">
        <v>1</v>
      </c>
    </row>
    <row r="251" spans="2:23" x14ac:dyDescent="0.15">
      <c r="B251" s="1" t="s">
        <v>12791</v>
      </c>
      <c r="C251" s="1">
        <v>3</v>
      </c>
      <c r="E251" s="1" t="s">
        <v>12792</v>
      </c>
      <c r="F251" s="1" t="s">
        <v>12792</v>
      </c>
      <c r="G251" s="1" t="s">
        <v>12793</v>
      </c>
      <c r="I251" s="1">
        <v>3</v>
      </c>
      <c r="J251" s="1" t="s">
        <v>12794</v>
      </c>
      <c r="K251" s="1" t="s">
        <v>12795</v>
      </c>
      <c r="L251" s="1" t="s">
        <v>12796</v>
      </c>
      <c r="M251" s="2" t="s">
        <v>12797</v>
      </c>
      <c r="N251" s="32" t="str">
        <f t="shared" si="3"/>
        <v>|Conjuration Lv3|Curse Tablet|&amp;ref(Spell/P_Death.jpg,nolink,25x25,Death);1||&amp;ref(Spell/V_Death.jpg,nolink,25x25,Death Gem);3|儀式/水陸両用|遠隔攻撃|
|~|~|&gt;|&gt;|&gt;|&gt;|指定した州の指揮官1体に呪いをかけようと試みます|</v>
      </c>
      <c r="O251" s="3" t="s">
        <v>12804</v>
      </c>
      <c r="P251" s="1">
        <v>2</v>
      </c>
      <c r="V251" s="1" t="s">
        <v>12805</v>
      </c>
    </row>
    <row r="252" spans="2:23" x14ac:dyDescent="0.15">
      <c r="B252" s="1" t="s">
        <v>12799</v>
      </c>
      <c r="C252" s="1">
        <v>3</v>
      </c>
      <c r="E252" s="1" t="s">
        <v>12800</v>
      </c>
      <c r="F252" s="1" t="s">
        <v>12800</v>
      </c>
      <c r="G252" s="1" t="s">
        <v>12793</v>
      </c>
      <c r="H252" s="1" t="s">
        <v>12801</v>
      </c>
      <c r="I252" s="1">
        <v>3</v>
      </c>
      <c r="J252" s="1" t="s">
        <v>12794</v>
      </c>
      <c r="K252" s="1" t="s">
        <v>12795</v>
      </c>
      <c r="L252" s="1" t="s">
        <v>12802</v>
      </c>
      <c r="M252" s="2" t="s">
        <v>12803</v>
      </c>
      <c r="N252" s="32" t="str">
        <f t="shared" si="3"/>
        <v>|Alteration Lv3|From Death Comes Life|&amp;ref(Spell/P_Death.jpg,nolink,25x25,Death);1|&amp;ref(Spell/P_Nature.jpg,nolink,25x25,Nature);1|&amp;ref(Spell/V_Death.jpg,nolink,25x25,Death Gem);3|儀式/水陸両用|地方呪附|
|~|~|&gt;|&gt;|&gt;|&gt;|州を肥沃化し人口の成長を助けます|</v>
      </c>
      <c r="O252" s="3" t="s">
        <v>12970</v>
      </c>
      <c r="V252" s="1" t="s">
        <v>12969</v>
      </c>
    </row>
    <row r="253" spans="2:23" x14ac:dyDescent="0.15">
      <c r="B253" s="1" t="s">
        <v>12806</v>
      </c>
      <c r="C253" s="1">
        <v>3</v>
      </c>
      <c r="E253" s="1" t="s">
        <v>12807</v>
      </c>
      <c r="F253" s="1" t="s">
        <v>12807</v>
      </c>
      <c r="G253" s="1" t="s">
        <v>12793</v>
      </c>
      <c r="J253" s="1" t="s">
        <v>12808</v>
      </c>
      <c r="K253" s="1" t="s">
        <v>12809</v>
      </c>
      <c r="L253" s="1" t="s">
        <v>12810</v>
      </c>
      <c r="M253" s="2" t="s">
        <v>12816</v>
      </c>
      <c r="N253" s="32" t="str">
        <f t="shared" si="3"/>
        <v>|Thaumaturgy Lv3|Rhapsody of the Dead|&amp;ref(Spell/P_Death.jpg,nolink,25x25,Death);1|||戦闘/陸上専用|攻撃|
|~|~|&gt;|&gt;|&gt;|&gt;|中範囲のアンデッドを攻撃し怯えさせようと試みます|</v>
      </c>
      <c r="O253" s="3" t="s">
        <v>12811</v>
      </c>
      <c r="P253" s="1" t="s">
        <v>12812</v>
      </c>
      <c r="Q253" s="1">
        <v>100</v>
      </c>
      <c r="R253" s="1" t="s">
        <v>12813</v>
      </c>
      <c r="S253" s="1">
        <v>1</v>
      </c>
      <c r="T253" s="1">
        <v>0</v>
      </c>
      <c r="U253" s="1">
        <v>20</v>
      </c>
      <c r="V253" s="1" t="s">
        <v>12814</v>
      </c>
      <c r="W253" s="1" t="s">
        <v>12815</v>
      </c>
    </row>
    <row r="254" spans="2:23" x14ac:dyDescent="0.15">
      <c r="B254" s="1" t="s">
        <v>12806</v>
      </c>
      <c r="C254" s="1">
        <v>3</v>
      </c>
      <c r="E254" s="1" t="s">
        <v>12817</v>
      </c>
      <c r="F254" s="1" t="s">
        <v>12817</v>
      </c>
      <c r="G254" s="1" t="s">
        <v>12801</v>
      </c>
      <c r="J254" s="1" t="s">
        <v>12808</v>
      </c>
      <c r="K254" s="1" t="s">
        <v>12809</v>
      </c>
      <c r="L254" s="1" t="s">
        <v>12818</v>
      </c>
      <c r="M254" s="2" t="s">
        <v>12819</v>
      </c>
      <c r="N254" s="32" t="str">
        <f t="shared" si="3"/>
        <v>|Thaumaturgy Lv3|Rhapsody of Life|&amp;ref(Spell/P_Nature.jpg,nolink,25x25,Nature);1|||戦闘/陸上専用|治療|
|~|~|&gt;|&gt;|&gt;|&gt;|味方1体のHPと疲労を回復させます|</v>
      </c>
      <c r="O254" s="3">
        <v>10</v>
      </c>
      <c r="P254" s="1" t="s">
        <v>12812</v>
      </c>
      <c r="Q254" s="1">
        <v>100</v>
      </c>
      <c r="R254" s="1">
        <v>0</v>
      </c>
      <c r="S254" s="1">
        <v>1</v>
      </c>
      <c r="T254" s="1">
        <v>5</v>
      </c>
      <c r="U254" s="1">
        <v>20</v>
      </c>
      <c r="V254" s="1" t="s">
        <v>12820</v>
      </c>
      <c r="W254" s="1" t="s">
        <v>12821</v>
      </c>
    </row>
    <row r="255" spans="2:23" x14ac:dyDescent="0.15">
      <c r="B255" s="1" t="s">
        <v>12943</v>
      </c>
      <c r="C255" s="1">
        <v>2</v>
      </c>
      <c r="E255" s="1" t="s">
        <v>12940</v>
      </c>
      <c r="F255" s="1" t="s">
        <v>12940</v>
      </c>
      <c r="G255" s="1" t="s">
        <v>12941</v>
      </c>
      <c r="H255" s="1" t="s">
        <v>12942</v>
      </c>
      <c r="J255" s="1" t="s">
        <v>12944</v>
      </c>
      <c r="K255" s="1" t="s">
        <v>12945</v>
      </c>
      <c r="L255" s="1" t="s">
        <v>12946</v>
      </c>
      <c r="M255" s="2" t="s">
        <v>12947</v>
      </c>
      <c r="N255" s="32" t="str">
        <f t="shared" si="3"/>
        <v>|Enchantment Lv2|Gift of the Sacred Swamp|&amp;ref(Spell/P_Nature.jpg,nolink,25x25,Nature);1|&amp;ref(Spell/P_Holy.jpg,nolink,25x25,Holy);1||戦闘/水陸両用|強化|
|~|~|&gt;|&gt;|&gt;|&gt;|中範囲の味方に弱い毒物耐性を与えます|</v>
      </c>
      <c r="O255" s="3" t="s">
        <v>12948</v>
      </c>
      <c r="P255" s="1">
        <v>15</v>
      </c>
      <c r="Q255" s="1">
        <v>100</v>
      </c>
      <c r="R255" s="1">
        <v>3</v>
      </c>
      <c r="S255" s="1">
        <v>1</v>
      </c>
      <c r="T255" s="1">
        <v>0</v>
      </c>
      <c r="U255" s="1">
        <v>20</v>
      </c>
      <c r="V255" s="1" t="s">
        <v>12949</v>
      </c>
    </row>
    <row r="256" spans="2:23" x14ac:dyDescent="0.15">
      <c r="B256" s="1" t="s">
        <v>12950</v>
      </c>
      <c r="C256" s="1">
        <v>3</v>
      </c>
      <c r="E256" s="1" t="s">
        <v>12951</v>
      </c>
      <c r="F256" s="1" t="s">
        <v>12951</v>
      </c>
      <c r="G256" s="1" t="s">
        <v>12941</v>
      </c>
      <c r="H256" s="1" t="s">
        <v>12952</v>
      </c>
      <c r="I256" s="1">
        <v>6</v>
      </c>
      <c r="J256" s="1" t="s">
        <v>12953</v>
      </c>
      <c r="K256" s="1" t="s">
        <v>12954</v>
      </c>
      <c r="L256" s="1" t="s">
        <v>12955</v>
      </c>
      <c r="M256" s="2" t="s">
        <v>12956</v>
      </c>
      <c r="N256" s="32" t="str">
        <f t="shared" si="3"/>
        <v>|Thaumaturgy Lv3|Taurobolium|&amp;ref(Spell/P_Nature.jpg,nolink,25x25,Nature);1|&amp;ref(Spell/P_Fire.jpg,nolink,25x25,Fire);1|&amp;ref(Spell/V_Nature.jpg,nolink,25x25,Nature Gem);6|儀式/陸上専用|個人呪附|
|~|~|&gt;|&gt;|&gt;|&gt;|使用したHeliodromusに一年間のみ力を与えます|</v>
      </c>
      <c r="O256" s="3" t="s">
        <v>12951</v>
      </c>
      <c r="S256" s="1">
        <v>1</v>
      </c>
      <c r="V256" s="1" t="s">
        <v>12957</v>
      </c>
    </row>
    <row r="257" spans="2:23" x14ac:dyDescent="0.15">
      <c r="B257" s="1" t="s">
        <v>12959</v>
      </c>
      <c r="C257" s="1">
        <v>1</v>
      </c>
      <c r="E257" s="1" t="s">
        <v>12960</v>
      </c>
      <c r="F257" s="1" t="s">
        <v>12960</v>
      </c>
      <c r="G257" s="1" t="s">
        <v>12961</v>
      </c>
      <c r="H257" s="1" t="s">
        <v>12941</v>
      </c>
      <c r="I257" s="1">
        <v>1</v>
      </c>
      <c r="J257" s="1" t="s">
        <v>12953</v>
      </c>
      <c r="K257" s="1" t="s">
        <v>12954</v>
      </c>
      <c r="L257" s="1" t="s">
        <v>12962</v>
      </c>
      <c r="M257" s="2" t="s">
        <v>12963</v>
      </c>
      <c r="N257" s="32" t="str">
        <f t="shared" si="3"/>
        <v>|Blood Magic Lv1|Orgy|&amp;ref(Spell/P_Blood.jpg,nolink,25x25,Blood);1|&amp;ref(Spell/P_Nature.jpg,nolink,25x25,Nature);1|&amp;ref(Spell/V_Blood.jpg,nolink,25x25,Blood Slave);1|儀式/陸上専用|軍団召喚|
|~|~|&gt;|&gt;|&gt;|&gt;|Maenad6体とその指揮官Satyrを召喚します|</v>
      </c>
      <c r="O257" s="3" t="s">
        <v>12964</v>
      </c>
      <c r="S257" s="1">
        <v>1</v>
      </c>
      <c r="W257" s="1" t="s">
        <v>12965</v>
      </c>
    </row>
    <row r="258" spans="2:23" x14ac:dyDescent="0.15">
      <c r="B258" s="1" t="s">
        <v>13063</v>
      </c>
      <c r="C258" s="1">
        <v>0</v>
      </c>
      <c r="E258" s="1" t="s">
        <v>13064</v>
      </c>
      <c r="F258" s="1" t="s">
        <v>13064</v>
      </c>
      <c r="G258" s="1" t="s">
        <v>13065</v>
      </c>
      <c r="J258" s="1" t="s">
        <v>13066</v>
      </c>
      <c r="K258" s="1" t="s">
        <v>13067</v>
      </c>
      <c r="L258" s="1" t="s">
        <v>13068</v>
      </c>
      <c r="M258" s="2" t="s">
        <v>13069</v>
      </c>
      <c r="N258" s="32" t="str">
        <f t="shared" si="3"/>
        <v>|Divine Lv0|Anathema|&amp;ref(Spell/P_Holy.jpg,nolink,25x25,Holy);2|||戦闘/水陸両用|弱体化|
|~|~|&gt;|&gt;|&gt;|&gt;|小範囲の敵の神聖なユニットを呪い傷からの後遺症を受けやすくします|</v>
      </c>
      <c r="O258" s="3" t="s">
        <v>13070</v>
      </c>
      <c r="P258" s="1">
        <v>50</v>
      </c>
      <c r="Q258" s="1">
        <v>100</v>
      </c>
      <c r="R258" s="1">
        <v>1</v>
      </c>
      <c r="S258" s="1">
        <v>1</v>
      </c>
      <c r="T258" s="1">
        <v>100</v>
      </c>
      <c r="U258" s="1">
        <v>0</v>
      </c>
      <c r="V258" s="1" t="s">
        <v>13071</v>
      </c>
    </row>
    <row r="259" spans="2:23" x14ac:dyDescent="0.15">
      <c r="B259" s="1" t="s">
        <v>13063</v>
      </c>
      <c r="C259" s="1">
        <v>0</v>
      </c>
      <c r="E259" s="1" t="s">
        <v>13072</v>
      </c>
      <c r="F259" s="1" t="s">
        <v>13072</v>
      </c>
      <c r="G259" s="1" t="s">
        <v>13073</v>
      </c>
      <c r="J259" s="1" t="s">
        <v>13066</v>
      </c>
      <c r="K259" s="1" t="s">
        <v>13067</v>
      </c>
      <c r="L259" s="1" t="s">
        <v>13074</v>
      </c>
      <c r="M259" s="2" t="s">
        <v>13075</v>
      </c>
      <c r="N259" s="32" t="str">
        <f t="shared" ref="N259:N268" si="4">CONCATENATE("|",B259," Lv",C259,"|",E259,"|",SUBSTITUTE(SUBSTITUTE(SUBSTITUTE(SUBSTITUTE(SUBSTITUTE(SUBSTITUTE(SUBSTITUTE(SUBSTITUTE(SUBSTITUTE(G259&amp;"|"&amp;H259,"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I259&lt;&gt;"",SUBSTITUTE(SUBSTITUTE(SUBSTITUTE(SUBSTITUTE(SUBSTITUTE(SUBSTITUTE(SUBSTITUTE(SUBSTITUTE(LEFT(G259,1)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Slave);")&amp;I259,""),"|",J259,"/",K259,"|",L259,"|",CHAR(10),"|~|~|&gt;|&gt;|&gt;|&gt;|",M259,"|")</f>
        <v>|Divine Lv0|Apostasy|&amp;ref(Spell/P_Holy.jpg,nolink,25x25,Holy);3|||戦闘/水陸両用|魅了|
|~|~|&gt;|&gt;|&gt;|&gt;|敵の神聖なユニット1体を魅了しようと試みます|</v>
      </c>
      <c r="O259" s="3" t="s">
        <v>13076</v>
      </c>
      <c r="P259" s="1">
        <v>50</v>
      </c>
      <c r="Q259" s="1">
        <v>100</v>
      </c>
      <c r="R259" s="1">
        <v>0</v>
      </c>
      <c r="S259" s="1">
        <v>1</v>
      </c>
      <c r="T259" s="1">
        <v>100</v>
      </c>
      <c r="U259" s="1">
        <v>0</v>
      </c>
      <c r="V259" s="1" t="s">
        <v>13077</v>
      </c>
    </row>
    <row r="260" spans="2:23" x14ac:dyDescent="0.15">
      <c r="B260" s="1" t="s">
        <v>5809</v>
      </c>
      <c r="C260" s="1">
        <v>0</v>
      </c>
      <c r="E260" s="1" t="s">
        <v>13080</v>
      </c>
      <c r="F260" s="1" t="s">
        <v>13080</v>
      </c>
      <c r="G260" s="1" t="s">
        <v>2806</v>
      </c>
      <c r="J260" s="1" t="s">
        <v>645</v>
      </c>
      <c r="K260" s="1" t="s">
        <v>2027</v>
      </c>
      <c r="L260" s="1" t="s">
        <v>1311</v>
      </c>
      <c r="M260" s="2" t="s">
        <v>9166</v>
      </c>
      <c r="N260" s="32" t="str">
        <f t="shared" si="4"/>
        <v>|Divine Lv0|Protection of the Shadelands|&amp;ref(Spell/P_Holy.jpg,nolink,25x25,Holy);3|||戦闘/水陸両用|全体強化|
|~|~|&gt;|&gt;|&gt;|&gt;|味方のアンデッド全員の魔法抵抗を向上させようと試みます|</v>
      </c>
      <c r="O260" s="3" t="s">
        <v>13078</v>
      </c>
      <c r="P260" s="1">
        <v>0</v>
      </c>
      <c r="Q260" s="1">
        <v>125</v>
      </c>
      <c r="R260" s="1">
        <v>666</v>
      </c>
      <c r="S260" s="1">
        <v>1</v>
      </c>
      <c r="T260" s="1">
        <v>0</v>
      </c>
      <c r="U260" s="1">
        <v>0</v>
      </c>
      <c r="V260" s="1" t="s">
        <v>9167</v>
      </c>
    </row>
    <row r="261" spans="2:23" x14ac:dyDescent="0.15">
      <c r="B261" s="1" t="s">
        <v>5809</v>
      </c>
      <c r="C261" s="1">
        <v>0</v>
      </c>
      <c r="E261" s="1" t="s">
        <v>13081</v>
      </c>
      <c r="F261" s="1" t="s">
        <v>13081</v>
      </c>
      <c r="G261" s="1" t="s">
        <v>2809</v>
      </c>
      <c r="J261" s="1" t="s">
        <v>645</v>
      </c>
      <c r="K261" s="1" t="s">
        <v>2027</v>
      </c>
      <c r="L261" s="1" t="s">
        <v>1311</v>
      </c>
      <c r="M261" s="2" t="s">
        <v>9170</v>
      </c>
      <c r="N261" s="32" t="str">
        <f t="shared" si="4"/>
        <v>|Divine Lv0|Power of the Shadelands|&amp;ref(Spell/P_Holy.jpg,nolink,25x25,Holy);4|||戦闘/水陸両用|全体強化|
|~|~|&gt;|&gt;|&gt;|&gt;|味方のアンデッド全員の行動速度と攻撃技能を向上させます|</v>
      </c>
      <c r="O261" s="3" t="s">
        <v>13079</v>
      </c>
      <c r="P261" s="1">
        <v>0</v>
      </c>
      <c r="Q261" s="1">
        <v>125</v>
      </c>
      <c r="R261" s="1">
        <v>666</v>
      </c>
      <c r="S261" s="1">
        <v>1</v>
      </c>
      <c r="T261" s="1">
        <v>0</v>
      </c>
      <c r="U261" s="1">
        <v>0</v>
      </c>
      <c r="V261" s="1" t="s">
        <v>9145</v>
      </c>
    </row>
    <row r="262" spans="2:23" x14ac:dyDescent="0.15">
      <c r="B262" s="1" t="s">
        <v>13084</v>
      </c>
      <c r="C262" s="1">
        <v>0</v>
      </c>
      <c r="E262" s="1" t="s">
        <v>13085</v>
      </c>
      <c r="F262" s="1" t="s">
        <v>13085</v>
      </c>
      <c r="G262" s="1" t="s">
        <v>13086</v>
      </c>
      <c r="I262" s="1">
        <v>8</v>
      </c>
      <c r="J262" s="1" t="s">
        <v>13087</v>
      </c>
      <c r="K262" s="1" t="s">
        <v>13088</v>
      </c>
      <c r="L262" s="1" t="s">
        <v>13089</v>
      </c>
      <c r="M262" s="2" t="s">
        <v>13090</v>
      </c>
      <c r="N262" s="32" t="str">
        <f t="shared" si="4"/>
        <v>|Conjuration Lv0|Revive Shadow Tribune|&amp;ref(Spell/P_Death.jpg,nolink,25x25,Death);1||&amp;ref(Spell/V_Death.jpg,nolink,25x25,Death Gem);8|儀式/陸上専用|指揮官召喚|
|~|~|&gt;|&gt;|&gt;|&gt;|指揮も担う下級聖職者である護民官の影Shadow Tribuneを召喚します|</v>
      </c>
      <c r="O262" s="3" t="s">
        <v>13091</v>
      </c>
      <c r="S262" s="1">
        <v>1</v>
      </c>
    </row>
    <row r="263" spans="2:23" x14ac:dyDescent="0.15">
      <c r="B263" s="1" t="s">
        <v>13084</v>
      </c>
      <c r="C263" s="1">
        <v>0</v>
      </c>
      <c r="E263" s="1" t="s">
        <v>13092</v>
      </c>
      <c r="F263" s="1" t="s">
        <v>13092</v>
      </c>
      <c r="G263" s="1" t="s">
        <v>13086</v>
      </c>
      <c r="I263" s="1">
        <v>5</v>
      </c>
      <c r="J263" s="1" t="s">
        <v>13087</v>
      </c>
      <c r="K263" s="1" t="s">
        <v>13088</v>
      </c>
      <c r="L263" s="1" t="s">
        <v>13089</v>
      </c>
      <c r="M263" s="2" t="s">
        <v>13093</v>
      </c>
      <c r="N263" s="32" t="str">
        <f t="shared" si="4"/>
        <v>|Conjuration Lv0|Revive Lemur Centurion|&amp;ref(Spell/P_Death.jpg,nolink,25x25,Death);1||&amp;ref(Spell/V_Death.jpg,nolink,25x25,Death Gem);5|儀式/陸上専用|指揮官召喚|
|~|~|&gt;|&gt;|&gt;|&gt;|指揮官の霊Lemur Centurionを召喚します|</v>
      </c>
      <c r="O263" s="3" t="s">
        <v>13094</v>
      </c>
      <c r="S263" s="1">
        <v>1</v>
      </c>
    </row>
    <row r="264" spans="2:23" x14ac:dyDescent="0.15">
      <c r="B264" s="1" t="s">
        <v>13084</v>
      </c>
      <c r="C264" s="1">
        <v>0</v>
      </c>
      <c r="E264" s="1" t="s">
        <v>13095</v>
      </c>
      <c r="F264" s="1" t="s">
        <v>13095</v>
      </c>
      <c r="G264" s="1" t="s">
        <v>13096</v>
      </c>
      <c r="I264" s="1">
        <v>15</v>
      </c>
      <c r="J264" s="1" t="s">
        <v>13087</v>
      </c>
      <c r="K264" s="1" t="s">
        <v>13088</v>
      </c>
      <c r="L264" s="1" t="s">
        <v>13089</v>
      </c>
      <c r="M264" s="2" t="s">
        <v>13097</v>
      </c>
      <c r="N264" s="32" t="str">
        <f t="shared" si="4"/>
        <v>|Conjuration Lv0|Revive Lemur Senator|&amp;ref(Spell/P_Death.jpg,nolink,25x25,Death);2||&amp;ref(Spell/V_Death.jpg,nolink,25x25,Death Gem);15|儀式/陸上専用|指揮官召喚|
|~|~|&gt;|&gt;|&gt;|&gt;|中級聖職者である元老院議員の霊Lemur Senatorを召喚します|</v>
      </c>
      <c r="O264" s="3" t="s">
        <v>13098</v>
      </c>
      <c r="S264" s="1">
        <v>1</v>
      </c>
    </row>
    <row r="265" spans="2:23" x14ac:dyDescent="0.15">
      <c r="B265" s="1" t="s">
        <v>13084</v>
      </c>
      <c r="C265" s="1">
        <v>0</v>
      </c>
      <c r="E265" s="1" t="s">
        <v>13099</v>
      </c>
      <c r="F265" s="1" t="s">
        <v>13099</v>
      </c>
      <c r="G265" s="1" t="s">
        <v>13096</v>
      </c>
      <c r="I265" s="1">
        <v>11</v>
      </c>
      <c r="J265" s="1" t="s">
        <v>13087</v>
      </c>
      <c r="K265" s="1" t="s">
        <v>13088</v>
      </c>
      <c r="L265" s="1" t="s">
        <v>13089</v>
      </c>
      <c r="M265" s="2" t="s">
        <v>13101</v>
      </c>
      <c r="N265" s="32" t="str">
        <f t="shared" si="4"/>
        <v>|Conjuration Lv0|Revive Lemur Acolyte|&amp;ref(Spell/P_Death.jpg,nolink,25x25,Death);2||&amp;ref(Spell/V_Death.jpg,nolink,25x25,Death Gem);11|儀式/陸上専用|指揮官召喚|
|~|~|&gt;|&gt;|&gt;|&gt;|下級聖職者でもある魔術師の霊Lemur Acolyteを召喚します|</v>
      </c>
      <c r="O265" s="3" t="s">
        <v>13100</v>
      </c>
      <c r="S265" s="1">
        <v>1</v>
      </c>
    </row>
    <row r="266" spans="2:23" x14ac:dyDescent="0.15">
      <c r="B266" s="1" t="s">
        <v>13084</v>
      </c>
      <c r="C266" s="1">
        <v>0</v>
      </c>
      <c r="E266" s="1" t="s">
        <v>13102</v>
      </c>
      <c r="F266" s="1" t="s">
        <v>13102</v>
      </c>
      <c r="G266" s="1" t="s">
        <v>13103</v>
      </c>
      <c r="I266" s="1">
        <v>25</v>
      </c>
      <c r="J266" s="1" t="s">
        <v>13087</v>
      </c>
      <c r="K266" s="1" t="s">
        <v>13088</v>
      </c>
      <c r="L266" s="1" t="s">
        <v>13089</v>
      </c>
      <c r="M266" s="2" t="s">
        <v>13111</v>
      </c>
      <c r="N266" s="32" t="str">
        <f t="shared" si="4"/>
        <v>|Conjuration Lv0|Revive Lemur Consul|&amp;ref(Spell/P_Death.jpg,nolink,25x25,Death);3||&amp;ref(Spell/V_Death.jpg,nolink,25x25,Death Gem);25|儀式/陸上専用|指揮官召喚|
|~|~|&gt;|&gt;|&gt;|&gt;|上級聖職者である不死の執政官の霊Lemur Consulを召喚します|</v>
      </c>
      <c r="O266" s="3" t="s">
        <v>13104</v>
      </c>
      <c r="S266" s="1">
        <v>1</v>
      </c>
    </row>
    <row r="267" spans="2:23" x14ac:dyDescent="0.15">
      <c r="B267" s="1" t="s">
        <v>13084</v>
      </c>
      <c r="C267" s="1">
        <v>0</v>
      </c>
      <c r="E267" s="1" t="s">
        <v>13105</v>
      </c>
      <c r="F267" s="1" t="s">
        <v>13105</v>
      </c>
      <c r="G267" s="1" t="s">
        <v>13103</v>
      </c>
      <c r="I267" s="1">
        <v>20</v>
      </c>
      <c r="J267" s="1" t="s">
        <v>13087</v>
      </c>
      <c r="K267" s="1" t="s">
        <v>13088</v>
      </c>
      <c r="L267" s="1" t="s">
        <v>13089</v>
      </c>
      <c r="M267" s="2" t="s">
        <v>13106</v>
      </c>
      <c r="N267" s="32" t="str">
        <f t="shared" si="4"/>
        <v>|Conjuration Lv0|Revive Lemur Thaumaturg|&amp;ref(Spell/P_Death.jpg,nolink,25x25,Death);3||&amp;ref(Spell/V_Death.jpg,nolink,25x25,Death Gem);20|儀式/陸上専用|指揮官召喚|
|~|~|&gt;|&gt;|&gt;|&gt;|中級聖職者でもある魔術師の霊Lemur Thaumaturgを召喚します|</v>
      </c>
      <c r="O267" s="3" t="s">
        <v>13107</v>
      </c>
      <c r="S267" s="1">
        <v>1</v>
      </c>
    </row>
    <row r="268" spans="2:23" x14ac:dyDescent="0.15">
      <c r="B268" s="1" t="s">
        <v>13084</v>
      </c>
      <c r="C268" s="1">
        <v>0</v>
      </c>
      <c r="E268" s="1" t="s">
        <v>13108</v>
      </c>
      <c r="F268" s="1" t="s">
        <v>13108</v>
      </c>
      <c r="G268" s="1" t="s">
        <v>13103</v>
      </c>
      <c r="I268" s="1">
        <v>50</v>
      </c>
      <c r="J268" s="1" t="s">
        <v>13087</v>
      </c>
      <c r="K268" s="1" t="s">
        <v>13088</v>
      </c>
      <c r="L268" s="1" t="s">
        <v>13089</v>
      </c>
      <c r="M268" s="2" t="s">
        <v>13110</v>
      </c>
      <c r="N268" s="32" t="str">
        <f t="shared" si="4"/>
        <v>|Conjuration Lv0|Revive Grand Lemur|&amp;ref(Spell/P_Death.jpg,nolink,25x25,Death);3||&amp;ref(Spell/V_Death.jpg,nolink,25x25,Death Gem);50|儀式/陸上専用|指揮官召喚|
|~|~|&gt;|&gt;|&gt;|&gt;|上級聖職者でもある不死の魔術師の霊Grand Lemurを召喚します|</v>
      </c>
      <c r="O268" s="3" t="s">
        <v>13109</v>
      </c>
      <c r="S268" s="1">
        <v>1</v>
      </c>
    </row>
  </sheetData>
  <phoneticPr fontId="1"/>
  <conditionalFormatting sqref="C1:C1048576">
    <cfRule type="colorScale" priority="16">
      <colorScale>
        <cfvo type="min"/>
        <cfvo type="max"/>
        <color rgb="FFFFEF9C"/>
        <color rgb="FF63BE7B"/>
      </colorScale>
    </cfRule>
  </conditionalFormatting>
  <conditionalFormatting sqref="K1:K1048576">
    <cfRule type="containsText" dxfId="41" priority="2" operator="containsText" text="限定">
      <formula>NOT(ISERROR(SEARCH("限定",K1)))</formula>
    </cfRule>
    <cfRule type="containsText" dxfId="40" priority="3" operator="containsText" text="水陸両用">
      <formula>NOT(ISERROR(SEARCH("水陸両用",K1)))</formula>
    </cfRule>
    <cfRule type="containsText" dxfId="39" priority="4" operator="containsText" text="水中専用">
      <formula>NOT(ISERROR(SEARCH("水中専用",K1)))</formula>
    </cfRule>
    <cfRule type="containsText" dxfId="38" priority="5" operator="containsText" text="陸上専用">
      <formula>NOT(ISERROR(SEARCH("陸上専用",K1)))</formula>
    </cfRule>
  </conditionalFormatting>
  <conditionalFormatting sqref="D1:D1048576 G1:H1048576">
    <cfRule type="containsText" dxfId="37" priority="1" operator="containsText" text="聖">
      <formula>NOT(ISERROR(SEARCH("聖",D1)))</formula>
    </cfRule>
    <cfRule type="containsText" dxfId="36" priority="6" operator="containsText" text="血">
      <formula>NOT(ISERROR(SEARCH("血",D1)))</formula>
    </cfRule>
    <cfRule type="containsText" dxfId="35" priority="7" operator="containsText" text="緑">
      <formula>NOT(ISERROR(SEARCH("緑",D1)))</formula>
    </cfRule>
    <cfRule type="containsText" dxfId="34" priority="8" operator="containsText" text="死">
      <formula>NOT(ISERROR(SEARCH("死",D1)))</formula>
    </cfRule>
    <cfRule type="containsText" dxfId="33" priority="9" operator="containsText" text="星">
      <formula>NOT(ISERROR(SEARCH("星",D1)))</formula>
    </cfRule>
    <cfRule type="containsText" dxfId="32" priority="10" operator="containsText" text="地">
      <formula>NOT(ISERROR(SEARCH("地",D1)))</formula>
    </cfRule>
    <cfRule type="containsText" dxfId="31" priority="11" operator="containsText" text="水">
      <formula>NOT(ISERROR(SEARCH("水",D1)))</formula>
    </cfRule>
    <cfRule type="containsText" dxfId="30" priority="12" operator="containsText" text="風">
      <formula>NOT(ISERROR(SEARCH("風",D1)))</formula>
    </cfRule>
    <cfRule type="containsText" dxfId="29" priority="13" operator="containsText" text="火">
      <formula>NOT(ISERROR(SEARCH("火",D1)))</formula>
    </cfRule>
  </conditionalFormatting>
  <conditionalFormatting sqref="J1:J1048576">
    <cfRule type="containsText" dxfId="28" priority="14" operator="containsText" text="儀式">
      <formula>NOT(ISERROR(SEARCH("儀式",J1)))</formula>
    </cfRule>
    <cfRule type="containsText" dxfId="27" priority="15" operator="containsText" text="戦闘">
      <formula>NOT(ISERROR(SEARCH("戦闘",J1)))</formula>
    </cfRule>
  </conditionalFormatting>
  <conditionalFormatting sqref="U1:U1048576">
    <cfRule type="expression" dxfId="26" priority="92">
      <formula>AND($C1="戦闘",ISBLANK($T1))</formula>
    </cfRule>
  </conditionalFormatting>
  <dataValidations count="2">
    <dataValidation imeMode="on" allowBlank="1" showInputMessage="1" showErrorMessage="1" sqref="G1:H1048576 D1:D1048576 V1:W1048576 J1:M1048576"/>
    <dataValidation imeMode="off" allowBlank="1" showInputMessage="1" showErrorMessage="1" sqref="O1:U1048576 I1:I1048576 A1:C1048576 E1:F1048576"/>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H418"/>
  <sheetViews>
    <sheetView zoomScale="75" zoomScaleNormal="75" workbookViewId="0">
      <pane xSplit="6" ySplit="1" topLeftCell="G2" activePane="bottomRight" state="frozen"/>
      <selection pane="topRight" activeCell="E1" sqref="E1"/>
      <selection pane="bottomLeft" activeCell="A2" sqref="A2"/>
      <selection pane="bottomRight" activeCell="G1" sqref="G1:EQ1"/>
    </sheetView>
  </sheetViews>
  <sheetFormatPr defaultRowHeight="13.5" x14ac:dyDescent="0.15"/>
  <cols>
    <col min="2" max="2" width="3.25" style="6" bestFit="1" customWidth="1"/>
    <col min="3" max="3" width="6.625" style="1" bestFit="1" customWidth="1"/>
    <col min="4" max="4" width="5.625" style="1" bestFit="1" customWidth="1"/>
    <col min="5" max="5" width="3.375" style="1" bestFit="1" customWidth="1"/>
    <col min="6" max="6" width="27.75" style="1" bestFit="1" customWidth="1"/>
    <col min="7" max="7" width="6.25" style="1" customWidth="1"/>
    <col min="8" max="8" width="5.125" style="1" bestFit="1" customWidth="1"/>
    <col min="9" max="9" width="4.5" style="1" bestFit="1" customWidth="1"/>
    <col min="10" max="10" width="3.875" style="1" bestFit="1" customWidth="1"/>
    <col min="11" max="11" width="3.625" style="7" bestFit="1" customWidth="1"/>
    <col min="12" max="12" width="5" style="6" bestFit="1" customWidth="1"/>
    <col min="13" max="13" width="5.375" style="1" bestFit="1" customWidth="1"/>
    <col min="14" max="14" width="4.625" style="1" bestFit="1" customWidth="1"/>
    <col min="15" max="16" width="4.625" style="1" customWidth="1"/>
    <col min="17" max="17" width="5" style="1" bestFit="1" customWidth="1"/>
    <col min="18" max="18" width="4" style="1" customWidth="1"/>
    <col min="19" max="19" width="4.875" style="1" bestFit="1" customWidth="1"/>
    <col min="20" max="20" width="3.875" style="11" bestFit="1" customWidth="1"/>
    <col min="21" max="21" width="4.625" style="1" bestFit="1" customWidth="1"/>
    <col min="22" max="22" width="4.125" style="1" bestFit="1" customWidth="1"/>
    <col min="23" max="23" width="4.125" style="1" customWidth="1"/>
    <col min="24" max="27" width="4.625" style="1" customWidth="1"/>
    <col min="28" max="28" width="5.375" style="1" bestFit="1" customWidth="1"/>
    <col min="29" max="29" width="4.625" style="1" bestFit="1" customWidth="1"/>
    <col min="30" max="31" width="3.875" style="1" bestFit="1" customWidth="1"/>
    <col min="32" max="32" width="4.375" style="1" bestFit="1" customWidth="1"/>
    <col min="33" max="36" width="4.375" style="1" customWidth="1"/>
    <col min="37" max="37" width="4.5" style="1" bestFit="1" customWidth="1"/>
    <col min="38" max="41" width="4.5" style="1" customWidth="1"/>
    <col min="42" max="42" width="4.125" style="1" bestFit="1" customWidth="1"/>
    <col min="43" max="43" width="4.5" style="1" bestFit="1" customWidth="1"/>
    <col min="44" max="45" width="4.5" style="1" customWidth="1"/>
    <col min="46" max="46" width="4.75" style="1" customWidth="1"/>
    <col min="47" max="47" width="5" style="1" customWidth="1"/>
    <col min="48" max="48" width="4.625" style="1" customWidth="1"/>
    <col min="49" max="49" width="3.625" style="2" bestFit="1" customWidth="1"/>
    <col min="50" max="50" width="3.75" style="2" bestFit="1" customWidth="1"/>
    <col min="51" max="51" width="3.875" style="2" bestFit="1" customWidth="1"/>
    <col min="52" max="52" width="5" style="2" bestFit="1" customWidth="1"/>
    <col min="53" max="53" width="4.25" style="2" bestFit="1" customWidth="1"/>
    <col min="54" max="56" width="4.25" style="2" customWidth="1"/>
    <col min="57" max="58" width="3.75" style="2" customWidth="1"/>
    <col min="59" max="67" width="4.125" style="2" customWidth="1"/>
    <col min="68" max="68" width="5" style="2" customWidth="1"/>
    <col min="69" max="84" width="3.75" style="2" customWidth="1"/>
    <col min="85" max="85" width="3.875" style="2" bestFit="1" customWidth="1"/>
    <col min="86" max="87" width="3.875" style="2" customWidth="1"/>
    <col min="88" max="88" width="4.5" style="2" bestFit="1" customWidth="1"/>
    <col min="89" max="89" width="3.875" style="2" bestFit="1" customWidth="1"/>
    <col min="90" max="90" width="3.75" style="2" bestFit="1" customWidth="1"/>
    <col min="91" max="92" width="3.875" style="2" customWidth="1"/>
    <col min="93" max="93" width="5.375" style="2" customWidth="1"/>
    <col min="94" max="94" width="4.5" style="2" bestFit="1" customWidth="1"/>
    <col min="95" max="95" width="6" style="2" bestFit="1" customWidth="1"/>
    <col min="96" max="97" width="4.5" style="2" customWidth="1"/>
    <col min="98" max="102" width="3.875" style="2" customWidth="1"/>
    <col min="103" max="103" width="5.375" style="2" bestFit="1" customWidth="1"/>
    <col min="104" max="104" width="4" style="2" bestFit="1" customWidth="1"/>
    <col min="105" max="105" width="4" style="2" customWidth="1"/>
    <col min="106" max="108" width="5.375" style="2" customWidth="1"/>
    <col min="109" max="112" width="3.75" style="2" customWidth="1"/>
    <col min="113" max="113" width="3.375" style="2" customWidth="1"/>
    <col min="114" max="116" width="4.375" style="2" customWidth="1"/>
    <col min="117" max="123" width="5.375" style="2" customWidth="1"/>
    <col min="124" max="124" width="5.25" style="19" bestFit="1" customWidth="1"/>
    <col min="125" max="125" width="4.5" style="2" bestFit="1" customWidth="1"/>
    <col min="126" max="126" width="3.5" style="2" bestFit="1" customWidth="1"/>
    <col min="127" max="127" width="5.5" style="2" bestFit="1" customWidth="1"/>
    <col min="128" max="128" width="5.375" style="2" customWidth="1"/>
    <col min="129" max="131" width="4.375" style="2" customWidth="1"/>
    <col min="132" max="132" width="5.5" style="2" bestFit="1" customWidth="1"/>
    <col min="133" max="133" width="5.5" style="2" customWidth="1"/>
    <col min="134" max="134" width="3.5" style="2" customWidth="1"/>
    <col min="135" max="135" width="3" style="2" bestFit="1" customWidth="1"/>
    <col min="136" max="136" width="3.125" style="2" bestFit="1" customWidth="1"/>
    <col min="137" max="137" width="3.25" style="2" bestFit="1" customWidth="1"/>
    <col min="138" max="138" width="3" style="2" bestFit="1" customWidth="1"/>
    <col min="139" max="143" width="3.125" style="2" bestFit="1" customWidth="1"/>
    <col min="144" max="144" width="4.125" style="2" bestFit="1" customWidth="1"/>
    <col min="145" max="146" width="4.125" style="2" customWidth="1"/>
    <col min="147" max="147" width="9" style="7"/>
    <col min="148" max="148" width="9" style="21"/>
    <col min="164" max="164" width="9" style="24"/>
  </cols>
  <sheetData>
    <row r="1" spans="1:164" x14ac:dyDescent="0.15">
      <c r="A1" t="s">
        <v>4783</v>
      </c>
      <c r="B1" s="4" t="s">
        <v>3345</v>
      </c>
      <c r="C1" s="8" t="s">
        <v>3274</v>
      </c>
      <c r="D1" s="8" t="s">
        <v>3792</v>
      </c>
      <c r="E1" s="8" t="s">
        <v>3346</v>
      </c>
      <c r="F1" s="8" t="s">
        <v>3347</v>
      </c>
      <c r="G1" s="8" t="s">
        <v>3348</v>
      </c>
      <c r="H1" s="8" t="s">
        <v>3351</v>
      </c>
      <c r="I1" s="8" t="s">
        <v>3352</v>
      </c>
      <c r="J1" s="8" t="s">
        <v>3375</v>
      </c>
      <c r="K1" s="5" t="s">
        <v>3376</v>
      </c>
      <c r="L1" s="12" t="s">
        <v>3353</v>
      </c>
      <c r="M1" s="13" t="s">
        <v>13122</v>
      </c>
      <c r="N1" s="13" t="s">
        <v>3361</v>
      </c>
      <c r="O1" s="13" t="s">
        <v>3489</v>
      </c>
      <c r="P1" s="13" t="s">
        <v>3403</v>
      </c>
      <c r="Q1" s="13" t="s">
        <v>3133</v>
      </c>
      <c r="R1" s="13" t="s">
        <v>3664</v>
      </c>
      <c r="S1" s="13" t="s">
        <v>3421</v>
      </c>
      <c r="T1" s="14" t="s">
        <v>3367</v>
      </c>
      <c r="U1" s="13" t="s">
        <v>3362</v>
      </c>
      <c r="V1" s="13" t="s">
        <v>3521</v>
      </c>
      <c r="W1" s="13" t="s">
        <v>3576</v>
      </c>
      <c r="X1" s="13" t="s">
        <v>3390</v>
      </c>
      <c r="Y1" s="13" t="s">
        <v>4058</v>
      </c>
      <c r="Z1" s="13" t="s">
        <v>13120</v>
      </c>
      <c r="AA1" s="13" t="s">
        <v>3804</v>
      </c>
      <c r="AB1" s="13" t="s">
        <v>3718</v>
      </c>
      <c r="AC1" s="13" t="s">
        <v>687</v>
      </c>
      <c r="AD1" s="13" t="s">
        <v>3435</v>
      </c>
      <c r="AE1" s="13" t="s">
        <v>3354</v>
      </c>
      <c r="AF1" s="13" t="s">
        <v>3355</v>
      </c>
      <c r="AG1" s="13" t="s">
        <v>3363</v>
      </c>
      <c r="AH1" s="13" t="s">
        <v>3364</v>
      </c>
      <c r="AI1" s="13" t="s">
        <v>3365</v>
      </c>
      <c r="AJ1" s="13" t="s">
        <v>3667</v>
      </c>
      <c r="AK1" s="13" t="s">
        <v>3357</v>
      </c>
      <c r="AL1" s="13" t="s">
        <v>3749</v>
      </c>
      <c r="AM1" s="13" t="s">
        <v>3748</v>
      </c>
      <c r="AN1" s="13" t="s">
        <v>3750</v>
      </c>
      <c r="AO1" s="13" t="s">
        <v>3802</v>
      </c>
      <c r="AP1" s="13" t="s">
        <v>3356</v>
      </c>
      <c r="AQ1" s="13" t="s">
        <v>3358</v>
      </c>
      <c r="AR1" s="13" t="s">
        <v>3865</v>
      </c>
      <c r="AS1" s="13" t="s">
        <v>3751</v>
      </c>
      <c r="AT1" s="13" t="s">
        <v>3424</v>
      </c>
      <c r="AU1" s="13" t="s">
        <v>3425</v>
      </c>
      <c r="AV1" s="13" t="s">
        <v>3426</v>
      </c>
      <c r="AW1" s="17" t="s">
        <v>3430</v>
      </c>
      <c r="AX1" s="17" t="s">
        <v>3431</v>
      </c>
      <c r="AY1" s="17" t="s">
        <v>3432</v>
      </c>
      <c r="AZ1" s="17" t="s">
        <v>3433</v>
      </c>
      <c r="BA1" s="17" t="s">
        <v>3508</v>
      </c>
      <c r="BB1" s="17" t="s">
        <v>3768</v>
      </c>
      <c r="BC1" s="17" t="s">
        <v>3809</v>
      </c>
      <c r="BD1" s="17" t="s">
        <v>3834</v>
      </c>
      <c r="BE1" s="17" t="s">
        <v>1026</v>
      </c>
      <c r="BF1" s="17" t="s">
        <v>3443</v>
      </c>
      <c r="BG1" s="17" t="s">
        <v>3572</v>
      </c>
      <c r="BH1" s="17" t="s">
        <v>3846</v>
      </c>
      <c r="BI1" s="17" t="s">
        <v>3847</v>
      </c>
      <c r="BJ1" s="17" t="s">
        <v>3698</v>
      </c>
      <c r="BK1" s="17" t="s">
        <v>3742</v>
      </c>
      <c r="BL1" s="17" t="s">
        <v>4089</v>
      </c>
      <c r="BM1" s="17" t="s">
        <v>13124</v>
      </c>
      <c r="BN1" s="17" t="s">
        <v>3787</v>
      </c>
      <c r="BO1" s="17" t="s">
        <v>3961</v>
      </c>
      <c r="BP1" s="17" t="s">
        <v>3567</v>
      </c>
      <c r="BQ1" s="17" t="s">
        <v>3468</v>
      </c>
      <c r="BR1" s="17" t="s">
        <v>3469</v>
      </c>
      <c r="BS1" s="17" t="s">
        <v>3928</v>
      </c>
      <c r="BT1" s="17" t="s">
        <v>3796</v>
      </c>
      <c r="BU1" s="17" t="s">
        <v>3808</v>
      </c>
      <c r="BV1" s="17" t="s">
        <v>3860</v>
      </c>
      <c r="BW1" s="17" t="s">
        <v>3899</v>
      </c>
      <c r="BX1" s="17" t="s">
        <v>3861</v>
      </c>
      <c r="BY1" s="17" t="s">
        <v>3900</v>
      </c>
      <c r="BZ1" s="17" t="s">
        <v>4031</v>
      </c>
      <c r="CA1" s="17" t="s">
        <v>4135</v>
      </c>
      <c r="CB1" s="17" t="s">
        <v>4185</v>
      </c>
      <c r="CC1" s="17" t="s">
        <v>4186</v>
      </c>
      <c r="CD1" s="17" t="s">
        <v>5517</v>
      </c>
      <c r="CE1" s="17" t="s">
        <v>4222</v>
      </c>
      <c r="CF1" s="17" t="s">
        <v>4240</v>
      </c>
      <c r="CG1" s="17" t="s">
        <v>3423</v>
      </c>
      <c r="CH1" s="17" t="s">
        <v>3439</v>
      </c>
      <c r="CI1" s="17" t="s">
        <v>3440</v>
      </c>
      <c r="CJ1" s="17" t="s">
        <v>3422</v>
      </c>
      <c r="CK1" s="17" t="s">
        <v>13126</v>
      </c>
      <c r="CL1" s="17" t="s">
        <v>13128</v>
      </c>
      <c r="CM1" s="17" t="s">
        <v>3619</v>
      </c>
      <c r="CN1" s="17" t="s">
        <v>4035</v>
      </c>
      <c r="CO1" s="17" t="s">
        <v>3444</v>
      </c>
      <c r="CP1" s="17" t="s">
        <v>3657</v>
      </c>
      <c r="CQ1" s="17" t="s">
        <v>4203</v>
      </c>
      <c r="CR1" s="17" t="s">
        <v>4149</v>
      </c>
      <c r="CS1" s="17" t="s">
        <v>4321</v>
      </c>
      <c r="CT1" s="17" t="s">
        <v>3831</v>
      </c>
      <c r="CU1" s="17" t="s">
        <v>3954</v>
      </c>
      <c r="CV1" s="17" t="s">
        <v>3559</v>
      </c>
      <c r="CW1" s="17" t="s">
        <v>3822</v>
      </c>
      <c r="CX1" s="17" t="s">
        <v>4230</v>
      </c>
      <c r="CY1" s="17" t="s">
        <v>180</v>
      </c>
      <c r="CZ1" s="17" t="s">
        <v>4022</v>
      </c>
      <c r="DA1" s="17" t="s">
        <v>4023</v>
      </c>
      <c r="DB1" s="17" t="s">
        <v>4344</v>
      </c>
      <c r="DC1" s="17" t="s">
        <v>4346</v>
      </c>
      <c r="DD1" s="17" t="s">
        <v>4345</v>
      </c>
      <c r="DE1" s="17" t="s">
        <v>4347</v>
      </c>
      <c r="DF1" s="17" t="s">
        <v>4348</v>
      </c>
      <c r="DG1" s="17" t="s">
        <v>4349</v>
      </c>
      <c r="DH1" s="17" t="s">
        <v>4314</v>
      </c>
      <c r="DI1" s="17" t="s">
        <v>3661</v>
      </c>
      <c r="DJ1" s="17" t="s">
        <v>3929</v>
      </c>
      <c r="DK1" s="17" t="s">
        <v>4313</v>
      </c>
      <c r="DL1" s="17" t="s">
        <v>3930</v>
      </c>
      <c r="DM1" s="17" t="s">
        <v>4350</v>
      </c>
      <c r="DN1" s="17" t="s">
        <v>4351</v>
      </c>
      <c r="DO1" s="17" t="s">
        <v>4352</v>
      </c>
      <c r="DP1" s="17" t="s">
        <v>4353</v>
      </c>
      <c r="DQ1" s="17" t="s">
        <v>3983</v>
      </c>
      <c r="DR1" s="17" t="s">
        <v>4669</v>
      </c>
      <c r="DS1" s="17" t="s">
        <v>4156</v>
      </c>
      <c r="DT1" s="18" t="s">
        <v>3844</v>
      </c>
      <c r="DU1" s="17" t="s">
        <v>3476</v>
      </c>
      <c r="DV1" s="17" t="s">
        <v>3477</v>
      </c>
      <c r="DW1" s="17" t="s">
        <v>4310</v>
      </c>
      <c r="DX1" s="17" t="s">
        <v>3402</v>
      </c>
      <c r="DY1" s="17" t="s">
        <v>3711</v>
      </c>
      <c r="DZ1" s="17" t="s">
        <v>3852</v>
      </c>
      <c r="EA1" s="17" t="s">
        <v>4249</v>
      </c>
      <c r="EB1" s="17" t="s">
        <v>4114</v>
      </c>
      <c r="EC1" s="17" t="s">
        <v>4115</v>
      </c>
      <c r="ED1" s="17" t="s">
        <v>4039</v>
      </c>
      <c r="EE1" s="17" t="s">
        <v>3447</v>
      </c>
      <c r="EF1" s="17" t="s">
        <v>3448</v>
      </c>
      <c r="EG1" s="17" t="s">
        <v>3449</v>
      </c>
      <c r="EH1" s="17" t="s">
        <v>3450</v>
      </c>
      <c r="EI1" s="17" t="s">
        <v>3093</v>
      </c>
      <c r="EJ1" s="17" t="s">
        <v>3451</v>
      </c>
      <c r="EK1" s="17" t="s">
        <v>3452</v>
      </c>
      <c r="EL1" s="17" t="s">
        <v>3453</v>
      </c>
      <c r="EM1" s="17" t="s">
        <v>3454</v>
      </c>
      <c r="EN1" s="17" t="s">
        <v>3455</v>
      </c>
      <c r="EO1" s="17" t="s">
        <v>3737</v>
      </c>
      <c r="EP1" s="17" t="s">
        <v>3738</v>
      </c>
      <c r="EQ1" s="15" t="s">
        <v>691</v>
      </c>
      <c r="ER1" s="22" t="s">
        <v>4360</v>
      </c>
      <c r="FH1" s="23"/>
    </row>
    <row r="2" spans="1:164" x14ac:dyDescent="0.15">
      <c r="A2" t="str">
        <f>IF(OR(C2&lt;&gt;C1,E2&lt;&gt;E1),C2&amp;E2&amp;"S",IF(OR(C2&lt;&gt;C3,E2&lt;&gt;E3),C2&amp;E2&amp;"E",""))</f>
        <v>片手0S</v>
      </c>
      <c r="C2" s="1" t="s">
        <v>3349</v>
      </c>
      <c r="E2" s="1">
        <v>0</v>
      </c>
      <c r="F2" s="1" t="s">
        <v>3350</v>
      </c>
      <c r="H2" s="1" t="s">
        <v>648</v>
      </c>
      <c r="J2" s="1">
        <v>5</v>
      </c>
      <c r="L2" s="6">
        <v>10</v>
      </c>
      <c r="M2" s="1" t="s">
        <v>4333</v>
      </c>
      <c r="AE2" s="1">
        <v>1</v>
      </c>
      <c r="AF2" s="1">
        <v>1</v>
      </c>
      <c r="AK2" s="1">
        <v>1</v>
      </c>
      <c r="ER2" s="21" t="s">
        <v>4361</v>
      </c>
      <c r="ES2" t="str">
        <f>CONCATENATE("BGCOLOR(#000000):&amp;ref(Item/",SUBSTITUTE(SUBSTITUTE(SUBSTITUTE(SUBSTITUTE(SUBSTITUTE(SUBSTITUTE(SUBSTITUTE(C2,"片手","SH Weapons"),"両手","DH Weapons"),"盾","Shields"),"兜","Helms"),"鎧","Armors"),"靴","Boots"),"雑貨","Misc"),"/",SUBSTITUTE(SUBSTITUTE(IF(G2&lt;&gt;"",G2,F2)," ","-"),"ö","o"),".jpg,nolink,75x75,",F2,");","|","BGCOLOR(BLACK):COLOR(WHITE):''",F2,"''")</f>
        <v>BGCOLOR(#000000):&amp;ref(Item/SH Weapons/Fire-Sword.jpg,nolink,75x75,Fire Sword);|BGCOLOR(BLACK):COLOR(WHITE):''Fire Sword''</v>
      </c>
      <c r="ET2" t="str">
        <f t="shared" ref="ET2:ET65" si="0">SUBSTITUTE(SUBSTITUTE(SUBSTITUTE(SUBSTITUTE(SUBSTITUTE(SUBSTITUTE(SUBSTITUTE(SUBSTITUTE(SUBSTITUTE(H2&amp;I2,"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&amp;ref(Spell/P_Fire.jpg,nolink,25x25,Fire);1</v>
      </c>
      <c r="EU2" t="str">
        <f t="shared" ref="EU2:EU65" si="1">SUBSTITUTE(SUBSTITUTE(SUBSTITUTE(SUBSTITUTE(SUBSTITUTE(SUBSTITUTE(SUBSTITUTE(SUBSTITUTE(LEFT(H2,1)&amp;J2&amp;IF(I2&lt;&gt;"",LEFT(I2,1)&amp;K2,""),"火","&amp;ref(Spell/V_Fire.jpg,nolink,25x25,Fire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&amp;ref(Spell/V_Fire.jpg,nolink,25x25,Fire Gem);5</v>
      </c>
      <c r="EV2" t="str">
        <f t="shared" ref="EV2:EV65" si="2">IF(L2&lt;&gt;"",CONCATENATE("攻撃力：",L2,SUBSTITUTE(SUBSTITUTE(SUBSTITUTE(SUBSTITUTE(SUBSTITUTE(SUBSTITUTE(SUBSTITUTE(SUBSTITUTE(SUBSTITUTE(M2,"切","&amp;ref(Item/D_Slash.jpg,nolink,25x25,Slash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N2,"ap","&amp;br;防御貫通"),"an","&amp;br;防御無視"),SUBSTITUTE(SUBSTITUTE(O2,"p","&amp;br;吸収攻撃（上限5）"),"f","&amp;br;吸収攻撃"),IF(P2&lt;&gt;"","&amp;br;ダメージ上限"&amp;P2,""),SUBSTITUTE(SUBSTITUTE(Q2,"2","&amp;br;対デーモン二倍打"),"3","&amp;br;対アンデッド/デーモン三倍打"),IF(R2&lt;&gt;"","&amp;br;対魔法生物2倍打",""),SUBSTITUTE(SUBSTITUTE(S2,"2","&amp;br;対小型二倍打"),"3","&amp;br;対大型三倍打"),SUBSTITUTE(SUBSTITUTE(SUBSTITUTE(T2,"0","&amp;br;筋力加算なし"),"2","&amp;br;筋力加算二分の一"),"3","&amp;br;筋力加算三分の一"),IF(U2&lt;&gt;"","&amp;br;第一撃に突撃ボーナス加算",""),IF(V2&lt;&gt;"","&amp;br;殺した敵をゾンビ化",""),IF(W2&lt;&gt;"","&amp;br;筋力加算+25%",""),IF(X2&lt;&gt;"","&amp;br;対盾攻撃修正+2",""),IF(Y2&lt;&gt;"","&amp;br;頭部優先攻撃",""),SUBSTITUTE(SUBSTITUTE(SUBSTITUTE(Z2,"n","&amp;br;抵抗可能"),"e","&amp;br;抵抗容易"),"h","&amp;br;抵抗困難"),IF(AA2&lt;&gt;"","&amp;br;ボーナス武器",""),IF(AB2&lt;&gt;"","&amp;br;"&amp;IF(AB2&gt;0,AB2&amp;"回連続攻撃",ABS(AB2)+1&amp;"ラウンド毎に1回攻撃"),""),IF(AC2&lt;&gt;"","&amp;br;効果範囲："&amp;AC2,""),IF(AD2&lt;&gt;"","&amp;br;効果継続："&amp;AC2,""),IF(AE2&lt;&gt;"","&amp;br;攻撃修正："&amp;AE2&amp;"&amp;br;防御修正："&amp;AF2&amp;"&amp;br;長さ："&amp;AK2,""),IF(AG2&lt;&gt;"","&amp;br;射程："&amp;SUBSTITUTE(SUBSTITUTE(SUBSTITUTE(AG2,"s","筋力"),"h","筋力/2"),"t","筋力/3")&amp;"&amp;br;精度修正："&amp;AH2&amp;"&amp;br;弾数："&amp;AI2&amp;IF(AJ2&lt;&gt;"","&amp;br;水中使用可能",""),""),IF(AT2&lt;&gt;"","&amp;br;負傷時追撃："&amp;AT2,""),IF(AU2&lt;&gt;"","&amp;br;命中時追撃："&amp;AU2,""),IF(AV2&lt;&gt;"","&amp;br;攻撃時追撃："&amp;AV2,"")),"n/a")</f>
        <v>攻撃力：10&amp;ref(Item/D_Slash.jpg,nolink,25x25,Slash Damage);&amp;ref(Item/D_Magic.jpg,nolink,25x25,Magic Damage);&amp;br;攻撃修正：1&amp;br;防御修正：1&amp;br;長さ：1</v>
      </c>
      <c r="EW2" t="str">
        <f t="shared" ref="EW2:EW65" si="3">IF(AQ2&lt;&gt;"",CONCATENATE(IF(AL2&lt;&gt;"","頭部防護："&amp;AL2,""),IF(AM2&lt;&gt;"",IF(AL2&lt;&gt;"","&amp;br;","")&amp;"胴体防護："&amp;AM2,""),IF(AN2&lt;&gt;"","盾軽減力："&amp;AN2,""),IF(AO2&lt;&gt;"","&amp;br;防御修正："&amp;AO2,""),IF(AP2&lt;&gt;"","&amp;br;盾対応力："&amp;AP2,""),IF(AQ2&lt;&gt;"","&amp;br;装備負担："&amp;AQ2,""),IF(AR2&lt;&gt;"","&amp;br;行軍速度：-"&amp;AR2,""),IF(AS2&lt;&gt;"","&amp;br;魔法の防具","")),"n/a")</f>
        <v>n/a</v>
      </c>
      <c r="EX2" t="str">
        <f t="shared" ref="EX2:EX65" si="4">IF(COUNTA(AW2:EQ2)&lt;&gt;0,CONCATENATE(IF(AW2&lt;&gt;"",IF(AW2&gt;0,"&amp;ref(Item/Fire-Resistant.jpg,nolink,25x25,Fire Resistant ("&amp;AW2&amp;"));","&amp;ref(Item/Susceptible-to-Fire.jpg,nolink,25x25,Susceptible to Fire ("&amp;ABS(AW2)&amp;"));"),""),IF(AX2&lt;&gt;"",IF(AX2&gt;0,"&amp;ref(Item/Shock-Resistant.jpg,nolink,25x25,Shock Resistant ("&amp;AX2&amp;"));","&amp;ref(Item/Susceptible-to-Shock.jpg,nolink,25x25,Susceptible to Shock ("&amp;ABS(AX2)&amp;"));"),""),IF(AY2&lt;&gt;"",IF(AY2&gt;0,"&amp;ref(Item/Cold-Resistant.jpg,nolink,25x25,Cold Resistant ("&amp;AY2&amp;"));","&amp;ref(Item/Susceptible-to-Cold.jpg,nolink,25x25,Susceptible to Cold ("&amp;ABS(AY2)&amp;"));"),""),IF(AZ2&lt;&gt;"",IF(AZ2&gt;0,"&amp;ref(Item/Poison-Resistant.jpg,nolink,25x25,Poison Resistant ("&amp;AZ2&amp;"));","&amp;ref(Item/Susceptible-to-Poison.jpg,nolink,25x25,Susceptible to Poison ("&amp;ABS(AZ2)&amp;"));"),""),IF(BA2&lt;&gt;"","&amp;ref(Item/Affliction-Resistance.jpg,nolink,25x25,Affliction Resistance ("&amp;BA2&amp;"));",""),IF(BB2&lt;&gt;"","&amp;ref(Item/Ice-Protection.jpg,nolink,25x25,Ice Protection ("&amp;BB2&amp;"));",""),IF(BC2&lt;&gt;"","&amp;ref(Item/Invulnerable.jpg,nolink,25x25,Invulnerable ("&amp;BC2&amp;"));",""),IF(BD2&lt;&gt;"","&amp;ref(Item/Protective-Force.jpg,nolink,25x25,Protective Force ("&amp;BD2&amp;"));",""),IF(BE2&lt;&gt;"","&amp;ref(Item/Awe.jpg,nolink,25x25,Awe ("&amp;BE2&amp;"));",""),IF(BF2&lt;&gt;"","&amp;ref(Item/Animal-Awe.jpg,nolink,25x25,Animal Awe ("&amp;BF2&amp;"));",""),IF(BG2&lt;&gt;"","&amp;ref(Item/Causes-Fear.jpg,nolink,25x25,Fear ("&amp;BG2&amp;"));",""),IF(BH2&lt;&gt;"","&amp;ref(Item/Heat.jpg,nolink,25x25,Heat ("&amp;BH2&amp;"));",""),IF(BI2&lt;&gt;"","&amp;ref(Item/Chill.jpg,nolink,25x25,Chill ("&amp;BI2&amp;"));",""),IF(BJ2&lt;&gt;"","&amp;ref(Item/Fire-Shield.jpg,nolink,25x25,Fire Shield ("&amp;BJ2&amp;"));",""),IF(BK2&lt;&gt;"","&amp;ref(Item/Air-Shield.jpg,nolink,25x25,Air Shield ("&amp;BK2&amp;"));",""),IF(BL2&lt;&gt;"","&amp;ref(Item/Overcharged.jpg,nolink,25x25,Overcharged);",""),IF(BM2&lt;&gt;"","&amp;ref(Item/Poison-Barbs.jpg,nolink,25x25,Poison Barbs);",""),IF(BN2&lt;&gt;"","&amp;ref(Item/Petrification.jpg,nolink,25x25,Petrification);",""),IF(BO2&lt;&gt;"","&amp;ref(Item/Damage-Reversal.jpg,nolink,25x25,Damage Reversal ("&amp;BO2+12&amp;" vs MR));","")),"n/a")</f>
        <v>n/a</v>
      </c>
      <c r="EY2" t="str">
        <f>CONCATENATE(IF(BP2&lt;&gt;"",IF(BP2="s","&amp;ref(Item/Sacred-Bless.jpg,nolink,25x25,Blessed (Sacred Only));","&amp;ref(Item/Blessed.jpg,nolink,25x25,Blessed);"),""),IF(BQ2&lt;&gt;"","&amp;ref(Item/Berserker.jpg,nolink,25x25,Berserker ("&amp;BQ2&amp;"));",""),IF(BR2&lt;&gt;"","&amp;ref(Item/Gone-Berserk.jpg,nolink,25x25,Gone Berserk);",""),IF(BS2&lt;&gt;"","&amp;ref(Item/Trample.jpg,nolink,25x25,Trample);",""),IF(BT2&lt;&gt;"",IF(BT2&lt;&gt;"s","&amp;ref(Item/Darkvision.jpg,nolink,25x25,Darkvision ("&amp;BT2&amp;"));","&amp;ref(Item/Spirit-Sight.jpg,nolink,25x25,Spirit Sight);"),""),IF(BU2&lt;&gt;"",IF(LEFT(BU2,1)&lt;&gt;"t","&amp;ref(Item/Regeneration.jpg,nolink,25x25,Regeneration ("&amp;BU2&amp;"));","&amp;ref(Item/True-Regeneration.jpg,nolink,25x25,True Regeneration ("&amp;MID(BU2,2,LEN(BU2)-1)&amp;"));"),""),IF(BV2&lt;&gt;"",IF(BV2&gt;0,"&amp;ref(Item/Reinvigoration.jpg,nolink,25x25,Reinvigoration ("&amp;BV2&amp;"));","&amp;ref(Item/Exhaustion.jpg,nolink,25x25,Exhaustion ("&amp;BV2&amp;"));"),""),IF(BW2&lt;&gt;"",IF(LEFT(BW2,1)&lt;&gt;"f","&amp;ref(Item/Stealthy-Boost.jpg,nolink,25x25,Stealth Boost ("&amp;BW2&amp;"));","&amp;ref(Item/Stealthy.jpg,nolink,25x25,Stealthy ("&amp;MID(BW2,2,LEN(BW2)-1)&amp;"));"),""),IF(BX2&lt;&gt;"","&amp;ref(Item/Invisible.jpg,nolink,25x25,Invisible);",""),IF(BY2&lt;&gt;"","&amp;ref(Item/Assassin.jpg,nolink,25x25,Assassin);",""),IF(BZ2&lt;&gt;"","&amp;ref(Item/Seduction.jpg,nolink,25x25,Seduction);",""),IF(CA2&lt;&gt;"","&amp;ref(Item/Reaper.jpg,nolink,25x25,Reaper ("&amp;CA2&amp;"));",""),IF(CB2&lt;&gt;"","&amp;ref(Item/Heretic.jpg,nolink,25x25,Heretic ("&amp;CB2&amp;"));",""),IF(CC2&lt;&gt;"","&amp;ref(Item/Inquisitor.jpg,nolink,25x25,Inquisitor);",""),IF(CD2&lt;&gt;"","&amp;ref(Item/Adept-Sacrificer.jpg,nolink,25x25,Adept Sacrificer ("&amp;CD2&amp;"));",""),IF(CE2&lt;&gt;"","&amp;ref(Item/Dominion-Spreader.jpg,nolink,25x25,Dominion Spreader ("&amp;CE2&amp;"));",""),IF(CF2&lt;&gt;"","&amp;ref(Item/Gold-Maker.jpg,nolink,25x25,Gold Maker ("&amp;CF2&amp;"));",""))</f>
        <v/>
      </c>
      <c r="EZ2" t="str">
        <f>CONCATENATE(IF(CG2&lt;&gt;"",IF(CG2&gt;0,"&amp;ref(Item/Inspirational.jpg,nolink,25x25,Inspirational ("&amp;CG2&amp;"));","&amp;ref(Item/Uninspirational.jpg,nolink,25x25,Inspirational ("&amp;CG2&amp;"));"),""),IF(CH2&lt;&gt;"","&amp;ref(Item/Taskmaster.jpg,nolink,25x25,Taskmaster ("&amp;CH2&amp;"));",""),IF(CI2&lt;&gt;"","&amp;ref(Item/Beastmaster.jpg,nolink,25x25,Beastmaster ("&amp;CI2&amp;"));",""),IF(CJ2&lt;&gt;"","&amp;ref(Nation/LivingLead.jpg,nolink,25x25,Leadership ("&amp;CJ2&amp;"));",""),IF(CK2&lt;&gt;"","&amp;ref(Nation/MagicLead.jpg,nolink,25x25,Magic Leadership ("&amp;CK2&amp;"));",""),IF(CL2&lt;&gt;"","&amp;ref(Nation/UndeadLead.jpg,nolink,25x25,Undead Leadership ("&amp;CL2&amp;"));",""),IF(CM2&lt;&gt;"","&amp;ref(Item/Pillager.jpg,nolink,25x25,Pillager ("&amp;CM2&amp;"));",""),IF(CN2&lt;&gt;"","&amp;ref(Item/Patrol-Bonus.jpg,nolink,25x25,Patrol Bonus ("&amp;CN2&amp;"));",""),IF(CO2&lt;&gt;"",IF(CO2&gt;0,"&amp;ref(Item/Supply-Bonus.jpg,nolink,25x25,Supply Bonus ("&amp;CO2&amp;"));","&amp;ref(Item/Gluttony.jpg,nolink,25x25,Gluttony ("&amp;ABS(CO2)&amp;"));"),""),IF(CP2&lt;&gt;"",IF(CP2&gt;0,"&amp;ref(Item/Water-Breathing.jpg,nolink,25x25,Gift of Water Breathing ("&amp;CP2&amp;"));","&amp;ref(Item/Water-Breathing.jpg,nolink,25x25,Water Breathing);"),""),IF(CQ2&lt;&gt;"","&amp;ref(Item/Sailing.jpg,nolink,25x25,Sailing (Size points "&amp;LEFT(CQ2,LEN(CQ2)-1)&amp;", max size "&amp;RIGHT(CQ2)&amp;"));",""),IF(CR2&lt;&gt;"",IF(LEFT(CR2,1)&lt;&gt;"d",IF(LEFT(CR2,1)&lt;&gt;"g","&amp;ref(Item/Healer.jpg,nolink,25x25,Healer ("&amp;CR2&amp;"));","&amp;ref(Item/Disease-Grinder.jpg,nolink,25x25,Disease Grinder ("&amp;MID(CR2,2,LEN(CR2)-1)&amp;"));"),"&amp;ref(Item/Disease-Healer.jpg,nolink,25x25,Disease Healer ("&amp;MID(CR2,2,LEN(CR2)-1)&amp;"));"),""),IF(CS2&lt;&gt;"","&amp;ref(Item/Mason.jpg,nolink,25x25,Mason);",""))</f>
        <v/>
      </c>
      <c r="FA2" t="str">
        <f>CONCATENATE(IF(CT2&lt;&gt;"","&amp;ref(Item/Ethereal.jpg,nolink,25x25,Ethereal);",""),IF(CU2&lt;&gt;"","&amp;ref(Item/Swiftness.jpg,nolink,25x25,Swiftness ("&amp;CU2&amp;"));",""),IF(CV2&lt;&gt;"","&amp;ref(Item/Quickness.jpg,nolink,25x25,Quickness);",""),IF(CW2&lt;&gt;"",IF(CW2&lt;&gt;"l","&amp;ref(Item/Enlarged.jpg,nolink,25x25,Enlarged);","&amp;ref(Item/Enlarged.jpg,nolink,25x25,Enlarged (Up to Size 4));"),""),IF(CX2&lt;&gt;"","&amp;ref(Item/Storm-Power.jpg,nolink,25x25,Storm Power ("&amp;CX2&amp;"));",""),IF(CY2&lt;&gt;"","&amp;ref(Item/Lucky.jpg,nolink,25x25,Lucky);",""),IF(CZ2&lt;&gt;"","&amp;ref(Item/Twist-Fate.jpg,nolink,25x25,Twist Fate);",""),IF(DA2&lt;&gt;"","&amp;ref(Item/Fool's-Luck.jpg,nolink,25x25,Fool's Luck);",""),IF(DB2&lt;&gt;"","&amp;ref(Item/Cursed.jpg,nolink,25x25,Cursed);",""),IF(DC2&lt;&gt;"","&amp;ref(Item/Horror-Marked.jpg,nolink,25x25,Causes Horror Mark);",""),IF(DD2&lt;&gt;"","&amp;ref(Item/Diseased.jpg,nolink,25x25,Diseased);",""),IF(DE2&lt;&gt;"","&amp;ref(Item/Affliction.jpg,nolink,25x25,Lost one eye);",""),IF(DF2&lt;&gt;"","&amp;ref(Item/Affliction.jpg,nolink,25x25,Chest Wound);",""),IF(DG2&lt;&gt;"","&amp;ref(Item/Affliction.jpg,nolink,25x25,Feeble Minded);",""),IF(DH2&lt;&gt;"","&amp;ref(Item/Insane.jpg,nolink,25x25,Insane ("&amp;DH2&amp;"));",""),IF(DI2&lt;&gt;"","&amp;ref(Item/Siege-Bonus.jpg,nolink,25x25,Siege Bonus ("&amp;DI2&amp;"));",""),IF(DJ2&lt;&gt;"","&amp;ref(Item/Flying.jpg,nolink,25x25,Flying"&amp;IF(DJ2&gt;0," (Map Move "&amp;DJ2&amp;")","")&amp;");",""),IF(DK2&lt;&gt;"","&amp;ref(Item/Storm-Immunity.jpg,nolink,25x25,Storm Immunity);",""),IF(DL2&lt;&gt;"","&amp;ref(Item/Floating.jpg,nolink,25x25,Floating);",""),IF(DM2&lt;&gt;"","&amp;ref(Item/Forest-Survival.jpg,nolink,25x25,Forest Survival);",""),IF(DN2&lt;&gt;"","&amp;ref(Item/Mountain-Survival.jpg,nolink,25x25,Mountain Survival);",""),IF(DO2&lt;&gt;"","&amp;ref(Item/Swamp-Survival.jpg,nolink,25x25,Swamp Survival);",""),IF(DP2&lt;&gt;"","&amp;ref(Item/Wasteland-Survival.jpg,nolink,25x25,Wasteland Survival);",""),IF(DQ2&lt;&gt;"","&amp;ref(Item/Snow-Move.jpg,nolink,25x25,Snow Move);",""),IF(DR2&lt;&gt;"","&amp;ref(Item/Swimming.jpg,nolink,25x25,Swimming);",""))</f>
        <v/>
      </c>
      <c r="FB2" t="str">
        <f t="shared" ref="FB2:FB65" si="5">CONCATENATE(IF(DS2&lt;&gt;"","&amp;ref(Item/Blood-Searcher.jpg,nolink,25x25,Blood Searcher ("&amp;DS2&amp;"));",""),IF(DT2&lt;&gt;"","&amp;ref(Item/Reanimation-Bonus.jpg,nolink,25x25,Reanimation Bonus ("&amp;DT2&amp;"));",""),IF(DU2&lt;&gt;"","&amp;ref(Item/Dragon-Master.jpg,nolink,25x25,Dragon Master ("&amp;DU2&amp;"));",""),IF(DV2&lt;&gt;"","&amp;ref(Item/Ivy-Lord.jpg,nolink,25x25,Ivy Lord ("&amp;DV2&amp;"));",""),IF(DW2&lt;&gt;"","&amp;ref(Item/Adept-Cross-Breeder.jpg,nolink,25x25,Adept Cross Breeder ("&amp;DW2&amp;"));",""),IF(DX2&lt;&gt;"","&amp;ref(Item/Forge-Bonus.jpg,nolink,25x25,Forge Bonus ("&amp;DX2&amp;"));",""),IF(DY2&lt;&gt;"","&amp;ref(Item/Master-Smith.jpg,nolink,25x25,Master Smith ("&amp;DY2&amp;"));",""),IF(DZ2&lt;&gt;"","&amp;ref(Item/Master-Ritualist.jpg,nolink,25x25,Master Ritualist ("&amp;DZ2&amp;"));",""),IF(EA2&lt;&gt;"","&amp;ref(Item/Alchemist.jpg,nolink,25x25,Alchemist ("&amp;EA2&amp;"));",""),IF(EB2&lt;&gt;"","&amp;ref(Item/Communion-Master.jpg,nolink,25x25,Communion Master);",""),IF(EC2&lt;&gt;"","&amp;ref(Item/Communion-Slave.jpg,nolink,25x25,Communion Slave);",""),IF(ED2&lt;&gt;"","&amp;ref(Item/Adept-Researcher.jpg,nolink,25x25,Adept Researcher ("&amp;ED2&amp;"));",""),IF(EE2&lt;&gt;"","&amp;ref(Spell/P_Fire.jpg,nolink,25x25,Fire Magic Bonus ("&amp;EE2&amp;"));",""),IF(EF2&lt;&gt;"","&amp;ref(Spell/P_Air.jpg,nolink,25x25,Air Magic Bonus ("&amp;EF2&amp;"));",""),IF(EG2&lt;&gt;"","&amp;ref(Spell/P_Water.jpg,nolink,25x25,Water Magic Bonus ("&amp;EG2&amp;"));",""),IF(EH2&lt;&gt;"","&amp;ref(Spell/P_Earth.jpg,nolink,25x25,Earth Magic Bonus ("&amp;EH2&amp;"));",""),IF(EI2&lt;&gt;"","&amp;ref(Spell/P_Astral.jpg,nolink,25x25,Astral Magic Bonus ("&amp;EI2&amp;"));",""),IF(EJ2&lt;&gt;"","&amp;ref(Spell/P_Death.jpg,nolink,25x25,Death Magic Bonus ("&amp;EJ2&amp;"));",""),IF(EK2&lt;&gt;"","&amp;ref(Spell/P_Nature.jpg,nolink,25x25,Nature Magic Bonus ("&amp;EK2&amp;"));",""),IF(EL2&lt;&gt;"","&amp;ref(Spell/P_Blood.jpg,nolink,25x25,Blood Magic Bonus ("&amp;EL2&amp;"));",""),IF(EM2&lt;&gt;"","&amp;ref(Spell/P_Holy.jpg,nolink,25x25,Priest Bonus ("&amp;EM2&amp;"));",""))</f>
        <v/>
      </c>
      <c r="FC2" t="str">
        <f>CONCATENATE(IF(EN2&lt;&gt;"","&amp;ref(Item/Far-Caster.jpg,nolink,25x25,Far Caster ("&amp;SUBSTITUTE(SUBSTITUTE(SUBSTITUTE(SUBSTITUTE(SUBSTITUTE(SUBSTITUTE(SUBSTITUTE(SUBSTITUTE(SUBSTITUTE(SUBSTITUTE(SUBSTITUTE(SUBSTITUTE(EN2,"火","Fire, "),"風","Air, "),"水","Water, "),"地","Earth, "),"星","Astral, "),"死","Death, "),"緑","Nature, "),"血","Blood, "),"聖","Priest, "),"霊","Elemental, "),"魔","Sorcery, "),"全","All, ")&amp;"));",""),IF(EO2&lt;&gt;"",SUBSTITUTE(SUBSTITUTE(SUBSTITUTE(SUBSTITUTE(SUBSTITUTE(SUBSTITUTE(SUBSTITUTE(SUBSTITUTE(EO2,"火","&amp;ref(Spell/V_Fire.jpg,nolink,25x25,Fire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(")&amp;"));",""),IF(EP2&lt;&gt;"",SUBSTITUTE(SUBSTITUTE(SUBSTITUTE(SUBSTITUTE(SUBSTITUTE(SUBSTITUTE(SUBSTITUTE(SUBSTITUTE(EP2,"火","&amp;ref(Spell/Vt_Fire.jpg,nolink,25x25,Temporary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D2" t="str">
        <f>IF(EX2&lt;&gt;"n/a",CONCATENATE(EX2,EY2,IF(AND(OR(EX2&lt;&gt;"",EY2&lt;&gt;""),OR(EZ2&lt;&gt;"",FA2&lt;&gt;"")),"&amp;br;",""),EZ2,FA2,IF(AND(OR(EX2&lt;&gt;"",EY2&lt;&gt;"",EZ2&lt;&gt;"",FA2&lt;&gt;""),OR(FB2&lt;&gt;"",FC2&lt;&gt;"")),"&amp;br;",""),FB2,FC2,IF(AND(OR(EX2&lt;&gt;"",EY2&lt;&gt;"",EZ2&lt;&gt;"",FA2&lt;&gt;"",FB2&lt;&gt;"",FC2&lt;&gt;""),EQ2&lt;&gt;""),"&amp;br;",""),SUBSTITUTE(EQ2,"\n","&amp;br;")),"")</f>
        <v/>
      </c>
      <c r="FE2" t="str">
        <f>CONCATENATE(IF(EV2&lt;&gt;"n/a",EV2,IF(EW2&lt;&gt;"n/a",EW2,IF(EX2&lt;&gt;"n/a",FD2,""))),IF(FF2&lt;&gt;"~","&amp;br;"&amp;FF2,""),IF(FG2&lt;&gt;"~","&amp;br;"&amp;FG2,""))</f>
        <v>攻撃力：10&amp;ref(Item/D_Slash.jpg,nolink,25x25,Slash Damage);&amp;ref(Item/D_Magic.jpg,nolink,25x25,Magic Damage);&amp;br;攻撃修正：1&amp;br;防御修正：1&amp;br;長さ：1</v>
      </c>
      <c r="FF2" t="str">
        <f>IF(EV2&lt;&gt;"n/a",IF(EW2&lt;&gt;"n/a","&amp;br;"&amp;EW2,IF(EX2&lt;&gt;"n/a","&amp;br;"&amp;FD2,"~")),IF(AND(EW2&lt;&gt;"n/a",EX2&lt;&gt;"n/a"),"&amp;br;"&amp;FD2,"~"))</f>
        <v>~</v>
      </c>
      <c r="FG2" t="str">
        <f>IF(AND(EV2&lt;&gt;"n/a",EW2&lt;&gt;"n/a",EX2&lt;&gt;"n/a"),IF(EX2&lt;&gt;"n/a","&amp;br;"&amp;FD2,""),"~")</f>
        <v>~</v>
      </c>
      <c r="FH2" s="24" t="str">
        <f>CONCATENATE("|",ES2,"|",IF(D2&lt;&gt;"",D2,C2),"|",ET2,"|",EU2,"|",CHAR(10),"|~|&gt;|&gt;|&gt;|",FE2,"|",CHAR(10),"|&gt;|&gt;|&gt;|&gt;|BGCOLOR(#F5F5F5):",ER2,"|",CHAR(10))</f>
        <v xml:space="preserve">|BGCOLOR(#000000):&amp;ref(Item/SH Weapons/Fire-Sword.jpg,nolink,75x75,Fire Sword);|BGCOLOR(BLACK):COLOR(WHITE):''Fire Sword''|片手|&amp;ref(Spell/P_Fire.jpg,nolink,25x25,Fire);1|&amp;ref(Spell/V_Fire.jpg,nolink,25x25,Fire Gem);5|
|~|&gt;|&gt;|&gt;|攻撃力：10&amp;ref(Item/D_Slash.jpg,nolink,25x25,Slash Damage);&amp;ref(Item/D_Magic.jpg,nolink,25x25,Magic Damage);&amp;br;攻撃修正：1&amp;br;防御修正：1&amp;br;長さ：1|
|&gt;|&gt;|&gt;|&gt;|BGCOLOR(#F5F5F5):攻撃力重視。癖がない|
</v>
      </c>
    </row>
    <row r="3" spans="1:164" x14ac:dyDescent="0.15">
      <c r="A3" t="str">
        <f t="shared" ref="A3:A66" si="6">IF(OR(C3&lt;&gt;C2,E3&lt;&gt;E2),C3&amp;E3&amp;"S",IF(OR(C3&lt;&gt;C4,E3&lt;&gt;E4),C3&amp;E3&amp;"E",""))</f>
        <v/>
      </c>
      <c r="C3" s="1" t="s">
        <v>3349</v>
      </c>
      <c r="E3" s="1">
        <v>0</v>
      </c>
      <c r="F3" s="1" t="s">
        <v>3359</v>
      </c>
      <c r="H3" s="1" t="s">
        <v>642</v>
      </c>
      <c r="J3" s="1">
        <v>5</v>
      </c>
      <c r="L3" s="6">
        <v>6</v>
      </c>
      <c r="M3" s="1" t="s">
        <v>4333</v>
      </c>
      <c r="AE3" s="1">
        <v>1</v>
      </c>
      <c r="AF3" s="1">
        <v>3</v>
      </c>
      <c r="AK3" s="1">
        <v>1</v>
      </c>
      <c r="ER3" s="21" t="s">
        <v>4362</v>
      </c>
      <c r="ES3" t="str">
        <f t="shared" ref="ES3:ES66" si="7">CONCATENATE("BGCOLOR(#000000):&amp;ref(Item/",SUBSTITUTE(SUBSTITUTE(SUBSTITUTE(SUBSTITUTE(SUBSTITUTE(SUBSTITUTE(SUBSTITUTE(C3,"片手","SH Weapons"),"両手","DH Weapons"),"盾","Shields"),"兜","Helms"),"鎧","Armors"),"靴","Boots"),"雑貨","Misc"),"/",SUBSTITUTE(SUBSTITUTE(IF(G3&lt;&gt;"",G3,F3)," ","-"),"ö","o"),".jpg,nolink,75x75,",F3,");","|","BGCOLOR(BLACK):COLOR(WHITE):''",F3,"''")</f>
        <v>BGCOLOR(#000000):&amp;ref(Item/SH Weapons/Ice-Sword.jpg,nolink,75x75,Ice Sword);|BGCOLOR(BLACK):COLOR(WHITE):''Ice Sword''</v>
      </c>
      <c r="ET3" t="str">
        <f t="shared" si="0"/>
        <v>&amp;ref(Spell/P_Water.jpg,nolink,25x25,Water);1</v>
      </c>
      <c r="EU3" t="str">
        <f t="shared" si="1"/>
        <v>&amp;ref(Spell/V_Water.jpg,nolink,25x25,Water Gem);5</v>
      </c>
      <c r="EV3" t="str">
        <f t="shared" si="2"/>
        <v>攻撃力：6&amp;ref(Item/D_Slash.jpg,nolink,25x25,Slash Damage);&amp;ref(Item/D_Magic.jpg,nolink,25x25,Magic Damage);&amp;br;攻撃修正：1&amp;br;防御修正：3&amp;br;長さ：1</v>
      </c>
      <c r="EW3" t="str">
        <f t="shared" si="3"/>
        <v>n/a</v>
      </c>
      <c r="EX3" t="str">
        <f t="shared" si="4"/>
        <v>n/a</v>
      </c>
      <c r="EY3" t="str">
        <f t="shared" ref="EY3:EY66" si="8">CONCATENATE(IF(BP3&lt;&gt;"",IF(BP3="s","&amp;ref(Item/Sacred-Bless.jpg,nolink,25x25,Blessed (Sacred Only));","&amp;ref(Item/Blessed.jpg,nolink,25x25,Blessed);"),""),IF(BQ3&lt;&gt;"","&amp;ref(Item/Berserker.jpg,nolink,25x25,Berserker ("&amp;BQ3&amp;"));",""),IF(BR3&lt;&gt;"","&amp;ref(Item/Gone-Berserk.jpg,nolink,25x25,Gone Berserk);",""),IF(BS3&lt;&gt;"","&amp;ref(Item/Trample.jpg,nolink,25x25,Trample);",""),IF(BT3&lt;&gt;"",IF(BT3&lt;&gt;"s","&amp;ref(Item/Darkvision.jpg,nolink,25x25,Darkvision ("&amp;BT3&amp;"));","&amp;ref(Item/Spirit-Sight.jpg,nolink,25x25,Spirit Sight);"),""),IF(BU3&lt;&gt;"",IF(LEFT(BU3,1)&lt;&gt;"t","&amp;ref(Item/Regeneration.jpg,nolink,25x25,Regeneration ("&amp;BU3&amp;"));","&amp;ref(Item/True-Regeneration.jpg,nolink,25x25,True Regeneration ("&amp;MID(BU3,2,LEN(BU3)-1)&amp;"));"),""),IF(BV3&lt;&gt;"",IF(BV3&gt;0,"&amp;ref(Item/Reinvigoration.jpg,nolink,25x25,Reinvigoration ("&amp;BV3&amp;"));","&amp;ref(Item/Exhaustion.jpg,nolink,25x25,Exhaustion ("&amp;BV3&amp;"));"),""),IF(BW3&lt;&gt;"",IF(LEFT(BW3,1)&lt;&gt;"f","&amp;ref(Item/Stealthy-Boost.jpg,nolink,25x25,Stealth Boost ("&amp;BW3&amp;"));","&amp;ref(Item/Stealthy.jpg,nolink,25x25,Stealthy ("&amp;MID(BW3,2,LEN(BW3)-1)&amp;"));"),""),IF(BX3&lt;&gt;"","&amp;ref(Item/Invisible.jpg,nolink,25x25,Invisible);",""),IF(BY3&lt;&gt;"","&amp;ref(Item/Assassin.jpg,nolink,25x25,Assassin);",""),IF(BZ3&lt;&gt;"","&amp;ref(Item/Seduction.jpg,nolink,25x25,Seduction);",""),IF(CA3&lt;&gt;"","&amp;ref(Item/Reaper.jpg,nolink,25x25,Reaper ("&amp;CA3&amp;"));",""),IF(CB3&lt;&gt;"","&amp;ref(Item/Heretic.jpg,nolink,25x25,Heretic ("&amp;CB3&amp;"));",""),IF(CC3&lt;&gt;"","&amp;ref(Item/Inquisitor.jpg,nolink,25x25,Inquisitor);",""),IF(CD3&lt;&gt;"","&amp;ref(Item/Adept-Sacrificer.jpg,nolink,25x25,Adept Sacrificer ("&amp;CD3&amp;"));",""),IF(CE3&lt;&gt;"","&amp;ref(Item/Dominion-Spreader.jpg,nolink,25x25,Dominion Spreader ("&amp;CE3&amp;"));",""),IF(CF3&lt;&gt;"","&amp;ref(Item/Gold-Maker.jpg,nolink,25x25,Gold Maker ("&amp;CF3&amp;"));",""))</f>
        <v/>
      </c>
      <c r="EZ3" t="str">
        <f>CONCATENATE(IF(CG3&lt;&gt;"",IF(CG3&gt;0,"&amp;ref(Item/Inspirational.jpg,nolink,25x25,Inspirational ("&amp;CG3&amp;"));","&amp;ref(Item/Uninspirational.jpg,nolink,25x25,Inspirational ("&amp;CG3&amp;"));"),""),IF(CH3&lt;&gt;"","&amp;ref(Item/Taskmaster.jpg,nolink,25x25,Taskmaster ("&amp;CH3&amp;"));",""),IF(CI3&lt;&gt;"","&amp;ref(Item/Beastmaster.jpg,nolink,25x25,Beastmaster ("&amp;CI3&amp;"));",""),IF(CJ3&lt;&gt;"","&amp;ref(Nation/LivingLead.jpg,nolink,25x25,Leadership ("&amp;CJ3&amp;"));",""),IF(CK3&lt;&gt;"","&amp;ref(Nation/MagicLead.jpg,nolink,25x25,Magic Leadership ("&amp;CK3&amp;"));",""),IF(CL3&lt;&gt;"","&amp;ref(Nation/UndeadLead.jpg,nolink,25x25,Undead Leadership ("&amp;CL3&amp;"));",""),IF(CM3&lt;&gt;"","&amp;ref(Item/Pillager.jpg,nolink,25x25,Pillager ("&amp;CM3&amp;"));",""),IF(CN3&lt;&gt;"","&amp;ref(Item/Patrol-Bonus.jpg,nolink,25x25,Patrol Bonus ("&amp;CN3&amp;"));",""),IF(CO3&lt;&gt;"",IF(CO3&gt;0,"&amp;ref(Item/Supply-Bonus.jpg,nolink,25x25,Supply Bonus ("&amp;CO3&amp;"));","&amp;ref(Item/Gluttony.jpg,nolink,25x25,Gluttony ("&amp;ABS(CO3)&amp;"));"),""),IF(CP3&lt;&gt;"",IF(CP3&gt;0,"&amp;ref(Item/Water-Breathing.jpg,nolink,25x25,Gift of Water Breathing ("&amp;CP3&amp;"));","&amp;ref(Item/Water-Breathing.jpg,nolink,25x25,Water Breathing);"),""),IF(CQ3&lt;&gt;"","&amp;ref(Item/Sailing.jpg,nolink,25x25,Sailing (Size points "&amp;LEFT(CQ3,LEN(CQ3)-1)&amp;", max size "&amp;RIGHT(CQ3)&amp;"));",""),IF(CR3&lt;&gt;"",IF(LEFT(CR3,1)&lt;&gt;"d",IF(LEFT(CR3,1)&lt;&gt;"g","&amp;ref(Item/Healer.jpg,nolink,25x25,Healer ("&amp;CR3&amp;"));","&amp;ref(Item/Disease-Grinder.jpg,nolink,25x25,Disease Grinder ("&amp;MID(CR3,2,LEN(CR3)-1)&amp;"));"),"&amp;ref(Item/Disease-Healer.jpg,nolink,25x25,Disease Healer ("&amp;MID(CR3,2,LEN(CR3)-1)&amp;"));"),""),IF(CS3&lt;&gt;"","&amp;ref(Item/Mason.jpg,nolink,25x25,Mason);",""))</f>
        <v/>
      </c>
      <c r="FA3" t="str">
        <f t="shared" ref="FA3:FA66" si="9">CONCATENATE(IF(CT3&lt;&gt;"","&amp;ref(Item/Ethereal.jpg,nolink,25x25,Ethereal);",""),IF(CU3&lt;&gt;"","&amp;ref(Item/Swiftness.jpg,nolink,25x25,Swiftness ("&amp;CU3&amp;"));",""),IF(CV3&lt;&gt;"","&amp;ref(Item/Quickness.jpg,nolink,25x25,Quickness);",""),IF(CW3&lt;&gt;"",IF(CW3&lt;&gt;"l","&amp;ref(Item/Enlarged.jpg,nolink,25x25,Enlarged);","&amp;ref(Item/Enlarged.jpg,nolink,25x25,Enlarged (Up to Size 4));"),""),IF(CX3&lt;&gt;"","&amp;ref(Item/Storm-Power.jpg,nolink,25x25,Storm Power ("&amp;CX3&amp;"));",""),IF(CY3&lt;&gt;"","&amp;ref(Item/Lucky.jpg,nolink,25x25,Lucky);",""),IF(CZ3&lt;&gt;"","&amp;ref(Item/Twist-Fate.jpg,nolink,25x25,Twist Fate);",""),IF(DA3&lt;&gt;"","&amp;ref(Item/Fool's-Luck.jpg,nolink,25x25,Fool's Luck);",""),IF(DB3&lt;&gt;"","&amp;ref(Item/Cursed.jpg,nolink,25x25,Cursed);",""),IF(DC3&lt;&gt;"","&amp;ref(Item/Horror-Marked.jpg,nolink,25x25,Causes Horror Mark);",""),IF(DD3&lt;&gt;"","&amp;ref(Item/Diseased.jpg,nolink,25x25,Diseased);",""),IF(DE3&lt;&gt;"","&amp;ref(Item/Affliction.jpg,nolink,25x25,Lost one eye);",""),IF(DF3&lt;&gt;"","&amp;ref(Item/Affliction.jpg,nolink,25x25,Chest Wound);",""),IF(DG3&lt;&gt;"","&amp;ref(Item/Affliction.jpg,nolink,25x25,Feeble Minded);",""),IF(DH3&lt;&gt;"","&amp;ref(Item/Insane.jpg,nolink,25x25,Insane ("&amp;DH3&amp;"));",""),IF(DI3&lt;&gt;"","&amp;ref(Item/Siege-Bonus.jpg,nolink,25x25,Siege Bonus ("&amp;DI3&amp;"));",""),IF(DJ3&lt;&gt;"","&amp;ref(Item/Flying.jpg,nolink,25x25,Flying"&amp;IF(DJ3&gt;0," (Map Move "&amp;DJ3&amp;")","")&amp;");",""),IF(DK3&lt;&gt;"","&amp;ref(Item/Storm-Immunity.jpg,nolink,25x25,Storm Immunity);",""),IF(DL3&lt;&gt;"","&amp;ref(Item/Floating.jpg,nolink,25x25,Floating);",""),IF(DM3&lt;&gt;"","&amp;ref(Item/Forest-Survival.jpg,nolink,25x25,Forest Survival);",""),IF(DN3&lt;&gt;"","&amp;ref(Item/Mountain-Survival.jpg,nolink,25x25,Mountain Survival);",""),IF(DO3&lt;&gt;"","&amp;ref(Item/Swamp-Survival.jpg,nolink,25x25,Swamp Survival);",""),IF(DP3&lt;&gt;"","&amp;ref(Item/Wasteland-Survival.jpg,nolink,25x25,Wasteland Survival);",""),IF(DQ3&lt;&gt;"","&amp;ref(Item/Snow-Move.jpg,nolink,25x25,Snow Move);",""),IF(DR3&lt;&gt;"","&amp;ref(Item/Swimming.jpg,nolink,25x25,Swimming);",""))</f>
        <v/>
      </c>
      <c r="FB3" t="str">
        <f t="shared" si="5"/>
        <v/>
      </c>
      <c r="FC3" t="str">
        <f t="shared" ref="FC3:FC66" si="10">CONCATENATE(IF(EN3&lt;&gt;"","&amp;ref(Item/Far-Caster.jpg,nolink,25x25,Far Caster ("&amp;SUBSTITUTE(SUBSTITUTE(SUBSTITUTE(SUBSTITUTE(SUBSTITUTE(SUBSTITUTE(SUBSTITUTE(SUBSTITUTE(SUBSTITUTE(SUBSTITUTE(SUBSTITUTE(SUBSTITUTE(EN3,"火","Fire, "),"風","Air, "),"水","Water, "),"地","Earth, "),"星","Astral, "),"死","Death, "),"緑","Nature, "),"血","Blood, "),"聖","Priest, "),"霊","Elemental, "),"魔","Sorcery, "),"全","All, ")&amp;"));",""),IF(EO3&lt;&gt;"",SUBSTITUTE(SUBSTITUTE(SUBSTITUTE(SUBSTITUTE(SUBSTITUTE(SUBSTITUTE(SUBSTITUTE(SUBSTITUTE(EO3,"火","&amp;ref(Spell/V_Fire.jpg,nolink,25x25,Fire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(")&amp;"));",""),IF(EP3&lt;&gt;"",SUBSTITUTE(SUBSTITUTE(SUBSTITUTE(SUBSTITUTE(SUBSTITUTE(SUBSTITUTE(SUBSTITUTE(SUBSTITUTE(EP3,"火","&amp;ref(Spell/Vt_Fire.jpg,nolink,25x25,Temporary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D3" t="str">
        <f t="shared" ref="FD3:FD66" si="11">IF(EX3&lt;&gt;"n/a",CONCATENATE(EX3,EY3,IF(AND(OR(EX3&lt;&gt;"",EY3&lt;&gt;""),OR(EZ3&lt;&gt;"",FA3&lt;&gt;"")),"&amp;br;",""),EZ3,FA3,IF(AND(OR(EX3&lt;&gt;"",EY3&lt;&gt;"",EZ3&lt;&gt;"",FA3&lt;&gt;""),OR(FB3&lt;&gt;"",FC3&lt;&gt;"")),"&amp;br;",""),FB3,FC3,IF(AND(OR(EX3&lt;&gt;"",EY3&lt;&gt;"",EZ3&lt;&gt;"",FA3&lt;&gt;"",FB3&lt;&gt;"",FC3&lt;&gt;""),EQ3&lt;&gt;""),"&amp;br;",""),SUBSTITUTE(EQ3,"\n","&amp;br;")),"")</f>
        <v/>
      </c>
      <c r="FE3" t="str">
        <f t="shared" ref="FE3:FE66" si="12">CONCATENATE(IF(EV3&lt;&gt;"n/a",EV3,IF(EW3&lt;&gt;"n/a",EW3,IF(EX3&lt;&gt;"n/a",FD3,""))),IF(FF3&lt;&gt;"~","&amp;br;"&amp;FF3,""),IF(FG3&lt;&gt;"~","&amp;br;"&amp;FG3,""))</f>
        <v>攻撃力：6&amp;ref(Item/D_Slash.jpg,nolink,25x25,Slash Damage);&amp;ref(Item/D_Magic.jpg,nolink,25x25,Magic Damage);&amp;br;攻撃修正：1&amp;br;防御修正：3&amp;br;長さ：1</v>
      </c>
      <c r="FF3" t="str">
        <f t="shared" ref="FF3:FF66" si="13">IF(EV3&lt;&gt;"n/a",IF(EW3&lt;&gt;"n/a","&amp;br;"&amp;EW3,IF(EX3&lt;&gt;"n/a","&amp;br;"&amp;FD3,"~")),IF(AND(EW3&lt;&gt;"n/a",EX3&lt;&gt;"n/a"),"&amp;br;"&amp;FD3,"~"))</f>
        <v>~</v>
      </c>
      <c r="FG3" t="str">
        <f t="shared" ref="FG3:FG66" si="14">IF(AND(EV3&lt;&gt;"n/a",EW3&lt;&gt;"n/a",EX3&lt;&gt;"n/a"),IF(EX3&lt;&gt;"n/a","&amp;br;"&amp;FD3,""),"~")</f>
        <v>~</v>
      </c>
      <c r="FH3" s="24" t="str">
        <f t="shared" ref="FH3:FH66" si="15">CONCATENATE("|",ES3,"|",IF(D3&lt;&gt;"",D3,C3),"|",ET3,"|",EU3,"|",CHAR(10),"|~|&gt;|&gt;|&gt;|",FE3,"|",CHAR(10),"|&gt;|&gt;|&gt;|&gt;|BGCOLOR(#F5F5F5):",ER3,"|",CHAR(10))</f>
        <v xml:space="preserve">|BGCOLOR(#000000):&amp;ref(Item/SH Weapons/Ice-Sword.jpg,nolink,75x75,Ice Sword);|BGCOLOR(BLACK):COLOR(WHITE):''Ice Sword''|片手|&amp;ref(Spell/P_Water.jpg,nolink,25x25,Water);1|&amp;ref(Spell/V_Water.jpg,nolink,25x25,Water Gem);5|
|~|&gt;|&gt;|&gt;|攻撃力：6&amp;ref(Item/D_Slash.jpg,nolink,25x25,Slash Damage);&amp;ref(Item/D_Magic.jpg,nolink,25x25,Magic Damage);&amp;br;攻撃修正：1&amp;br;防御修正：3&amp;br;長さ：1|
|&gt;|&gt;|&gt;|&gt;|BGCOLOR(#F5F5F5):防御修正重視。一騎討ちに向く|
</v>
      </c>
    </row>
    <row r="4" spans="1:164" x14ac:dyDescent="0.15">
      <c r="A4" t="str">
        <f t="shared" si="6"/>
        <v/>
      </c>
      <c r="C4" s="1" t="s">
        <v>3349</v>
      </c>
      <c r="E4" s="1">
        <v>0</v>
      </c>
      <c r="F4" s="1" t="s">
        <v>3360</v>
      </c>
      <c r="H4" s="1" t="s">
        <v>642</v>
      </c>
      <c r="J4" s="1">
        <v>5</v>
      </c>
      <c r="L4" s="6">
        <v>3</v>
      </c>
      <c r="M4" s="1" t="s">
        <v>4334</v>
      </c>
      <c r="U4" s="1">
        <v>1</v>
      </c>
      <c r="AE4" s="1">
        <v>1</v>
      </c>
      <c r="AF4" s="1">
        <v>2</v>
      </c>
      <c r="AK4" s="1">
        <v>3</v>
      </c>
      <c r="ER4" s="20" t="s">
        <v>4363</v>
      </c>
      <c r="ES4" t="str">
        <f t="shared" si="7"/>
        <v>BGCOLOR(#000000):&amp;ref(Item/SH Weapons/Ice-Lance.jpg,nolink,75x75,Ice Lance);|BGCOLOR(BLACK):COLOR(WHITE):''Ice Lance''</v>
      </c>
      <c r="ET4" t="str">
        <f t="shared" si="0"/>
        <v>&amp;ref(Spell/P_Water.jpg,nolink,25x25,Water);1</v>
      </c>
      <c r="EU4" t="str">
        <f t="shared" si="1"/>
        <v>&amp;ref(Spell/V_Water.jpg,nolink,25x25,Water Gem);5</v>
      </c>
      <c r="EV4" t="str">
        <f t="shared" si="2"/>
        <v>攻撃力：3&amp;ref(Item/D_Pierce.jpg,nolink,25x25,Pierce Damage);&amp;ref(Item/D_Magic.jpg,nolink,25x25,Magic Damage);&amp;br;第一撃に突撃ボーナス加算&amp;br;攻撃修正：1&amp;br;防御修正：2&amp;br;長さ：3</v>
      </c>
      <c r="EW4" t="str">
        <f t="shared" si="3"/>
        <v>n/a</v>
      </c>
      <c r="EX4" t="str">
        <f t="shared" si="4"/>
        <v>n/a</v>
      </c>
      <c r="EY4" t="str">
        <f t="shared" si="8"/>
        <v/>
      </c>
      <c r="EZ4" t="str">
        <f t="shared" ref="EZ4:EZ67" si="16">CONCATENATE(IF(CG4&lt;&gt;"",IF(CG4&gt;0,"&amp;ref(Item/Inspirational.jpg,nolink,25x25,Inspirational ("&amp;CG4&amp;"));","&amp;ref(Item/Uninspirational.jpg,nolink,25x25,Inspirational ("&amp;CG4&amp;"));"),""),IF(CH4&lt;&gt;"","&amp;ref(Item/Taskmaster.jpg,nolink,25x25,Taskmaster ("&amp;CH4&amp;"));",""),IF(CI4&lt;&gt;"","&amp;ref(Item/Beastmaster.jpg,nolink,25x25,Beastmaster ("&amp;CI4&amp;"));",""),IF(CJ4&lt;&gt;"","&amp;ref(Nation/LivingLead.jpg,nolink,25x25,Leadership ("&amp;CJ4&amp;"));",""),IF(CK4&lt;&gt;"","&amp;ref(Nation/MagicLead.jpg,nolink,25x25,Magic Leadership ("&amp;CK4&amp;"));",""),IF(CL4&lt;&gt;"","&amp;ref(Nation/UndeadLead.jpg,nolink,25x25,Undead Leadership ("&amp;CL4&amp;"));",""),IF(CM4&lt;&gt;"","&amp;ref(Item/Pillager.jpg,nolink,25x25,Pillager ("&amp;CM4&amp;"));",""),IF(CN4&lt;&gt;"","&amp;ref(Item/Patrol-Bonus.jpg,nolink,25x25,Patrol Bonus ("&amp;CN4&amp;"));",""),IF(CO4&lt;&gt;"",IF(CO4&gt;0,"&amp;ref(Item/Supply-Bonus.jpg,nolink,25x25,Supply Bonus ("&amp;CO4&amp;"));","&amp;ref(Item/Gluttony.jpg,nolink,25x25,Gluttony ("&amp;ABS(CO4)&amp;"));"),""),IF(CP4&lt;&gt;"",IF(CP4&gt;0,"&amp;ref(Item/Water-Breathing.jpg,nolink,25x25,Gift of Water Breathing ("&amp;CP4&amp;"));","&amp;ref(Item/Water-Breathing.jpg,nolink,25x25,Water Breathing);"),""),IF(CQ4&lt;&gt;"","&amp;ref(Item/Sailing.jpg,nolink,25x25,Sailing (Size points "&amp;LEFT(CQ4,LEN(CQ4)-1)&amp;", max size "&amp;RIGHT(CQ4)&amp;"));",""),IF(CR4&lt;&gt;"",IF(LEFT(CR4,1)&lt;&gt;"d",IF(LEFT(CR4,1)&lt;&gt;"g","&amp;ref(Item/Healer.jpg,nolink,25x25,Healer ("&amp;CR4&amp;"));","&amp;ref(Item/Disease-Grinder.jpg,nolink,25x25,Disease Grinder ("&amp;MID(CR4,2,LEN(CR4)-1)&amp;"));"),"&amp;ref(Item/Disease-Healer.jpg,nolink,25x25,Disease Healer ("&amp;MID(CR4,2,LEN(CR4)-1)&amp;"));"),""),IF(CS4&lt;&gt;"","&amp;ref(Item/Mason.jpg,nolink,25x25,Mason);",""))</f>
        <v/>
      </c>
      <c r="FA4" t="str">
        <f t="shared" si="9"/>
        <v/>
      </c>
      <c r="FB4" t="str">
        <f t="shared" si="5"/>
        <v/>
      </c>
      <c r="FC4" t="str">
        <f t="shared" si="10"/>
        <v/>
      </c>
      <c r="FD4" t="str">
        <f t="shared" si="11"/>
        <v/>
      </c>
      <c r="FE4" t="str">
        <f t="shared" si="12"/>
        <v>攻撃力：3&amp;ref(Item/D_Pierce.jpg,nolink,25x25,Pierce Damage);&amp;ref(Item/D_Magic.jpg,nolink,25x25,Magic Damage);&amp;br;第一撃に突撃ボーナス加算&amp;br;攻撃修正：1&amp;br;防御修正：2&amp;br;長さ：3</v>
      </c>
      <c r="FF4" t="str">
        <f t="shared" si="13"/>
        <v>~</v>
      </c>
      <c r="FG4" t="str">
        <f t="shared" si="14"/>
        <v>~</v>
      </c>
      <c r="FH4" s="24" t="str">
        <f t="shared" si="15"/>
        <v xml:space="preserve">|BGCOLOR(#000000):&amp;ref(Item/SH Weapons/Ice-Lance.jpg,nolink,75x75,Ice Lance);|BGCOLOR(BLACK):COLOR(WHITE):''Ice Lance''|片手|&amp;ref(Spell/P_Water.jpg,nolink,25x25,Water);1|&amp;ref(Spell/V_Water.jpg,nolink,25x25,Water Gem);5|
|~|&gt;|&gt;|&gt;|攻撃力：3&amp;ref(Item/D_Pierce.jpg,nolink,25x25,Pierce Damage);&amp;ref(Item/D_Magic.jpg,nolink,25x25,Magic Damage);&amp;br;第一撃に突撃ボーナス加算&amp;br;攻撃修正：1&amp;br;防御修正：2&amp;br;長さ：3|
|&gt;|&gt;|&gt;|&gt;|BGCOLOR(#F5F5F5):騎乗か飛行して使う突撃槍。最初の一撃が重い|
</v>
      </c>
    </row>
    <row r="5" spans="1:164" x14ac:dyDescent="0.15">
      <c r="A5" t="str">
        <f t="shared" si="6"/>
        <v/>
      </c>
      <c r="C5" s="1" t="s">
        <v>3349</v>
      </c>
      <c r="E5" s="1">
        <v>0</v>
      </c>
      <c r="F5" s="1" t="s">
        <v>3366</v>
      </c>
      <c r="H5" s="1" t="s">
        <v>647</v>
      </c>
      <c r="J5" s="1">
        <v>5</v>
      </c>
      <c r="L5" s="6">
        <v>12</v>
      </c>
      <c r="M5" s="1" t="s">
        <v>4335</v>
      </c>
      <c r="T5" s="11">
        <v>3</v>
      </c>
      <c r="AG5" s="1">
        <v>40</v>
      </c>
      <c r="AH5" s="1">
        <v>5</v>
      </c>
      <c r="AI5" s="1">
        <v>15</v>
      </c>
      <c r="ER5" s="20" t="s">
        <v>4364</v>
      </c>
      <c r="ES5" t="str">
        <f t="shared" si="7"/>
        <v>BGCOLOR(#000000):&amp;ref(Item/SH Weapons/Sling-of-Accuracy.jpg,nolink,75x75,Sling of Accuracy);|BGCOLOR(BLACK):COLOR(WHITE):''Sling of Accuracy''</v>
      </c>
      <c r="ET5" t="str">
        <f t="shared" si="0"/>
        <v>&amp;ref(Spell/P_Air.jpg,nolink,25x25,Air);1</v>
      </c>
      <c r="EU5" t="str">
        <f t="shared" si="1"/>
        <v>&amp;ref(Spell/V_Air.jpg,nolink,25x25,Air Gem);5</v>
      </c>
      <c r="EV5" t="str">
        <f t="shared" si="2"/>
        <v>攻撃力：12&amp;ref(Item/D_Blunt.jpg,nolink,25x25,Blunt Damage);&amp;ref(Item/D_Magic.jpg,nolink,25x25,Magic Damage);&amp;br;筋力加算三分の一&amp;br;射程：40&amp;br;精度修正：5&amp;br;弾数：15</v>
      </c>
      <c r="EW5" t="str">
        <f t="shared" si="3"/>
        <v>n/a</v>
      </c>
      <c r="EX5" t="str">
        <f t="shared" si="4"/>
        <v>n/a</v>
      </c>
      <c r="EY5" t="str">
        <f t="shared" si="8"/>
        <v/>
      </c>
      <c r="EZ5" t="str">
        <f t="shared" si="16"/>
        <v/>
      </c>
      <c r="FA5" t="str">
        <f t="shared" si="9"/>
        <v/>
      </c>
      <c r="FB5" t="str">
        <f t="shared" si="5"/>
        <v/>
      </c>
      <c r="FC5" t="str">
        <f t="shared" si="10"/>
        <v/>
      </c>
      <c r="FD5" t="str">
        <f t="shared" si="11"/>
        <v/>
      </c>
      <c r="FE5" t="str">
        <f t="shared" si="12"/>
        <v>攻撃力：12&amp;ref(Item/D_Blunt.jpg,nolink,25x25,Blunt Damage);&amp;ref(Item/D_Magic.jpg,nolink,25x25,Magic Damage);&amp;br;筋力加算三分の一&amp;br;射程：40&amp;br;精度修正：5&amp;br;弾数：15</v>
      </c>
      <c r="FF5" t="str">
        <f t="shared" si="13"/>
        <v>~</v>
      </c>
      <c r="FG5" t="str">
        <f t="shared" si="14"/>
        <v>~</v>
      </c>
      <c r="FH5" s="24" t="str">
        <f t="shared" si="15"/>
        <v xml:space="preserve">|BGCOLOR(#000000):&amp;ref(Item/SH Weapons/Sling-of-Accuracy.jpg,nolink,75x75,Sling of Accuracy);|BGCOLOR(BLACK):COLOR(WHITE):''Sling of Accuracy''|片手|&amp;ref(Spell/P_Air.jpg,nolink,25x25,Air);1|&amp;ref(Spell/V_Air.jpg,nolink,25x25,Air Gem);5|
|~|&gt;|&gt;|&gt;|攻撃力：12&amp;ref(Item/D_Blunt.jpg,nolink,25x25,Blunt Damage);&amp;ref(Item/D_Magic.jpg,nolink,25x25,Magic Damage);&amp;br;筋力加算三分の一&amp;br;射程：40&amp;br;精度修正：5&amp;br;弾数：15|
|&gt;|&gt;|&gt;|&gt;|BGCOLOR(#F5F5F5):片手で使える射撃武器。性能はそれなり|
</v>
      </c>
    </row>
    <row r="6" spans="1:164" x14ac:dyDescent="0.15">
      <c r="A6" t="str">
        <f t="shared" si="6"/>
        <v/>
      </c>
      <c r="C6" s="1" t="s">
        <v>3349</v>
      </c>
      <c r="E6" s="1">
        <v>0</v>
      </c>
      <c r="F6" s="1" t="s">
        <v>3368</v>
      </c>
      <c r="H6" s="1" t="s">
        <v>638</v>
      </c>
      <c r="J6" s="1">
        <v>5</v>
      </c>
      <c r="L6" s="6">
        <v>9</v>
      </c>
      <c r="M6" s="1" t="s">
        <v>4333</v>
      </c>
      <c r="AE6" s="1">
        <v>2</v>
      </c>
      <c r="AF6" s="1">
        <v>2</v>
      </c>
      <c r="AK6" s="1">
        <v>1</v>
      </c>
      <c r="ER6" s="20" t="s">
        <v>4365</v>
      </c>
      <c r="ES6" t="str">
        <f t="shared" si="7"/>
        <v>BGCOLOR(#000000):&amp;ref(Item/SH Weapons/Blacksteel-Sword.jpg,nolink,75x75,Blacksteel Sword);|BGCOLOR(BLACK):COLOR(WHITE):''Blacksteel Sword''</v>
      </c>
      <c r="ET6" t="str">
        <f t="shared" si="0"/>
        <v>&amp;ref(Spell/P_Earth.jpg,nolink,25x25,Earth);1</v>
      </c>
      <c r="EU6" t="str">
        <f t="shared" si="1"/>
        <v>&amp;ref(Spell/V_Earth.jpg,nolink,25x25,Earth Gem);5</v>
      </c>
      <c r="EV6" t="str">
        <f t="shared" si="2"/>
        <v>攻撃力：9&amp;ref(Item/D_Slash.jpg,nolink,25x25,Slash Damage);&amp;ref(Item/D_Magic.jpg,nolink,25x25,Magic Damage);&amp;br;攻撃修正：2&amp;br;防御修正：2&amp;br;長さ：1</v>
      </c>
      <c r="EW6" t="str">
        <f t="shared" si="3"/>
        <v>n/a</v>
      </c>
      <c r="EX6" t="str">
        <f t="shared" si="4"/>
        <v>n/a</v>
      </c>
      <c r="EY6" t="str">
        <f t="shared" si="8"/>
        <v/>
      </c>
      <c r="EZ6" t="str">
        <f t="shared" si="16"/>
        <v/>
      </c>
      <c r="FA6" t="str">
        <f t="shared" si="9"/>
        <v/>
      </c>
      <c r="FB6" t="str">
        <f t="shared" si="5"/>
        <v/>
      </c>
      <c r="FC6" t="str">
        <f t="shared" si="10"/>
        <v/>
      </c>
      <c r="FD6" t="str">
        <f t="shared" si="11"/>
        <v/>
      </c>
      <c r="FE6" t="str">
        <f t="shared" si="12"/>
        <v>攻撃力：9&amp;ref(Item/D_Slash.jpg,nolink,25x25,Slash Damage);&amp;ref(Item/D_Magic.jpg,nolink,25x25,Magic Damage);&amp;br;攻撃修正：2&amp;br;防御修正：2&amp;br;長さ：1</v>
      </c>
      <c r="FF6" t="str">
        <f t="shared" si="13"/>
        <v>~</v>
      </c>
      <c r="FG6" t="str">
        <f t="shared" si="14"/>
        <v>~</v>
      </c>
      <c r="FH6" s="24" t="str">
        <f t="shared" si="15"/>
        <v xml:space="preserve">|BGCOLOR(#000000):&amp;ref(Item/SH Weapons/Blacksteel-Sword.jpg,nolink,75x75,Blacksteel Sword);|BGCOLOR(BLACK):COLOR(WHITE):''Blacksteel Sword''|片手|&amp;ref(Spell/P_Earth.jpg,nolink,25x25,Earth);1|&amp;ref(Spell/V_Earth.jpg,nolink,25x25,Earth Gem);5|
|~|&gt;|&gt;|&gt;|攻撃力：9&amp;ref(Item/D_Slash.jpg,nolink,25x25,Slash Damage);&amp;ref(Item/D_Magic.jpg,nolink,25x25,Magic Damage);&amp;br;攻撃修正：2&amp;br;防御修正：2&amp;br;長さ：1|
|&gt;|&gt;|&gt;|&gt;|BGCOLOR(#F5F5F5):最初から作れる剣では最も高水準|
</v>
      </c>
    </row>
    <row r="7" spans="1:164" x14ac:dyDescent="0.15">
      <c r="A7" t="str">
        <f t="shared" si="6"/>
        <v/>
      </c>
      <c r="C7" s="1" t="s">
        <v>3349</v>
      </c>
      <c r="E7" s="1">
        <v>0</v>
      </c>
      <c r="F7" s="1" t="s">
        <v>3369</v>
      </c>
      <c r="H7" s="1" t="s">
        <v>653</v>
      </c>
      <c r="J7" s="1">
        <v>5</v>
      </c>
      <c r="L7" s="6">
        <v>8</v>
      </c>
      <c r="M7" s="1" t="s">
        <v>4333</v>
      </c>
      <c r="AE7" s="1">
        <v>1</v>
      </c>
      <c r="AF7" s="1">
        <v>2</v>
      </c>
      <c r="AK7" s="1">
        <v>1</v>
      </c>
      <c r="ER7" s="20" t="s">
        <v>4366</v>
      </c>
      <c r="ES7" t="str">
        <f t="shared" si="7"/>
        <v>BGCOLOR(#000000):&amp;ref(Item/SH Weapons/Enchanted-Sword.jpg,nolink,75x75,Enchanted Sword);|BGCOLOR(BLACK):COLOR(WHITE):''Enchanted Sword''</v>
      </c>
      <c r="ET7" t="str">
        <f t="shared" si="0"/>
        <v>&amp;ref(Spell/P_Astral.jpg,nolink,25x25,Astral);1</v>
      </c>
      <c r="EU7" t="str">
        <f t="shared" si="1"/>
        <v>&amp;ref(Spell/V_Astral.jpg,nolink,25x25,Astral Pearl);5</v>
      </c>
      <c r="EV7" t="str">
        <f t="shared" si="2"/>
        <v>攻撃力：8&amp;ref(Item/D_Slash.jpg,nolink,25x25,Slash Damage);&amp;ref(Item/D_Magic.jpg,nolink,25x25,Magic Damage);&amp;br;攻撃修正：1&amp;br;防御修正：2&amp;br;長さ：1</v>
      </c>
      <c r="EW7" t="str">
        <f t="shared" si="3"/>
        <v>n/a</v>
      </c>
      <c r="EX7" t="str">
        <f t="shared" si="4"/>
        <v>n/a</v>
      </c>
      <c r="EY7" t="str">
        <f t="shared" si="8"/>
        <v/>
      </c>
      <c r="EZ7" t="str">
        <f t="shared" si="16"/>
        <v/>
      </c>
      <c r="FA7" t="str">
        <f t="shared" si="9"/>
        <v/>
      </c>
      <c r="FB7" t="str">
        <f t="shared" si="5"/>
        <v/>
      </c>
      <c r="FC7" t="str">
        <f t="shared" si="10"/>
        <v/>
      </c>
      <c r="FD7" t="str">
        <f t="shared" si="11"/>
        <v/>
      </c>
      <c r="FE7" t="str">
        <f t="shared" si="12"/>
        <v>攻撃力：8&amp;ref(Item/D_Slash.jpg,nolink,25x25,Slash Damage);&amp;ref(Item/D_Magic.jpg,nolink,25x25,Magic Damage);&amp;br;攻撃修正：1&amp;br;防御修正：2&amp;br;長さ：1</v>
      </c>
      <c r="FF7" t="str">
        <f t="shared" si="13"/>
        <v>~</v>
      </c>
      <c r="FG7" t="str">
        <f t="shared" si="14"/>
        <v>~</v>
      </c>
      <c r="FH7" s="24" t="str">
        <f t="shared" si="15"/>
        <v xml:space="preserve">|BGCOLOR(#000000):&amp;ref(Item/SH Weapons/Enchanted-Sword.jpg,nolink,75x75,Enchanted Sword);|BGCOLOR(BLACK):COLOR(WHITE):''Enchanted Sword''|片手|&amp;ref(Spell/P_Astral.jpg,nolink,25x25,Astral);1|&amp;ref(Spell/V_Astral.jpg,nolink,25x25,Astral Pearl);5|
|~|&gt;|&gt;|&gt;|攻撃力：8&amp;ref(Item/D_Slash.jpg,nolink,25x25,Slash Damage);&amp;ref(Item/D_Magic.jpg,nolink,25x25,Magic Damage);&amp;br;攻撃修正：1&amp;br;防御修正：2&amp;br;長さ：1|
|&gt;|&gt;|&gt;|&gt;|BGCOLOR(#F5F5F5):バランスの良い性能。やや控えめではある|
</v>
      </c>
    </row>
    <row r="8" spans="1:164" x14ac:dyDescent="0.15">
      <c r="A8" t="str">
        <f t="shared" si="6"/>
        <v/>
      </c>
      <c r="C8" s="1" t="s">
        <v>3349</v>
      </c>
      <c r="E8" s="1">
        <v>0</v>
      </c>
      <c r="F8" s="1" t="s">
        <v>3370</v>
      </c>
      <c r="H8" s="1" t="s">
        <v>653</v>
      </c>
      <c r="J8" s="1">
        <v>5</v>
      </c>
      <c r="L8" s="6">
        <v>7</v>
      </c>
      <c r="M8" s="1" t="s">
        <v>4334</v>
      </c>
      <c r="AE8" s="1">
        <v>2</v>
      </c>
      <c r="AF8" s="1">
        <v>2</v>
      </c>
      <c r="AK8" s="1">
        <v>3</v>
      </c>
      <c r="EQ8" s="7" t="s">
        <v>3381</v>
      </c>
      <c r="ER8" s="20" t="s">
        <v>4367</v>
      </c>
      <c r="ES8" t="str">
        <f t="shared" si="7"/>
        <v>BGCOLOR(#000000):&amp;ref(Item/SH Weapons/Enchanted-Spear.jpg,nolink,75x75,Enchanted Spear);|BGCOLOR(BLACK):COLOR(WHITE):''Enchanted Spear''</v>
      </c>
      <c r="ET8" t="str">
        <f t="shared" si="0"/>
        <v>&amp;ref(Spell/P_Astral.jpg,nolink,25x25,Astral);1</v>
      </c>
      <c r="EU8" t="str">
        <f t="shared" si="1"/>
        <v>&amp;ref(Spell/V_Astral.jpg,nolink,25x25,Astral Pearl);5</v>
      </c>
      <c r="EV8" t="str">
        <f t="shared" si="2"/>
        <v>攻撃力：7&amp;ref(Item/D_Pierce.jpg,nolink,25x25,Pierce Damage);&amp;ref(Item/D_Magic.jpg,nolink,25x25,Magic Damage);&amp;br;攻撃修正：2&amp;br;防御修正：2&amp;br;長さ：3</v>
      </c>
      <c r="EW8" t="str">
        <f t="shared" si="3"/>
        <v>n/a</v>
      </c>
      <c r="EX8" t="str">
        <f t="shared" si="4"/>
        <v/>
      </c>
      <c r="EY8" t="str">
        <f t="shared" si="8"/>
        <v/>
      </c>
      <c r="EZ8" t="str">
        <f t="shared" si="16"/>
        <v/>
      </c>
      <c r="FA8" t="str">
        <f t="shared" si="9"/>
        <v/>
      </c>
      <c r="FB8" t="str">
        <f t="shared" si="5"/>
        <v/>
      </c>
      <c r="FC8" t="str">
        <f t="shared" si="10"/>
        <v/>
      </c>
      <c r="FD8" t="str">
        <f t="shared" si="11"/>
        <v>騎乗/飛行時のみ使用可能</v>
      </c>
      <c r="FE8" t="str">
        <f t="shared" si="12"/>
        <v>攻撃力：7&amp;ref(Item/D_Pierce.jpg,nolink,25x25,Pierce Damage);&amp;ref(Item/D_Magic.jpg,nolink,25x25,Magic Damage);&amp;br;攻撃修正：2&amp;br;防御修正：2&amp;br;長さ：3&amp;br;&amp;br;騎乗/飛行時のみ使用可能</v>
      </c>
      <c r="FF8" t="str">
        <f t="shared" si="13"/>
        <v>&amp;br;騎乗/飛行時のみ使用可能</v>
      </c>
      <c r="FG8" t="str">
        <f t="shared" si="14"/>
        <v>~</v>
      </c>
      <c r="FH8" s="24" t="str">
        <f t="shared" si="15"/>
        <v xml:space="preserve">|BGCOLOR(#000000):&amp;ref(Item/SH Weapons/Enchanted-Spear.jpg,nolink,75x75,Enchanted Spear);|BGCOLOR(BLACK):COLOR(WHITE):''Enchanted Spear''|片手|&amp;ref(Spell/P_Astral.jpg,nolink,25x25,Astral);1|&amp;ref(Spell/V_Astral.jpg,nolink,25x25,Astral Pearl);5|
|~|&gt;|&gt;|&gt;|攻撃力：7&amp;ref(Item/D_Pierce.jpg,nolink,25x25,Pierce Damage);&amp;ref(Item/D_Magic.jpg,nolink,25x25,Magic Damage);&amp;br;攻撃修正：2&amp;br;防御修正：2&amp;br;長さ：3&amp;br;&amp;br;騎乗/飛行時のみ使用可能|
|&gt;|&gt;|&gt;|&gt;|BGCOLOR(#F5F5F5):長さ重視。他の性能も意外に良好|
</v>
      </c>
    </row>
    <row r="9" spans="1:164" x14ac:dyDescent="0.15">
      <c r="A9" t="str">
        <f t="shared" si="6"/>
        <v>片手0E</v>
      </c>
      <c r="C9" s="1" t="s">
        <v>3349</v>
      </c>
      <c r="E9" s="1">
        <v>0</v>
      </c>
      <c r="F9" s="1" t="s">
        <v>3371</v>
      </c>
      <c r="H9" s="1" t="s">
        <v>641</v>
      </c>
      <c r="J9" s="1">
        <v>5</v>
      </c>
      <c r="L9" s="6">
        <v>5</v>
      </c>
      <c r="M9" s="1" t="s">
        <v>4335</v>
      </c>
      <c r="AE9" s="1">
        <v>1</v>
      </c>
      <c r="AF9" s="1">
        <v>1</v>
      </c>
      <c r="AK9" s="1">
        <v>1</v>
      </c>
      <c r="ER9" s="20" t="s">
        <v>4368</v>
      </c>
      <c r="ES9" t="str">
        <f t="shared" si="7"/>
        <v>BGCOLOR(#000000):&amp;ref(Item/SH Weapons/Hardwood-Club.jpg,nolink,75x75,Hardwood Club);|BGCOLOR(BLACK):COLOR(WHITE):''Hardwood Club''</v>
      </c>
      <c r="ET9" t="str">
        <f t="shared" si="0"/>
        <v>&amp;ref(Spell/P_Nature.jpg,nolink,25x25,Nature);1</v>
      </c>
      <c r="EU9" t="str">
        <f t="shared" si="1"/>
        <v>&amp;ref(Spell/V_Nature.jpg,nolink,25x25,Nature Gem);5</v>
      </c>
      <c r="EV9" t="str">
        <f t="shared" si="2"/>
        <v>攻撃力：5&amp;ref(Item/D_Blunt.jpg,nolink,25x25,Blunt Damage);&amp;ref(Item/D_Magic.jpg,nolink,25x25,Magic Damage);&amp;br;攻撃修正：1&amp;br;防御修正：1&amp;br;長さ：1</v>
      </c>
      <c r="EW9" t="str">
        <f t="shared" si="3"/>
        <v>n/a</v>
      </c>
      <c r="EX9" t="str">
        <f t="shared" si="4"/>
        <v>n/a</v>
      </c>
      <c r="EY9" t="str">
        <f t="shared" si="8"/>
        <v/>
      </c>
      <c r="EZ9" t="str">
        <f t="shared" si="16"/>
        <v/>
      </c>
      <c r="FA9" t="str">
        <f t="shared" si="9"/>
        <v/>
      </c>
      <c r="FB9" t="str">
        <f t="shared" si="5"/>
        <v/>
      </c>
      <c r="FC9" t="str">
        <f t="shared" si="10"/>
        <v/>
      </c>
      <c r="FD9" t="str">
        <f t="shared" si="11"/>
        <v/>
      </c>
      <c r="FE9" t="str">
        <f t="shared" si="12"/>
        <v>攻撃力：5&amp;ref(Item/D_Blunt.jpg,nolink,25x25,Blunt Damage);&amp;ref(Item/D_Magic.jpg,nolink,25x25,Magic Damage);&amp;br;攻撃修正：1&amp;br;防御修正：1&amp;br;長さ：1</v>
      </c>
      <c r="FF9" t="str">
        <f t="shared" si="13"/>
        <v>~</v>
      </c>
      <c r="FG9" t="str">
        <f t="shared" si="14"/>
        <v>~</v>
      </c>
      <c r="FH9" s="24" t="str">
        <f t="shared" si="15"/>
        <v xml:space="preserve">|BGCOLOR(#000000):&amp;ref(Item/SH Weapons/Hardwood-Club.jpg,nolink,75x75,Hardwood Club);|BGCOLOR(BLACK):COLOR(WHITE):''Hardwood Club''|片手|&amp;ref(Spell/P_Nature.jpg,nolink,25x25,Nature);1|&amp;ref(Spell/V_Nature.jpg,nolink,25x25,Nature Gem);5|
|~|&gt;|&gt;|&gt;|攻撃力：5&amp;ref(Item/D_Blunt.jpg,nolink,25x25,Blunt Damage);&amp;ref(Item/D_Magic.jpg,nolink,25x25,Magic Damage);&amp;br;攻撃修正：1&amp;br;防御修正：1&amp;br;長さ：1|
|&gt;|&gt;|&gt;|&gt;|BGCOLOR(#F5F5F5):打撃武器。性能的に秀でた点はない|
</v>
      </c>
    </row>
    <row r="10" spans="1:164" x14ac:dyDescent="0.15">
      <c r="A10" t="str">
        <f t="shared" si="6"/>
        <v>片手2S</v>
      </c>
      <c r="C10" s="1" t="s">
        <v>3349</v>
      </c>
      <c r="E10" s="1">
        <v>2</v>
      </c>
      <c r="F10" s="1" t="s">
        <v>4791</v>
      </c>
      <c r="H10" s="1" t="s">
        <v>648</v>
      </c>
      <c r="J10" s="1">
        <v>5</v>
      </c>
      <c r="L10" s="6">
        <v>12</v>
      </c>
      <c r="M10" s="1" t="s">
        <v>4333</v>
      </c>
      <c r="AE10" s="1">
        <v>2</v>
      </c>
      <c r="AF10" s="1">
        <v>1</v>
      </c>
      <c r="AK10" s="1">
        <v>1</v>
      </c>
      <c r="AU10" s="1" t="s">
        <v>3372</v>
      </c>
      <c r="ER10" s="20" t="s">
        <v>4369</v>
      </c>
      <c r="ES10" t="str">
        <f t="shared" si="7"/>
        <v>BGCOLOR(#000000):&amp;ref(Item/SH Weapons/Burning-Blade.jpg,nolink,75x75,Burning Blade);|BGCOLOR(BLACK):COLOR(WHITE):''Burning Blade''</v>
      </c>
      <c r="ET10" t="str">
        <f t="shared" si="0"/>
        <v>&amp;ref(Spell/P_Fire.jpg,nolink,25x25,Fire);1</v>
      </c>
      <c r="EU10" t="str">
        <f t="shared" si="1"/>
        <v>&amp;ref(Spell/V_Fire.jpg,nolink,25x25,Fire Gem);5</v>
      </c>
      <c r="EV10" t="str">
        <f t="shared" si="2"/>
        <v>攻撃力：12&amp;ref(Item/D_Slash.jpg,nolink,25x25,Slash Damage);&amp;ref(Item/D_Magic.jpg,nolink,25x25,Magic Damage);&amp;br;攻撃修正：2&amp;br;防御修正：1&amp;br;長さ：1&amp;br;命中時追撃：Flame</v>
      </c>
      <c r="EW10" t="str">
        <f t="shared" si="3"/>
        <v>n/a</v>
      </c>
      <c r="EX10" t="str">
        <f t="shared" si="4"/>
        <v>n/a</v>
      </c>
      <c r="EY10" t="str">
        <f t="shared" si="8"/>
        <v/>
      </c>
      <c r="EZ10" t="str">
        <f t="shared" si="16"/>
        <v/>
      </c>
      <c r="FA10" t="str">
        <f t="shared" si="9"/>
        <v/>
      </c>
      <c r="FB10" t="str">
        <f t="shared" si="5"/>
        <v/>
      </c>
      <c r="FC10" t="str">
        <f t="shared" si="10"/>
        <v/>
      </c>
      <c r="FD10" t="str">
        <f t="shared" si="11"/>
        <v/>
      </c>
      <c r="FE10" t="str">
        <f t="shared" si="12"/>
        <v>攻撃力：12&amp;ref(Item/D_Slash.jpg,nolink,25x25,Slash Damage);&amp;ref(Item/D_Magic.jpg,nolink,25x25,Magic Damage);&amp;br;攻撃修正：2&amp;br;防御修正：1&amp;br;長さ：1&amp;br;命中時追撃：Flame</v>
      </c>
      <c r="FF10" t="str">
        <f t="shared" si="13"/>
        <v>~</v>
      </c>
      <c r="FG10" t="str">
        <f t="shared" si="14"/>
        <v>~</v>
      </c>
      <c r="FH10" s="24" t="str">
        <f t="shared" si="15"/>
        <v xml:space="preserve">|BGCOLOR(#000000):&amp;ref(Item/SH Weapons/Burning-Blade.jpg,nolink,75x75,Burning Blade);|BGCOLOR(BLACK):COLOR(WHITE):''Burning Blade''|片手|&amp;ref(Spell/P_Fire.jpg,nolink,25x25,Fire);1|&amp;ref(Spell/V_Fire.jpg,nolink,25x25,Fire Gem);5|
|~|&gt;|&gt;|&gt;|攻撃力：12&amp;ref(Item/D_Slash.jpg,nolink,25x25,Slash Damage);&amp;ref(Item/D_Magic.jpg,nolink,25x25,Magic Damage);&amp;br;攻撃修正：2&amp;br;防御修正：1&amp;br;長さ：1&amp;br;命中時追撃：Flame|
|&gt;|&gt;|&gt;|&gt;|BGCOLOR(#F5F5F5):当てるだけで炎の追撃。軽装の敵に有効|
</v>
      </c>
    </row>
    <row r="11" spans="1:164" x14ac:dyDescent="0.15">
      <c r="A11" t="str">
        <f t="shared" si="6"/>
        <v/>
      </c>
      <c r="C11" s="1" t="s">
        <v>3349</v>
      </c>
      <c r="E11" s="1">
        <v>2</v>
      </c>
      <c r="F11" s="1" t="s">
        <v>3373</v>
      </c>
      <c r="H11" s="1" t="s">
        <v>646</v>
      </c>
      <c r="J11" s="1">
        <v>10</v>
      </c>
      <c r="L11" s="6">
        <v>11</v>
      </c>
      <c r="M11" s="1" t="s">
        <v>4335</v>
      </c>
      <c r="AE11" s="1">
        <v>2</v>
      </c>
      <c r="AF11" s="1">
        <v>0</v>
      </c>
      <c r="AK11" s="1">
        <v>1</v>
      </c>
      <c r="AU11" s="1" t="s">
        <v>4671</v>
      </c>
      <c r="ER11" s="20" t="s">
        <v>4370</v>
      </c>
      <c r="ES11" t="str">
        <f t="shared" si="7"/>
        <v>BGCOLOR(#000000):&amp;ref(Item/SH Weapons/Mace-of-Eruption.jpg,nolink,75x75,Mace of Eruption);|BGCOLOR(BLACK):COLOR(WHITE):''Mace of Eruption''</v>
      </c>
      <c r="ET11" t="str">
        <f t="shared" si="0"/>
        <v>&amp;ref(Spell/P_Fire.jpg,nolink,25x25,Fire);2</v>
      </c>
      <c r="EU11" t="str">
        <f t="shared" si="1"/>
        <v>&amp;ref(Spell/V_Fire.jpg,nolink,25x25,Fire Gem);10</v>
      </c>
      <c r="EV11" t="str">
        <f t="shared" si="2"/>
        <v>攻撃力：11&amp;ref(Item/D_Blunt.jpg,nolink,25x25,Blunt Damage);&amp;ref(Item/D_Magic.jpg,nolink,25x25,Magic Damage);&amp;br;攻撃修正：2&amp;br;防御修正：0&amp;br;長さ：1&amp;br;命中時追撃：Flame Eruption</v>
      </c>
      <c r="EW11" t="str">
        <f t="shared" si="3"/>
        <v>n/a</v>
      </c>
      <c r="EX11" t="str">
        <f t="shared" si="4"/>
        <v>n/a</v>
      </c>
      <c r="EY11" t="str">
        <f t="shared" si="8"/>
        <v/>
      </c>
      <c r="EZ11" t="str">
        <f t="shared" si="16"/>
        <v/>
      </c>
      <c r="FA11" t="str">
        <f t="shared" si="9"/>
        <v/>
      </c>
      <c r="FB11" t="str">
        <f t="shared" si="5"/>
        <v/>
      </c>
      <c r="FC11" t="str">
        <f t="shared" si="10"/>
        <v/>
      </c>
      <c r="FD11" t="str">
        <f t="shared" si="11"/>
        <v/>
      </c>
      <c r="FE11" t="str">
        <f t="shared" si="12"/>
        <v>攻撃力：11&amp;ref(Item/D_Blunt.jpg,nolink,25x25,Blunt Damage);&amp;ref(Item/D_Magic.jpg,nolink,25x25,Magic Damage);&amp;br;攻撃修正：2&amp;br;防御修正：0&amp;br;長さ：1&amp;br;命中時追撃：Flame Eruption</v>
      </c>
      <c r="FF11" t="str">
        <f t="shared" si="13"/>
        <v>~</v>
      </c>
      <c r="FG11" t="str">
        <f t="shared" si="14"/>
        <v>~</v>
      </c>
      <c r="FH11" s="24" t="str">
        <f t="shared" si="15"/>
        <v xml:space="preserve">|BGCOLOR(#000000):&amp;ref(Item/SH Weapons/Mace-of-Eruption.jpg,nolink,75x75,Mace of Eruption);|BGCOLOR(BLACK):COLOR(WHITE):''Mace of Eruption''|片手|&amp;ref(Spell/P_Fire.jpg,nolink,25x25,Fire);2|&amp;ref(Spell/V_Fire.jpg,nolink,25x25,Fire Gem);10|
|~|&gt;|&gt;|&gt;|攻撃力：11&amp;ref(Item/D_Blunt.jpg,nolink,25x25,Blunt Damage);&amp;ref(Item/D_Magic.jpg,nolink,25x25,Magic Damage);&amp;br;攻撃修正：2&amp;br;防御修正：0&amp;br;長さ：1&amp;br;命中時追撃：Flame Eruption|
|&gt;|&gt;|&gt;|&gt;|BGCOLOR(#F5F5F5):当てると小範囲攻撃に。雑魚の群れを効果的に削る|
</v>
      </c>
    </row>
    <row r="12" spans="1:164" x14ac:dyDescent="0.15">
      <c r="A12" t="str">
        <f t="shared" si="6"/>
        <v/>
      </c>
      <c r="C12" s="1" t="s">
        <v>3349</v>
      </c>
      <c r="E12" s="1">
        <v>2</v>
      </c>
      <c r="F12" s="1" t="s">
        <v>3374</v>
      </c>
      <c r="H12" s="1" t="s">
        <v>642</v>
      </c>
      <c r="I12" s="1" t="s">
        <v>647</v>
      </c>
      <c r="J12" s="1">
        <v>5</v>
      </c>
      <c r="K12" s="7">
        <v>5</v>
      </c>
      <c r="L12" s="6">
        <v>8</v>
      </c>
      <c r="M12" s="1" t="s">
        <v>4333</v>
      </c>
      <c r="AE12" s="1">
        <v>2</v>
      </c>
      <c r="AF12" s="1">
        <v>3</v>
      </c>
      <c r="AK12" s="1">
        <v>1</v>
      </c>
      <c r="AV12" s="1" t="s">
        <v>3377</v>
      </c>
      <c r="AY12" s="2">
        <v>10</v>
      </c>
      <c r="ER12" s="20" t="s">
        <v>4371</v>
      </c>
      <c r="ES12" t="str">
        <f t="shared" si="7"/>
        <v>BGCOLOR(#000000):&amp;ref(Item/SH Weapons/Ice-Mist-Scimitar.jpg,nolink,75x75,Ice Mist Scimitar);|BGCOLOR(BLACK):COLOR(WHITE):''Ice Mist Scimitar''</v>
      </c>
      <c r="ET12" t="str">
        <f t="shared" si="0"/>
        <v>&amp;ref(Spell/P_Water.jpg,nolink,25x25,Water);1&amp;ref(Spell/P_Air.jpg,nolink,25x25,Air);1</v>
      </c>
      <c r="EU12" t="str">
        <f t="shared" si="1"/>
        <v>&amp;ref(Spell/V_Water.jpg,nolink,25x25,Water Gem);5&amp;ref(Spell/V_Air.jpg,nolink,25x25,Air Gem);5</v>
      </c>
      <c r="EV12" t="str">
        <f t="shared" si="2"/>
        <v>攻撃力：8&amp;ref(Item/D_Slash.jpg,nolink,25x25,Slash Damage);&amp;ref(Item/D_Magic.jpg,nolink,25x25,Magic Damage);&amp;br;攻撃修正：2&amp;br;防御修正：3&amp;br;長さ：1&amp;br;攻撃時追撃：Ice Mist</v>
      </c>
      <c r="EW12" t="str">
        <f t="shared" si="3"/>
        <v>n/a</v>
      </c>
      <c r="EX12" t="str">
        <f t="shared" si="4"/>
        <v>&amp;ref(Item/Cold-Resistant.jpg,nolink,25x25,Cold Resistant (10));</v>
      </c>
      <c r="EY12" t="str">
        <f t="shared" si="8"/>
        <v/>
      </c>
      <c r="EZ12" t="str">
        <f t="shared" si="16"/>
        <v/>
      </c>
      <c r="FA12" t="str">
        <f t="shared" si="9"/>
        <v/>
      </c>
      <c r="FB12" t="str">
        <f t="shared" si="5"/>
        <v/>
      </c>
      <c r="FC12" t="str">
        <f t="shared" si="10"/>
        <v/>
      </c>
      <c r="FD12" t="str">
        <f t="shared" si="11"/>
        <v>&amp;ref(Item/Cold-Resistant.jpg,nolink,25x25,Cold Resistant (10));</v>
      </c>
      <c r="FE12" t="str">
        <f t="shared" si="12"/>
        <v>攻撃力：8&amp;ref(Item/D_Slash.jpg,nolink,25x25,Slash Damage);&amp;ref(Item/D_Magic.jpg,nolink,25x25,Magic Damage);&amp;br;攻撃修正：2&amp;br;防御修正：3&amp;br;長さ：1&amp;br;攻撃時追撃：Ice Mist&amp;br;&amp;br;&amp;ref(Item/Cold-Resistant.jpg,nolink,25x25,Cold Resistant (10));</v>
      </c>
      <c r="FF12" t="str">
        <f t="shared" si="13"/>
        <v>&amp;br;&amp;ref(Item/Cold-Resistant.jpg,nolink,25x25,Cold Resistant (10));</v>
      </c>
      <c r="FG12" t="str">
        <f t="shared" si="14"/>
        <v>~</v>
      </c>
      <c r="FH12" s="24" t="str">
        <f t="shared" si="15"/>
        <v xml:space="preserve">|BGCOLOR(#000000):&amp;ref(Item/SH Weapons/Ice-Mist-Scimitar.jpg,nolink,75x75,Ice Mist Scimitar);|BGCOLOR(BLACK):COLOR(WHITE):''Ice Mist Scimitar''|片手|&amp;ref(Spell/P_Water.jpg,nolink,25x25,Water);1&amp;ref(Spell/P_Air.jpg,nolink,25x25,Air);1|&amp;ref(Spell/V_Water.jpg,nolink,25x25,Water Gem);5&amp;ref(Spell/V_Air.jpg,nolink,25x25,Air Gem);5|
|~|&gt;|&gt;|&gt;|攻撃力：8&amp;ref(Item/D_Slash.jpg,nolink,25x25,Slash Damage);&amp;ref(Item/D_Magic.jpg,nolink,25x25,Magic Damage);&amp;br;攻撃修正：2&amp;br;防御修正：3&amp;br;長さ：1&amp;br;攻撃時追撃：Ice Mist&amp;br;&amp;br;&amp;ref(Item/Cold-Resistant.jpg,nolink,25x25,Cold Resistant (10));|
|&gt;|&gt;|&gt;|&gt;|BGCOLOR(#F5F5F5):冷気で疲労させる剣。凍傷も狙える|
</v>
      </c>
    </row>
    <row r="13" spans="1:164" x14ac:dyDescent="0.15">
      <c r="A13" t="str">
        <f t="shared" si="6"/>
        <v/>
      </c>
      <c r="C13" s="1" t="s">
        <v>3349</v>
      </c>
      <c r="E13" s="1">
        <v>2</v>
      </c>
      <c r="F13" s="1" t="s">
        <v>3378</v>
      </c>
      <c r="H13" s="1" t="s">
        <v>642</v>
      </c>
      <c r="J13" s="1">
        <v>5</v>
      </c>
      <c r="L13" s="6">
        <v>9</v>
      </c>
      <c r="M13" s="1" t="s">
        <v>4333</v>
      </c>
      <c r="AE13" s="1">
        <v>2</v>
      </c>
      <c r="AF13" s="1">
        <v>2</v>
      </c>
      <c r="AK13" s="1">
        <v>1</v>
      </c>
      <c r="AT13" s="16" t="s">
        <v>3379</v>
      </c>
      <c r="EQ13" s="7" t="s">
        <v>3380</v>
      </c>
      <c r="ER13" s="20" t="s">
        <v>4372</v>
      </c>
      <c r="ES13" t="str">
        <f t="shared" si="7"/>
        <v>BGCOLOR(#000000):&amp;ref(Item/SH Weapons/Coral-Blade.jpg,nolink,75x75,Coral Blade);|BGCOLOR(BLACK):COLOR(WHITE):''Coral Blade''</v>
      </c>
      <c r="ET13" t="str">
        <f t="shared" si="0"/>
        <v>&amp;ref(Spell/P_Water.jpg,nolink,25x25,Water);1</v>
      </c>
      <c r="EU13" t="str">
        <f t="shared" si="1"/>
        <v>&amp;ref(Spell/V_Water.jpg,nolink,25x25,Water Gem);5</v>
      </c>
      <c r="EV13" t="str">
        <f t="shared" si="2"/>
        <v>攻撃力：9&amp;ref(Item/D_Slash.jpg,nolink,25x25,Slash Damage);&amp;ref(Item/D_Magic.jpg,nolink,25x25,Magic Damage);&amp;br;攻撃修正：2&amp;br;防御修正：2&amp;br;長さ：1&amp;br;負傷時追撃：Draw Blood</v>
      </c>
      <c r="EW13" t="str">
        <f t="shared" si="3"/>
        <v>n/a</v>
      </c>
      <c r="EX13" t="str">
        <f t="shared" si="4"/>
        <v/>
      </c>
      <c r="EY13" t="str">
        <f t="shared" si="8"/>
        <v/>
      </c>
      <c r="EZ13" t="str">
        <f t="shared" si="16"/>
        <v/>
      </c>
      <c r="FA13" t="str">
        <f t="shared" si="9"/>
        <v/>
      </c>
      <c r="FB13" t="str">
        <f t="shared" si="5"/>
        <v/>
      </c>
      <c r="FC13" t="str">
        <f t="shared" si="10"/>
        <v/>
      </c>
      <c r="FD13" t="str">
        <f t="shared" si="11"/>
        <v>HP+8</v>
      </c>
      <c r="FE13" t="str">
        <f t="shared" si="12"/>
        <v>攻撃力：9&amp;ref(Item/D_Slash.jpg,nolink,25x25,Slash Damage);&amp;ref(Item/D_Magic.jpg,nolink,25x25,Magic Damage);&amp;br;攻撃修正：2&amp;br;防御修正：2&amp;br;長さ：1&amp;br;負傷時追撃：Draw Blood&amp;br;&amp;br;HP+8</v>
      </c>
      <c r="FF13" t="str">
        <f t="shared" si="13"/>
        <v>&amp;br;HP+8</v>
      </c>
      <c r="FG13" t="str">
        <f t="shared" si="14"/>
        <v>~</v>
      </c>
      <c r="FH13" s="24" t="str">
        <f t="shared" si="15"/>
        <v xml:space="preserve">|BGCOLOR(#000000):&amp;ref(Item/SH Weapons/Coral-Blade.jpg,nolink,75x75,Coral Blade);|BGCOLOR(BLACK):COLOR(WHITE):''Coral Blade''|片手|&amp;ref(Spell/P_Water.jpg,nolink,25x25,Water);1|&amp;ref(Spell/V_Water.jpg,nolink,25x25,Water Gem);5|
|~|&gt;|&gt;|&gt;|攻撃力：9&amp;ref(Item/D_Slash.jpg,nolink,25x25,Slash Damage);&amp;ref(Item/D_Magic.jpg,nolink,25x25,Magic Damage);&amp;br;攻撃修正：2&amp;br;防御修正：2&amp;br;長さ：1&amp;br;負傷時追撃：Draw Blood&amp;br;&amp;br;HP+8|
|&gt;|&gt;|&gt;|&gt;|BGCOLOR(#F5F5F5):大量出血を引き起こす。自身はやや丈夫に|
</v>
      </c>
    </row>
    <row r="14" spans="1:164" x14ac:dyDescent="0.15">
      <c r="A14" t="str">
        <f t="shared" si="6"/>
        <v/>
      </c>
      <c r="C14" s="1" t="s">
        <v>3349</v>
      </c>
      <c r="E14" s="1">
        <v>2</v>
      </c>
      <c r="F14" s="1" t="s">
        <v>3382</v>
      </c>
      <c r="H14" s="1" t="s">
        <v>638</v>
      </c>
      <c r="J14" s="1">
        <v>5</v>
      </c>
      <c r="L14" s="6">
        <v>7</v>
      </c>
      <c r="M14" s="1" t="s">
        <v>4334</v>
      </c>
      <c r="N14" s="1" t="s">
        <v>3383</v>
      </c>
      <c r="AE14" s="1">
        <v>2</v>
      </c>
      <c r="AF14" s="1">
        <v>1</v>
      </c>
      <c r="AK14" s="1">
        <v>3</v>
      </c>
      <c r="ER14" s="20" t="s">
        <v>4373</v>
      </c>
      <c r="ES14" t="str">
        <f t="shared" si="7"/>
        <v>BGCOLOR(#000000):&amp;ref(Item/SH Weapons/Stinger.jpg,nolink,75x75,Stinger);|BGCOLOR(BLACK):COLOR(WHITE):''Stinger''</v>
      </c>
      <c r="ET14" t="str">
        <f t="shared" si="0"/>
        <v>&amp;ref(Spell/P_Earth.jpg,nolink,25x25,Earth);1</v>
      </c>
      <c r="EU14" t="str">
        <f t="shared" si="1"/>
        <v>&amp;ref(Spell/V_Earth.jpg,nolink,25x25,Earth Gem);5</v>
      </c>
      <c r="EV14" t="str">
        <f t="shared" si="2"/>
        <v>攻撃力：7&amp;ref(Item/D_Pierce.jpg,nolink,25x25,Pierce Damage);&amp;ref(Item/D_Magic.jpg,nolink,25x25,Magic Damage);&amp;br;防御貫通&amp;br;攻撃修正：2&amp;br;防御修正：1&amp;br;長さ：3</v>
      </c>
      <c r="EW14" t="str">
        <f t="shared" si="3"/>
        <v>n/a</v>
      </c>
      <c r="EX14" t="str">
        <f t="shared" si="4"/>
        <v>n/a</v>
      </c>
      <c r="EY14" t="str">
        <f t="shared" si="8"/>
        <v/>
      </c>
      <c r="EZ14" t="str">
        <f t="shared" si="16"/>
        <v/>
      </c>
      <c r="FA14" t="str">
        <f t="shared" si="9"/>
        <v/>
      </c>
      <c r="FB14" t="str">
        <f t="shared" si="5"/>
        <v/>
      </c>
      <c r="FC14" t="str">
        <f t="shared" si="10"/>
        <v/>
      </c>
      <c r="FD14" t="str">
        <f t="shared" si="11"/>
        <v/>
      </c>
      <c r="FE14" t="str">
        <f t="shared" si="12"/>
        <v>攻撃力：7&amp;ref(Item/D_Pierce.jpg,nolink,25x25,Pierce Damage);&amp;ref(Item/D_Magic.jpg,nolink,25x25,Magic Damage);&amp;br;防御貫通&amp;br;攻撃修正：2&amp;br;防御修正：1&amp;br;長さ：3</v>
      </c>
      <c r="FF14" t="str">
        <f t="shared" si="13"/>
        <v>~</v>
      </c>
      <c r="FG14" t="str">
        <f t="shared" si="14"/>
        <v>~</v>
      </c>
      <c r="FH14" s="24" t="str">
        <f t="shared" si="15"/>
        <v xml:space="preserve">|BGCOLOR(#000000):&amp;ref(Item/SH Weapons/Stinger.jpg,nolink,75x75,Stinger);|BGCOLOR(BLACK):COLOR(WHITE):''Stinger''|片手|&amp;ref(Spell/P_Earth.jpg,nolink,25x25,Earth);1|&amp;ref(Spell/V_Earth.jpg,nolink,25x25,Earth Gem);5|
|~|&gt;|&gt;|&gt;|攻撃力：7&amp;ref(Item/D_Pierce.jpg,nolink,25x25,Pierce Damage);&amp;ref(Item/D_Magic.jpg,nolink,25x25,Magic Damage);&amp;br;防御貫通&amp;br;攻撃修正：2&amp;br;防御修正：1&amp;br;長さ：3|
|&gt;|&gt;|&gt;|&gt;|BGCOLOR(#F5F5F5):防御貫通の槍。長さが売り|
</v>
      </c>
    </row>
    <row r="15" spans="1:164" x14ac:dyDescent="0.15">
      <c r="A15" t="str">
        <f t="shared" si="6"/>
        <v/>
      </c>
      <c r="C15" s="1" t="s">
        <v>3349</v>
      </c>
      <c r="E15" s="1">
        <v>2</v>
      </c>
      <c r="F15" s="1" t="s">
        <v>3384</v>
      </c>
      <c r="H15" s="1" t="s">
        <v>638</v>
      </c>
      <c r="J15" s="1">
        <v>5</v>
      </c>
      <c r="L15" s="6">
        <v>10</v>
      </c>
      <c r="M15" s="1" t="s">
        <v>4333</v>
      </c>
      <c r="N15" s="1" t="s">
        <v>3383</v>
      </c>
      <c r="AE15" s="1">
        <v>2</v>
      </c>
      <c r="AF15" s="1">
        <v>2</v>
      </c>
      <c r="AK15" s="1">
        <v>1</v>
      </c>
      <c r="ER15" s="20" t="s">
        <v>4374</v>
      </c>
      <c r="ES15" t="str">
        <f t="shared" si="7"/>
        <v>BGCOLOR(#000000):&amp;ref(Item/SH Weapons/Sword-of-Sharpness.jpg,nolink,75x75,Sword of Sharpness);|BGCOLOR(BLACK):COLOR(WHITE):''Sword of Sharpness''</v>
      </c>
      <c r="ET15" t="str">
        <f t="shared" si="0"/>
        <v>&amp;ref(Spell/P_Earth.jpg,nolink,25x25,Earth);1</v>
      </c>
      <c r="EU15" t="str">
        <f t="shared" si="1"/>
        <v>&amp;ref(Spell/V_Earth.jpg,nolink,25x25,Earth Gem);5</v>
      </c>
      <c r="EV15" t="str">
        <f t="shared" si="2"/>
        <v>攻撃力：10&amp;ref(Item/D_Slash.jpg,nolink,25x25,Slash Damage);&amp;ref(Item/D_Magic.jpg,nolink,25x25,Magic Damage);&amp;br;防御貫通&amp;br;攻撃修正：2&amp;br;防御修正：2&amp;br;長さ：1</v>
      </c>
      <c r="EW15" t="str">
        <f t="shared" si="3"/>
        <v>n/a</v>
      </c>
      <c r="EX15" t="str">
        <f t="shared" si="4"/>
        <v>n/a</v>
      </c>
      <c r="EY15" t="str">
        <f t="shared" si="8"/>
        <v/>
      </c>
      <c r="EZ15" t="str">
        <f t="shared" si="16"/>
        <v/>
      </c>
      <c r="FA15" t="str">
        <f t="shared" si="9"/>
        <v/>
      </c>
      <c r="FB15" t="str">
        <f t="shared" si="5"/>
        <v/>
      </c>
      <c r="FC15" t="str">
        <f t="shared" si="10"/>
        <v/>
      </c>
      <c r="FD15" t="str">
        <f t="shared" si="11"/>
        <v/>
      </c>
      <c r="FE15" t="str">
        <f t="shared" si="12"/>
        <v>攻撃力：10&amp;ref(Item/D_Slash.jpg,nolink,25x25,Slash Damage);&amp;ref(Item/D_Magic.jpg,nolink,25x25,Magic Damage);&amp;br;防御貫通&amp;br;攻撃修正：2&amp;br;防御修正：2&amp;br;長さ：1</v>
      </c>
      <c r="FF15" t="str">
        <f t="shared" si="13"/>
        <v>~</v>
      </c>
      <c r="FG15" t="str">
        <f t="shared" si="14"/>
        <v>~</v>
      </c>
      <c r="FH15" s="24" t="str">
        <f t="shared" si="15"/>
        <v xml:space="preserve">|BGCOLOR(#000000):&amp;ref(Item/SH Weapons/Sword-of-Sharpness.jpg,nolink,75x75,Sword of Sharpness);|BGCOLOR(BLACK):COLOR(WHITE):''Sword of Sharpness''|片手|&amp;ref(Spell/P_Earth.jpg,nolink,25x25,Earth);1|&amp;ref(Spell/V_Earth.jpg,nolink,25x25,Earth Gem);5|
|~|&gt;|&gt;|&gt;|攻撃力：10&amp;ref(Item/D_Slash.jpg,nolink,25x25,Slash Damage);&amp;ref(Item/D_Magic.jpg,nolink,25x25,Magic Damage);&amp;br;防御貫通&amp;br;攻撃修正：2&amp;br;防御修正：2&amp;br;長さ：1|
|&gt;|&gt;|&gt;|&gt;|BGCOLOR(#F5F5F5):防御貫通の剣。安定した性能|
</v>
      </c>
    </row>
    <row r="16" spans="1:164" x14ac:dyDescent="0.15">
      <c r="A16" t="str">
        <f t="shared" si="6"/>
        <v/>
      </c>
      <c r="C16" s="1" t="s">
        <v>3349</v>
      </c>
      <c r="E16" s="1">
        <v>2</v>
      </c>
      <c r="F16" s="1" t="s">
        <v>3385</v>
      </c>
      <c r="H16" s="1" t="s">
        <v>638</v>
      </c>
      <c r="J16" s="1">
        <v>5</v>
      </c>
      <c r="L16" s="6">
        <v>11</v>
      </c>
      <c r="M16" s="1" t="s">
        <v>4333</v>
      </c>
      <c r="N16" s="1" t="s">
        <v>3383</v>
      </c>
      <c r="AE16" s="1">
        <v>2</v>
      </c>
      <c r="AF16" s="1">
        <v>0</v>
      </c>
      <c r="AK16" s="1">
        <v>1</v>
      </c>
      <c r="ER16" s="20" t="s">
        <v>4375</v>
      </c>
      <c r="ES16" t="str">
        <f t="shared" si="7"/>
        <v>BGCOLOR(#000000):&amp;ref(Item/SH Weapons/Axe-of-Sharpness.jpg,nolink,75x75,Axe of Sharpness);|BGCOLOR(BLACK):COLOR(WHITE):''Axe of Sharpness''</v>
      </c>
      <c r="ET16" t="str">
        <f t="shared" si="0"/>
        <v>&amp;ref(Spell/P_Earth.jpg,nolink,25x25,Earth);1</v>
      </c>
      <c r="EU16" t="str">
        <f t="shared" si="1"/>
        <v>&amp;ref(Spell/V_Earth.jpg,nolink,25x25,Earth Gem);5</v>
      </c>
      <c r="EV16" t="str">
        <f t="shared" si="2"/>
        <v>攻撃力：11&amp;ref(Item/D_Slash.jpg,nolink,25x25,Slash Damage);&amp;ref(Item/D_Magic.jpg,nolink,25x25,Magic Damage);&amp;br;防御貫通&amp;br;攻撃修正：2&amp;br;防御修正：0&amp;br;長さ：1</v>
      </c>
      <c r="EW16" t="str">
        <f t="shared" si="3"/>
        <v>n/a</v>
      </c>
      <c r="EX16" t="str">
        <f t="shared" si="4"/>
        <v>n/a</v>
      </c>
      <c r="EY16" t="str">
        <f t="shared" si="8"/>
        <v/>
      </c>
      <c r="EZ16" t="str">
        <f t="shared" si="16"/>
        <v/>
      </c>
      <c r="FA16" t="str">
        <f t="shared" si="9"/>
        <v/>
      </c>
      <c r="FB16" t="str">
        <f t="shared" si="5"/>
        <v/>
      </c>
      <c r="FC16" t="str">
        <f t="shared" si="10"/>
        <v/>
      </c>
      <c r="FD16" t="str">
        <f t="shared" si="11"/>
        <v/>
      </c>
      <c r="FE16" t="str">
        <f t="shared" si="12"/>
        <v>攻撃力：11&amp;ref(Item/D_Slash.jpg,nolink,25x25,Slash Damage);&amp;ref(Item/D_Magic.jpg,nolink,25x25,Magic Damage);&amp;br;防御貫通&amp;br;攻撃修正：2&amp;br;防御修正：0&amp;br;長さ：1</v>
      </c>
      <c r="FF16" t="str">
        <f t="shared" si="13"/>
        <v>~</v>
      </c>
      <c r="FG16" t="str">
        <f t="shared" si="14"/>
        <v>~</v>
      </c>
      <c r="FH16" s="24" t="str">
        <f t="shared" si="15"/>
        <v xml:space="preserve">|BGCOLOR(#000000):&amp;ref(Item/SH Weapons/Axe-of-Sharpness.jpg,nolink,75x75,Axe of Sharpness);|BGCOLOR(BLACK):COLOR(WHITE):''Axe of Sharpness''|片手|&amp;ref(Spell/P_Earth.jpg,nolink,25x25,Earth);1|&amp;ref(Spell/V_Earth.jpg,nolink,25x25,Earth Gem);5|
|~|&gt;|&gt;|&gt;|攻撃力：11&amp;ref(Item/D_Slash.jpg,nolink,25x25,Slash Damage);&amp;ref(Item/D_Magic.jpg,nolink,25x25,Magic Damage);&amp;br;防御貫通&amp;br;攻撃修正：2&amp;br;防御修正：0&amp;br;長さ：1|
|&gt;|&gt;|&gt;|&gt;|BGCOLOR(#F5F5F5):防御貫通の斧。威力最重視|
</v>
      </c>
    </row>
    <row r="17" spans="1:164" x14ac:dyDescent="0.15">
      <c r="A17" t="str">
        <f t="shared" si="6"/>
        <v/>
      </c>
      <c r="C17" s="1" t="s">
        <v>3349</v>
      </c>
      <c r="E17" s="1">
        <v>2</v>
      </c>
      <c r="F17" s="1" t="s">
        <v>3386</v>
      </c>
      <c r="H17" s="1" t="s">
        <v>638</v>
      </c>
      <c r="J17" s="1">
        <v>5</v>
      </c>
      <c r="L17" s="6">
        <v>4</v>
      </c>
      <c r="M17" s="1" t="s">
        <v>4333</v>
      </c>
      <c r="AE17" s="1">
        <v>2</v>
      </c>
      <c r="AF17" s="1">
        <v>6</v>
      </c>
      <c r="AK17" s="1">
        <v>0</v>
      </c>
      <c r="ER17" s="20" t="s">
        <v>4376</v>
      </c>
      <c r="ES17" t="str">
        <f t="shared" si="7"/>
        <v>BGCOLOR(#000000):&amp;ref(Item/SH Weapons/Main-Gauche-of-Parrying.jpg,nolink,75x75,Main Gauche of Parrying);|BGCOLOR(BLACK):COLOR(WHITE):''Main Gauche of Parrying''</v>
      </c>
      <c r="ET17" t="str">
        <f t="shared" si="0"/>
        <v>&amp;ref(Spell/P_Earth.jpg,nolink,25x25,Earth);1</v>
      </c>
      <c r="EU17" t="str">
        <f t="shared" si="1"/>
        <v>&amp;ref(Spell/V_Earth.jpg,nolink,25x25,Earth Gem);5</v>
      </c>
      <c r="EV17" t="str">
        <f t="shared" si="2"/>
        <v>攻撃力：4&amp;ref(Item/D_Slash.jpg,nolink,25x25,Slash Damage);&amp;ref(Item/D_Magic.jpg,nolink,25x25,Magic Damage);&amp;br;攻撃修正：2&amp;br;防御修正：6&amp;br;長さ：0</v>
      </c>
      <c r="EW17" t="str">
        <f t="shared" si="3"/>
        <v>n/a</v>
      </c>
      <c r="EX17" t="str">
        <f t="shared" si="4"/>
        <v>n/a</v>
      </c>
      <c r="EY17" t="str">
        <f t="shared" si="8"/>
        <v/>
      </c>
      <c r="EZ17" t="str">
        <f t="shared" si="16"/>
        <v/>
      </c>
      <c r="FA17" t="str">
        <f t="shared" si="9"/>
        <v/>
      </c>
      <c r="FB17" t="str">
        <f t="shared" si="5"/>
        <v/>
      </c>
      <c r="FC17" t="str">
        <f t="shared" si="10"/>
        <v/>
      </c>
      <c r="FD17" t="str">
        <f t="shared" si="11"/>
        <v/>
      </c>
      <c r="FE17" t="str">
        <f t="shared" si="12"/>
        <v>攻撃力：4&amp;ref(Item/D_Slash.jpg,nolink,25x25,Slash Damage);&amp;ref(Item/D_Magic.jpg,nolink,25x25,Magic Damage);&amp;br;攻撃修正：2&amp;br;防御修正：6&amp;br;長さ：0</v>
      </c>
      <c r="FF17" t="str">
        <f t="shared" si="13"/>
        <v>~</v>
      </c>
      <c r="FG17" t="str">
        <f t="shared" si="14"/>
        <v>~</v>
      </c>
      <c r="FH17" s="24" t="str">
        <f t="shared" si="15"/>
        <v xml:space="preserve">|BGCOLOR(#000000):&amp;ref(Item/SH Weapons/Main-Gauche-of-Parrying.jpg,nolink,75x75,Main Gauche of Parrying);|BGCOLOR(BLACK):COLOR(WHITE):''Main Gauche of Parrying''|片手|&amp;ref(Spell/P_Earth.jpg,nolink,25x25,Earth);1|&amp;ref(Spell/V_Earth.jpg,nolink,25x25,Earth Gem);5|
|~|&gt;|&gt;|&gt;|攻撃力：4&amp;ref(Item/D_Slash.jpg,nolink,25x25,Slash Damage);&amp;ref(Item/D_Magic.jpg,nolink,25x25,Magic Damage);&amp;br;攻撃修正：2&amp;br;防御修正：6&amp;br;長さ：0|
|&gt;|&gt;|&gt;|&gt;|BGCOLOR(#F5F5F5):防御修正が非常に高い。二刀流の補助などに|
</v>
      </c>
    </row>
    <row r="18" spans="1:164" x14ac:dyDescent="0.15">
      <c r="A18" t="str">
        <f t="shared" si="6"/>
        <v/>
      </c>
      <c r="C18" s="1" t="s">
        <v>3349</v>
      </c>
      <c r="E18" s="1">
        <v>2</v>
      </c>
      <c r="F18" s="1" t="s">
        <v>3387</v>
      </c>
      <c r="H18" s="1" t="s">
        <v>651</v>
      </c>
      <c r="J18" s="1">
        <v>10</v>
      </c>
      <c r="L18" s="6">
        <v>16</v>
      </c>
      <c r="M18" s="1" t="s">
        <v>4335</v>
      </c>
      <c r="AE18" s="1">
        <v>2</v>
      </c>
      <c r="AF18" s="1">
        <v>0</v>
      </c>
      <c r="AK18" s="1">
        <v>1</v>
      </c>
      <c r="AU18" s="1" t="s">
        <v>3388</v>
      </c>
      <c r="ER18" s="20" t="s">
        <v>4377</v>
      </c>
      <c r="ES18" t="str">
        <f t="shared" si="7"/>
        <v>BGCOLOR(#000000):&amp;ref(Item/SH Weapons/Smasher.jpg,nolink,75x75,Smasher);|BGCOLOR(BLACK):COLOR(WHITE):''Smasher''</v>
      </c>
      <c r="ET18" t="str">
        <f t="shared" si="0"/>
        <v>&amp;ref(Spell/P_Earth.jpg,nolink,25x25,Earth);2</v>
      </c>
      <c r="EU18" t="str">
        <f t="shared" si="1"/>
        <v>&amp;ref(Spell/V_Earth.jpg,nolink,25x25,Earth Gem);10</v>
      </c>
      <c r="EV18" t="str">
        <f t="shared" si="2"/>
        <v>攻撃力：16&amp;ref(Item/D_Blunt.jpg,nolink,25x25,Blunt Damage);&amp;ref(Item/D_Magic.jpg,nolink,25x25,Magic Damage);&amp;br;攻撃修正：2&amp;br;防御修正：0&amp;br;長さ：1&amp;br;命中時追撃：Shatter</v>
      </c>
      <c r="EW18" t="str">
        <f t="shared" si="3"/>
        <v>n/a</v>
      </c>
      <c r="EX18" t="str">
        <f t="shared" si="4"/>
        <v>n/a</v>
      </c>
      <c r="EY18" t="str">
        <f t="shared" si="8"/>
        <v/>
      </c>
      <c r="EZ18" t="str">
        <f t="shared" si="16"/>
        <v/>
      </c>
      <c r="FA18" t="str">
        <f t="shared" si="9"/>
        <v/>
      </c>
      <c r="FB18" t="str">
        <f t="shared" si="5"/>
        <v/>
      </c>
      <c r="FC18" t="str">
        <f t="shared" si="10"/>
        <v/>
      </c>
      <c r="FD18" t="str">
        <f t="shared" si="11"/>
        <v/>
      </c>
      <c r="FE18" t="str">
        <f t="shared" si="12"/>
        <v>攻撃力：16&amp;ref(Item/D_Blunt.jpg,nolink,25x25,Blunt Damage);&amp;ref(Item/D_Magic.jpg,nolink,25x25,Magic Damage);&amp;br;攻撃修正：2&amp;br;防御修正：0&amp;br;長さ：1&amp;br;命中時追撃：Shatter</v>
      </c>
      <c r="FF18" t="str">
        <f t="shared" si="13"/>
        <v>~</v>
      </c>
      <c r="FG18" t="str">
        <f t="shared" si="14"/>
        <v>~</v>
      </c>
      <c r="FH18" s="24" t="str">
        <f t="shared" si="15"/>
        <v xml:space="preserve">|BGCOLOR(#000000):&amp;ref(Item/SH Weapons/Smasher.jpg,nolink,75x75,Smasher);|BGCOLOR(BLACK):COLOR(WHITE):''Smasher''|片手|&amp;ref(Spell/P_Earth.jpg,nolink,25x25,Earth);2|&amp;ref(Spell/V_Earth.jpg,nolink,25x25,Earth Gem);10|
|~|&gt;|&gt;|&gt;|攻撃力：16&amp;ref(Item/D_Blunt.jpg,nolink,25x25,Blunt Damage);&amp;ref(Item/D_Magic.jpg,nolink,25x25,Magic Damage);&amp;br;攻撃修正：2&amp;br;防御修正：0&amp;br;長さ：1&amp;br;命中時追撃：Shatter|
|&gt;|&gt;|&gt;|&gt;|BGCOLOR(#F5F5F5):無生物を砕く槌。それ以外にも威力は高い|
</v>
      </c>
    </row>
    <row r="19" spans="1:164" x14ac:dyDescent="0.15">
      <c r="A19" t="str">
        <f t="shared" si="6"/>
        <v/>
      </c>
      <c r="C19" s="1" t="s">
        <v>3349</v>
      </c>
      <c r="E19" s="1">
        <v>2</v>
      </c>
      <c r="F19" s="1" t="s">
        <v>3389</v>
      </c>
      <c r="H19" s="1" t="s">
        <v>651</v>
      </c>
      <c r="J19" s="1">
        <v>10</v>
      </c>
      <c r="L19" s="6">
        <v>12</v>
      </c>
      <c r="M19" s="1" t="s">
        <v>4335</v>
      </c>
      <c r="X19" s="1">
        <v>1</v>
      </c>
      <c r="AE19" s="1">
        <v>4</v>
      </c>
      <c r="AF19" s="1">
        <v>-2</v>
      </c>
      <c r="AK19" s="1">
        <v>1</v>
      </c>
      <c r="AT19" s="1" t="s">
        <v>3391</v>
      </c>
      <c r="ER19" s="20" t="s">
        <v>4378</v>
      </c>
      <c r="ES19" t="str">
        <f t="shared" si="7"/>
        <v>BGCOLOR(#000000):&amp;ref(Item/SH Weapons/Star-of-Heroes.jpg,nolink,75x75,Star of Heroes);|BGCOLOR(BLACK):COLOR(WHITE):''Star of Heroes''</v>
      </c>
      <c r="ET19" t="str">
        <f t="shared" si="0"/>
        <v>&amp;ref(Spell/P_Earth.jpg,nolink,25x25,Earth);2</v>
      </c>
      <c r="EU19" t="str">
        <f t="shared" si="1"/>
        <v>&amp;ref(Spell/V_Earth.jpg,nolink,25x25,Earth Gem);10</v>
      </c>
      <c r="EV19" t="str">
        <f t="shared" si="2"/>
        <v>攻撃力：12&amp;ref(Item/D_Blunt.jpg,nolink,25x25,Blunt Damage);&amp;ref(Item/D_Magic.jpg,nolink,25x25,Magic Damage);&amp;br;対盾攻撃修正+2&amp;br;攻撃修正：4&amp;br;防御修正：-2&amp;br;長さ：1&amp;br;負傷時追撃：Break Armor</v>
      </c>
      <c r="EW19" t="str">
        <f t="shared" si="3"/>
        <v>n/a</v>
      </c>
      <c r="EX19" t="str">
        <f t="shared" si="4"/>
        <v>n/a</v>
      </c>
      <c r="EY19" t="str">
        <f t="shared" si="8"/>
        <v/>
      </c>
      <c r="EZ19" t="str">
        <f t="shared" si="16"/>
        <v/>
      </c>
      <c r="FA19" t="str">
        <f t="shared" si="9"/>
        <v/>
      </c>
      <c r="FB19" t="str">
        <f t="shared" si="5"/>
        <v/>
      </c>
      <c r="FC19" t="str">
        <f t="shared" si="10"/>
        <v/>
      </c>
      <c r="FD19" t="str">
        <f t="shared" si="11"/>
        <v/>
      </c>
      <c r="FE19" t="str">
        <f t="shared" si="12"/>
        <v>攻撃力：12&amp;ref(Item/D_Blunt.jpg,nolink,25x25,Blunt Damage);&amp;ref(Item/D_Magic.jpg,nolink,25x25,Magic Damage);&amp;br;対盾攻撃修正+2&amp;br;攻撃修正：4&amp;br;防御修正：-2&amp;br;長さ：1&amp;br;負傷時追撃：Break Armor</v>
      </c>
      <c r="FF19" t="str">
        <f t="shared" si="13"/>
        <v>~</v>
      </c>
      <c r="FG19" t="str">
        <f t="shared" si="14"/>
        <v>~</v>
      </c>
      <c r="FH19" s="24" t="str">
        <f t="shared" si="15"/>
        <v xml:space="preserve">|BGCOLOR(#000000):&amp;ref(Item/SH Weapons/Star-of-Heroes.jpg,nolink,75x75,Star of Heroes);|BGCOLOR(BLACK):COLOR(WHITE):''Star of Heroes''|片手|&amp;ref(Spell/P_Earth.jpg,nolink,25x25,Earth);2|&amp;ref(Spell/V_Earth.jpg,nolink,25x25,Earth Gem);10|
|~|&gt;|&gt;|&gt;|攻撃力：12&amp;ref(Item/D_Blunt.jpg,nolink,25x25,Blunt Damage);&amp;ref(Item/D_Magic.jpg,nolink,25x25,Magic Damage);&amp;br;対盾攻撃修正+2&amp;br;攻撃修正：4&amp;br;防御修正：-2&amp;br;長さ：1&amp;br;負傷時追撃：Break Armor|
|&gt;|&gt;|&gt;|&gt;|BGCOLOR(#F5F5F5):防具ごと叩き割る。アイテムでさえ免れられない|
</v>
      </c>
    </row>
    <row r="20" spans="1:164" x14ac:dyDescent="0.15">
      <c r="A20" t="str">
        <f t="shared" si="6"/>
        <v/>
      </c>
      <c r="C20" s="1" t="s">
        <v>3349</v>
      </c>
      <c r="E20" s="1">
        <v>2</v>
      </c>
      <c r="F20" s="1" t="s">
        <v>3392</v>
      </c>
      <c r="H20" s="1" t="s">
        <v>666</v>
      </c>
      <c r="J20" s="1">
        <v>15</v>
      </c>
      <c r="L20" s="6">
        <v>8</v>
      </c>
      <c r="M20" s="1" t="s">
        <v>4335</v>
      </c>
      <c r="AE20" s="1">
        <v>0</v>
      </c>
      <c r="AF20" s="1">
        <v>-1</v>
      </c>
      <c r="AK20" s="1">
        <v>1</v>
      </c>
      <c r="DX20" s="2">
        <v>2</v>
      </c>
      <c r="ER20" s="20" t="s">
        <v>4379</v>
      </c>
      <c r="ES20" t="str">
        <f t="shared" si="7"/>
        <v>BGCOLOR(#000000):&amp;ref(Item/SH Weapons/Dwarven-Hammer.jpg,nolink,75x75,Dwarven Hammer);|BGCOLOR(BLACK):COLOR(WHITE):''Dwarven Hammer''</v>
      </c>
      <c r="ET20" t="str">
        <f t="shared" si="0"/>
        <v>&amp;ref(Spell/P_Earth.jpg,nolink,25x25,Earth);3</v>
      </c>
      <c r="EU20" t="str">
        <f t="shared" si="1"/>
        <v>&amp;ref(Spell/V_Earth.jpg,nolink,25x25,Earth Gem);15</v>
      </c>
      <c r="EV20" t="str">
        <f t="shared" si="2"/>
        <v>攻撃力：8&amp;ref(Item/D_Blunt.jpg,nolink,25x25,Blunt Damage);&amp;ref(Item/D_Magic.jpg,nolink,25x25,Magic Damage);&amp;br;攻撃修正：0&amp;br;防御修正：-1&amp;br;長さ：1</v>
      </c>
      <c r="EW20" t="str">
        <f t="shared" si="3"/>
        <v>n/a</v>
      </c>
      <c r="EX20" t="str">
        <f t="shared" si="4"/>
        <v/>
      </c>
      <c r="EY20" t="str">
        <f t="shared" si="8"/>
        <v/>
      </c>
      <c r="EZ20" t="str">
        <f t="shared" si="16"/>
        <v/>
      </c>
      <c r="FA20" t="str">
        <f t="shared" si="9"/>
        <v/>
      </c>
      <c r="FB20" t="str">
        <f t="shared" si="5"/>
        <v>&amp;ref(Item/Forge-Bonus.jpg,nolink,25x25,Forge Bonus (2));</v>
      </c>
      <c r="FC20" t="str">
        <f t="shared" si="10"/>
        <v/>
      </c>
      <c r="FD20" t="str">
        <f t="shared" si="11"/>
        <v>&amp;ref(Item/Forge-Bonus.jpg,nolink,25x25,Forge Bonus (2));</v>
      </c>
      <c r="FE20" t="str">
        <f t="shared" si="12"/>
        <v>攻撃力：8&amp;ref(Item/D_Blunt.jpg,nolink,25x25,Blunt Damage);&amp;ref(Item/D_Magic.jpg,nolink,25x25,Magic Damage);&amp;br;攻撃修正：0&amp;br;防御修正：-1&amp;br;長さ：1&amp;br;&amp;br;&amp;ref(Item/Forge-Bonus.jpg,nolink,25x25,Forge Bonus (2));</v>
      </c>
      <c r="FF20" t="str">
        <f t="shared" si="13"/>
        <v>&amp;br;&amp;ref(Item/Forge-Bonus.jpg,nolink,25x25,Forge Bonus (2));</v>
      </c>
      <c r="FG20" t="str">
        <f t="shared" si="14"/>
        <v>~</v>
      </c>
      <c r="FH20" s="24" t="str">
        <f t="shared" si="15"/>
        <v xml:space="preserve">|BGCOLOR(#000000):&amp;ref(Item/SH Weapons/Dwarven-Hammer.jpg,nolink,75x75,Dwarven Hammer);|BGCOLOR(BLACK):COLOR(WHITE):''Dwarven Hammer''|片手|&amp;ref(Spell/P_Earth.jpg,nolink,25x25,Earth);3|&amp;ref(Spell/V_Earth.jpg,nolink,25x25,Earth Gem);15|
|~|&gt;|&gt;|&gt;|攻撃力：8&amp;ref(Item/D_Blunt.jpg,nolink,25x25,Blunt Damage);&amp;ref(Item/D_Magic.jpg,nolink,25x25,Magic Damage);&amp;br;攻撃修正：0&amp;br;防御修正：-1&amp;br;長さ：1&amp;br;&amp;br;&amp;ref(Item/Forge-Bonus.jpg,nolink,25x25,Forge Bonus (2));|
|&gt;|&gt;|&gt;|&gt;|BGCOLOR(#F5F5F5):アイテムの費用を下げる。戦闘には向かない|
</v>
      </c>
    </row>
    <row r="21" spans="1:164" x14ac:dyDescent="0.15">
      <c r="A21" t="str">
        <f t="shared" si="6"/>
        <v/>
      </c>
      <c r="C21" s="1" t="s">
        <v>3349</v>
      </c>
      <c r="E21" s="1">
        <v>2</v>
      </c>
      <c r="F21" s="1" t="s">
        <v>3393</v>
      </c>
      <c r="H21" s="1" t="s">
        <v>638</v>
      </c>
      <c r="I21" s="1" t="s">
        <v>642</v>
      </c>
      <c r="J21" s="1">
        <v>5</v>
      </c>
      <c r="K21" s="7">
        <v>5</v>
      </c>
      <c r="L21" s="6">
        <v>-5</v>
      </c>
      <c r="M21" s="1" t="s">
        <v>4334</v>
      </c>
      <c r="N21" s="1" t="s">
        <v>3394</v>
      </c>
      <c r="AE21" s="1">
        <v>-2</v>
      </c>
      <c r="AF21" s="1">
        <v>0</v>
      </c>
      <c r="AK21" s="1">
        <v>0</v>
      </c>
      <c r="AT21" s="1" t="s">
        <v>3395</v>
      </c>
      <c r="ER21" s="20" t="s">
        <v>4380</v>
      </c>
      <c r="ES21" t="str">
        <f t="shared" si="7"/>
        <v>BGCOLOR(#000000):&amp;ref(Item/SH Weapons/Eyecatcher.jpg,nolink,75x75,Eyecatcher);|BGCOLOR(BLACK):COLOR(WHITE):''Eyecatcher''</v>
      </c>
      <c r="ET21" t="str">
        <f t="shared" si="0"/>
        <v>&amp;ref(Spell/P_Earth.jpg,nolink,25x25,Earth);1&amp;ref(Spell/P_Water.jpg,nolink,25x25,Water);1</v>
      </c>
      <c r="EU21" t="str">
        <f t="shared" si="1"/>
        <v>&amp;ref(Spell/V_Earth.jpg,nolink,25x25,Earth Gem);5&amp;ref(Spell/V_Water.jpg,nolink,25x25,Water Gem);5</v>
      </c>
      <c r="EV21" t="str">
        <f t="shared" si="2"/>
        <v>攻撃力：-5&amp;ref(Item/D_Pierce.jpg,nolink,25x25,Pierce Damage);&amp;ref(Item/D_Magic.jpg,nolink,25x25,Magic Damage);&amp;br;防御無視&amp;br;攻撃修正：-2&amp;br;防御修正：0&amp;br;長さ：0&amp;br;負傷時追撃：Eyeloss</v>
      </c>
      <c r="EW21" t="str">
        <f t="shared" si="3"/>
        <v>n/a</v>
      </c>
      <c r="EX21" t="str">
        <f t="shared" si="4"/>
        <v>n/a</v>
      </c>
      <c r="EY21" t="str">
        <f t="shared" si="8"/>
        <v/>
      </c>
      <c r="EZ21" t="str">
        <f t="shared" si="16"/>
        <v/>
      </c>
      <c r="FA21" t="str">
        <f t="shared" si="9"/>
        <v/>
      </c>
      <c r="FB21" t="str">
        <f t="shared" si="5"/>
        <v/>
      </c>
      <c r="FC21" t="str">
        <f t="shared" si="10"/>
        <v/>
      </c>
      <c r="FD21" t="str">
        <f t="shared" si="11"/>
        <v/>
      </c>
      <c r="FE21" t="str">
        <f t="shared" si="12"/>
        <v>攻撃力：-5&amp;ref(Item/D_Pierce.jpg,nolink,25x25,Pierce Damage);&amp;ref(Item/D_Magic.jpg,nolink,25x25,Magic Damage);&amp;br;防御無視&amp;br;攻撃修正：-2&amp;br;防御修正：0&amp;br;長さ：0&amp;br;負傷時追撃：Eyeloss</v>
      </c>
      <c r="FF21" t="str">
        <f t="shared" si="13"/>
        <v>~</v>
      </c>
      <c r="FG21" t="str">
        <f t="shared" si="14"/>
        <v>~</v>
      </c>
      <c r="FH21" s="24" t="str">
        <f t="shared" si="15"/>
        <v xml:space="preserve">|BGCOLOR(#000000):&amp;ref(Item/SH Weapons/Eyecatcher.jpg,nolink,75x75,Eyecatcher);|BGCOLOR(BLACK):COLOR(WHITE):''Eyecatcher''|片手|&amp;ref(Spell/P_Earth.jpg,nolink,25x25,Earth);1&amp;ref(Spell/P_Water.jpg,nolink,25x25,Water);1|&amp;ref(Spell/V_Earth.jpg,nolink,25x25,Earth Gem);5&amp;ref(Spell/V_Water.jpg,nolink,25x25,Water Gem);5|
|~|&gt;|&gt;|&gt;|攻撃力：-5&amp;ref(Item/D_Pierce.jpg,nolink,25x25,Pierce Damage);&amp;ref(Item/D_Magic.jpg,nolink,25x25,Magic Damage);&amp;br;防御無視&amp;br;攻撃修正：-2&amp;br;防御修正：0&amp;br;長さ：0&amp;br;負傷時追撃：Eyeloss|
|&gt;|&gt;|&gt;|&gt;|BGCOLOR(#F5F5F5):目を抉る道具。性能は悪いが防御無視|
</v>
      </c>
    </row>
    <row r="22" spans="1:164" x14ac:dyDescent="0.15">
      <c r="A22" t="str">
        <f t="shared" si="6"/>
        <v/>
      </c>
      <c r="C22" s="1" t="s">
        <v>3349</v>
      </c>
      <c r="E22" s="1">
        <v>2</v>
      </c>
      <c r="F22" s="1" t="s">
        <v>3396</v>
      </c>
      <c r="H22" s="1" t="s">
        <v>638</v>
      </c>
      <c r="I22" s="1" t="s">
        <v>653</v>
      </c>
      <c r="J22" s="1">
        <v>5</v>
      </c>
      <c r="K22" s="7">
        <v>5</v>
      </c>
      <c r="L22" s="6">
        <v>7</v>
      </c>
      <c r="M22" s="1" t="s">
        <v>4336</v>
      </c>
      <c r="AE22" s="1">
        <v>2</v>
      </c>
      <c r="AF22" s="1">
        <v>4</v>
      </c>
      <c r="AK22" s="1">
        <v>1</v>
      </c>
      <c r="BA22" s="2">
        <v>1</v>
      </c>
      <c r="CY22" s="2">
        <v>1</v>
      </c>
      <c r="ER22" s="20" t="s">
        <v>4381</v>
      </c>
      <c r="ES22" t="str">
        <f t="shared" si="7"/>
        <v>BGCOLOR(#000000):&amp;ref(Item/SH Weapons/Faithful.jpg,nolink,75x75,Faithful);|BGCOLOR(BLACK):COLOR(WHITE):''Faithful''</v>
      </c>
      <c r="ET22" t="str">
        <f t="shared" si="0"/>
        <v>&amp;ref(Spell/P_Earth.jpg,nolink,25x25,Earth);1&amp;ref(Spell/P_Astral.jpg,nolink,25x25,Astral);1</v>
      </c>
      <c r="EU22" t="str">
        <f t="shared" si="1"/>
        <v>&amp;ref(Spell/V_Earth.jpg,nolink,25x25,Earth Gem);5&amp;ref(Spell/V_Astral.jpg,nolink,25x25,Astral Pearl);5</v>
      </c>
      <c r="EV22" t="str">
        <f t="shared" si="2"/>
        <v>攻撃力：7&amp;ref(Item/D_Slash.jpg,nolink,25x25,Slash Damage);&amp;ref(Item/D_Pierce.jpg,nolink,25x25,Pierce Damage);&amp;ref(Item/D_Magic.jpg,nolink,25x25,Magic Damage);&amp;br;攻撃修正：2&amp;br;防御修正：4&amp;br;長さ：1</v>
      </c>
      <c r="EW22" t="str">
        <f t="shared" si="3"/>
        <v>n/a</v>
      </c>
      <c r="EX22" t="str">
        <f t="shared" si="4"/>
        <v>&amp;ref(Item/Affliction-Resistance.jpg,nolink,25x25,Affliction Resistance (1));</v>
      </c>
      <c r="EY22" t="str">
        <f t="shared" si="8"/>
        <v/>
      </c>
      <c r="EZ22" t="str">
        <f t="shared" si="16"/>
        <v/>
      </c>
      <c r="FA22" t="str">
        <f t="shared" si="9"/>
        <v>&amp;ref(Item/Lucky.jpg,nolink,25x25,Lucky);</v>
      </c>
      <c r="FB22" t="str">
        <f t="shared" si="5"/>
        <v/>
      </c>
      <c r="FC22" t="str">
        <f t="shared" si="10"/>
        <v/>
      </c>
      <c r="FD22" t="str">
        <f t="shared" si="11"/>
        <v>&amp;ref(Item/Affliction-Resistance.jpg,nolink,25x25,Affliction Resistance (1));&amp;br;&amp;ref(Item/Lucky.jpg,nolink,25x25,Lucky);</v>
      </c>
      <c r="FE22" t="str">
        <f t="shared" si="12"/>
        <v>攻撃力：7&amp;ref(Item/D_Slash.jpg,nolink,25x25,Slash Damage);&amp;ref(Item/D_Pierce.jpg,nolink,25x25,Pierce Damage);&amp;ref(Item/D_Magic.jpg,nolink,25x25,Magic Damage);&amp;br;攻撃修正：2&amp;br;防御修正：4&amp;br;長さ：1&amp;br;&amp;br;&amp;ref(Item/Affliction-Resistance.jpg,nolink,25x25,Affliction Resistance (1));&amp;br;&amp;ref(Item/Lucky.jpg,nolink,25x25,Lucky);</v>
      </c>
      <c r="FF22" t="str">
        <f t="shared" si="13"/>
        <v>&amp;br;&amp;ref(Item/Affliction-Resistance.jpg,nolink,25x25,Affliction Resistance (1));&amp;br;&amp;ref(Item/Lucky.jpg,nolink,25x25,Lucky);</v>
      </c>
      <c r="FG22" t="str">
        <f t="shared" si="14"/>
        <v>~</v>
      </c>
      <c r="FH22" s="24" t="str">
        <f t="shared" si="15"/>
        <v xml:space="preserve">|BGCOLOR(#000000):&amp;ref(Item/SH Weapons/Faithful.jpg,nolink,75x75,Faithful);|BGCOLOR(BLACK):COLOR(WHITE):''Faithful''|片手|&amp;ref(Spell/P_Earth.jpg,nolink,25x25,Earth);1&amp;ref(Spell/P_Astral.jpg,nolink,25x25,Astral);1|&amp;ref(Spell/V_Earth.jpg,nolink,25x25,Earth Gem);5&amp;ref(Spell/V_Astral.jpg,nolink,25x25,Astral Pearl);5|
|~|&gt;|&gt;|&gt;|攻撃力：7&amp;ref(Item/D_Slash.jpg,nolink,25x25,Slash Damage);&amp;ref(Item/D_Pierce.jpg,nolink,25x25,Pierce Damage);&amp;ref(Item/D_Magic.jpg,nolink,25x25,Magic Damage);&amp;br;攻撃修正：2&amp;br;防御修正：4&amp;br;長さ：1&amp;br;&amp;br;&amp;ref(Item/Affliction-Resistance.jpg,nolink,25x25,Affliction Resistance (1));&amp;br;&amp;ref(Item/Lucky.jpg,nolink,25x25,Lucky);|
|&gt;|&gt;|&gt;|&gt;|BGCOLOR(#F5F5F5):戦傷や死から守る小剣。防御寄りな性能|
</v>
      </c>
    </row>
    <row r="23" spans="1:164" x14ac:dyDescent="0.15">
      <c r="A23" t="str">
        <f t="shared" si="6"/>
        <v/>
      </c>
      <c r="C23" s="1" t="s">
        <v>3349</v>
      </c>
      <c r="E23" s="1">
        <v>2</v>
      </c>
      <c r="F23" s="1" t="s">
        <v>3397</v>
      </c>
      <c r="H23" s="1" t="s">
        <v>639</v>
      </c>
      <c r="J23" s="1">
        <v>5</v>
      </c>
      <c r="L23" s="6">
        <v>7</v>
      </c>
      <c r="M23" s="1" t="s">
        <v>4333</v>
      </c>
      <c r="AE23" s="1">
        <v>1</v>
      </c>
      <c r="AF23" s="1">
        <v>2</v>
      </c>
      <c r="AK23" s="1">
        <v>1</v>
      </c>
      <c r="AT23" s="1" t="s">
        <v>3398</v>
      </c>
      <c r="ER23" s="20" t="s">
        <v>4382</v>
      </c>
      <c r="ES23" t="str">
        <f t="shared" si="7"/>
        <v>BGCOLOR(#000000):&amp;ref(Item/SH Weapons/Bane-Blade.jpg,nolink,75x75,Bane Blade);|BGCOLOR(BLACK):COLOR(WHITE):''Bane Blade''</v>
      </c>
      <c r="ET23" t="str">
        <f t="shared" si="0"/>
        <v>&amp;ref(Spell/P_Death.jpg,nolink,25x25,Death);1</v>
      </c>
      <c r="EU23" t="str">
        <f t="shared" si="1"/>
        <v>&amp;ref(Spell/V_Death.jpg,nolink,25x25,Death Gem);5</v>
      </c>
      <c r="EV23" t="str">
        <f t="shared" si="2"/>
        <v>攻撃力：7&amp;ref(Item/D_Slash.jpg,nolink,25x25,Slash Damage);&amp;ref(Item/D_Magic.jpg,nolink,25x25,Magic Damage);&amp;br;攻撃修正：1&amp;br;防御修正：2&amp;br;長さ：1&amp;br;負傷時追撃：Decay</v>
      </c>
      <c r="EW23" t="str">
        <f t="shared" si="3"/>
        <v>n/a</v>
      </c>
      <c r="EX23" t="str">
        <f t="shared" si="4"/>
        <v>n/a</v>
      </c>
      <c r="EY23" t="str">
        <f t="shared" si="8"/>
        <v/>
      </c>
      <c r="EZ23" t="str">
        <f t="shared" si="16"/>
        <v/>
      </c>
      <c r="FA23" t="str">
        <f t="shared" si="9"/>
        <v/>
      </c>
      <c r="FB23" t="str">
        <f t="shared" si="5"/>
        <v/>
      </c>
      <c r="FC23" t="str">
        <f t="shared" si="10"/>
        <v/>
      </c>
      <c r="FD23" t="str">
        <f t="shared" si="11"/>
        <v/>
      </c>
      <c r="FE23" t="str">
        <f t="shared" si="12"/>
        <v>攻撃力：7&amp;ref(Item/D_Slash.jpg,nolink,25x25,Slash Damage);&amp;ref(Item/D_Magic.jpg,nolink,25x25,Magic Damage);&amp;br;攻撃修正：1&amp;br;防御修正：2&amp;br;長さ：1&amp;br;負傷時追撃：Decay</v>
      </c>
      <c r="FF23" t="str">
        <f t="shared" si="13"/>
        <v>~</v>
      </c>
      <c r="FG23" t="str">
        <f t="shared" si="14"/>
        <v>~</v>
      </c>
      <c r="FH23" s="24" t="str">
        <f t="shared" si="15"/>
        <v xml:space="preserve">|BGCOLOR(#000000):&amp;ref(Item/SH Weapons/Bane-Blade.jpg,nolink,75x75,Bane Blade);|BGCOLOR(BLACK):COLOR(WHITE):''Bane Blade''|片手|&amp;ref(Spell/P_Death.jpg,nolink,25x25,Death);1|&amp;ref(Spell/V_Death.jpg,nolink,25x25,Death Gem);5|
|~|&gt;|&gt;|&gt;|攻撃力：7&amp;ref(Item/D_Slash.jpg,nolink,25x25,Slash Damage);&amp;ref(Item/D_Magic.jpg,nolink,25x25,Magic Damage);&amp;br;攻撃修正：1&amp;br;防御修正：2&amp;br;長さ：1&amp;br;負傷時追撃：Decay|
|&gt;|&gt;|&gt;|&gt;|BGCOLOR(#F5F5F5):敵を腐敗させる冥界の剣|
</v>
      </c>
    </row>
    <row r="24" spans="1:164" x14ac:dyDescent="0.15">
      <c r="A24" t="str">
        <f t="shared" si="6"/>
        <v/>
      </c>
      <c r="C24" s="1" t="s">
        <v>3349</v>
      </c>
      <c r="E24" s="1">
        <v>2</v>
      </c>
      <c r="F24" s="1" t="s">
        <v>3399</v>
      </c>
      <c r="H24" s="1" t="s">
        <v>641</v>
      </c>
      <c r="J24" s="1">
        <v>5</v>
      </c>
      <c r="L24" s="6">
        <v>4</v>
      </c>
      <c r="M24" s="1" t="s">
        <v>4334</v>
      </c>
      <c r="N24" s="1" t="s">
        <v>3383</v>
      </c>
      <c r="AE24" s="1">
        <v>2</v>
      </c>
      <c r="AF24" s="1">
        <v>1</v>
      </c>
      <c r="AK24" s="1">
        <v>0</v>
      </c>
      <c r="ER24" s="20" t="s">
        <v>4383</v>
      </c>
      <c r="ES24" t="str">
        <f t="shared" si="7"/>
        <v>BGCOLOR(#000000):&amp;ref(Item/SH Weapons/Hunter's-Knife.jpg,nolink,75x75,Hunter's Knife);|BGCOLOR(BLACK):COLOR(WHITE):''Hunter's Knife''</v>
      </c>
      <c r="ET24" t="str">
        <f t="shared" si="0"/>
        <v>&amp;ref(Spell/P_Nature.jpg,nolink,25x25,Nature);1</v>
      </c>
      <c r="EU24" t="str">
        <f t="shared" si="1"/>
        <v>&amp;ref(Spell/V_Nature.jpg,nolink,25x25,Nature Gem);5</v>
      </c>
      <c r="EV24" t="str">
        <f t="shared" si="2"/>
        <v>攻撃力：4&amp;ref(Item/D_Pierce.jpg,nolink,25x25,Pierce Damage);&amp;ref(Item/D_Magic.jpg,nolink,25x25,Magic Damage);&amp;br;防御貫通&amp;br;攻撃修正：2&amp;br;防御修正：1&amp;br;長さ：0</v>
      </c>
      <c r="EW24" t="str">
        <f t="shared" si="3"/>
        <v>n/a</v>
      </c>
      <c r="EX24" t="str">
        <f t="shared" si="4"/>
        <v>n/a</v>
      </c>
      <c r="EY24" t="str">
        <f t="shared" si="8"/>
        <v/>
      </c>
      <c r="EZ24" t="str">
        <f t="shared" si="16"/>
        <v/>
      </c>
      <c r="FA24" t="str">
        <f t="shared" si="9"/>
        <v/>
      </c>
      <c r="FB24" t="str">
        <f t="shared" si="5"/>
        <v/>
      </c>
      <c r="FC24" t="str">
        <f t="shared" si="10"/>
        <v/>
      </c>
      <c r="FD24" t="str">
        <f t="shared" si="11"/>
        <v/>
      </c>
      <c r="FE24" t="str">
        <f t="shared" si="12"/>
        <v>攻撃力：4&amp;ref(Item/D_Pierce.jpg,nolink,25x25,Pierce Damage);&amp;ref(Item/D_Magic.jpg,nolink,25x25,Magic Damage);&amp;br;防御貫通&amp;br;攻撃修正：2&amp;br;防御修正：1&amp;br;長さ：0</v>
      </c>
      <c r="FF24" t="str">
        <f t="shared" si="13"/>
        <v>~</v>
      </c>
      <c r="FG24" t="str">
        <f t="shared" si="14"/>
        <v>~</v>
      </c>
      <c r="FH24" s="24" t="str">
        <f t="shared" si="15"/>
        <v xml:space="preserve">|BGCOLOR(#000000):&amp;ref(Item/SH Weapons/Hunter's-Knife.jpg,nolink,75x75,Hunter's Knife);|BGCOLOR(BLACK):COLOR(WHITE):''Hunter's Knife''|片手|&amp;ref(Spell/P_Nature.jpg,nolink,25x25,Nature);1|&amp;ref(Spell/V_Nature.jpg,nolink,25x25,Nature Gem);5|
|~|&gt;|&gt;|&gt;|攻撃力：4&amp;ref(Item/D_Pierce.jpg,nolink,25x25,Pierce Damage);&amp;ref(Item/D_Magic.jpg,nolink,25x25,Magic Damage);&amp;br;防御貫通&amp;br;攻撃修正：2&amp;br;防御修正：1&amp;br;長さ：0|
|&gt;|&gt;|&gt;|&gt;|BGCOLOR(#F5F5F5):防御貫通の短剣。短いので補助武器に向く|
</v>
      </c>
    </row>
    <row r="25" spans="1:164" x14ac:dyDescent="0.15">
      <c r="A25" t="str">
        <f t="shared" si="6"/>
        <v/>
      </c>
      <c r="C25" s="1" t="s">
        <v>3349</v>
      </c>
      <c r="E25" s="1">
        <v>2</v>
      </c>
      <c r="F25" s="1" t="s">
        <v>3400</v>
      </c>
      <c r="H25" s="1" t="s">
        <v>641</v>
      </c>
      <c r="J25" s="1">
        <v>5</v>
      </c>
      <c r="L25" s="6">
        <v>5</v>
      </c>
      <c r="M25" s="1" t="s">
        <v>4334</v>
      </c>
      <c r="AE25" s="1">
        <v>2</v>
      </c>
      <c r="AF25" s="1">
        <v>2</v>
      </c>
      <c r="AK25" s="1">
        <v>3</v>
      </c>
      <c r="AT25" s="1" t="s">
        <v>3401</v>
      </c>
      <c r="ER25" s="20" t="s">
        <v>4384</v>
      </c>
      <c r="ES25" t="str">
        <f t="shared" si="7"/>
        <v>BGCOLOR(#000000):&amp;ref(Item/SH Weapons/Thorn-Spear.jpg,nolink,75x75,Thorn Spear);|BGCOLOR(BLACK):COLOR(WHITE):''Thorn Spear''</v>
      </c>
      <c r="ET25" t="str">
        <f t="shared" si="0"/>
        <v>&amp;ref(Spell/P_Nature.jpg,nolink,25x25,Nature);1</v>
      </c>
      <c r="EU25" t="str">
        <f t="shared" si="1"/>
        <v>&amp;ref(Spell/V_Nature.jpg,nolink,25x25,Nature Gem);5</v>
      </c>
      <c r="EV25" t="str">
        <f t="shared" si="2"/>
        <v>攻撃力：5&amp;ref(Item/D_Pierce.jpg,nolink,25x25,Pierce Damage);&amp;ref(Item/D_Magic.jpg,nolink,25x25,Magic Damage);&amp;br;攻撃修正：2&amp;br;防御修正：2&amp;br;長さ：3&amp;br;負傷時追撃：Strong Poison</v>
      </c>
      <c r="EW25" t="str">
        <f t="shared" si="3"/>
        <v>n/a</v>
      </c>
      <c r="EX25" t="str">
        <f t="shared" si="4"/>
        <v>n/a</v>
      </c>
      <c r="EY25" t="str">
        <f t="shared" si="8"/>
        <v/>
      </c>
      <c r="EZ25" t="str">
        <f t="shared" si="16"/>
        <v/>
      </c>
      <c r="FA25" t="str">
        <f t="shared" si="9"/>
        <v/>
      </c>
      <c r="FB25" t="str">
        <f t="shared" si="5"/>
        <v/>
      </c>
      <c r="FC25" t="str">
        <f t="shared" si="10"/>
        <v/>
      </c>
      <c r="FD25" t="str">
        <f t="shared" si="11"/>
        <v/>
      </c>
      <c r="FE25" t="str">
        <f t="shared" si="12"/>
        <v>攻撃力：5&amp;ref(Item/D_Pierce.jpg,nolink,25x25,Pierce Damage);&amp;ref(Item/D_Magic.jpg,nolink,25x25,Magic Damage);&amp;br;攻撃修正：2&amp;br;防御修正：2&amp;br;長さ：3&amp;br;負傷時追撃：Strong Poison</v>
      </c>
      <c r="FF25" t="str">
        <f t="shared" si="13"/>
        <v>~</v>
      </c>
      <c r="FG25" t="str">
        <f t="shared" si="14"/>
        <v>~</v>
      </c>
      <c r="FH25" s="24" t="str">
        <f t="shared" si="15"/>
        <v xml:space="preserve">|BGCOLOR(#000000):&amp;ref(Item/SH Weapons/Thorn-Spear.jpg,nolink,75x75,Thorn Spear);|BGCOLOR(BLACK):COLOR(WHITE):''Thorn Spear''|片手|&amp;ref(Spell/P_Nature.jpg,nolink,25x25,Nature);1|&amp;ref(Spell/V_Nature.jpg,nolink,25x25,Nature Gem);5|
|~|&gt;|&gt;|&gt;|攻撃力：5&amp;ref(Item/D_Pierce.jpg,nolink,25x25,Pierce Damage);&amp;ref(Item/D_Magic.jpg,nolink,25x25,Magic Damage);&amp;br;攻撃修正：2&amp;br;防御修正：2&amp;br;長さ：3&amp;br;負傷時追撃：Strong Poison|
|&gt;|&gt;|&gt;|&gt;|BGCOLOR(#F5F5F5):猛毒を持つ槍。傷さえ付けられれば侮れない威力に|
</v>
      </c>
    </row>
    <row r="26" spans="1:164" x14ac:dyDescent="0.15">
      <c r="A26" t="str">
        <f t="shared" si="6"/>
        <v/>
      </c>
      <c r="C26" s="1" t="s">
        <v>3349</v>
      </c>
      <c r="E26" s="1">
        <v>2</v>
      </c>
      <c r="F26" s="1" t="s">
        <v>3404</v>
      </c>
      <c r="H26" s="1" t="s">
        <v>643</v>
      </c>
      <c r="J26" s="1">
        <v>10</v>
      </c>
      <c r="L26" s="6">
        <v>0</v>
      </c>
      <c r="M26" s="1" t="s">
        <v>4333</v>
      </c>
      <c r="P26" s="1">
        <v>1</v>
      </c>
      <c r="AE26" s="1">
        <v>3</v>
      </c>
      <c r="AF26" s="1">
        <v>0</v>
      </c>
      <c r="AK26" s="1">
        <v>4</v>
      </c>
      <c r="AU26" s="1" t="s">
        <v>3405</v>
      </c>
      <c r="ER26" s="20" t="s">
        <v>4385</v>
      </c>
      <c r="ES26" t="str">
        <f t="shared" si="7"/>
        <v>BGCOLOR(#000000):&amp;ref(Item/SH Weapons/Vine-Whip.jpg,nolink,75x75,Vine Whip);|BGCOLOR(BLACK):COLOR(WHITE):''Vine Whip''</v>
      </c>
      <c r="ET26" t="str">
        <f t="shared" si="0"/>
        <v>&amp;ref(Spell/P_Nature.jpg,nolink,25x25,Nature);2</v>
      </c>
      <c r="EU26" t="str">
        <f t="shared" si="1"/>
        <v>&amp;ref(Spell/V_Nature.jpg,nolink,25x25,Nature Gem);10</v>
      </c>
      <c r="EV26" t="str">
        <f t="shared" si="2"/>
        <v>攻撃力：0&amp;ref(Item/D_Slash.jpg,nolink,25x25,Slash Damage);&amp;ref(Item/D_Magic.jpg,nolink,25x25,Magic Damage);&amp;br;ダメージ上限1&amp;br;攻撃修正：3&amp;br;防御修正：0&amp;br;長さ：4&amp;br;命中時追撃：Entanglement</v>
      </c>
      <c r="EW26" t="str">
        <f t="shared" si="3"/>
        <v>n/a</v>
      </c>
      <c r="EX26" t="str">
        <f t="shared" si="4"/>
        <v>n/a</v>
      </c>
      <c r="EY26" t="str">
        <f t="shared" si="8"/>
        <v/>
      </c>
      <c r="EZ26" t="str">
        <f t="shared" si="16"/>
        <v/>
      </c>
      <c r="FA26" t="str">
        <f t="shared" si="9"/>
        <v/>
      </c>
      <c r="FB26" t="str">
        <f t="shared" si="5"/>
        <v/>
      </c>
      <c r="FC26" t="str">
        <f t="shared" si="10"/>
        <v/>
      </c>
      <c r="FD26" t="str">
        <f t="shared" si="11"/>
        <v/>
      </c>
      <c r="FE26" t="str">
        <f t="shared" si="12"/>
        <v>攻撃力：0&amp;ref(Item/D_Slash.jpg,nolink,25x25,Slash Damage);&amp;ref(Item/D_Magic.jpg,nolink,25x25,Magic Damage);&amp;br;ダメージ上限1&amp;br;攻撃修正：3&amp;br;防御修正：0&amp;br;長さ：4&amp;br;命中時追撃：Entanglement</v>
      </c>
      <c r="FF26" t="str">
        <f t="shared" si="13"/>
        <v>~</v>
      </c>
      <c r="FG26" t="str">
        <f t="shared" si="14"/>
        <v>~</v>
      </c>
      <c r="FH26" s="24" t="str">
        <f t="shared" si="15"/>
        <v xml:space="preserve">|BGCOLOR(#000000):&amp;ref(Item/SH Weapons/Vine-Whip.jpg,nolink,75x75,Vine Whip);|BGCOLOR(BLACK):COLOR(WHITE):''Vine Whip''|片手|&amp;ref(Spell/P_Nature.jpg,nolink,25x25,Nature);2|&amp;ref(Spell/V_Nature.jpg,nolink,25x25,Nature Gem);10|
|~|&gt;|&gt;|&gt;|攻撃力：0&amp;ref(Item/D_Slash.jpg,nolink,25x25,Slash Damage);&amp;ref(Item/D_Magic.jpg,nolink,25x25,Magic Damage);&amp;br;ダメージ上限1&amp;br;攻撃修正：3&amp;br;防御修正：0&amp;br;長さ：4&amp;br;命中時追撃：Entanglement|
|&gt;|&gt;|&gt;|&gt;|BGCOLOR(#F5F5F5):敵を捕縛する。主武器にはなり得ない|
</v>
      </c>
    </row>
    <row r="27" spans="1:164" x14ac:dyDescent="0.15">
      <c r="A27" t="str">
        <f t="shared" si="6"/>
        <v/>
      </c>
      <c r="C27" s="1" t="s">
        <v>3349</v>
      </c>
      <c r="E27" s="1">
        <v>2</v>
      </c>
      <c r="F27" s="1" t="s">
        <v>3406</v>
      </c>
      <c r="H27" s="1" t="s">
        <v>641</v>
      </c>
      <c r="I27" s="1" t="s">
        <v>653</v>
      </c>
      <c r="J27" s="1">
        <v>5</v>
      </c>
      <c r="K27" s="7">
        <v>5</v>
      </c>
      <c r="L27" s="6">
        <v>4</v>
      </c>
      <c r="M27" s="1" t="s">
        <v>4334</v>
      </c>
      <c r="N27" s="1" t="s">
        <v>3383</v>
      </c>
      <c r="AE27" s="1">
        <v>4</v>
      </c>
      <c r="AF27" s="1">
        <v>1</v>
      </c>
      <c r="AK27" s="1">
        <v>0</v>
      </c>
      <c r="AT27" s="1" t="s">
        <v>3407</v>
      </c>
      <c r="DB27" s="2">
        <v>1</v>
      </c>
      <c r="EQ27" s="7" t="s">
        <v>3408</v>
      </c>
      <c r="ER27" s="20" t="s">
        <v>4386</v>
      </c>
      <c r="ES27" t="str">
        <f t="shared" si="7"/>
        <v>BGCOLOR(#000000):&amp;ref(Item/SH Weapons/Knife-of-the-Damned.jpg,nolink,75x75,Knife of the Damned);|BGCOLOR(BLACK):COLOR(WHITE):''Knife of the Damned''</v>
      </c>
      <c r="ET27" t="str">
        <f t="shared" si="0"/>
        <v>&amp;ref(Spell/P_Nature.jpg,nolink,25x25,Nature);1&amp;ref(Spell/P_Astral.jpg,nolink,25x25,Astral);1</v>
      </c>
      <c r="EU27" t="str">
        <f t="shared" si="1"/>
        <v>&amp;ref(Spell/V_Nature.jpg,nolink,25x25,Nature Gem);5&amp;ref(Spell/V_Astral.jpg,nolink,25x25,Astral Pearl);5</v>
      </c>
      <c r="EV27" t="str">
        <f t="shared" si="2"/>
        <v>攻撃力：4&amp;ref(Item/D_Pierce.jpg,nolink,25x25,Pierce Damage);&amp;ref(Item/D_Magic.jpg,nolink,25x25,Magic Damage);&amp;br;防御貫通&amp;br;攻撃修正：4&amp;br;防御修正：1&amp;br;長さ：0&amp;br;負傷時追撃：Curse</v>
      </c>
      <c r="EW27" t="str">
        <f t="shared" si="3"/>
        <v>n/a</v>
      </c>
      <c r="EX27" t="str">
        <f t="shared" si="4"/>
        <v/>
      </c>
      <c r="EY27" t="str">
        <f t="shared" si="8"/>
        <v/>
      </c>
      <c r="EZ27" t="str">
        <f t="shared" si="16"/>
        <v/>
      </c>
      <c r="FA27" t="str">
        <f t="shared" si="9"/>
        <v>&amp;ref(Item/Cursed.jpg,nolink,25x25,Cursed);</v>
      </c>
      <c r="FB27" t="str">
        <f t="shared" si="5"/>
        <v/>
      </c>
      <c r="FC27" t="str">
        <f t="shared" si="10"/>
        <v/>
      </c>
      <c r="FD27" t="str">
        <f t="shared" si="11"/>
        <v>&amp;ref(Item/Cursed.jpg,nolink,25x25,Cursed);&amp;br;装備解除不可</v>
      </c>
      <c r="FE27" t="str">
        <f t="shared" si="12"/>
        <v>攻撃力：4&amp;ref(Item/D_Pierce.jpg,nolink,25x25,Pierce Damage);&amp;ref(Item/D_Magic.jpg,nolink,25x25,Magic Damage);&amp;br;防御貫通&amp;br;攻撃修正：4&amp;br;防御修正：1&amp;br;長さ：0&amp;br;負傷時追撃：Curse&amp;br;&amp;br;&amp;ref(Item/Cursed.jpg,nolink,25x25,Cursed);&amp;br;装備解除不可</v>
      </c>
      <c r="FF27" t="str">
        <f t="shared" si="13"/>
        <v>&amp;br;&amp;ref(Item/Cursed.jpg,nolink,25x25,Cursed);&amp;br;装備解除不可</v>
      </c>
      <c r="FG27" t="str">
        <f t="shared" si="14"/>
        <v>~</v>
      </c>
      <c r="FH27" s="24" t="str">
        <f t="shared" si="15"/>
        <v xml:space="preserve">|BGCOLOR(#000000):&amp;ref(Item/SH Weapons/Knife-of-the-Damned.jpg,nolink,75x75,Knife of the Damned);|BGCOLOR(BLACK):COLOR(WHITE):''Knife of the Damned''|片手|&amp;ref(Spell/P_Nature.jpg,nolink,25x25,Nature);1&amp;ref(Spell/P_Astral.jpg,nolink,25x25,Astral);1|&amp;ref(Spell/V_Nature.jpg,nolink,25x25,Nature Gem);5&amp;ref(Spell/V_Astral.jpg,nolink,25x25,Astral Pearl);5|
|~|&gt;|&gt;|&gt;|攻撃力：4&amp;ref(Item/D_Pierce.jpg,nolink,25x25,Pierce Damage);&amp;ref(Item/D_Magic.jpg,nolink,25x25,Magic Damage);&amp;br;防御貫通&amp;br;攻撃修正：4&amp;br;防御修正：1&amp;br;長さ：0&amp;br;負傷時追撃：Curse&amp;br;&amp;br;&amp;ref(Item/Cursed.jpg,nolink,25x25,Cursed);&amp;br;装備解除不可|
|&gt;|&gt;|&gt;|&gt;|BGCOLOR(#F5F5F5):呪いを撒く短剣。自身も呪われる|
</v>
      </c>
    </row>
    <row r="28" spans="1:164" x14ac:dyDescent="0.15">
      <c r="A28" t="str">
        <f t="shared" si="6"/>
        <v/>
      </c>
      <c r="C28" s="1" t="s">
        <v>3349</v>
      </c>
      <c r="E28" s="1">
        <v>2</v>
      </c>
      <c r="F28" s="1" t="s">
        <v>3409</v>
      </c>
      <c r="H28" s="1" t="s">
        <v>648</v>
      </c>
      <c r="J28" s="1">
        <v>5</v>
      </c>
      <c r="L28" s="6">
        <v>0</v>
      </c>
      <c r="M28" s="1" t="s">
        <v>4335</v>
      </c>
      <c r="AE28" s="1">
        <v>1</v>
      </c>
      <c r="AF28" s="1">
        <v>0</v>
      </c>
      <c r="AK28" s="1">
        <v>1</v>
      </c>
      <c r="CJ28" s="2">
        <v>25</v>
      </c>
      <c r="EQ28" s="7" t="s">
        <v>3410</v>
      </c>
      <c r="ER28" s="20" t="s">
        <v>4387</v>
      </c>
      <c r="ES28" t="str">
        <f t="shared" si="7"/>
        <v>BGCOLOR(#000000):&amp;ref(Item/SH Weapons/Sceptre-of-Authority.jpg,nolink,75x75,Sceptre of Authority);|BGCOLOR(BLACK):COLOR(WHITE):''Sceptre of Authority''</v>
      </c>
      <c r="ET28" t="str">
        <f t="shared" si="0"/>
        <v>&amp;ref(Spell/P_Fire.jpg,nolink,25x25,Fire);1</v>
      </c>
      <c r="EU28" t="str">
        <f t="shared" si="1"/>
        <v>&amp;ref(Spell/V_Fire.jpg,nolink,25x25,Fire Gem);5</v>
      </c>
      <c r="EV28" t="str">
        <f t="shared" si="2"/>
        <v>攻撃力：0&amp;ref(Item/D_Blunt.jpg,nolink,25x25,Blunt Damage);&amp;ref(Item/D_Magic.jpg,nolink,25x25,Magic Damage);&amp;br;攻撃修正：1&amp;br;防御修正：0&amp;br;長さ：1</v>
      </c>
      <c r="EW28" t="str">
        <f t="shared" si="3"/>
        <v>n/a</v>
      </c>
      <c r="EX28" t="str">
        <f t="shared" si="4"/>
        <v/>
      </c>
      <c r="EY28" t="str">
        <f t="shared" si="8"/>
        <v/>
      </c>
      <c r="EZ28" t="str">
        <f t="shared" si="16"/>
        <v>&amp;ref(Nation/LivingLead.jpg,nolink,25x25,Leadership (25));</v>
      </c>
      <c r="FA28" t="str">
        <f t="shared" si="9"/>
        <v/>
      </c>
      <c r="FB28" t="str">
        <f t="shared" si="5"/>
        <v/>
      </c>
      <c r="FC28" t="str">
        <f t="shared" si="10"/>
        <v/>
      </c>
      <c r="FD28" t="str">
        <f t="shared" si="11"/>
        <v>&amp;ref(Nation/LivingLead.jpg,nolink,25x25,Leadership (25));&amp;br;戦闘時使用可能：Combustion</v>
      </c>
      <c r="FE28" t="str">
        <f t="shared" si="12"/>
        <v>攻撃力：0&amp;ref(Item/D_Blunt.jpg,nolink,25x25,Blunt Damage);&amp;ref(Item/D_Magic.jpg,nolink,25x25,Magic Damage);&amp;br;攻撃修正：1&amp;br;防御修正：0&amp;br;長さ：1&amp;br;&amp;br;&amp;ref(Nation/LivingLead.jpg,nolink,25x25,Leadership (25));&amp;br;戦闘時使用可能：Combustion</v>
      </c>
      <c r="FF28" t="str">
        <f t="shared" si="13"/>
        <v>&amp;br;&amp;ref(Nation/LivingLead.jpg,nolink,25x25,Leadership (25));&amp;br;戦闘時使用可能：Combustion</v>
      </c>
      <c r="FG28" t="str">
        <f t="shared" si="14"/>
        <v>~</v>
      </c>
      <c r="FH28" s="24" t="str">
        <f t="shared" si="15"/>
        <v xml:space="preserve">|BGCOLOR(#000000):&amp;ref(Item/SH Weapons/Sceptre-of-Authority.jpg,nolink,75x75,Sceptre of Authority);|BGCOLOR(BLACK):COLOR(WHITE):''Sceptre of Authority''|片手|&amp;ref(Spell/P_Fire.jpg,nolink,25x25,Fire);1|&amp;ref(Spell/V_Fire.jpg,nolink,25x25,Fire Gem);5|
|~|&gt;|&gt;|&gt;|攻撃力：0&amp;ref(Item/D_Blunt.jpg,nolink,25x25,Blunt Damage);&amp;ref(Item/D_Magic.jpg,nolink,25x25,Magic Damage);&amp;br;攻撃修正：1&amp;br;防御修正：0&amp;br;長さ：1&amp;br;&amp;br;&amp;ref(Nation/LivingLead.jpg,nolink,25x25,Leadership (25));&amp;br;戦闘時使用可能：Combustion|
|&gt;|&gt;|&gt;|&gt;|BGCOLOR(#F5F5F5):指揮能力を高める笏。発火の呪文も使える|
</v>
      </c>
    </row>
    <row r="29" spans="1:164" x14ac:dyDescent="0.15">
      <c r="A29" t="str">
        <f t="shared" si="6"/>
        <v/>
      </c>
      <c r="C29" s="1" t="s">
        <v>3349</v>
      </c>
      <c r="E29" s="1">
        <v>2</v>
      </c>
      <c r="F29" s="1" t="s">
        <v>3411</v>
      </c>
      <c r="H29" s="1" t="s">
        <v>647</v>
      </c>
      <c r="J29" s="1">
        <v>5</v>
      </c>
      <c r="L29" s="6">
        <v>2</v>
      </c>
      <c r="M29" s="1" t="s">
        <v>4333</v>
      </c>
      <c r="P29" s="1">
        <v>1</v>
      </c>
      <c r="AE29" s="1">
        <v>0</v>
      </c>
      <c r="AF29" s="1">
        <v>0</v>
      </c>
      <c r="AK29" s="1">
        <v>4</v>
      </c>
      <c r="AV29" s="1" t="s">
        <v>3412</v>
      </c>
      <c r="AX29" s="2">
        <v>5</v>
      </c>
      <c r="ER29" s="20" t="s">
        <v>4388</v>
      </c>
      <c r="ES29" t="str">
        <f t="shared" si="7"/>
        <v>BGCOLOR(#000000):&amp;ref(Item/SH Weapons/Thunder-Whip.jpg,nolink,75x75,Thunder Whip);|BGCOLOR(BLACK):COLOR(WHITE):''Thunder Whip''</v>
      </c>
      <c r="ET29" t="str">
        <f t="shared" si="0"/>
        <v>&amp;ref(Spell/P_Air.jpg,nolink,25x25,Air);1</v>
      </c>
      <c r="EU29" t="str">
        <f t="shared" si="1"/>
        <v>&amp;ref(Spell/V_Air.jpg,nolink,25x25,Air Gem);5</v>
      </c>
      <c r="EV29" t="str">
        <f t="shared" si="2"/>
        <v>攻撃力：2&amp;ref(Item/D_Slash.jpg,nolink,25x25,Slash Damage);&amp;ref(Item/D_Magic.jpg,nolink,25x25,Magic Damage);&amp;br;ダメージ上限1&amp;br;攻撃修正：0&amp;br;防御修正：0&amp;br;長さ：4&amp;br;攻撃時追撃：Chain Shock</v>
      </c>
      <c r="EW29" t="str">
        <f t="shared" si="3"/>
        <v>n/a</v>
      </c>
      <c r="EX29" t="str">
        <f t="shared" si="4"/>
        <v>&amp;ref(Item/Shock-Resistant.jpg,nolink,25x25,Shock Resistant (5));</v>
      </c>
      <c r="EY29" t="str">
        <f t="shared" si="8"/>
        <v/>
      </c>
      <c r="EZ29" t="str">
        <f t="shared" si="16"/>
        <v/>
      </c>
      <c r="FA29" t="str">
        <f t="shared" si="9"/>
        <v/>
      </c>
      <c r="FB29" t="str">
        <f t="shared" si="5"/>
        <v/>
      </c>
      <c r="FC29" t="str">
        <f t="shared" si="10"/>
        <v/>
      </c>
      <c r="FD29" t="str">
        <f t="shared" si="11"/>
        <v>&amp;ref(Item/Shock-Resistant.jpg,nolink,25x25,Shock Resistant (5));</v>
      </c>
      <c r="FE29" t="str">
        <f t="shared" si="12"/>
        <v>攻撃力：2&amp;ref(Item/D_Slash.jpg,nolink,25x25,Slash Damage);&amp;ref(Item/D_Magic.jpg,nolink,25x25,Magic Damage);&amp;br;ダメージ上限1&amp;br;攻撃修正：0&amp;br;防御修正：0&amp;br;長さ：4&amp;br;攻撃時追撃：Chain Shock&amp;br;&amp;br;&amp;ref(Item/Shock-Resistant.jpg,nolink,25x25,Shock Resistant (5));</v>
      </c>
      <c r="FF29" t="str">
        <f t="shared" si="13"/>
        <v>&amp;br;&amp;ref(Item/Shock-Resistant.jpg,nolink,25x25,Shock Resistant (5));</v>
      </c>
      <c r="FG29" t="str">
        <f t="shared" si="14"/>
        <v>~</v>
      </c>
      <c r="FH29" s="24" t="str">
        <f t="shared" si="15"/>
        <v xml:space="preserve">|BGCOLOR(#000000):&amp;ref(Item/SH Weapons/Thunder-Whip.jpg,nolink,75x75,Thunder Whip);|BGCOLOR(BLACK):COLOR(WHITE):''Thunder Whip''|片手|&amp;ref(Spell/P_Air.jpg,nolink,25x25,Air);1|&amp;ref(Spell/V_Air.jpg,nolink,25x25,Air Gem);5|
|~|&gt;|&gt;|&gt;|攻撃力：2&amp;ref(Item/D_Slash.jpg,nolink,25x25,Slash Damage);&amp;ref(Item/D_Magic.jpg,nolink,25x25,Magic Damage);&amp;br;ダメージ上限1&amp;br;攻撃修正：0&amp;br;防御修正：0&amp;br;長さ：4&amp;br;攻撃時追撃：Chain Shock&amp;br;&amp;br;&amp;ref(Item/Shock-Resistant.jpg,nolink,25x25,Shock Resistant (5));|
|&gt;|&gt;|&gt;|&gt;|BGCOLOR(#F5F5F5):連鎖する電撃を放つ鞭。耐性のない敵の群れに有効|
</v>
      </c>
    </row>
    <row r="30" spans="1:164" x14ac:dyDescent="0.15">
      <c r="A30" t="str">
        <f t="shared" si="6"/>
        <v/>
      </c>
      <c r="C30" s="1" t="s">
        <v>3349</v>
      </c>
      <c r="E30" s="1">
        <v>2</v>
      </c>
      <c r="F30" s="1" t="s">
        <v>3413</v>
      </c>
      <c r="H30" s="1" t="s">
        <v>639</v>
      </c>
      <c r="J30" s="1">
        <v>5</v>
      </c>
      <c r="L30" s="6">
        <v>0</v>
      </c>
      <c r="M30" s="1" t="s">
        <v>4335</v>
      </c>
      <c r="AE30" s="1">
        <v>1</v>
      </c>
      <c r="AF30" s="1">
        <v>0</v>
      </c>
      <c r="AK30" s="1">
        <v>1</v>
      </c>
      <c r="CL30" s="2">
        <v>50</v>
      </c>
      <c r="DD30" s="2">
        <v>1</v>
      </c>
      <c r="ER30" s="20" t="s">
        <v>4389</v>
      </c>
      <c r="ES30" t="str">
        <f t="shared" si="7"/>
        <v>BGCOLOR(#000000):&amp;ref(Item/SH Weapons/Rod-of-the-Leper-King.jpg,nolink,75x75,Rod of the Leper King);|BGCOLOR(BLACK):COLOR(WHITE):''Rod of the Leper King''</v>
      </c>
      <c r="ET30" t="str">
        <f t="shared" si="0"/>
        <v>&amp;ref(Spell/P_Death.jpg,nolink,25x25,Death);1</v>
      </c>
      <c r="EU30" t="str">
        <f t="shared" si="1"/>
        <v>&amp;ref(Spell/V_Death.jpg,nolink,25x25,Death Gem);5</v>
      </c>
      <c r="EV30" t="str">
        <f t="shared" si="2"/>
        <v>攻撃力：0&amp;ref(Item/D_Blunt.jpg,nolink,25x25,Blunt Damage);&amp;ref(Item/D_Magic.jpg,nolink,25x25,Magic Damage);&amp;br;攻撃修正：1&amp;br;防御修正：0&amp;br;長さ：1</v>
      </c>
      <c r="EW30" t="str">
        <f t="shared" si="3"/>
        <v>n/a</v>
      </c>
      <c r="EX30" t="str">
        <f t="shared" si="4"/>
        <v/>
      </c>
      <c r="EY30" t="str">
        <f t="shared" si="8"/>
        <v/>
      </c>
      <c r="EZ30" t="str">
        <f t="shared" si="16"/>
        <v>&amp;ref(Nation/UndeadLead.jpg,nolink,25x25,Undead Leadership (50));</v>
      </c>
      <c r="FA30" t="str">
        <f t="shared" si="9"/>
        <v>&amp;ref(Item/Diseased.jpg,nolink,25x25,Diseased);</v>
      </c>
      <c r="FB30" t="str">
        <f t="shared" si="5"/>
        <v/>
      </c>
      <c r="FC30" t="str">
        <f t="shared" si="10"/>
        <v/>
      </c>
      <c r="FD30" t="str">
        <f t="shared" si="11"/>
        <v>&amp;ref(Nation/UndeadLead.jpg,nolink,25x25,Undead Leadership (50));&amp;ref(Item/Diseased.jpg,nolink,25x25,Diseased);</v>
      </c>
      <c r="FE30" t="str">
        <f t="shared" si="12"/>
        <v>攻撃力：0&amp;ref(Item/D_Blunt.jpg,nolink,25x25,Blunt Damage);&amp;ref(Item/D_Magic.jpg,nolink,25x25,Magic Damage);&amp;br;攻撃修正：1&amp;br;防御修正：0&amp;br;長さ：1&amp;br;&amp;br;&amp;ref(Nation/UndeadLead.jpg,nolink,25x25,Undead Leadership (50));&amp;ref(Item/Diseased.jpg,nolink,25x25,Diseased);</v>
      </c>
      <c r="FF30" t="str">
        <f t="shared" si="13"/>
        <v>&amp;br;&amp;ref(Nation/UndeadLead.jpg,nolink,25x25,Undead Leadership (50));&amp;ref(Item/Diseased.jpg,nolink,25x25,Diseased);</v>
      </c>
      <c r="FG30" t="str">
        <f t="shared" si="14"/>
        <v>~</v>
      </c>
      <c r="FH30" s="24" t="str">
        <f t="shared" si="15"/>
        <v xml:space="preserve">|BGCOLOR(#000000):&amp;ref(Item/SH Weapons/Rod-of-the-Leper-King.jpg,nolink,75x75,Rod of the Leper King);|BGCOLOR(BLACK):COLOR(WHITE):''Rod of the Leper King''|片手|&amp;ref(Spell/P_Death.jpg,nolink,25x25,Death);1|&amp;ref(Spell/V_Death.jpg,nolink,25x25,Death Gem);5|
|~|&gt;|&gt;|&gt;|攻撃力：0&amp;ref(Item/D_Blunt.jpg,nolink,25x25,Blunt Damage);&amp;ref(Item/D_Magic.jpg,nolink,25x25,Magic Damage);&amp;br;攻撃修正：1&amp;br;防御修正：0&amp;br;長さ：1&amp;br;&amp;br;&amp;ref(Nation/UndeadLead.jpg,nolink,25x25,Undead Leadership (50));&amp;ref(Item/Diseased.jpg,nolink,25x25,Diseased);|
|&gt;|&gt;|&gt;|&gt;|BGCOLOR(#F5F5F5):アンデッドを指揮するための笏。ただし病気になる|
</v>
      </c>
    </row>
    <row r="31" spans="1:164" x14ac:dyDescent="0.15">
      <c r="A31" t="str">
        <f t="shared" si="6"/>
        <v>片手2E</v>
      </c>
      <c r="C31" s="1" t="s">
        <v>3349</v>
      </c>
      <c r="E31" s="1">
        <v>2</v>
      </c>
      <c r="F31" s="1" t="s">
        <v>3414</v>
      </c>
      <c r="H31" s="1" t="s">
        <v>639</v>
      </c>
      <c r="I31" s="1" t="s">
        <v>653</v>
      </c>
      <c r="J31" s="1">
        <v>5</v>
      </c>
      <c r="K31" s="7">
        <v>5</v>
      </c>
      <c r="L31" s="6">
        <v>3</v>
      </c>
      <c r="M31" s="1" t="s">
        <v>4334</v>
      </c>
      <c r="N31" s="1" t="s">
        <v>3394</v>
      </c>
      <c r="AE31" s="1">
        <v>3</v>
      </c>
      <c r="AF31" s="1">
        <v>1</v>
      </c>
      <c r="AK31" s="1">
        <v>0</v>
      </c>
      <c r="AT31" s="1" t="s">
        <v>3379</v>
      </c>
      <c r="ER31" s="20" t="s">
        <v>4390</v>
      </c>
      <c r="ES31" t="str">
        <f t="shared" si="7"/>
        <v>BGCOLOR(#000000):&amp;ref(Item/SH Weapons/Duskdagger.jpg,nolink,75x75,Duskdagger);|BGCOLOR(BLACK):COLOR(WHITE):''Duskdagger''</v>
      </c>
      <c r="ET31" t="str">
        <f t="shared" si="0"/>
        <v>&amp;ref(Spell/P_Death.jpg,nolink,25x25,Death);1&amp;ref(Spell/P_Astral.jpg,nolink,25x25,Astral);1</v>
      </c>
      <c r="EU31" t="str">
        <f t="shared" si="1"/>
        <v>&amp;ref(Spell/V_Death.jpg,nolink,25x25,Death Gem);5&amp;ref(Spell/V_Astral.jpg,nolink,25x25,Astral Pearl);5</v>
      </c>
      <c r="EV31" t="str">
        <f t="shared" si="2"/>
        <v>攻撃力：3&amp;ref(Item/D_Pierce.jpg,nolink,25x25,Pierce Damage);&amp;ref(Item/D_Magic.jpg,nolink,25x25,Magic Damage);&amp;br;防御無視&amp;br;攻撃修正：3&amp;br;防御修正：1&amp;br;長さ：0&amp;br;負傷時追撃：Draw Blood</v>
      </c>
      <c r="EW31" t="str">
        <f t="shared" si="3"/>
        <v>n/a</v>
      </c>
      <c r="EX31" t="str">
        <f t="shared" si="4"/>
        <v>n/a</v>
      </c>
      <c r="EY31" t="str">
        <f t="shared" si="8"/>
        <v/>
      </c>
      <c r="EZ31" t="str">
        <f t="shared" si="16"/>
        <v/>
      </c>
      <c r="FA31" t="str">
        <f t="shared" si="9"/>
        <v/>
      </c>
      <c r="FB31" t="str">
        <f t="shared" si="5"/>
        <v/>
      </c>
      <c r="FC31" t="str">
        <f t="shared" si="10"/>
        <v/>
      </c>
      <c r="FD31" t="str">
        <f t="shared" si="11"/>
        <v/>
      </c>
      <c r="FE31" t="str">
        <f t="shared" si="12"/>
        <v>攻撃力：3&amp;ref(Item/D_Pierce.jpg,nolink,25x25,Pierce Damage);&amp;ref(Item/D_Magic.jpg,nolink,25x25,Magic Damage);&amp;br;防御無視&amp;br;攻撃修正：3&amp;br;防御修正：1&amp;br;長さ：0&amp;br;負傷時追撃：Draw Blood</v>
      </c>
      <c r="FF31" t="str">
        <f t="shared" si="13"/>
        <v>~</v>
      </c>
      <c r="FG31" t="str">
        <f t="shared" si="14"/>
        <v>~</v>
      </c>
      <c r="FH31" s="24" t="str">
        <f t="shared" si="15"/>
        <v xml:space="preserve">|BGCOLOR(#000000):&amp;ref(Item/SH Weapons/Duskdagger.jpg,nolink,75x75,Duskdagger);|BGCOLOR(BLACK):COLOR(WHITE):''Duskdagger''|片手|&amp;ref(Spell/P_Death.jpg,nolink,25x25,Death);1&amp;ref(Spell/P_Astral.jpg,nolink,25x25,Astral);1|&amp;ref(Spell/V_Death.jpg,nolink,25x25,Death Gem);5&amp;ref(Spell/V_Astral.jpg,nolink,25x25,Astral Pearl);5|
|~|&gt;|&gt;|&gt;|攻撃力：3&amp;ref(Item/D_Pierce.jpg,nolink,25x25,Pierce Damage);&amp;ref(Item/D_Magic.jpg,nolink,25x25,Magic Damage);&amp;br;防御無視&amp;br;攻撃修正：3&amp;br;防御修正：1&amp;br;長さ：0&amp;br;負傷時追撃：Draw Blood|
|&gt;|&gt;|&gt;|&gt;|BGCOLOR(#F5F5F5):防御無視の短剣。さらに大量出血まで引き起こす|
</v>
      </c>
    </row>
    <row r="32" spans="1:164" x14ac:dyDescent="0.15">
      <c r="A32" t="str">
        <f t="shared" si="6"/>
        <v>片手4S</v>
      </c>
      <c r="C32" s="1" t="s">
        <v>3349</v>
      </c>
      <c r="E32" s="1">
        <v>4</v>
      </c>
      <c r="F32" s="1" t="s">
        <v>3415</v>
      </c>
      <c r="H32" s="1" t="s">
        <v>642</v>
      </c>
      <c r="J32" s="1">
        <v>5</v>
      </c>
      <c r="L32" s="6">
        <v>8</v>
      </c>
      <c r="M32" s="1" t="s">
        <v>4333</v>
      </c>
      <c r="AE32" s="1">
        <v>1</v>
      </c>
      <c r="AF32" s="1">
        <v>2</v>
      </c>
      <c r="AK32" s="1">
        <v>1</v>
      </c>
      <c r="AV32" s="1" t="s">
        <v>3416</v>
      </c>
      <c r="AY32" s="2">
        <v>5</v>
      </c>
      <c r="ER32" s="20" t="s">
        <v>4391</v>
      </c>
      <c r="ES32" t="str">
        <f t="shared" si="7"/>
        <v>BGCOLOR(#000000):&amp;ref(Item/SH Weapons/Frost-Brand.jpg,nolink,75x75,Frost Brand);|BGCOLOR(BLACK):COLOR(WHITE):''Frost Brand''</v>
      </c>
      <c r="ET32" t="str">
        <f t="shared" si="0"/>
        <v>&amp;ref(Spell/P_Water.jpg,nolink,25x25,Water);1</v>
      </c>
      <c r="EU32" t="str">
        <f t="shared" si="1"/>
        <v>&amp;ref(Spell/V_Water.jpg,nolink,25x25,Water Gem);5</v>
      </c>
      <c r="EV32" t="str">
        <f t="shared" si="2"/>
        <v>攻撃力：8&amp;ref(Item/D_Slash.jpg,nolink,25x25,Slash Damage);&amp;ref(Item/D_Magic.jpg,nolink,25x25,Magic Damage);&amp;br;攻撃修正：1&amp;br;防御修正：2&amp;br;長さ：1&amp;br;攻撃時追撃：Small Area Cold</v>
      </c>
      <c r="EW32" t="str">
        <f t="shared" si="3"/>
        <v>n/a</v>
      </c>
      <c r="EX32" t="str">
        <f t="shared" si="4"/>
        <v>&amp;ref(Item/Cold-Resistant.jpg,nolink,25x25,Cold Resistant (5));</v>
      </c>
      <c r="EY32" t="str">
        <f t="shared" si="8"/>
        <v/>
      </c>
      <c r="EZ32" t="str">
        <f t="shared" si="16"/>
        <v/>
      </c>
      <c r="FA32" t="str">
        <f t="shared" si="9"/>
        <v/>
      </c>
      <c r="FB32" t="str">
        <f t="shared" si="5"/>
        <v/>
      </c>
      <c r="FC32" t="str">
        <f t="shared" si="10"/>
        <v/>
      </c>
      <c r="FD32" t="str">
        <f t="shared" si="11"/>
        <v>&amp;ref(Item/Cold-Resistant.jpg,nolink,25x25,Cold Resistant (5));</v>
      </c>
      <c r="FE32" t="str">
        <f t="shared" si="12"/>
        <v>攻撃力：8&amp;ref(Item/D_Slash.jpg,nolink,25x25,Slash Damage);&amp;ref(Item/D_Magic.jpg,nolink,25x25,Magic Damage);&amp;br;攻撃修正：1&amp;br;防御修正：2&amp;br;長さ：1&amp;br;攻撃時追撃：Small Area Cold&amp;br;&amp;br;&amp;ref(Item/Cold-Resistant.jpg,nolink,25x25,Cold Resistant (5));</v>
      </c>
      <c r="FF32" t="str">
        <f t="shared" si="13"/>
        <v>&amp;br;&amp;ref(Item/Cold-Resistant.jpg,nolink,25x25,Cold Resistant (5));</v>
      </c>
      <c r="FG32" t="str">
        <f t="shared" si="14"/>
        <v>~</v>
      </c>
      <c r="FH32" s="24" t="str">
        <f t="shared" si="15"/>
        <v xml:space="preserve">|BGCOLOR(#000000):&amp;ref(Item/SH Weapons/Frost-Brand.jpg,nolink,75x75,Frost Brand);|BGCOLOR(BLACK):COLOR(WHITE):''Frost Brand''|片手|&amp;ref(Spell/P_Water.jpg,nolink,25x25,Water);1|&amp;ref(Spell/V_Water.jpg,nolink,25x25,Water Gem);5|
|~|&gt;|&gt;|&gt;|攻撃力：8&amp;ref(Item/D_Slash.jpg,nolink,25x25,Slash Damage);&amp;ref(Item/D_Magic.jpg,nolink,25x25,Magic Damage);&amp;br;攻撃修正：1&amp;br;防御修正：2&amp;br;長さ：1&amp;br;攻撃時追撃：Small Area Cold&amp;br;&amp;br;&amp;ref(Item/Cold-Resistant.jpg,nolink,25x25,Cold Resistant (5));|
|&gt;|&gt;|&gt;|&gt;|BGCOLOR(#F5F5F5):小範囲を冷気で攻撃。雑兵の群れを容易に捌く|
</v>
      </c>
    </row>
    <row r="33" spans="1:164" x14ac:dyDescent="0.15">
      <c r="A33" t="str">
        <f t="shared" si="6"/>
        <v/>
      </c>
      <c r="C33" s="1" t="s">
        <v>3349</v>
      </c>
      <c r="E33" s="1">
        <v>4</v>
      </c>
      <c r="F33" s="1" t="s">
        <v>3417</v>
      </c>
      <c r="H33" s="1" t="s">
        <v>650</v>
      </c>
      <c r="J33" s="1">
        <v>10</v>
      </c>
      <c r="L33" s="6">
        <v>10</v>
      </c>
      <c r="M33" s="1" t="s">
        <v>4333</v>
      </c>
      <c r="AB33" s="1">
        <v>2</v>
      </c>
      <c r="AE33" s="1">
        <v>2</v>
      </c>
      <c r="AF33" s="1">
        <v>4</v>
      </c>
      <c r="AK33" s="1">
        <v>1</v>
      </c>
      <c r="ER33" s="20" t="s">
        <v>4392</v>
      </c>
      <c r="ES33" t="str">
        <f t="shared" si="7"/>
        <v>BGCOLOR(#000000):&amp;ref(Item/SH Weapons/Sword-of-Swiftness.jpg,nolink,75x75,Sword of Swiftness);|BGCOLOR(BLACK):COLOR(WHITE):''Sword of Swiftness''</v>
      </c>
      <c r="ET33" t="str">
        <f t="shared" si="0"/>
        <v>&amp;ref(Spell/P_Water.jpg,nolink,25x25,Water);2</v>
      </c>
      <c r="EU33" t="str">
        <f t="shared" si="1"/>
        <v>&amp;ref(Spell/V_Water.jpg,nolink,25x25,Water Gem);10</v>
      </c>
      <c r="EV33" t="str">
        <f t="shared" si="2"/>
        <v>攻撃力：10&amp;ref(Item/D_Slash.jpg,nolink,25x25,Slash Damage);&amp;ref(Item/D_Magic.jpg,nolink,25x25,Magic Damage);&amp;br;2回連続攻撃&amp;br;攻撃修正：2&amp;br;防御修正：4&amp;br;長さ：1</v>
      </c>
      <c r="EW33" t="str">
        <f t="shared" si="3"/>
        <v>n/a</v>
      </c>
      <c r="EX33" t="str">
        <f t="shared" si="4"/>
        <v>n/a</v>
      </c>
      <c r="EY33" t="str">
        <f t="shared" si="8"/>
        <v/>
      </c>
      <c r="EZ33" t="str">
        <f t="shared" si="16"/>
        <v/>
      </c>
      <c r="FA33" t="str">
        <f t="shared" si="9"/>
        <v/>
      </c>
      <c r="FB33" t="str">
        <f t="shared" si="5"/>
        <v/>
      </c>
      <c r="FC33" t="str">
        <f t="shared" si="10"/>
        <v/>
      </c>
      <c r="FD33" t="str">
        <f t="shared" si="11"/>
        <v/>
      </c>
      <c r="FE33" t="str">
        <f t="shared" si="12"/>
        <v>攻撃力：10&amp;ref(Item/D_Slash.jpg,nolink,25x25,Slash Damage);&amp;ref(Item/D_Magic.jpg,nolink,25x25,Magic Damage);&amp;br;2回連続攻撃&amp;br;攻撃修正：2&amp;br;防御修正：4&amp;br;長さ：1</v>
      </c>
      <c r="FF33" t="str">
        <f t="shared" si="13"/>
        <v>~</v>
      </c>
      <c r="FG33" t="str">
        <f t="shared" si="14"/>
        <v>~</v>
      </c>
      <c r="FH33" s="24" t="str">
        <f t="shared" si="15"/>
        <v xml:space="preserve">|BGCOLOR(#000000):&amp;ref(Item/SH Weapons/Sword-of-Swiftness.jpg,nolink,75x75,Sword of Swiftness);|BGCOLOR(BLACK):COLOR(WHITE):''Sword of Swiftness''|片手|&amp;ref(Spell/P_Water.jpg,nolink,25x25,Water);2|&amp;ref(Spell/V_Water.jpg,nolink,25x25,Water Gem);10|
|~|&gt;|&gt;|&gt;|攻撃力：10&amp;ref(Item/D_Slash.jpg,nolink,25x25,Slash Damage);&amp;ref(Item/D_Magic.jpg,nolink,25x25,Magic Damage);&amp;br;2回連続攻撃&amp;br;攻撃修正：2&amp;br;防御修正：4&amp;br;長さ：1|
|&gt;|&gt;|&gt;|&gt;|BGCOLOR(#F5F5F5):二連攻撃が可能。筋力次第で恐るべき威力に|
</v>
      </c>
    </row>
    <row r="34" spans="1:164" x14ac:dyDescent="0.15">
      <c r="A34" t="str">
        <f t="shared" si="6"/>
        <v/>
      </c>
      <c r="C34" s="1" t="s">
        <v>3349</v>
      </c>
      <c r="E34" s="1">
        <v>4</v>
      </c>
      <c r="F34" s="1" t="s">
        <v>3418</v>
      </c>
      <c r="H34" s="1" t="s">
        <v>638</v>
      </c>
      <c r="I34" s="1" t="s">
        <v>653</v>
      </c>
      <c r="J34" s="1">
        <v>5</v>
      </c>
      <c r="K34" s="7">
        <v>5</v>
      </c>
      <c r="L34" s="6">
        <v>12</v>
      </c>
      <c r="M34" s="1" t="s">
        <v>4333</v>
      </c>
      <c r="N34" s="1" t="s">
        <v>3383</v>
      </c>
      <c r="AE34" s="1">
        <v>3</v>
      </c>
      <c r="AF34" s="1">
        <v>0</v>
      </c>
      <c r="AK34" s="1">
        <v>1</v>
      </c>
      <c r="AT34" s="1" t="s">
        <v>3419</v>
      </c>
      <c r="ER34" s="20" t="s">
        <v>4393</v>
      </c>
      <c r="ES34" t="str">
        <f t="shared" si="7"/>
        <v>BGCOLOR(#000000):&amp;ref(Item/SH Weapons/Elf-Bane.jpg,nolink,75x75,Elf Bane);|BGCOLOR(BLACK):COLOR(WHITE):''Elf Bane''</v>
      </c>
      <c r="ET34" t="str">
        <f t="shared" si="0"/>
        <v>&amp;ref(Spell/P_Earth.jpg,nolink,25x25,Earth);1&amp;ref(Spell/P_Astral.jpg,nolink,25x25,Astral);1</v>
      </c>
      <c r="EU34" t="str">
        <f t="shared" si="1"/>
        <v>&amp;ref(Spell/V_Earth.jpg,nolink,25x25,Earth Gem);5&amp;ref(Spell/V_Astral.jpg,nolink,25x25,Astral Pearl);5</v>
      </c>
      <c r="EV34" t="str">
        <f t="shared" si="2"/>
        <v>攻撃力：12&amp;ref(Item/D_Slash.jpg,nolink,25x25,Slash Damage);&amp;ref(Item/D_Magic.jpg,nolink,25x25,Magic Damage);&amp;br;防御貫通&amp;br;攻撃修正：3&amp;br;防御修正：0&amp;br;長さ：1&amp;br;負傷時追撃：Slay Magic</v>
      </c>
      <c r="EW34" t="str">
        <f t="shared" si="3"/>
        <v>n/a</v>
      </c>
      <c r="EX34" t="str">
        <f t="shared" si="4"/>
        <v>n/a</v>
      </c>
      <c r="EY34" t="str">
        <f t="shared" si="8"/>
        <v/>
      </c>
      <c r="EZ34" t="str">
        <f t="shared" si="16"/>
        <v/>
      </c>
      <c r="FA34" t="str">
        <f t="shared" si="9"/>
        <v/>
      </c>
      <c r="FB34" t="str">
        <f t="shared" si="5"/>
        <v/>
      </c>
      <c r="FC34" t="str">
        <f t="shared" si="10"/>
        <v/>
      </c>
      <c r="FD34" t="str">
        <f t="shared" si="11"/>
        <v/>
      </c>
      <c r="FE34" t="str">
        <f t="shared" si="12"/>
        <v>攻撃力：12&amp;ref(Item/D_Slash.jpg,nolink,25x25,Slash Damage);&amp;ref(Item/D_Magic.jpg,nolink,25x25,Magic Damage);&amp;br;防御貫通&amp;br;攻撃修正：3&amp;br;防御修正：0&amp;br;長さ：1&amp;br;負傷時追撃：Slay Magic</v>
      </c>
      <c r="FF34" t="str">
        <f t="shared" si="13"/>
        <v>~</v>
      </c>
      <c r="FG34" t="str">
        <f t="shared" si="14"/>
        <v>~</v>
      </c>
      <c r="FH34" s="24" t="str">
        <f t="shared" si="15"/>
        <v xml:space="preserve">|BGCOLOR(#000000):&amp;ref(Item/SH Weapons/Elf-Bane.jpg,nolink,75x75,Elf Bane);|BGCOLOR(BLACK):COLOR(WHITE):''Elf Bane''|片手|&amp;ref(Spell/P_Earth.jpg,nolink,25x25,Earth);1&amp;ref(Spell/P_Astral.jpg,nolink,25x25,Astral);1|&amp;ref(Spell/V_Earth.jpg,nolink,25x25,Earth Gem);5&amp;ref(Spell/V_Astral.jpg,nolink,25x25,Astral Pearl);5|
|~|&gt;|&gt;|&gt;|攻撃力：12&amp;ref(Item/D_Slash.jpg,nolink,25x25,Slash Damage);&amp;ref(Item/D_Magic.jpg,nolink,25x25,Magic Damage);&amp;br;防御貫通&amp;br;攻撃修正：3&amp;br;防御修正：0&amp;br;長さ：1&amp;br;負傷時追撃：Slay Magic|
|&gt;|&gt;|&gt;|&gt;|BGCOLOR(#F5F5F5):魔法生物殺しの斧。攻撃力自体も優秀|
</v>
      </c>
    </row>
    <row r="35" spans="1:164" x14ac:dyDescent="0.15">
      <c r="A35" t="str">
        <f t="shared" si="6"/>
        <v/>
      </c>
      <c r="C35" s="1" t="s">
        <v>3349</v>
      </c>
      <c r="E35" s="1">
        <v>4</v>
      </c>
      <c r="F35" s="1" t="s">
        <v>3420</v>
      </c>
      <c r="H35" s="1" t="s">
        <v>667</v>
      </c>
      <c r="J35" s="1">
        <v>10</v>
      </c>
      <c r="L35" s="6">
        <v>6</v>
      </c>
      <c r="M35" s="1" t="s">
        <v>4334</v>
      </c>
      <c r="Q35" s="1">
        <v>3</v>
      </c>
      <c r="AE35" s="1">
        <v>1</v>
      </c>
      <c r="AF35" s="1">
        <v>1</v>
      </c>
      <c r="AK35" s="1">
        <v>3</v>
      </c>
      <c r="CG35" s="2">
        <v>1</v>
      </c>
      <c r="EQ35" s="7" t="s">
        <v>3427</v>
      </c>
      <c r="ER35" s="20" t="s">
        <v>4394</v>
      </c>
      <c r="ES35" t="str">
        <f t="shared" si="7"/>
        <v>BGCOLOR(#000000):&amp;ref(Item/SH Weapons/Herald-Lance.jpg,nolink,75x75,Herald Lance);|BGCOLOR(BLACK):COLOR(WHITE):''Herald Lance''</v>
      </c>
      <c r="ET35" t="str">
        <f t="shared" si="0"/>
        <v>&amp;ref(Spell/P_Astral.jpg,nolink,25x25,Astral);2</v>
      </c>
      <c r="EU35" t="str">
        <f t="shared" si="1"/>
        <v>&amp;ref(Spell/V_Astral.jpg,nolink,25x25,Astral Pearl);10</v>
      </c>
      <c r="EV35" t="str">
        <f t="shared" si="2"/>
        <v>攻撃力：6&amp;ref(Item/D_Pierce.jpg,nolink,25x25,Pierce Damage);&amp;ref(Item/D_Magic.jpg,nolink,25x25,Magic Damage);&amp;br;対アンデッド/デーモン三倍打&amp;br;攻撃修正：1&amp;br;防御修正：1&amp;br;長さ：3</v>
      </c>
      <c r="EW35" t="str">
        <f t="shared" si="3"/>
        <v>n/a</v>
      </c>
      <c r="EX35" t="str">
        <f t="shared" si="4"/>
        <v/>
      </c>
      <c r="EY35" t="str">
        <f t="shared" si="8"/>
        <v/>
      </c>
      <c r="EZ35" t="str">
        <f t="shared" si="16"/>
        <v>&amp;ref(Item/Inspirational.jpg,nolink,25x25,Inspirational (1));</v>
      </c>
      <c r="FA35" t="str">
        <f t="shared" si="9"/>
        <v/>
      </c>
      <c r="FB35" t="str">
        <f t="shared" si="5"/>
        <v/>
      </c>
      <c r="FC35" t="str">
        <f t="shared" si="10"/>
        <v/>
      </c>
      <c r="FD35" t="str">
        <f t="shared" si="11"/>
        <v>&amp;ref(Item/Inspirational.jpg,nolink,25x25,Inspirational (1));&amp;br;戦闘時使用可能：Solar Rays</v>
      </c>
      <c r="FE35" t="str">
        <f t="shared" si="12"/>
        <v>攻撃力：6&amp;ref(Item/D_Pierce.jpg,nolink,25x25,Pierce Damage);&amp;ref(Item/D_Magic.jpg,nolink,25x25,Magic Damage);&amp;br;対アンデッド/デーモン三倍打&amp;br;攻撃修正：1&amp;br;防御修正：1&amp;br;長さ：3&amp;br;&amp;br;&amp;ref(Item/Inspirational.jpg,nolink,25x25,Inspirational (1));&amp;br;戦闘時使用可能：Solar Rays</v>
      </c>
      <c r="FF35" t="str">
        <f t="shared" si="13"/>
        <v>&amp;br;&amp;ref(Item/Inspirational.jpg,nolink,25x25,Inspirational (1));&amp;br;戦闘時使用可能：Solar Rays</v>
      </c>
      <c r="FG35" t="str">
        <f t="shared" si="14"/>
        <v>~</v>
      </c>
      <c r="FH35" s="24" t="str">
        <f t="shared" si="15"/>
        <v xml:space="preserve">|BGCOLOR(#000000):&amp;ref(Item/SH Weapons/Herald-Lance.jpg,nolink,75x75,Herald Lance);|BGCOLOR(BLACK):COLOR(WHITE):''Herald Lance''|片手|&amp;ref(Spell/P_Astral.jpg,nolink,25x25,Astral);2|&amp;ref(Spell/V_Astral.jpg,nolink,25x25,Astral Pearl);10|
|~|&gt;|&gt;|&gt;|攻撃力：6&amp;ref(Item/D_Pierce.jpg,nolink,25x25,Pierce Damage);&amp;ref(Item/D_Magic.jpg,nolink,25x25,Magic Damage);&amp;br;対アンデッド/デーモン三倍打&amp;br;攻撃修正：1&amp;br;防御修正：1&amp;br;長さ：3&amp;br;&amp;br;&amp;ref(Item/Inspirational.jpg,nolink,25x25,Inspirational (1));&amp;br;戦闘時使用可能：Solar Rays|
|&gt;|&gt;|&gt;|&gt;|BGCOLOR(#F5F5F5):不浄殺しの槍。一般的な指揮官にも有用|
</v>
      </c>
    </row>
    <row r="36" spans="1:164" x14ac:dyDescent="0.15">
      <c r="A36" t="str">
        <f t="shared" si="6"/>
        <v/>
      </c>
      <c r="C36" s="1" t="s">
        <v>3349</v>
      </c>
      <c r="E36" s="1">
        <v>4</v>
      </c>
      <c r="F36" s="1" t="s">
        <v>3428</v>
      </c>
      <c r="H36" s="1" t="s">
        <v>641</v>
      </c>
      <c r="J36" s="1">
        <v>5</v>
      </c>
      <c r="L36" s="6">
        <v>4</v>
      </c>
      <c r="M36" s="1" t="s">
        <v>4334</v>
      </c>
      <c r="N36" s="1" t="s">
        <v>3383</v>
      </c>
      <c r="AE36" s="1">
        <v>2</v>
      </c>
      <c r="AF36" s="1">
        <v>1</v>
      </c>
      <c r="AK36" s="1">
        <v>0</v>
      </c>
      <c r="AT36" s="1" t="s">
        <v>3429</v>
      </c>
      <c r="AZ36" s="2">
        <v>5</v>
      </c>
      <c r="ER36" s="20" t="s">
        <v>4395</v>
      </c>
      <c r="ES36" t="str">
        <f t="shared" si="7"/>
        <v>BGCOLOR(#000000):&amp;ref(Item/SH Weapons/Serpent-Kryss.jpg,nolink,75x75,Serpent Kryss);|BGCOLOR(BLACK):COLOR(WHITE):''Serpent Kryss''</v>
      </c>
      <c r="ET36" t="str">
        <f t="shared" si="0"/>
        <v>&amp;ref(Spell/P_Nature.jpg,nolink,25x25,Nature);1</v>
      </c>
      <c r="EU36" t="str">
        <f t="shared" si="1"/>
        <v>&amp;ref(Spell/V_Nature.jpg,nolink,25x25,Nature Gem);5</v>
      </c>
      <c r="EV36" t="str">
        <f t="shared" si="2"/>
        <v>攻撃力：4&amp;ref(Item/D_Pierce.jpg,nolink,25x25,Pierce Damage);&amp;ref(Item/D_Magic.jpg,nolink,25x25,Magic Damage);&amp;br;防御貫通&amp;br;攻撃修正：2&amp;br;防御修正：1&amp;br;長さ：0&amp;br;負傷時追撃：Death Poison</v>
      </c>
      <c r="EW36" t="str">
        <f t="shared" si="3"/>
        <v>n/a</v>
      </c>
      <c r="EX36" t="str">
        <f t="shared" si="4"/>
        <v>&amp;ref(Item/Poison-Resistant.jpg,nolink,25x25,Poison Resistant (5));</v>
      </c>
      <c r="EY36" t="str">
        <f t="shared" si="8"/>
        <v/>
      </c>
      <c r="EZ36" t="str">
        <f t="shared" si="16"/>
        <v/>
      </c>
      <c r="FA36" t="str">
        <f t="shared" si="9"/>
        <v/>
      </c>
      <c r="FB36" t="str">
        <f t="shared" si="5"/>
        <v/>
      </c>
      <c r="FC36" t="str">
        <f t="shared" si="10"/>
        <v/>
      </c>
      <c r="FD36" t="str">
        <f t="shared" si="11"/>
        <v>&amp;ref(Item/Poison-Resistant.jpg,nolink,25x25,Poison Resistant (5));</v>
      </c>
      <c r="FE36" t="str">
        <f t="shared" si="12"/>
        <v>攻撃力：4&amp;ref(Item/D_Pierce.jpg,nolink,25x25,Pierce Damage);&amp;ref(Item/D_Magic.jpg,nolink,25x25,Magic Damage);&amp;br;防御貫通&amp;br;攻撃修正：2&amp;br;防御修正：1&amp;br;長さ：0&amp;br;負傷時追撃：Death Poison&amp;br;&amp;br;&amp;ref(Item/Poison-Resistant.jpg,nolink,25x25,Poison Resistant (5));</v>
      </c>
      <c r="FF36" t="str">
        <f t="shared" si="13"/>
        <v>&amp;br;&amp;ref(Item/Poison-Resistant.jpg,nolink,25x25,Poison Resistant (5));</v>
      </c>
      <c r="FG36" t="str">
        <f t="shared" si="14"/>
        <v>~</v>
      </c>
      <c r="FH36" s="24" t="str">
        <f t="shared" si="15"/>
        <v xml:space="preserve">|BGCOLOR(#000000):&amp;ref(Item/SH Weapons/Serpent-Kryss.jpg,nolink,75x75,Serpent Kryss);|BGCOLOR(BLACK):COLOR(WHITE):''Serpent Kryss''|片手|&amp;ref(Spell/P_Nature.jpg,nolink,25x25,Nature);1|&amp;ref(Spell/V_Nature.jpg,nolink,25x25,Nature Gem);5|
|~|&gt;|&gt;|&gt;|攻撃力：4&amp;ref(Item/D_Pierce.jpg,nolink,25x25,Pierce Damage);&amp;ref(Item/D_Magic.jpg,nolink,25x25,Magic Damage);&amp;br;防御貫通&amp;br;攻撃修正：2&amp;br;防御修正：1&amp;br;長さ：0&amp;br;負傷時追撃：Death Poison&amp;br;&amp;br;&amp;ref(Item/Poison-Resistant.jpg,nolink,25x25,Poison Resistant (5));|
|&gt;|&gt;|&gt;|&gt;|BGCOLOR(#F5F5F5):致死毒を持つ短剣。強敵さえ倒し得る|
</v>
      </c>
    </row>
    <row r="37" spans="1:164" x14ac:dyDescent="0.15">
      <c r="A37" t="str">
        <f t="shared" si="6"/>
        <v/>
      </c>
      <c r="C37" s="1" t="s">
        <v>3349</v>
      </c>
      <c r="E37" s="1">
        <v>4</v>
      </c>
      <c r="F37" s="1" t="s">
        <v>3434</v>
      </c>
      <c r="H37" s="1" t="s">
        <v>641</v>
      </c>
      <c r="J37" s="1">
        <v>5</v>
      </c>
      <c r="L37" s="6">
        <v>5</v>
      </c>
      <c r="M37" s="1" t="s">
        <v>4337</v>
      </c>
      <c r="N37" s="1" t="s">
        <v>3394</v>
      </c>
      <c r="T37" s="11">
        <v>0</v>
      </c>
      <c r="AC37" s="1">
        <v>4</v>
      </c>
      <c r="AD37" s="1">
        <v>2</v>
      </c>
      <c r="AF37" s="1">
        <v>1</v>
      </c>
      <c r="AK37" s="1">
        <v>2</v>
      </c>
      <c r="ER37" s="20" t="s">
        <v>4396</v>
      </c>
      <c r="ES37" t="str">
        <f t="shared" si="7"/>
        <v>BGCOLOR(#000000):&amp;ref(Item/SH Weapons/Snake-Bladder-Stick.jpg,nolink,75x75,Snake Bladder Stick);|BGCOLOR(BLACK):COLOR(WHITE):''Snake Bladder Stick''</v>
      </c>
      <c r="ET37" t="str">
        <f t="shared" si="0"/>
        <v>&amp;ref(Spell/P_Nature.jpg,nolink,25x25,Nature);1</v>
      </c>
      <c r="EU37" t="str">
        <f t="shared" si="1"/>
        <v>&amp;ref(Spell/V_Nature.jpg,nolink,25x25,Nature Gem);5</v>
      </c>
      <c r="EV37" t="str">
        <f t="shared" si="2"/>
        <v>攻撃力：5&amp;ref(Item/D_Poison.jpg,nolink,25x25,Poison Damage);&amp;ref(Item/D_Magic.jpg,nolink,25x25,Magic Damage);&amp;br;防御無視&amp;br;筋力加算なし&amp;br;効果範囲：4&amp;br;効果継続：4</v>
      </c>
      <c r="EW37" t="str">
        <f t="shared" si="3"/>
        <v>n/a</v>
      </c>
      <c r="EX37" t="str">
        <f t="shared" si="4"/>
        <v>n/a</v>
      </c>
      <c r="EY37" t="str">
        <f t="shared" si="8"/>
        <v/>
      </c>
      <c r="EZ37" t="str">
        <f t="shared" si="16"/>
        <v/>
      </c>
      <c r="FA37" t="str">
        <f t="shared" si="9"/>
        <v/>
      </c>
      <c r="FB37" t="str">
        <f t="shared" si="5"/>
        <v/>
      </c>
      <c r="FC37" t="str">
        <f t="shared" si="10"/>
        <v/>
      </c>
      <c r="FD37" t="str">
        <f t="shared" si="11"/>
        <v/>
      </c>
      <c r="FE37" t="str">
        <f t="shared" si="12"/>
        <v>攻撃力：5&amp;ref(Item/D_Poison.jpg,nolink,25x25,Poison Damage);&amp;ref(Item/D_Magic.jpg,nolink,25x25,Magic Damage);&amp;br;防御無視&amp;br;筋力加算なし&amp;br;効果範囲：4&amp;br;効果継続：4</v>
      </c>
      <c r="FF37" t="str">
        <f t="shared" si="13"/>
        <v>~</v>
      </c>
      <c r="FG37" t="str">
        <f t="shared" si="14"/>
        <v>~</v>
      </c>
      <c r="FH37" s="24" t="str">
        <f t="shared" si="15"/>
        <v xml:space="preserve">|BGCOLOR(#000000):&amp;ref(Item/SH Weapons/Snake-Bladder-Stick.jpg,nolink,75x75,Snake Bladder Stick);|BGCOLOR(BLACK):COLOR(WHITE):''Snake Bladder Stick''|片手|&amp;ref(Spell/P_Nature.jpg,nolink,25x25,Nature);1|&amp;ref(Spell/V_Nature.jpg,nolink,25x25,Nature Gem);5|
|~|&gt;|&gt;|&gt;|攻撃力：5&amp;ref(Item/D_Poison.jpg,nolink,25x25,Poison Damage);&amp;ref(Item/D_Magic.jpg,nolink,25x25,Magic Damage);&amp;br;防御無視&amp;br;筋力加算なし&amp;br;効果範囲：4&amp;br;効果継続：4|
|&gt;|&gt;|&gt;|&gt;|BGCOLOR(#F5F5F5):毒を撒き散らす。自身も耐性が必要|
</v>
      </c>
    </row>
    <row r="38" spans="1:164" x14ac:dyDescent="0.15">
      <c r="A38" t="str">
        <f t="shared" si="6"/>
        <v/>
      </c>
      <c r="C38" s="1" t="s">
        <v>3349</v>
      </c>
      <c r="E38" s="1">
        <v>4</v>
      </c>
      <c r="F38" s="1" t="s">
        <v>3436</v>
      </c>
      <c r="H38" s="1" t="s">
        <v>643</v>
      </c>
      <c r="J38" s="1">
        <v>10</v>
      </c>
      <c r="L38" s="6">
        <v>3</v>
      </c>
      <c r="M38" s="1" t="s">
        <v>4335</v>
      </c>
      <c r="AE38" s="1">
        <v>-1</v>
      </c>
      <c r="AF38" s="1">
        <v>-1</v>
      </c>
      <c r="AK38" s="1">
        <v>1</v>
      </c>
      <c r="AT38" s="1" t="s">
        <v>3437</v>
      </c>
      <c r="EK38" s="2">
        <v>1</v>
      </c>
      <c r="ER38" s="20" t="s">
        <v>4397</v>
      </c>
      <c r="ES38" t="str">
        <f t="shared" si="7"/>
        <v>BGCOLOR(#000000):&amp;ref(Item/SH Weapons/Thistle-Mace.jpg,nolink,75x75,Thistle Mace);|BGCOLOR(BLACK):COLOR(WHITE):''Thistle Mace''</v>
      </c>
      <c r="ET38" t="str">
        <f t="shared" si="0"/>
        <v>&amp;ref(Spell/P_Nature.jpg,nolink,25x25,Nature);2</v>
      </c>
      <c r="EU38" t="str">
        <f t="shared" si="1"/>
        <v>&amp;ref(Spell/V_Nature.jpg,nolink,25x25,Nature Gem);10</v>
      </c>
      <c r="EV38" t="str">
        <f t="shared" si="2"/>
        <v>攻撃力：3&amp;ref(Item/D_Blunt.jpg,nolink,25x25,Blunt Damage);&amp;ref(Item/D_Magic.jpg,nolink,25x25,Magic Damage);&amp;br;攻撃修正：-1&amp;br;防御修正：-1&amp;br;長さ：1&amp;br;負傷時追撃：Strong Poison</v>
      </c>
      <c r="EW38" t="str">
        <f t="shared" si="3"/>
        <v>n/a</v>
      </c>
      <c r="EX38" t="str">
        <f t="shared" si="4"/>
        <v/>
      </c>
      <c r="EY38" t="str">
        <f t="shared" si="8"/>
        <v/>
      </c>
      <c r="EZ38" t="str">
        <f t="shared" si="16"/>
        <v/>
      </c>
      <c r="FA38" t="str">
        <f t="shared" si="9"/>
        <v/>
      </c>
      <c r="FB38" t="str">
        <f t="shared" si="5"/>
        <v>&amp;ref(Spell/P_Nature.jpg,nolink,25x25,Nature Magic Bonus (1));</v>
      </c>
      <c r="FC38" t="str">
        <f t="shared" si="10"/>
        <v/>
      </c>
      <c r="FD38" t="str">
        <f t="shared" si="11"/>
        <v>&amp;ref(Spell/P_Nature.jpg,nolink,25x25,Nature Magic Bonus (1));</v>
      </c>
      <c r="FE38" t="str">
        <f t="shared" si="12"/>
        <v>攻撃力：3&amp;ref(Item/D_Blunt.jpg,nolink,25x25,Blunt Damage);&amp;ref(Item/D_Magic.jpg,nolink,25x25,Magic Damage);&amp;br;攻撃修正：-1&amp;br;防御修正：-1&amp;br;長さ：1&amp;br;負傷時追撃：Strong Poison&amp;br;&amp;br;&amp;ref(Spell/P_Nature.jpg,nolink,25x25,Nature Magic Bonus (1));</v>
      </c>
      <c r="FF38" t="str">
        <f t="shared" si="13"/>
        <v>&amp;br;&amp;ref(Spell/P_Nature.jpg,nolink,25x25,Nature Magic Bonus (1));</v>
      </c>
      <c r="FG38" t="str">
        <f t="shared" si="14"/>
        <v>~</v>
      </c>
      <c r="FH38" s="24" t="str">
        <f t="shared" si="15"/>
        <v xml:space="preserve">|BGCOLOR(#000000):&amp;ref(Item/SH Weapons/Thistle-Mace.jpg,nolink,75x75,Thistle Mace);|BGCOLOR(BLACK):COLOR(WHITE):''Thistle Mace''|片手|&amp;ref(Spell/P_Nature.jpg,nolink,25x25,Nature);2|&amp;ref(Spell/V_Nature.jpg,nolink,25x25,Nature Gem);10|
|~|&gt;|&gt;|&gt;|攻撃力：3&amp;ref(Item/D_Blunt.jpg,nolink,25x25,Blunt Damage);&amp;ref(Item/D_Magic.jpg,nolink,25x25,Magic Damage);&amp;br;攻撃修正：-1&amp;br;防御修正：-1&amp;br;長さ：1&amp;br;負傷時追撃：Strong Poison&amp;br;&amp;br;&amp;ref(Spell/P_Nature.jpg,nolink,25x25,Nature Magic Bonus (1));|
|&gt;|&gt;|&gt;|&gt;|BGCOLOR(#F5F5F5):緑魔法増強。武器には向かない|
</v>
      </c>
    </row>
    <row r="39" spans="1:164" x14ac:dyDescent="0.15">
      <c r="A39" t="str">
        <f t="shared" si="6"/>
        <v/>
      </c>
      <c r="C39" s="1" t="s">
        <v>3349</v>
      </c>
      <c r="E39" s="1">
        <v>4</v>
      </c>
      <c r="F39" s="1" t="s">
        <v>3438</v>
      </c>
      <c r="H39" s="1" t="s">
        <v>641</v>
      </c>
      <c r="J39" s="1">
        <v>5</v>
      </c>
      <c r="L39" s="6">
        <v>1</v>
      </c>
      <c r="M39" s="1" t="s">
        <v>4333</v>
      </c>
      <c r="P39" s="1">
        <v>1</v>
      </c>
      <c r="AE39" s="1">
        <v>3</v>
      </c>
      <c r="AF39" s="1">
        <v>0</v>
      </c>
      <c r="AK39" s="1">
        <v>4</v>
      </c>
      <c r="CG39" s="2">
        <v>-2</v>
      </c>
      <c r="CH39" s="2">
        <v>3</v>
      </c>
      <c r="CJ39" s="2">
        <v>100</v>
      </c>
      <c r="ER39" s="20" t="s">
        <v>4398</v>
      </c>
      <c r="ES39" t="str">
        <f t="shared" si="7"/>
        <v>BGCOLOR(#000000):&amp;ref(Item/SH Weapons/Whip-of-Command.jpg,nolink,75x75,Whip of Command);|BGCOLOR(BLACK):COLOR(WHITE):''Whip of Command''</v>
      </c>
      <c r="ET39" t="str">
        <f t="shared" si="0"/>
        <v>&amp;ref(Spell/P_Nature.jpg,nolink,25x25,Nature);1</v>
      </c>
      <c r="EU39" t="str">
        <f t="shared" si="1"/>
        <v>&amp;ref(Spell/V_Nature.jpg,nolink,25x25,Nature Gem);5</v>
      </c>
      <c r="EV39" t="str">
        <f t="shared" si="2"/>
        <v>攻撃力：1&amp;ref(Item/D_Slash.jpg,nolink,25x25,Slash Damage);&amp;ref(Item/D_Magic.jpg,nolink,25x25,Magic Damage);&amp;br;ダメージ上限1&amp;br;攻撃修正：3&amp;br;防御修正：0&amp;br;長さ：4</v>
      </c>
      <c r="EW39" t="str">
        <f t="shared" si="3"/>
        <v>n/a</v>
      </c>
      <c r="EX39" t="str">
        <f t="shared" si="4"/>
        <v/>
      </c>
      <c r="EY39" t="str">
        <f t="shared" si="8"/>
        <v/>
      </c>
      <c r="EZ39" t="str">
        <f t="shared" si="16"/>
        <v>&amp;ref(Item/Uninspirational.jpg,nolink,25x25,Inspirational (-2));&amp;ref(Item/Taskmaster.jpg,nolink,25x25,Taskmaster (3));&amp;ref(Nation/LivingLead.jpg,nolink,25x25,Leadership (100));</v>
      </c>
      <c r="FA39" t="str">
        <f t="shared" si="9"/>
        <v/>
      </c>
      <c r="FB39" t="str">
        <f t="shared" si="5"/>
        <v/>
      </c>
      <c r="FC39" t="str">
        <f t="shared" si="10"/>
        <v/>
      </c>
      <c r="FD39" t="str">
        <f t="shared" si="11"/>
        <v>&amp;ref(Item/Uninspirational.jpg,nolink,25x25,Inspirational (-2));&amp;ref(Item/Taskmaster.jpg,nolink,25x25,Taskmaster (3));&amp;ref(Nation/LivingLead.jpg,nolink,25x25,Leadership (100));</v>
      </c>
      <c r="FE39" t="str">
        <f t="shared" si="12"/>
        <v>攻撃力：1&amp;ref(Item/D_Slash.jpg,nolink,25x25,Slash Damage);&amp;ref(Item/D_Magic.jpg,nolink,25x25,Magic Damage);&amp;br;ダメージ上限1&amp;br;攻撃修正：3&amp;br;防御修正：0&amp;br;長さ：4&amp;br;&amp;br;&amp;ref(Item/Uninspirational.jpg,nolink,25x25,Inspirational (-2));&amp;ref(Item/Taskmaster.jpg,nolink,25x25,Taskmaster (3));&amp;ref(Nation/LivingLead.jpg,nolink,25x25,Leadership (100));</v>
      </c>
      <c r="FF39" t="str">
        <f t="shared" si="13"/>
        <v>&amp;br;&amp;ref(Item/Uninspirational.jpg,nolink,25x25,Inspirational (-2));&amp;ref(Item/Taskmaster.jpg,nolink,25x25,Taskmaster (3));&amp;ref(Nation/LivingLead.jpg,nolink,25x25,Leadership (100));</v>
      </c>
      <c r="FG39" t="str">
        <f t="shared" si="14"/>
        <v>~</v>
      </c>
      <c r="FH39" s="24" t="str">
        <f t="shared" si="15"/>
        <v xml:space="preserve">|BGCOLOR(#000000):&amp;ref(Item/SH Weapons/Whip-of-Command.jpg,nolink,75x75,Whip of Command);|BGCOLOR(BLACK):COLOR(WHITE):''Whip of Command''|片手|&amp;ref(Spell/P_Nature.jpg,nolink,25x25,Nature);1|&amp;ref(Spell/V_Nature.jpg,nolink,25x25,Nature Gem);5|
|~|&gt;|&gt;|&gt;|攻撃力：1&amp;ref(Item/D_Slash.jpg,nolink,25x25,Slash Damage);&amp;ref(Item/D_Magic.jpg,nolink,25x25,Magic Damage);&amp;br;ダメージ上限1&amp;br;攻撃修正：3&amp;br;防御修正：0&amp;br;長さ：4&amp;br;&amp;br;&amp;ref(Item/Uninspirational.jpg,nolink,25x25,Inspirational (-2));&amp;ref(Item/Taskmaster.jpg,nolink,25x25,Taskmaster (3));&amp;ref(Nation/LivingLead.jpg,nolink,25x25,Leadership (100));|
|&gt;|&gt;|&gt;|&gt;|BGCOLOR(#F5F5F5):数だけの軍を作れる。奴隷の監督には有効|
</v>
      </c>
    </row>
    <row r="40" spans="1:164" x14ac:dyDescent="0.15">
      <c r="A40" t="str">
        <f t="shared" si="6"/>
        <v/>
      </c>
      <c r="C40" s="1" t="s">
        <v>3349</v>
      </c>
      <c r="E40" s="1">
        <v>4</v>
      </c>
      <c r="F40" s="1" t="s">
        <v>3441</v>
      </c>
      <c r="H40" s="1" t="s">
        <v>641</v>
      </c>
      <c r="J40" s="1">
        <v>5</v>
      </c>
      <c r="L40" s="6">
        <v>0</v>
      </c>
      <c r="M40" s="1" t="s">
        <v>4333</v>
      </c>
      <c r="P40" s="1">
        <v>1</v>
      </c>
      <c r="AE40" s="1">
        <v>2</v>
      </c>
      <c r="AF40" s="1">
        <v>0</v>
      </c>
      <c r="AK40" s="1">
        <v>4</v>
      </c>
      <c r="AU40" s="1" t="s">
        <v>3442</v>
      </c>
      <c r="BF40" s="2">
        <v>4</v>
      </c>
      <c r="CH40" s="2">
        <v>1</v>
      </c>
      <c r="ER40" s="20" t="s">
        <v>4399</v>
      </c>
      <c r="ES40" t="str">
        <f t="shared" si="7"/>
        <v>BGCOLOR(#000000):&amp;ref(Item/SH Weapons/Rat-Tail.jpg,nolink,75x75,Rat Tail);|BGCOLOR(BLACK):COLOR(WHITE):''Rat Tail''</v>
      </c>
      <c r="ET40" t="str">
        <f t="shared" si="0"/>
        <v>&amp;ref(Spell/P_Nature.jpg,nolink,25x25,Nature);1</v>
      </c>
      <c r="EU40" t="str">
        <f t="shared" si="1"/>
        <v>&amp;ref(Spell/V_Nature.jpg,nolink,25x25,Nature Gem);5</v>
      </c>
      <c r="EV40" t="str">
        <f t="shared" si="2"/>
        <v>攻撃力：0&amp;ref(Item/D_Slash.jpg,nolink,25x25,Slash Damage);&amp;ref(Item/D_Magic.jpg,nolink,25x25,Magic Damage);&amp;br;ダメージ上限1&amp;br;攻撃修正：2&amp;br;防御修正：0&amp;br;長さ：4&amp;br;命中時追撃：Greater Fear</v>
      </c>
      <c r="EW40" t="str">
        <f t="shared" si="3"/>
        <v>n/a</v>
      </c>
      <c r="EX40" t="str">
        <f t="shared" si="4"/>
        <v>&amp;ref(Item/Animal-Awe.jpg,nolink,25x25,Animal Awe (4));</v>
      </c>
      <c r="EY40" t="str">
        <f t="shared" si="8"/>
        <v/>
      </c>
      <c r="EZ40" t="str">
        <f t="shared" si="16"/>
        <v>&amp;ref(Item/Taskmaster.jpg,nolink,25x25,Taskmaster (1));</v>
      </c>
      <c r="FA40" t="str">
        <f t="shared" si="9"/>
        <v/>
      </c>
      <c r="FB40" t="str">
        <f t="shared" si="5"/>
        <v/>
      </c>
      <c r="FC40" t="str">
        <f t="shared" si="10"/>
        <v/>
      </c>
      <c r="FD40" t="str">
        <f t="shared" si="11"/>
        <v>&amp;ref(Item/Animal-Awe.jpg,nolink,25x25,Animal Awe (4));&amp;br;&amp;ref(Item/Taskmaster.jpg,nolink,25x25,Taskmaster (1));</v>
      </c>
      <c r="FE40" t="str">
        <f t="shared" si="12"/>
        <v>攻撃力：0&amp;ref(Item/D_Slash.jpg,nolink,25x25,Slash Damage);&amp;ref(Item/D_Magic.jpg,nolink,25x25,Magic Damage);&amp;br;ダメージ上限1&amp;br;攻撃修正：2&amp;br;防御修正：0&amp;br;長さ：4&amp;br;命中時追撃：Greater Fear&amp;br;&amp;br;&amp;ref(Item/Animal-Awe.jpg,nolink,25x25,Animal Awe (4));&amp;br;&amp;ref(Item/Taskmaster.jpg,nolink,25x25,Taskmaster (1));</v>
      </c>
      <c r="FF40" t="str">
        <f t="shared" si="13"/>
        <v>&amp;br;&amp;ref(Item/Animal-Awe.jpg,nolink,25x25,Animal Awe (4));&amp;br;&amp;ref(Item/Taskmaster.jpg,nolink,25x25,Taskmaster (1));</v>
      </c>
      <c r="FG40" t="str">
        <f t="shared" si="14"/>
        <v>~</v>
      </c>
      <c r="FH40" s="24" t="str">
        <f t="shared" si="15"/>
        <v xml:space="preserve">|BGCOLOR(#000000):&amp;ref(Item/SH Weapons/Rat-Tail.jpg,nolink,75x75,Rat Tail);|BGCOLOR(BLACK):COLOR(WHITE):''Rat Tail''|片手|&amp;ref(Spell/P_Nature.jpg,nolink,25x25,Nature);1|&amp;ref(Spell/V_Nature.jpg,nolink,25x25,Nature Gem);5|
|~|&gt;|&gt;|&gt;|攻撃力：0&amp;ref(Item/D_Slash.jpg,nolink,25x25,Slash Damage);&amp;ref(Item/D_Magic.jpg,nolink,25x25,Magic Damage);&amp;br;ダメージ上限1&amp;br;攻撃修正：2&amp;br;防御修正：0&amp;br;長さ：4&amp;br;命中時追撃：Greater Fear&amp;br;&amp;br;&amp;ref(Item/Animal-Awe.jpg,nolink,25x25,Animal Awe (4));&amp;br;&amp;ref(Item/Taskmaster.jpg,nolink,25x25,Taskmaster (1));|
|&gt;|&gt;|&gt;|&gt;|BGCOLOR(#F5F5F5):敵を怯えさせる鞭。動物の対処にも使える|
</v>
      </c>
    </row>
    <row r="41" spans="1:164" x14ac:dyDescent="0.15">
      <c r="A41" t="str">
        <f t="shared" si="6"/>
        <v/>
      </c>
      <c r="C41" s="1" t="s">
        <v>3349</v>
      </c>
      <c r="E41" s="1">
        <v>4</v>
      </c>
      <c r="F41" s="1" t="s">
        <v>3445</v>
      </c>
      <c r="H41" s="1" t="s">
        <v>643</v>
      </c>
      <c r="I41" s="1" t="s">
        <v>638</v>
      </c>
      <c r="J41" s="1">
        <v>10</v>
      </c>
      <c r="K41" s="7">
        <v>5</v>
      </c>
      <c r="L41" s="6">
        <v>11</v>
      </c>
      <c r="M41" s="1" t="s">
        <v>4333</v>
      </c>
      <c r="AE41" s="1">
        <v>1</v>
      </c>
      <c r="AF41" s="1">
        <v>2</v>
      </c>
      <c r="AK41" s="1">
        <v>1</v>
      </c>
      <c r="CO41" s="2">
        <v>100</v>
      </c>
      <c r="EQ41" s="7" t="s">
        <v>3446</v>
      </c>
      <c r="ER41" s="20" t="s">
        <v>4400</v>
      </c>
      <c r="ES41" t="str">
        <f t="shared" si="7"/>
        <v>BGCOLOR(#000000):&amp;ref(Item/SH Weapons/Summer-Sword.jpg,nolink,75x75,Summer Sword);|BGCOLOR(BLACK):COLOR(WHITE):''Summer Sword''</v>
      </c>
      <c r="ET41" t="str">
        <f t="shared" si="0"/>
        <v>&amp;ref(Spell/P_Nature.jpg,nolink,25x25,Nature);2&amp;ref(Spell/P_Earth.jpg,nolink,25x25,Earth);1</v>
      </c>
      <c r="EU41" t="str">
        <f t="shared" si="1"/>
        <v>&amp;ref(Spell/V_Nature.jpg,nolink,25x25,Nature Gem);10&amp;ref(Spell/V_Earth.jpg,nolink,25x25,Earth Gem);5</v>
      </c>
      <c r="EV41" t="str">
        <f t="shared" si="2"/>
        <v>攻撃力：11&amp;ref(Item/D_Slash.jpg,nolink,25x25,Slash Damage);&amp;ref(Item/D_Magic.jpg,nolink,25x25,Magic Damage);&amp;br;攻撃修正：1&amp;br;防御修正：2&amp;br;長さ：1</v>
      </c>
      <c r="EW41" t="str">
        <f t="shared" si="3"/>
        <v>n/a</v>
      </c>
      <c r="EX41" t="str">
        <f t="shared" si="4"/>
        <v/>
      </c>
      <c r="EY41" t="str">
        <f t="shared" si="8"/>
        <v/>
      </c>
      <c r="EZ41" t="str">
        <f t="shared" si="16"/>
        <v>&amp;ref(Item/Supply-Bonus.jpg,nolink,25x25,Supply Bonus (100));</v>
      </c>
      <c r="FA41" t="str">
        <f t="shared" si="9"/>
        <v/>
      </c>
      <c r="FB41" t="str">
        <f t="shared" si="5"/>
        <v/>
      </c>
      <c r="FC41" t="str">
        <f t="shared" si="10"/>
        <v/>
      </c>
      <c r="FD41" t="str">
        <f t="shared" si="11"/>
        <v>&amp;ref(Item/Supply-Bonus.jpg,nolink,25x25,Supply Bonus (100));&amp;br;戦闘時使用可能：Tangle Vines</v>
      </c>
      <c r="FE41" t="str">
        <f t="shared" si="12"/>
        <v>攻撃力：11&amp;ref(Item/D_Slash.jpg,nolink,25x25,Slash Damage);&amp;ref(Item/D_Magic.jpg,nolink,25x25,Magic Damage);&amp;br;攻撃修正：1&amp;br;防御修正：2&amp;br;長さ：1&amp;br;&amp;br;&amp;ref(Item/Supply-Bonus.jpg,nolink,25x25,Supply Bonus (100));&amp;br;戦闘時使用可能：Tangle Vines</v>
      </c>
      <c r="FF41" t="str">
        <f t="shared" si="13"/>
        <v>&amp;br;&amp;ref(Item/Supply-Bonus.jpg,nolink,25x25,Supply Bonus (100));&amp;br;戦闘時使用可能：Tangle Vines</v>
      </c>
      <c r="FG41" t="str">
        <f t="shared" si="14"/>
        <v>~</v>
      </c>
      <c r="FH41" s="24" t="str">
        <f t="shared" si="15"/>
        <v xml:space="preserve">|BGCOLOR(#000000):&amp;ref(Item/SH Weapons/Summer-Sword.jpg,nolink,75x75,Summer Sword);|BGCOLOR(BLACK):COLOR(WHITE):''Summer Sword''|片手|&amp;ref(Spell/P_Nature.jpg,nolink,25x25,Nature);2&amp;ref(Spell/P_Earth.jpg,nolink,25x25,Earth);1|&amp;ref(Spell/V_Nature.jpg,nolink,25x25,Nature Gem);10&amp;ref(Spell/V_Earth.jpg,nolink,25x25,Earth Gem);5|
|~|&gt;|&gt;|&gt;|攻撃力：11&amp;ref(Item/D_Slash.jpg,nolink,25x25,Slash Damage);&amp;ref(Item/D_Magic.jpg,nolink,25x25,Magic Damage);&amp;br;攻撃修正：1&amp;br;防御修正：2&amp;br;長さ：1&amp;br;&amp;br;&amp;ref(Item/Supply-Bonus.jpg,nolink,25x25,Supply Bonus (100));&amp;br;戦闘時使用可能：Tangle Vines|
|&gt;|&gt;|&gt;|&gt;|BGCOLOR(#F5F5F5):食糧を大量に供給。武器としては平凡|
</v>
      </c>
    </row>
    <row r="42" spans="1:164" x14ac:dyDescent="0.15">
      <c r="A42" t="str">
        <f t="shared" si="6"/>
        <v/>
      </c>
      <c r="C42" s="1" t="s">
        <v>3349</v>
      </c>
      <c r="E42" s="1">
        <v>4</v>
      </c>
      <c r="F42" s="1" t="s">
        <v>3456</v>
      </c>
      <c r="H42" s="1" t="s">
        <v>648</v>
      </c>
      <c r="J42" s="1">
        <v>5</v>
      </c>
      <c r="L42" s="6">
        <v>0</v>
      </c>
      <c r="M42" s="1" t="s">
        <v>4335</v>
      </c>
      <c r="AG42" s="1" t="s">
        <v>4781</v>
      </c>
      <c r="AH42" s="1">
        <v>2</v>
      </c>
      <c r="AI42" s="1">
        <v>50</v>
      </c>
      <c r="AU42" s="1" t="s">
        <v>3457</v>
      </c>
      <c r="ER42" s="20" t="s">
        <v>4401</v>
      </c>
      <c r="ES42" t="str">
        <f t="shared" si="7"/>
        <v>BGCOLOR(#000000):&amp;ref(Item/SH Weapons/Fire-Bola.jpg,nolink,75x75,Fire Bola);|BGCOLOR(BLACK):COLOR(WHITE):''Fire Bola''</v>
      </c>
      <c r="ET42" t="str">
        <f t="shared" si="0"/>
        <v>&amp;ref(Spell/P_Fire.jpg,nolink,25x25,Fire);1</v>
      </c>
      <c r="EU42" t="str">
        <f t="shared" si="1"/>
        <v>&amp;ref(Spell/V_Fire.jpg,nolink,25x25,Fire Gem);5</v>
      </c>
      <c r="EV42" t="str">
        <f t="shared" si="2"/>
        <v>攻撃力：0&amp;ref(Item/D_Blunt.jpg,nolink,25x25,Blunt Damage);&amp;ref(Item/D_Magic.jpg,nolink,25x25,Magic Damage);&amp;br;射程：筋力&amp;br;精度修正：2&amp;br;弾数：50&amp;br;命中時追撃：Fire Bonds</v>
      </c>
      <c r="EW42" t="str">
        <f t="shared" si="3"/>
        <v>n/a</v>
      </c>
      <c r="EX42" t="str">
        <f t="shared" si="4"/>
        <v>n/a</v>
      </c>
      <c r="EY42" t="str">
        <f t="shared" si="8"/>
        <v/>
      </c>
      <c r="EZ42" t="str">
        <f t="shared" si="16"/>
        <v/>
      </c>
      <c r="FA42" t="str">
        <f t="shared" si="9"/>
        <v/>
      </c>
      <c r="FB42" t="str">
        <f t="shared" si="5"/>
        <v/>
      </c>
      <c r="FC42" t="str">
        <f t="shared" si="10"/>
        <v/>
      </c>
      <c r="FD42" t="str">
        <f t="shared" si="11"/>
        <v/>
      </c>
      <c r="FE42" t="str">
        <f t="shared" si="12"/>
        <v>攻撃力：0&amp;ref(Item/D_Blunt.jpg,nolink,25x25,Blunt Damage);&amp;ref(Item/D_Magic.jpg,nolink,25x25,Magic Damage);&amp;br;射程：筋力&amp;br;精度修正：2&amp;br;弾数：50&amp;br;命中時追撃：Fire Bonds</v>
      </c>
      <c r="FF42" t="str">
        <f t="shared" si="13"/>
        <v>~</v>
      </c>
      <c r="FG42" t="str">
        <f t="shared" si="14"/>
        <v>~</v>
      </c>
      <c r="FH42" s="24" t="str">
        <f t="shared" si="15"/>
        <v xml:space="preserve">|BGCOLOR(#000000):&amp;ref(Item/SH Weapons/Fire-Bola.jpg,nolink,75x75,Fire Bola);|BGCOLOR(BLACK):COLOR(WHITE):''Fire Bola''|片手|&amp;ref(Spell/P_Fire.jpg,nolink,25x25,Fire);1|&amp;ref(Spell/V_Fire.jpg,nolink,25x25,Fire Gem);5|
|~|&gt;|&gt;|&gt;|攻撃力：0&amp;ref(Item/D_Blunt.jpg,nolink,25x25,Blunt Damage);&amp;ref(Item/D_Magic.jpg,nolink,25x25,Magic Damage);&amp;br;射程：筋力&amp;br;精度修正：2&amp;br;弾数：50&amp;br;命中時追撃：Fire Bonds|
|&gt;|&gt;|&gt;|&gt;|BGCOLOR(#F5F5F5):敵を炎で縛る投擲武器。弾数が非常に多い|
</v>
      </c>
    </row>
    <row r="43" spans="1:164" x14ac:dyDescent="0.15">
      <c r="A43" t="str">
        <f t="shared" si="6"/>
        <v/>
      </c>
      <c r="C43" s="1" t="s">
        <v>3349</v>
      </c>
      <c r="E43" s="1">
        <v>4</v>
      </c>
      <c r="F43" s="1" t="s">
        <v>3458</v>
      </c>
      <c r="H43" s="1" t="s">
        <v>661</v>
      </c>
      <c r="J43" s="1">
        <v>15</v>
      </c>
      <c r="L43" s="6">
        <v>0</v>
      </c>
      <c r="M43" s="1" t="s">
        <v>4335</v>
      </c>
      <c r="AE43" s="1">
        <v>1</v>
      </c>
      <c r="AF43" s="1">
        <v>0</v>
      </c>
      <c r="AK43" s="1">
        <v>1</v>
      </c>
      <c r="EQ43" s="7" t="s">
        <v>3459</v>
      </c>
      <c r="ER43" s="20" t="s">
        <v>4402</v>
      </c>
      <c r="ES43" t="str">
        <f t="shared" si="7"/>
        <v>BGCOLOR(#000000):&amp;ref(Item/SH Weapons/Wand-of-Wild-Fire.jpg,nolink,75x75,Wand of Wild Fire);|BGCOLOR(BLACK):COLOR(WHITE):''Wand of Wild Fire''</v>
      </c>
      <c r="ET43" t="str">
        <f t="shared" si="0"/>
        <v>&amp;ref(Spell/P_Fire.jpg,nolink,25x25,Fire);3</v>
      </c>
      <c r="EU43" t="str">
        <f t="shared" si="1"/>
        <v>&amp;ref(Spell/V_Fire.jpg,nolink,25x25,Fire Gem);15</v>
      </c>
      <c r="EV43" t="str">
        <f t="shared" si="2"/>
        <v>攻撃力：0&amp;ref(Item/D_Blunt.jpg,nolink,25x25,Blunt Damage);&amp;ref(Item/D_Magic.jpg,nolink,25x25,Magic Damage);&amp;br;攻撃修正：1&amp;br;防御修正：0&amp;br;長さ：1</v>
      </c>
      <c r="EW43" t="str">
        <f t="shared" si="3"/>
        <v>n/a</v>
      </c>
      <c r="EX43" t="str">
        <f t="shared" si="4"/>
        <v/>
      </c>
      <c r="EY43" t="str">
        <f t="shared" si="8"/>
        <v/>
      </c>
      <c r="EZ43" t="str">
        <f t="shared" si="16"/>
        <v/>
      </c>
      <c r="FA43" t="str">
        <f t="shared" si="9"/>
        <v/>
      </c>
      <c r="FB43" t="str">
        <f t="shared" si="5"/>
        <v/>
      </c>
      <c r="FC43" t="str">
        <f t="shared" si="10"/>
        <v/>
      </c>
      <c r="FD43" t="str">
        <f t="shared" si="11"/>
        <v>戦闘時使用可能：Fireball</v>
      </c>
      <c r="FE43" t="str">
        <f t="shared" si="12"/>
        <v>攻撃力：0&amp;ref(Item/D_Blunt.jpg,nolink,25x25,Blunt Damage);&amp;ref(Item/D_Magic.jpg,nolink,25x25,Magic Damage);&amp;br;攻撃修正：1&amp;br;防御修正：0&amp;br;長さ：1&amp;br;&amp;br;戦闘時使用可能：Fireball</v>
      </c>
      <c r="FF43" t="str">
        <f t="shared" si="13"/>
        <v>&amp;br;戦闘時使用可能：Fireball</v>
      </c>
      <c r="FG43" t="str">
        <f t="shared" si="14"/>
        <v>~</v>
      </c>
      <c r="FH43" s="24" t="str">
        <f t="shared" si="15"/>
        <v xml:space="preserve">|BGCOLOR(#000000):&amp;ref(Item/SH Weapons/Wand-of-Wild-Fire.jpg,nolink,75x75,Wand of Wild Fire);|BGCOLOR(BLACK):COLOR(WHITE):''Wand of Wild Fire''|片手|&amp;ref(Spell/P_Fire.jpg,nolink,25x25,Fire);3|&amp;ref(Spell/V_Fire.jpg,nolink,25x25,Fire Gem);15|
|~|&gt;|&gt;|&gt;|攻撃力：0&amp;ref(Item/D_Blunt.jpg,nolink,25x25,Blunt Damage);&amp;ref(Item/D_Magic.jpg,nolink,25x25,Magic Damage);&amp;br;攻撃修正：1&amp;br;防御修正：0&amp;br;長さ：1&amp;br;&amp;br;戦闘時使用可能：Fireball|
|&gt;|&gt;|&gt;|&gt;|BGCOLOR(#F5F5F5):火球を放てる。殴るものではない|
</v>
      </c>
    </row>
    <row r="44" spans="1:164" x14ac:dyDescent="0.15">
      <c r="A44" t="str">
        <f t="shared" si="6"/>
        <v/>
      </c>
      <c r="C44" s="1" t="s">
        <v>3349</v>
      </c>
      <c r="E44" s="1">
        <v>4</v>
      </c>
      <c r="F44" s="1" t="s">
        <v>3460</v>
      </c>
      <c r="H44" s="1" t="s">
        <v>647</v>
      </c>
      <c r="J44" s="1">
        <v>5</v>
      </c>
      <c r="L44" s="6">
        <v>5</v>
      </c>
      <c r="M44" s="1" t="s">
        <v>4334</v>
      </c>
      <c r="AE44" s="1">
        <v>2</v>
      </c>
      <c r="AF44" s="1">
        <v>2</v>
      </c>
      <c r="AK44" s="1">
        <v>3</v>
      </c>
      <c r="AU44" s="1" t="s">
        <v>3461</v>
      </c>
      <c r="AX44" s="2">
        <v>5</v>
      </c>
      <c r="ER44" s="20" t="s">
        <v>4403</v>
      </c>
      <c r="ES44" t="str">
        <f t="shared" si="7"/>
        <v>BGCOLOR(#000000):&amp;ref(Item/SH Weapons/Lightning-Spear.jpg,nolink,75x75,Lightning Spear);|BGCOLOR(BLACK):COLOR(WHITE):''Lightning Spear''</v>
      </c>
      <c r="ET44" t="str">
        <f t="shared" si="0"/>
        <v>&amp;ref(Spell/P_Air.jpg,nolink,25x25,Air);1</v>
      </c>
      <c r="EU44" t="str">
        <f t="shared" si="1"/>
        <v>&amp;ref(Spell/V_Air.jpg,nolink,25x25,Air Gem);5</v>
      </c>
      <c r="EV44" t="str">
        <f t="shared" si="2"/>
        <v>攻撃力：5&amp;ref(Item/D_Pierce.jpg,nolink,25x25,Pierce Damage);&amp;ref(Item/D_Magic.jpg,nolink,25x25,Magic Damage);&amp;br;攻撃修正：2&amp;br;防御修正：2&amp;br;長さ：3&amp;br;命中時追撃：Shock</v>
      </c>
      <c r="EW44" t="str">
        <f t="shared" si="3"/>
        <v>n/a</v>
      </c>
      <c r="EX44" t="str">
        <f t="shared" si="4"/>
        <v>&amp;ref(Item/Shock-Resistant.jpg,nolink,25x25,Shock Resistant (5));</v>
      </c>
      <c r="EY44" t="str">
        <f t="shared" si="8"/>
        <v/>
      </c>
      <c r="EZ44" t="str">
        <f t="shared" si="16"/>
        <v/>
      </c>
      <c r="FA44" t="str">
        <f t="shared" si="9"/>
        <v/>
      </c>
      <c r="FB44" t="str">
        <f t="shared" si="5"/>
        <v/>
      </c>
      <c r="FC44" t="str">
        <f t="shared" si="10"/>
        <v/>
      </c>
      <c r="FD44" t="str">
        <f t="shared" si="11"/>
        <v>&amp;ref(Item/Shock-Resistant.jpg,nolink,25x25,Shock Resistant (5));</v>
      </c>
      <c r="FE44" t="str">
        <f t="shared" si="12"/>
        <v>攻撃力：5&amp;ref(Item/D_Pierce.jpg,nolink,25x25,Pierce Damage);&amp;ref(Item/D_Magic.jpg,nolink,25x25,Magic Damage);&amp;br;攻撃修正：2&amp;br;防御修正：2&amp;br;長さ：3&amp;br;命中時追撃：Shock&amp;br;&amp;br;&amp;ref(Item/Shock-Resistant.jpg,nolink,25x25,Shock Resistant (5));</v>
      </c>
      <c r="FF44" t="str">
        <f t="shared" si="13"/>
        <v>&amp;br;&amp;ref(Item/Shock-Resistant.jpg,nolink,25x25,Shock Resistant (5));</v>
      </c>
      <c r="FG44" t="str">
        <f t="shared" si="14"/>
        <v>~</v>
      </c>
      <c r="FH44" s="24" t="str">
        <f t="shared" si="15"/>
        <v xml:space="preserve">|BGCOLOR(#000000):&amp;ref(Item/SH Weapons/Lightning-Spear.jpg,nolink,75x75,Lightning Spear);|BGCOLOR(BLACK):COLOR(WHITE):''Lightning Spear''|片手|&amp;ref(Spell/P_Air.jpg,nolink,25x25,Air);1|&amp;ref(Spell/V_Air.jpg,nolink,25x25,Air Gem);5|
|~|&gt;|&gt;|&gt;|攻撃力：5&amp;ref(Item/D_Pierce.jpg,nolink,25x25,Pierce Damage);&amp;ref(Item/D_Magic.jpg,nolink,25x25,Magic Damage);&amp;br;攻撃修正：2&amp;br;防御修正：2&amp;br;長さ：3&amp;br;命中時追撃：Shock&amp;br;&amp;br;&amp;ref(Item/Shock-Resistant.jpg,nolink,25x25,Shock Resistant (5));|
|&gt;|&gt;|&gt;|&gt;|BGCOLOR(#F5F5F5):電撃を浴びせる槍。防御力の高い相手にも効く|
</v>
      </c>
    </row>
    <row r="45" spans="1:164" x14ac:dyDescent="0.15">
      <c r="A45" t="str">
        <f t="shared" si="6"/>
        <v/>
      </c>
      <c r="C45" s="1" t="s">
        <v>3349</v>
      </c>
      <c r="E45" s="1">
        <v>4</v>
      </c>
      <c r="F45" s="1" t="s">
        <v>3462</v>
      </c>
      <c r="H45" s="1" t="s">
        <v>650</v>
      </c>
      <c r="I45" s="1" t="s">
        <v>646</v>
      </c>
      <c r="J45" s="1">
        <v>10</v>
      </c>
      <c r="K45" s="7">
        <v>10</v>
      </c>
      <c r="L45" s="6">
        <v>7</v>
      </c>
      <c r="M45" s="1" t="s">
        <v>4335</v>
      </c>
      <c r="AE45" s="1">
        <v>2</v>
      </c>
      <c r="AF45" s="1">
        <v>1</v>
      </c>
      <c r="AK45" s="1">
        <v>1</v>
      </c>
      <c r="EQ45" s="7" t="s">
        <v>3463</v>
      </c>
      <c r="ER45" s="20" t="s">
        <v>4404</v>
      </c>
      <c r="ES45" t="str">
        <f t="shared" si="7"/>
        <v>BGCOLOR(#000000):&amp;ref(Item/SH Weapons/Rune-Smasher.jpg,nolink,75x75,Rune Smasher);|BGCOLOR(BLACK):COLOR(WHITE):''Rune Smasher''</v>
      </c>
      <c r="ET45" t="str">
        <f t="shared" si="0"/>
        <v>&amp;ref(Spell/P_Water.jpg,nolink,25x25,Water);2&amp;ref(Spell/P_Fire.jpg,nolink,25x25,Fire);2</v>
      </c>
      <c r="EU45" t="str">
        <f t="shared" si="1"/>
        <v>&amp;ref(Spell/V_Water.jpg,nolink,25x25,Water Gem);10&amp;ref(Spell/V_Fire.jpg,nolink,25x25,Fire Gem);10</v>
      </c>
      <c r="EV45" t="str">
        <f t="shared" si="2"/>
        <v>攻撃力：7&amp;ref(Item/D_Blunt.jpg,nolink,25x25,Blunt Damage);&amp;ref(Item/D_Magic.jpg,nolink,25x25,Magic Damage);&amp;br;攻撃修正：2&amp;br;防御修正：1&amp;br;長さ：1</v>
      </c>
      <c r="EW45" t="str">
        <f t="shared" si="3"/>
        <v>n/a</v>
      </c>
      <c r="EX45" t="str">
        <f t="shared" si="4"/>
        <v/>
      </c>
      <c r="EY45" t="str">
        <f t="shared" si="8"/>
        <v/>
      </c>
      <c r="EZ45" t="str">
        <f t="shared" si="16"/>
        <v/>
      </c>
      <c r="FA45" t="str">
        <f t="shared" si="9"/>
        <v/>
      </c>
      <c r="FB45" t="str">
        <f t="shared" si="5"/>
        <v/>
      </c>
      <c r="FC45" t="str">
        <f t="shared" si="10"/>
        <v/>
      </c>
      <c r="FD45" t="str">
        <f t="shared" si="11"/>
        <v>抵抗貫通修正+2</v>
      </c>
      <c r="FE45" t="str">
        <f t="shared" si="12"/>
        <v>攻撃力：7&amp;ref(Item/D_Blunt.jpg,nolink,25x25,Blunt Damage);&amp;ref(Item/D_Magic.jpg,nolink,25x25,Magic Damage);&amp;br;攻撃修正：2&amp;br;防御修正：1&amp;br;長さ：1&amp;br;&amp;br;抵抗貫通修正+2</v>
      </c>
      <c r="FF45" t="str">
        <f t="shared" si="13"/>
        <v>&amp;br;抵抗貫通修正+2</v>
      </c>
      <c r="FG45" t="str">
        <f t="shared" si="14"/>
        <v>~</v>
      </c>
      <c r="FH45" s="24" t="str">
        <f t="shared" si="15"/>
        <v xml:space="preserve">|BGCOLOR(#000000):&amp;ref(Item/SH Weapons/Rune-Smasher.jpg,nolink,75x75,Rune Smasher);|BGCOLOR(BLACK):COLOR(WHITE):''Rune Smasher''|片手|&amp;ref(Spell/P_Water.jpg,nolink,25x25,Water);2&amp;ref(Spell/P_Fire.jpg,nolink,25x25,Fire);2|&amp;ref(Spell/V_Water.jpg,nolink,25x25,Water Gem);10&amp;ref(Spell/V_Fire.jpg,nolink,25x25,Fire Gem);10|
|~|&gt;|&gt;|&gt;|攻撃力：7&amp;ref(Item/D_Blunt.jpg,nolink,25x25,Blunt Damage);&amp;ref(Item/D_Magic.jpg,nolink,25x25,Magic Damage);&amp;br;攻撃修正：2&amp;br;防御修正：1&amp;br;長さ：1&amp;br;&amp;br;抵抗貫通修正+2|
|&gt;|&gt;|&gt;|&gt;|BGCOLOR(#F5F5F5):抵抗される呪文の補助に。一部の攻撃や儀式にも有効|
</v>
      </c>
    </row>
    <row r="46" spans="1:164" x14ac:dyDescent="0.15">
      <c r="A46" t="str">
        <f t="shared" si="6"/>
        <v/>
      </c>
      <c r="C46" s="1" t="s">
        <v>3349</v>
      </c>
      <c r="E46" s="1">
        <v>4</v>
      </c>
      <c r="F46" s="1" t="s">
        <v>3464</v>
      </c>
      <c r="H46" s="1" t="s">
        <v>667</v>
      </c>
      <c r="J46" s="1">
        <v>10</v>
      </c>
      <c r="L46" s="6">
        <v>0</v>
      </c>
      <c r="M46" s="1" t="s">
        <v>4335</v>
      </c>
      <c r="AE46" s="1">
        <v>1</v>
      </c>
      <c r="AF46" s="1">
        <v>0</v>
      </c>
      <c r="AK46" s="1">
        <v>1</v>
      </c>
      <c r="EN46" s="2" t="s">
        <v>653</v>
      </c>
      <c r="EQ46" s="7" t="s">
        <v>3465</v>
      </c>
      <c r="ER46" s="20" t="s">
        <v>4405</v>
      </c>
      <c r="ES46" t="str">
        <f t="shared" si="7"/>
        <v>BGCOLOR(#000000):&amp;ref(Item/SH Weapons/Starfire-Staff.jpg,nolink,75x75,Starfire Staff);|BGCOLOR(BLACK):COLOR(WHITE):''Starfire Staff''</v>
      </c>
      <c r="ET46" t="str">
        <f t="shared" si="0"/>
        <v>&amp;ref(Spell/P_Astral.jpg,nolink,25x25,Astral);2</v>
      </c>
      <c r="EU46" t="str">
        <f t="shared" si="1"/>
        <v>&amp;ref(Spell/V_Astral.jpg,nolink,25x25,Astral Pearl);10</v>
      </c>
      <c r="EV46" t="str">
        <f t="shared" si="2"/>
        <v>攻撃力：0&amp;ref(Item/D_Blunt.jpg,nolink,25x25,Blunt Damage);&amp;ref(Item/D_Magic.jpg,nolink,25x25,Magic Damage);&amp;br;攻撃修正：1&amp;br;防御修正：0&amp;br;長さ：1</v>
      </c>
      <c r="EW46" t="str">
        <f t="shared" si="3"/>
        <v>n/a</v>
      </c>
      <c r="EX46" t="str">
        <f t="shared" si="4"/>
        <v/>
      </c>
      <c r="EY46" t="str">
        <f t="shared" si="8"/>
        <v/>
      </c>
      <c r="EZ46" t="str">
        <f t="shared" si="16"/>
        <v/>
      </c>
      <c r="FA46" t="str">
        <f t="shared" si="9"/>
        <v/>
      </c>
      <c r="FB46" t="str">
        <f t="shared" si="5"/>
        <v/>
      </c>
      <c r="FC46" t="str">
        <f t="shared" si="10"/>
        <v>&amp;ref(Item/Far-Caster.jpg,nolink,25x25,Far Caster (Astral, 1));</v>
      </c>
      <c r="FD46" t="str">
        <f t="shared" si="11"/>
        <v>&amp;ref(Item/Far-Caster.jpg,nolink,25x25,Far Caster (Astral, 1));&amp;br;戦闘時使用可能：Star Fires</v>
      </c>
      <c r="FE46" t="str">
        <f t="shared" si="12"/>
        <v>攻撃力：0&amp;ref(Item/D_Blunt.jpg,nolink,25x25,Blunt Damage);&amp;ref(Item/D_Magic.jpg,nolink,25x25,Magic Damage);&amp;br;攻撃修正：1&amp;br;防御修正：0&amp;br;長さ：1&amp;br;&amp;br;&amp;ref(Item/Far-Caster.jpg,nolink,25x25,Far Caster (Astral, 1));&amp;br;戦闘時使用可能：Star Fires</v>
      </c>
      <c r="FF46" t="str">
        <f t="shared" si="13"/>
        <v>&amp;br;&amp;ref(Item/Far-Caster.jpg,nolink,25x25,Far Caster (Astral, 1));&amp;br;戦闘時使用可能：Star Fires</v>
      </c>
      <c r="FG46" t="str">
        <f t="shared" si="14"/>
        <v>~</v>
      </c>
      <c r="FH46" s="24" t="str">
        <f t="shared" si="15"/>
        <v xml:space="preserve">|BGCOLOR(#000000):&amp;ref(Item/SH Weapons/Starfire-Staff.jpg,nolink,75x75,Starfire Staff);|BGCOLOR(BLACK):COLOR(WHITE):''Starfire Staff''|片手|&amp;ref(Spell/P_Astral.jpg,nolink,25x25,Astral);2|&amp;ref(Spell/V_Astral.jpg,nolink,25x25,Astral Pearl);10|
|~|&gt;|&gt;|&gt;|攻撃力：0&amp;ref(Item/D_Blunt.jpg,nolink,25x25,Blunt Damage);&amp;ref(Item/D_Magic.jpg,nolink,25x25,Magic Damage);&amp;br;攻撃修正：1&amp;br;防御修正：0&amp;br;長さ：1&amp;br;&amp;br;&amp;ref(Item/Far-Caster.jpg,nolink,25x25,Far Caster (Astral, 1));&amp;br;戦闘時使用可能：Star Fires|
|&gt;|&gt;|&gt;|&gt;|BGCOLOR(#F5F5F5):星魔法の補助器具。攻撃呪文も放てる|
</v>
      </c>
    </row>
    <row r="47" spans="1:164" x14ac:dyDescent="0.15">
      <c r="A47" t="str">
        <f t="shared" si="6"/>
        <v/>
      </c>
      <c r="C47" s="1" t="s">
        <v>3349</v>
      </c>
      <c r="E47" s="1">
        <v>4</v>
      </c>
      <c r="F47" s="1" t="s">
        <v>3466</v>
      </c>
      <c r="H47" s="1" t="s">
        <v>1099</v>
      </c>
      <c r="J47" s="1">
        <v>5</v>
      </c>
      <c r="L47" s="6">
        <v>14</v>
      </c>
      <c r="M47" s="1" t="s">
        <v>4333</v>
      </c>
      <c r="AE47" s="1">
        <v>4</v>
      </c>
      <c r="AF47" s="1">
        <v>-1</v>
      </c>
      <c r="AK47" s="1">
        <v>1</v>
      </c>
      <c r="AT47" s="1" t="s">
        <v>3467</v>
      </c>
      <c r="BQ47" s="2">
        <v>3</v>
      </c>
      <c r="ER47" s="20" t="s">
        <v>4406</v>
      </c>
      <c r="ES47" t="str">
        <f t="shared" si="7"/>
        <v>BGCOLOR(#000000):&amp;ref(Item/SH Weapons/Flesh-Eater.jpg,nolink,75x75,Flesh Eater);|BGCOLOR(BLACK):COLOR(WHITE):''Flesh Eater''</v>
      </c>
      <c r="ET47" t="str">
        <f t="shared" si="0"/>
        <v>&amp;ref(Spell/P_Blood.jpg,nolink,25x25,Blood);1</v>
      </c>
      <c r="EU47" t="str">
        <f t="shared" si="1"/>
        <v>&amp;ref(Spell/V_Blood.jpg,nolink,25x25,Blood Slave);5</v>
      </c>
      <c r="EV47" t="str">
        <f t="shared" si="2"/>
        <v>攻撃力：14&amp;ref(Item/D_Slash.jpg,nolink,25x25,Slash Damage);&amp;ref(Item/D_Magic.jpg,nolink,25x25,Magic Damage);&amp;br;攻撃修正：4&amp;br;防御修正：-1&amp;br;長さ：1&amp;br;負傷時追撃：Chest Wound</v>
      </c>
      <c r="EW47" t="str">
        <f t="shared" si="3"/>
        <v>n/a</v>
      </c>
      <c r="EX47" t="str">
        <f t="shared" si="4"/>
        <v/>
      </c>
      <c r="EY47" t="str">
        <f t="shared" si="8"/>
        <v>&amp;ref(Item/Berserker.jpg,nolink,25x25,Berserker (3));</v>
      </c>
      <c r="EZ47" t="str">
        <f t="shared" si="16"/>
        <v/>
      </c>
      <c r="FA47" t="str">
        <f t="shared" si="9"/>
        <v/>
      </c>
      <c r="FB47" t="str">
        <f t="shared" si="5"/>
        <v/>
      </c>
      <c r="FC47" t="str">
        <f t="shared" si="10"/>
        <v/>
      </c>
      <c r="FD47" t="str">
        <f t="shared" si="11"/>
        <v>&amp;ref(Item/Berserker.jpg,nolink,25x25,Berserker (3));</v>
      </c>
      <c r="FE47" t="str">
        <f t="shared" si="12"/>
        <v>攻撃力：14&amp;ref(Item/D_Slash.jpg,nolink,25x25,Slash Damage);&amp;ref(Item/D_Magic.jpg,nolink,25x25,Magic Damage);&amp;br;攻撃修正：4&amp;br;防御修正：-1&amp;br;長さ：1&amp;br;負傷時追撃：Chest Wound&amp;br;&amp;br;&amp;ref(Item/Berserker.jpg,nolink,25x25,Berserker (3));</v>
      </c>
      <c r="FF47" t="str">
        <f t="shared" si="13"/>
        <v>&amp;br;&amp;ref(Item/Berserker.jpg,nolink,25x25,Berserker (3));</v>
      </c>
      <c r="FG47" t="str">
        <f t="shared" si="14"/>
        <v>~</v>
      </c>
      <c r="FH47" s="24" t="str">
        <f t="shared" si="15"/>
        <v xml:space="preserve">|BGCOLOR(#000000):&amp;ref(Item/SH Weapons/Flesh-Eater.jpg,nolink,75x75,Flesh Eater);|BGCOLOR(BLACK):COLOR(WHITE):''Flesh Eater''|片手|&amp;ref(Spell/P_Blood.jpg,nolink,25x25,Blood);1|&amp;ref(Spell/V_Blood.jpg,nolink,25x25,Blood Slave);5|
|~|&gt;|&gt;|&gt;|攻撃力：14&amp;ref(Item/D_Slash.jpg,nolink,25x25,Slash Damage);&amp;ref(Item/D_Magic.jpg,nolink,25x25,Magic Damage);&amp;br;攻撃修正：4&amp;br;防御修正：-1&amp;br;長さ：1&amp;br;負傷時追撃：Chest Wound&amp;br;&amp;br;&amp;ref(Item/Berserker.jpg,nolink,25x25,Berserker (3));|
|&gt;|&gt;|&gt;|&gt;|BGCOLOR(#F5F5F5):高威力で後遺症も残す斧。使用者は狂戦士に|
</v>
      </c>
    </row>
    <row r="48" spans="1:164" x14ac:dyDescent="0.15">
      <c r="A48" t="str">
        <f t="shared" si="6"/>
        <v>片手4E</v>
      </c>
      <c r="C48" s="1" t="s">
        <v>3349</v>
      </c>
      <c r="E48" s="1">
        <v>4</v>
      </c>
      <c r="F48" s="1" t="s">
        <v>3470</v>
      </c>
      <c r="H48" s="1" t="s">
        <v>2562</v>
      </c>
      <c r="J48" s="1">
        <v>10</v>
      </c>
      <c r="L48" s="6">
        <v>10</v>
      </c>
      <c r="M48" s="1" t="s">
        <v>4333</v>
      </c>
      <c r="AE48" s="1">
        <v>4</v>
      </c>
      <c r="AF48" s="1">
        <v>2</v>
      </c>
      <c r="AK48" s="1">
        <v>1</v>
      </c>
      <c r="AT48" s="1" t="s">
        <v>3471</v>
      </c>
      <c r="ER48" s="20" t="s">
        <v>4407</v>
      </c>
      <c r="ES48" t="str">
        <f t="shared" si="7"/>
        <v>BGCOLOR(#000000):&amp;ref(Item/SH Weapons/Heart-Finder-Sword.jpg,nolink,75x75,Heart Finder Sword);|BGCOLOR(BLACK):COLOR(WHITE):''Heart Finder Sword''</v>
      </c>
      <c r="ET48" t="str">
        <f t="shared" si="0"/>
        <v>&amp;ref(Spell/P_Blood.jpg,nolink,25x25,Blood);2</v>
      </c>
      <c r="EU48" t="str">
        <f t="shared" si="1"/>
        <v>&amp;ref(Spell/V_Blood.jpg,nolink,25x25,Blood Slave);10</v>
      </c>
      <c r="EV48" t="str">
        <f t="shared" si="2"/>
        <v>攻撃力：10&amp;ref(Item/D_Slash.jpg,nolink,25x25,Slash Damage);&amp;ref(Item/D_Magic.jpg,nolink,25x25,Magic Damage);&amp;br;攻撃修正：4&amp;br;防御修正：2&amp;br;長さ：1&amp;br;負傷時追撃：Heart Finding</v>
      </c>
      <c r="EW48" t="str">
        <f t="shared" si="3"/>
        <v>n/a</v>
      </c>
      <c r="EX48" t="str">
        <f t="shared" si="4"/>
        <v>n/a</v>
      </c>
      <c r="EY48" t="str">
        <f t="shared" si="8"/>
        <v/>
      </c>
      <c r="EZ48" t="str">
        <f t="shared" si="16"/>
        <v/>
      </c>
      <c r="FA48" t="str">
        <f t="shared" si="9"/>
        <v/>
      </c>
      <c r="FB48" t="str">
        <f t="shared" si="5"/>
        <v/>
      </c>
      <c r="FC48" t="str">
        <f t="shared" si="10"/>
        <v/>
      </c>
      <c r="FD48" t="str">
        <f t="shared" si="11"/>
        <v/>
      </c>
      <c r="FE48" t="str">
        <f t="shared" si="12"/>
        <v>攻撃力：10&amp;ref(Item/D_Slash.jpg,nolink,25x25,Slash Damage);&amp;ref(Item/D_Magic.jpg,nolink,25x25,Magic Damage);&amp;br;攻撃修正：4&amp;br;防御修正：2&amp;br;長さ：1&amp;br;負傷時追撃：Heart Finding</v>
      </c>
      <c r="FF48" t="str">
        <f t="shared" si="13"/>
        <v>~</v>
      </c>
      <c r="FG48" t="str">
        <f t="shared" si="14"/>
        <v>~</v>
      </c>
      <c r="FH48" s="24" t="str">
        <f t="shared" si="15"/>
        <v xml:space="preserve">|BGCOLOR(#000000):&amp;ref(Item/SH Weapons/Heart-Finder-Sword.jpg,nolink,75x75,Heart Finder Sword);|BGCOLOR(BLACK):COLOR(WHITE):''Heart Finder Sword''|片手|&amp;ref(Spell/P_Blood.jpg,nolink,25x25,Blood);2|&amp;ref(Spell/V_Blood.jpg,nolink,25x25,Blood Slave);10|
|~|&gt;|&gt;|&gt;|攻撃力：10&amp;ref(Item/D_Slash.jpg,nolink,25x25,Slash Damage);&amp;ref(Item/D_Magic.jpg,nolink,25x25,Magic Damage);&amp;br;攻撃修正：4&amp;br;防御修正：2&amp;br;長さ：1&amp;br;負傷時追撃：Heart Finding|
|&gt;|&gt;|&gt;|&gt;|BGCOLOR(#F5F5F5):即死を狙える剣。生物にのみ効果あり|
</v>
      </c>
    </row>
    <row r="49" spans="1:164" x14ac:dyDescent="0.15">
      <c r="A49" t="str">
        <f t="shared" si="6"/>
        <v>片手6S</v>
      </c>
      <c r="C49" s="1" t="s">
        <v>3349</v>
      </c>
      <c r="E49" s="1">
        <v>6</v>
      </c>
      <c r="F49" s="1" t="s">
        <v>3472</v>
      </c>
      <c r="H49" s="1" t="s">
        <v>648</v>
      </c>
      <c r="I49" s="1" t="s">
        <v>638</v>
      </c>
      <c r="J49" s="1">
        <v>5</v>
      </c>
      <c r="K49" s="7">
        <v>5</v>
      </c>
      <c r="L49" s="6">
        <v>8</v>
      </c>
      <c r="M49" s="1" t="s">
        <v>4333</v>
      </c>
      <c r="N49" s="1" t="s">
        <v>3383</v>
      </c>
      <c r="AE49" s="1">
        <v>3</v>
      </c>
      <c r="AF49" s="1">
        <v>0</v>
      </c>
      <c r="AK49" s="1">
        <v>1</v>
      </c>
      <c r="AV49" s="1" t="s">
        <v>3473</v>
      </c>
      <c r="AW49" s="2">
        <v>5</v>
      </c>
      <c r="EQ49" s="7" t="s">
        <v>3874</v>
      </c>
      <c r="ER49" s="20" t="s">
        <v>4408</v>
      </c>
      <c r="ES49" t="str">
        <f t="shared" si="7"/>
        <v>BGCOLOR(#000000):&amp;ref(Item/SH Weapons/Fire-Brand.jpg,nolink,75x75,Fire Brand);|BGCOLOR(BLACK):COLOR(WHITE):''Fire Brand''</v>
      </c>
      <c r="ET49" t="str">
        <f t="shared" si="0"/>
        <v>&amp;ref(Spell/P_Fire.jpg,nolink,25x25,Fire);1&amp;ref(Spell/P_Earth.jpg,nolink,25x25,Earth);1</v>
      </c>
      <c r="EU49" t="str">
        <f t="shared" si="1"/>
        <v>&amp;ref(Spell/V_Fire.jpg,nolink,25x25,Fire Gem);5&amp;ref(Spell/V_Earth.jpg,nolink,25x25,Earth Gem);5</v>
      </c>
      <c r="EV49" t="str">
        <f t="shared" si="2"/>
        <v>攻撃力：8&amp;ref(Item/D_Slash.jpg,nolink,25x25,Slash Damage);&amp;ref(Item/D_Magic.jpg,nolink,25x25,Magic Damage);&amp;br;防御貫通&amp;br;攻撃修正：3&amp;br;防御修正：0&amp;br;長さ：1&amp;br;攻撃時追撃：Small Area Fire</v>
      </c>
      <c r="EW49" t="str">
        <f t="shared" si="3"/>
        <v>n/a</v>
      </c>
      <c r="EX49" t="str">
        <f t="shared" si="4"/>
        <v>&amp;ref(Item/Fire-Resistant.jpg,nolink,25x25,Fire Resistant (5));</v>
      </c>
      <c r="EY49" t="str">
        <f t="shared" si="8"/>
        <v/>
      </c>
      <c r="EZ49" t="str">
        <f t="shared" si="16"/>
        <v/>
      </c>
      <c r="FA49" t="str">
        <f t="shared" si="9"/>
        <v/>
      </c>
      <c r="FB49" t="str">
        <f t="shared" si="5"/>
        <v/>
      </c>
      <c r="FC49" t="str">
        <f t="shared" si="10"/>
        <v/>
      </c>
      <c r="FD49" t="str">
        <f t="shared" si="11"/>
        <v>&amp;ref(Item/Fire-Resistant.jpg,nolink,25x25,Fire Resistant (5));&amp;br;士気+2</v>
      </c>
      <c r="FE49" t="str">
        <f t="shared" si="12"/>
        <v>攻撃力：8&amp;ref(Item/D_Slash.jpg,nolink,25x25,Slash Damage);&amp;ref(Item/D_Magic.jpg,nolink,25x25,Magic Damage);&amp;br;防御貫通&amp;br;攻撃修正：3&amp;br;防御修正：0&amp;br;長さ：1&amp;br;攻撃時追撃：Small Area Fire&amp;br;&amp;br;&amp;ref(Item/Fire-Resistant.jpg,nolink,25x25,Fire Resistant (5));&amp;br;士気+2</v>
      </c>
      <c r="FF49" t="str">
        <f t="shared" si="13"/>
        <v>&amp;br;&amp;ref(Item/Fire-Resistant.jpg,nolink,25x25,Fire Resistant (5));&amp;br;士気+2</v>
      </c>
      <c r="FG49" t="str">
        <f t="shared" si="14"/>
        <v>~</v>
      </c>
      <c r="FH49" s="24" t="str">
        <f t="shared" si="15"/>
        <v xml:space="preserve">|BGCOLOR(#000000):&amp;ref(Item/SH Weapons/Fire-Brand.jpg,nolink,75x75,Fire Brand);|BGCOLOR(BLACK):COLOR(WHITE):''Fire Brand''|片手|&amp;ref(Spell/P_Fire.jpg,nolink,25x25,Fire);1&amp;ref(Spell/P_Earth.jpg,nolink,25x25,Earth);1|&amp;ref(Spell/V_Fire.jpg,nolink,25x25,Fire Gem);5&amp;ref(Spell/V_Earth.jpg,nolink,25x25,Earth Gem);5|
|~|&gt;|&gt;|&gt;|攻撃力：8&amp;ref(Item/D_Slash.jpg,nolink,25x25,Slash Damage);&amp;ref(Item/D_Magic.jpg,nolink,25x25,Magic Damage);&amp;br;防御貫通&amp;br;攻撃修正：3&amp;br;防御修正：0&amp;br;長さ：1&amp;br;攻撃時追撃：Small Area Fire&amp;br;&amp;br;&amp;ref(Item/Fire-Resistant.jpg,nolink,25x25,Fire Resistant (5));&amp;br;士気+2|
|&gt;|&gt;|&gt;|&gt;|BGCOLOR(#F5F5F5):小範囲に炎を浴びせる。雑魚の掃除に|
</v>
      </c>
    </row>
    <row r="50" spans="1:164" x14ac:dyDescent="0.15">
      <c r="A50" t="str">
        <f t="shared" si="6"/>
        <v/>
      </c>
      <c r="C50" s="1" t="s">
        <v>3349</v>
      </c>
      <c r="E50" s="1">
        <v>6</v>
      </c>
      <c r="F50" s="1" t="s">
        <v>3474</v>
      </c>
      <c r="H50" s="1" t="s">
        <v>643</v>
      </c>
      <c r="J50" s="1">
        <v>10</v>
      </c>
      <c r="L50" s="6">
        <v>13</v>
      </c>
      <c r="M50" s="1" t="s">
        <v>4333</v>
      </c>
      <c r="AE50" s="1">
        <v>4</v>
      </c>
      <c r="AF50" s="1">
        <v>0</v>
      </c>
      <c r="AK50" s="1">
        <v>1</v>
      </c>
      <c r="AT50" s="1" t="s">
        <v>3475</v>
      </c>
      <c r="AZ50" s="2">
        <v>-15</v>
      </c>
      <c r="ER50" s="20" t="s">
        <v>4409</v>
      </c>
      <c r="ES50" t="str">
        <f t="shared" si="7"/>
        <v>BGCOLOR(#000000):&amp;ref(Item/SH Weapons/Axe-of-Hate.jpg,nolink,75x75,Axe of Hate);|BGCOLOR(BLACK):COLOR(WHITE):''Axe of Hate''</v>
      </c>
      <c r="ET50" t="str">
        <f t="shared" si="0"/>
        <v>&amp;ref(Spell/P_Nature.jpg,nolink,25x25,Nature);2</v>
      </c>
      <c r="EU50" t="str">
        <f t="shared" si="1"/>
        <v>&amp;ref(Spell/V_Nature.jpg,nolink,25x25,Nature Gem);10</v>
      </c>
      <c r="EV50" t="str">
        <f t="shared" si="2"/>
        <v>攻撃力：13&amp;ref(Item/D_Slash.jpg,nolink,25x25,Slash Damage);&amp;ref(Item/D_Magic.jpg,nolink,25x25,Magic Damage);&amp;br;攻撃修正：4&amp;br;防御修正：0&amp;br;長さ：1&amp;br;負傷時追撃：Fatigue and Disease</v>
      </c>
      <c r="EW50" t="str">
        <f t="shared" si="3"/>
        <v>n/a</v>
      </c>
      <c r="EX50" t="str">
        <f t="shared" si="4"/>
        <v>&amp;ref(Item/Susceptible-to-Poison.jpg,nolink,25x25,Susceptible to Poison (15));</v>
      </c>
      <c r="EY50" t="str">
        <f t="shared" si="8"/>
        <v/>
      </c>
      <c r="EZ50" t="str">
        <f t="shared" si="16"/>
        <v/>
      </c>
      <c r="FA50" t="str">
        <f t="shared" si="9"/>
        <v/>
      </c>
      <c r="FB50" t="str">
        <f t="shared" si="5"/>
        <v/>
      </c>
      <c r="FC50" t="str">
        <f t="shared" si="10"/>
        <v/>
      </c>
      <c r="FD50" t="str">
        <f t="shared" si="11"/>
        <v>&amp;ref(Item/Susceptible-to-Poison.jpg,nolink,25x25,Susceptible to Poison (15));</v>
      </c>
      <c r="FE50" t="str">
        <f t="shared" si="12"/>
        <v>攻撃力：13&amp;ref(Item/D_Slash.jpg,nolink,25x25,Slash Damage);&amp;ref(Item/D_Magic.jpg,nolink,25x25,Magic Damage);&amp;br;攻撃修正：4&amp;br;防御修正：0&amp;br;長さ：1&amp;br;負傷時追撃：Fatigue and Disease&amp;br;&amp;br;&amp;ref(Item/Susceptible-to-Poison.jpg,nolink,25x25,Susceptible to Poison (15));</v>
      </c>
      <c r="FF50" t="str">
        <f t="shared" si="13"/>
        <v>&amp;br;&amp;ref(Item/Susceptible-to-Poison.jpg,nolink,25x25,Susceptible to Poison (15));</v>
      </c>
      <c r="FG50" t="str">
        <f t="shared" si="14"/>
        <v>~</v>
      </c>
      <c r="FH50" s="24" t="str">
        <f t="shared" si="15"/>
        <v xml:space="preserve">|BGCOLOR(#000000):&amp;ref(Item/SH Weapons/Axe-of-Hate.jpg,nolink,75x75,Axe of Hate);|BGCOLOR(BLACK):COLOR(WHITE):''Axe of Hate''|片手|&amp;ref(Spell/P_Nature.jpg,nolink,25x25,Nature);2|&amp;ref(Spell/V_Nature.jpg,nolink,25x25,Nature Gem);10|
|~|&gt;|&gt;|&gt;|攻撃力：13&amp;ref(Item/D_Slash.jpg,nolink,25x25,Slash Damage);&amp;ref(Item/D_Magic.jpg,nolink,25x25,Magic Damage);&amp;br;攻撃修正：4&amp;br;防御修正：0&amp;br;長さ：1&amp;br;負傷時追撃：Fatigue and Disease&amp;br;&amp;br;&amp;ref(Item/Susceptible-to-Poison.jpg,nolink,25x25,Susceptible to Poison (15));|
|&gt;|&gt;|&gt;|&gt;|BGCOLOR(#F5F5F5):疲労と病気を与える斧。毒物には要注意|
</v>
      </c>
    </row>
    <row r="51" spans="1:164" x14ac:dyDescent="0.15">
      <c r="A51" t="str">
        <f t="shared" si="6"/>
        <v/>
      </c>
      <c r="C51" s="1" t="s">
        <v>3349</v>
      </c>
      <c r="E51" s="1">
        <v>6</v>
      </c>
      <c r="F51" s="1" t="s">
        <v>3478</v>
      </c>
      <c r="H51" s="1" t="s">
        <v>646</v>
      </c>
      <c r="J51" s="1">
        <v>10</v>
      </c>
      <c r="L51" s="6">
        <v>-2</v>
      </c>
      <c r="M51" s="1" t="s">
        <v>4335</v>
      </c>
      <c r="AE51" s="1">
        <v>-2</v>
      </c>
      <c r="AF51" s="1">
        <v>0</v>
      </c>
      <c r="AK51" s="1">
        <v>0</v>
      </c>
      <c r="DU51" s="2">
        <v>1</v>
      </c>
      <c r="EQ51" s="7" t="s">
        <v>3479</v>
      </c>
      <c r="ER51" s="20" t="s">
        <v>4410</v>
      </c>
      <c r="ES51" t="str">
        <f t="shared" si="7"/>
        <v>BGCOLOR(#000000):&amp;ref(Item/SH Weapons/Dragon-Sceptre.jpg,nolink,75x75,Dragon Sceptre);|BGCOLOR(BLACK):COLOR(WHITE):''Dragon Sceptre''</v>
      </c>
      <c r="ET51" t="str">
        <f t="shared" si="0"/>
        <v>&amp;ref(Spell/P_Fire.jpg,nolink,25x25,Fire);2</v>
      </c>
      <c r="EU51" t="str">
        <f t="shared" si="1"/>
        <v>&amp;ref(Spell/V_Fire.jpg,nolink,25x25,Fire Gem);10</v>
      </c>
      <c r="EV51" t="str">
        <f t="shared" si="2"/>
        <v>攻撃力：-2&amp;ref(Item/D_Blunt.jpg,nolink,25x25,Blunt Damage);&amp;ref(Item/D_Magic.jpg,nolink,25x25,Magic Damage);&amp;br;攻撃修正：-2&amp;br;防御修正：0&amp;br;長さ：0</v>
      </c>
      <c r="EW51" t="str">
        <f t="shared" si="3"/>
        <v>n/a</v>
      </c>
      <c r="EX51" t="str">
        <f t="shared" si="4"/>
        <v/>
      </c>
      <c r="EY51" t="str">
        <f t="shared" si="8"/>
        <v/>
      </c>
      <c r="EZ51" t="str">
        <f t="shared" si="16"/>
        <v/>
      </c>
      <c r="FA51" t="str">
        <f t="shared" si="9"/>
        <v/>
      </c>
      <c r="FB51" t="str">
        <f t="shared" si="5"/>
        <v>&amp;ref(Item/Dragon-Master.jpg,nolink,25x25,Dragon Master (1));</v>
      </c>
      <c r="FC51" t="str">
        <f t="shared" si="10"/>
        <v/>
      </c>
      <c r="FD51" t="str">
        <f t="shared" si="11"/>
        <v>&amp;ref(Item/Dragon-Master.jpg,nolink,25x25,Dragon Master (1));&amp;br;戦闘時使用可能：Flame Bolt</v>
      </c>
      <c r="FE51" t="str">
        <f t="shared" si="12"/>
        <v>攻撃力：-2&amp;ref(Item/D_Blunt.jpg,nolink,25x25,Blunt Damage);&amp;ref(Item/D_Magic.jpg,nolink,25x25,Magic Damage);&amp;br;攻撃修正：-2&amp;br;防御修正：0&amp;br;長さ：0&amp;br;&amp;br;&amp;ref(Item/Dragon-Master.jpg,nolink,25x25,Dragon Master (1));&amp;br;戦闘時使用可能：Flame Bolt</v>
      </c>
      <c r="FF51" t="str">
        <f t="shared" si="13"/>
        <v>&amp;br;&amp;ref(Item/Dragon-Master.jpg,nolink,25x25,Dragon Master (1));&amp;br;戦闘時使用可能：Flame Bolt</v>
      </c>
      <c r="FG51" t="str">
        <f t="shared" si="14"/>
        <v>~</v>
      </c>
      <c r="FH51" s="24" t="str">
        <f t="shared" si="15"/>
        <v xml:space="preserve">|BGCOLOR(#000000):&amp;ref(Item/SH Weapons/Dragon-Sceptre.jpg,nolink,75x75,Dragon Sceptre);|BGCOLOR(BLACK):COLOR(WHITE):''Dragon Sceptre''|片手|&amp;ref(Spell/P_Fire.jpg,nolink,25x25,Fire);2|&amp;ref(Spell/V_Fire.jpg,nolink,25x25,Fire Gem);10|
|~|&gt;|&gt;|&gt;|攻撃力：-2&amp;ref(Item/D_Blunt.jpg,nolink,25x25,Blunt Damage);&amp;ref(Item/D_Magic.jpg,nolink,25x25,Magic Damage);&amp;br;攻撃修正：-2&amp;br;防御修正：0&amp;br;長さ：0&amp;br;&amp;br;&amp;ref(Item/Dragon-Master.jpg,nolink,25x25,Dragon Master (1));&amp;br;戦闘時使用可能：Flame Bolt|
|&gt;|&gt;|&gt;|&gt;|BGCOLOR(#F5F5F5):下等な竜の召喚に。戦闘でも一応使える|
</v>
      </c>
    </row>
    <row r="52" spans="1:164" x14ac:dyDescent="0.15">
      <c r="A52" t="str">
        <f t="shared" si="6"/>
        <v/>
      </c>
      <c r="C52" s="1" t="s">
        <v>3349</v>
      </c>
      <c r="E52" s="1">
        <v>6</v>
      </c>
      <c r="F52" s="1" t="s">
        <v>3480</v>
      </c>
      <c r="H52" s="1" t="s">
        <v>672</v>
      </c>
      <c r="J52" s="1">
        <v>25</v>
      </c>
      <c r="L52" s="6">
        <v>-2</v>
      </c>
      <c r="M52" s="1" t="s">
        <v>4335</v>
      </c>
      <c r="AE52" s="1">
        <v>-2</v>
      </c>
      <c r="AF52" s="1">
        <v>0</v>
      </c>
      <c r="AK52" s="1">
        <v>0</v>
      </c>
      <c r="EQ52" s="7" t="s">
        <v>3481</v>
      </c>
      <c r="ER52" s="20" t="s">
        <v>4411</v>
      </c>
      <c r="ES52" t="str">
        <f t="shared" si="7"/>
        <v>BGCOLOR(#000000):&amp;ref(Item/SH Weapons/Rod-of-the-Phoenix.jpg,nolink,75x75,Rod of the Phoenix);|BGCOLOR(BLACK):COLOR(WHITE):''Rod of the Phoenix''</v>
      </c>
      <c r="ET52" t="str">
        <f t="shared" si="0"/>
        <v>&amp;ref(Spell/P_Fire.jpg,nolink,25x25,Fire);4</v>
      </c>
      <c r="EU52" t="str">
        <f t="shared" si="1"/>
        <v>&amp;ref(Spell/V_Fire.jpg,nolink,25x25,Fire Gem);25</v>
      </c>
      <c r="EV52" t="str">
        <f t="shared" si="2"/>
        <v>攻撃力：-2&amp;ref(Item/D_Blunt.jpg,nolink,25x25,Blunt Damage);&amp;ref(Item/D_Magic.jpg,nolink,25x25,Magic Damage);&amp;br;攻撃修正：-2&amp;br;防御修正：0&amp;br;長さ：0</v>
      </c>
      <c r="EW52" t="str">
        <f t="shared" si="3"/>
        <v>n/a</v>
      </c>
      <c r="EX52" t="str">
        <f t="shared" si="4"/>
        <v/>
      </c>
      <c r="EY52" t="str">
        <f t="shared" si="8"/>
        <v/>
      </c>
      <c r="EZ52" t="str">
        <f t="shared" si="16"/>
        <v/>
      </c>
      <c r="FA52" t="str">
        <f t="shared" si="9"/>
        <v/>
      </c>
      <c r="FB52" t="str">
        <f t="shared" si="5"/>
        <v/>
      </c>
      <c r="FC52" t="str">
        <f t="shared" si="10"/>
        <v/>
      </c>
      <c r="FD52" t="str">
        <f t="shared" si="11"/>
        <v>戦闘時使用可能：Incinerate</v>
      </c>
      <c r="FE52" t="str">
        <f t="shared" si="12"/>
        <v>攻撃力：-2&amp;ref(Item/D_Blunt.jpg,nolink,25x25,Blunt Damage);&amp;ref(Item/D_Magic.jpg,nolink,25x25,Magic Damage);&amp;br;攻撃修正：-2&amp;br;防御修正：0&amp;br;長さ：0&amp;br;&amp;br;戦闘時使用可能：Incinerate</v>
      </c>
      <c r="FF52" t="str">
        <f t="shared" si="13"/>
        <v>&amp;br;戦闘時使用可能：Incinerate</v>
      </c>
      <c r="FG52" t="str">
        <f t="shared" si="14"/>
        <v>~</v>
      </c>
      <c r="FH52" s="24" t="str">
        <f t="shared" si="15"/>
        <v xml:space="preserve">|BGCOLOR(#000000):&amp;ref(Item/SH Weapons/Rod-of-the-Phoenix.jpg,nolink,75x75,Rod of the Phoenix);|BGCOLOR(BLACK):COLOR(WHITE):''Rod of the Phoenix''|片手|&amp;ref(Spell/P_Fire.jpg,nolink,25x25,Fire);4|&amp;ref(Spell/V_Fire.jpg,nolink,25x25,Fire Gem);25|
|~|&gt;|&gt;|&gt;|攻撃力：-2&amp;ref(Item/D_Blunt.jpg,nolink,25x25,Blunt Damage);&amp;ref(Item/D_Magic.jpg,nolink,25x25,Magic Damage);&amp;br;攻撃修正：-2&amp;br;防御修正：0&amp;br;長さ：0&amp;br;&amp;br;戦闘時使用可能：Incinerate|
|&gt;|&gt;|&gt;|&gt;|BGCOLOR(#F5F5F5):有力な攻撃呪文を使える。接近戦は論外|
</v>
      </c>
    </row>
    <row r="53" spans="1:164" x14ac:dyDescent="0.15">
      <c r="A53" t="str">
        <f t="shared" si="6"/>
        <v/>
      </c>
      <c r="C53" s="1" t="s">
        <v>3349</v>
      </c>
      <c r="E53" s="1">
        <v>6</v>
      </c>
      <c r="F53" s="1" t="s">
        <v>3482</v>
      </c>
      <c r="H53" s="1" t="s">
        <v>648</v>
      </c>
      <c r="I53" s="1" t="s">
        <v>639</v>
      </c>
      <c r="J53" s="1">
        <v>5</v>
      </c>
      <c r="K53" s="7">
        <v>5</v>
      </c>
      <c r="L53" s="6">
        <v>10</v>
      </c>
      <c r="M53" s="1" t="s">
        <v>4335</v>
      </c>
      <c r="X53" s="1">
        <v>1</v>
      </c>
      <c r="AE53" s="1">
        <v>6</v>
      </c>
      <c r="AF53" s="1">
        <v>-2</v>
      </c>
      <c r="AK53" s="1">
        <v>1</v>
      </c>
      <c r="AV53" s="1" t="s">
        <v>3483</v>
      </c>
      <c r="ER53" s="20" t="s">
        <v>4412</v>
      </c>
      <c r="ES53" t="str">
        <f t="shared" si="7"/>
        <v>BGCOLOR(#000000):&amp;ref(Item/SH Weapons/Evening-Star.jpg,nolink,75x75,Evening Star);|BGCOLOR(BLACK):COLOR(WHITE):''Evening Star''</v>
      </c>
      <c r="ET53" t="str">
        <f t="shared" si="0"/>
        <v>&amp;ref(Spell/P_Fire.jpg,nolink,25x25,Fire);1&amp;ref(Spell/P_Death.jpg,nolink,25x25,Death);1</v>
      </c>
      <c r="EU53" t="str">
        <f t="shared" si="1"/>
        <v>&amp;ref(Spell/V_Fire.jpg,nolink,25x25,Fire Gem);5&amp;ref(Spell/V_Death.jpg,nolink,25x25,Death Gem);5</v>
      </c>
      <c r="EV53" t="str">
        <f t="shared" si="2"/>
        <v>攻撃力：10&amp;ref(Item/D_Blunt.jpg,nolink,25x25,Blunt Damage);&amp;ref(Item/D_Magic.jpg,nolink,25x25,Magic Damage);&amp;br;対盾攻撃修正+2&amp;br;攻撃修正：6&amp;br;防御修正：-2&amp;br;長さ：1&amp;br;攻撃時追撃：Fire and Weakness</v>
      </c>
      <c r="EW53" t="str">
        <f t="shared" si="3"/>
        <v>n/a</v>
      </c>
      <c r="EX53" t="str">
        <f t="shared" si="4"/>
        <v>n/a</v>
      </c>
      <c r="EY53" t="str">
        <f t="shared" si="8"/>
        <v/>
      </c>
      <c r="EZ53" t="str">
        <f t="shared" si="16"/>
        <v/>
      </c>
      <c r="FA53" t="str">
        <f t="shared" si="9"/>
        <v/>
      </c>
      <c r="FB53" t="str">
        <f t="shared" si="5"/>
        <v/>
      </c>
      <c r="FC53" t="str">
        <f t="shared" si="10"/>
        <v/>
      </c>
      <c r="FD53" t="str">
        <f t="shared" si="11"/>
        <v/>
      </c>
      <c r="FE53" t="str">
        <f t="shared" si="12"/>
        <v>攻撃力：10&amp;ref(Item/D_Blunt.jpg,nolink,25x25,Blunt Damage);&amp;ref(Item/D_Magic.jpg,nolink,25x25,Magic Damage);&amp;br;対盾攻撃修正+2&amp;br;攻撃修正：6&amp;br;防御修正：-2&amp;br;長さ：1&amp;br;攻撃時追撃：Fire and Weakness</v>
      </c>
      <c r="FF53" t="str">
        <f t="shared" si="13"/>
        <v>~</v>
      </c>
      <c r="FG53" t="str">
        <f t="shared" si="14"/>
        <v>~</v>
      </c>
      <c r="FH53" s="24" t="str">
        <f t="shared" si="15"/>
        <v xml:space="preserve">|BGCOLOR(#000000):&amp;ref(Item/SH Weapons/Evening-Star.jpg,nolink,75x75,Evening Star);|BGCOLOR(BLACK):COLOR(WHITE):''Evening Star''|片手|&amp;ref(Spell/P_Fire.jpg,nolink,25x25,Fire);1&amp;ref(Spell/P_Death.jpg,nolink,25x25,Death);1|&amp;ref(Spell/V_Fire.jpg,nolink,25x25,Fire Gem);5&amp;ref(Spell/V_Death.jpg,nolink,25x25,Death Gem);5|
|~|&gt;|&gt;|&gt;|攻撃力：10&amp;ref(Item/D_Blunt.jpg,nolink,25x25,Blunt Damage);&amp;ref(Item/D_Magic.jpg,nolink,25x25,Magic Damage);&amp;br;対盾攻撃修正+2&amp;br;攻撃修正：6&amp;br;防御修正：-2&amp;br;長さ：1&amp;br;攻撃時追撃：Fire and Weakness|
|&gt;|&gt;|&gt;|&gt;|BGCOLOR(#F5F5F5):弱体化の炎を小範囲に放つ。丈夫なものも油断できない|
</v>
      </c>
    </row>
    <row r="54" spans="1:164" x14ac:dyDescent="0.15">
      <c r="A54" t="str">
        <f t="shared" si="6"/>
        <v/>
      </c>
      <c r="C54" s="1" t="s">
        <v>3349</v>
      </c>
      <c r="E54" s="1">
        <v>6</v>
      </c>
      <c r="F54" s="1" t="s">
        <v>3484</v>
      </c>
      <c r="H54" s="1" t="s">
        <v>647</v>
      </c>
      <c r="J54" s="1">
        <v>5</v>
      </c>
      <c r="L54" s="6">
        <v>10</v>
      </c>
      <c r="M54" s="1" t="s">
        <v>4335</v>
      </c>
      <c r="X54" s="1">
        <v>1</v>
      </c>
      <c r="AE54" s="1">
        <v>6</v>
      </c>
      <c r="AF54" s="1">
        <v>-2</v>
      </c>
      <c r="AK54" s="1">
        <v>1</v>
      </c>
      <c r="AV54" s="1" t="s">
        <v>3485</v>
      </c>
      <c r="ER54" s="20" t="s">
        <v>4413</v>
      </c>
      <c r="ES54" t="str">
        <f t="shared" si="7"/>
        <v>BGCOLOR(#000000):&amp;ref(Item/SH Weapons/Star-of-Thraldom.jpg,nolink,75x75,Star of Thraldom);|BGCOLOR(BLACK):COLOR(WHITE):''Star of Thraldom''</v>
      </c>
      <c r="ET54" t="str">
        <f t="shared" si="0"/>
        <v>&amp;ref(Spell/P_Air.jpg,nolink,25x25,Air);1</v>
      </c>
      <c r="EU54" t="str">
        <f t="shared" si="1"/>
        <v>&amp;ref(Spell/V_Air.jpg,nolink,25x25,Air Gem);5</v>
      </c>
      <c r="EV54" t="str">
        <f t="shared" si="2"/>
        <v>攻撃力：10&amp;ref(Item/D_Blunt.jpg,nolink,25x25,Blunt Damage);&amp;ref(Item/D_Magic.jpg,nolink,25x25,Magic Damage);&amp;br;対盾攻撃修正+2&amp;br;攻撃修正：6&amp;br;防御修正：-2&amp;br;長さ：1&amp;br;攻撃時追撃：False Fetter</v>
      </c>
      <c r="EW54" t="str">
        <f t="shared" si="3"/>
        <v>n/a</v>
      </c>
      <c r="EX54" t="str">
        <f t="shared" si="4"/>
        <v>n/a</v>
      </c>
      <c r="EY54" t="str">
        <f t="shared" si="8"/>
        <v/>
      </c>
      <c r="EZ54" t="str">
        <f t="shared" si="16"/>
        <v/>
      </c>
      <c r="FA54" t="str">
        <f t="shared" si="9"/>
        <v/>
      </c>
      <c r="FB54" t="str">
        <f t="shared" si="5"/>
        <v/>
      </c>
      <c r="FC54" t="str">
        <f t="shared" si="10"/>
        <v/>
      </c>
      <c r="FD54" t="str">
        <f t="shared" si="11"/>
        <v/>
      </c>
      <c r="FE54" t="str">
        <f t="shared" si="12"/>
        <v>攻撃力：10&amp;ref(Item/D_Blunt.jpg,nolink,25x25,Blunt Damage);&amp;ref(Item/D_Magic.jpg,nolink,25x25,Magic Damage);&amp;br;対盾攻撃修正+2&amp;br;攻撃修正：6&amp;br;防御修正：-2&amp;br;長さ：1&amp;br;攻撃時追撃：False Fetter</v>
      </c>
      <c r="FF54" t="str">
        <f t="shared" si="13"/>
        <v>~</v>
      </c>
      <c r="FG54" t="str">
        <f t="shared" si="14"/>
        <v>~</v>
      </c>
      <c r="FH54" s="24" t="str">
        <f t="shared" si="15"/>
        <v xml:space="preserve">|BGCOLOR(#000000):&amp;ref(Item/SH Weapons/Star-of-Thraldom.jpg,nolink,75x75,Star of Thraldom);|BGCOLOR(BLACK):COLOR(WHITE):''Star of Thraldom''|片手|&amp;ref(Spell/P_Air.jpg,nolink,25x25,Air);1|&amp;ref(Spell/V_Air.jpg,nolink,25x25,Air Gem);5|
|~|&gt;|&gt;|&gt;|攻撃力：10&amp;ref(Item/D_Blunt.jpg,nolink,25x25,Blunt Damage);&amp;ref(Item/D_Magic.jpg,nolink,25x25,Magic Damage);&amp;br;対盾攻撃修正+2&amp;br;攻撃修正：6&amp;br;防御修正：-2&amp;br;長さ：1&amp;br;攻撃時追撃：False Fetter|
|&gt;|&gt;|&gt;|&gt;|BGCOLOR(#F5F5F5):幻の枷で敵を捕縛。弱い敵の足止めに|
</v>
      </c>
    </row>
    <row r="55" spans="1:164" x14ac:dyDescent="0.15">
      <c r="A55" t="str">
        <f t="shared" si="6"/>
        <v/>
      </c>
      <c r="C55" s="1" t="s">
        <v>3349</v>
      </c>
      <c r="E55" s="1">
        <v>6</v>
      </c>
      <c r="F55" s="1" t="s">
        <v>3486</v>
      </c>
      <c r="H55" s="1" t="s">
        <v>640</v>
      </c>
      <c r="I55" s="1" t="s">
        <v>638</v>
      </c>
      <c r="J55" s="1">
        <v>10</v>
      </c>
      <c r="K55" s="7">
        <v>5</v>
      </c>
      <c r="L55" s="6">
        <v>12</v>
      </c>
      <c r="M55" s="1" t="s">
        <v>4333</v>
      </c>
      <c r="N55" s="1" t="s">
        <v>3383</v>
      </c>
      <c r="AE55" s="1">
        <v>4</v>
      </c>
      <c r="AF55" s="1">
        <v>1</v>
      </c>
      <c r="AK55" s="1">
        <v>1</v>
      </c>
      <c r="AV55" s="1" t="s">
        <v>3487</v>
      </c>
      <c r="ER55" s="20" t="s">
        <v>4414</v>
      </c>
      <c r="ES55" t="str">
        <f t="shared" si="7"/>
        <v>BGCOLOR(#000000):&amp;ref(Item/SH Weapons/Shadow-Brand.jpg,nolink,75x75,Shadow Brand);|BGCOLOR(BLACK):COLOR(WHITE):''Shadow Brand''</v>
      </c>
      <c r="ET55" t="str">
        <f t="shared" si="0"/>
        <v>&amp;ref(Spell/P_Death.jpg,nolink,25x25,Death);2&amp;ref(Spell/P_Earth.jpg,nolink,25x25,Earth);1</v>
      </c>
      <c r="EU55" t="str">
        <f t="shared" si="1"/>
        <v>&amp;ref(Spell/V_Death.jpg,nolink,25x25,Death Gem);10&amp;ref(Spell/V_Earth.jpg,nolink,25x25,Earth Gem);5</v>
      </c>
      <c r="EV55" t="str">
        <f t="shared" si="2"/>
        <v>攻撃力：12&amp;ref(Item/D_Slash.jpg,nolink,25x25,Slash Damage);&amp;ref(Item/D_Magic.jpg,nolink,25x25,Magic Damage);&amp;br;防御貫通&amp;br;攻撃修正：4&amp;br;防御修正：1&amp;br;長さ：1&amp;br;攻撃時追撃：Leeching Darkness</v>
      </c>
      <c r="EW55" t="str">
        <f t="shared" si="3"/>
        <v>n/a</v>
      </c>
      <c r="EX55" t="str">
        <f t="shared" si="4"/>
        <v>n/a</v>
      </c>
      <c r="EY55" t="str">
        <f t="shared" si="8"/>
        <v/>
      </c>
      <c r="EZ55" t="str">
        <f t="shared" si="16"/>
        <v/>
      </c>
      <c r="FA55" t="str">
        <f t="shared" si="9"/>
        <v/>
      </c>
      <c r="FB55" t="str">
        <f t="shared" si="5"/>
        <v/>
      </c>
      <c r="FC55" t="str">
        <f t="shared" si="10"/>
        <v/>
      </c>
      <c r="FD55" t="str">
        <f t="shared" si="11"/>
        <v/>
      </c>
      <c r="FE55" t="str">
        <f t="shared" si="12"/>
        <v>攻撃力：12&amp;ref(Item/D_Slash.jpg,nolink,25x25,Slash Damage);&amp;ref(Item/D_Magic.jpg,nolink,25x25,Magic Damage);&amp;br;防御貫通&amp;br;攻撃修正：4&amp;br;防御修正：1&amp;br;長さ：1&amp;br;攻撃時追撃：Leeching Darkness</v>
      </c>
      <c r="FF55" t="str">
        <f t="shared" si="13"/>
        <v>~</v>
      </c>
      <c r="FG55" t="str">
        <f t="shared" si="14"/>
        <v>~</v>
      </c>
      <c r="FH55" s="24" t="str">
        <f t="shared" si="15"/>
        <v xml:space="preserve">|BGCOLOR(#000000):&amp;ref(Item/SH Weapons/Shadow-Brand.jpg,nolink,75x75,Shadow Brand);|BGCOLOR(BLACK):COLOR(WHITE):''Shadow Brand''|片手|&amp;ref(Spell/P_Death.jpg,nolink,25x25,Death);2&amp;ref(Spell/P_Earth.jpg,nolink,25x25,Earth);1|&amp;ref(Spell/V_Death.jpg,nolink,25x25,Death Gem);10&amp;ref(Spell/V_Earth.jpg,nolink,25x25,Earth Gem);5|
|~|&gt;|&gt;|&gt;|攻撃力：12&amp;ref(Item/D_Slash.jpg,nolink,25x25,Slash Damage);&amp;ref(Item/D_Magic.jpg,nolink,25x25,Magic Damage);&amp;br;防御貫通&amp;br;攻撃修正：4&amp;br;防御修正：1&amp;br;長さ：1&amp;br;攻撃時追撃：Leeching Darkness|
|&gt;|&gt;|&gt;|&gt;|BGCOLOR(#F5F5F5):広範囲を薙ぎ倒す。自身も危険に晒される|
</v>
      </c>
    </row>
    <row r="56" spans="1:164" x14ac:dyDescent="0.15">
      <c r="A56" t="str">
        <f t="shared" si="6"/>
        <v/>
      </c>
      <c r="C56" s="1" t="s">
        <v>3349</v>
      </c>
      <c r="E56" s="1">
        <v>6</v>
      </c>
      <c r="F56" s="1" t="s">
        <v>3488</v>
      </c>
      <c r="H56" s="1" t="s">
        <v>1101</v>
      </c>
      <c r="J56" s="1">
        <v>15</v>
      </c>
      <c r="L56" s="6">
        <v>4</v>
      </c>
      <c r="M56" s="1" t="s">
        <v>4334</v>
      </c>
      <c r="O56" s="1" t="s">
        <v>3639</v>
      </c>
      <c r="AE56" s="1">
        <v>2</v>
      </c>
      <c r="AF56" s="1">
        <v>0</v>
      </c>
      <c r="AK56" s="1">
        <v>0</v>
      </c>
      <c r="EL56" s="2">
        <v>1</v>
      </c>
      <c r="ER56" s="20" t="s">
        <v>4415</v>
      </c>
      <c r="ES56" t="str">
        <f t="shared" si="7"/>
        <v>BGCOLOR(#000000):&amp;ref(Item/SH Weapons/Blood-Thorn.jpg,nolink,75x75,Blood Thorn);|BGCOLOR(BLACK):COLOR(WHITE):''Blood Thorn''</v>
      </c>
      <c r="ET56" t="str">
        <f t="shared" si="0"/>
        <v>&amp;ref(Spell/P_Blood.jpg,nolink,25x25,Blood);3</v>
      </c>
      <c r="EU56" t="str">
        <f t="shared" si="1"/>
        <v>&amp;ref(Spell/V_Blood.jpg,nolink,25x25,Blood Slave);15</v>
      </c>
      <c r="EV56" t="str">
        <f t="shared" si="2"/>
        <v>攻撃力：4&amp;ref(Item/D_Pierce.jpg,nolink,25x25,Pierce Damage);&amp;ref(Item/D_Magic.jpg,nolink,25x25,Magic Damage);&amp;br;吸収攻撃（上限5）&amp;br;攻撃修正：2&amp;br;防御修正：0&amp;br;長さ：0</v>
      </c>
      <c r="EW56" t="str">
        <f t="shared" si="3"/>
        <v>n/a</v>
      </c>
      <c r="EX56" t="str">
        <f t="shared" si="4"/>
        <v/>
      </c>
      <c r="EY56" t="str">
        <f t="shared" si="8"/>
        <v/>
      </c>
      <c r="EZ56" t="str">
        <f t="shared" si="16"/>
        <v/>
      </c>
      <c r="FA56" t="str">
        <f t="shared" si="9"/>
        <v/>
      </c>
      <c r="FB56" t="str">
        <f t="shared" si="5"/>
        <v>&amp;ref(Spell/P_Blood.jpg,nolink,25x25,Blood Magic Bonus (1));</v>
      </c>
      <c r="FC56" t="str">
        <f t="shared" si="10"/>
        <v/>
      </c>
      <c r="FD56" t="str">
        <f t="shared" si="11"/>
        <v>&amp;ref(Spell/P_Blood.jpg,nolink,25x25,Blood Magic Bonus (1));</v>
      </c>
      <c r="FE56" t="str">
        <f t="shared" si="12"/>
        <v>攻撃力：4&amp;ref(Item/D_Pierce.jpg,nolink,25x25,Pierce Damage);&amp;ref(Item/D_Magic.jpg,nolink,25x25,Magic Damage);&amp;br;吸収攻撃（上限5）&amp;br;攻撃修正：2&amp;br;防御修正：0&amp;br;長さ：0&amp;br;&amp;br;&amp;ref(Spell/P_Blood.jpg,nolink,25x25,Blood Magic Bonus (1));</v>
      </c>
      <c r="FF56" t="str">
        <f t="shared" si="13"/>
        <v>&amp;br;&amp;ref(Spell/P_Blood.jpg,nolink,25x25,Blood Magic Bonus (1));</v>
      </c>
      <c r="FG56" t="str">
        <f t="shared" si="14"/>
        <v>~</v>
      </c>
      <c r="FH56" s="24" t="str">
        <f t="shared" si="15"/>
        <v xml:space="preserve">|BGCOLOR(#000000):&amp;ref(Item/SH Weapons/Blood-Thorn.jpg,nolink,75x75,Blood Thorn);|BGCOLOR(BLACK):COLOR(WHITE):''Blood Thorn''|片手|&amp;ref(Spell/P_Blood.jpg,nolink,25x25,Blood);3|&amp;ref(Spell/V_Blood.jpg,nolink,25x25,Blood Slave);15|
|~|&gt;|&gt;|&gt;|攻撃力：4&amp;ref(Item/D_Pierce.jpg,nolink,25x25,Pierce Damage);&amp;ref(Item/D_Magic.jpg,nolink,25x25,Magic Damage);&amp;br;吸収攻撃（上限5）&amp;br;攻撃修正：2&amp;br;防御修正：0&amp;br;長さ：0&amp;br;&amp;br;&amp;ref(Spell/P_Blood.jpg,nolink,25x25,Blood Magic Bonus (1));|
|&gt;|&gt;|&gt;|&gt;|BGCOLOR(#F5F5F5):血魔法増強。補助武器にもなり得る|
</v>
      </c>
    </row>
    <row r="57" spans="1:164" x14ac:dyDescent="0.15">
      <c r="A57" t="str">
        <f t="shared" si="6"/>
        <v>片手6E</v>
      </c>
      <c r="C57" s="1" t="s">
        <v>3349</v>
      </c>
      <c r="E57" s="1">
        <v>6</v>
      </c>
      <c r="F57" s="1" t="s">
        <v>3490</v>
      </c>
      <c r="H57" s="1" t="s">
        <v>648</v>
      </c>
      <c r="I57" s="1" t="s">
        <v>1099</v>
      </c>
      <c r="J57" s="1">
        <v>5</v>
      </c>
      <c r="K57" s="7">
        <v>5</v>
      </c>
      <c r="L57" s="6">
        <v>2</v>
      </c>
      <c r="M57" s="1" t="s">
        <v>4333</v>
      </c>
      <c r="P57" s="1">
        <v>1</v>
      </c>
      <c r="AE57" s="1">
        <v>4</v>
      </c>
      <c r="AF57" s="1">
        <v>0</v>
      </c>
      <c r="AK57" s="1">
        <v>4</v>
      </c>
      <c r="AV57" s="1" t="s">
        <v>3473</v>
      </c>
      <c r="ER57" s="20" t="s">
        <v>4416</v>
      </c>
      <c r="ES57" t="str">
        <f t="shared" si="7"/>
        <v>BGCOLOR(#000000):&amp;ref(Item/SH Weapons/Demon-Whip.jpg,nolink,75x75,Demon Whip);|BGCOLOR(BLACK):COLOR(WHITE):''Demon Whip''</v>
      </c>
      <c r="ET57" t="str">
        <f t="shared" si="0"/>
        <v>&amp;ref(Spell/P_Fire.jpg,nolink,25x25,Fire);1&amp;ref(Spell/P_Blood.jpg,nolink,25x25,Blood);1</v>
      </c>
      <c r="EU57" t="str">
        <f t="shared" si="1"/>
        <v>&amp;ref(Spell/V_Fire.jpg,nolink,25x25,Fire Gem);5&amp;ref(Spell/V_Blood.jpg,nolink,25x25,Blood Slave);5</v>
      </c>
      <c r="EV57" t="str">
        <f t="shared" si="2"/>
        <v>攻撃力：2&amp;ref(Item/D_Slash.jpg,nolink,25x25,Slash Damage);&amp;ref(Item/D_Magic.jpg,nolink,25x25,Magic Damage);&amp;br;ダメージ上限1&amp;br;攻撃修正：4&amp;br;防御修正：0&amp;br;長さ：4&amp;br;攻撃時追撃：Small Area Fire</v>
      </c>
      <c r="EW57" t="str">
        <f t="shared" si="3"/>
        <v>n/a</v>
      </c>
      <c r="EX57" t="str">
        <f t="shared" si="4"/>
        <v>n/a</v>
      </c>
      <c r="EY57" t="str">
        <f t="shared" si="8"/>
        <v/>
      </c>
      <c r="EZ57" t="str">
        <f t="shared" si="16"/>
        <v/>
      </c>
      <c r="FA57" t="str">
        <f t="shared" si="9"/>
        <v/>
      </c>
      <c r="FB57" t="str">
        <f t="shared" si="5"/>
        <v/>
      </c>
      <c r="FC57" t="str">
        <f t="shared" si="10"/>
        <v/>
      </c>
      <c r="FD57" t="str">
        <f t="shared" si="11"/>
        <v/>
      </c>
      <c r="FE57" t="str">
        <f t="shared" si="12"/>
        <v>攻撃力：2&amp;ref(Item/D_Slash.jpg,nolink,25x25,Slash Damage);&amp;ref(Item/D_Magic.jpg,nolink,25x25,Magic Damage);&amp;br;ダメージ上限1&amp;br;攻撃修正：4&amp;br;防御修正：0&amp;br;長さ：4&amp;br;攻撃時追撃：Small Area Fire</v>
      </c>
      <c r="FF57" t="str">
        <f t="shared" si="13"/>
        <v>~</v>
      </c>
      <c r="FG57" t="str">
        <f t="shared" si="14"/>
        <v>~</v>
      </c>
      <c r="FH57" s="24" t="str">
        <f t="shared" si="15"/>
        <v xml:space="preserve">|BGCOLOR(#000000):&amp;ref(Item/SH Weapons/Demon-Whip.jpg,nolink,75x75,Demon Whip);|BGCOLOR(BLACK):COLOR(WHITE):''Demon Whip''|片手|&amp;ref(Spell/P_Fire.jpg,nolink,25x25,Fire);1&amp;ref(Spell/P_Blood.jpg,nolink,25x25,Blood);1|&amp;ref(Spell/V_Fire.jpg,nolink,25x25,Fire Gem);5&amp;ref(Spell/V_Blood.jpg,nolink,25x25,Blood Slave);5|
|~|&gt;|&gt;|&gt;|攻撃力：2&amp;ref(Item/D_Slash.jpg,nolink,25x25,Slash Damage);&amp;ref(Item/D_Magic.jpg,nolink,25x25,Magic Damage);&amp;br;ダメージ上限1&amp;br;攻撃修正：4&amp;br;防御修正：0&amp;br;長さ：4&amp;br;攻撃時追撃：Small Area Fire|
|&gt;|&gt;|&gt;|&gt;|BGCOLOR(#F5F5F5):小範囲を炎で攻撃する鞭。鞭自体はほぼ迎撃用|
</v>
      </c>
    </row>
    <row r="58" spans="1:164" x14ac:dyDescent="0.15">
      <c r="A58" t="str">
        <f t="shared" si="6"/>
        <v>片手8S</v>
      </c>
      <c r="C58" s="1" t="s">
        <v>3349</v>
      </c>
      <c r="E58" s="1">
        <v>8</v>
      </c>
      <c r="F58" s="1" t="s">
        <v>3491</v>
      </c>
      <c r="H58" s="1" t="s">
        <v>3492</v>
      </c>
      <c r="J58" s="1">
        <v>10</v>
      </c>
      <c r="L58" s="6">
        <v>0</v>
      </c>
      <c r="M58" s="1" t="s">
        <v>4335</v>
      </c>
      <c r="AE58" s="1">
        <v>0</v>
      </c>
      <c r="AF58" s="1">
        <v>0</v>
      </c>
      <c r="AK58" s="1">
        <v>1</v>
      </c>
      <c r="AV58" s="1" t="s">
        <v>3493</v>
      </c>
      <c r="AY58" s="2">
        <v>5</v>
      </c>
      <c r="CJ58" s="2">
        <v>50</v>
      </c>
      <c r="EN58" s="2" t="s">
        <v>648</v>
      </c>
      <c r="EQ58" s="7" t="s">
        <v>3494</v>
      </c>
      <c r="ER58" s="20" t="s">
        <v>4417</v>
      </c>
      <c r="ES58" t="str">
        <f t="shared" si="7"/>
        <v>BGCOLOR(#000000):&amp;ref(Item/SH Weapons/O'al-Kan's-Sceptre.jpg,nolink,75x75,O'al Kan's Sceptre);|BGCOLOR(BLACK):COLOR(WHITE):''O'al Kan's Sceptre''</v>
      </c>
      <c r="ET58" t="str">
        <f t="shared" si="0"/>
        <v>&amp;ref(Spell/P_Fire.jpg,nolink,25x25,Fire);2</v>
      </c>
      <c r="EU58" t="str">
        <f t="shared" si="1"/>
        <v>&amp;ref(Spell/V_Fire.jpg,nolink,25x25,Fire Gem);10</v>
      </c>
      <c r="EV58" t="str">
        <f t="shared" si="2"/>
        <v>攻撃力：0&amp;ref(Item/D_Blunt.jpg,nolink,25x25,Blunt Damage);&amp;ref(Item/D_Magic.jpg,nolink,25x25,Magic Damage);&amp;br;攻撃修正：0&amp;br;防御修正：0&amp;br;長さ：1&amp;br;攻撃時追撃：Small Area Fatigue</v>
      </c>
      <c r="EW58" t="str">
        <f t="shared" si="3"/>
        <v>n/a</v>
      </c>
      <c r="EX58" t="str">
        <f t="shared" si="4"/>
        <v>&amp;ref(Item/Cold-Resistant.jpg,nolink,25x25,Cold Resistant (5));</v>
      </c>
      <c r="EY58" t="str">
        <f t="shared" si="8"/>
        <v/>
      </c>
      <c r="EZ58" t="str">
        <f t="shared" si="16"/>
        <v>&amp;ref(Nation/LivingLead.jpg,nolink,25x25,Leadership (50));</v>
      </c>
      <c r="FA58" t="str">
        <f t="shared" si="9"/>
        <v/>
      </c>
      <c r="FB58" t="str">
        <f t="shared" si="5"/>
        <v/>
      </c>
      <c r="FC58" t="str">
        <f t="shared" si="10"/>
        <v>&amp;ref(Item/Far-Caster.jpg,nolink,25x25,Far Caster (Fire, 1));</v>
      </c>
      <c r="FD58" t="str">
        <f t="shared" si="11"/>
        <v>&amp;ref(Item/Cold-Resistant.jpg,nolink,25x25,Cold Resistant (5));&amp;br;&amp;ref(Nation/LivingLead.jpg,nolink,25x25,Leadership (50));&amp;br;&amp;ref(Item/Far-Caster.jpg,nolink,25x25,Far Caster (Fire, 1));&amp;br;戦闘時使用可能：Fireball</v>
      </c>
      <c r="FE58" t="str">
        <f t="shared" si="12"/>
        <v>攻撃力：0&amp;ref(Item/D_Blunt.jpg,nolink,25x25,Blunt Damage);&amp;ref(Item/D_Magic.jpg,nolink,25x25,Magic Damage);&amp;br;攻撃修正：0&amp;br;防御修正：0&amp;br;長さ：1&amp;br;攻撃時追撃：Small Area Fatigue&amp;br;&amp;br;&amp;ref(Item/Cold-Resistant.jpg,nolink,25x25,Cold Resistant (5));&amp;br;&amp;ref(Nation/LivingLead.jpg,nolink,25x25,Leadership (50));&amp;br;&amp;ref(Item/Far-Caster.jpg,nolink,25x25,Far Caster (Fire, 1));&amp;br;戦闘時使用可能：Fireball</v>
      </c>
      <c r="FF58" t="str">
        <f t="shared" si="13"/>
        <v>&amp;br;&amp;ref(Item/Cold-Resistant.jpg,nolink,25x25,Cold Resistant (5));&amp;br;&amp;ref(Nation/LivingLead.jpg,nolink,25x25,Leadership (50));&amp;br;&amp;ref(Item/Far-Caster.jpg,nolink,25x25,Far Caster (Fire, 1));&amp;br;戦闘時使用可能：Fireball</v>
      </c>
      <c r="FG58" t="str">
        <f t="shared" si="14"/>
        <v>~</v>
      </c>
      <c r="FH58" s="24" t="str">
        <f t="shared" si="15"/>
        <v xml:space="preserve">|BGCOLOR(#000000):&amp;ref(Item/SH Weapons/O'al-Kan's-Sceptre.jpg,nolink,75x75,O'al Kan's Sceptre);|BGCOLOR(BLACK):COLOR(WHITE):''O'al Kan's Sceptre''|片手|&amp;ref(Spell/P_Fire.jpg,nolink,25x25,Fire);2|&amp;ref(Spell/V_Fire.jpg,nolink,25x25,Fire Gem);10|
|~|&gt;|&gt;|&gt;|攻撃力：0&amp;ref(Item/D_Blunt.jpg,nolink,25x25,Blunt Damage);&amp;ref(Item/D_Magic.jpg,nolink,25x25,Magic Damage);&amp;br;攻撃修正：0&amp;br;防御修正：0&amp;br;長さ：1&amp;br;攻撃時追撃：Small Area Fatigue&amp;br;&amp;br;&amp;ref(Item/Cold-Resistant.jpg,nolink,25x25,Cold Resistant (5));&amp;br;&amp;ref(Nation/LivingLead.jpg,nolink,25x25,Leadership (50));&amp;br;&amp;ref(Item/Far-Caster.jpg,nolink,25x25,Far Caster (Fire, 1));&amp;br;戦闘時使用可能：Fireball|
|&gt;|&gt;|&gt;|&gt;|BGCOLOR(#F5F5F5):指揮官向けの笏。補助武器にもなる|
</v>
      </c>
    </row>
    <row r="59" spans="1:164" x14ac:dyDescent="0.15">
      <c r="A59" t="str">
        <f t="shared" si="6"/>
        <v/>
      </c>
      <c r="C59" s="1" t="s">
        <v>3349</v>
      </c>
      <c r="E59" s="1">
        <v>8</v>
      </c>
      <c r="F59" s="1" t="s">
        <v>3495</v>
      </c>
      <c r="H59" s="1" t="s">
        <v>3496</v>
      </c>
      <c r="J59" s="1">
        <v>40</v>
      </c>
      <c r="L59" s="6">
        <v>22</v>
      </c>
      <c r="M59" s="1" t="s">
        <v>4333</v>
      </c>
      <c r="N59" s="1" t="s">
        <v>3497</v>
      </c>
      <c r="AE59" s="1">
        <v>4</v>
      </c>
      <c r="AF59" s="1">
        <v>1</v>
      </c>
      <c r="AK59" s="1">
        <v>1</v>
      </c>
      <c r="AV59" s="1" t="s">
        <v>3498</v>
      </c>
      <c r="EQ59" s="7" t="s">
        <v>3499</v>
      </c>
      <c r="ER59" s="20" t="s">
        <v>4790</v>
      </c>
      <c r="ES59" t="str">
        <f t="shared" si="7"/>
        <v>BGCOLOR(#000000):&amp;ref(Item/SH Weapons/Unquenched-Sword.jpg,nolink,75x75,Unquenched Sword);|BGCOLOR(BLACK):COLOR(WHITE):''Unquenched Sword''</v>
      </c>
      <c r="ET59" t="str">
        <f t="shared" si="0"/>
        <v>&amp;ref(Spell/P_Fire.jpg,nolink,25x25,Fire);5</v>
      </c>
      <c r="EU59" t="str">
        <f t="shared" si="1"/>
        <v>&amp;ref(Spell/V_Fire.jpg,nolink,25x25,Fire Gem);40</v>
      </c>
      <c r="EV59" t="str">
        <f t="shared" si="2"/>
        <v>攻撃力：22&amp;ref(Item/D_Slash.jpg,nolink,25x25,Slash Damage);&amp;ref(Item/D_Magic.jpg,nolink,25x25,Magic Damage);&amp;br;防御貫通&amp;br;攻撃修正：4&amp;br;防御修正：1&amp;br;長さ：1&amp;br;攻撃時追撃：Small Area Fire</v>
      </c>
      <c r="EW59" t="str">
        <f t="shared" si="3"/>
        <v>n/a</v>
      </c>
      <c r="EX59" t="str">
        <f t="shared" si="4"/>
        <v/>
      </c>
      <c r="EY59" t="str">
        <f t="shared" si="8"/>
        <v/>
      </c>
      <c r="EZ59" t="str">
        <f t="shared" si="16"/>
        <v/>
      </c>
      <c r="FA59" t="str">
        <f t="shared" si="9"/>
        <v/>
      </c>
      <c r="FB59" t="str">
        <f t="shared" si="5"/>
        <v/>
      </c>
      <c r="FC59" t="str">
        <f t="shared" si="10"/>
        <v/>
      </c>
      <c r="FD59" t="str">
        <f t="shared" si="11"/>
        <v>戦闘開始時自動発動：Heat from Hell</v>
      </c>
      <c r="FE59" t="str">
        <f t="shared" si="12"/>
        <v>攻撃力：22&amp;ref(Item/D_Slash.jpg,nolink,25x25,Slash Damage);&amp;ref(Item/D_Magic.jpg,nolink,25x25,Magic Damage);&amp;br;防御貫通&amp;br;攻撃修正：4&amp;br;防御修正：1&amp;br;長さ：1&amp;br;攻撃時追撃：Small Area Fire&amp;br;&amp;br;戦闘開始時自動発動：Heat from Hell</v>
      </c>
      <c r="FF59" t="str">
        <f t="shared" si="13"/>
        <v>&amp;br;戦闘開始時自動発動：Heat from Hell</v>
      </c>
      <c r="FG59" t="str">
        <f t="shared" si="14"/>
        <v>~</v>
      </c>
      <c r="FH59" s="24" t="str">
        <f t="shared" si="15"/>
        <v xml:space="preserve">|BGCOLOR(#000000):&amp;ref(Item/SH Weapons/Unquenched-Sword.jpg,nolink,75x75,Unquenched Sword);|BGCOLOR(BLACK):COLOR(WHITE):''Unquenched Sword''|片手|&amp;ref(Spell/P_Fire.jpg,nolink,25x25,Fire);5|&amp;ref(Spell/V_Fire.jpg,nolink,25x25,Fire Gem);40|
|~|&gt;|&gt;|&gt;|攻撃力：22&amp;ref(Item/D_Slash.jpg,nolink,25x25,Slash Damage);&amp;ref(Item/D_Magic.jpg,nolink,25x25,Magic Damage);&amp;br;防御貫通&amp;br;攻撃修正：4&amp;br;防御修正：1&amp;br;長さ：1&amp;br;攻撃時追撃：Small Area Fire&amp;br;&amp;br;戦闘開始時自動発動：Heat from Hell|
|&gt;|&gt;|&gt;|&gt;|BGCOLOR(#F5F5F5):戦場を熱波で包む。高性能だが味方含め耐性が必要|
</v>
      </c>
    </row>
    <row r="60" spans="1:164" x14ac:dyDescent="0.15">
      <c r="A60" t="str">
        <f t="shared" si="6"/>
        <v/>
      </c>
      <c r="C60" s="1" t="s">
        <v>3349</v>
      </c>
      <c r="E60" s="1">
        <v>8</v>
      </c>
      <c r="F60" s="1" t="s">
        <v>3500</v>
      </c>
      <c r="H60" s="1" t="s">
        <v>3492</v>
      </c>
      <c r="I60" s="1" t="s">
        <v>3501</v>
      </c>
      <c r="J60" s="1">
        <v>10</v>
      </c>
      <c r="K60" s="7">
        <v>10</v>
      </c>
      <c r="L60" s="6">
        <v>15</v>
      </c>
      <c r="M60" s="1" t="s">
        <v>4333</v>
      </c>
      <c r="AE60" s="1">
        <v>5</v>
      </c>
      <c r="AF60" s="1">
        <v>4</v>
      </c>
      <c r="AK60" s="1">
        <v>1</v>
      </c>
      <c r="AV60" s="1" t="s">
        <v>3502</v>
      </c>
      <c r="AW60" s="2">
        <v>10</v>
      </c>
      <c r="AY60" s="2">
        <v>10</v>
      </c>
      <c r="ER60" s="20" t="s">
        <v>4418</v>
      </c>
      <c r="ES60" t="str">
        <f t="shared" si="7"/>
        <v>BGCOLOR(#000000):&amp;ref(Item/SH Weapons/Ember.jpg,nolink,75x75,Ember);|BGCOLOR(BLACK):COLOR(WHITE):''Ember''</v>
      </c>
      <c r="ET60" t="str">
        <f t="shared" si="0"/>
        <v>&amp;ref(Spell/P_Fire.jpg,nolink,25x25,Fire);2&amp;ref(Spell/P_Water.jpg,nolink,25x25,Water);2</v>
      </c>
      <c r="EU60" t="str">
        <f t="shared" si="1"/>
        <v>&amp;ref(Spell/V_Fire.jpg,nolink,25x25,Fire Gem);10&amp;ref(Spell/V_Water.jpg,nolink,25x25,Water Gem);10</v>
      </c>
      <c r="EV60" t="str">
        <f t="shared" si="2"/>
        <v>攻撃力：15&amp;ref(Item/D_Slash.jpg,nolink,25x25,Slash Damage);&amp;ref(Item/D_Magic.jpg,nolink,25x25,Magic Damage);&amp;br;攻撃修正：5&amp;br;防御修正：4&amp;br;長さ：1&amp;br;攻撃時追撃：Small Area Frost and Fire</v>
      </c>
      <c r="EW60" t="str">
        <f t="shared" si="3"/>
        <v>n/a</v>
      </c>
      <c r="EX60" t="str">
        <f t="shared" si="4"/>
        <v>&amp;ref(Item/Fire-Resistant.jpg,nolink,25x25,Fire Resistant (10));&amp;ref(Item/Cold-Resistant.jpg,nolink,25x25,Cold Resistant (10));</v>
      </c>
      <c r="EY60" t="str">
        <f t="shared" si="8"/>
        <v/>
      </c>
      <c r="EZ60" t="str">
        <f t="shared" si="16"/>
        <v/>
      </c>
      <c r="FA60" t="str">
        <f t="shared" si="9"/>
        <v/>
      </c>
      <c r="FB60" t="str">
        <f t="shared" si="5"/>
        <v/>
      </c>
      <c r="FC60" t="str">
        <f t="shared" si="10"/>
        <v/>
      </c>
      <c r="FD60" t="str">
        <f t="shared" si="11"/>
        <v>&amp;ref(Item/Fire-Resistant.jpg,nolink,25x25,Fire Resistant (10));&amp;ref(Item/Cold-Resistant.jpg,nolink,25x25,Cold Resistant (10));</v>
      </c>
      <c r="FE60" t="str">
        <f t="shared" si="12"/>
        <v>攻撃力：15&amp;ref(Item/D_Slash.jpg,nolink,25x25,Slash Damage);&amp;ref(Item/D_Magic.jpg,nolink,25x25,Magic Damage);&amp;br;攻撃修正：5&amp;br;防御修正：4&amp;br;長さ：1&amp;br;攻撃時追撃：Small Area Frost and Fire&amp;br;&amp;br;&amp;ref(Item/Fire-Resistant.jpg,nolink,25x25,Fire Resistant (10));&amp;ref(Item/Cold-Resistant.jpg,nolink,25x25,Cold Resistant (10));</v>
      </c>
      <c r="FF60" t="str">
        <f t="shared" si="13"/>
        <v>&amp;br;&amp;ref(Item/Fire-Resistant.jpg,nolink,25x25,Fire Resistant (10));&amp;ref(Item/Cold-Resistant.jpg,nolink,25x25,Cold Resistant (10));</v>
      </c>
      <c r="FG60" t="str">
        <f t="shared" si="14"/>
        <v>~</v>
      </c>
      <c r="FH60" s="24" t="str">
        <f t="shared" si="15"/>
        <v xml:space="preserve">|BGCOLOR(#000000):&amp;ref(Item/SH Weapons/Ember.jpg,nolink,75x75,Ember);|BGCOLOR(BLACK):COLOR(WHITE):''Ember''|片手|&amp;ref(Spell/P_Fire.jpg,nolink,25x25,Fire);2&amp;ref(Spell/P_Water.jpg,nolink,25x25,Water);2|&amp;ref(Spell/V_Fire.jpg,nolink,25x25,Fire Gem);10&amp;ref(Spell/V_Water.jpg,nolink,25x25,Water Gem);10|
|~|&gt;|&gt;|&gt;|攻撃力：15&amp;ref(Item/D_Slash.jpg,nolink,25x25,Slash Damage);&amp;ref(Item/D_Magic.jpg,nolink,25x25,Magic Damage);&amp;br;攻撃修正：5&amp;br;防御修正：4&amp;br;長さ：1&amp;br;攻撃時追撃：Small Area Frost and Fire&amp;br;&amp;br;&amp;ref(Item/Fire-Resistant.jpg,nolink,25x25,Fire Resistant (10));&amp;ref(Item/Cold-Resistant.jpg,nolink,25x25,Cold Resistant (10));|
|&gt;|&gt;|&gt;|&gt;|BGCOLOR(#F5F5F5):炎と冷気による攻撃。全く効かない相手は少ない|
</v>
      </c>
    </row>
    <row r="61" spans="1:164" x14ac:dyDescent="0.15">
      <c r="A61" t="str">
        <f t="shared" si="6"/>
        <v/>
      </c>
      <c r="C61" s="1" t="s">
        <v>3349</v>
      </c>
      <c r="E61" s="1">
        <v>8</v>
      </c>
      <c r="F61" s="1" t="s">
        <v>3503</v>
      </c>
      <c r="H61" s="1" t="s">
        <v>3501</v>
      </c>
      <c r="J61" s="1">
        <v>10</v>
      </c>
      <c r="L61" s="6">
        <v>-2</v>
      </c>
      <c r="M61" s="1" t="s">
        <v>4335</v>
      </c>
      <c r="AE61" s="1">
        <v>2</v>
      </c>
      <c r="AF61" s="1">
        <v>0</v>
      </c>
      <c r="AK61" s="1">
        <v>1</v>
      </c>
      <c r="EQ61" s="7" t="s">
        <v>3504</v>
      </c>
      <c r="ER61" s="20" t="s">
        <v>4419</v>
      </c>
      <c r="ES61" t="str">
        <f t="shared" si="7"/>
        <v>BGCOLOR(#000000):&amp;ref(Item/SH Weapons/Winter-Bringer.jpg,nolink,75x75,Winter Bringer);|BGCOLOR(BLACK):COLOR(WHITE):''Winter Bringer''</v>
      </c>
      <c r="ET61" t="str">
        <f t="shared" si="0"/>
        <v>&amp;ref(Spell/P_Water.jpg,nolink,25x25,Water);2</v>
      </c>
      <c r="EU61" t="str">
        <f t="shared" si="1"/>
        <v>&amp;ref(Spell/V_Water.jpg,nolink,25x25,Water Gem);10</v>
      </c>
      <c r="EV61" t="str">
        <f t="shared" si="2"/>
        <v>攻撃力：-2&amp;ref(Item/D_Blunt.jpg,nolink,25x25,Blunt Damage);&amp;ref(Item/D_Magic.jpg,nolink,25x25,Magic Damage);&amp;br;攻撃修正：2&amp;br;防御修正：0&amp;br;長さ：1</v>
      </c>
      <c r="EW61" t="str">
        <f t="shared" si="3"/>
        <v>n/a</v>
      </c>
      <c r="EX61" t="str">
        <f t="shared" si="4"/>
        <v/>
      </c>
      <c r="EY61" t="str">
        <f t="shared" si="8"/>
        <v/>
      </c>
      <c r="EZ61" t="str">
        <f t="shared" si="16"/>
        <v/>
      </c>
      <c r="FA61" t="str">
        <f t="shared" si="9"/>
        <v/>
      </c>
      <c r="FB61" t="str">
        <f t="shared" si="5"/>
        <v/>
      </c>
      <c r="FC61" t="str">
        <f t="shared" si="10"/>
        <v/>
      </c>
      <c r="FD61" t="str">
        <f t="shared" si="11"/>
        <v>戦闘時使用可能：Falling Frost</v>
      </c>
      <c r="FE61" t="str">
        <f t="shared" si="12"/>
        <v>攻撃力：-2&amp;ref(Item/D_Blunt.jpg,nolink,25x25,Blunt Damage);&amp;ref(Item/D_Magic.jpg,nolink,25x25,Magic Damage);&amp;br;攻撃修正：2&amp;br;防御修正：0&amp;br;長さ：1&amp;br;&amp;br;戦闘時使用可能：Falling Frost</v>
      </c>
      <c r="FF61" t="str">
        <f t="shared" si="13"/>
        <v>&amp;br;戦闘時使用可能：Falling Frost</v>
      </c>
      <c r="FG61" t="str">
        <f t="shared" si="14"/>
        <v>~</v>
      </c>
      <c r="FH61" s="24" t="str">
        <f t="shared" si="15"/>
        <v xml:space="preserve">|BGCOLOR(#000000):&amp;ref(Item/SH Weapons/Winter-Bringer.jpg,nolink,75x75,Winter Bringer);|BGCOLOR(BLACK):COLOR(WHITE):''Winter Bringer''|片手|&amp;ref(Spell/P_Water.jpg,nolink,25x25,Water);2|&amp;ref(Spell/V_Water.jpg,nolink,25x25,Water Gem);10|
|~|&gt;|&gt;|&gt;|攻撃力：-2&amp;ref(Item/D_Blunt.jpg,nolink,25x25,Blunt Damage);&amp;ref(Item/D_Magic.jpg,nolink,25x25,Magic Damage);&amp;br;攻撃修正：2&amp;br;防御修正：0&amp;br;長さ：1&amp;br;&amp;br;戦闘時使用可能：Falling Frost|
|&gt;|&gt;|&gt;|&gt;|BGCOLOR(#F5F5F5):範囲攻撃呪文を使える杖。それ以外に売りはない|
</v>
      </c>
    </row>
    <row r="62" spans="1:164" x14ac:dyDescent="0.15">
      <c r="A62" t="str">
        <f t="shared" si="6"/>
        <v/>
      </c>
      <c r="C62" s="1" t="s">
        <v>3349</v>
      </c>
      <c r="E62" s="1">
        <v>8</v>
      </c>
      <c r="F62" s="1" t="s">
        <v>3505</v>
      </c>
      <c r="H62" s="1" t="s">
        <v>3506</v>
      </c>
      <c r="I62" s="1" t="s">
        <v>3507</v>
      </c>
      <c r="J62" s="1">
        <v>5</v>
      </c>
      <c r="K62" s="7">
        <v>5</v>
      </c>
      <c r="L62" s="6">
        <v>10</v>
      </c>
      <c r="M62" s="1" t="s">
        <v>4333</v>
      </c>
      <c r="Q62" s="1">
        <v>3</v>
      </c>
      <c r="AE62" s="1">
        <v>3</v>
      </c>
      <c r="AF62" s="1">
        <v>3</v>
      </c>
      <c r="AK62" s="1">
        <v>2</v>
      </c>
      <c r="BA62" s="2">
        <v>1</v>
      </c>
      <c r="BE62" s="2">
        <v>1</v>
      </c>
      <c r="EQ62" s="7" t="s">
        <v>3596</v>
      </c>
      <c r="ER62" s="20" t="s">
        <v>4420</v>
      </c>
      <c r="ES62" t="str">
        <f t="shared" si="7"/>
        <v>BGCOLOR(#000000):&amp;ref(Item/SH Weapons/Dawn-Fang.jpg,nolink,75x75,Dawn Fang);|BGCOLOR(BLACK):COLOR(WHITE):''Dawn Fang''</v>
      </c>
      <c r="ET62" t="str">
        <f t="shared" si="0"/>
        <v>&amp;ref(Spell/P_Earth.jpg,nolink,25x25,Earth);1&amp;ref(Spell/P_Astral.jpg,nolink,25x25,Astral);1</v>
      </c>
      <c r="EU62" t="str">
        <f t="shared" si="1"/>
        <v>&amp;ref(Spell/V_Earth.jpg,nolink,25x25,Earth Gem);5&amp;ref(Spell/V_Astral.jpg,nolink,25x25,Astral Pearl);5</v>
      </c>
      <c r="EV62" t="str">
        <f t="shared" si="2"/>
        <v>攻撃力：10&amp;ref(Item/D_Slash.jpg,nolink,25x25,Slash Damage);&amp;ref(Item/D_Magic.jpg,nolink,25x25,Magic Damage);&amp;br;対アンデッド/デーモン三倍打&amp;br;攻撃修正：3&amp;br;防御修正：3&amp;br;長さ：2</v>
      </c>
      <c r="EW62" t="str">
        <f t="shared" si="3"/>
        <v>n/a</v>
      </c>
      <c r="EX62" t="str">
        <f t="shared" si="4"/>
        <v>&amp;ref(Item/Affliction-Resistance.jpg,nolink,25x25,Affliction Resistance (1));&amp;ref(Item/Awe.jpg,nolink,25x25,Awe (1));</v>
      </c>
      <c r="EY62" t="str">
        <f t="shared" si="8"/>
        <v/>
      </c>
      <c r="EZ62" t="str">
        <f t="shared" si="16"/>
        <v/>
      </c>
      <c r="FA62" t="str">
        <f t="shared" si="9"/>
        <v/>
      </c>
      <c r="FB62" t="str">
        <f t="shared" si="5"/>
        <v/>
      </c>
      <c r="FC62" t="str">
        <f t="shared" si="10"/>
        <v/>
      </c>
      <c r="FD62" t="str">
        <f t="shared" si="11"/>
        <v>&amp;ref(Item/Affliction-Resistance.jpg,nolink,25x25,Affliction Resistance (1));&amp;ref(Item/Awe.jpg,nolink,25x25,Awe (1));&amp;br;魔法抵抗+1</v>
      </c>
      <c r="FE62" t="str">
        <f t="shared" si="12"/>
        <v>攻撃力：10&amp;ref(Item/D_Slash.jpg,nolink,25x25,Slash Damage);&amp;ref(Item/D_Magic.jpg,nolink,25x25,Magic Damage);&amp;br;対アンデッド/デーモン三倍打&amp;br;攻撃修正：3&amp;br;防御修正：3&amp;br;長さ：2&amp;br;&amp;br;&amp;ref(Item/Affliction-Resistance.jpg,nolink,25x25,Affliction Resistance (1));&amp;ref(Item/Awe.jpg,nolink,25x25,Awe (1));&amp;br;魔法抵抗+1</v>
      </c>
      <c r="FF62" t="str">
        <f t="shared" si="13"/>
        <v>&amp;br;&amp;ref(Item/Affliction-Resistance.jpg,nolink,25x25,Affliction Resistance (1));&amp;ref(Item/Awe.jpg,nolink,25x25,Awe (1));&amp;br;魔法抵抗+1</v>
      </c>
      <c r="FG62" t="str">
        <f t="shared" si="14"/>
        <v>~</v>
      </c>
      <c r="FH62" s="24" t="str">
        <f t="shared" si="15"/>
        <v xml:space="preserve">|BGCOLOR(#000000):&amp;ref(Item/SH Weapons/Dawn-Fang.jpg,nolink,75x75,Dawn Fang);|BGCOLOR(BLACK):COLOR(WHITE):''Dawn Fang''|片手|&amp;ref(Spell/P_Earth.jpg,nolink,25x25,Earth);1&amp;ref(Spell/P_Astral.jpg,nolink,25x25,Astral);1|&amp;ref(Spell/V_Earth.jpg,nolink,25x25,Earth Gem);5&amp;ref(Spell/V_Astral.jpg,nolink,25x25,Astral Pearl);5|
|~|&gt;|&gt;|&gt;|攻撃力：10&amp;ref(Item/D_Slash.jpg,nolink,25x25,Slash Damage);&amp;ref(Item/D_Magic.jpg,nolink,25x25,Magic Damage);&amp;br;対アンデッド/デーモン三倍打&amp;br;攻撃修正：3&amp;br;防御修正：3&amp;br;長さ：2&amp;br;&amp;br;&amp;ref(Item/Affliction-Resistance.jpg,nolink,25x25,Affliction Resistance (1));&amp;ref(Item/Awe.jpg,nolink,25x25,Awe (1));&amp;br;魔法抵抗+1|
|&gt;|&gt;|&gt;|&gt;|BGCOLOR(#F5F5F5):防御的な性能の剣。不浄なものにはとくに強い|
</v>
      </c>
    </row>
    <row r="63" spans="1:164" x14ac:dyDescent="0.15">
      <c r="A63" t="str">
        <f t="shared" si="6"/>
        <v/>
      </c>
      <c r="C63" s="1" t="s">
        <v>3349</v>
      </c>
      <c r="E63" s="1">
        <v>8</v>
      </c>
      <c r="F63" s="1" t="s">
        <v>3509</v>
      </c>
      <c r="H63" s="1" t="s">
        <v>3510</v>
      </c>
      <c r="J63" s="1">
        <v>25</v>
      </c>
      <c r="L63" s="6">
        <v>28</v>
      </c>
      <c r="M63" s="1" t="s">
        <v>4338</v>
      </c>
      <c r="N63" s="1" t="s">
        <v>3497</v>
      </c>
      <c r="AE63" s="1">
        <v>12</v>
      </c>
      <c r="AF63" s="1">
        <v>6</v>
      </c>
      <c r="AK63" s="1">
        <v>1</v>
      </c>
      <c r="ER63" s="20" t="s">
        <v>4421</v>
      </c>
      <c r="ES63" t="str">
        <f t="shared" si="7"/>
        <v>BGCOLOR(#000000):&amp;ref(Item/SH Weapons/The-Summit.jpg,nolink,75x75,The Summit);|BGCOLOR(BLACK):COLOR(WHITE):''The Summit''</v>
      </c>
      <c r="ET63" t="str">
        <f t="shared" si="0"/>
        <v>&amp;ref(Spell/P_Earth.jpg,nolink,25x25,Earth);4</v>
      </c>
      <c r="EU63" t="str">
        <f t="shared" si="1"/>
        <v>&amp;ref(Spell/V_Earth.jpg,nolink,25x25,Earth Gem);25</v>
      </c>
      <c r="EV63" t="str">
        <f t="shared" si="2"/>
        <v>攻撃力：28&amp;ref(Item/D_Magic.jpg,nolink,25x25,Magic Damage);&amp;br;防御貫通&amp;br;攻撃修正：12&amp;br;防御修正：6&amp;br;長さ：1</v>
      </c>
      <c r="EW63" t="str">
        <f t="shared" si="3"/>
        <v>n/a</v>
      </c>
      <c r="EX63" t="str">
        <f t="shared" si="4"/>
        <v>n/a</v>
      </c>
      <c r="EY63" t="str">
        <f t="shared" si="8"/>
        <v/>
      </c>
      <c r="EZ63" t="str">
        <f t="shared" si="16"/>
        <v/>
      </c>
      <c r="FA63" t="str">
        <f t="shared" si="9"/>
        <v/>
      </c>
      <c r="FB63" t="str">
        <f t="shared" si="5"/>
        <v/>
      </c>
      <c r="FC63" t="str">
        <f t="shared" si="10"/>
        <v/>
      </c>
      <c r="FD63" t="str">
        <f t="shared" si="11"/>
        <v/>
      </c>
      <c r="FE63" t="str">
        <f t="shared" si="12"/>
        <v>攻撃力：28&amp;ref(Item/D_Magic.jpg,nolink,25x25,Magic Damage);&amp;br;防御貫通&amp;br;攻撃修正：12&amp;br;防御修正：6&amp;br;長さ：1</v>
      </c>
      <c r="FF63" t="str">
        <f t="shared" si="13"/>
        <v>~</v>
      </c>
      <c r="FG63" t="str">
        <f t="shared" si="14"/>
        <v>~</v>
      </c>
      <c r="FH63" s="24" t="str">
        <f t="shared" si="15"/>
        <v xml:space="preserve">|BGCOLOR(#000000):&amp;ref(Item/SH Weapons/The-Summit.jpg,nolink,75x75,The Summit);|BGCOLOR(BLACK):COLOR(WHITE):''The Summit''|片手|&amp;ref(Spell/P_Earth.jpg,nolink,25x25,Earth);4|&amp;ref(Spell/V_Earth.jpg,nolink,25x25,Earth Gem);25|
|~|&gt;|&gt;|&gt;|攻撃力：28&amp;ref(Item/D_Magic.jpg,nolink,25x25,Magic Damage);&amp;br;防御貫通&amp;br;攻撃修正：12&amp;br;防御修正：6&amp;br;長さ：1|
|&gt;|&gt;|&gt;|&gt;|BGCOLOR(#F5F5F5):純粋な性能は驚異的。対策のしようがない|
</v>
      </c>
    </row>
    <row r="64" spans="1:164" x14ac:dyDescent="0.15">
      <c r="A64" t="str">
        <f t="shared" si="6"/>
        <v/>
      </c>
      <c r="C64" s="1" t="s">
        <v>3349</v>
      </c>
      <c r="E64" s="1">
        <v>8</v>
      </c>
      <c r="F64" s="1" t="s">
        <v>3511</v>
      </c>
      <c r="H64" s="1" t="s">
        <v>3512</v>
      </c>
      <c r="J64" s="1">
        <v>60</v>
      </c>
      <c r="L64" s="6">
        <v>10</v>
      </c>
      <c r="M64" s="1" t="s">
        <v>4333</v>
      </c>
      <c r="AE64" s="1">
        <v>5</v>
      </c>
      <c r="AF64" s="1">
        <v>6</v>
      </c>
      <c r="AK64" s="1">
        <v>1</v>
      </c>
      <c r="AT64" s="1" t="s">
        <v>3513</v>
      </c>
      <c r="DC64" s="2">
        <v>1</v>
      </c>
      <c r="EQ64" s="7" t="s">
        <v>3597</v>
      </c>
      <c r="ER64" s="20" t="s">
        <v>4422</v>
      </c>
      <c r="ES64" t="str">
        <f t="shared" si="7"/>
        <v>BGCOLOR(#000000):&amp;ref(Item/SH Weapons/Mage-Bane.jpg,nolink,75x75,Mage Bane);|BGCOLOR(BLACK):COLOR(WHITE):''Mage Bane''</v>
      </c>
      <c r="ET64" t="str">
        <f t="shared" si="0"/>
        <v>&amp;ref(Spell/P_Earth.jpg,nolink,25x25,Earth);6</v>
      </c>
      <c r="EU64" t="str">
        <f t="shared" si="1"/>
        <v>&amp;ref(Spell/V_Earth.jpg,nolink,25x25,Earth Gem);60</v>
      </c>
      <c r="EV64" t="str">
        <f t="shared" si="2"/>
        <v>攻撃力：10&amp;ref(Item/D_Slash.jpg,nolink,25x25,Slash Damage);&amp;ref(Item/D_Magic.jpg,nolink,25x25,Magic Damage);&amp;br;攻撃修正：5&amp;br;防御修正：6&amp;br;長さ：1&amp;br;負傷時追撃：Unconsciousness</v>
      </c>
      <c r="EW64" t="str">
        <f t="shared" si="3"/>
        <v>n/a</v>
      </c>
      <c r="EX64" t="str">
        <f t="shared" si="4"/>
        <v/>
      </c>
      <c r="EY64" t="str">
        <f t="shared" si="8"/>
        <v/>
      </c>
      <c r="EZ64" t="str">
        <f t="shared" si="16"/>
        <v/>
      </c>
      <c r="FA64" t="str">
        <f t="shared" si="9"/>
        <v>&amp;ref(Item/Horror-Marked.jpg,nolink,25x25,Causes Horror Mark);</v>
      </c>
      <c r="FB64" t="str">
        <f t="shared" si="5"/>
        <v/>
      </c>
      <c r="FC64" t="str">
        <f t="shared" si="10"/>
        <v/>
      </c>
      <c r="FD64" t="str">
        <f t="shared" si="11"/>
        <v>&amp;ref(Item/Horror-Marked.jpg,nolink,25x25,Causes Horror Mark);&amp;br;魔法抵抗+5</v>
      </c>
      <c r="FE64" t="str">
        <f t="shared" si="12"/>
        <v>攻撃力：10&amp;ref(Item/D_Slash.jpg,nolink,25x25,Slash Damage);&amp;ref(Item/D_Magic.jpg,nolink,25x25,Magic Damage);&amp;br;攻撃修正：5&amp;br;防御修正：6&amp;br;長さ：1&amp;br;負傷時追撃：Unconsciousness&amp;br;&amp;br;&amp;ref(Item/Horror-Marked.jpg,nolink,25x25,Causes Horror Mark);&amp;br;魔法抵抗+5</v>
      </c>
      <c r="FF64" t="str">
        <f t="shared" si="13"/>
        <v>&amp;br;&amp;ref(Item/Horror-Marked.jpg,nolink,25x25,Causes Horror Mark);&amp;br;魔法抵抗+5</v>
      </c>
      <c r="FG64" t="str">
        <f t="shared" si="14"/>
        <v>~</v>
      </c>
      <c r="FH64" s="24" t="str">
        <f t="shared" si="15"/>
        <v xml:space="preserve">|BGCOLOR(#000000):&amp;ref(Item/SH Weapons/Mage-Bane.jpg,nolink,75x75,Mage Bane);|BGCOLOR(BLACK):COLOR(WHITE):''Mage Bane''|片手|&amp;ref(Spell/P_Earth.jpg,nolink,25x25,Earth);6|&amp;ref(Spell/V_Earth.jpg,nolink,25x25,Earth Gem);60|
|~|&gt;|&gt;|&gt;|攻撃力：10&amp;ref(Item/D_Slash.jpg,nolink,25x25,Slash Damage);&amp;ref(Item/D_Magic.jpg,nolink,25x25,Magic Damage);&amp;br;攻撃修正：5&amp;br;防御修正：6&amp;br;長さ：1&amp;br;負傷時追撃：Unconsciousness&amp;br;&amp;br;&amp;ref(Item/Horror-Marked.jpg,nolink,25x25,Causes Horror Mark);&amp;br;魔法抵抗+5|
|&gt;|&gt;|&gt;|&gt;|BGCOLOR(#F5F5F5):敵を瞬時に昏睡させる。どんな強敵でも止めてのける|
</v>
      </c>
    </row>
    <row r="65" spans="1:164" x14ac:dyDescent="0.15">
      <c r="A65" t="str">
        <f t="shared" si="6"/>
        <v/>
      </c>
      <c r="C65" s="1" t="s">
        <v>3349</v>
      </c>
      <c r="E65" s="1">
        <v>8</v>
      </c>
      <c r="F65" s="1" t="s">
        <v>3514</v>
      </c>
      <c r="H65" s="1" t="s">
        <v>3510</v>
      </c>
      <c r="I65" s="1" t="s">
        <v>3492</v>
      </c>
      <c r="J65" s="1">
        <v>25</v>
      </c>
      <c r="K65" s="7">
        <v>10</v>
      </c>
      <c r="L65" s="6">
        <v>5</v>
      </c>
      <c r="M65" s="1" t="s">
        <v>4335</v>
      </c>
      <c r="X65" s="1">
        <v>1</v>
      </c>
      <c r="AB65" s="1">
        <v>2</v>
      </c>
      <c r="AE65" s="1">
        <v>3</v>
      </c>
      <c r="AF65" s="1">
        <v>-2</v>
      </c>
      <c r="AK65" s="1">
        <v>2</v>
      </c>
      <c r="AU65" s="1" t="s">
        <v>3515</v>
      </c>
      <c r="EQ65" s="7" t="s">
        <v>3516</v>
      </c>
      <c r="ER65" s="20" t="s">
        <v>4423</v>
      </c>
      <c r="ES65" t="str">
        <f t="shared" si="7"/>
        <v>BGCOLOR(#000000):&amp;ref(Item/SH Weapons/The-Tartarian-Chains.jpg,nolink,75x75,The Tartarian Chains);|BGCOLOR(BLACK):COLOR(WHITE):''The Tartarian Chains''</v>
      </c>
      <c r="ET65" t="str">
        <f t="shared" si="0"/>
        <v>&amp;ref(Spell/P_Earth.jpg,nolink,25x25,Earth);4&amp;ref(Spell/P_Fire.jpg,nolink,25x25,Fire);2</v>
      </c>
      <c r="EU65" t="str">
        <f t="shared" si="1"/>
        <v>&amp;ref(Spell/V_Earth.jpg,nolink,25x25,Earth Gem);25&amp;ref(Spell/V_Fire.jpg,nolink,25x25,Fire Gem);10</v>
      </c>
      <c r="EV65" t="str">
        <f t="shared" si="2"/>
        <v>攻撃力：5&amp;ref(Item/D_Blunt.jpg,nolink,25x25,Blunt Damage);&amp;ref(Item/D_Magic.jpg,nolink,25x25,Magic Damage);&amp;br;対盾攻撃修正+2&amp;br;2回連続攻撃&amp;br;攻撃修正：3&amp;br;防御修正：-2&amp;br;長さ：2&amp;br;命中時追撃：Enslavement</v>
      </c>
      <c r="EW65" t="str">
        <f t="shared" si="3"/>
        <v>n/a</v>
      </c>
      <c r="EX65" t="str">
        <f t="shared" si="4"/>
        <v/>
      </c>
      <c r="EY65" t="str">
        <f t="shared" si="8"/>
        <v/>
      </c>
      <c r="EZ65" t="str">
        <f t="shared" si="16"/>
        <v/>
      </c>
      <c r="FA65" t="str">
        <f t="shared" si="9"/>
        <v/>
      </c>
      <c r="FB65" t="str">
        <f t="shared" si="5"/>
        <v/>
      </c>
      <c r="FC65" t="str">
        <f t="shared" si="10"/>
        <v/>
      </c>
      <c r="FD65" t="str">
        <f t="shared" si="11"/>
        <v>暗殺誘発：Ashen Angel</v>
      </c>
      <c r="FE65" t="str">
        <f t="shared" si="12"/>
        <v>攻撃力：5&amp;ref(Item/D_Blunt.jpg,nolink,25x25,Blunt Damage);&amp;ref(Item/D_Magic.jpg,nolink,25x25,Magic Damage);&amp;br;対盾攻撃修正+2&amp;br;2回連続攻撃&amp;br;攻撃修正：3&amp;br;防御修正：-2&amp;br;長さ：2&amp;br;命中時追撃：Enslavement&amp;br;&amp;br;暗殺誘発：Ashen Angel</v>
      </c>
      <c r="FF65" t="str">
        <f t="shared" si="13"/>
        <v>&amp;br;暗殺誘発：Ashen Angel</v>
      </c>
      <c r="FG65" t="str">
        <f t="shared" si="14"/>
        <v>~</v>
      </c>
      <c r="FH65" s="24" t="str">
        <f t="shared" si="15"/>
        <v xml:space="preserve">|BGCOLOR(#000000):&amp;ref(Item/SH Weapons/The-Tartarian-Chains.jpg,nolink,75x75,The Tartarian Chains);|BGCOLOR(BLACK):COLOR(WHITE):''The Tartarian Chains''|片手|&amp;ref(Spell/P_Earth.jpg,nolink,25x25,Earth);4&amp;ref(Spell/P_Fire.jpg,nolink,25x25,Fire);2|&amp;ref(Spell/V_Earth.jpg,nolink,25x25,Earth Gem);25&amp;ref(Spell/V_Fire.jpg,nolink,25x25,Fire Gem);10|
|~|&gt;|&gt;|&gt;|攻撃力：5&amp;ref(Item/D_Blunt.jpg,nolink,25x25,Blunt Damage);&amp;ref(Item/D_Magic.jpg,nolink,25x25,Magic Damage);&amp;br;対盾攻撃修正+2&amp;br;2回連続攻撃&amp;br;攻撃修正：3&amp;br;防御修正：-2&amp;br;長さ：2&amp;br;命中時追撃：Enslavement&amp;br;&amp;br;暗殺誘発：Ashen Angel|
|&gt;|&gt;|&gt;|&gt;|BGCOLOR(#F5F5F5):敵を隷属させる鎖。招かれざる客に注意|
</v>
      </c>
    </row>
    <row r="66" spans="1:164" x14ac:dyDescent="0.15">
      <c r="A66" t="str">
        <f t="shared" si="6"/>
        <v/>
      </c>
      <c r="C66" s="1" t="s">
        <v>3349</v>
      </c>
      <c r="E66" s="1">
        <v>8</v>
      </c>
      <c r="F66" s="1" t="s">
        <v>3517</v>
      </c>
      <c r="G66" s="1" t="s">
        <v>3518</v>
      </c>
      <c r="H66" s="1" t="s">
        <v>3507</v>
      </c>
      <c r="I66" s="1" t="s">
        <v>3519</v>
      </c>
      <c r="J66" s="1">
        <v>5</v>
      </c>
      <c r="K66" s="7">
        <v>5</v>
      </c>
      <c r="L66" s="6">
        <v>10</v>
      </c>
      <c r="M66" s="1" t="s">
        <v>4334</v>
      </c>
      <c r="N66" s="1" t="s">
        <v>3497</v>
      </c>
      <c r="AE66" s="1">
        <v>2</v>
      </c>
      <c r="AF66" s="1">
        <v>2</v>
      </c>
      <c r="AK66" s="1">
        <v>3</v>
      </c>
      <c r="CJ66" s="2">
        <v>50</v>
      </c>
      <c r="CY66" s="2">
        <v>1</v>
      </c>
      <c r="EQ66" s="7" t="s">
        <v>3520</v>
      </c>
      <c r="ER66" s="20" t="s">
        <v>4424</v>
      </c>
      <c r="ES66" t="str">
        <f t="shared" si="7"/>
        <v>BGCOLOR(#000000):&amp;ref(Item/SH Weapons/Twin-Spear-B.jpg,nolink,75x75,Twin Spear);|BGCOLOR(BLACK):COLOR(WHITE):''Twin Spear''</v>
      </c>
      <c r="ET66" t="str">
        <f t="shared" ref="ET66:ET129" si="17">SUBSTITUTE(SUBSTITUTE(SUBSTITUTE(SUBSTITUTE(SUBSTITUTE(SUBSTITUTE(SUBSTITUTE(SUBSTITUTE(SUBSTITUTE(H66&amp;I66,"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&amp;ref(Spell/P_Astral.jpg,nolink,25x25,Astral);1&amp;ref(Spell/P_Blood.jpg,nolink,25x25,Blood);1</v>
      </c>
      <c r="EU66" t="str">
        <f t="shared" ref="EU66:EU129" si="18">SUBSTITUTE(SUBSTITUTE(SUBSTITUTE(SUBSTITUTE(SUBSTITUTE(SUBSTITUTE(SUBSTITUTE(SUBSTITUTE(LEFT(H66,1)&amp;J66&amp;IF(I66&lt;&gt;"",LEFT(I66,1)&amp;K66,""),"火","&amp;ref(Spell/V_Fire.jpg,nolink,25x25,Fire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&amp;ref(Spell/V_Astral.jpg,nolink,25x25,Astral Pearl);5&amp;ref(Spell/V_Blood.jpg,nolink,25x25,Blood Slave);5</v>
      </c>
      <c r="EV66" t="str">
        <f t="shared" ref="EV66:EV129" si="19">IF(L66&lt;&gt;"",CONCATENATE("攻撃力：",L66,SUBSTITUTE(SUBSTITUTE(SUBSTITUTE(SUBSTITUTE(SUBSTITUTE(SUBSTITUTE(SUBSTITUTE(SUBSTITUTE(SUBSTITUTE(M66,"切","&amp;ref(Item/D_Slash.jpg,nolink,25x25,Slash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N66,"ap","&amp;br;防御貫通"),"an","&amp;br;防御無視"),SUBSTITUTE(SUBSTITUTE(O66,"p","&amp;br;吸収攻撃（上限5）"),"f","&amp;br;吸収攻撃"),IF(P66&lt;&gt;"","&amp;br;ダメージ上限"&amp;P66,""),SUBSTITUTE(SUBSTITUTE(Q66,"2","&amp;br;対デーモン二倍打"),"3","&amp;br;対アンデッド/デーモン三倍打"),IF(R66&lt;&gt;"","&amp;br;対魔法生物2倍打",""),SUBSTITUTE(SUBSTITUTE(S66,"2","&amp;br;対小型二倍打"),"3","&amp;br;対大型三倍打"),SUBSTITUTE(SUBSTITUTE(SUBSTITUTE(T66,"0","&amp;br;筋力加算なし"),"2","&amp;br;筋力加算二分の一"),"3","&amp;br;筋力加算三分の一"),IF(U66&lt;&gt;"","&amp;br;第一撃に突撃ボーナス加算",""),IF(V66&lt;&gt;"","&amp;br;殺した敵をゾンビ化",""),IF(W66&lt;&gt;"","&amp;br;筋力加算+25%",""),IF(X66&lt;&gt;"","&amp;br;対盾攻撃修正+2",""),IF(Y66&lt;&gt;"","&amp;br;頭部優先攻撃",""),SUBSTITUTE(SUBSTITUTE(SUBSTITUTE(Z66,"n","&amp;br;抵抗可能"),"e","&amp;br;抵抗容易"),"h","&amp;br;抵抗困難"),IF(AA66&lt;&gt;"","&amp;br;ボーナス武器",""),IF(AB66&lt;&gt;"","&amp;br;"&amp;IF(AB66&gt;0,AB66&amp;"回連続攻撃",ABS(AB66)+1&amp;"ラウンド毎に1回攻撃"),""),IF(AC66&lt;&gt;"","&amp;br;効果範囲："&amp;AC66,""),IF(AD66&lt;&gt;"","&amp;br;効果継続："&amp;AC66,""),IF(AE66&lt;&gt;"","&amp;br;攻撃修正："&amp;AE66&amp;"&amp;br;防御修正："&amp;AF66&amp;"&amp;br;長さ："&amp;AK66,""),IF(AG66&lt;&gt;"","&amp;br;射程："&amp;SUBSTITUTE(SUBSTITUTE(SUBSTITUTE(AG66,"s","筋力"),"h","筋力/2"),"t","筋力/3")&amp;"&amp;br;精度修正："&amp;AH66&amp;"&amp;br;弾数："&amp;AI66&amp;IF(AJ66&lt;&gt;"","&amp;br;水中使用可能",""),""),IF(AT66&lt;&gt;"","&amp;br;負傷時追撃："&amp;AT66,""),IF(AU66&lt;&gt;"","&amp;br;命中時追撃："&amp;AU66,""),IF(AV66&lt;&gt;"","&amp;br;攻撃時追撃："&amp;AV66,"")),"n/a")</f>
        <v>攻撃力：10&amp;ref(Item/D_Pierce.jpg,nolink,25x25,Pierce Damage);&amp;ref(Item/D_Magic.jpg,nolink,25x25,Magic Damage);&amp;br;防御貫通&amp;br;攻撃修正：2&amp;br;防御修正：2&amp;br;長さ：3</v>
      </c>
      <c r="EW66" t="str">
        <f t="shared" ref="EW66:EW129" si="20">IF(AQ66&lt;&gt;"",CONCATENATE(IF(AL66&lt;&gt;"","頭部防護："&amp;AL66,""),IF(AM66&lt;&gt;"",IF(AL66&lt;&gt;"","&amp;br;","")&amp;"胴体防護："&amp;AM66,""),IF(AN66&lt;&gt;"","盾軽減力："&amp;AN66,""),IF(AO66&lt;&gt;"","&amp;br;防御修正："&amp;AO66,""),IF(AP66&lt;&gt;"","&amp;br;盾対応力："&amp;AP66,""),IF(AQ66&lt;&gt;"","&amp;br;装備負担："&amp;AQ66,""),IF(AR66&lt;&gt;"","&amp;br;行軍速度：-"&amp;AR66,""),IF(AS66&lt;&gt;"","&amp;br;魔法の防具","")),"n/a")</f>
        <v>n/a</v>
      </c>
      <c r="EX66" t="str">
        <f t="shared" ref="EX66:EX129" si="21">IF(COUNTA(AW66:EQ66)&lt;&gt;0,CONCATENATE(IF(AW66&lt;&gt;"",IF(AW66&gt;0,"&amp;ref(Item/Fire-Resistant.jpg,nolink,25x25,Fire Resistant ("&amp;AW66&amp;"));","&amp;ref(Item/Susceptible-to-Fire.jpg,nolink,25x25,Susceptible to Fire ("&amp;ABS(AW66)&amp;"));"),""),IF(AX66&lt;&gt;"",IF(AX66&gt;0,"&amp;ref(Item/Shock-Resistant.jpg,nolink,25x25,Shock Resistant ("&amp;AX66&amp;"));","&amp;ref(Item/Susceptible-to-Shock.jpg,nolink,25x25,Susceptible to Shock ("&amp;ABS(AX66)&amp;"));"),""),IF(AY66&lt;&gt;"",IF(AY66&gt;0,"&amp;ref(Item/Cold-Resistant.jpg,nolink,25x25,Cold Resistant ("&amp;AY66&amp;"));","&amp;ref(Item/Susceptible-to-Cold.jpg,nolink,25x25,Susceptible to Cold ("&amp;ABS(AY66)&amp;"));"),""),IF(AZ66&lt;&gt;"",IF(AZ66&gt;0,"&amp;ref(Item/Poison-Resistant.jpg,nolink,25x25,Poison Resistant ("&amp;AZ66&amp;"));","&amp;ref(Item/Susceptible-to-Poison.jpg,nolink,25x25,Susceptible to Poison ("&amp;ABS(AZ66)&amp;"));"),""),IF(BA66&lt;&gt;"","&amp;ref(Item/Affliction-Resistance.jpg,nolink,25x25,Affliction Resistance ("&amp;BA66&amp;"));",""),IF(BB66&lt;&gt;"","&amp;ref(Item/Ice-Protection.jpg,nolink,25x25,Ice Protection ("&amp;BB66&amp;"));",""),IF(BC66&lt;&gt;"","&amp;ref(Item/Invulnerable.jpg,nolink,25x25,Invulnerable ("&amp;BC66&amp;"));",""),IF(BD66&lt;&gt;"","&amp;ref(Item/Protective-Force.jpg,nolink,25x25,Protective Force ("&amp;BD66&amp;"));",""),IF(BE66&lt;&gt;"","&amp;ref(Item/Awe.jpg,nolink,25x25,Awe ("&amp;BE66&amp;"));",""),IF(BF66&lt;&gt;"","&amp;ref(Item/Animal-Awe.jpg,nolink,25x25,Animal Awe ("&amp;BF66&amp;"));",""),IF(BG66&lt;&gt;"","&amp;ref(Item/Causes-Fear.jpg,nolink,25x25,Fear ("&amp;BG66&amp;"));",""),IF(BH66&lt;&gt;"","&amp;ref(Item/Heat.jpg,nolink,25x25,Heat ("&amp;BH66&amp;"));",""),IF(BI66&lt;&gt;"","&amp;ref(Item/Chill.jpg,nolink,25x25,Chill ("&amp;BI66&amp;"));",""),IF(BJ66&lt;&gt;"","&amp;ref(Item/Fire-Shield.jpg,nolink,25x25,Fire Shield ("&amp;BJ66&amp;"));",""),IF(BK66&lt;&gt;"","&amp;ref(Item/Air-Shield.jpg,nolink,25x25,Air Shield ("&amp;BK66&amp;"));",""),IF(BL66&lt;&gt;"","&amp;ref(Item/Overcharged.jpg,nolink,25x25,Overcharged);",""),IF(BM66&lt;&gt;"","&amp;ref(Item/Poison-Barbs.jpg,nolink,25x25,Poison Barbs);",""),IF(BN66&lt;&gt;"","&amp;ref(Item/Petrification.jpg,nolink,25x25,Petrification);",""),IF(BO66&lt;&gt;"","&amp;ref(Item/Damage-Reversal.jpg,nolink,25x25,Damage Reversal ("&amp;BO66+12&amp;" vs MR));","")),"n/a")</f>
        <v/>
      </c>
      <c r="EY66" t="str">
        <f t="shared" si="8"/>
        <v/>
      </c>
      <c r="EZ66" t="str">
        <f t="shared" si="16"/>
        <v>&amp;ref(Nation/LivingLead.jpg,nolink,25x25,Leadership (50));</v>
      </c>
      <c r="FA66" t="str">
        <f t="shared" si="9"/>
        <v>&amp;ref(Item/Lucky.jpg,nolink,25x25,Lucky);</v>
      </c>
      <c r="FB66" t="str">
        <f t="shared" ref="FB66:FB129" si="22">CONCATENATE(IF(DS66&lt;&gt;"","&amp;ref(Item/Blood-Searcher.jpg,nolink,25x25,Blood Searcher ("&amp;DS66&amp;"));",""),IF(DT66&lt;&gt;"","&amp;ref(Item/Reanimation-Bonus.jpg,nolink,25x25,Reanimation Bonus ("&amp;DT66&amp;"));",""),IF(DU66&lt;&gt;"","&amp;ref(Item/Dragon-Master.jpg,nolink,25x25,Dragon Master ("&amp;DU66&amp;"));",""),IF(DV66&lt;&gt;"","&amp;ref(Item/Ivy-Lord.jpg,nolink,25x25,Ivy Lord ("&amp;DV66&amp;"));",""),IF(DW66&lt;&gt;"","&amp;ref(Item/Adept-Cross-Breeder.jpg,nolink,25x25,Adept Cross Breeder ("&amp;DW66&amp;"));",""),IF(DX66&lt;&gt;"","&amp;ref(Item/Forge-Bonus.jpg,nolink,25x25,Forge Bonus ("&amp;DX66&amp;"));",""),IF(DY66&lt;&gt;"","&amp;ref(Item/Master-Smith.jpg,nolink,25x25,Master Smith ("&amp;DY66&amp;"));",""),IF(DZ66&lt;&gt;"","&amp;ref(Item/Master-Ritualist.jpg,nolink,25x25,Master Ritualist ("&amp;DZ66&amp;"));",""),IF(EA66&lt;&gt;"","&amp;ref(Item/Alchemist.jpg,nolink,25x25,Alchemist ("&amp;EA66&amp;"));",""),IF(EB66&lt;&gt;"","&amp;ref(Item/Communion-Master.jpg,nolink,25x25,Communion Master);",""),IF(EC66&lt;&gt;"","&amp;ref(Item/Communion-Slave.jpg,nolink,25x25,Communion Slave);",""),IF(ED66&lt;&gt;"","&amp;ref(Item/Adept-Researcher.jpg,nolink,25x25,Adept Researcher ("&amp;ED66&amp;"));",""),IF(EE66&lt;&gt;"","&amp;ref(Spell/P_Fire.jpg,nolink,25x25,Fire Magic Bonus ("&amp;EE66&amp;"));",""),IF(EF66&lt;&gt;"","&amp;ref(Spell/P_Air.jpg,nolink,25x25,Air Magic Bonus ("&amp;EF66&amp;"));",""),IF(EG66&lt;&gt;"","&amp;ref(Spell/P_Water.jpg,nolink,25x25,Water Magic Bonus ("&amp;EG66&amp;"));",""),IF(EH66&lt;&gt;"","&amp;ref(Spell/P_Earth.jpg,nolink,25x25,Earth Magic Bonus ("&amp;EH66&amp;"));",""),IF(EI66&lt;&gt;"","&amp;ref(Spell/P_Astral.jpg,nolink,25x25,Astral Magic Bonus ("&amp;EI66&amp;"));",""),IF(EJ66&lt;&gt;"","&amp;ref(Spell/P_Death.jpg,nolink,25x25,Death Magic Bonus ("&amp;EJ66&amp;"));",""),IF(EK66&lt;&gt;"","&amp;ref(Spell/P_Nature.jpg,nolink,25x25,Nature Magic Bonus ("&amp;EK66&amp;"));",""),IF(EL66&lt;&gt;"","&amp;ref(Spell/P_Blood.jpg,nolink,25x25,Blood Magic Bonus ("&amp;EL66&amp;"));",""),IF(EM66&lt;&gt;"","&amp;ref(Spell/P_Holy.jpg,nolink,25x25,Priest Bonus ("&amp;EM66&amp;"));",""))</f>
        <v/>
      </c>
      <c r="FC66" t="str">
        <f t="shared" si="10"/>
        <v/>
      </c>
      <c r="FD66" t="str">
        <f t="shared" si="11"/>
        <v>&amp;ref(Nation/LivingLead.jpg,nolink,25x25,Leadership (50));&amp;ref(Item/Lucky.jpg,nolink,25x25,Lucky);&amp;br;戦闘時使用可能：Call Lesser Horror</v>
      </c>
      <c r="FE66" t="str">
        <f t="shared" si="12"/>
        <v>攻撃力：10&amp;ref(Item/D_Pierce.jpg,nolink,25x25,Pierce Damage);&amp;ref(Item/D_Magic.jpg,nolink,25x25,Magic Damage);&amp;br;防御貫通&amp;br;攻撃修正：2&amp;br;防御修正：2&amp;br;長さ：3&amp;br;&amp;br;&amp;ref(Nation/LivingLead.jpg,nolink,25x25,Leadership (50));&amp;ref(Item/Lucky.jpg,nolink,25x25,Lucky);&amp;br;戦闘時使用可能：Call Lesser Horror</v>
      </c>
      <c r="FF66" t="str">
        <f t="shared" si="13"/>
        <v>&amp;br;&amp;ref(Nation/LivingLead.jpg,nolink,25x25,Leadership (50));&amp;ref(Item/Lucky.jpg,nolink,25x25,Lucky);&amp;br;戦闘時使用可能：Call Lesser Horror</v>
      </c>
      <c r="FG66" t="str">
        <f t="shared" si="14"/>
        <v>~</v>
      </c>
      <c r="FH66" s="24" t="str">
        <f t="shared" si="15"/>
        <v xml:space="preserve">|BGCOLOR(#000000):&amp;ref(Item/SH Weapons/Twin-Spear-B.jpg,nolink,75x75,Twin Spear);|BGCOLOR(BLACK):COLOR(WHITE):''Twin Spear''|片手|&amp;ref(Spell/P_Astral.jpg,nolink,25x25,Astral);1&amp;ref(Spell/P_Blood.jpg,nolink,25x25,Blood);1|&amp;ref(Spell/V_Astral.jpg,nolink,25x25,Astral Pearl);5&amp;ref(Spell/V_Blood.jpg,nolink,25x25,Blood Slave);5|
|~|&gt;|&gt;|&gt;|攻撃力：10&amp;ref(Item/D_Pierce.jpg,nolink,25x25,Pierce Damage);&amp;ref(Item/D_Magic.jpg,nolink,25x25,Magic Damage);&amp;br;防御貫通&amp;br;攻撃修正：2&amp;br;防御修正：2&amp;br;長さ：3&amp;br;&amp;br;&amp;ref(Nation/LivingLead.jpg,nolink,25x25,Leadership (50));&amp;ref(Item/Lucky.jpg,nolink,25x25,Lucky);&amp;br;戦闘時使用可能：Call Lesser Horror|
|&gt;|&gt;|&gt;|&gt;|BGCOLOR(#F5F5F5):双子槍の血担当。扱いが難しい|
</v>
      </c>
    </row>
    <row r="67" spans="1:164" x14ac:dyDescent="0.15">
      <c r="A67" t="str">
        <f t="shared" ref="A67:A130" si="23">IF(OR(C67&lt;&gt;C66,E67&lt;&gt;E66),C67&amp;E67&amp;"S",IF(OR(C67&lt;&gt;C68,E67&lt;&gt;E68),C67&amp;E67&amp;"E",""))</f>
        <v/>
      </c>
      <c r="C67" s="1" t="s">
        <v>3349</v>
      </c>
      <c r="E67" s="1">
        <v>8</v>
      </c>
      <c r="F67" s="1" t="s">
        <v>3517</v>
      </c>
      <c r="G67" s="1" t="s">
        <v>3522</v>
      </c>
      <c r="H67" s="1" t="s">
        <v>3507</v>
      </c>
      <c r="I67" s="1" t="s">
        <v>3523</v>
      </c>
      <c r="J67" s="1">
        <v>5</v>
      </c>
      <c r="K67" s="7">
        <v>5</v>
      </c>
      <c r="L67" s="6">
        <v>10</v>
      </c>
      <c r="M67" s="1" t="s">
        <v>4334</v>
      </c>
      <c r="N67" s="1" t="s">
        <v>3497</v>
      </c>
      <c r="V67" s="1">
        <v>1</v>
      </c>
      <c r="AE67" s="1">
        <v>2</v>
      </c>
      <c r="AF67" s="1">
        <v>2</v>
      </c>
      <c r="AK67" s="1">
        <v>3</v>
      </c>
      <c r="CJ67" s="2">
        <v>50</v>
      </c>
      <c r="CY67" s="2">
        <v>1</v>
      </c>
      <c r="ER67" s="20" t="s">
        <v>4425</v>
      </c>
      <c r="ES67" t="str">
        <f t="shared" ref="ES67:ES130" si="24">CONCATENATE("BGCOLOR(#000000):&amp;ref(Item/",SUBSTITUTE(SUBSTITUTE(SUBSTITUTE(SUBSTITUTE(SUBSTITUTE(SUBSTITUTE(SUBSTITUTE(C67,"片手","SH Weapons"),"両手","DH Weapons"),"盾","Shields"),"兜","Helms"),"鎧","Armors"),"靴","Boots"),"雑貨","Misc"),"/",SUBSTITUTE(SUBSTITUTE(IF(G67&lt;&gt;"",G67,F67)," ","-"),"ö","o"),".jpg,nolink,75x75,",F67,");","|","BGCOLOR(BLACK):COLOR(WHITE):''",F67,"''")</f>
        <v>BGCOLOR(#000000):&amp;ref(Item/SH Weapons/Twin-Spear-D.jpg,nolink,75x75,Twin Spear);|BGCOLOR(BLACK):COLOR(WHITE):''Twin Spear''</v>
      </c>
      <c r="ET67" t="str">
        <f t="shared" si="17"/>
        <v>&amp;ref(Spell/P_Astral.jpg,nolink,25x25,Astral);1&amp;ref(Spell/P_Death.jpg,nolink,25x25,Death);1</v>
      </c>
      <c r="EU67" t="str">
        <f t="shared" si="18"/>
        <v>&amp;ref(Spell/V_Astral.jpg,nolink,25x25,Astral Pearl);5&amp;ref(Spell/V_Death.jpg,nolink,25x25,Death Gem);5</v>
      </c>
      <c r="EV67" t="str">
        <f t="shared" si="19"/>
        <v>攻撃力：10&amp;ref(Item/D_Pierce.jpg,nolink,25x25,Pierce Damage);&amp;ref(Item/D_Magic.jpg,nolink,25x25,Magic Damage);&amp;br;防御貫通&amp;br;殺した敵をゾンビ化&amp;br;攻撃修正：2&amp;br;防御修正：2&amp;br;長さ：3</v>
      </c>
      <c r="EW67" t="str">
        <f t="shared" si="20"/>
        <v>n/a</v>
      </c>
      <c r="EX67" t="str">
        <f t="shared" si="21"/>
        <v/>
      </c>
      <c r="EY67" t="str">
        <f t="shared" ref="EY67:EY130" si="25">CONCATENATE(IF(BP67&lt;&gt;"",IF(BP67="s","&amp;ref(Item/Sacred-Bless.jpg,nolink,25x25,Blessed (Sacred Only));","&amp;ref(Item/Blessed.jpg,nolink,25x25,Blessed);"),""),IF(BQ67&lt;&gt;"","&amp;ref(Item/Berserker.jpg,nolink,25x25,Berserker ("&amp;BQ67&amp;"));",""),IF(BR67&lt;&gt;"","&amp;ref(Item/Gone-Berserk.jpg,nolink,25x25,Gone Berserk);",""),IF(BS67&lt;&gt;"","&amp;ref(Item/Trample.jpg,nolink,25x25,Trample);",""),IF(BT67&lt;&gt;"",IF(BT67&lt;&gt;"s","&amp;ref(Item/Darkvision.jpg,nolink,25x25,Darkvision ("&amp;BT67&amp;"));","&amp;ref(Item/Spirit-Sight.jpg,nolink,25x25,Spirit Sight);"),""),IF(BU67&lt;&gt;"",IF(LEFT(BU67,1)&lt;&gt;"t","&amp;ref(Item/Regeneration.jpg,nolink,25x25,Regeneration ("&amp;BU67&amp;"));","&amp;ref(Item/True-Regeneration.jpg,nolink,25x25,True Regeneration ("&amp;MID(BU67,2,LEN(BU67)-1)&amp;"));"),""),IF(BV67&lt;&gt;"",IF(BV67&gt;0,"&amp;ref(Item/Reinvigoration.jpg,nolink,25x25,Reinvigoration ("&amp;BV67&amp;"));","&amp;ref(Item/Exhaustion.jpg,nolink,25x25,Exhaustion ("&amp;BV67&amp;"));"),""),IF(BW67&lt;&gt;"",IF(LEFT(BW67,1)&lt;&gt;"f","&amp;ref(Item/Stealthy-Boost.jpg,nolink,25x25,Stealth Boost ("&amp;BW67&amp;"));","&amp;ref(Item/Stealthy.jpg,nolink,25x25,Stealthy ("&amp;MID(BW67,2,LEN(BW67)-1)&amp;"));"),""),IF(BX67&lt;&gt;"","&amp;ref(Item/Invisible.jpg,nolink,25x25,Invisible);",""),IF(BY67&lt;&gt;"","&amp;ref(Item/Assassin.jpg,nolink,25x25,Assassin);",""),IF(BZ67&lt;&gt;"","&amp;ref(Item/Seduction.jpg,nolink,25x25,Seduction);",""),IF(CA67&lt;&gt;"","&amp;ref(Item/Reaper.jpg,nolink,25x25,Reaper ("&amp;CA67&amp;"));",""),IF(CB67&lt;&gt;"","&amp;ref(Item/Heretic.jpg,nolink,25x25,Heretic ("&amp;CB67&amp;"));",""),IF(CC67&lt;&gt;"","&amp;ref(Item/Inquisitor.jpg,nolink,25x25,Inquisitor);",""),IF(CD67&lt;&gt;"","&amp;ref(Item/Adept-Sacrificer.jpg,nolink,25x25,Adept Sacrificer ("&amp;CD67&amp;"));",""),IF(CE67&lt;&gt;"","&amp;ref(Item/Dominion-Spreader.jpg,nolink,25x25,Dominion Spreader ("&amp;CE67&amp;"));",""),IF(CF67&lt;&gt;"","&amp;ref(Item/Gold-Maker.jpg,nolink,25x25,Gold Maker ("&amp;CF67&amp;"));",""))</f>
        <v/>
      </c>
      <c r="EZ67" t="str">
        <f t="shared" si="16"/>
        <v>&amp;ref(Nation/LivingLead.jpg,nolink,25x25,Leadership (50));</v>
      </c>
      <c r="FA67" t="str">
        <f t="shared" ref="FA67:FA130" si="26">CONCATENATE(IF(CT67&lt;&gt;"","&amp;ref(Item/Ethereal.jpg,nolink,25x25,Ethereal);",""),IF(CU67&lt;&gt;"","&amp;ref(Item/Swiftness.jpg,nolink,25x25,Swiftness ("&amp;CU67&amp;"));",""),IF(CV67&lt;&gt;"","&amp;ref(Item/Quickness.jpg,nolink,25x25,Quickness);",""),IF(CW67&lt;&gt;"",IF(CW67&lt;&gt;"l","&amp;ref(Item/Enlarged.jpg,nolink,25x25,Enlarged);","&amp;ref(Item/Enlarged.jpg,nolink,25x25,Enlarged (Up to Size 4));"),""),IF(CX67&lt;&gt;"","&amp;ref(Item/Storm-Power.jpg,nolink,25x25,Storm Power ("&amp;CX67&amp;"));",""),IF(CY67&lt;&gt;"","&amp;ref(Item/Lucky.jpg,nolink,25x25,Lucky);",""),IF(CZ67&lt;&gt;"","&amp;ref(Item/Twist-Fate.jpg,nolink,25x25,Twist Fate);",""),IF(DA67&lt;&gt;"","&amp;ref(Item/Fool's-Luck.jpg,nolink,25x25,Fool's Luck);",""),IF(DB67&lt;&gt;"","&amp;ref(Item/Cursed.jpg,nolink,25x25,Cursed);",""),IF(DC67&lt;&gt;"","&amp;ref(Item/Horror-Marked.jpg,nolink,25x25,Causes Horror Mark);",""),IF(DD67&lt;&gt;"","&amp;ref(Item/Diseased.jpg,nolink,25x25,Diseased);",""),IF(DE67&lt;&gt;"","&amp;ref(Item/Affliction.jpg,nolink,25x25,Lost one eye);",""),IF(DF67&lt;&gt;"","&amp;ref(Item/Affliction.jpg,nolink,25x25,Chest Wound);",""),IF(DG67&lt;&gt;"","&amp;ref(Item/Affliction.jpg,nolink,25x25,Feeble Minded);",""),IF(DH67&lt;&gt;"","&amp;ref(Item/Insane.jpg,nolink,25x25,Insane ("&amp;DH67&amp;"));",""),IF(DI67&lt;&gt;"","&amp;ref(Item/Siege-Bonus.jpg,nolink,25x25,Siege Bonus ("&amp;DI67&amp;"));",""),IF(DJ67&lt;&gt;"","&amp;ref(Item/Flying.jpg,nolink,25x25,Flying"&amp;IF(DJ67&gt;0," (Map Move "&amp;DJ67&amp;")","")&amp;");",""),IF(DK67&lt;&gt;"","&amp;ref(Item/Storm-Immunity.jpg,nolink,25x25,Storm Immunity);",""),IF(DL67&lt;&gt;"","&amp;ref(Item/Floating.jpg,nolink,25x25,Floating);",""),IF(DM67&lt;&gt;"","&amp;ref(Item/Forest-Survival.jpg,nolink,25x25,Forest Survival);",""),IF(DN67&lt;&gt;"","&amp;ref(Item/Mountain-Survival.jpg,nolink,25x25,Mountain Survival);",""),IF(DO67&lt;&gt;"","&amp;ref(Item/Swamp-Survival.jpg,nolink,25x25,Swamp Survival);",""),IF(DP67&lt;&gt;"","&amp;ref(Item/Wasteland-Survival.jpg,nolink,25x25,Wasteland Survival);",""),IF(DQ67&lt;&gt;"","&amp;ref(Item/Snow-Move.jpg,nolink,25x25,Snow Move);",""),IF(DR67&lt;&gt;"","&amp;ref(Item/Swimming.jpg,nolink,25x25,Swimming);",""))</f>
        <v>&amp;ref(Item/Lucky.jpg,nolink,25x25,Lucky);</v>
      </c>
      <c r="FB67" t="str">
        <f t="shared" si="22"/>
        <v/>
      </c>
      <c r="FC67" t="str">
        <f t="shared" ref="FC67:FC130" si="27">CONCATENATE(IF(EN67&lt;&gt;"","&amp;ref(Item/Far-Caster.jpg,nolink,25x25,Far Caster ("&amp;SUBSTITUTE(SUBSTITUTE(SUBSTITUTE(SUBSTITUTE(SUBSTITUTE(SUBSTITUTE(SUBSTITUTE(SUBSTITUTE(SUBSTITUTE(SUBSTITUTE(SUBSTITUTE(SUBSTITUTE(EN67,"火","Fire, "),"風","Air, "),"水","Water, "),"地","Earth, "),"星","Astral, "),"死","Death, "),"緑","Nature, "),"血","Blood, "),"聖","Priest, "),"霊","Elemental, "),"魔","Sorcery, "),"全","All, ")&amp;"));",""),IF(EO67&lt;&gt;"",SUBSTITUTE(SUBSTITUTE(SUBSTITUTE(SUBSTITUTE(SUBSTITUTE(SUBSTITUTE(SUBSTITUTE(SUBSTITUTE(EO67,"火","&amp;ref(Spell/V_Fire.jpg,nolink,25x25,Fire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(")&amp;"));",""),IF(EP67&lt;&gt;"",SUBSTITUTE(SUBSTITUTE(SUBSTITUTE(SUBSTITUTE(SUBSTITUTE(SUBSTITUTE(SUBSTITUTE(SUBSTITUTE(EP67,"火","&amp;ref(Spell/Vt_Fire.jpg,nolink,25x25,Temporary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D67" t="str">
        <f t="shared" ref="FD67:FD130" si="28">IF(EX67&lt;&gt;"n/a",CONCATENATE(EX67,EY67,IF(AND(OR(EX67&lt;&gt;"",EY67&lt;&gt;""),OR(EZ67&lt;&gt;"",FA67&lt;&gt;"")),"&amp;br;",""),EZ67,FA67,IF(AND(OR(EX67&lt;&gt;"",EY67&lt;&gt;"",EZ67&lt;&gt;"",FA67&lt;&gt;""),OR(FB67&lt;&gt;"",FC67&lt;&gt;"")),"&amp;br;",""),FB67,FC67,IF(AND(OR(EX67&lt;&gt;"",EY67&lt;&gt;"",EZ67&lt;&gt;"",FA67&lt;&gt;"",FB67&lt;&gt;"",FC67&lt;&gt;""),EQ67&lt;&gt;""),"&amp;br;",""),SUBSTITUTE(EQ67,"\n","&amp;br;")),"")</f>
        <v>&amp;ref(Nation/LivingLead.jpg,nolink,25x25,Leadership (50));&amp;ref(Item/Lucky.jpg,nolink,25x25,Lucky);</v>
      </c>
      <c r="FE67" t="str">
        <f t="shared" ref="FE67:FE130" si="29">CONCATENATE(IF(EV67&lt;&gt;"n/a",EV67,IF(EW67&lt;&gt;"n/a",EW67,IF(EX67&lt;&gt;"n/a",FD67,""))),IF(FF67&lt;&gt;"~","&amp;br;"&amp;FF67,""),IF(FG67&lt;&gt;"~","&amp;br;"&amp;FG67,""))</f>
        <v>攻撃力：10&amp;ref(Item/D_Pierce.jpg,nolink,25x25,Pierce Damage);&amp;ref(Item/D_Magic.jpg,nolink,25x25,Magic Damage);&amp;br;防御貫通&amp;br;殺した敵をゾンビ化&amp;br;攻撃修正：2&amp;br;防御修正：2&amp;br;長さ：3&amp;br;&amp;br;&amp;ref(Nation/LivingLead.jpg,nolink,25x25,Leadership (50));&amp;ref(Item/Lucky.jpg,nolink,25x25,Lucky);</v>
      </c>
      <c r="FF67" t="str">
        <f t="shared" ref="FF67:FF130" si="30">IF(EV67&lt;&gt;"n/a",IF(EW67&lt;&gt;"n/a","&amp;br;"&amp;EW67,IF(EX67&lt;&gt;"n/a","&amp;br;"&amp;FD67,"~")),IF(AND(EW67&lt;&gt;"n/a",EX67&lt;&gt;"n/a"),"&amp;br;"&amp;FD67,"~"))</f>
        <v>&amp;br;&amp;ref(Nation/LivingLead.jpg,nolink,25x25,Leadership (50));&amp;ref(Item/Lucky.jpg,nolink,25x25,Lucky);</v>
      </c>
      <c r="FG67" t="str">
        <f t="shared" ref="FG67:FG130" si="31">IF(AND(EV67&lt;&gt;"n/a",EW67&lt;&gt;"n/a",EX67&lt;&gt;"n/a"),IF(EX67&lt;&gt;"n/a","&amp;br;"&amp;FD67,""),"~")</f>
        <v>~</v>
      </c>
      <c r="FH67" s="24" t="str">
        <f t="shared" ref="FH67:FH130" si="32">CONCATENATE("|",ES67,"|",IF(D67&lt;&gt;"",D67,C67),"|",ET67,"|",EU67,"|",CHAR(10),"|~|&gt;|&gt;|&gt;|",FE67,"|",CHAR(10),"|&gt;|&gt;|&gt;|&gt;|BGCOLOR(#F5F5F5):",ER67,"|",CHAR(10))</f>
        <v xml:space="preserve">|BGCOLOR(#000000):&amp;ref(Item/SH Weapons/Twin-Spear-D.jpg,nolink,75x75,Twin Spear);|BGCOLOR(BLACK):COLOR(WHITE):''Twin Spear''|片手|&amp;ref(Spell/P_Astral.jpg,nolink,25x25,Astral);1&amp;ref(Spell/P_Death.jpg,nolink,25x25,Death);1|&amp;ref(Spell/V_Astral.jpg,nolink,25x25,Astral Pearl);5&amp;ref(Spell/V_Death.jpg,nolink,25x25,Death Gem);5|
|~|&gt;|&gt;|&gt;|攻撃力：10&amp;ref(Item/D_Pierce.jpg,nolink,25x25,Pierce Damage);&amp;ref(Item/D_Magic.jpg,nolink,25x25,Magic Damage);&amp;br;防御貫通&amp;br;殺した敵をゾンビ化&amp;br;攻撃修正：2&amp;br;防御修正：2&amp;br;長さ：3&amp;br;&amp;br;&amp;ref(Nation/LivingLead.jpg,nolink,25x25,Leadership (50));&amp;ref(Item/Lucky.jpg,nolink,25x25,Lucky);|
|&gt;|&gt;|&gt;|&gt;|BGCOLOR(#F5F5F5):双子槍の死担当。肉壁を作りながら戦える|
</v>
      </c>
    </row>
    <row r="68" spans="1:164" x14ac:dyDescent="0.15">
      <c r="A68" t="str">
        <f t="shared" si="23"/>
        <v/>
      </c>
      <c r="C68" s="1" t="s">
        <v>3349</v>
      </c>
      <c r="E68" s="1">
        <v>8</v>
      </c>
      <c r="F68" s="1" t="s">
        <v>3524</v>
      </c>
      <c r="H68" s="1" t="s">
        <v>3525</v>
      </c>
      <c r="J68" s="1">
        <v>60</v>
      </c>
      <c r="L68" s="6">
        <v>13</v>
      </c>
      <c r="M68" s="1" t="s">
        <v>4333</v>
      </c>
      <c r="AE68" s="1">
        <v>2</v>
      </c>
      <c r="AF68" s="1">
        <v>2</v>
      </c>
      <c r="AK68" s="1">
        <v>1</v>
      </c>
      <c r="AT68" s="1" t="s">
        <v>3526</v>
      </c>
      <c r="CY68" s="2">
        <v>1</v>
      </c>
      <c r="DB68" s="2">
        <v>1</v>
      </c>
      <c r="EQ68" s="7" t="s">
        <v>3875</v>
      </c>
      <c r="ER68" s="20" t="s">
        <v>4426</v>
      </c>
      <c r="ES68" t="str">
        <f t="shared" si="24"/>
        <v>BGCOLOR(#000000):&amp;ref(Item/SH Weapons/The-Sword-of-Aurgelmer.jpg,nolink,75x75,The Sword of Aurgelmer);|BGCOLOR(BLACK):COLOR(WHITE):''The Sword of Aurgelmer''</v>
      </c>
      <c r="ET68" t="str">
        <f t="shared" si="17"/>
        <v>&amp;ref(Spell/P_Astral.jpg,nolink,25x25,Astral);6</v>
      </c>
      <c r="EU68" t="str">
        <f t="shared" si="18"/>
        <v>&amp;ref(Spell/V_Astral.jpg,nolink,25x25,Astral Pearl);60</v>
      </c>
      <c r="EV68" t="str">
        <f t="shared" si="19"/>
        <v>攻撃力：13&amp;ref(Item/D_Slash.jpg,nolink,25x25,Slash Damage);&amp;ref(Item/D_Magic.jpg,nolink,25x25,Magic Damage);&amp;br;攻撃修正：2&amp;br;防御修正：2&amp;br;長さ：1&amp;br;負傷時追撃：Curse</v>
      </c>
      <c r="EW68" t="str">
        <f t="shared" si="20"/>
        <v>n/a</v>
      </c>
      <c r="EX68" t="str">
        <f t="shared" si="21"/>
        <v/>
      </c>
      <c r="EY68" t="str">
        <f t="shared" si="25"/>
        <v/>
      </c>
      <c r="EZ68" t="str">
        <f t="shared" ref="EZ68:EZ131" si="33">CONCATENATE(IF(CG68&lt;&gt;"",IF(CG68&gt;0,"&amp;ref(Item/Inspirational.jpg,nolink,25x25,Inspirational ("&amp;CG68&amp;"));","&amp;ref(Item/Uninspirational.jpg,nolink,25x25,Inspirational ("&amp;CG68&amp;"));"),""),IF(CH68&lt;&gt;"","&amp;ref(Item/Taskmaster.jpg,nolink,25x25,Taskmaster ("&amp;CH68&amp;"));",""),IF(CI68&lt;&gt;"","&amp;ref(Item/Beastmaster.jpg,nolink,25x25,Beastmaster ("&amp;CI68&amp;"));",""),IF(CJ68&lt;&gt;"","&amp;ref(Nation/LivingLead.jpg,nolink,25x25,Leadership ("&amp;CJ68&amp;"));",""),IF(CK68&lt;&gt;"","&amp;ref(Nation/MagicLead.jpg,nolink,25x25,Magic Leadership ("&amp;CK68&amp;"));",""),IF(CL68&lt;&gt;"","&amp;ref(Nation/UndeadLead.jpg,nolink,25x25,Undead Leadership ("&amp;CL68&amp;"));",""),IF(CM68&lt;&gt;"","&amp;ref(Item/Pillager.jpg,nolink,25x25,Pillager ("&amp;CM68&amp;"));",""),IF(CN68&lt;&gt;"","&amp;ref(Item/Patrol-Bonus.jpg,nolink,25x25,Patrol Bonus ("&amp;CN68&amp;"));",""),IF(CO68&lt;&gt;"",IF(CO68&gt;0,"&amp;ref(Item/Supply-Bonus.jpg,nolink,25x25,Supply Bonus ("&amp;CO68&amp;"));","&amp;ref(Item/Gluttony.jpg,nolink,25x25,Gluttony ("&amp;ABS(CO68)&amp;"));"),""),IF(CP68&lt;&gt;"",IF(CP68&gt;0,"&amp;ref(Item/Water-Breathing.jpg,nolink,25x25,Gift of Water Breathing ("&amp;CP68&amp;"));","&amp;ref(Item/Water-Breathing.jpg,nolink,25x25,Water Breathing);"),""),IF(CQ68&lt;&gt;"","&amp;ref(Item/Sailing.jpg,nolink,25x25,Sailing (Size points "&amp;LEFT(CQ68,LEN(CQ68)-1)&amp;", max size "&amp;RIGHT(CQ68)&amp;"));",""),IF(CR68&lt;&gt;"",IF(LEFT(CR68,1)&lt;&gt;"d",IF(LEFT(CR68,1)&lt;&gt;"g","&amp;ref(Item/Healer.jpg,nolink,25x25,Healer ("&amp;CR68&amp;"));","&amp;ref(Item/Disease-Grinder.jpg,nolink,25x25,Disease Grinder ("&amp;MID(CR68,2,LEN(CR68)-1)&amp;"));"),"&amp;ref(Item/Disease-Healer.jpg,nolink,25x25,Disease Healer ("&amp;MID(CR68,2,LEN(CR68)-1)&amp;"));"),""),IF(CS68&lt;&gt;"","&amp;ref(Item/Mason.jpg,nolink,25x25,Mason);",""))</f>
        <v/>
      </c>
      <c r="FA68" t="str">
        <f t="shared" si="26"/>
        <v>&amp;ref(Item/Lucky.jpg,nolink,25x25,Lucky);&amp;ref(Item/Cursed.jpg,nolink,25x25,Cursed);</v>
      </c>
      <c r="FB68" t="str">
        <f t="shared" si="22"/>
        <v/>
      </c>
      <c r="FC68" t="str">
        <f t="shared" si="27"/>
        <v/>
      </c>
      <c r="FD68" t="str">
        <f t="shared" si="28"/>
        <v>&amp;ref(Item/Lucky.jpg,nolink,25x25,Lucky);&amp;ref(Item/Cursed.jpg,nolink,25x25,Cursed);&amp;br;士気+4&amp;br;戦闘開始時自動発動：Will of the Fates</v>
      </c>
      <c r="FE68" t="str">
        <f t="shared" si="29"/>
        <v>攻撃力：13&amp;ref(Item/D_Slash.jpg,nolink,25x25,Slash Damage);&amp;ref(Item/D_Magic.jpg,nolink,25x25,Magic Damage);&amp;br;攻撃修正：2&amp;br;防御修正：2&amp;br;長さ：1&amp;br;負傷時追撃：Curse&amp;br;&amp;br;&amp;ref(Item/Lucky.jpg,nolink,25x25,Lucky);&amp;ref(Item/Cursed.jpg,nolink,25x25,Cursed);&amp;br;士気+4&amp;br;戦闘開始時自動発動：Will of the Fates</v>
      </c>
      <c r="FF68" t="str">
        <f t="shared" si="30"/>
        <v>&amp;br;&amp;ref(Item/Lucky.jpg,nolink,25x25,Lucky);&amp;ref(Item/Cursed.jpg,nolink,25x25,Cursed);&amp;br;士気+4&amp;br;戦闘開始時自動発動：Will of the Fates</v>
      </c>
      <c r="FG68" t="str">
        <f t="shared" si="31"/>
        <v>~</v>
      </c>
      <c r="FH68" s="24" t="str">
        <f t="shared" si="32"/>
        <v xml:space="preserve">|BGCOLOR(#000000):&amp;ref(Item/SH Weapons/The-Sword-of-Aurgelmer.jpg,nolink,75x75,The Sword of Aurgelmer);|BGCOLOR(BLACK):COLOR(WHITE):''The Sword of Aurgelmer''|片手|&amp;ref(Spell/P_Astral.jpg,nolink,25x25,Astral);6|&amp;ref(Spell/V_Astral.jpg,nolink,25x25,Astral Pearl);60|
|~|&gt;|&gt;|&gt;|攻撃力：13&amp;ref(Item/D_Slash.jpg,nolink,25x25,Slash Damage);&amp;ref(Item/D_Magic.jpg,nolink,25x25,Magic Damage);&amp;br;攻撃修正：2&amp;br;防御修正：2&amp;br;長さ：1&amp;br;負傷時追撃：Curse&amp;br;&amp;br;&amp;ref(Item/Lucky.jpg,nolink,25x25,Lucky);&amp;ref(Item/Cursed.jpg,nolink,25x25,Cursed);&amp;br;士気+4&amp;br;戦闘開始時自動発動：Will of the Fates|
|&gt;|&gt;|&gt;|&gt;|BGCOLOR(#F5F5F5):味方に幸運を、敵と自身には呪いを与える。あるだけで有用|
</v>
      </c>
    </row>
    <row r="69" spans="1:164" x14ac:dyDescent="0.15">
      <c r="A69" t="str">
        <f t="shared" si="23"/>
        <v/>
      </c>
      <c r="C69" s="1" t="s">
        <v>3349</v>
      </c>
      <c r="E69" s="1">
        <v>8</v>
      </c>
      <c r="F69" s="1" t="s">
        <v>3527</v>
      </c>
      <c r="H69" s="1" t="s">
        <v>3523</v>
      </c>
      <c r="J69" s="1">
        <v>5</v>
      </c>
      <c r="L69" s="6">
        <v>10</v>
      </c>
      <c r="M69" s="1" t="s">
        <v>4335</v>
      </c>
      <c r="N69" s="1" t="s">
        <v>3528</v>
      </c>
      <c r="T69" s="11">
        <v>0</v>
      </c>
      <c r="AE69" s="1">
        <v>2</v>
      </c>
      <c r="AF69" s="1">
        <v>0</v>
      </c>
      <c r="AK69" s="1">
        <v>1</v>
      </c>
      <c r="CL69" s="2">
        <v>20</v>
      </c>
      <c r="EQ69" s="7" t="s">
        <v>3529</v>
      </c>
      <c r="ER69" s="20" t="s">
        <v>4427</v>
      </c>
      <c r="ES69" t="str">
        <f t="shared" si="24"/>
        <v>BGCOLOR(#000000):&amp;ref(Item/SH Weapons/Rod-of-Death.jpg,nolink,75x75,Rod of Death);|BGCOLOR(BLACK):COLOR(WHITE):''Rod of Death''</v>
      </c>
      <c r="ET69" t="str">
        <f t="shared" si="17"/>
        <v>&amp;ref(Spell/P_Death.jpg,nolink,25x25,Death);1</v>
      </c>
      <c r="EU69" t="str">
        <f t="shared" si="18"/>
        <v>&amp;ref(Spell/V_Death.jpg,nolink,25x25,Death Gem);5</v>
      </c>
      <c r="EV69" t="str">
        <f t="shared" si="19"/>
        <v>攻撃力：10&amp;ref(Item/D_Blunt.jpg,nolink,25x25,Blunt Damage);&amp;ref(Item/D_Magic.jpg,nolink,25x25,Magic Damage);&amp;br;防御無視&amp;br;筋力加算なし&amp;br;攻撃修正：2&amp;br;防御修正：0&amp;br;長さ：1</v>
      </c>
      <c r="EW69" t="str">
        <f t="shared" si="20"/>
        <v>n/a</v>
      </c>
      <c r="EX69" t="str">
        <f t="shared" si="21"/>
        <v/>
      </c>
      <c r="EY69" t="str">
        <f t="shared" si="25"/>
        <v/>
      </c>
      <c r="EZ69" t="str">
        <f t="shared" si="33"/>
        <v>&amp;ref(Nation/UndeadLead.jpg,nolink,25x25,Undead Leadership (20));</v>
      </c>
      <c r="FA69" t="str">
        <f t="shared" si="26"/>
        <v/>
      </c>
      <c r="FB69" t="str">
        <f t="shared" si="22"/>
        <v/>
      </c>
      <c r="FC69" t="str">
        <f t="shared" si="27"/>
        <v/>
      </c>
      <c r="FD69" t="str">
        <f t="shared" si="28"/>
        <v>&amp;ref(Nation/UndeadLead.jpg,nolink,25x25,Undead Leadership (20));&amp;br;戦闘時使用可能：Control the Dead</v>
      </c>
      <c r="FE69" t="str">
        <f t="shared" si="29"/>
        <v>攻撃力：10&amp;ref(Item/D_Blunt.jpg,nolink,25x25,Blunt Damage);&amp;ref(Item/D_Magic.jpg,nolink,25x25,Magic Damage);&amp;br;防御無視&amp;br;筋力加算なし&amp;br;攻撃修正：2&amp;br;防御修正：0&amp;br;長さ：1&amp;br;&amp;br;&amp;ref(Nation/UndeadLead.jpg,nolink,25x25,Undead Leadership (20));&amp;br;戦闘時使用可能：Control the Dead</v>
      </c>
      <c r="FF69" t="str">
        <f t="shared" si="30"/>
        <v>&amp;br;&amp;ref(Nation/UndeadLead.jpg,nolink,25x25,Undead Leadership (20));&amp;br;戦闘時使用可能：Control the Dead</v>
      </c>
      <c r="FG69" t="str">
        <f t="shared" si="31"/>
        <v>~</v>
      </c>
      <c r="FH69" s="24" t="str">
        <f t="shared" si="32"/>
        <v xml:space="preserve">|BGCOLOR(#000000):&amp;ref(Item/SH Weapons/Rod-of-Death.jpg,nolink,75x75,Rod of Death);|BGCOLOR(BLACK):COLOR(WHITE):''Rod of Death''|片手|&amp;ref(Spell/P_Death.jpg,nolink,25x25,Death);1|&amp;ref(Spell/V_Death.jpg,nolink,25x25,Death Gem);5|
|~|&gt;|&gt;|&gt;|攻撃力：10&amp;ref(Item/D_Blunt.jpg,nolink,25x25,Blunt Damage);&amp;ref(Item/D_Magic.jpg,nolink,25x25,Magic Damage);&amp;br;防御無視&amp;br;筋力加算なし&amp;br;攻撃修正：2&amp;br;防御修正：0&amp;br;長さ：1&amp;br;&amp;br;&amp;ref(Nation/UndeadLead.jpg,nolink,25x25,Undead Leadership (20));&amp;br;戦闘時使用可能：Control the Dead|
|&gt;|&gt;|&gt;|&gt;|BGCOLOR(#F5F5F5):アンデッド支配の呪文を使える。武器としても特徴的|
</v>
      </c>
    </row>
    <row r="70" spans="1:164" x14ac:dyDescent="0.15">
      <c r="A70" t="str">
        <f t="shared" si="23"/>
        <v/>
      </c>
      <c r="C70" s="1" t="s">
        <v>3349</v>
      </c>
      <c r="E70" s="1">
        <v>8</v>
      </c>
      <c r="F70" s="1" t="s">
        <v>3530</v>
      </c>
      <c r="H70" s="1" t="s">
        <v>3531</v>
      </c>
      <c r="J70" s="1">
        <v>60</v>
      </c>
      <c r="L70" s="6">
        <v>5</v>
      </c>
      <c r="M70" s="1" t="s">
        <v>4333</v>
      </c>
      <c r="N70" s="1" t="s">
        <v>3497</v>
      </c>
      <c r="AE70" s="1">
        <v>4</v>
      </c>
      <c r="AF70" s="1">
        <v>4</v>
      </c>
      <c r="AK70" s="1">
        <v>1</v>
      </c>
      <c r="AT70" s="1" t="s">
        <v>3532</v>
      </c>
      <c r="EQ70" s="7" t="s">
        <v>3533</v>
      </c>
      <c r="ER70" s="20" t="s">
        <v>4428</v>
      </c>
      <c r="ES70" t="str">
        <f t="shared" si="24"/>
        <v>BGCOLOR(#000000):&amp;ref(Item/SH Weapons/The-Sickle-whose-Crop-is-Pain.jpg,nolink,75x75,The Sickle whose Crop is Pain);|BGCOLOR(BLACK):COLOR(WHITE):''The Sickle whose Crop is Pain''</v>
      </c>
      <c r="ET70" t="str">
        <f t="shared" si="17"/>
        <v>&amp;ref(Spell/P_Death.jpg,nolink,25x25,Death);6</v>
      </c>
      <c r="EU70" t="str">
        <f t="shared" si="18"/>
        <v>&amp;ref(Spell/V_Death.jpg,nolink,25x25,Death Gem);60</v>
      </c>
      <c r="EV70" t="str">
        <f t="shared" si="19"/>
        <v>攻撃力：5&amp;ref(Item/D_Slash.jpg,nolink,25x25,Slash Damage);&amp;ref(Item/D_Magic.jpg,nolink,25x25,Magic Damage);&amp;br;防御貫通&amp;br;攻撃修正：4&amp;br;防御修正：4&amp;br;長さ：1&amp;br;負傷時追撃：Decay</v>
      </c>
      <c r="EW70" t="str">
        <f t="shared" si="20"/>
        <v>n/a</v>
      </c>
      <c r="EX70" t="str">
        <f t="shared" si="21"/>
        <v/>
      </c>
      <c r="EY70" t="str">
        <f t="shared" si="25"/>
        <v/>
      </c>
      <c r="EZ70" t="str">
        <f t="shared" si="33"/>
        <v/>
      </c>
      <c r="FA70" t="str">
        <f t="shared" si="26"/>
        <v/>
      </c>
      <c r="FB70" t="str">
        <f t="shared" si="22"/>
        <v/>
      </c>
      <c r="FC70" t="str">
        <f t="shared" si="27"/>
        <v/>
      </c>
      <c r="FD70" t="str">
        <f t="shared" si="28"/>
        <v>近接攻撃で意志あるものを倒すと死の宝石を生成</v>
      </c>
      <c r="FE70" t="str">
        <f t="shared" si="29"/>
        <v>攻撃力：5&amp;ref(Item/D_Slash.jpg,nolink,25x25,Slash Damage);&amp;ref(Item/D_Magic.jpg,nolink,25x25,Magic Damage);&amp;br;防御貫通&amp;br;攻撃修正：4&amp;br;防御修正：4&amp;br;長さ：1&amp;br;負傷時追撃：Decay&amp;br;&amp;br;近接攻撃で意志あるものを倒すと死の宝石を生成</v>
      </c>
      <c r="FF70" t="str">
        <f t="shared" si="30"/>
        <v>&amp;br;近接攻撃で意志あるものを倒すと死の宝石を生成</v>
      </c>
      <c r="FG70" t="str">
        <f t="shared" si="31"/>
        <v>~</v>
      </c>
      <c r="FH70" s="24" t="str">
        <f t="shared" si="32"/>
        <v xml:space="preserve">|BGCOLOR(#000000):&amp;ref(Item/SH Weapons/The-Sickle-whose-Crop-is-Pain.jpg,nolink,75x75,The Sickle whose Crop is Pain);|BGCOLOR(BLACK):COLOR(WHITE):''The Sickle whose Crop is Pain''|片手|&amp;ref(Spell/P_Death.jpg,nolink,25x25,Death);6|&amp;ref(Spell/V_Death.jpg,nolink,25x25,Death Gem);60|
|~|&gt;|&gt;|&gt;|攻撃力：5&amp;ref(Item/D_Slash.jpg,nolink,25x25,Slash Damage);&amp;ref(Item/D_Magic.jpg,nolink,25x25,Magic Damage);&amp;br;防御貫通&amp;br;攻撃修正：4&amp;br;防御修正：4&amp;br;長さ：1&amp;br;負傷時追撃：Decay&amp;br;&amp;br;近接攻撃で意志あるものを倒すと死の宝石を生成|
|&gt;|&gt;|&gt;|&gt;|BGCOLOR(#F5F5F5):死の宝石を収穫する鎌。雑魚狩りのお供に|
</v>
      </c>
    </row>
    <row r="71" spans="1:164" x14ac:dyDescent="0.15">
      <c r="A71" t="str">
        <f t="shared" si="23"/>
        <v/>
      </c>
      <c r="C71" s="1" t="s">
        <v>3349</v>
      </c>
      <c r="E71" s="1">
        <v>8</v>
      </c>
      <c r="F71" s="1" t="s">
        <v>3534</v>
      </c>
      <c r="H71" s="1" t="s">
        <v>3531</v>
      </c>
      <c r="J71" s="1">
        <v>60</v>
      </c>
      <c r="L71" s="6">
        <v>0</v>
      </c>
      <c r="M71" s="1" t="s">
        <v>4335</v>
      </c>
      <c r="N71" s="1" t="s">
        <v>3497</v>
      </c>
      <c r="AE71" s="1">
        <v>1</v>
      </c>
      <c r="AF71" s="1">
        <v>0</v>
      </c>
      <c r="AK71" s="1">
        <v>1</v>
      </c>
      <c r="AT71" s="1" t="s">
        <v>3535</v>
      </c>
      <c r="EJ71" s="2">
        <v>2</v>
      </c>
      <c r="EN71" s="2" t="s">
        <v>640</v>
      </c>
      <c r="EQ71" s="7" t="s">
        <v>3536</v>
      </c>
      <c r="ER71" s="20" t="s">
        <v>4429</v>
      </c>
      <c r="ES71" t="str">
        <f t="shared" si="24"/>
        <v>BGCOLOR(#000000):&amp;ref(Item/SH Weapons/Sceptre-of-Dark-Regency.jpg,nolink,75x75,Sceptre of Dark Regency);|BGCOLOR(BLACK):COLOR(WHITE):''Sceptre of Dark Regency''</v>
      </c>
      <c r="ET71" t="str">
        <f t="shared" si="17"/>
        <v>&amp;ref(Spell/P_Death.jpg,nolink,25x25,Death);6</v>
      </c>
      <c r="EU71" t="str">
        <f t="shared" si="18"/>
        <v>&amp;ref(Spell/V_Death.jpg,nolink,25x25,Death Gem);60</v>
      </c>
      <c r="EV71" t="str">
        <f t="shared" si="19"/>
        <v>攻撃力：0&amp;ref(Item/D_Blunt.jpg,nolink,25x25,Blunt Damage);&amp;ref(Item/D_Magic.jpg,nolink,25x25,Magic Damage);&amp;br;防御貫通&amp;br;攻撃修正：1&amp;br;防御修正：0&amp;br;長さ：1&amp;br;負傷時追撃：Major Life Drain</v>
      </c>
      <c r="EW71" t="str">
        <f t="shared" si="20"/>
        <v>n/a</v>
      </c>
      <c r="EX71" t="str">
        <f t="shared" si="21"/>
        <v/>
      </c>
      <c r="EY71" t="str">
        <f t="shared" si="25"/>
        <v/>
      </c>
      <c r="EZ71" t="str">
        <f t="shared" si="33"/>
        <v/>
      </c>
      <c r="FA71" t="str">
        <f t="shared" si="26"/>
        <v/>
      </c>
      <c r="FB71" t="str">
        <f t="shared" si="22"/>
        <v>&amp;ref(Spell/P_Death.jpg,nolink,25x25,Death Magic Bonus (2));</v>
      </c>
      <c r="FC71" t="str">
        <f t="shared" si="27"/>
        <v>&amp;ref(Item/Far-Caster.jpg,nolink,25x25,Far Caster (Death, 2));</v>
      </c>
      <c r="FD71" t="str">
        <f t="shared" si="28"/>
        <v>&amp;ref(Spell/P_Death.jpg,nolink,25x25,Death Magic Bonus (2));&amp;ref(Item/Far-Caster.jpg,nolink,25x25,Far Caster (Death, 2));&amp;br;老化加速：+3</v>
      </c>
      <c r="FE71" t="str">
        <f t="shared" si="29"/>
        <v>攻撃力：0&amp;ref(Item/D_Blunt.jpg,nolink,25x25,Blunt Damage);&amp;ref(Item/D_Magic.jpg,nolink,25x25,Magic Damage);&amp;br;防御貫通&amp;br;攻撃修正：1&amp;br;防御修正：0&amp;br;長さ：1&amp;br;負傷時追撃：Major Life Drain&amp;br;&amp;br;&amp;ref(Spell/P_Death.jpg,nolink,25x25,Death Magic Bonus (2));&amp;ref(Item/Far-Caster.jpg,nolink,25x25,Far Caster (Death, 2));&amp;br;老化加速：+3</v>
      </c>
      <c r="FF71" t="str">
        <f t="shared" si="30"/>
        <v>&amp;br;&amp;ref(Spell/P_Death.jpg,nolink,25x25,Death Magic Bonus (2));&amp;ref(Item/Far-Caster.jpg,nolink,25x25,Far Caster (Death, 2));&amp;br;老化加速：+3</v>
      </c>
      <c r="FG71" t="str">
        <f t="shared" si="31"/>
        <v>~</v>
      </c>
      <c r="FH71" s="24" t="str">
        <f t="shared" si="32"/>
        <v xml:space="preserve">|BGCOLOR(#000000):&amp;ref(Item/SH Weapons/Sceptre-of-Dark-Regency.jpg,nolink,75x75,Sceptre of Dark Regency);|BGCOLOR(BLACK):COLOR(WHITE):''Sceptre of Dark Regency''|片手|&amp;ref(Spell/P_Death.jpg,nolink,25x25,Death);6|&amp;ref(Spell/V_Death.jpg,nolink,25x25,Death Gem);60|
|~|&gt;|&gt;|&gt;|攻撃力：0&amp;ref(Item/D_Blunt.jpg,nolink,25x25,Blunt Damage);&amp;ref(Item/D_Magic.jpg,nolink,25x25,Magic Damage);&amp;br;防御貫通&amp;br;攻撃修正：1&amp;br;防御修正：0&amp;br;長さ：1&amp;br;負傷時追撃：Major Life Drain&amp;br;&amp;br;&amp;ref(Spell/P_Death.jpg,nolink,25x25,Death Magic Bonus (2));&amp;ref(Item/Far-Caster.jpg,nolink,25x25,Far Caster (Death, 2));&amp;br;老化加速：+3|
|&gt;|&gt;|&gt;|&gt;|BGCOLOR(#F5F5F5):死魔法増強。非常に強力だが老化も招く|
</v>
      </c>
    </row>
    <row r="72" spans="1:164" x14ac:dyDescent="0.15">
      <c r="A72" t="str">
        <f t="shared" si="23"/>
        <v/>
      </c>
      <c r="C72" s="1" t="s">
        <v>3349</v>
      </c>
      <c r="E72" s="1">
        <v>8</v>
      </c>
      <c r="F72" s="1" t="s">
        <v>3537</v>
      </c>
      <c r="H72" s="1" t="s">
        <v>3538</v>
      </c>
      <c r="J72" s="1">
        <v>25</v>
      </c>
      <c r="L72" s="6">
        <v>6</v>
      </c>
      <c r="M72" s="1" t="s">
        <v>4333</v>
      </c>
      <c r="AE72" s="1">
        <v>3</v>
      </c>
      <c r="AF72" s="1">
        <v>2</v>
      </c>
      <c r="AK72" s="1">
        <v>1</v>
      </c>
      <c r="AT72" s="1" t="s">
        <v>3532</v>
      </c>
      <c r="EM72" s="2">
        <v>1</v>
      </c>
      <c r="EQ72" s="7" t="s">
        <v>3539</v>
      </c>
      <c r="ER72" s="20" t="s">
        <v>4430</v>
      </c>
      <c r="ES72" t="str">
        <f t="shared" si="24"/>
        <v>BGCOLOR(#000000):&amp;ref(Item/SH Weapons/Sword-of-Injustice.jpg,nolink,75x75,Sword of Injustice);|BGCOLOR(BLACK):COLOR(WHITE):''Sword of Injustice''</v>
      </c>
      <c r="ET72" t="str">
        <f t="shared" si="17"/>
        <v>&amp;ref(Spell/P_Death.jpg,nolink,25x25,Death);4</v>
      </c>
      <c r="EU72" t="str">
        <f t="shared" si="18"/>
        <v>&amp;ref(Spell/V_Death.jpg,nolink,25x25,Death Gem);25</v>
      </c>
      <c r="EV72" t="str">
        <f t="shared" si="19"/>
        <v>攻撃力：6&amp;ref(Item/D_Slash.jpg,nolink,25x25,Slash Damage);&amp;ref(Item/D_Magic.jpg,nolink,25x25,Magic Damage);&amp;br;攻撃修正：3&amp;br;防御修正：2&amp;br;長さ：1&amp;br;負傷時追撃：Decay</v>
      </c>
      <c r="EW72" t="str">
        <f t="shared" si="20"/>
        <v>n/a</v>
      </c>
      <c r="EX72" t="str">
        <f t="shared" si="21"/>
        <v/>
      </c>
      <c r="EY72" t="str">
        <f t="shared" si="25"/>
        <v/>
      </c>
      <c r="EZ72" t="str">
        <f t="shared" si="33"/>
        <v/>
      </c>
      <c r="FA72" t="str">
        <f t="shared" si="26"/>
        <v/>
      </c>
      <c r="FB72" t="str">
        <f t="shared" si="22"/>
        <v>&amp;ref(Spell/P_Holy.jpg,nolink,25x25,Priest Bonus (1));</v>
      </c>
      <c r="FC72" t="str">
        <f t="shared" si="27"/>
        <v/>
      </c>
      <c r="FD72" t="str">
        <f t="shared" si="28"/>
        <v>&amp;ref(Spell/P_Holy.jpg,nolink,25x25,Priest Bonus (1));&amp;br;戦闘開始時自動発動：Protection of the Sepulchre</v>
      </c>
      <c r="FE72" t="str">
        <f t="shared" si="29"/>
        <v>攻撃力：6&amp;ref(Item/D_Slash.jpg,nolink,25x25,Slash Damage);&amp;ref(Item/D_Magic.jpg,nolink,25x25,Magic Damage);&amp;br;攻撃修正：3&amp;br;防御修正：2&amp;br;長さ：1&amp;br;負傷時追撃：Decay&amp;br;&amp;br;&amp;ref(Spell/P_Holy.jpg,nolink,25x25,Priest Bonus (1));&amp;br;戦闘開始時自動発動：Protection of the Sepulchre</v>
      </c>
      <c r="FF72" t="str">
        <f t="shared" si="30"/>
        <v>&amp;br;&amp;ref(Spell/P_Holy.jpg,nolink,25x25,Priest Bonus (1));&amp;br;戦闘開始時自動発動：Protection of the Sepulchre</v>
      </c>
      <c r="FG72" t="str">
        <f t="shared" si="31"/>
        <v>~</v>
      </c>
      <c r="FH72" s="24" t="str">
        <f t="shared" si="32"/>
        <v xml:space="preserve">|BGCOLOR(#000000):&amp;ref(Item/SH Weapons/Sword-of-Injustice.jpg,nolink,75x75,Sword of Injustice);|BGCOLOR(BLACK):COLOR(WHITE):''Sword of Injustice''|片手|&amp;ref(Spell/P_Death.jpg,nolink,25x25,Death);4|&amp;ref(Spell/V_Death.jpg,nolink,25x25,Death Gem);25|
|~|&gt;|&gt;|&gt;|攻撃力：6&amp;ref(Item/D_Slash.jpg,nolink,25x25,Slash Damage);&amp;ref(Item/D_Magic.jpg,nolink,25x25,Magic Damage);&amp;br;攻撃修正：3&amp;br;防御修正：2&amp;br;長さ：1&amp;br;負傷時追撃：Decay&amp;br;&amp;br;&amp;ref(Spell/P_Holy.jpg,nolink,25x25,Priest Bonus (1));&amp;br;戦闘開始時自動発動：Protection of the Sepulchre|
|&gt;|&gt;|&gt;|&gt;|BGCOLOR(#F5F5F5):聖魔法増強。アンデッド軍団の補助にもなる|
</v>
      </c>
    </row>
    <row r="73" spans="1:164" x14ac:dyDescent="0.15">
      <c r="A73" t="str">
        <f t="shared" si="23"/>
        <v/>
      </c>
      <c r="C73" s="1" t="s">
        <v>3349</v>
      </c>
      <c r="E73" s="1">
        <v>8</v>
      </c>
      <c r="F73" s="1" t="s">
        <v>3540</v>
      </c>
      <c r="H73" s="1" t="s">
        <v>3538</v>
      </c>
      <c r="J73" s="1">
        <v>25</v>
      </c>
      <c r="L73" s="6">
        <v>8</v>
      </c>
      <c r="M73" s="1" t="s">
        <v>4336</v>
      </c>
      <c r="AE73" s="1">
        <v>4</v>
      </c>
      <c r="AF73" s="1">
        <v>5</v>
      </c>
      <c r="AK73" s="1">
        <v>1</v>
      </c>
      <c r="AT73" s="1" t="s">
        <v>3541</v>
      </c>
      <c r="DD73" s="2">
        <v>1</v>
      </c>
      <c r="ER73" s="20" t="s">
        <v>4431</v>
      </c>
      <c r="ES73" t="str">
        <f t="shared" si="24"/>
        <v>BGCOLOR(#000000):&amp;ref(Item/SH Weapons/Woundflame.jpg,nolink,75x75,Woundflame);|BGCOLOR(BLACK):COLOR(WHITE):''Woundflame''</v>
      </c>
      <c r="ET73" t="str">
        <f t="shared" si="17"/>
        <v>&amp;ref(Spell/P_Death.jpg,nolink,25x25,Death);4</v>
      </c>
      <c r="EU73" t="str">
        <f t="shared" si="18"/>
        <v>&amp;ref(Spell/V_Death.jpg,nolink,25x25,Death Gem);25</v>
      </c>
      <c r="EV73" t="str">
        <f t="shared" si="19"/>
        <v>攻撃力：8&amp;ref(Item/D_Slash.jpg,nolink,25x25,Slash Damage);&amp;ref(Item/D_Pierce.jpg,nolink,25x25,Pierce Damage);&amp;ref(Item/D_Magic.jpg,nolink,25x25,Magic Damage);&amp;br;攻撃修正：4&amp;br;防御修正：5&amp;br;長さ：1&amp;br;負傷時追撃：Plague</v>
      </c>
      <c r="EW73" t="str">
        <f t="shared" si="20"/>
        <v>n/a</v>
      </c>
      <c r="EX73" t="str">
        <f t="shared" si="21"/>
        <v/>
      </c>
      <c r="EY73" t="str">
        <f t="shared" si="25"/>
        <v/>
      </c>
      <c r="EZ73" t="str">
        <f t="shared" si="33"/>
        <v/>
      </c>
      <c r="FA73" t="str">
        <f t="shared" si="26"/>
        <v>&amp;ref(Item/Diseased.jpg,nolink,25x25,Diseased);</v>
      </c>
      <c r="FB73" t="str">
        <f t="shared" si="22"/>
        <v/>
      </c>
      <c r="FC73" t="str">
        <f t="shared" si="27"/>
        <v/>
      </c>
      <c r="FD73" t="str">
        <f t="shared" si="28"/>
        <v>&amp;ref(Item/Diseased.jpg,nolink,25x25,Diseased);</v>
      </c>
      <c r="FE73" t="str">
        <f t="shared" si="29"/>
        <v>攻撃力：8&amp;ref(Item/D_Slash.jpg,nolink,25x25,Slash Damage);&amp;ref(Item/D_Pierce.jpg,nolink,25x25,Pierce Damage);&amp;ref(Item/D_Magic.jpg,nolink,25x25,Magic Damage);&amp;br;攻撃修正：4&amp;br;防御修正：5&amp;br;長さ：1&amp;br;負傷時追撃：Plague&amp;br;&amp;br;&amp;ref(Item/Diseased.jpg,nolink,25x25,Diseased);</v>
      </c>
      <c r="FF73" t="str">
        <f t="shared" si="30"/>
        <v>&amp;br;&amp;ref(Item/Diseased.jpg,nolink,25x25,Diseased);</v>
      </c>
      <c r="FG73" t="str">
        <f t="shared" si="31"/>
        <v>~</v>
      </c>
      <c r="FH73" s="24" t="str">
        <f t="shared" si="32"/>
        <v xml:space="preserve">|BGCOLOR(#000000):&amp;ref(Item/SH Weapons/Woundflame.jpg,nolink,75x75,Woundflame);|BGCOLOR(BLACK):COLOR(WHITE):''Woundflame''|片手|&amp;ref(Spell/P_Death.jpg,nolink,25x25,Death);4|&amp;ref(Spell/V_Death.jpg,nolink,25x25,Death Gem);25|
|~|&gt;|&gt;|&gt;|攻撃力：8&amp;ref(Item/D_Slash.jpg,nolink,25x25,Slash Damage);&amp;ref(Item/D_Pierce.jpg,nolink,25x25,Pierce Damage);&amp;ref(Item/D_Magic.jpg,nolink,25x25,Magic Damage);&amp;br;攻撃修正：4&amp;br;防御修正：5&amp;br;長さ：1&amp;br;負傷時追撃：Plague&amp;br;&amp;br;&amp;ref(Item/Diseased.jpg,nolink,25x25,Diseased);|
|&gt;|&gt;|&gt;|&gt;|BGCOLOR(#F5F5F5):疫病を撒く剣。使い方に注意が必要|
</v>
      </c>
    </row>
    <row r="74" spans="1:164" x14ac:dyDescent="0.15">
      <c r="A74" t="str">
        <f t="shared" si="23"/>
        <v/>
      </c>
      <c r="C74" s="1" t="s">
        <v>3349</v>
      </c>
      <c r="E74" s="1">
        <v>8</v>
      </c>
      <c r="F74" s="1" t="s">
        <v>3542</v>
      </c>
      <c r="H74" s="1" t="s">
        <v>3543</v>
      </c>
      <c r="I74" s="1" t="s">
        <v>3506</v>
      </c>
      <c r="J74" s="1">
        <v>10</v>
      </c>
      <c r="K74" s="7">
        <v>5</v>
      </c>
      <c r="L74" s="6">
        <v>12</v>
      </c>
      <c r="M74" s="1" t="s">
        <v>4333</v>
      </c>
      <c r="AE74" s="1">
        <v>5</v>
      </c>
      <c r="AF74" s="1">
        <v>-2</v>
      </c>
      <c r="AK74" s="1">
        <v>1</v>
      </c>
      <c r="AU74" s="1" t="s">
        <v>3544</v>
      </c>
      <c r="EQ74" s="7" t="s">
        <v>3545</v>
      </c>
      <c r="ER74" s="20" t="s">
        <v>4432</v>
      </c>
      <c r="ES74" t="str">
        <f t="shared" si="24"/>
        <v>BGCOLOR(#000000):&amp;ref(Item/SH Weapons/Picus's-Axe-of-Rulership.jpg,nolink,75x75,Picus's Axe of Rulership);|BGCOLOR(BLACK):COLOR(WHITE):''Picus's Axe of Rulership''</v>
      </c>
      <c r="ET74" t="str">
        <f t="shared" si="17"/>
        <v>&amp;ref(Spell/P_Death.jpg,nolink,25x25,Death);2&amp;ref(Spell/P_Earth.jpg,nolink,25x25,Earth);1</v>
      </c>
      <c r="EU74" t="str">
        <f t="shared" si="18"/>
        <v>&amp;ref(Spell/V_Death.jpg,nolink,25x25,Death Gem);10&amp;ref(Spell/V_Earth.jpg,nolink,25x25,Earth Gem);5</v>
      </c>
      <c r="EV74" t="str">
        <f t="shared" si="19"/>
        <v>攻撃力：12&amp;ref(Item/D_Slash.jpg,nolink,25x25,Slash Damage);&amp;ref(Item/D_Magic.jpg,nolink,25x25,Magic Damage);&amp;br;攻撃修正：5&amp;br;防御修正：-2&amp;br;長さ：1&amp;br;命中時追撃：Armloss</v>
      </c>
      <c r="EW74" t="str">
        <f t="shared" si="20"/>
        <v>n/a</v>
      </c>
      <c r="EX74" t="str">
        <f t="shared" si="21"/>
        <v/>
      </c>
      <c r="EY74" t="str">
        <f t="shared" si="25"/>
        <v/>
      </c>
      <c r="EZ74" t="str">
        <f t="shared" si="33"/>
        <v/>
      </c>
      <c r="FA74" t="str">
        <f t="shared" si="26"/>
        <v/>
      </c>
      <c r="FB74" t="str">
        <f t="shared" si="22"/>
        <v/>
      </c>
      <c r="FC74" t="str">
        <f t="shared" si="27"/>
        <v/>
      </c>
      <c r="FD74" t="str">
        <f t="shared" si="28"/>
        <v>Procas's Axe of Rulershipと同時装備で追加効果&amp;br;追加効果：筋力+5、魔法抵抗+2</v>
      </c>
      <c r="FE74" t="str">
        <f t="shared" si="29"/>
        <v>攻撃力：12&amp;ref(Item/D_Slash.jpg,nolink,25x25,Slash Damage);&amp;ref(Item/D_Magic.jpg,nolink,25x25,Magic Damage);&amp;br;攻撃修正：5&amp;br;防御修正：-2&amp;br;長さ：1&amp;br;命中時追撃：Armloss&amp;br;&amp;br;Procas's Axe of Rulershipと同時装備で追加効果&amp;br;追加効果：筋力+5、魔法抵抗+2</v>
      </c>
      <c r="FF74" t="str">
        <f t="shared" si="30"/>
        <v>&amp;br;Procas's Axe of Rulershipと同時装備で追加効果&amp;br;追加効果：筋力+5、魔法抵抗+2</v>
      </c>
      <c r="FG74" t="str">
        <f t="shared" si="31"/>
        <v>~</v>
      </c>
      <c r="FH74" s="24" t="str">
        <f t="shared" si="32"/>
        <v xml:space="preserve">|BGCOLOR(#000000):&amp;ref(Item/SH Weapons/Picus's-Axe-of-Rulership.jpg,nolink,75x75,Picus's Axe of Rulership);|BGCOLOR(BLACK):COLOR(WHITE):''Picus's Axe of Rulership''|片手|&amp;ref(Spell/P_Death.jpg,nolink,25x25,Death);2&amp;ref(Spell/P_Earth.jpg,nolink,25x25,Earth);1|&amp;ref(Spell/V_Death.jpg,nolink,25x25,Death Gem);10&amp;ref(Spell/V_Earth.jpg,nolink,25x25,Earth Gem);5|
|~|&gt;|&gt;|&gt;|攻撃力：12&amp;ref(Item/D_Slash.jpg,nolink,25x25,Slash Damage);&amp;ref(Item/D_Magic.jpg,nolink,25x25,Magic Damage);&amp;br;攻撃修正：5&amp;br;防御修正：-2&amp;br;長さ：1&amp;br;命中時追撃：Armloss&amp;br;&amp;br;Procas's Axe of Rulershipと同時装備で追加効果&amp;br;追加効果：筋力+5、魔法抵抗+2|
|&gt;|&gt;|&gt;|&gt;|BGCOLOR(#F5F5F5):腕を落とす斧の片割れ。こちらは命中率重視|
</v>
      </c>
    </row>
    <row r="75" spans="1:164" x14ac:dyDescent="0.15">
      <c r="A75" t="str">
        <f t="shared" si="23"/>
        <v/>
      </c>
      <c r="C75" s="1" t="s">
        <v>3349</v>
      </c>
      <c r="E75" s="1">
        <v>8</v>
      </c>
      <c r="F75" s="1" t="s">
        <v>3546</v>
      </c>
      <c r="H75" s="1" t="s">
        <v>3547</v>
      </c>
      <c r="I75" s="1" t="s">
        <v>3507</v>
      </c>
      <c r="J75" s="1">
        <v>10</v>
      </c>
      <c r="K75" s="7">
        <v>5</v>
      </c>
      <c r="L75" s="6">
        <v>3</v>
      </c>
      <c r="M75" s="1" t="s">
        <v>4334</v>
      </c>
      <c r="N75" s="1" t="s">
        <v>3497</v>
      </c>
      <c r="AE75" s="1">
        <v>2</v>
      </c>
      <c r="AF75" s="1">
        <v>0</v>
      </c>
      <c r="AK75" s="1">
        <v>0</v>
      </c>
      <c r="AT75" s="1" t="s">
        <v>3548</v>
      </c>
      <c r="AZ75" s="2">
        <v>25</v>
      </c>
      <c r="EQ75" s="7" t="s">
        <v>3549</v>
      </c>
      <c r="ER75" s="20" t="s">
        <v>4433</v>
      </c>
      <c r="ES75" t="str">
        <f t="shared" si="24"/>
        <v>BGCOLOR(#000000):&amp;ref(Item/SH Weapons/The-Sharpest-Tooth.jpg,nolink,75x75,The Sharpest Tooth);|BGCOLOR(BLACK):COLOR(WHITE):''The Sharpest Tooth''</v>
      </c>
      <c r="ET75" t="str">
        <f t="shared" si="17"/>
        <v>&amp;ref(Spell/P_Nature.jpg,nolink,25x25,Nature);2&amp;ref(Spell/P_Astral.jpg,nolink,25x25,Astral);1</v>
      </c>
      <c r="EU75" t="str">
        <f t="shared" si="18"/>
        <v>&amp;ref(Spell/V_Nature.jpg,nolink,25x25,Nature Gem);10&amp;ref(Spell/V_Astral.jpg,nolink,25x25,Astral Pearl);5</v>
      </c>
      <c r="EV75" t="str">
        <f t="shared" si="19"/>
        <v>攻撃力：3&amp;ref(Item/D_Pierce.jpg,nolink,25x25,Pierce Damage);&amp;ref(Item/D_Magic.jpg,nolink,25x25,Magic Damage);&amp;br;防御貫通&amp;br;攻撃修正：2&amp;br;防御修正：0&amp;br;長さ：0&amp;br;負傷時追撃：The Deadliest Poison</v>
      </c>
      <c r="EW75" t="str">
        <f t="shared" si="20"/>
        <v>n/a</v>
      </c>
      <c r="EX75" t="str">
        <f t="shared" si="21"/>
        <v>&amp;ref(Item/Poison-Resistant.jpg,nolink,25x25,Poison Resistant (25));</v>
      </c>
      <c r="EY75" t="str">
        <f t="shared" si="25"/>
        <v/>
      </c>
      <c r="EZ75" t="str">
        <f t="shared" si="33"/>
        <v/>
      </c>
      <c r="FA75" t="str">
        <f t="shared" si="26"/>
        <v/>
      </c>
      <c r="FB75" t="str">
        <f t="shared" si="22"/>
        <v/>
      </c>
      <c r="FC75" t="str">
        <f t="shared" si="27"/>
        <v/>
      </c>
      <c r="FD75" t="str">
        <f t="shared" si="28"/>
        <v>&amp;ref(Item/Poison-Resistant.jpg,nolink,25x25,Poison Resistant (25));&amp;br;暗殺技能修正：+2</v>
      </c>
      <c r="FE75" t="str">
        <f t="shared" si="29"/>
        <v>攻撃力：3&amp;ref(Item/D_Pierce.jpg,nolink,25x25,Pierce Damage);&amp;ref(Item/D_Magic.jpg,nolink,25x25,Magic Damage);&amp;br;防御貫通&amp;br;攻撃修正：2&amp;br;防御修正：0&amp;br;長さ：0&amp;br;負傷時追撃：The Deadliest Poison&amp;br;&amp;br;&amp;ref(Item/Poison-Resistant.jpg,nolink,25x25,Poison Resistant (25));&amp;br;暗殺技能修正：+2</v>
      </c>
      <c r="FF75" t="str">
        <f t="shared" si="30"/>
        <v>&amp;br;&amp;ref(Item/Poison-Resistant.jpg,nolink,25x25,Poison Resistant (25));&amp;br;暗殺技能修正：+2</v>
      </c>
      <c r="FG75" t="str">
        <f t="shared" si="31"/>
        <v>~</v>
      </c>
      <c r="FH75" s="24" t="str">
        <f t="shared" si="32"/>
        <v xml:space="preserve">|BGCOLOR(#000000):&amp;ref(Item/SH Weapons/The-Sharpest-Tooth.jpg,nolink,75x75,The Sharpest Tooth);|BGCOLOR(BLACK):COLOR(WHITE):''The Sharpest Tooth''|片手|&amp;ref(Spell/P_Nature.jpg,nolink,25x25,Nature);2&amp;ref(Spell/P_Astral.jpg,nolink,25x25,Astral);1|&amp;ref(Spell/V_Nature.jpg,nolink,25x25,Nature Gem);10&amp;ref(Spell/V_Astral.jpg,nolink,25x25,Astral Pearl);5|
|~|&gt;|&gt;|&gt;|攻撃力：3&amp;ref(Item/D_Pierce.jpg,nolink,25x25,Pierce Damage);&amp;ref(Item/D_Magic.jpg,nolink,25x25,Magic Damage);&amp;br;防御貫通&amp;br;攻撃修正：2&amp;br;防御修正：0&amp;br;長さ：0&amp;br;負傷時追撃：The Deadliest Poison&amp;br;&amp;br;&amp;ref(Item/Poison-Resistant.jpg,nolink,25x25,Poison Resistant (25));&amp;br;暗殺技能修正：+2|
|&gt;|&gt;|&gt;|&gt;|BGCOLOR(#F5F5F5):驚異的な毒を持つ。暗殺者に有用な機能も|
</v>
      </c>
    </row>
    <row r="76" spans="1:164" x14ac:dyDescent="0.15">
      <c r="A76" t="str">
        <f t="shared" si="23"/>
        <v/>
      </c>
      <c r="C76" s="1" t="s">
        <v>3349</v>
      </c>
      <c r="E76" s="1">
        <v>8</v>
      </c>
      <c r="F76" s="1" t="s">
        <v>3550</v>
      </c>
      <c r="H76" s="1" t="s">
        <v>3551</v>
      </c>
      <c r="J76" s="1">
        <v>25</v>
      </c>
      <c r="L76" s="6">
        <v>0</v>
      </c>
      <c r="M76" s="1" t="s">
        <v>4335</v>
      </c>
      <c r="AE76" s="1">
        <v>1</v>
      </c>
      <c r="AF76" s="1">
        <v>0</v>
      </c>
      <c r="AK76" s="1">
        <v>1</v>
      </c>
      <c r="CJ76" s="2">
        <v>50</v>
      </c>
      <c r="DC76" s="2">
        <v>1</v>
      </c>
      <c r="EQ76" s="7" t="s">
        <v>3552</v>
      </c>
      <c r="ER76" s="20" t="s">
        <v>4434</v>
      </c>
      <c r="ES76" t="str">
        <f t="shared" si="24"/>
        <v>BGCOLOR(#000000):&amp;ref(Item/SH Weapons/Sceptre-of-Corruption.jpg,nolink,75x75,Sceptre of Corruption);|BGCOLOR(BLACK):COLOR(WHITE):''Sceptre of Corruption''</v>
      </c>
      <c r="ET76" t="str">
        <f t="shared" si="17"/>
        <v>&amp;ref(Spell/P_Blood.jpg,nolink,25x25,Blood);4</v>
      </c>
      <c r="EU76" t="str">
        <f t="shared" si="18"/>
        <v>&amp;ref(Spell/V_Blood.jpg,nolink,25x25,Blood Slave);25</v>
      </c>
      <c r="EV76" t="str">
        <f t="shared" si="19"/>
        <v>攻撃力：0&amp;ref(Item/D_Blunt.jpg,nolink,25x25,Blunt Damage);&amp;ref(Item/D_Magic.jpg,nolink,25x25,Magic Damage);&amp;br;攻撃修正：1&amp;br;防御修正：0&amp;br;長さ：1</v>
      </c>
      <c r="EW76" t="str">
        <f t="shared" si="20"/>
        <v>n/a</v>
      </c>
      <c r="EX76" t="str">
        <f t="shared" si="21"/>
        <v/>
      </c>
      <c r="EY76" t="str">
        <f t="shared" si="25"/>
        <v/>
      </c>
      <c r="EZ76" t="str">
        <f t="shared" si="33"/>
        <v>&amp;ref(Nation/LivingLead.jpg,nolink,25x25,Leadership (50));</v>
      </c>
      <c r="FA76" t="str">
        <f t="shared" si="26"/>
        <v>&amp;ref(Item/Horror-Marked.jpg,nolink,25x25,Causes Horror Mark);</v>
      </c>
      <c r="FB76" t="str">
        <f t="shared" si="22"/>
        <v/>
      </c>
      <c r="FC76" t="str">
        <f t="shared" si="27"/>
        <v/>
      </c>
      <c r="FD76" t="str">
        <f t="shared" si="28"/>
        <v>&amp;ref(Nation/LivingLead.jpg,nolink,25x25,Leadership (50));&amp;ref(Item/Horror-Marked.jpg,nolink,25x25,Causes Horror Mark);&amp;br;戦闘時使用可能：Bane Fire&amp;br;装備解除不可</v>
      </c>
      <c r="FE76" t="str">
        <f t="shared" si="29"/>
        <v>攻撃力：0&amp;ref(Item/D_Blunt.jpg,nolink,25x25,Blunt Damage);&amp;ref(Item/D_Magic.jpg,nolink,25x25,Magic Damage);&amp;br;攻撃修正：1&amp;br;防御修正：0&amp;br;長さ：1&amp;br;&amp;br;&amp;ref(Nation/LivingLead.jpg,nolink,25x25,Leadership (50));&amp;ref(Item/Horror-Marked.jpg,nolink,25x25,Causes Horror Mark);&amp;br;戦闘時使用可能：Bane Fire&amp;br;装備解除不可</v>
      </c>
      <c r="FF76" t="str">
        <f t="shared" si="30"/>
        <v>&amp;br;&amp;ref(Nation/LivingLead.jpg,nolink,25x25,Leadership (50));&amp;ref(Item/Horror-Marked.jpg,nolink,25x25,Causes Horror Mark);&amp;br;戦闘時使用可能：Bane Fire&amp;br;装備解除不可</v>
      </c>
      <c r="FG76" t="str">
        <f t="shared" si="31"/>
        <v>~</v>
      </c>
      <c r="FH76" s="24" t="str">
        <f t="shared" si="32"/>
        <v xml:space="preserve">|BGCOLOR(#000000):&amp;ref(Item/SH Weapons/Sceptre-of-Corruption.jpg,nolink,75x75,Sceptre of Corruption);|BGCOLOR(BLACK):COLOR(WHITE):''Sceptre of Corruption''|片手|&amp;ref(Spell/P_Blood.jpg,nolink,25x25,Blood);4|&amp;ref(Spell/V_Blood.jpg,nolink,25x25,Blood Slave);25|
|~|&gt;|&gt;|&gt;|攻撃力：0&amp;ref(Item/D_Blunt.jpg,nolink,25x25,Blunt Damage);&amp;ref(Item/D_Magic.jpg,nolink,25x25,Magic Damage);&amp;br;攻撃修正：1&amp;br;防御修正：0&amp;br;長さ：1&amp;br;&amp;br;&amp;ref(Nation/LivingLead.jpg,nolink,25x25,Leadership (50));&amp;ref(Item/Horror-Marked.jpg,nolink,25x25,Causes Horror Mark);&amp;br;戦闘時使用可能：Bane Fire&amp;br;装備解除不可|
|&gt;|&gt;|&gt;|&gt;|BGCOLOR(#F5F5F5):破滅の炎を放つ笏。指揮能力も増す|
</v>
      </c>
    </row>
    <row r="77" spans="1:164" x14ac:dyDescent="0.15">
      <c r="A77" t="str">
        <f t="shared" si="23"/>
        <v/>
      </c>
      <c r="C77" s="1" t="s">
        <v>3349</v>
      </c>
      <c r="E77" s="1">
        <v>8</v>
      </c>
      <c r="F77" s="1" t="s">
        <v>3553</v>
      </c>
      <c r="H77" s="1" t="s">
        <v>3554</v>
      </c>
      <c r="I77" s="1" t="s">
        <v>3506</v>
      </c>
      <c r="J77" s="1">
        <v>10</v>
      </c>
      <c r="K77" s="7">
        <v>5</v>
      </c>
      <c r="L77" s="6">
        <v>14</v>
      </c>
      <c r="M77" s="1" t="s">
        <v>4333</v>
      </c>
      <c r="AE77" s="1">
        <v>3</v>
      </c>
      <c r="AF77" s="1">
        <v>-2</v>
      </c>
      <c r="AK77" s="1">
        <v>1</v>
      </c>
      <c r="AU77" s="1" t="s">
        <v>3544</v>
      </c>
      <c r="EQ77" s="7" t="s">
        <v>3555</v>
      </c>
      <c r="ER77" s="20" t="s">
        <v>4435</v>
      </c>
      <c r="ES77" t="str">
        <f t="shared" si="24"/>
        <v>BGCOLOR(#000000):&amp;ref(Item/SH Weapons/Procas's-Axe-of-Rulership.jpg,nolink,75x75,Procas's Axe of Rulership);|BGCOLOR(BLACK):COLOR(WHITE):''Procas's Axe of Rulership''</v>
      </c>
      <c r="ET77" t="str">
        <f t="shared" si="17"/>
        <v>&amp;ref(Spell/P_Blood.jpg,nolink,25x25,Blood);2&amp;ref(Spell/P_Earth.jpg,nolink,25x25,Earth);1</v>
      </c>
      <c r="EU77" t="str">
        <f t="shared" si="18"/>
        <v>&amp;ref(Spell/V_Blood.jpg,nolink,25x25,Blood Slave);10&amp;ref(Spell/V_Earth.jpg,nolink,25x25,Earth Gem);5</v>
      </c>
      <c r="EV77" t="str">
        <f t="shared" si="19"/>
        <v>攻撃力：14&amp;ref(Item/D_Slash.jpg,nolink,25x25,Slash Damage);&amp;ref(Item/D_Magic.jpg,nolink,25x25,Magic Damage);&amp;br;攻撃修正：3&amp;br;防御修正：-2&amp;br;長さ：1&amp;br;命中時追撃：Armloss</v>
      </c>
      <c r="EW77" t="str">
        <f t="shared" si="20"/>
        <v>n/a</v>
      </c>
      <c r="EX77" t="str">
        <f t="shared" si="21"/>
        <v/>
      </c>
      <c r="EY77" t="str">
        <f t="shared" si="25"/>
        <v/>
      </c>
      <c r="EZ77" t="str">
        <f t="shared" si="33"/>
        <v/>
      </c>
      <c r="FA77" t="str">
        <f t="shared" si="26"/>
        <v/>
      </c>
      <c r="FB77" t="str">
        <f t="shared" si="22"/>
        <v/>
      </c>
      <c r="FC77" t="str">
        <f t="shared" si="27"/>
        <v/>
      </c>
      <c r="FD77" t="str">
        <f t="shared" si="28"/>
        <v>Picus's Axe of Rulershipと同時装備で追加効果&amp;br;追加効果：Fear+10</v>
      </c>
      <c r="FE77" t="str">
        <f t="shared" si="29"/>
        <v>攻撃力：14&amp;ref(Item/D_Slash.jpg,nolink,25x25,Slash Damage);&amp;ref(Item/D_Magic.jpg,nolink,25x25,Magic Damage);&amp;br;攻撃修正：3&amp;br;防御修正：-2&amp;br;長さ：1&amp;br;命中時追撃：Armloss&amp;br;&amp;br;Picus's Axe of Rulershipと同時装備で追加効果&amp;br;追加効果：Fear+10</v>
      </c>
      <c r="FF77" t="str">
        <f t="shared" si="30"/>
        <v>&amp;br;Picus's Axe of Rulershipと同時装備で追加効果&amp;br;追加効果：Fear+10</v>
      </c>
      <c r="FG77" t="str">
        <f t="shared" si="31"/>
        <v>~</v>
      </c>
      <c r="FH77" s="24" t="str">
        <f t="shared" si="32"/>
        <v xml:space="preserve">|BGCOLOR(#000000):&amp;ref(Item/SH Weapons/Procas's-Axe-of-Rulership.jpg,nolink,75x75,Procas's Axe of Rulership);|BGCOLOR(BLACK):COLOR(WHITE):''Procas's Axe of Rulership''|片手|&amp;ref(Spell/P_Blood.jpg,nolink,25x25,Blood);2&amp;ref(Spell/P_Earth.jpg,nolink,25x25,Earth);1|&amp;ref(Spell/V_Blood.jpg,nolink,25x25,Blood Slave);10&amp;ref(Spell/V_Earth.jpg,nolink,25x25,Earth Gem);5|
|~|&gt;|&gt;|&gt;|攻撃力：14&amp;ref(Item/D_Slash.jpg,nolink,25x25,Slash Damage);&amp;ref(Item/D_Magic.jpg,nolink,25x25,Magic Damage);&amp;br;攻撃修正：3&amp;br;防御修正：-2&amp;br;長さ：1&amp;br;命中時追撃：Armloss&amp;br;&amp;br;Picus's Axe of Rulershipと同時装備で追加効果&amp;br;追加効果：Fear+10|
|&gt;|&gt;|&gt;|&gt;|BGCOLOR(#F5F5F5):腕を落とす斧の片割れ。こちらは攻撃力重視|
</v>
      </c>
    </row>
    <row r="78" spans="1:164" x14ac:dyDescent="0.15">
      <c r="A78" t="str">
        <f t="shared" si="23"/>
        <v>片手8E</v>
      </c>
      <c r="C78" s="1" t="s">
        <v>3349</v>
      </c>
      <c r="E78" s="1">
        <v>8</v>
      </c>
      <c r="F78" s="1" t="s">
        <v>3556</v>
      </c>
      <c r="H78" s="1" t="s">
        <v>3557</v>
      </c>
      <c r="J78" s="1">
        <v>15</v>
      </c>
      <c r="L78" s="6">
        <v>0</v>
      </c>
      <c r="M78" s="1" t="s">
        <v>4335</v>
      </c>
      <c r="AE78" s="1">
        <v>1</v>
      </c>
      <c r="AF78" s="1">
        <v>1</v>
      </c>
      <c r="AK78" s="1">
        <v>1</v>
      </c>
      <c r="AU78" s="1" t="s">
        <v>3558</v>
      </c>
      <c r="CV78" s="2">
        <v>1</v>
      </c>
      <c r="DC78" s="2">
        <v>1</v>
      </c>
      <c r="EI78" s="2">
        <v>1</v>
      </c>
      <c r="EN78" s="2" t="s">
        <v>653</v>
      </c>
      <c r="EQ78" s="7" t="s">
        <v>4316</v>
      </c>
      <c r="ER78" s="20" t="s">
        <v>4436</v>
      </c>
      <c r="ES78" t="str">
        <f t="shared" si="24"/>
        <v>BGCOLOR(#000000):&amp;ref(Item/SH Weapons/Dimensional-Rod.jpg,nolink,75x75,Dimensional Rod);|BGCOLOR(BLACK):COLOR(WHITE):''Dimensional Rod''</v>
      </c>
      <c r="ET78" t="str">
        <f t="shared" si="17"/>
        <v>&amp;ref(Spell/P_Astral.jpg,nolink,25x25,Astral);3</v>
      </c>
      <c r="EU78" t="str">
        <f t="shared" si="18"/>
        <v>&amp;ref(Spell/V_Astral.jpg,nolink,25x25,Astral Pearl);15</v>
      </c>
      <c r="EV78" t="str">
        <f t="shared" si="19"/>
        <v>攻撃力：0&amp;ref(Item/D_Blunt.jpg,nolink,25x25,Blunt Damage);&amp;ref(Item/D_Magic.jpg,nolink,25x25,Magic Damage);&amp;br;攻撃修正：1&amp;br;防御修正：1&amp;br;長さ：1&amp;br;命中時追撃：Dimensional Shift</v>
      </c>
      <c r="EW78" t="str">
        <f t="shared" si="20"/>
        <v>n/a</v>
      </c>
      <c r="EX78" t="str">
        <f t="shared" si="21"/>
        <v/>
      </c>
      <c r="EY78" t="str">
        <f t="shared" si="25"/>
        <v/>
      </c>
      <c r="EZ78" t="str">
        <f t="shared" si="33"/>
        <v/>
      </c>
      <c r="FA78" t="str">
        <f t="shared" si="26"/>
        <v>&amp;ref(Item/Quickness.jpg,nolink,25x25,Quickness);&amp;ref(Item/Horror-Marked.jpg,nolink,25x25,Causes Horror Mark);</v>
      </c>
      <c r="FB78" t="str">
        <f t="shared" si="22"/>
        <v>&amp;ref(Spell/P_Astral.jpg,nolink,25x25,Astral Magic Bonus (1));</v>
      </c>
      <c r="FC78" t="str">
        <f t="shared" si="27"/>
        <v>&amp;ref(Item/Far-Caster.jpg,nolink,25x25,Far Caster (Astral, 1));</v>
      </c>
      <c r="FD78" t="str">
        <f t="shared" si="28"/>
        <v>&amp;ref(Item/Quickness.jpg,nolink,25x25,Quickness);&amp;ref(Item/Horror-Marked.jpg,nolink,25x25,Causes Horror Mark);&amp;br;&amp;ref(Spell/P_Astral.jpg,nolink,25x25,Astral Magic Bonus (1));&amp;ref(Item/Far-Caster.jpg,nolink,25x25,Far Caster (Astral, 1));&amp;br;装備解除不可&amp;br;所有者を徐々に発狂&amp;br;所有者を稀にVoidへ追放</v>
      </c>
      <c r="FE78" t="str">
        <f t="shared" si="29"/>
        <v>攻撃力：0&amp;ref(Item/D_Blunt.jpg,nolink,25x25,Blunt Damage);&amp;ref(Item/D_Magic.jpg,nolink,25x25,Magic Damage);&amp;br;攻撃修正：1&amp;br;防御修正：1&amp;br;長さ：1&amp;br;命中時追撃：Dimensional Shift&amp;br;&amp;br;&amp;ref(Item/Quickness.jpg,nolink,25x25,Quickness);&amp;ref(Item/Horror-Marked.jpg,nolink,25x25,Causes Horror Mark);&amp;br;&amp;ref(Spell/P_Astral.jpg,nolink,25x25,Astral Magic Bonus (1));&amp;ref(Item/Far-Caster.jpg,nolink,25x25,Far Caster (Astral, 1));&amp;br;装備解除不可&amp;br;所有者を徐々に発狂&amp;br;所有者を稀にVoidへ追放</v>
      </c>
      <c r="FF78" t="str">
        <f t="shared" si="30"/>
        <v>&amp;br;&amp;ref(Item/Quickness.jpg,nolink,25x25,Quickness);&amp;ref(Item/Horror-Marked.jpg,nolink,25x25,Causes Horror Mark);&amp;br;&amp;ref(Spell/P_Astral.jpg,nolink,25x25,Astral Magic Bonus (1));&amp;ref(Item/Far-Caster.jpg,nolink,25x25,Far Caster (Astral, 1));&amp;br;装備解除不可&amp;br;所有者を徐々に発狂&amp;br;所有者を稀にVoidへ追放</v>
      </c>
      <c r="FG78" t="str">
        <f t="shared" si="31"/>
        <v>~</v>
      </c>
      <c r="FH78" s="24" t="str">
        <f t="shared" si="32"/>
        <v xml:space="preserve">|BGCOLOR(#000000):&amp;ref(Item/SH Weapons/Dimensional-Rod.jpg,nolink,75x75,Dimensional Rod);|BGCOLOR(BLACK):COLOR(WHITE):''Dimensional Rod''|片手|&amp;ref(Spell/P_Astral.jpg,nolink,25x25,Astral);3|&amp;ref(Spell/V_Astral.jpg,nolink,25x25,Astral Pearl);15|
|~|&gt;|&gt;|&gt;|攻撃力：0&amp;ref(Item/D_Blunt.jpg,nolink,25x25,Blunt Damage);&amp;ref(Item/D_Magic.jpg,nolink,25x25,Magic Damage);&amp;br;攻撃修正：1&amp;br;防御修正：1&amp;br;長さ：1&amp;br;命中時追撃：Dimensional Shift&amp;br;&amp;br;&amp;ref(Item/Quickness.jpg,nolink,25x25,Quickness);&amp;ref(Item/Horror-Marked.jpg,nolink,25x25,Causes Horror Mark);&amp;br;&amp;ref(Spell/P_Astral.jpg,nolink,25x25,Astral Magic Bonus (1));&amp;ref(Item/Far-Caster.jpg,nolink,25x25,Far Caster (Astral, 1));&amp;br;装備解除不可&amp;br;所有者を徐々に発狂&amp;br;所有者を稀にVoidへ追放|
|&gt;|&gt;|&gt;|&gt;|BGCOLOR(#F5F5F5):星魔法増強。良くも悪くも癖が強い性能|
</v>
      </c>
    </row>
    <row r="79" spans="1:164" x14ac:dyDescent="0.15">
      <c r="A79" t="str">
        <f t="shared" si="23"/>
        <v>片手12S</v>
      </c>
      <c r="C79" s="1" t="s">
        <v>3349</v>
      </c>
      <c r="E79" s="1">
        <v>12</v>
      </c>
      <c r="F79" s="1" t="s">
        <v>3560</v>
      </c>
      <c r="H79" s="1" t="s">
        <v>3563</v>
      </c>
      <c r="J79" s="1">
        <v>40</v>
      </c>
      <c r="L79" s="6">
        <v>8</v>
      </c>
      <c r="M79" s="1" t="s">
        <v>4336</v>
      </c>
      <c r="AE79" s="1">
        <v>2</v>
      </c>
      <c r="AF79" s="1">
        <v>4</v>
      </c>
      <c r="AK79" s="1">
        <v>1</v>
      </c>
      <c r="BA79" s="2">
        <v>2</v>
      </c>
      <c r="CG79" s="2">
        <v>1</v>
      </c>
      <c r="CV79" s="2">
        <v>1</v>
      </c>
      <c r="CY79" s="2">
        <v>1</v>
      </c>
      <c r="EQ79" s="7" t="s">
        <v>3564</v>
      </c>
      <c r="ER79" s="20" t="s">
        <v>4437</v>
      </c>
      <c r="ES79" t="str">
        <f t="shared" si="24"/>
        <v>BGCOLOR(#000000):&amp;ref(Item/SH Weapons/Champion's-Gladius.jpg,nolink,75x75,Champion's Gladius);|BGCOLOR(BLACK):COLOR(WHITE):''Champion's Gladius''</v>
      </c>
      <c r="ET79" t="str">
        <f t="shared" si="17"/>
        <v>&amp;ref(Spell/P_Fire.jpg,nolink,25x25,Fire);5</v>
      </c>
      <c r="EU79" t="str">
        <f t="shared" si="18"/>
        <v>&amp;ref(Spell/V_Fire.jpg,nolink,25x25,Fire Gem);40</v>
      </c>
      <c r="EV79" t="str">
        <f t="shared" si="19"/>
        <v>攻撃力：8&amp;ref(Item/D_Slash.jpg,nolink,25x25,Slash Damage);&amp;ref(Item/D_Pierce.jpg,nolink,25x25,Pierce Damage);&amp;ref(Item/D_Magic.jpg,nolink,25x25,Magic Damage);&amp;br;攻撃修正：2&amp;br;防御修正：4&amp;br;長さ：1</v>
      </c>
      <c r="EW79" t="str">
        <f t="shared" si="20"/>
        <v>n/a</v>
      </c>
      <c r="EX79" t="str">
        <f t="shared" si="21"/>
        <v>&amp;ref(Item/Affliction-Resistance.jpg,nolink,25x25,Affliction Resistance (2));</v>
      </c>
      <c r="EY79" t="str">
        <f t="shared" si="25"/>
        <v/>
      </c>
      <c r="EZ79" t="str">
        <f t="shared" si="33"/>
        <v>&amp;ref(Item/Inspirational.jpg,nolink,25x25,Inspirational (1));</v>
      </c>
      <c r="FA79" t="str">
        <f t="shared" si="26"/>
        <v>&amp;ref(Item/Quickness.jpg,nolink,25x25,Quickness);&amp;ref(Item/Lucky.jpg,nolink,25x25,Lucky);</v>
      </c>
      <c r="FB79" t="str">
        <f t="shared" si="22"/>
        <v/>
      </c>
      <c r="FC79" t="str">
        <f t="shared" si="27"/>
        <v/>
      </c>
      <c r="FD79" t="str">
        <f t="shared" si="28"/>
        <v>&amp;ref(Item/Affliction-Resistance.jpg,nolink,25x25,Affliction Resistance (2));&amp;br;&amp;ref(Item/Inspirational.jpg,nolink,25x25,Inspirational (1));&amp;ref(Item/Quickness.jpg,nolink,25x25,Quickness);&amp;ref(Item/Lucky.jpg,nolink,25x25,Lucky);&amp;br;装備解除不可&amp;br;デスマッチ強制参加</v>
      </c>
      <c r="FE79" t="str">
        <f t="shared" si="29"/>
        <v>攻撃力：8&amp;ref(Item/D_Slash.jpg,nolink,25x25,Slash Damage);&amp;ref(Item/D_Pierce.jpg,nolink,25x25,Pierce Damage);&amp;ref(Item/D_Magic.jpg,nolink,25x25,Magic Damage);&amp;br;攻撃修正：2&amp;br;防御修正：4&amp;br;長さ：1&amp;br;&amp;br;&amp;ref(Item/Affliction-Resistance.jpg,nolink,25x25,Affliction Resistance (2));&amp;br;&amp;ref(Item/Inspirational.jpg,nolink,25x25,Inspirational (1));&amp;ref(Item/Quickness.jpg,nolink,25x25,Quickness);&amp;ref(Item/Lucky.jpg,nolink,25x25,Lucky);&amp;br;装備解除不可&amp;br;デスマッチ強制参加</v>
      </c>
      <c r="FF79" t="str">
        <f t="shared" si="30"/>
        <v>&amp;br;&amp;ref(Item/Affliction-Resistance.jpg,nolink,25x25,Affliction Resistance (2));&amp;br;&amp;ref(Item/Inspirational.jpg,nolink,25x25,Inspirational (1));&amp;ref(Item/Quickness.jpg,nolink,25x25,Quickness);&amp;ref(Item/Lucky.jpg,nolink,25x25,Lucky);&amp;br;装備解除不可&amp;br;デスマッチ強制参加</v>
      </c>
      <c r="FG79" t="str">
        <f t="shared" si="31"/>
        <v>~</v>
      </c>
      <c r="FH79" s="24" t="str">
        <f t="shared" si="32"/>
        <v xml:space="preserve">|BGCOLOR(#000000):&amp;ref(Item/SH Weapons/Champion's-Gladius.jpg,nolink,75x75,Champion's Gladius);|BGCOLOR(BLACK):COLOR(WHITE):''Champion's Gladius''|片手|&amp;ref(Spell/P_Fire.jpg,nolink,25x25,Fire);5|&amp;ref(Spell/V_Fire.jpg,nolink,25x25,Fire Gem);40|
|~|&gt;|&gt;|&gt;|攻撃力：8&amp;ref(Item/D_Slash.jpg,nolink,25x25,Slash Damage);&amp;ref(Item/D_Pierce.jpg,nolink,25x25,Pierce Damage);&amp;ref(Item/D_Magic.jpg,nolink,25x25,Magic Damage);&amp;br;攻撃修正：2&amp;br;防御修正：4&amp;br;長さ：1&amp;br;&amp;br;&amp;ref(Item/Affliction-Resistance.jpg,nolink,25x25,Affliction Resistance (2));&amp;br;&amp;ref(Item/Inspirational.jpg,nolink,25x25,Inspirational (1));&amp;ref(Item/Quickness.jpg,nolink,25x25,Quickness);&amp;ref(Item/Lucky.jpg,nolink,25x25,Lucky);&amp;br;装備解除不可&amp;br;デスマッチ強制参加|
|&gt;|&gt;|&gt;|&gt;|BGCOLOR(#F5F5F5):デスマッチ景品の一つ。やや防御的な能力を持つ|
</v>
      </c>
    </row>
    <row r="80" spans="1:164" x14ac:dyDescent="0.15">
      <c r="A80" t="str">
        <f t="shared" si="23"/>
        <v/>
      </c>
      <c r="C80" s="1" t="s">
        <v>3349</v>
      </c>
      <c r="E80" s="1">
        <v>12</v>
      </c>
      <c r="F80" s="1" t="s">
        <v>3561</v>
      </c>
      <c r="H80" s="1" t="s">
        <v>3565</v>
      </c>
      <c r="J80" s="1">
        <v>25</v>
      </c>
      <c r="L80" s="6">
        <v>15</v>
      </c>
      <c r="M80" s="1" t="s">
        <v>4333</v>
      </c>
      <c r="Q80" s="1">
        <v>3</v>
      </c>
      <c r="AE80" s="1">
        <v>3</v>
      </c>
      <c r="AF80" s="1">
        <v>3</v>
      </c>
      <c r="AK80" s="1">
        <v>1</v>
      </c>
      <c r="AV80" s="1" t="s">
        <v>3566</v>
      </c>
      <c r="BP80" s="2" t="s">
        <v>3568</v>
      </c>
      <c r="BR80" s="2">
        <v>1</v>
      </c>
      <c r="CJ80" s="2">
        <v>25</v>
      </c>
      <c r="ER80" s="20" t="s">
        <v>4439</v>
      </c>
      <c r="ES80" t="str">
        <f t="shared" si="24"/>
        <v>BGCOLOR(#000000):&amp;ref(Item/SH Weapons/Sun-Sword.jpg,nolink,75x75,Sun Sword);|BGCOLOR(BLACK):COLOR(WHITE):''Sun Sword''</v>
      </c>
      <c r="ET80" t="str">
        <f t="shared" si="17"/>
        <v>&amp;ref(Spell/P_Fire.jpg,nolink,25x25,Fire);4</v>
      </c>
      <c r="EU80" t="str">
        <f t="shared" si="18"/>
        <v>&amp;ref(Spell/V_Fire.jpg,nolink,25x25,Fire Gem);25</v>
      </c>
      <c r="EV80" t="str">
        <f t="shared" si="19"/>
        <v>攻撃力：15&amp;ref(Item/D_Slash.jpg,nolink,25x25,Slash Damage);&amp;ref(Item/D_Magic.jpg,nolink,25x25,Magic Damage);&amp;br;対アンデッド/デーモン三倍打&amp;br;攻撃修正：3&amp;br;防御修正：3&amp;br;長さ：1&amp;br;攻撃時追撃：Small Area Holyfire</v>
      </c>
      <c r="EW80" t="str">
        <f t="shared" si="20"/>
        <v>n/a</v>
      </c>
      <c r="EX80" t="str">
        <f t="shared" si="21"/>
        <v/>
      </c>
      <c r="EY80" t="str">
        <f t="shared" si="25"/>
        <v>&amp;ref(Item/Blessed.jpg,nolink,25x25,Blessed);&amp;ref(Item/Gone-Berserk.jpg,nolink,25x25,Gone Berserk);</v>
      </c>
      <c r="EZ80" t="str">
        <f t="shared" si="33"/>
        <v>&amp;ref(Nation/LivingLead.jpg,nolink,25x25,Leadership (25));</v>
      </c>
      <c r="FA80" t="str">
        <f t="shared" si="26"/>
        <v/>
      </c>
      <c r="FB80" t="str">
        <f t="shared" si="22"/>
        <v/>
      </c>
      <c r="FC80" t="str">
        <f t="shared" si="27"/>
        <v/>
      </c>
      <c r="FD80" t="str">
        <f t="shared" si="28"/>
        <v>&amp;ref(Item/Blessed.jpg,nolink,25x25,Blessed);&amp;ref(Item/Gone-Berserk.jpg,nolink,25x25,Gone Berserk);&amp;br;&amp;ref(Nation/LivingLead.jpg,nolink,25x25,Leadership (25));</v>
      </c>
      <c r="FE80" t="str">
        <f t="shared" si="29"/>
        <v>攻撃力：15&amp;ref(Item/D_Slash.jpg,nolink,25x25,Slash Damage);&amp;ref(Item/D_Magic.jpg,nolink,25x25,Magic Damage);&amp;br;対アンデッド/デーモン三倍打&amp;br;攻撃修正：3&amp;br;防御修正：3&amp;br;長さ：1&amp;br;攻撃時追撃：Small Area Holyfire&amp;br;&amp;br;&amp;ref(Item/Blessed.jpg,nolink,25x25,Blessed);&amp;ref(Item/Gone-Berserk.jpg,nolink,25x25,Gone Berserk);&amp;br;&amp;ref(Nation/LivingLead.jpg,nolink,25x25,Leadership (25));</v>
      </c>
      <c r="FF80" t="str">
        <f t="shared" si="30"/>
        <v>&amp;br;&amp;ref(Item/Blessed.jpg,nolink,25x25,Blessed);&amp;ref(Item/Gone-Berserk.jpg,nolink,25x25,Gone Berserk);&amp;br;&amp;ref(Nation/LivingLead.jpg,nolink,25x25,Leadership (25));</v>
      </c>
      <c r="FG80" t="str">
        <f t="shared" si="31"/>
        <v>~</v>
      </c>
      <c r="FH80" s="24" t="str">
        <f t="shared" si="32"/>
        <v xml:space="preserve">|BGCOLOR(#000000):&amp;ref(Item/SH Weapons/Sun-Sword.jpg,nolink,75x75,Sun Sword);|BGCOLOR(BLACK):COLOR(WHITE):''Sun Sword''|片手|&amp;ref(Spell/P_Fire.jpg,nolink,25x25,Fire);4|&amp;ref(Spell/V_Fire.jpg,nolink,25x25,Fire Gem);25|
|~|&gt;|&gt;|&gt;|攻撃力：15&amp;ref(Item/D_Slash.jpg,nolink,25x25,Slash Damage);&amp;ref(Item/D_Magic.jpg,nolink,25x25,Magic Damage);&amp;br;対アンデッド/デーモン三倍打&amp;br;攻撃修正：3&amp;br;防御修正：3&amp;br;長さ：1&amp;br;攻撃時追撃：Small Area Holyfire&amp;br;&amp;br;&amp;ref(Item/Blessed.jpg,nolink,25x25,Blessed);&amp;ref(Item/Gone-Berserk.jpg,nolink,25x25,Gone Berserk);&amp;br;&amp;ref(Nation/LivingLead.jpg,nolink,25x25,Leadership (25));|
|&gt;|&gt;|&gt;|&gt;|BGCOLOR(#F5F5F5):野良聖騎士の剣。聖火を放ち祝福と狂信を授ける|
</v>
      </c>
    </row>
    <row r="81" spans="1:164" x14ac:dyDescent="0.15">
      <c r="A81" t="str">
        <f t="shared" si="23"/>
        <v>片手12E</v>
      </c>
      <c r="C81" s="1" t="s">
        <v>3349</v>
      </c>
      <c r="E81" s="1">
        <v>12</v>
      </c>
      <c r="F81" s="1" t="s">
        <v>3562</v>
      </c>
      <c r="H81" s="1" t="s">
        <v>3569</v>
      </c>
      <c r="J81" s="1">
        <v>15</v>
      </c>
      <c r="L81" s="6">
        <v>12</v>
      </c>
      <c r="M81" s="1" t="s">
        <v>4333</v>
      </c>
      <c r="N81" s="1" t="s">
        <v>3570</v>
      </c>
      <c r="AE81" s="1">
        <v>5</v>
      </c>
      <c r="AF81" s="1">
        <v>2</v>
      </c>
      <c r="AK81" s="1">
        <v>1</v>
      </c>
      <c r="AT81" s="1" t="s">
        <v>3571</v>
      </c>
      <c r="BG81" s="2">
        <v>5</v>
      </c>
      <c r="ER81" s="20" t="s">
        <v>4438</v>
      </c>
      <c r="ES81" t="str">
        <f t="shared" si="24"/>
        <v>BGCOLOR(#000000):&amp;ref(Item/SH Weapons/The-Admiral's-Sword.jpg,nolink,75x75,The Admiral's Sword);|BGCOLOR(BLACK):COLOR(WHITE):''The Admiral's Sword''</v>
      </c>
      <c r="ET81" t="str">
        <f t="shared" si="17"/>
        <v>&amp;ref(Spell/P_Death.jpg,nolink,25x25,Death);3</v>
      </c>
      <c r="EU81" t="str">
        <f t="shared" si="18"/>
        <v>&amp;ref(Spell/V_Death.jpg,nolink,25x25,Death Gem);15</v>
      </c>
      <c r="EV81" t="str">
        <f t="shared" si="19"/>
        <v>攻撃力：12&amp;ref(Item/D_Slash.jpg,nolink,25x25,Slash Damage);&amp;ref(Item/D_Magic.jpg,nolink,25x25,Magic Damage);&amp;br;防御貫通&amp;br;攻撃修正：5&amp;br;防御修正：2&amp;br;長さ：1&amp;br;負傷時追撃：Curse</v>
      </c>
      <c r="EW81" t="str">
        <f t="shared" si="20"/>
        <v>n/a</v>
      </c>
      <c r="EX81" t="str">
        <f t="shared" si="21"/>
        <v>&amp;ref(Item/Causes-Fear.jpg,nolink,25x25,Fear (5));</v>
      </c>
      <c r="EY81" t="str">
        <f t="shared" si="25"/>
        <v/>
      </c>
      <c r="EZ81" t="str">
        <f t="shared" si="33"/>
        <v/>
      </c>
      <c r="FA81" t="str">
        <f t="shared" si="26"/>
        <v/>
      </c>
      <c r="FB81" t="str">
        <f t="shared" si="22"/>
        <v/>
      </c>
      <c r="FC81" t="str">
        <f t="shared" si="27"/>
        <v/>
      </c>
      <c r="FD81" t="str">
        <f t="shared" si="28"/>
        <v>&amp;ref(Item/Causes-Fear.jpg,nolink,25x25,Fear (5));</v>
      </c>
      <c r="FE81" t="str">
        <f t="shared" si="29"/>
        <v>攻撃力：12&amp;ref(Item/D_Slash.jpg,nolink,25x25,Slash Damage);&amp;ref(Item/D_Magic.jpg,nolink,25x25,Magic Damage);&amp;br;防御貫通&amp;br;攻撃修正：5&amp;br;防御修正：2&amp;br;長さ：1&amp;br;負傷時追撃：Curse&amp;br;&amp;br;&amp;ref(Item/Causes-Fear.jpg,nolink,25x25,Fear (5));</v>
      </c>
      <c r="FF81" t="str">
        <f t="shared" si="30"/>
        <v>&amp;br;&amp;ref(Item/Causes-Fear.jpg,nolink,25x25,Fear (5));</v>
      </c>
      <c r="FG81" t="str">
        <f t="shared" si="31"/>
        <v>~</v>
      </c>
      <c r="FH81" s="24" t="str">
        <f t="shared" si="32"/>
        <v xml:space="preserve">|BGCOLOR(#000000):&amp;ref(Item/SH Weapons/The-Admiral's-Sword.jpg,nolink,75x75,The Admiral's Sword);|BGCOLOR(BLACK):COLOR(WHITE):''The Admiral's Sword''|片手|&amp;ref(Spell/P_Death.jpg,nolink,25x25,Death);3|&amp;ref(Spell/V_Death.jpg,nolink,25x25,Death Gem);15|
|~|&gt;|&gt;|&gt;|攻撃力：12&amp;ref(Item/D_Slash.jpg,nolink,25x25,Slash Damage);&amp;ref(Item/D_Magic.jpg,nolink,25x25,Magic Damage);&amp;br;防御貫通&amp;br;攻撃修正：5&amp;br;防御修正：2&amp;br;長さ：1&amp;br;負傷時追撃：Curse&amp;br;&amp;br;&amp;ref(Item/Causes-Fear.jpg,nolink,25x25,Fear (5));|
|&gt;|&gt;|&gt;|&gt;|BGCOLOR(#F5F5F5):亡霊海賊の愛用品。手に入れる機会は多くない|
</v>
      </c>
    </row>
    <row r="82" spans="1:164" x14ac:dyDescent="0.15">
      <c r="A82" t="str">
        <f t="shared" si="23"/>
        <v>両手0S</v>
      </c>
      <c r="C82" s="1" t="s">
        <v>3573</v>
      </c>
      <c r="E82" s="1">
        <v>0</v>
      </c>
      <c r="F82" s="1" t="s">
        <v>3574</v>
      </c>
      <c r="H82" s="1" t="s">
        <v>3575</v>
      </c>
      <c r="J82" s="1">
        <v>5</v>
      </c>
      <c r="L82" s="6">
        <v>9</v>
      </c>
      <c r="M82" s="1" t="s">
        <v>4334</v>
      </c>
      <c r="W82" s="1">
        <v>1</v>
      </c>
      <c r="AE82" s="1">
        <v>3</v>
      </c>
      <c r="AF82" s="1">
        <v>1</v>
      </c>
      <c r="AK82" s="1">
        <v>5</v>
      </c>
      <c r="ER82" s="20" t="s">
        <v>4440</v>
      </c>
      <c r="ES82" t="str">
        <f t="shared" si="24"/>
        <v>BGCOLOR(#000000):&amp;ref(Item/DH Weapons/Enchanted-Pike.jpg,nolink,75x75,Enchanted Pike);|BGCOLOR(BLACK):COLOR(WHITE):''Enchanted Pike''</v>
      </c>
      <c r="ET82" t="str">
        <f t="shared" si="17"/>
        <v>&amp;ref(Spell/P_Astral.jpg,nolink,25x25,Astral);1</v>
      </c>
      <c r="EU82" t="str">
        <f t="shared" si="18"/>
        <v>&amp;ref(Spell/V_Astral.jpg,nolink,25x25,Astral Pearl);5</v>
      </c>
      <c r="EV82" t="str">
        <f t="shared" si="19"/>
        <v>攻撃力：9&amp;ref(Item/D_Pierce.jpg,nolink,25x25,Pierce Damage);&amp;ref(Item/D_Magic.jpg,nolink,25x25,Magic Damage);&amp;br;筋力加算+25%&amp;br;攻撃修正：3&amp;br;防御修正：1&amp;br;長さ：5</v>
      </c>
      <c r="EW82" t="str">
        <f t="shared" si="20"/>
        <v>n/a</v>
      </c>
      <c r="EX82" t="str">
        <f t="shared" si="21"/>
        <v>n/a</v>
      </c>
      <c r="EY82" t="str">
        <f t="shared" si="25"/>
        <v/>
      </c>
      <c r="EZ82" t="str">
        <f t="shared" si="33"/>
        <v/>
      </c>
      <c r="FA82" t="str">
        <f t="shared" si="26"/>
        <v/>
      </c>
      <c r="FB82" t="str">
        <f t="shared" si="22"/>
        <v/>
      </c>
      <c r="FC82" t="str">
        <f t="shared" si="27"/>
        <v/>
      </c>
      <c r="FD82" t="str">
        <f t="shared" si="28"/>
        <v/>
      </c>
      <c r="FE82" t="str">
        <f t="shared" si="29"/>
        <v>攻撃力：9&amp;ref(Item/D_Pierce.jpg,nolink,25x25,Pierce Damage);&amp;ref(Item/D_Magic.jpg,nolink,25x25,Magic Damage);&amp;br;筋力加算+25%&amp;br;攻撃修正：3&amp;br;防御修正：1&amp;br;長さ：5</v>
      </c>
      <c r="FF82" t="str">
        <f t="shared" si="30"/>
        <v>~</v>
      </c>
      <c r="FG82" t="str">
        <f t="shared" si="31"/>
        <v>~</v>
      </c>
      <c r="FH82" s="24" t="str">
        <f t="shared" si="32"/>
        <v xml:space="preserve">|BGCOLOR(#000000):&amp;ref(Item/DH Weapons/Enchanted-Pike.jpg,nolink,75x75,Enchanted Pike);|BGCOLOR(BLACK):COLOR(WHITE):''Enchanted Pike''|両手|&amp;ref(Spell/P_Astral.jpg,nolink,25x25,Astral);1|&amp;ref(Spell/V_Astral.jpg,nolink,25x25,Astral Pearl);5|
|~|&gt;|&gt;|&gt;|攻撃力：9&amp;ref(Item/D_Pierce.jpg,nolink,25x25,Pierce Damage);&amp;ref(Item/D_Magic.jpg,nolink,25x25,Magic Damage);&amp;br;筋力加算+25%&amp;br;攻撃修正：3&amp;br;防御修正：1&amp;br;長さ：5|
|&gt;|&gt;|&gt;|&gt;|BGCOLOR(#F5F5F5):攻撃修正の高い長槍。魔法武器全体で見ても随一の長さ|
</v>
      </c>
    </row>
    <row r="83" spans="1:164" x14ac:dyDescent="0.15">
      <c r="A83" t="str">
        <f t="shared" si="23"/>
        <v>両手2S</v>
      </c>
      <c r="C83" s="1" t="s">
        <v>3573</v>
      </c>
      <c r="E83" s="1">
        <v>2</v>
      </c>
      <c r="F83" s="1" t="s">
        <v>3577</v>
      </c>
      <c r="H83" s="1" t="s">
        <v>3578</v>
      </c>
      <c r="J83" s="1">
        <v>5</v>
      </c>
      <c r="L83" s="6">
        <v>6</v>
      </c>
      <c r="M83" s="1" t="s">
        <v>4335</v>
      </c>
      <c r="Q83" s="1">
        <v>3</v>
      </c>
      <c r="W83" s="1">
        <v>1</v>
      </c>
      <c r="X83" s="1">
        <v>1</v>
      </c>
      <c r="AB83" s="1">
        <v>2</v>
      </c>
      <c r="AE83" s="1">
        <v>5</v>
      </c>
      <c r="AF83" s="1">
        <v>-2</v>
      </c>
      <c r="AK83" s="1">
        <v>2</v>
      </c>
      <c r="ER83" s="20" t="s">
        <v>4441</v>
      </c>
      <c r="ES83" t="str">
        <f t="shared" si="24"/>
        <v>BGCOLOR(#000000):&amp;ref(Item/DH Weapons/Holy-Scourge.jpg,nolink,75x75,Holy Scourge);|BGCOLOR(BLACK):COLOR(WHITE):''Holy Scourge''</v>
      </c>
      <c r="ET83" t="str">
        <f t="shared" si="17"/>
        <v>&amp;ref(Spell/P_Fire.jpg,nolink,25x25,Fire);1</v>
      </c>
      <c r="EU83" t="str">
        <f t="shared" si="18"/>
        <v>&amp;ref(Spell/V_Fire.jpg,nolink,25x25,Fire Gem);5</v>
      </c>
      <c r="EV83" t="str">
        <f t="shared" si="19"/>
        <v>攻撃力：6&amp;ref(Item/D_Blunt.jpg,nolink,25x25,Blunt Damage);&amp;ref(Item/D_Magic.jpg,nolink,25x25,Magic Damage);&amp;br;対アンデッド/デーモン三倍打&amp;br;筋力加算+25%&amp;br;対盾攻撃修正+2&amp;br;2回連続攻撃&amp;br;攻撃修正：5&amp;br;防御修正：-2&amp;br;長さ：2</v>
      </c>
      <c r="EW83" t="str">
        <f t="shared" si="20"/>
        <v>n/a</v>
      </c>
      <c r="EX83" t="str">
        <f t="shared" si="21"/>
        <v>n/a</v>
      </c>
      <c r="EY83" t="str">
        <f t="shared" si="25"/>
        <v/>
      </c>
      <c r="EZ83" t="str">
        <f t="shared" si="33"/>
        <v/>
      </c>
      <c r="FA83" t="str">
        <f t="shared" si="26"/>
        <v/>
      </c>
      <c r="FB83" t="str">
        <f t="shared" si="22"/>
        <v/>
      </c>
      <c r="FC83" t="str">
        <f t="shared" si="27"/>
        <v/>
      </c>
      <c r="FD83" t="str">
        <f t="shared" si="28"/>
        <v/>
      </c>
      <c r="FE83" t="str">
        <f t="shared" si="29"/>
        <v>攻撃力：6&amp;ref(Item/D_Blunt.jpg,nolink,25x25,Blunt Damage);&amp;ref(Item/D_Magic.jpg,nolink,25x25,Magic Damage);&amp;br;対アンデッド/デーモン三倍打&amp;br;筋力加算+25%&amp;br;対盾攻撃修正+2&amp;br;2回連続攻撃&amp;br;攻撃修正：5&amp;br;防御修正：-2&amp;br;長さ：2</v>
      </c>
      <c r="FF83" t="str">
        <f t="shared" si="30"/>
        <v>~</v>
      </c>
      <c r="FG83" t="str">
        <f t="shared" si="31"/>
        <v>~</v>
      </c>
      <c r="FH83" s="24" t="str">
        <f t="shared" si="32"/>
        <v xml:space="preserve">|BGCOLOR(#000000):&amp;ref(Item/DH Weapons/Holy-Scourge.jpg,nolink,75x75,Holy Scourge);|BGCOLOR(BLACK):COLOR(WHITE):''Holy Scourge''|両手|&amp;ref(Spell/P_Fire.jpg,nolink,25x25,Fire);1|&amp;ref(Spell/V_Fire.jpg,nolink,25x25,Fire Gem);5|
|~|&gt;|&gt;|&gt;|攻撃力：6&amp;ref(Item/D_Blunt.jpg,nolink,25x25,Blunt Damage);&amp;ref(Item/D_Magic.jpg,nolink,25x25,Magic Damage);&amp;br;対アンデッド/デーモン三倍打&amp;br;筋力加算+25%&amp;br;対盾攻撃修正+2&amp;br;2回連続攻撃&amp;br;攻撃修正：5&amp;br;防御修正：-2&amp;br;長さ：2|
|&gt;|&gt;|&gt;|&gt;|BGCOLOR(#F5F5F5):不浄を砕く連接棍。連打の威力は強烈|
</v>
      </c>
    </row>
    <row r="84" spans="1:164" x14ac:dyDescent="0.15">
      <c r="A84" t="str">
        <f t="shared" si="23"/>
        <v/>
      </c>
      <c r="C84" s="1" t="s">
        <v>3573</v>
      </c>
      <c r="E84" s="1">
        <v>2</v>
      </c>
      <c r="F84" s="1" t="s">
        <v>3579</v>
      </c>
      <c r="H84" s="1" t="s">
        <v>3580</v>
      </c>
      <c r="J84" s="1">
        <v>5</v>
      </c>
      <c r="L84" s="6">
        <v>15</v>
      </c>
      <c r="M84" s="1" t="s">
        <v>4333</v>
      </c>
      <c r="N84" s="1" t="s">
        <v>3570</v>
      </c>
      <c r="W84" s="1">
        <v>1</v>
      </c>
      <c r="AE84" s="1">
        <v>4</v>
      </c>
      <c r="AF84" s="1">
        <v>4</v>
      </c>
      <c r="AK84" s="1">
        <v>2</v>
      </c>
      <c r="ER84" s="20" t="s">
        <v>4442</v>
      </c>
      <c r="ES84" t="str">
        <f t="shared" si="24"/>
        <v>BGCOLOR(#000000):&amp;ref(Item/DH Weapons/Greatsword-of-Sharpness.jpg,nolink,75x75,Greatsword of Sharpness);|BGCOLOR(BLACK):COLOR(WHITE):''Greatsword of Sharpness''</v>
      </c>
      <c r="ET84" t="str">
        <f t="shared" si="17"/>
        <v>&amp;ref(Spell/P_Earth.jpg,nolink,25x25,Earth);1</v>
      </c>
      <c r="EU84" t="str">
        <f t="shared" si="18"/>
        <v>&amp;ref(Spell/V_Earth.jpg,nolink,25x25,Earth Gem);5</v>
      </c>
      <c r="EV84" t="str">
        <f t="shared" si="19"/>
        <v>攻撃力：15&amp;ref(Item/D_Slash.jpg,nolink,25x25,Slash Damage);&amp;ref(Item/D_Magic.jpg,nolink,25x25,Magic Damage);&amp;br;防御貫通&amp;br;筋力加算+25%&amp;br;攻撃修正：4&amp;br;防御修正：4&amp;br;長さ：2</v>
      </c>
      <c r="EW84" t="str">
        <f t="shared" si="20"/>
        <v>n/a</v>
      </c>
      <c r="EX84" t="str">
        <f t="shared" si="21"/>
        <v>n/a</v>
      </c>
      <c r="EY84" t="str">
        <f t="shared" si="25"/>
        <v/>
      </c>
      <c r="EZ84" t="str">
        <f t="shared" si="33"/>
        <v/>
      </c>
      <c r="FA84" t="str">
        <f t="shared" si="26"/>
        <v/>
      </c>
      <c r="FB84" t="str">
        <f t="shared" si="22"/>
        <v/>
      </c>
      <c r="FC84" t="str">
        <f t="shared" si="27"/>
        <v/>
      </c>
      <c r="FD84" t="str">
        <f t="shared" si="28"/>
        <v/>
      </c>
      <c r="FE84" t="str">
        <f t="shared" si="29"/>
        <v>攻撃力：15&amp;ref(Item/D_Slash.jpg,nolink,25x25,Slash Damage);&amp;ref(Item/D_Magic.jpg,nolink,25x25,Magic Damage);&amp;br;防御貫通&amp;br;筋力加算+25%&amp;br;攻撃修正：4&amp;br;防御修正：4&amp;br;長さ：2</v>
      </c>
      <c r="FF84" t="str">
        <f t="shared" si="30"/>
        <v>~</v>
      </c>
      <c r="FG84" t="str">
        <f t="shared" si="31"/>
        <v>~</v>
      </c>
      <c r="FH84" s="24" t="str">
        <f t="shared" si="32"/>
        <v xml:space="preserve">|BGCOLOR(#000000):&amp;ref(Item/DH Weapons/Greatsword-of-Sharpness.jpg,nolink,75x75,Greatsword of Sharpness);|BGCOLOR(BLACK):COLOR(WHITE):''Greatsword of Sharpness''|両手|&amp;ref(Spell/P_Earth.jpg,nolink,25x25,Earth);1|&amp;ref(Spell/V_Earth.jpg,nolink,25x25,Earth Gem);5|
|~|&gt;|&gt;|&gt;|攻撃力：15&amp;ref(Item/D_Slash.jpg,nolink,25x25,Slash Damage);&amp;ref(Item/D_Magic.jpg,nolink,25x25,Magic Damage);&amp;br;防御貫通&amp;br;筋力加算+25%&amp;br;攻撃修正：4&amp;br;防御修正：4&amp;br;長さ：2|
|&gt;|&gt;|&gt;|&gt;|BGCOLOR(#F5F5F5):防御貫通の大剣。基本性能も高め|
</v>
      </c>
    </row>
    <row r="85" spans="1:164" x14ac:dyDescent="0.15">
      <c r="A85" t="str">
        <f t="shared" si="23"/>
        <v/>
      </c>
      <c r="C85" s="1" t="s">
        <v>3573</v>
      </c>
      <c r="E85" s="1">
        <v>2</v>
      </c>
      <c r="F85" s="1" t="s">
        <v>3581</v>
      </c>
      <c r="H85" s="1" t="s">
        <v>3580</v>
      </c>
      <c r="J85" s="1">
        <v>5</v>
      </c>
      <c r="L85" s="6">
        <v>16</v>
      </c>
      <c r="M85" s="1" t="s">
        <v>4336</v>
      </c>
      <c r="W85" s="1">
        <v>1</v>
      </c>
      <c r="AE85" s="1">
        <v>2</v>
      </c>
      <c r="AF85" s="1">
        <v>3</v>
      </c>
      <c r="AK85" s="1">
        <v>3</v>
      </c>
      <c r="EQ85" s="7" t="s">
        <v>3582</v>
      </c>
      <c r="ER85" s="20" t="s">
        <v>4443</v>
      </c>
      <c r="ES85" t="str">
        <f t="shared" si="24"/>
        <v>BGCOLOR(#000000):&amp;ref(Item/DH Weapons/Halberd-of-Might.jpg,nolink,75x75,Halberd of Might);|BGCOLOR(BLACK):COLOR(WHITE):''Halberd of Might''</v>
      </c>
      <c r="ET85" t="str">
        <f t="shared" si="17"/>
        <v>&amp;ref(Spell/P_Earth.jpg,nolink,25x25,Earth);1</v>
      </c>
      <c r="EU85" t="str">
        <f t="shared" si="18"/>
        <v>&amp;ref(Spell/V_Earth.jpg,nolink,25x25,Earth Gem);5</v>
      </c>
      <c r="EV85" t="str">
        <f t="shared" si="19"/>
        <v>攻撃力：16&amp;ref(Item/D_Slash.jpg,nolink,25x25,Slash Damage);&amp;ref(Item/D_Pierce.jpg,nolink,25x25,Pierce Damage);&amp;ref(Item/D_Magic.jpg,nolink,25x25,Magic Damage);&amp;br;筋力加算+25%&amp;br;攻撃修正：2&amp;br;防御修正：3&amp;br;長さ：3</v>
      </c>
      <c r="EW85" t="str">
        <f t="shared" si="20"/>
        <v>n/a</v>
      </c>
      <c r="EX85" t="str">
        <f t="shared" si="21"/>
        <v/>
      </c>
      <c r="EY85" t="str">
        <f t="shared" si="25"/>
        <v/>
      </c>
      <c r="EZ85" t="str">
        <f t="shared" si="33"/>
        <v/>
      </c>
      <c r="FA85" t="str">
        <f t="shared" si="26"/>
        <v/>
      </c>
      <c r="FB85" t="str">
        <f t="shared" si="22"/>
        <v/>
      </c>
      <c r="FC85" t="str">
        <f t="shared" si="27"/>
        <v/>
      </c>
      <c r="FD85" t="str">
        <f t="shared" si="28"/>
        <v>筋力+4</v>
      </c>
      <c r="FE85" t="str">
        <f t="shared" si="29"/>
        <v>攻撃力：16&amp;ref(Item/D_Slash.jpg,nolink,25x25,Slash Damage);&amp;ref(Item/D_Pierce.jpg,nolink,25x25,Pierce Damage);&amp;ref(Item/D_Magic.jpg,nolink,25x25,Magic Damage);&amp;br;筋力加算+25%&amp;br;攻撃修正：2&amp;br;防御修正：3&amp;br;長さ：3&amp;br;&amp;br;筋力+4</v>
      </c>
      <c r="FF85" t="str">
        <f t="shared" si="30"/>
        <v>&amp;br;筋力+4</v>
      </c>
      <c r="FG85" t="str">
        <f t="shared" si="31"/>
        <v>~</v>
      </c>
      <c r="FH85" s="24" t="str">
        <f t="shared" si="32"/>
        <v xml:space="preserve">|BGCOLOR(#000000):&amp;ref(Item/DH Weapons/Halberd-of-Might.jpg,nolink,75x75,Halberd of Might);|BGCOLOR(BLACK):COLOR(WHITE):''Halberd of Might''|両手|&amp;ref(Spell/P_Earth.jpg,nolink,25x25,Earth);1|&amp;ref(Spell/V_Earth.jpg,nolink,25x25,Earth Gem);5|
|~|&gt;|&gt;|&gt;|攻撃力：16&amp;ref(Item/D_Slash.jpg,nolink,25x25,Slash Damage);&amp;ref(Item/D_Pierce.jpg,nolink,25x25,Pierce Damage);&amp;ref(Item/D_Magic.jpg,nolink,25x25,Magic Damage);&amp;br;筋力加算+25%&amp;br;攻撃修正：2&amp;br;防御修正：3&amp;br;長さ：3&amp;br;&amp;br;筋力+4|
|&gt;|&gt;|&gt;|&gt;|BGCOLOR(#F5F5F5):筋力を高める。他の筋力依存攻撃も増幅|
</v>
      </c>
    </row>
    <row r="86" spans="1:164" x14ac:dyDescent="0.15">
      <c r="A86" t="str">
        <f t="shared" si="23"/>
        <v/>
      </c>
      <c r="C86" s="1" t="s">
        <v>3573</v>
      </c>
      <c r="E86" s="1">
        <v>2</v>
      </c>
      <c r="F86" s="1" t="s">
        <v>3583</v>
      </c>
      <c r="H86" s="1" t="s">
        <v>3580</v>
      </c>
      <c r="J86" s="1">
        <v>5</v>
      </c>
      <c r="L86" s="6">
        <v>25</v>
      </c>
      <c r="M86" s="1" t="s">
        <v>4335</v>
      </c>
      <c r="W86" s="1">
        <v>1</v>
      </c>
      <c r="AE86" s="1">
        <v>-1</v>
      </c>
      <c r="AF86" s="1">
        <v>-3</v>
      </c>
      <c r="AK86" s="1">
        <v>3</v>
      </c>
      <c r="AV86" s="1" t="s">
        <v>3584</v>
      </c>
      <c r="ER86" s="20" t="s">
        <v>4444</v>
      </c>
      <c r="ES86" t="str">
        <f t="shared" si="24"/>
        <v>BGCOLOR(#000000):&amp;ref(Item/DH Weapons/Hammer-of-the-Mountains.jpg,nolink,75x75,Hammer of the Mountains);|BGCOLOR(BLACK):COLOR(WHITE):''Hammer of the Mountains''</v>
      </c>
      <c r="ET86" t="str">
        <f t="shared" si="17"/>
        <v>&amp;ref(Spell/P_Earth.jpg,nolink,25x25,Earth);1</v>
      </c>
      <c r="EU86" t="str">
        <f t="shared" si="18"/>
        <v>&amp;ref(Spell/V_Earth.jpg,nolink,25x25,Earth Gem);5</v>
      </c>
      <c r="EV86" t="str">
        <f t="shared" si="19"/>
        <v>攻撃力：25&amp;ref(Item/D_Blunt.jpg,nolink,25x25,Blunt Damage);&amp;ref(Item/D_Magic.jpg,nolink,25x25,Magic Damage);&amp;br;筋力加算+25%&amp;br;攻撃修正：-1&amp;br;防御修正：-3&amp;br;長さ：3&amp;br;攻撃時追撃：Small Area Stun</v>
      </c>
      <c r="EW86" t="str">
        <f t="shared" si="20"/>
        <v>n/a</v>
      </c>
      <c r="EX86" t="str">
        <f t="shared" si="21"/>
        <v>n/a</v>
      </c>
      <c r="EY86" t="str">
        <f t="shared" si="25"/>
        <v/>
      </c>
      <c r="EZ86" t="str">
        <f t="shared" si="33"/>
        <v/>
      </c>
      <c r="FA86" t="str">
        <f t="shared" si="26"/>
        <v/>
      </c>
      <c r="FB86" t="str">
        <f t="shared" si="22"/>
        <v/>
      </c>
      <c r="FC86" t="str">
        <f t="shared" si="27"/>
        <v/>
      </c>
      <c r="FD86" t="str">
        <f t="shared" si="28"/>
        <v/>
      </c>
      <c r="FE86" t="str">
        <f t="shared" si="29"/>
        <v>攻撃力：25&amp;ref(Item/D_Blunt.jpg,nolink,25x25,Blunt Damage);&amp;ref(Item/D_Magic.jpg,nolink,25x25,Magic Damage);&amp;br;筋力加算+25%&amp;br;攻撃修正：-1&amp;br;防御修正：-3&amp;br;長さ：3&amp;br;攻撃時追撃：Small Area Stun</v>
      </c>
      <c r="FF86" t="str">
        <f t="shared" si="30"/>
        <v>~</v>
      </c>
      <c r="FG86" t="str">
        <f t="shared" si="31"/>
        <v>~</v>
      </c>
      <c r="FH86" s="24" t="str">
        <f t="shared" si="32"/>
        <v xml:space="preserve">|BGCOLOR(#000000):&amp;ref(Item/DH Weapons/Hammer-of-the-Mountains.jpg,nolink,75x75,Hammer of the Mountains);|BGCOLOR(BLACK):COLOR(WHITE):''Hammer of the Mountains''|両手|&amp;ref(Spell/P_Earth.jpg,nolink,25x25,Earth);1|&amp;ref(Spell/V_Earth.jpg,nolink,25x25,Earth Gem);5|
|~|&gt;|&gt;|&gt;|攻撃力：25&amp;ref(Item/D_Blunt.jpg,nolink,25x25,Blunt Damage);&amp;ref(Item/D_Magic.jpg,nolink,25x25,Magic Damage);&amp;br;筋力加算+25%&amp;br;攻撃修正：-1&amp;br;防御修正：-3&amp;br;長さ：3&amp;br;攻撃時追撃：Small Area Stun|
|&gt;|&gt;|&gt;|&gt;|BGCOLOR(#F5F5F5):驚異の威力と悲惨な技量修正。小さな敵を怯ませる|
</v>
      </c>
    </row>
    <row r="87" spans="1:164" x14ac:dyDescent="0.15">
      <c r="A87" t="str">
        <f t="shared" si="23"/>
        <v/>
      </c>
      <c r="C87" s="1" t="s">
        <v>3573</v>
      </c>
      <c r="E87" s="1">
        <v>2</v>
      </c>
      <c r="F87" s="1" t="s">
        <v>3585</v>
      </c>
      <c r="H87" s="1" t="s">
        <v>3580</v>
      </c>
      <c r="J87" s="1">
        <v>5</v>
      </c>
      <c r="L87" s="6">
        <v>3</v>
      </c>
      <c r="M87" s="1" t="s">
        <v>4335</v>
      </c>
      <c r="W87" s="1">
        <v>1</v>
      </c>
      <c r="AE87" s="1">
        <v>2</v>
      </c>
      <c r="AF87" s="1">
        <v>4</v>
      </c>
      <c r="AK87" s="1">
        <v>3</v>
      </c>
      <c r="AX87" s="2">
        <v>15</v>
      </c>
      <c r="EQ87" s="7" t="s">
        <v>3722</v>
      </c>
      <c r="ER87" s="20" t="s">
        <v>4445</v>
      </c>
      <c r="ES87" t="str">
        <f t="shared" si="24"/>
        <v>BGCOLOR(#000000):&amp;ref(Item/DH Weapons/Lightning-Rod.jpg,nolink,75x75,Lightning Rod);|BGCOLOR(BLACK):COLOR(WHITE):''Lightning Rod''</v>
      </c>
      <c r="ET87" t="str">
        <f t="shared" si="17"/>
        <v>&amp;ref(Spell/P_Earth.jpg,nolink,25x25,Earth);1</v>
      </c>
      <c r="EU87" t="str">
        <f t="shared" si="18"/>
        <v>&amp;ref(Spell/V_Earth.jpg,nolink,25x25,Earth Gem);5</v>
      </c>
      <c r="EV87" t="str">
        <f t="shared" si="19"/>
        <v>攻撃力：3&amp;ref(Item/D_Blunt.jpg,nolink,25x25,Blunt Damage);&amp;ref(Item/D_Magic.jpg,nolink,25x25,Magic Damage);&amp;br;筋力加算+25%&amp;br;攻撃修正：2&amp;br;防御修正：4&amp;br;長さ：3</v>
      </c>
      <c r="EW87" t="str">
        <f t="shared" si="20"/>
        <v>n/a</v>
      </c>
      <c r="EX87" t="str">
        <f t="shared" si="21"/>
        <v>&amp;ref(Item/Shock-Resistant.jpg,nolink,25x25,Shock Resistant (15));</v>
      </c>
      <c r="EY87" t="str">
        <f t="shared" si="25"/>
        <v/>
      </c>
      <c r="EZ87" t="str">
        <f t="shared" si="33"/>
        <v/>
      </c>
      <c r="FA87" t="str">
        <f t="shared" si="26"/>
        <v/>
      </c>
      <c r="FB87" t="str">
        <f t="shared" si="22"/>
        <v/>
      </c>
      <c r="FC87" t="str">
        <f t="shared" si="27"/>
        <v/>
      </c>
      <c r="FD87" t="str">
        <f t="shared" si="28"/>
        <v>&amp;ref(Item/Shock-Resistant.jpg,nolink,25x25,Shock Resistant (15));&amp;br;Corpse Construct召喚数+3</v>
      </c>
      <c r="FE87" t="str">
        <f t="shared" si="29"/>
        <v>攻撃力：3&amp;ref(Item/D_Blunt.jpg,nolink,25x25,Blunt Damage);&amp;ref(Item/D_Magic.jpg,nolink,25x25,Magic Damage);&amp;br;筋力加算+25%&amp;br;攻撃修正：2&amp;br;防御修正：4&amp;br;長さ：3&amp;br;&amp;br;&amp;ref(Item/Shock-Resistant.jpg,nolink,25x25,Shock Resistant (15));&amp;br;Corpse Construct召喚数+3</v>
      </c>
      <c r="FF87" t="str">
        <f t="shared" si="30"/>
        <v>&amp;br;&amp;ref(Item/Shock-Resistant.jpg,nolink,25x25,Shock Resistant (15));&amp;br;Corpse Construct召喚数+3</v>
      </c>
      <c r="FG87" t="str">
        <f t="shared" si="31"/>
        <v>~</v>
      </c>
      <c r="FH87" s="24" t="str">
        <f t="shared" si="32"/>
        <v xml:space="preserve">|BGCOLOR(#000000):&amp;ref(Item/DH Weapons/Lightning-Rod.jpg,nolink,75x75,Lightning Rod);|BGCOLOR(BLACK):COLOR(WHITE):''Lightning Rod''|両手|&amp;ref(Spell/P_Earth.jpg,nolink,25x25,Earth);1|&amp;ref(Spell/V_Earth.jpg,nolink,25x25,Earth Gem);5|
|~|&gt;|&gt;|&gt;|攻撃力：3&amp;ref(Item/D_Blunt.jpg,nolink,25x25,Blunt Damage);&amp;ref(Item/D_Magic.jpg,nolink,25x25,Magic Damage);&amp;br;筋力加算+25%&amp;br;攻撃修正：2&amp;br;防御修正：4&amp;br;長さ：3&amp;br;&amp;br;&amp;ref(Item/Shock-Resistant.jpg,nolink,25x25,Shock Resistant (15));&amp;br;Corpse Construct召喚数+3|
|&gt;|&gt;|&gt;|&gt;|BGCOLOR(#F5F5F5):電撃避け。死体工作の友でもある|
</v>
      </c>
    </row>
    <row r="88" spans="1:164" x14ac:dyDescent="0.15">
      <c r="A88" t="str">
        <f t="shared" si="23"/>
        <v/>
      </c>
      <c r="C88" s="1" t="s">
        <v>3573</v>
      </c>
      <c r="E88" s="1">
        <v>2</v>
      </c>
      <c r="F88" s="1" t="s">
        <v>3586</v>
      </c>
      <c r="H88" s="1" t="s">
        <v>3587</v>
      </c>
      <c r="J88" s="1">
        <v>5</v>
      </c>
      <c r="L88" s="6">
        <v>10</v>
      </c>
      <c r="M88" s="1" t="s">
        <v>4333</v>
      </c>
      <c r="W88" s="1">
        <v>1</v>
      </c>
      <c r="AE88" s="1">
        <v>2</v>
      </c>
      <c r="AF88" s="1">
        <v>3</v>
      </c>
      <c r="AK88" s="1">
        <v>2</v>
      </c>
      <c r="AT88" s="1" t="s">
        <v>3588</v>
      </c>
      <c r="ER88" s="20" t="s">
        <v>4446</v>
      </c>
      <c r="ES88" t="str">
        <f t="shared" si="24"/>
        <v>BGCOLOR(#000000):&amp;ref(Item/DH Weapons/Bane-Blade.jpg,nolink,75x75,Bane Blade);|BGCOLOR(BLACK):COLOR(WHITE):''Bane Blade''</v>
      </c>
      <c r="ET88" t="str">
        <f t="shared" si="17"/>
        <v>&amp;ref(Spell/P_Death.jpg,nolink,25x25,Death);1</v>
      </c>
      <c r="EU88" t="str">
        <f t="shared" si="18"/>
        <v>&amp;ref(Spell/V_Death.jpg,nolink,25x25,Death Gem);5</v>
      </c>
      <c r="EV88" t="str">
        <f t="shared" si="19"/>
        <v>攻撃力：10&amp;ref(Item/D_Slash.jpg,nolink,25x25,Slash Damage);&amp;ref(Item/D_Magic.jpg,nolink,25x25,Magic Damage);&amp;br;筋力加算+25%&amp;br;攻撃修正：2&amp;br;防御修正：3&amp;br;長さ：2&amp;br;負傷時追撃：Decay</v>
      </c>
      <c r="EW88" t="str">
        <f t="shared" si="20"/>
        <v>n/a</v>
      </c>
      <c r="EX88" t="str">
        <f t="shared" si="21"/>
        <v>n/a</v>
      </c>
      <c r="EY88" t="str">
        <f t="shared" si="25"/>
        <v/>
      </c>
      <c r="EZ88" t="str">
        <f t="shared" si="33"/>
        <v/>
      </c>
      <c r="FA88" t="str">
        <f t="shared" si="26"/>
        <v/>
      </c>
      <c r="FB88" t="str">
        <f t="shared" si="22"/>
        <v/>
      </c>
      <c r="FC88" t="str">
        <f t="shared" si="27"/>
        <v/>
      </c>
      <c r="FD88" t="str">
        <f t="shared" si="28"/>
        <v/>
      </c>
      <c r="FE88" t="str">
        <f t="shared" si="29"/>
        <v>攻撃力：10&amp;ref(Item/D_Slash.jpg,nolink,25x25,Slash Damage);&amp;ref(Item/D_Magic.jpg,nolink,25x25,Magic Damage);&amp;br;筋力加算+25%&amp;br;攻撃修正：2&amp;br;防御修正：3&amp;br;長さ：2&amp;br;負傷時追撃：Decay</v>
      </c>
      <c r="FF88" t="str">
        <f t="shared" si="30"/>
        <v>~</v>
      </c>
      <c r="FG88" t="str">
        <f t="shared" si="31"/>
        <v>~</v>
      </c>
      <c r="FH88" s="24" t="str">
        <f t="shared" si="32"/>
        <v xml:space="preserve">|BGCOLOR(#000000):&amp;ref(Item/DH Weapons/Bane-Blade.jpg,nolink,75x75,Bane Blade);|BGCOLOR(BLACK):COLOR(WHITE):''Bane Blade''|両手|&amp;ref(Spell/P_Death.jpg,nolink,25x25,Death);1|&amp;ref(Spell/V_Death.jpg,nolink,25x25,Death Gem);5|
|~|&gt;|&gt;|&gt;|攻撃力：10&amp;ref(Item/D_Slash.jpg,nolink,25x25,Slash Damage);&amp;ref(Item/D_Magic.jpg,nolink,25x25,Magic Damage);&amp;br;筋力加算+25%&amp;br;攻撃修正：2&amp;br;防御修正：3&amp;br;長さ：2&amp;br;負傷時追撃：Decay|
|&gt;|&gt;|&gt;|&gt;|BGCOLOR(#F5F5F5):敵を腐敗させる冥界の大剣|
</v>
      </c>
    </row>
    <row r="89" spans="1:164" x14ac:dyDescent="0.15">
      <c r="A89" t="str">
        <f t="shared" si="23"/>
        <v/>
      </c>
      <c r="C89" s="1" t="s">
        <v>3573</v>
      </c>
      <c r="E89" s="1">
        <v>2</v>
      </c>
      <c r="F89" s="1" t="s">
        <v>3589</v>
      </c>
      <c r="H89" s="1" t="s">
        <v>3587</v>
      </c>
      <c r="I89" s="1" t="s">
        <v>3575</v>
      </c>
      <c r="J89" s="1">
        <v>5</v>
      </c>
      <c r="K89" s="7">
        <v>5</v>
      </c>
      <c r="L89" s="6">
        <v>16</v>
      </c>
      <c r="M89" s="1" t="s">
        <v>4336</v>
      </c>
      <c r="W89" s="1">
        <v>1</v>
      </c>
      <c r="AE89" s="1">
        <v>2</v>
      </c>
      <c r="AF89" s="1">
        <v>2</v>
      </c>
      <c r="AK89" s="1">
        <v>3</v>
      </c>
      <c r="AV89" s="1" t="s">
        <v>3590</v>
      </c>
      <c r="ER89" s="20" t="s">
        <v>4447</v>
      </c>
      <c r="ES89" t="str">
        <f t="shared" si="24"/>
        <v>BGCOLOR(#000000):&amp;ref(Item/DH Weapons/Doom-Glaive.jpg,nolink,75x75,Doom Glaive);|BGCOLOR(BLACK):COLOR(WHITE):''Doom Glaive''</v>
      </c>
      <c r="ET89" t="str">
        <f t="shared" si="17"/>
        <v>&amp;ref(Spell/P_Death.jpg,nolink,25x25,Death);1&amp;ref(Spell/P_Astral.jpg,nolink,25x25,Astral);1</v>
      </c>
      <c r="EU89" t="str">
        <f t="shared" si="18"/>
        <v>&amp;ref(Spell/V_Death.jpg,nolink,25x25,Death Gem);5&amp;ref(Spell/V_Astral.jpg,nolink,25x25,Astral Pearl);5</v>
      </c>
      <c r="EV89" t="str">
        <f t="shared" si="19"/>
        <v>攻撃力：16&amp;ref(Item/D_Slash.jpg,nolink,25x25,Slash Damage);&amp;ref(Item/D_Pierce.jpg,nolink,25x25,Pierce Damage);&amp;ref(Item/D_Magic.jpg,nolink,25x25,Magic Damage);&amp;br;筋力加算+25%&amp;br;攻撃修正：2&amp;br;防御修正：2&amp;br;長さ：3&amp;br;攻撃時追撃：Small Area Curse and Decay</v>
      </c>
      <c r="EW89" t="str">
        <f t="shared" si="20"/>
        <v>n/a</v>
      </c>
      <c r="EX89" t="str">
        <f t="shared" si="21"/>
        <v>n/a</v>
      </c>
      <c r="EY89" t="str">
        <f t="shared" si="25"/>
        <v/>
      </c>
      <c r="EZ89" t="str">
        <f t="shared" si="33"/>
        <v/>
      </c>
      <c r="FA89" t="str">
        <f t="shared" si="26"/>
        <v/>
      </c>
      <c r="FB89" t="str">
        <f t="shared" si="22"/>
        <v/>
      </c>
      <c r="FC89" t="str">
        <f t="shared" si="27"/>
        <v/>
      </c>
      <c r="FD89" t="str">
        <f t="shared" si="28"/>
        <v/>
      </c>
      <c r="FE89" t="str">
        <f t="shared" si="29"/>
        <v>攻撃力：16&amp;ref(Item/D_Slash.jpg,nolink,25x25,Slash Damage);&amp;ref(Item/D_Pierce.jpg,nolink,25x25,Pierce Damage);&amp;ref(Item/D_Magic.jpg,nolink,25x25,Magic Damage);&amp;br;筋力加算+25%&amp;br;攻撃修正：2&amp;br;防御修正：2&amp;br;長さ：3&amp;br;攻撃時追撃：Small Area Curse and Decay</v>
      </c>
      <c r="FF89" t="str">
        <f t="shared" si="30"/>
        <v>~</v>
      </c>
      <c r="FG89" t="str">
        <f t="shared" si="31"/>
        <v>~</v>
      </c>
      <c r="FH89" s="24" t="str">
        <f t="shared" si="32"/>
        <v xml:space="preserve">|BGCOLOR(#000000):&amp;ref(Item/DH Weapons/Doom-Glaive.jpg,nolink,75x75,Doom Glaive);|BGCOLOR(BLACK):COLOR(WHITE):''Doom Glaive''|両手|&amp;ref(Spell/P_Death.jpg,nolink,25x25,Death);1&amp;ref(Spell/P_Astral.jpg,nolink,25x25,Astral);1|&amp;ref(Spell/V_Death.jpg,nolink,25x25,Death Gem);5&amp;ref(Spell/V_Astral.jpg,nolink,25x25,Astral Pearl);5|
|~|&gt;|&gt;|&gt;|攻撃力：16&amp;ref(Item/D_Slash.jpg,nolink,25x25,Slash Damage);&amp;ref(Item/D_Pierce.jpg,nolink,25x25,Pierce Damage);&amp;ref(Item/D_Magic.jpg,nolink,25x25,Magic Damage);&amp;br;筋力加算+25%&amp;br;攻撃修正：2&amp;br;防御修正：2&amp;br;長さ：3&amp;br;攻撃時追撃：Small Area Curse and Decay|
|&gt;|&gt;|&gt;|&gt;|BGCOLOR(#F5F5F5):腐敗と呪いを撒く。攻撃力も十分|
</v>
      </c>
    </row>
    <row r="90" spans="1:164" x14ac:dyDescent="0.15">
      <c r="A90" t="str">
        <f t="shared" si="23"/>
        <v/>
      </c>
      <c r="C90" s="1" t="s">
        <v>3573</v>
      </c>
      <c r="E90" s="1">
        <v>2</v>
      </c>
      <c r="F90" s="1" t="s">
        <v>3591</v>
      </c>
      <c r="H90" s="1" t="s">
        <v>3592</v>
      </c>
      <c r="J90" s="1">
        <v>5</v>
      </c>
      <c r="L90" s="6">
        <v>5</v>
      </c>
      <c r="W90" s="1">
        <v>1</v>
      </c>
      <c r="AE90" s="1">
        <v>3</v>
      </c>
      <c r="AF90" s="1">
        <v>5</v>
      </c>
      <c r="AK90" s="1">
        <v>3</v>
      </c>
      <c r="AT90" s="1" t="s">
        <v>3593</v>
      </c>
      <c r="ER90" s="20" t="s">
        <v>4448</v>
      </c>
      <c r="ES90" t="str">
        <f t="shared" si="24"/>
        <v>BGCOLOR(#000000):&amp;ref(Item/DH Weapons/Thorn-Staff.jpg,nolink,75x75,Thorn Staff);|BGCOLOR(BLACK):COLOR(WHITE):''Thorn Staff''</v>
      </c>
      <c r="ET90" t="str">
        <f t="shared" si="17"/>
        <v>&amp;ref(Spell/P_Nature.jpg,nolink,25x25,Nature);1</v>
      </c>
      <c r="EU90" t="str">
        <f t="shared" si="18"/>
        <v>&amp;ref(Spell/V_Nature.jpg,nolink,25x25,Nature Gem);5</v>
      </c>
      <c r="EV90" t="str">
        <f t="shared" si="19"/>
        <v>攻撃力：5&amp;br;筋力加算+25%&amp;br;攻撃修正：3&amp;br;防御修正：5&amp;br;長さ：3&amp;br;負傷時追撃：Strong Poison</v>
      </c>
      <c r="EW90" t="str">
        <f t="shared" si="20"/>
        <v>n/a</v>
      </c>
      <c r="EX90" t="str">
        <f t="shared" si="21"/>
        <v>n/a</v>
      </c>
      <c r="EY90" t="str">
        <f t="shared" si="25"/>
        <v/>
      </c>
      <c r="EZ90" t="str">
        <f t="shared" si="33"/>
        <v/>
      </c>
      <c r="FA90" t="str">
        <f t="shared" si="26"/>
        <v/>
      </c>
      <c r="FB90" t="str">
        <f t="shared" si="22"/>
        <v/>
      </c>
      <c r="FC90" t="str">
        <f t="shared" si="27"/>
        <v/>
      </c>
      <c r="FD90" t="str">
        <f t="shared" si="28"/>
        <v/>
      </c>
      <c r="FE90" t="str">
        <f t="shared" si="29"/>
        <v>攻撃力：5&amp;br;筋力加算+25%&amp;br;攻撃修正：3&amp;br;防御修正：5&amp;br;長さ：3&amp;br;負傷時追撃：Strong Poison</v>
      </c>
      <c r="FF90" t="str">
        <f t="shared" si="30"/>
        <v>~</v>
      </c>
      <c r="FG90" t="str">
        <f t="shared" si="31"/>
        <v>~</v>
      </c>
      <c r="FH90" s="24" t="str">
        <f t="shared" si="32"/>
        <v xml:space="preserve">|BGCOLOR(#000000):&amp;ref(Item/DH Weapons/Thorn-Staff.jpg,nolink,75x75,Thorn Staff);|BGCOLOR(BLACK):COLOR(WHITE):''Thorn Staff''|両手|&amp;ref(Spell/P_Nature.jpg,nolink,25x25,Nature);1|&amp;ref(Spell/V_Nature.jpg,nolink,25x25,Nature Gem);5|
|~|&gt;|&gt;|&gt;|攻撃力：5&amp;br;筋力加算+25%&amp;br;攻撃修正：3&amp;br;防御修正：5&amp;br;長さ：3&amp;br;負傷時追撃：Strong Poison|
|&gt;|&gt;|&gt;|&gt;|BGCOLOR(#F5F5F5):猛毒を持つ六尺棒。攻撃力はお寒いが毒は侮れない|
</v>
      </c>
    </row>
    <row r="91" spans="1:164" x14ac:dyDescent="0.15">
      <c r="A91" t="str">
        <f t="shared" si="23"/>
        <v/>
      </c>
      <c r="C91" s="1" t="s">
        <v>3573</v>
      </c>
      <c r="E91" s="1">
        <v>2</v>
      </c>
      <c r="F91" s="1" t="s">
        <v>3594</v>
      </c>
      <c r="H91" s="1" t="s">
        <v>3595</v>
      </c>
      <c r="J91" s="1">
        <v>10</v>
      </c>
      <c r="L91" s="6">
        <v>3</v>
      </c>
      <c r="W91" s="1">
        <v>1</v>
      </c>
      <c r="AB91" s="1">
        <v>4</v>
      </c>
      <c r="AE91" s="1">
        <v>2</v>
      </c>
      <c r="AF91" s="1">
        <v>1</v>
      </c>
      <c r="AK91" s="1">
        <v>0</v>
      </c>
      <c r="EQ91" s="7" t="s">
        <v>3598</v>
      </c>
      <c r="ER91" s="20" t="s">
        <v>4449</v>
      </c>
      <c r="ES91" t="str">
        <f t="shared" si="24"/>
        <v>BGCOLOR(#000000):&amp;ref(Item/DH Weapons/Gloves-of-the-Gladiator.jpg,nolink,75x75,Gloves of the Gladiator);|BGCOLOR(BLACK):COLOR(WHITE):''Gloves of the Gladiator''</v>
      </c>
      <c r="ET91" t="str">
        <f t="shared" si="17"/>
        <v>&amp;ref(Spell/P_Nature.jpg,nolink,25x25,Nature);2</v>
      </c>
      <c r="EU91" t="str">
        <f t="shared" si="18"/>
        <v>&amp;ref(Spell/V_Nature.jpg,nolink,25x25,Nature Gem);10</v>
      </c>
      <c r="EV91" t="str">
        <f t="shared" si="19"/>
        <v>攻撃力：3&amp;br;筋力加算+25%&amp;br;4回連続攻撃&amp;br;攻撃修正：2&amp;br;防御修正：1&amp;br;長さ：0</v>
      </c>
      <c r="EW91" t="str">
        <f t="shared" si="20"/>
        <v>n/a</v>
      </c>
      <c r="EX91" t="str">
        <f t="shared" si="21"/>
        <v/>
      </c>
      <c r="EY91" t="str">
        <f t="shared" si="25"/>
        <v/>
      </c>
      <c r="EZ91" t="str">
        <f t="shared" si="33"/>
        <v/>
      </c>
      <c r="FA91" t="str">
        <f t="shared" si="26"/>
        <v/>
      </c>
      <c r="FB91" t="str">
        <f t="shared" si="22"/>
        <v/>
      </c>
      <c r="FC91" t="str">
        <f t="shared" si="27"/>
        <v/>
      </c>
      <c r="FD91" t="str">
        <f t="shared" si="28"/>
        <v>筋力+3、魔法抵抗+1</v>
      </c>
      <c r="FE91" t="str">
        <f t="shared" si="29"/>
        <v>攻撃力：3&amp;br;筋力加算+25%&amp;br;4回連続攻撃&amp;br;攻撃修正：2&amp;br;防御修正：1&amp;br;長さ：0&amp;br;&amp;br;筋力+3、魔法抵抗+1</v>
      </c>
      <c r="FF91" t="str">
        <f t="shared" si="30"/>
        <v>&amp;br;筋力+3、魔法抵抗+1</v>
      </c>
      <c r="FG91" t="str">
        <f t="shared" si="31"/>
        <v>~</v>
      </c>
      <c r="FH91" s="24" t="str">
        <f t="shared" si="32"/>
        <v xml:space="preserve">|BGCOLOR(#000000):&amp;ref(Item/DH Weapons/Gloves-of-the-Gladiator.jpg,nolink,75x75,Gloves of the Gladiator);|BGCOLOR(BLACK):COLOR(WHITE):''Gloves of the Gladiator''|両手|&amp;ref(Spell/P_Nature.jpg,nolink,25x25,Nature);2|&amp;ref(Spell/V_Nature.jpg,nolink,25x25,Nature Gem);10|
|~|&gt;|&gt;|&gt;|攻撃力：3&amp;br;筋力加算+25%&amp;br;4回連続攻撃&amp;br;攻撃修正：2&amp;br;防御修正：1&amp;br;長さ：0&amp;br;&amp;br;筋力+3、魔法抵抗+1|
|&gt;|&gt;|&gt;|&gt;|BGCOLOR(#F5F5F5):連打を叩き込める。筋力次第では驚異的威力に|
</v>
      </c>
    </row>
    <row r="92" spans="1:164" x14ac:dyDescent="0.15">
      <c r="A92" t="str">
        <f t="shared" si="23"/>
        <v/>
      </c>
      <c r="C92" s="1" t="s">
        <v>3573</v>
      </c>
      <c r="E92" s="1">
        <v>2</v>
      </c>
      <c r="F92" s="1" t="s">
        <v>3599</v>
      </c>
      <c r="H92" s="1" t="s">
        <v>3578</v>
      </c>
      <c r="J92" s="1">
        <v>5</v>
      </c>
      <c r="L92" s="6">
        <v>12</v>
      </c>
      <c r="M92" s="1" t="s">
        <v>4334</v>
      </c>
      <c r="N92" s="1" t="s">
        <v>3570</v>
      </c>
      <c r="Q92" s="1">
        <v>3</v>
      </c>
      <c r="T92" s="11">
        <v>3</v>
      </c>
      <c r="W92" s="1">
        <v>1</v>
      </c>
      <c r="AB92" s="1">
        <v>-1</v>
      </c>
      <c r="AG92" s="1">
        <v>45</v>
      </c>
      <c r="AH92" s="1">
        <v>4</v>
      </c>
      <c r="AI92" s="1">
        <v>12</v>
      </c>
      <c r="ER92" s="20" t="s">
        <v>4450</v>
      </c>
      <c r="ES92" t="str">
        <f t="shared" si="24"/>
        <v>BGCOLOR(#000000):&amp;ref(Item/DH Weapons/Just-Man's-Cross.jpg,nolink,75x75,Just Man's Cross);|BGCOLOR(BLACK):COLOR(WHITE):''Just Man's Cross''</v>
      </c>
      <c r="ET92" t="str">
        <f t="shared" si="17"/>
        <v>&amp;ref(Spell/P_Fire.jpg,nolink,25x25,Fire);1</v>
      </c>
      <c r="EU92" t="str">
        <f t="shared" si="18"/>
        <v>&amp;ref(Spell/V_Fire.jpg,nolink,25x25,Fire Gem);5</v>
      </c>
      <c r="EV92" t="str">
        <f t="shared" si="19"/>
        <v>攻撃力：12&amp;ref(Item/D_Pierce.jpg,nolink,25x25,Pierce Damage);&amp;ref(Item/D_Magic.jpg,nolink,25x25,Magic Damage);&amp;br;防御貫通&amp;br;対アンデッド/デーモン三倍打&amp;br;筋力加算三分の一&amp;br;筋力加算+25%&amp;br;2ラウンド毎に1回攻撃&amp;br;射程：45&amp;br;精度修正：4&amp;br;弾数：12</v>
      </c>
      <c r="EW92" t="str">
        <f t="shared" si="20"/>
        <v>n/a</v>
      </c>
      <c r="EX92" t="str">
        <f t="shared" si="21"/>
        <v>n/a</v>
      </c>
      <c r="EY92" t="str">
        <f t="shared" si="25"/>
        <v/>
      </c>
      <c r="EZ92" t="str">
        <f t="shared" si="33"/>
        <v/>
      </c>
      <c r="FA92" t="str">
        <f t="shared" si="26"/>
        <v/>
      </c>
      <c r="FB92" t="str">
        <f t="shared" si="22"/>
        <v/>
      </c>
      <c r="FC92" t="str">
        <f t="shared" si="27"/>
        <v/>
      </c>
      <c r="FD92" t="str">
        <f t="shared" si="28"/>
        <v/>
      </c>
      <c r="FE92" t="str">
        <f t="shared" si="29"/>
        <v>攻撃力：12&amp;ref(Item/D_Pierce.jpg,nolink,25x25,Pierce Damage);&amp;ref(Item/D_Magic.jpg,nolink,25x25,Magic Damage);&amp;br;防御貫通&amp;br;対アンデッド/デーモン三倍打&amp;br;筋力加算三分の一&amp;br;筋力加算+25%&amp;br;2ラウンド毎に1回攻撃&amp;br;射程：45&amp;br;精度修正：4&amp;br;弾数：12</v>
      </c>
      <c r="FF92" t="str">
        <f t="shared" si="30"/>
        <v>~</v>
      </c>
      <c r="FG92" t="str">
        <f t="shared" si="31"/>
        <v>~</v>
      </c>
      <c r="FH92" s="24" t="str">
        <f t="shared" si="32"/>
        <v xml:space="preserve">|BGCOLOR(#000000):&amp;ref(Item/DH Weapons/Just-Man's-Cross.jpg,nolink,75x75,Just Man's Cross);|BGCOLOR(BLACK):COLOR(WHITE):''Just Man's Cross''|両手|&amp;ref(Spell/P_Fire.jpg,nolink,25x25,Fire);1|&amp;ref(Spell/V_Fire.jpg,nolink,25x25,Fire Gem);5|
|~|&gt;|&gt;|&gt;|攻撃力：12&amp;ref(Item/D_Pierce.jpg,nolink,25x25,Pierce Damage);&amp;ref(Item/D_Magic.jpg,nolink,25x25,Magic Damage);&amp;br;防御貫通&amp;br;対アンデッド/デーモン三倍打&amp;br;筋力加算三分の一&amp;br;筋力加算+25%&amp;br;2ラウンド毎に1回攻撃&amp;br;射程：45&amp;br;精度修正：4&amp;br;弾数：12|
|&gt;|&gt;|&gt;|&gt;|BGCOLOR(#F5F5F5):不浄を射抜く弩。それ以外にはやや平凡|
</v>
      </c>
    </row>
    <row r="93" spans="1:164" x14ac:dyDescent="0.15">
      <c r="A93" t="str">
        <f t="shared" si="23"/>
        <v/>
      </c>
      <c r="C93" s="1" t="s">
        <v>3573</v>
      </c>
      <c r="E93" s="1">
        <v>2</v>
      </c>
      <c r="F93" s="1" t="s">
        <v>3600</v>
      </c>
      <c r="H93" s="1" t="s">
        <v>3601</v>
      </c>
      <c r="J93" s="1">
        <v>5</v>
      </c>
      <c r="L93" s="6">
        <v>12</v>
      </c>
      <c r="M93" s="1" t="s">
        <v>4334</v>
      </c>
      <c r="W93" s="1">
        <v>1</v>
      </c>
      <c r="AG93" s="1">
        <v>50</v>
      </c>
      <c r="AH93" s="1">
        <v>30</v>
      </c>
      <c r="AI93" s="1">
        <v>12</v>
      </c>
      <c r="ER93" s="20" t="s">
        <v>4451</v>
      </c>
      <c r="ES93" t="str">
        <f t="shared" si="24"/>
        <v>BGCOLOR(#000000):&amp;ref(Item/DH Weapons/Trueshot-Longbow.jpg,nolink,75x75,Trueshot Longbow);|BGCOLOR(BLACK):COLOR(WHITE):''Trueshot Longbow''</v>
      </c>
      <c r="ET93" t="str">
        <f t="shared" si="17"/>
        <v>&amp;ref(Spell/P_Air.jpg,nolink,25x25,Air);1</v>
      </c>
      <c r="EU93" t="str">
        <f t="shared" si="18"/>
        <v>&amp;ref(Spell/V_Air.jpg,nolink,25x25,Air Gem);5</v>
      </c>
      <c r="EV93" t="str">
        <f t="shared" si="19"/>
        <v>攻撃力：12&amp;ref(Item/D_Pierce.jpg,nolink,25x25,Pierce Damage);&amp;ref(Item/D_Magic.jpg,nolink,25x25,Magic Damage);&amp;br;筋力加算+25%&amp;br;射程：50&amp;br;精度修正：30&amp;br;弾数：12</v>
      </c>
      <c r="EW93" t="str">
        <f t="shared" si="20"/>
        <v>n/a</v>
      </c>
      <c r="EX93" t="str">
        <f t="shared" si="21"/>
        <v>n/a</v>
      </c>
      <c r="EY93" t="str">
        <f t="shared" si="25"/>
        <v/>
      </c>
      <c r="EZ93" t="str">
        <f t="shared" si="33"/>
        <v/>
      </c>
      <c r="FA93" t="str">
        <f t="shared" si="26"/>
        <v/>
      </c>
      <c r="FB93" t="str">
        <f t="shared" si="22"/>
        <v/>
      </c>
      <c r="FC93" t="str">
        <f t="shared" si="27"/>
        <v/>
      </c>
      <c r="FD93" t="str">
        <f t="shared" si="28"/>
        <v/>
      </c>
      <c r="FE93" t="str">
        <f t="shared" si="29"/>
        <v>攻撃力：12&amp;ref(Item/D_Pierce.jpg,nolink,25x25,Pierce Damage);&amp;ref(Item/D_Magic.jpg,nolink,25x25,Magic Damage);&amp;br;筋力加算+25%&amp;br;射程：50&amp;br;精度修正：30&amp;br;弾数：12</v>
      </c>
      <c r="FF93" t="str">
        <f t="shared" si="30"/>
        <v>~</v>
      </c>
      <c r="FG93" t="str">
        <f t="shared" si="31"/>
        <v>~</v>
      </c>
      <c r="FH93" s="24" t="str">
        <f t="shared" si="32"/>
        <v xml:space="preserve">|BGCOLOR(#000000):&amp;ref(Item/DH Weapons/Trueshot-Longbow.jpg,nolink,75x75,Trueshot Longbow);|BGCOLOR(BLACK):COLOR(WHITE):''Trueshot Longbow''|両手|&amp;ref(Spell/P_Air.jpg,nolink,25x25,Air);1|&amp;ref(Spell/V_Air.jpg,nolink,25x25,Air Gem);5|
|~|&gt;|&gt;|&gt;|攻撃力：12&amp;ref(Item/D_Pierce.jpg,nolink,25x25,Pierce Damage);&amp;ref(Item/D_Magic.jpg,nolink,25x25,Magic Damage);&amp;br;筋力加算+25%&amp;br;射程：50&amp;br;精度修正：30&amp;br;弾数：12|
|&gt;|&gt;|&gt;|&gt;|BGCOLOR(#F5F5F5):高精度な長弓。狙い通りに飛ばしやすい|
</v>
      </c>
    </row>
    <row r="94" spans="1:164" x14ac:dyDescent="0.15">
      <c r="A94" t="str">
        <f t="shared" si="23"/>
        <v/>
      </c>
      <c r="C94" s="1" t="s">
        <v>3573</v>
      </c>
      <c r="E94" s="1">
        <v>2</v>
      </c>
      <c r="F94" s="1" t="s">
        <v>3602</v>
      </c>
      <c r="H94" s="1" t="s">
        <v>3603</v>
      </c>
      <c r="J94" s="1">
        <v>15</v>
      </c>
      <c r="L94" s="6">
        <v>3</v>
      </c>
      <c r="M94" s="1" t="s">
        <v>4335</v>
      </c>
      <c r="W94" s="1">
        <v>1</v>
      </c>
      <c r="AE94" s="1">
        <v>2</v>
      </c>
      <c r="AF94" s="1">
        <v>4</v>
      </c>
      <c r="AK94" s="1">
        <v>3</v>
      </c>
      <c r="AY94" s="2">
        <v>5</v>
      </c>
      <c r="EQ94" s="7" t="s">
        <v>3604</v>
      </c>
      <c r="ER94" s="20" t="s">
        <v>4452</v>
      </c>
      <c r="ES94" t="str">
        <f t="shared" si="24"/>
        <v>BGCOLOR(#000000):&amp;ref(Item/DH Weapons/Ice-Pebble-Staff.jpg,nolink,75x75,Ice Pebble Staff);|BGCOLOR(BLACK):COLOR(WHITE):''Ice Pebble Staff''</v>
      </c>
      <c r="ET94" t="str">
        <f t="shared" si="17"/>
        <v>&amp;ref(Spell/P_Water.jpg,nolink,25x25,Water);3</v>
      </c>
      <c r="EU94" t="str">
        <f t="shared" si="18"/>
        <v>&amp;ref(Spell/V_Water.jpg,nolink,25x25,Water Gem);15</v>
      </c>
      <c r="EV94" t="str">
        <f t="shared" si="19"/>
        <v>攻撃力：3&amp;ref(Item/D_Blunt.jpg,nolink,25x25,Blunt Damage);&amp;ref(Item/D_Magic.jpg,nolink,25x25,Magic Damage);&amp;br;筋力加算+25%&amp;br;攻撃修正：2&amp;br;防御修正：4&amp;br;長さ：3</v>
      </c>
      <c r="EW94" t="str">
        <f t="shared" si="20"/>
        <v>n/a</v>
      </c>
      <c r="EX94" t="str">
        <f t="shared" si="21"/>
        <v>&amp;ref(Item/Cold-Resistant.jpg,nolink,25x25,Cold Resistant (5));</v>
      </c>
      <c r="EY94" t="str">
        <f t="shared" si="25"/>
        <v/>
      </c>
      <c r="EZ94" t="str">
        <f t="shared" si="33"/>
        <v/>
      </c>
      <c r="FA94" t="str">
        <f t="shared" si="26"/>
        <v/>
      </c>
      <c r="FB94" t="str">
        <f t="shared" si="22"/>
        <v/>
      </c>
      <c r="FC94" t="str">
        <f t="shared" si="27"/>
        <v/>
      </c>
      <c r="FD94" t="str">
        <f t="shared" si="28"/>
        <v>&amp;ref(Item/Cold-Resistant.jpg,nolink,25x25,Cold Resistant (5));&amp;br;戦闘時使用可能：Numbness</v>
      </c>
      <c r="FE94" t="str">
        <f t="shared" si="29"/>
        <v>攻撃力：3&amp;ref(Item/D_Blunt.jpg,nolink,25x25,Blunt Damage);&amp;ref(Item/D_Magic.jpg,nolink,25x25,Magic Damage);&amp;br;筋力加算+25%&amp;br;攻撃修正：2&amp;br;防御修正：4&amp;br;長さ：3&amp;br;&amp;br;&amp;ref(Item/Cold-Resistant.jpg,nolink,25x25,Cold Resistant (5));&amp;br;戦闘時使用可能：Numbness</v>
      </c>
      <c r="FF94" t="str">
        <f t="shared" si="30"/>
        <v>&amp;br;&amp;ref(Item/Cold-Resistant.jpg,nolink,25x25,Cold Resistant (5));&amp;br;戦闘時使用可能：Numbness</v>
      </c>
      <c r="FG94" t="str">
        <f t="shared" si="31"/>
        <v>~</v>
      </c>
      <c r="FH94" s="24" t="str">
        <f t="shared" si="32"/>
        <v xml:space="preserve">|BGCOLOR(#000000):&amp;ref(Item/DH Weapons/Ice-Pebble-Staff.jpg,nolink,75x75,Ice Pebble Staff);|BGCOLOR(BLACK):COLOR(WHITE):''Ice Pebble Staff''|両手|&amp;ref(Spell/P_Water.jpg,nolink,25x25,Water);3|&amp;ref(Spell/V_Water.jpg,nolink,25x25,Water Gem);15|
|~|&gt;|&gt;|&gt;|攻撃力：3&amp;ref(Item/D_Blunt.jpg,nolink,25x25,Blunt Damage);&amp;ref(Item/D_Magic.jpg,nolink,25x25,Magic Damage);&amp;br;筋力加算+25%&amp;br;攻撃修正：2&amp;br;防御修正：4&amp;br;長さ：3&amp;br;&amp;br;&amp;ref(Item/Cold-Resistant.jpg,nolink,25x25,Cold Resistant (5));&amp;br;戦闘時使用可能：Numbness|
|&gt;|&gt;|&gt;|&gt;|BGCOLOR(#F5F5F5):補助的な呪文を使える。武器には向かない|
</v>
      </c>
    </row>
    <row r="95" spans="1:164" x14ac:dyDescent="0.15">
      <c r="A95" t="str">
        <f t="shared" si="23"/>
        <v/>
      </c>
      <c r="C95" s="1" t="s">
        <v>3573</v>
      </c>
      <c r="E95" s="1">
        <v>2</v>
      </c>
      <c r="F95" s="1" t="s">
        <v>3605</v>
      </c>
      <c r="H95" s="1" t="s">
        <v>3580</v>
      </c>
      <c r="I95" s="1" t="s">
        <v>3601</v>
      </c>
      <c r="J95" s="1">
        <v>5</v>
      </c>
      <c r="K95" s="7">
        <v>5</v>
      </c>
      <c r="L95" s="6">
        <v>12</v>
      </c>
      <c r="M95" s="1" t="s">
        <v>4334</v>
      </c>
      <c r="N95" s="1" t="s">
        <v>3606</v>
      </c>
      <c r="T95" s="11">
        <v>0</v>
      </c>
      <c r="W95" s="1">
        <v>1</v>
      </c>
      <c r="AG95" s="1">
        <v>35</v>
      </c>
      <c r="AH95" s="1">
        <v>10</v>
      </c>
      <c r="AI95" s="1">
        <v>12</v>
      </c>
      <c r="AJ95" s="1" t="s">
        <v>3668</v>
      </c>
      <c r="ER95" s="20" t="s">
        <v>4453</v>
      </c>
      <c r="ES95" t="str">
        <f t="shared" si="24"/>
        <v>BGCOLOR(#000000):&amp;ref(Item/DH Weapons/Piercer.jpg,nolink,75x75,Piercer);|BGCOLOR(BLACK):COLOR(WHITE):''Piercer''</v>
      </c>
      <c r="ET95" t="str">
        <f t="shared" si="17"/>
        <v>&amp;ref(Spell/P_Earth.jpg,nolink,25x25,Earth);1&amp;ref(Spell/P_Air.jpg,nolink,25x25,Air);1</v>
      </c>
      <c r="EU95" t="str">
        <f t="shared" si="18"/>
        <v>&amp;ref(Spell/V_Earth.jpg,nolink,25x25,Earth Gem);5&amp;ref(Spell/V_Air.jpg,nolink,25x25,Air Gem);5</v>
      </c>
      <c r="EV95" t="str">
        <f t="shared" si="19"/>
        <v>攻撃力：12&amp;ref(Item/D_Pierce.jpg,nolink,25x25,Pierce Damage);&amp;ref(Item/D_Magic.jpg,nolink,25x25,Magic Damage);&amp;br;防御無視&amp;br;筋力加算なし&amp;br;筋力加算+25%&amp;br;射程：35&amp;br;精度修正：10&amp;br;弾数：12&amp;br;水中使用可能</v>
      </c>
      <c r="EW95" t="str">
        <f t="shared" si="20"/>
        <v>n/a</v>
      </c>
      <c r="EX95" t="str">
        <f t="shared" si="21"/>
        <v>n/a</v>
      </c>
      <c r="EY95" t="str">
        <f t="shared" si="25"/>
        <v/>
      </c>
      <c r="EZ95" t="str">
        <f t="shared" si="33"/>
        <v/>
      </c>
      <c r="FA95" t="str">
        <f t="shared" si="26"/>
        <v/>
      </c>
      <c r="FB95" t="str">
        <f t="shared" si="22"/>
        <v/>
      </c>
      <c r="FC95" t="str">
        <f t="shared" si="27"/>
        <v/>
      </c>
      <c r="FD95" t="str">
        <f t="shared" si="28"/>
        <v/>
      </c>
      <c r="FE95" t="str">
        <f t="shared" si="29"/>
        <v>攻撃力：12&amp;ref(Item/D_Pierce.jpg,nolink,25x25,Pierce Damage);&amp;ref(Item/D_Magic.jpg,nolink,25x25,Magic Damage);&amp;br;防御無視&amp;br;筋力加算なし&amp;br;筋力加算+25%&amp;br;射程：35&amp;br;精度修正：10&amp;br;弾数：12&amp;br;水中使用可能</v>
      </c>
      <c r="FF95" t="str">
        <f t="shared" si="30"/>
        <v>~</v>
      </c>
      <c r="FG95" t="str">
        <f t="shared" si="31"/>
        <v>~</v>
      </c>
      <c r="FH95" s="24" t="str">
        <f t="shared" si="32"/>
        <v xml:space="preserve">|BGCOLOR(#000000):&amp;ref(Item/DH Weapons/Piercer.jpg,nolink,75x75,Piercer);|BGCOLOR(BLACK):COLOR(WHITE):''Piercer''|両手|&amp;ref(Spell/P_Earth.jpg,nolink,25x25,Earth);1&amp;ref(Spell/P_Air.jpg,nolink,25x25,Air);1|&amp;ref(Spell/V_Earth.jpg,nolink,25x25,Earth Gem);5&amp;ref(Spell/V_Air.jpg,nolink,25x25,Air Gem);5|
|~|&gt;|&gt;|&gt;|攻撃力：12&amp;ref(Item/D_Pierce.jpg,nolink,25x25,Pierce Damage);&amp;ref(Item/D_Magic.jpg,nolink,25x25,Magic Damage);&amp;br;防御無視&amp;br;筋力加算なし&amp;br;筋力加算+25%&amp;br;射程：35&amp;br;精度修正：10&amp;br;弾数：12&amp;br;水中使用可能|
|&gt;|&gt;|&gt;|&gt;|BGCOLOR(#F5F5F5):防御無視の弩。嵐や海でさえ貫き通す|
</v>
      </c>
    </row>
    <row r="96" spans="1:164" x14ac:dyDescent="0.15">
      <c r="A96" t="str">
        <f t="shared" si="23"/>
        <v/>
      </c>
      <c r="C96" s="1" t="s">
        <v>3573</v>
      </c>
      <c r="E96" s="1">
        <v>2</v>
      </c>
      <c r="F96" s="1" t="s">
        <v>3607</v>
      </c>
      <c r="H96" s="1" t="s">
        <v>3587</v>
      </c>
      <c r="J96" s="1">
        <v>5</v>
      </c>
      <c r="L96" s="6">
        <v>12</v>
      </c>
      <c r="M96" s="1" t="s">
        <v>4334</v>
      </c>
      <c r="T96" s="11">
        <v>3</v>
      </c>
      <c r="W96" s="1">
        <v>1</v>
      </c>
      <c r="AG96" s="1">
        <v>45</v>
      </c>
      <c r="AH96" s="1">
        <v>5</v>
      </c>
      <c r="AI96" s="1">
        <v>12</v>
      </c>
      <c r="AT96" s="1" t="s">
        <v>3608</v>
      </c>
      <c r="ER96" s="20" t="s">
        <v>4454</v>
      </c>
      <c r="ES96" t="str">
        <f t="shared" si="24"/>
        <v>BGCOLOR(#000000):&amp;ref(Item/DH Weapons/Black-Bow-of-Botulf.jpg,nolink,75x75,Black Bow of Botulf);|BGCOLOR(BLACK):COLOR(WHITE):''Black Bow of Botulf''</v>
      </c>
      <c r="ET96" t="str">
        <f t="shared" si="17"/>
        <v>&amp;ref(Spell/P_Death.jpg,nolink,25x25,Death);1</v>
      </c>
      <c r="EU96" t="str">
        <f t="shared" si="18"/>
        <v>&amp;ref(Spell/V_Death.jpg,nolink,25x25,Death Gem);5</v>
      </c>
      <c r="EV96" t="str">
        <f t="shared" si="19"/>
        <v>攻撃力：12&amp;ref(Item/D_Pierce.jpg,nolink,25x25,Pierce Damage);&amp;ref(Item/D_Magic.jpg,nolink,25x25,Magic Damage);&amp;br;筋力加算三分の一&amp;br;筋力加算+25%&amp;br;射程：45&amp;br;精度修正：5&amp;br;弾数：12&amp;br;負傷時追撃：Feeblemind</v>
      </c>
      <c r="EW96" t="str">
        <f t="shared" si="20"/>
        <v>n/a</v>
      </c>
      <c r="EX96" t="str">
        <f t="shared" si="21"/>
        <v>n/a</v>
      </c>
      <c r="EY96" t="str">
        <f t="shared" si="25"/>
        <v/>
      </c>
      <c r="EZ96" t="str">
        <f t="shared" si="33"/>
        <v/>
      </c>
      <c r="FA96" t="str">
        <f t="shared" si="26"/>
        <v/>
      </c>
      <c r="FB96" t="str">
        <f t="shared" si="22"/>
        <v/>
      </c>
      <c r="FC96" t="str">
        <f t="shared" si="27"/>
        <v/>
      </c>
      <c r="FD96" t="str">
        <f t="shared" si="28"/>
        <v/>
      </c>
      <c r="FE96" t="str">
        <f t="shared" si="29"/>
        <v>攻撃力：12&amp;ref(Item/D_Pierce.jpg,nolink,25x25,Pierce Damage);&amp;ref(Item/D_Magic.jpg,nolink,25x25,Magic Damage);&amp;br;筋力加算三分の一&amp;br;筋力加算+25%&amp;br;射程：45&amp;br;精度修正：5&amp;br;弾数：12&amp;br;負傷時追撃：Feeblemind</v>
      </c>
      <c r="FF96" t="str">
        <f t="shared" si="30"/>
        <v>~</v>
      </c>
      <c r="FG96" t="str">
        <f t="shared" si="31"/>
        <v>~</v>
      </c>
      <c r="FH96" s="24" t="str">
        <f t="shared" si="32"/>
        <v xml:space="preserve">|BGCOLOR(#000000):&amp;ref(Item/DH Weapons/Black-Bow-of-Botulf.jpg,nolink,75x75,Black Bow of Botulf);|BGCOLOR(BLACK):COLOR(WHITE):''Black Bow of Botulf''|両手|&amp;ref(Spell/P_Death.jpg,nolink,25x25,Death);1|&amp;ref(Spell/V_Death.jpg,nolink,25x25,Death Gem);5|
|~|&gt;|&gt;|&gt;|攻撃力：12&amp;ref(Item/D_Pierce.jpg,nolink,25x25,Pierce Damage);&amp;ref(Item/D_Magic.jpg,nolink,25x25,Magic Damage);&amp;br;筋力加算三分の一&amp;br;筋力加算+25%&amp;br;射程：45&amp;br;精度修正：5&amp;br;弾数：12&amp;br;負傷時追撃：Feeblemind|
|&gt;|&gt;|&gt;|&gt;|BGCOLOR(#F5F5F5):精神薄弱を招く弓。大物に刺さると痛快|
</v>
      </c>
    </row>
    <row r="97" spans="1:164" x14ac:dyDescent="0.15">
      <c r="A97" t="str">
        <f t="shared" si="23"/>
        <v>両手2E</v>
      </c>
      <c r="C97" s="1" t="s">
        <v>3573</v>
      </c>
      <c r="E97" s="1">
        <v>2</v>
      </c>
      <c r="F97" s="1" t="s">
        <v>3609</v>
      </c>
      <c r="H97" s="1" t="s">
        <v>3578</v>
      </c>
      <c r="J97" s="1">
        <v>5</v>
      </c>
      <c r="L97" s="6">
        <v>3</v>
      </c>
      <c r="M97" s="1" t="s">
        <v>4335</v>
      </c>
      <c r="W97" s="1">
        <v>1</v>
      </c>
      <c r="AE97" s="1">
        <v>2</v>
      </c>
      <c r="AF97" s="1">
        <v>4</v>
      </c>
      <c r="AK97" s="1">
        <v>3</v>
      </c>
      <c r="EN97" s="2" t="s">
        <v>648</v>
      </c>
      <c r="ER97" s="20" t="s">
        <v>4455</v>
      </c>
      <c r="ES97" t="str">
        <f t="shared" si="24"/>
        <v>BGCOLOR(#000000):&amp;ref(Item/DH Weapons/Staff-of-Flame-Focus.jpg,nolink,75x75,Staff of Flame Focus);|BGCOLOR(BLACK):COLOR(WHITE):''Staff of Flame Focus''</v>
      </c>
      <c r="ET97" t="str">
        <f t="shared" si="17"/>
        <v>&amp;ref(Spell/P_Fire.jpg,nolink,25x25,Fire);1</v>
      </c>
      <c r="EU97" t="str">
        <f t="shared" si="18"/>
        <v>&amp;ref(Spell/V_Fire.jpg,nolink,25x25,Fire Gem);5</v>
      </c>
      <c r="EV97" t="str">
        <f t="shared" si="19"/>
        <v>攻撃力：3&amp;ref(Item/D_Blunt.jpg,nolink,25x25,Blunt Damage);&amp;ref(Item/D_Magic.jpg,nolink,25x25,Magic Damage);&amp;br;筋力加算+25%&amp;br;攻撃修正：2&amp;br;防御修正：4&amp;br;長さ：3</v>
      </c>
      <c r="EW97" t="str">
        <f t="shared" si="20"/>
        <v>n/a</v>
      </c>
      <c r="EX97" t="str">
        <f t="shared" si="21"/>
        <v/>
      </c>
      <c r="EY97" t="str">
        <f t="shared" si="25"/>
        <v/>
      </c>
      <c r="EZ97" t="str">
        <f t="shared" si="33"/>
        <v/>
      </c>
      <c r="FA97" t="str">
        <f t="shared" si="26"/>
        <v/>
      </c>
      <c r="FB97" t="str">
        <f t="shared" si="22"/>
        <v/>
      </c>
      <c r="FC97" t="str">
        <f t="shared" si="27"/>
        <v>&amp;ref(Item/Far-Caster.jpg,nolink,25x25,Far Caster (Fire, 1));</v>
      </c>
      <c r="FD97" t="str">
        <f t="shared" si="28"/>
        <v>&amp;ref(Item/Far-Caster.jpg,nolink,25x25,Far Caster (Fire, 1));</v>
      </c>
      <c r="FE97" t="str">
        <f t="shared" si="29"/>
        <v>攻撃力：3&amp;ref(Item/D_Blunt.jpg,nolink,25x25,Blunt Damage);&amp;ref(Item/D_Magic.jpg,nolink,25x25,Magic Damage);&amp;br;筋力加算+25%&amp;br;攻撃修正：2&amp;br;防御修正：4&amp;br;長さ：3&amp;br;&amp;br;&amp;ref(Item/Far-Caster.jpg,nolink,25x25,Far Caster (Fire, 1));</v>
      </c>
      <c r="FF97" t="str">
        <f t="shared" si="30"/>
        <v>&amp;br;&amp;ref(Item/Far-Caster.jpg,nolink,25x25,Far Caster (Fire, 1));</v>
      </c>
      <c r="FG97" t="str">
        <f t="shared" si="31"/>
        <v>~</v>
      </c>
      <c r="FH97" s="24" t="str">
        <f t="shared" si="32"/>
        <v xml:space="preserve">|BGCOLOR(#000000):&amp;ref(Item/DH Weapons/Staff-of-Flame-Focus.jpg,nolink,75x75,Staff of Flame Focus);|BGCOLOR(BLACK):COLOR(WHITE):''Staff of Flame Focus''|両手|&amp;ref(Spell/P_Fire.jpg,nolink,25x25,Fire);1|&amp;ref(Spell/V_Fire.jpg,nolink,25x25,Fire Gem);5|
|~|&gt;|&gt;|&gt;|攻撃力：3&amp;ref(Item/D_Blunt.jpg,nolink,25x25,Blunt Damage);&amp;ref(Item/D_Magic.jpg,nolink,25x25,Magic Damage);&amp;br;筋力加算+25%&amp;br;攻撃修正：2&amp;br;防御修正：4&amp;br;長さ：3&amp;br;&amp;br;&amp;ref(Item/Far-Caster.jpg,nolink,25x25,Far Caster (Fire, 1));|
|&gt;|&gt;|&gt;|&gt;|BGCOLOR(#F5F5F5):火魔法の補助器具。それ以外の用途はない|
</v>
      </c>
    </row>
    <row r="98" spans="1:164" x14ac:dyDescent="0.15">
      <c r="A98" t="str">
        <f t="shared" si="23"/>
        <v>両手4S</v>
      </c>
      <c r="C98" s="1" t="s">
        <v>3573</v>
      </c>
      <c r="E98" s="1">
        <v>4</v>
      </c>
      <c r="F98" s="1" t="s">
        <v>3610</v>
      </c>
      <c r="H98" s="1" t="s">
        <v>3611</v>
      </c>
      <c r="J98" s="1">
        <v>15</v>
      </c>
      <c r="L98" s="6">
        <v>13</v>
      </c>
      <c r="M98" s="1" t="s">
        <v>4333</v>
      </c>
      <c r="N98" s="1" t="s">
        <v>3612</v>
      </c>
      <c r="Q98" s="1">
        <v>3</v>
      </c>
      <c r="W98" s="1">
        <v>1</v>
      </c>
      <c r="AE98" s="1">
        <v>4</v>
      </c>
      <c r="AF98" s="1">
        <v>2</v>
      </c>
      <c r="AK98" s="1">
        <v>2</v>
      </c>
      <c r="AU98" s="1" t="s">
        <v>3613</v>
      </c>
      <c r="AW98" s="2">
        <v>5</v>
      </c>
      <c r="EQ98" s="7" t="s">
        <v>3614</v>
      </c>
      <c r="ER98" s="20" t="s">
        <v>4456</v>
      </c>
      <c r="ES98" t="str">
        <f t="shared" si="24"/>
        <v>BGCOLOR(#000000):&amp;ref(Item/DH Weapons/Flambeau.jpg,nolink,75x75,Flambeau);|BGCOLOR(BLACK):COLOR(WHITE):''Flambeau''</v>
      </c>
      <c r="ET98" t="str">
        <f t="shared" si="17"/>
        <v>&amp;ref(Spell/P_Fire.jpg,nolink,25x25,Fire);3</v>
      </c>
      <c r="EU98" t="str">
        <f t="shared" si="18"/>
        <v>&amp;ref(Spell/V_Fire.jpg,nolink,25x25,Fire Gem);15</v>
      </c>
      <c r="EV98" t="str">
        <f t="shared" si="19"/>
        <v>攻撃力：13&amp;ref(Item/D_Slash.jpg,nolink,25x25,Slash Damage);&amp;ref(Item/D_Magic.jpg,nolink,25x25,Magic Damage);&amp;br;防御貫通&amp;br;対アンデッド/デーモン三倍打&amp;br;筋力加算+25%&amp;br;攻撃修正：4&amp;br;防御修正：2&amp;br;長さ：2&amp;br;命中時追撃：Fire</v>
      </c>
      <c r="EW98" t="str">
        <f t="shared" si="20"/>
        <v>n/a</v>
      </c>
      <c r="EX98" t="str">
        <f t="shared" si="21"/>
        <v>&amp;ref(Item/Fire-Resistant.jpg,nolink,25x25,Fire Resistant (5));</v>
      </c>
      <c r="EY98" t="str">
        <f t="shared" si="25"/>
        <v/>
      </c>
      <c r="EZ98" t="str">
        <f t="shared" si="33"/>
        <v/>
      </c>
      <c r="FA98" t="str">
        <f t="shared" si="26"/>
        <v/>
      </c>
      <c r="FB98" t="str">
        <f t="shared" si="22"/>
        <v/>
      </c>
      <c r="FC98" t="str">
        <f t="shared" si="27"/>
        <v/>
      </c>
      <c r="FD98" t="str">
        <f t="shared" si="28"/>
        <v>&amp;ref(Item/Fire-Resistant.jpg,nolink,25x25,Fire Resistant (5));&amp;br;戦闘時使用可能：Holy Pyre</v>
      </c>
      <c r="FE98" t="str">
        <f t="shared" si="29"/>
        <v>攻撃力：13&amp;ref(Item/D_Slash.jpg,nolink,25x25,Slash Damage);&amp;ref(Item/D_Magic.jpg,nolink,25x25,Magic Damage);&amp;br;防御貫通&amp;br;対アンデッド/デーモン三倍打&amp;br;筋力加算+25%&amp;br;攻撃修正：4&amp;br;防御修正：2&amp;br;長さ：2&amp;br;命中時追撃：Fire&amp;br;&amp;br;&amp;ref(Item/Fire-Resistant.jpg,nolink,25x25,Fire Resistant (5));&amp;br;戦闘時使用可能：Holy Pyre</v>
      </c>
      <c r="FF98" t="str">
        <f t="shared" si="30"/>
        <v>&amp;br;&amp;ref(Item/Fire-Resistant.jpg,nolink,25x25,Fire Resistant (5));&amp;br;戦闘時使用可能：Holy Pyre</v>
      </c>
      <c r="FG98" t="str">
        <f t="shared" si="31"/>
        <v>~</v>
      </c>
      <c r="FH98" s="24" t="str">
        <f t="shared" si="32"/>
        <v xml:space="preserve">|BGCOLOR(#000000):&amp;ref(Item/DH Weapons/Flambeau.jpg,nolink,75x75,Flambeau);|BGCOLOR(BLACK):COLOR(WHITE):''Flambeau''|両手|&amp;ref(Spell/P_Fire.jpg,nolink,25x25,Fire);3|&amp;ref(Spell/V_Fire.jpg,nolink,25x25,Fire Gem);15|
|~|&gt;|&gt;|&gt;|攻撃力：13&amp;ref(Item/D_Slash.jpg,nolink,25x25,Slash Damage);&amp;ref(Item/D_Magic.jpg,nolink,25x25,Magic Damage);&amp;br;防御貫通&amp;br;対アンデッド/デーモン三倍打&amp;br;筋力加算+25%&amp;br;攻撃修正：4&amp;br;防御修正：2&amp;br;長さ：2&amp;br;命中時追撃：Fire&amp;br;&amp;br;&amp;ref(Item/Fire-Resistant.jpg,nolink,25x25,Fire Resistant (5));&amp;br;戦闘時使用可能：Holy Pyre|
|&gt;|&gt;|&gt;|&gt;|BGCOLOR(#F5F5F5):聖火の大剣。殴り合いでも呪文でも不浄を焼き尽くす|
</v>
      </c>
    </row>
    <row r="99" spans="1:164" x14ac:dyDescent="0.15">
      <c r="A99" t="str">
        <f t="shared" si="23"/>
        <v/>
      </c>
      <c r="C99" s="1" t="s">
        <v>3573</v>
      </c>
      <c r="E99" s="1">
        <v>4</v>
      </c>
      <c r="F99" s="1" t="s">
        <v>3615</v>
      </c>
      <c r="H99" s="1" t="s">
        <v>3616</v>
      </c>
      <c r="J99" s="1">
        <v>5</v>
      </c>
      <c r="L99" s="6">
        <v>20</v>
      </c>
      <c r="M99" s="1" t="s">
        <v>4335</v>
      </c>
      <c r="S99" s="1">
        <v>2</v>
      </c>
      <c r="W99" s="1">
        <v>1</v>
      </c>
      <c r="AE99" s="1">
        <v>3</v>
      </c>
      <c r="AF99" s="1">
        <v>1</v>
      </c>
      <c r="AK99" s="1">
        <v>2</v>
      </c>
      <c r="ER99" s="20" t="s">
        <v>4457</v>
      </c>
      <c r="ES99" t="str">
        <f t="shared" si="24"/>
        <v>BGCOLOR(#000000):&amp;ref(Item/DH Weapons/Midget-Masher.jpg,nolink,75x75,Midget Masher);|BGCOLOR(BLACK):COLOR(WHITE):''Midget Masher''</v>
      </c>
      <c r="ET99" t="str">
        <f t="shared" si="17"/>
        <v>&amp;ref(Spell/P_Earth.jpg,nolink,25x25,Earth);1</v>
      </c>
      <c r="EU99" t="str">
        <f t="shared" si="18"/>
        <v>&amp;ref(Spell/V_Earth.jpg,nolink,25x25,Earth Gem);5</v>
      </c>
      <c r="EV99" t="str">
        <f t="shared" si="19"/>
        <v>攻撃力：20&amp;ref(Item/D_Blunt.jpg,nolink,25x25,Blunt Damage);&amp;ref(Item/D_Magic.jpg,nolink,25x25,Magic Damage);&amp;br;対小型二倍打&amp;br;筋力加算+25%&amp;br;攻撃修正：3&amp;br;防御修正：1&amp;br;長さ：2</v>
      </c>
      <c r="EW99" t="str">
        <f t="shared" si="20"/>
        <v>n/a</v>
      </c>
      <c r="EX99" t="str">
        <f t="shared" si="21"/>
        <v>n/a</v>
      </c>
      <c r="EY99" t="str">
        <f t="shared" si="25"/>
        <v/>
      </c>
      <c r="EZ99" t="str">
        <f t="shared" si="33"/>
        <v/>
      </c>
      <c r="FA99" t="str">
        <f t="shared" si="26"/>
        <v/>
      </c>
      <c r="FB99" t="str">
        <f t="shared" si="22"/>
        <v/>
      </c>
      <c r="FC99" t="str">
        <f t="shared" si="27"/>
        <v/>
      </c>
      <c r="FD99" t="str">
        <f t="shared" si="28"/>
        <v/>
      </c>
      <c r="FE99" t="str">
        <f t="shared" si="29"/>
        <v>攻撃力：20&amp;ref(Item/D_Blunt.jpg,nolink,25x25,Blunt Damage);&amp;ref(Item/D_Magic.jpg,nolink,25x25,Magic Damage);&amp;br;対小型二倍打&amp;br;筋力加算+25%&amp;br;攻撃修正：3&amp;br;防御修正：1&amp;br;長さ：2</v>
      </c>
      <c r="FF99" t="str">
        <f t="shared" si="30"/>
        <v>~</v>
      </c>
      <c r="FG99" t="str">
        <f t="shared" si="31"/>
        <v>~</v>
      </c>
      <c r="FH99" s="24" t="str">
        <f t="shared" si="32"/>
        <v xml:space="preserve">|BGCOLOR(#000000):&amp;ref(Item/DH Weapons/Midget-Masher.jpg,nolink,75x75,Midget Masher);|BGCOLOR(BLACK):COLOR(WHITE):''Midget Masher''|両手|&amp;ref(Spell/P_Earth.jpg,nolink,25x25,Earth);1|&amp;ref(Spell/V_Earth.jpg,nolink,25x25,Earth Gem);5|
|~|&gt;|&gt;|&gt;|攻撃力：20&amp;ref(Item/D_Blunt.jpg,nolink,25x25,Blunt Damage);&amp;ref(Item/D_Magic.jpg,nolink,25x25,Magic Damage);&amp;br;対小型二倍打&amp;br;筋力加算+25%&amp;br;攻撃修正：3&amp;br;防御修正：1&amp;br;長さ：2|
|&gt;|&gt;|&gt;|&gt;|BGCOLOR(#F5F5F5):自身より小さな敵を叩き潰す。数は捌けない|
</v>
      </c>
    </row>
    <row r="100" spans="1:164" x14ac:dyDescent="0.15">
      <c r="A100" t="str">
        <f t="shared" si="23"/>
        <v/>
      </c>
      <c r="C100" s="1" t="s">
        <v>3573</v>
      </c>
      <c r="E100" s="1">
        <v>4</v>
      </c>
      <c r="F100" s="1" t="s">
        <v>3617</v>
      </c>
      <c r="H100" s="1" t="s">
        <v>3616</v>
      </c>
      <c r="I100" s="1" t="s">
        <v>3618</v>
      </c>
      <c r="J100" s="1">
        <v>5</v>
      </c>
      <c r="K100" s="7">
        <v>5</v>
      </c>
      <c r="L100" s="6">
        <v>10</v>
      </c>
      <c r="M100" s="1" t="s">
        <v>4333</v>
      </c>
      <c r="N100" s="1" t="s">
        <v>3612</v>
      </c>
      <c r="W100" s="1">
        <v>1</v>
      </c>
      <c r="AE100" s="1">
        <v>2</v>
      </c>
      <c r="AF100" s="1">
        <v>0</v>
      </c>
      <c r="AK100" s="1">
        <v>2</v>
      </c>
      <c r="BG100" s="2">
        <v>10</v>
      </c>
      <c r="CM100" s="2">
        <v>25</v>
      </c>
      <c r="ER100" s="20" t="s">
        <v>4458</v>
      </c>
      <c r="ES100" t="str">
        <f t="shared" si="24"/>
        <v>BGCOLOR(#000000):&amp;ref(Item/DH Weapons/Implementor-Axe.jpg,nolink,75x75,Implementor Axe);|BGCOLOR(BLACK):COLOR(WHITE):''Implementor Axe''</v>
      </c>
      <c r="ET100" t="str">
        <f t="shared" si="17"/>
        <v>&amp;ref(Spell/P_Earth.jpg,nolink,25x25,Earth);1&amp;ref(Spell/P_Death.jpg,nolink,25x25,Death);1</v>
      </c>
      <c r="EU100" t="str">
        <f t="shared" si="18"/>
        <v>&amp;ref(Spell/V_Earth.jpg,nolink,25x25,Earth Gem);5&amp;ref(Spell/V_Death.jpg,nolink,25x25,Death Gem);5</v>
      </c>
      <c r="EV100" t="str">
        <f t="shared" si="19"/>
        <v>攻撃力：10&amp;ref(Item/D_Slash.jpg,nolink,25x25,Slash Damage);&amp;ref(Item/D_Magic.jpg,nolink,25x25,Magic Damage);&amp;br;防御貫通&amp;br;筋力加算+25%&amp;br;攻撃修正：2&amp;br;防御修正：0&amp;br;長さ：2</v>
      </c>
      <c r="EW100" t="str">
        <f t="shared" si="20"/>
        <v>n/a</v>
      </c>
      <c r="EX100" t="str">
        <f t="shared" si="21"/>
        <v>&amp;ref(Item/Causes-Fear.jpg,nolink,25x25,Fear (10));</v>
      </c>
      <c r="EY100" t="str">
        <f t="shared" si="25"/>
        <v/>
      </c>
      <c r="EZ100" t="str">
        <f t="shared" si="33"/>
        <v>&amp;ref(Item/Pillager.jpg,nolink,25x25,Pillager (25));</v>
      </c>
      <c r="FA100" t="str">
        <f t="shared" si="26"/>
        <v/>
      </c>
      <c r="FB100" t="str">
        <f t="shared" si="22"/>
        <v/>
      </c>
      <c r="FC100" t="str">
        <f t="shared" si="27"/>
        <v/>
      </c>
      <c r="FD100" t="str">
        <f t="shared" si="28"/>
        <v>&amp;ref(Item/Causes-Fear.jpg,nolink,25x25,Fear (10));&amp;br;&amp;ref(Item/Pillager.jpg,nolink,25x25,Pillager (25));</v>
      </c>
      <c r="FE100" t="str">
        <f t="shared" si="29"/>
        <v>攻撃力：10&amp;ref(Item/D_Slash.jpg,nolink,25x25,Slash Damage);&amp;ref(Item/D_Magic.jpg,nolink,25x25,Magic Damage);&amp;br;防御貫通&amp;br;筋力加算+25%&amp;br;攻撃修正：2&amp;br;防御修正：0&amp;br;長さ：2&amp;br;&amp;br;&amp;ref(Item/Causes-Fear.jpg,nolink,25x25,Fear (10));&amp;br;&amp;ref(Item/Pillager.jpg,nolink,25x25,Pillager (25));</v>
      </c>
      <c r="FF100" t="str">
        <f t="shared" si="30"/>
        <v>&amp;br;&amp;ref(Item/Causes-Fear.jpg,nolink,25x25,Fear (10));&amp;br;&amp;ref(Item/Pillager.jpg,nolink,25x25,Pillager (25));</v>
      </c>
      <c r="FG100" t="str">
        <f t="shared" si="31"/>
        <v>~</v>
      </c>
      <c r="FH100" s="24" t="str">
        <f t="shared" si="32"/>
        <v xml:space="preserve">|BGCOLOR(#000000):&amp;ref(Item/DH Weapons/Implementor-Axe.jpg,nolink,75x75,Implementor Axe);|BGCOLOR(BLACK):COLOR(WHITE):''Implementor Axe''|両手|&amp;ref(Spell/P_Earth.jpg,nolink,25x25,Earth);1&amp;ref(Spell/P_Death.jpg,nolink,25x25,Death);1|&amp;ref(Spell/V_Earth.jpg,nolink,25x25,Earth Gem);5&amp;ref(Spell/V_Death.jpg,nolink,25x25,Death Gem);5|
|~|&gt;|&gt;|&gt;|攻撃力：10&amp;ref(Item/D_Slash.jpg,nolink,25x25,Slash Damage);&amp;ref(Item/D_Magic.jpg,nolink,25x25,Magic Damage);&amp;br;防御貫通&amp;br;筋力加算+25%&amp;br;攻撃修正：2&amp;br;防御修正：0&amp;br;長さ：2&amp;br;&amp;br;&amp;ref(Item/Causes-Fear.jpg,nolink,25x25,Fear (10));&amp;br;&amp;ref(Item/Pillager.jpg,nolink,25x25,Pillager (25));|
|&gt;|&gt;|&gt;|&gt;|BGCOLOR(#F5F5F5):強い恐怖を纏う。略奪にも有用|
</v>
      </c>
    </row>
    <row r="101" spans="1:164" x14ac:dyDescent="0.15">
      <c r="A101" t="str">
        <f t="shared" si="23"/>
        <v/>
      </c>
      <c r="C101" s="1" t="s">
        <v>3573</v>
      </c>
      <c r="E101" s="1">
        <v>4</v>
      </c>
      <c r="F101" s="1" t="s">
        <v>3620</v>
      </c>
      <c r="H101" s="1" t="s">
        <v>3621</v>
      </c>
      <c r="I101" s="1" t="s">
        <v>3618</v>
      </c>
      <c r="J101" s="1">
        <v>10</v>
      </c>
      <c r="K101" s="7">
        <v>5</v>
      </c>
      <c r="L101" s="6">
        <v>1</v>
      </c>
      <c r="M101" s="1" t="s">
        <v>4332</v>
      </c>
      <c r="W101" s="1">
        <v>1</v>
      </c>
      <c r="AE101" s="1">
        <v>-2</v>
      </c>
      <c r="AF101" s="1">
        <v>-3</v>
      </c>
      <c r="AK101" s="1">
        <v>4</v>
      </c>
      <c r="BG101" s="2">
        <v>5</v>
      </c>
      <c r="EQ101" s="7" t="s">
        <v>3623</v>
      </c>
      <c r="ER101" s="20" t="s">
        <v>4459</v>
      </c>
      <c r="ES101" t="str">
        <f t="shared" si="24"/>
        <v>BGCOLOR(#000000):&amp;ref(Item/DH Weapons/Skull-Standard.jpg,nolink,75x75,Skull Standard);|BGCOLOR(BLACK):COLOR(WHITE):''Skull Standard''</v>
      </c>
      <c r="ET101" t="str">
        <f t="shared" si="17"/>
        <v>&amp;ref(Spell/P_Nature.jpg,nolink,25x25,Nature);2&amp;ref(Spell/P_Death.jpg,nolink,25x25,Death);1</v>
      </c>
      <c r="EU101" t="str">
        <f t="shared" si="18"/>
        <v>&amp;ref(Spell/V_Nature.jpg,nolink,25x25,Nature Gem);10&amp;ref(Spell/V_Death.jpg,nolink,25x25,Death Gem);5</v>
      </c>
      <c r="EV101" t="str">
        <f t="shared" si="19"/>
        <v>攻撃力：1&amp;ref(Item/D_Blunt.jpg,nolink,25x25,Blunt Damage);&amp;br;筋力加算+25%&amp;br;攻撃修正：-2&amp;br;防御修正：-3&amp;br;長さ：4</v>
      </c>
      <c r="EW101" t="str">
        <f t="shared" si="20"/>
        <v>n/a</v>
      </c>
      <c r="EX101" t="str">
        <f t="shared" si="21"/>
        <v>&amp;ref(Item/Causes-Fear.jpg,nolink,25x25,Fear (5));</v>
      </c>
      <c r="EY101" t="str">
        <f t="shared" si="25"/>
        <v/>
      </c>
      <c r="EZ101" t="str">
        <f t="shared" si="33"/>
        <v/>
      </c>
      <c r="FA101" t="str">
        <f t="shared" si="26"/>
        <v/>
      </c>
      <c r="FB101" t="str">
        <f t="shared" si="22"/>
        <v/>
      </c>
      <c r="FC101" t="str">
        <f t="shared" si="27"/>
        <v/>
      </c>
      <c r="FD101" t="str">
        <f t="shared" si="28"/>
        <v>&amp;ref(Item/Causes-Fear.jpg,nolink,25x25,Fear (5));&amp;br;戦闘時使用可能：Panic</v>
      </c>
      <c r="FE101" t="str">
        <f t="shared" si="29"/>
        <v>攻撃力：1&amp;ref(Item/D_Blunt.jpg,nolink,25x25,Blunt Damage);&amp;br;筋力加算+25%&amp;br;攻撃修正：-2&amp;br;防御修正：-3&amp;br;長さ：4&amp;br;&amp;br;&amp;ref(Item/Causes-Fear.jpg,nolink,25x25,Fear (5));&amp;br;戦闘時使用可能：Panic</v>
      </c>
      <c r="FF101" t="str">
        <f t="shared" si="30"/>
        <v>&amp;br;&amp;ref(Item/Causes-Fear.jpg,nolink,25x25,Fear (5));&amp;br;戦闘時使用可能：Panic</v>
      </c>
      <c r="FG101" t="str">
        <f t="shared" si="31"/>
        <v>~</v>
      </c>
      <c r="FH101" s="24" t="str">
        <f t="shared" si="32"/>
        <v xml:space="preserve">|BGCOLOR(#000000):&amp;ref(Item/DH Weapons/Skull-Standard.jpg,nolink,75x75,Skull Standard);|BGCOLOR(BLACK):COLOR(WHITE):''Skull Standard''|両手|&amp;ref(Spell/P_Nature.jpg,nolink,25x25,Nature);2&amp;ref(Spell/P_Death.jpg,nolink,25x25,Death);1|&amp;ref(Spell/V_Nature.jpg,nolink,25x25,Nature Gem);10&amp;ref(Spell/V_Death.jpg,nolink,25x25,Death Gem);5|
|~|&gt;|&gt;|&gt;|攻撃力：1&amp;ref(Item/D_Blunt.jpg,nolink,25x25,Blunt Damage);&amp;br;筋力加算+25%&amp;br;攻撃修正：-2&amp;br;防御修正：-3&amp;br;長さ：4&amp;br;&amp;br;&amp;ref(Item/Causes-Fear.jpg,nolink,25x25,Fear (5));&amp;br;戦闘時使用可能：Panic|
|&gt;|&gt;|&gt;|&gt;|BGCOLOR(#F5F5F5):敵を怯えさせる呪文を放つ旗。武器としては産廃|
</v>
      </c>
    </row>
    <row r="102" spans="1:164" x14ac:dyDescent="0.15">
      <c r="A102" t="str">
        <f t="shared" si="23"/>
        <v/>
      </c>
      <c r="C102" s="1" t="s">
        <v>3573</v>
      </c>
      <c r="E102" s="1">
        <v>4</v>
      </c>
      <c r="F102" s="1" t="s">
        <v>3624</v>
      </c>
      <c r="H102" s="1" t="s">
        <v>3625</v>
      </c>
      <c r="J102" s="1">
        <v>10</v>
      </c>
      <c r="L102" s="6">
        <v>0</v>
      </c>
      <c r="M102" s="1" t="s">
        <v>4339</v>
      </c>
      <c r="N102" s="1" t="s">
        <v>3626</v>
      </c>
      <c r="AG102" s="1">
        <v>40</v>
      </c>
      <c r="AH102" s="1">
        <v>3</v>
      </c>
      <c r="AI102" s="1">
        <v>10</v>
      </c>
      <c r="AJ102" s="1" t="s">
        <v>3668</v>
      </c>
      <c r="AV102" s="1" t="s">
        <v>3627</v>
      </c>
      <c r="ER102" s="20" t="s">
        <v>4460</v>
      </c>
      <c r="ES102" t="str">
        <f t="shared" si="24"/>
        <v>BGCOLOR(#000000):&amp;ref(Item/DH Weapons/Thunder-Bow.jpg,nolink,75x75,Thunder Bow);|BGCOLOR(BLACK):COLOR(WHITE):''Thunder Bow''</v>
      </c>
      <c r="ET102" t="str">
        <f t="shared" si="17"/>
        <v>&amp;ref(Spell/P_Air.jpg,nolink,25x25,Air);2</v>
      </c>
      <c r="EU102" t="str">
        <f t="shared" si="18"/>
        <v>&amp;ref(Spell/V_Air.jpg,nolink,25x25,Air Gem);10</v>
      </c>
      <c r="EV102" t="str">
        <f t="shared" si="19"/>
        <v>攻撃力：0&amp;ref(Item/D_Shock.jpg,nolink,25x25,Shock Damage);&amp;ref(Item/D_Magic.jpg,nolink,25x25,Magic Damage);&amp;br;防御無視&amp;br;射程：40&amp;br;精度修正：3&amp;br;弾数：10&amp;br;水中使用可能&amp;br;攻撃時追撃：Small Area Shock</v>
      </c>
      <c r="EW102" t="str">
        <f t="shared" si="20"/>
        <v>n/a</v>
      </c>
      <c r="EX102" t="str">
        <f t="shared" si="21"/>
        <v>n/a</v>
      </c>
      <c r="EY102" t="str">
        <f t="shared" si="25"/>
        <v/>
      </c>
      <c r="EZ102" t="str">
        <f t="shared" si="33"/>
        <v/>
      </c>
      <c r="FA102" t="str">
        <f t="shared" si="26"/>
        <v/>
      </c>
      <c r="FB102" t="str">
        <f t="shared" si="22"/>
        <v/>
      </c>
      <c r="FC102" t="str">
        <f t="shared" si="27"/>
        <v/>
      </c>
      <c r="FD102" t="str">
        <f t="shared" si="28"/>
        <v/>
      </c>
      <c r="FE102" t="str">
        <f t="shared" si="29"/>
        <v>攻撃力：0&amp;ref(Item/D_Shock.jpg,nolink,25x25,Shock Damage);&amp;ref(Item/D_Magic.jpg,nolink,25x25,Magic Damage);&amp;br;防御無視&amp;br;射程：40&amp;br;精度修正：3&amp;br;弾数：10&amp;br;水中使用可能&amp;br;攻撃時追撃：Small Area Shock</v>
      </c>
      <c r="FF102" t="str">
        <f t="shared" si="30"/>
        <v>~</v>
      </c>
      <c r="FG102" t="str">
        <f t="shared" si="31"/>
        <v>~</v>
      </c>
      <c r="FH102" s="24" t="str">
        <f t="shared" si="32"/>
        <v xml:space="preserve">|BGCOLOR(#000000):&amp;ref(Item/DH Weapons/Thunder-Bow.jpg,nolink,75x75,Thunder Bow);|BGCOLOR(BLACK):COLOR(WHITE):''Thunder Bow''|両手|&amp;ref(Spell/P_Air.jpg,nolink,25x25,Air);2|&amp;ref(Spell/V_Air.jpg,nolink,25x25,Air Gem);10|
|~|&gt;|&gt;|&gt;|攻撃力：0&amp;ref(Item/D_Shock.jpg,nolink,25x25,Shock Damage);&amp;ref(Item/D_Magic.jpg,nolink,25x25,Magic Damage);&amp;br;防御無視&amp;br;射程：40&amp;br;精度修正：3&amp;br;弾数：10&amp;br;水中使用可能&amp;br;攻撃時追撃：Small Area Shock|
|&gt;|&gt;|&gt;|&gt;|BGCOLOR(#F5F5F5):筋力依存の電撃を発射。防がれにくい|
</v>
      </c>
    </row>
    <row r="103" spans="1:164" x14ac:dyDescent="0.15">
      <c r="A103" t="str">
        <f t="shared" si="23"/>
        <v/>
      </c>
      <c r="C103" s="1" t="s">
        <v>3573</v>
      </c>
      <c r="E103" s="1">
        <v>4</v>
      </c>
      <c r="F103" s="1" t="s">
        <v>3628</v>
      </c>
      <c r="H103" s="1" t="s">
        <v>3629</v>
      </c>
      <c r="I103" s="1" t="s">
        <v>3616</v>
      </c>
      <c r="J103" s="1">
        <v>5</v>
      </c>
      <c r="K103" s="7">
        <v>5</v>
      </c>
      <c r="L103" s="6">
        <v>15</v>
      </c>
      <c r="M103" s="1" t="s">
        <v>4334</v>
      </c>
      <c r="N103" s="1" t="s">
        <v>3612</v>
      </c>
      <c r="T103" s="11">
        <v>3</v>
      </c>
      <c r="W103" s="1">
        <v>1</v>
      </c>
      <c r="AB103" s="1">
        <v>2</v>
      </c>
      <c r="AG103" s="1">
        <v>55</v>
      </c>
      <c r="AH103" s="1">
        <v>10</v>
      </c>
      <c r="AI103" s="1">
        <v>12</v>
      </c>
      <c r="ER103" s="20" t="s">
        <v>4461</v>
      </c>
      <c r="ES103" t="str">
        <f t="shared" si="24"/>
        <v>BGCOLOR(#000000):&amp;ref(Item/DH Weapons/Golden-Arbalest.jpg,nolink,75x75,Golden Arbalest);|BGCOLOR(BLACK):COLOR(WHITE):''Golden Arbalest''</v>
      </c>
      <c r="ET103" t="str">
        <f t="shared" si="17"/>
        <v>&amp;ref(Spell/P_Air.jpg,nolink,25x25,Air);1&amp;ref(Spell/P_Earth.jpg,nolink,25x25,Earth);1</v>
      </c>
      <c r="EU103" t="str">
        <f t="shared" si="18"/>
        <v>&amp;ref(Spell/V_Air.jpg,nolink,25x25,Air Gem);5&amp;ref(Spell/V_Earth.jpg,nolink,25x25,Earth Gem);5</v>
      </c>
      <c r="EV103" t="str">
        <f t="shared" si="19"/>
        <v>攻撃力：15&amp;ref(Item/D_Pierce.jpg,nolink,25x25,Pierce Damage);&amp;ref(Item/D_Magic.jpg,nolink,25x25,Magic Damage);&amp;br;防御貫通&amp;br;筋力加算三分の一&amp;br;筋力加算+25%&amp;br;2回連続攻撃&amp;br;射程：55&amp;br;精度修正：10&amp;br;弾数：12</v>
      </c>
      <c r="EW103" t="str">
        <f t="shared" si="20"/>
        <v>n/a</v>
      </c>
      <c r="EX103" t="str">
        <f t="shared" si="21"/>
        <v>n/a</v>
      </c>
      <c r="EY103" t="str">
        <f t="shared" si="25"/>
        <v/>
      </c>
      <c r="EZ103" t="str">
        <f t="shared" si="33"/>
        <v/>
      </c>
      <c r="FA103" t="str">
        <f t="shared" si="26"/>
        <v/>
      </c>
      <c r="FB103" t="str">
        <f t="shared" si="22"/>
        <v/>
      </c>
      <c r="FC103" t="str">
        <f t="shared" si="27"/>
        <v/>
      </c>
      <c r="FD103" t="str">
        <f t="shared" si="28"/>
        <v/>
      </c>
      <c r="FE103" t="str">
        <f t="shared" si="29"/>
        <v>攻撃力：15&amp;ref(Item/D_Pierce.jpg,nolink,25x25,Pierce Damage);&amp;ref(Item/D_Magic.jpg,nolink,25x25,Magic Damage);&amp;br;防御貫通&amp;br;筋力加算三分の一&amp;br;筋力加算+25%&amp;br;2回連続攻撃&amp;br;射程：55&amp;br;精度修正：10&amp;br;弾数：12</v>
      </c>
      <c r="FF103" t="str">
        <f t="shared" si="30"/>
        <v>~</v>
      </c>
      <c r="FG103" t="str">
        <f t="shared" si="31"/>
        <v>~</v>
      </c>
      <c r="FH103" s="24" t="str">
        <f t="shared" si="32"/>
        <v xml:space="preserve">|BGCOLOR(#000000):&amp;ref(Item/DH Weapons/Golden-Arbalest.jpg,nolink,75x75,Golden Arbalest);|BGCOLOR(BLACK):COLOR(WHITE):''Golden Arbalest''|両手|&amp;ref(Spell/P_Air.jpg,nolink,25x25,Air);1&amp;ref(Spell/P_Earth.jpg,nolink,25x25,Earth);1|&amp;ref(Spell/V_Air.jpg,nolink,25x25,Air Gem);5&amp;ref(Spell/V_Earth.jpg,nolink,25x25,Earth Gem);5|
|~|&gt;|&gt;|&gt;|攻撃力：15&amp;ref(Item/D_Pierce.jpg,nolink,25x25,Pierce Damage);&amp;ref(Item/D_Magic.jpg,nolink,25x25,Magic Damage);&amp;br;防御貫通&amp;br;筋力加算三分の一&amp;br;筋力加算+25%&amp;br;2回連続攻撃&amp;br;射程：55&amp;br;精度修正：10&amp;br;弾数：12|
|&gt;|&gt;|&gt;|&gt;|BGCOLOR(#F5F5F5):二発同時発射の弩。他の性能も優秀|
</v>
      </c>
    </row>
    <row r="104" spans="1:164" x14ac:dyDescent="0.15">
      <c r="A104" t="str">
        <f t="shared" si="23"/>
        <v/>
      </c>
      <c r="C104" s="1" t="s">
        <v>3573</v>
      </c>
      <c r="E104" s="1">
        <v>4</v>
      </c>
      <c r="F104" s="1" t="s">
        <v>3630</v>
      </c>
      <c r="H104" s="1" t="s">
        <v>3629</v>
      </c>
      <c r="I104" s="1" t="s">
        <v>3618</v>
      </c>
      <c r="J104" s="1">
        <v>5</v>
      </c>
      <c r="K104" s="7">
        <v>5</v>
      </c>
      <c r="L104" s="6">
        <v>13</v>
      </c>
      <c r="M104" s="1" t="s">
        <v>4334</v>
      </c>
      <c r="N104" s="1" t="s">
        <v>3626</v>
      </c>
      <c r="T104" s="11">
        <v>3</v>
      </c>
      <c r="W104" s="1">
        <v>1</v>
      </c>
      <c r="AB104" s="1">
        <v>-2</v>
      </c>
      <c r="AG104" s="1">
        <v>50</v>
      </c>
      <c r="AH104" s="1">
        <v>10</v>
      </c>
      <c r="AI104" s="1">
        <v>10</v>
      </c>
      <c r="AU104" s="1" t="s">
        <v>3631</v>
      </c>
      <c r="ER104" s="20" t="s">
        <v>4462</v>
      </c>
      <c r="ES104" t="str">
        <f t="shared" si="24"/>
        <v>BGCOLOR(#000000):&amp;ref(Item/DH Weapons/Vision's-Foe.jpg,nolink,75x75,Vision's Foe);|BGCOLOR(BLACK):COLOR(WHITE):''Vision's Foe''</v>
      </c>
      <c r="ET104" t="str">
        <f t="shared" si="17"/>
        <v>&amp;ref(Spell/P_Air.jpg,nolink,25x25,Air);1&amp;ref(Spell/P_Death.jpg,nolink,25x25,Death);1</v>
      </c>
      <c r="EU104" t="str">
        <f t="shared" si="18"/>
        <v>&amp;ref(Spell/V_Air.jpg,nolink,25x25,Air Gem);5&amp;ref(Spell/V_Death.jpg,nolink,25x25,Death Gem);5</v>
      </c>
      <c r="EV104" t="str">
        <f t="shared" si="19"/>
        <v>攻撃力：13&amp;ref(Item/D_Pierce.jpg,nolink,25x25,Pierce Damage);&amp;ref(Item/D_Magic.jpg,nolink,25x25,Magic Damage);&amp;br;防御無視&amp;br;筋力加算三分の一&amp;br;筋力加算+25%&amp;br;3ラウンド毎に1回攻撃&amp;br;射程：50&amp;br;精度修正：10&amp;br;弾数：10&amp;br;命中時追撃：Eyeloss</v>
      </c>
      <c r="EW104" t="str">
        <f t="shared" si="20"/>
        <v>n/a</v>
      </c>
      <c r="EX104" t="str">
        <f t="shared" si="21"/>
        <v>n/a</v>
      </c>
      <c r="EY104" t="str">
        <f t="shared" si="25"/>
        <v/>
      </c>
      <c r="EZ104" t="str">
        <f t="shared" si="33"/>
        <v/>
      </c>
      <c r="FA104" t="str">
        <f t="shared" si="26"/>
        <v/>
      </c>
      <c r="FB104" t="str">
        <f t="shared" si="22"/>
        <v/>
      </c>
      <c r="FC104" t="str">
        <f t="shared" si="27"/>
        <v/>
      </c>
      <c r="FD104" t="str">
        <f t="shared" si="28"/>
        <v/>
      </c>
      <c r="FE104" t="str">
        <f t="shared" si="29"/>
        <v>攻撃力：13&amp;ref(Item/D_Pierce.jpg,nolink,25x25,Pierce Damage);&amp;ref(Item/D_Magic.jpg,nolink,25x25,Magic Damage);&amp;br;防御無視&amp;br;筋力加算三分の一&amp;br;筋力加算+25%&amp;br;3ラウンド毎に1回攻撃&amp;br;射程：50&amp;br;精度修正：10&amp;br;弾数：10&amp;br;命中時追撃：Eyeloss</v>
      </c>
      <c r="FF104" t="str">
        <f t="shared" si="30"/>
        <v>~</v>
      </c>
      <c r="FG104" t="str">
        <f t="shared" si="31"/>
        <v>~</v>
      </c>
      <c r="FH104" s="24" t="str">
        <f t="shared" si="32"/>
        <v xml:space="preserve">|BGCOLOR(#000000):&amp;ref(Item/DH Weapons/Vision's-Foe.jpg,nolink,75x75,Vision's Foe);|BGCOLOR(BLACK):COLOR(WHITE):''Vision's Foe''|両手|&amp;ref(Spell/P_Air.jpg,nolink,25x25,Air);1&amp;ref(Spell/P_Death.jpg,nolink,25x25,Death);1|&amp;ref(Spell/V_Air.jpg,nolink,25x25,Air Gem);5&amp;ref(Spell/V_Death.jpg,nolink,25x25,Death Gem);5|
|~|&gt;|&gt;|&gt;|攻撃力：13&amp;ref(Item/D_Pierce.jpg,nolink,25x25,Pierce Damage);&amp;ref(Item/D_Magic.jpg,nolink,25x25,Magic Damage);&amp;br;防御無視&amp;br;筋力加算三分の一&amp;br;筋力加算+25%&amp;br;3ラウンド毎に1回攻撃&amp;br;射程：50&amp;br;精度修正：10&amp;br;弾数：10&amp;br;命中時追撃：Eyeloss|
|&gt;|&gt;|&gt;|&gt;|BGCOLOR(#F5F5F5):目を射抜く弩。防御無視だが再装填が遅い|
</v>
      </c>
    </row>
    <row r="105" spans="1:164" x14ac:dyDescent="0.15">
      <c r="A105" t="str">
        <f t="shared" si="23"/>
        <v/>
      </c>
      <c r="C105" s="1" t="s">
        <v>3573</v>
      </c>
      <c r="E105" s="1">
        <v>4</v>
      </c>
      <c r="F105" s="1" t="s">
        <v>3632</v>
      </c>
      <c r="H105" s="1" t="s">
        <v>3633</v>
      </c>
      <c r="I105" s="1" t="s">
        <v>3634</v>
      </c>
      <c r="J105" s="1">
        <v>10</v>
      </c>
      <c r="K105" s="7">
        <v>5</v>
      </c>
      <c r="L105" s="6">
        <v>3</v>
      </c>
      <c r="M105" s="1" t="s">
        <v>4335</v>
      </c>
      <c r="W105" s="1">
        <v>1</v>
      </c>
      <c r="AE105" s="1">
        <v>2</v>
      </c>
      <c r="AF105" s="1">
        <v>4</v>
      </c>
      <c r="AK105" s="1">
        <v>3</v>
      </c>
      <c r="EQ105" s="7" t="s">
        <v>3635</v>
      </c>
      <c r="ER105" s="20" t="s">
        <v>4463</v>
      </c>
      <c r="ES105" t="str">
        <f t="shared" si="24"/>
        <v>BGCOLOR(#000000):&amp;ref(Item/DH Weapons/Staff-of-Corrosion.jpg,nolink,75x75,Staff of Corrosion);|BGCOLOR(BLACK):COLOR(WHITE):''Staff of Corrosion''</v>
      </c>
      <c r="ET105" t="str">
        <f t="shared" si="17"/>
        <v>&amp;ref(Spell/P_Water.jpg,nolink,25x25,Water);2&amp;ref(Spell/P_Fire.jpg,nolink,25x25,Fire);1</v>
      </c>
      <c r="EU105" t="str">
        <f t="shared" si="18"/>
        <v>&amp;ref(Spell/V_Water.jpg,nolink,25x25,Water Gem);10&amp;ref(Spell/V_Fire.jpg,nolink,25x25,Fire Gem);5</v>
      </c>
      <c r="EV105" t="str">
        <f t="shared" si="19"/>
        <v>攻撃力：3&amp;ref(Item/D_Blunt.jpg,nolink,25x25,Blunt Damage);&amp;ref(Item/D_Magic.jpg,nolink,25x25,Magic Damage);&amp;br;筋力加算+25%&amp;br;攻撃修正：2&amp;br;防御修正：4&amp;br;長さ：3</v>
      </c>
      <c r="EW105" t="str">
        <f t="shared" si="20"/>
        <v>n/a</v>
      </c>
      <c r="EX105" t="str">
        <f t="shared" si="21"/>
        <v/>
      </c>
      <c r="EY105" t="str">
        <f t="shared" si="25"/>
        <v/>
      </c>
      <c r="EZ105" t="str">
        <f t="shared" si="33"/>
        <v/>
      </c>
      <c r="FA105" t="str">
        <f t="shared" si="26"/>
        <v/>
      </c>
      <c r="FB105" t="str">
        <f t="shared" si="22"/>
        <v/>
      </c>
      <c r="FC105" t="str">
        <f t="shared" si="27"/>
        <v/>
      </c>
      <c r="FD105" t="str">
        <f t="shared" si="28"/>
        <v>戦闘時使用可能：Acid Bolt</v>
      </c>
      <c r="FE105" t="str">
        <f t="shared" si="29"/>
        <v>攻撃力：3&amp;ref(Item/D_Blunt.jpg,nolink,25x25,Blunt Damage);&amp;ref(Item/D_Magic.jpg,nolink,25x25,Magic Damage);&amp;br;筋力加算+25%&amp;br;攻撃修正：2&amp;br;防御修正：4&amp;br;長さ：3&amp;br;&amp;br;戦闘時使用可能：Acid Bolt</v>
      </c>
      <c r="FF105" t="str">
        <f t="shared" si="30"/>
        <v>&amp;br;戦闘時使用可能：Acid Bolt</v>
      </c>
      <c r="FG105" t="str">
        <f t="shared" si="31"/>
        <v>~</v>
      </c>
      <c r="FH105" s="24" t="str">
        <f t="shared" si="32"/>
        <v xml:space="preserve">|BGCOLOR(#000000):&amp;ref(Item/DH Weapons/Staff-of-Corrosion.jpg,nolink,75x75,Staff of Corrosion);|BGCOLOR(BLACK):COLOR(WHITE):''Staff of Corrosion''|両手|&amp;ref(Spell/P_Water.jpg,nolink,25x25,Water);2&amp;ref(Spell/P_Fire.jpg,nolink,25x25,Fire);1|&amp;ref(Spell/V_Water.jpg,nolink,25x25,Water Gem);10&amp;ref(Spell/V_Fire.jpg,nolink,25x25,Fire Gem);5|
|~|&gt;|&gt;|&gt;|攻撃力：3&amp;ref(Item/D_Blunt.jpg,nolink,25x25,Blunt Damage);&amp;ref(Item/D_Magic.jpg,nolink,25x25,Magic Damage);&amp;br;筋力加算+25%&amp;br;攻撃修正：2&amp;br;防御修正：4&amp;br;長さ：3&amp;br;&amp;br;戦闘時使用可能：Acid Bolt|
|&gt;|&gt;|&gt;|&gt;|BGCOLOR(#F5F5F5):酸を放つ杖。大半の敵に有効|
</v>
      </c>
    </row>
    <row r="106" spans="1:164" x14ac:dyDescent="0.15">
      <c r="A106" t="str">
        <f t="shared" si="23"/>
        <v/>
      </c>
      <c r="C106" s="1" t="s">
        <v>3573</v>
      </c>
      <c r="E106" s="1">
        <v>4</v>
      </c>
      <c r="F106" s="1" t="s">
        <v>3636</v>
      </c>
      <c r="H106" s="1" t="s">
        <v>3637</v>
      </c>
      <c r="J106" s="1">
        <v>10</v>
      </c>
      <c r="L106" s="6">
        <v>11</v>
      </c>
      <c r="M106" s="1" t="s">
        <v>4333</v>
      </c>
      <c r="O106" s="1" t="s">
        <v>3638</v>
      </c>
      <c r="W106" s="1">
        <v>1</v>
      </c>
      <c r="AE106" s="1">
        <v>2</v>
      </c>
      <c r="AF106" s="1">
        <v>3</v>
      </c>
      <c r="AK106" s="1">
        <v>2</v>
      </c>
      <c r="ER106" s="20" t="s">
        <v>4464</v>
      </c>
      <c r="ES106" t="str">
        <f t="shared" si="24"/>
        <v>BGCOLOR(#000000):&amp;ref(Item/DH Weapons/Wraith-Sword.jpg,nolink,75x75,Wraith Sword);|BGCOLOR(BLACK):COLOR(WHITE):''Wraith Sword''</v>
      </c>
      <c r="ET106" t="str">
        <f t="shared" si="17"/>
        <v>&amp;ref(Spell/P_Death.jpg,nolink,25x25,Death);2</v>
      </c>
      <c r="EU106" t="str">
        <f t="shared" si="18"/>
        <v>&amp;ref(Spell/V_Death.jpg,nolink,25x25,Death Gem);10</v>
      </c>
      <c r="EV106" t="str">
        <f t="shared" si="19"/>
        <v>攻撃力：11&amp;ref(Item/D_Slash.jpg,nolink,25x25,Slash Damage);&amp;ref(Item/D_Magic.jpg,nolink,25x25,Magic Damage);&amp;br;吸収攻撃（上限5）&amp;br;筋力加算+25%&amp;br;攻撃修正：2&amp;br;防御修正：3&amp;br;長さ：2</v>
      </c>
      <c r="EW106" t="str">
        <f t="shared" si="20"/>
        <v>n/a</v>
      </c>
      <c r="EX106" t="str">
        <f t="shared" si="21"/>
        <v>n/a</v>
      </c>
      <c r="EY106" t="str">
        <f t="shared" si="25"/>
        <v/>
      </c>
      <c r="EZ106" t="str">
        <f t="shared" si="33"/>
        <v/>
      </c>
      <c r="FA106" t="str">
        <f t="shared" si="26"/>
        <v/>
      </c>
      <c r="FB106" t="str">
        <f t="shared" si="22"/>
        <v/>
      </c>
      <c r="FC106" t="str">
        <f t="shared" si="27"/>
        <v/>
      </c>
      <c r="FD106" t="str">
        <f t="shared" si="28"/>
        <v/>
      </c>
      <c r="FE106" t="str">
        <f t="shared" si="29"/>
        <v>攻撃力：11&amp;ref(Item/D_Slash.jpg,nolink,25x25,Slash Damage);&amp;ref(Item/D_Magic.jpg,nolink,25x25,Magic Damage);&amp;br;吸収攻撃（上限5）&amp;br;筋力加算+25%&amp;br;攻撃修正：2&amp;br;防御修正：3&amp;br;長さ：2</v>
      </c>
      <c r="FF106" t="str">
        <f t="shared" si="30"/>
        <v>~</v>
      </c>
      <c r="FG106" t="str">
        <f t="shared" si="31"/>
        <v>~</v>
      </c>
      <c r="FH106" s="24" t="str">
        <f t="shared" si="32"/>
        <v xml:space="preserve">|BGCOLOR(#000000):&amp;ref(Item/DH Weapons/Wraith-Sword.jpg,nolink,75x75,Wraith Sword);|BGCOLOR(BLACK):COLOR(WHITE):''Wraith Sword''|両手|&amp;ref(Spell/P_Death.jpg,nolink,25x25,Death);2|&amp;ref(Spell/V_Death.jpg,nolink,25x25,Death Gem);10|
|~|&gt;|&gt;|&gt;|攻撃力：11&amp;ref(Item/D_Slash.jpg,nolink,25x25,Slash Damage);&amp;ref(Item/D_Magic.jpg,nolink,25x25,Magic Damage);&amp;br;吸収攻撃（上限5）&amp;br;筋力加算+25%&amp;br;攻撃修正：2&amp;br;防御修正：3&amp;br;長さ：2|
|&gt;|&gt;|&gt;|&gt;|BGCOLOR(#F5F5F5):生命力を啜る大剣。疲労管理が楽になる|
</v>
      </c>
    </row>
    <row r="107" spans="1:164" x14ac:dyDescent="0.15">
      <c r="A107" t="str">
        <f t="shared" si="23"/>
        <v/>
      </c>
      <c r="C107" s="1" t="s">
        <v>3573</v>
      </c>
      <c r="E107" s="1">
        <v>4</v>
      </c>
      <c r="F107" s="1" t="s">
        <v>3640</v>
      </c>
      <c r="H107" s="1" t="s">
        <v>3637</v>
      </c>
      <c r="J107" s="1">
        <v>10</v>
      </c>
      <c r="L107" s="6">
        <v>3</v>
      </c>
      <c r="M107" s="1" t="s">
        <v>4335</v>
      </c>
      <c r="W107" s="1">
        <v>1</v>
      </c>
      <c r="AE107" s="1">
        <v>2</v>
      </c>
      <c r="AF107" s="1">
        <v>4</v>
      </c>
      <c r="AK107" s="1">
        <v>3</v>
      </c>
      <c r="EJ107" s="2">
        <v>1</v>
      </c>
      <c r="ER107" s="20" t="s">
        <v>4465</v>
      </c>
      <c r="ES107" t="str">
        <f t="shared" si="24"/>
        <v>BGCOLOR(#000000):&amp;ref(Item/DH Weapons/Skull-Staff.jpg,nolink,75x75,Skull Staff);|BGCOLOR(BLACK):COLOR(WHITE):''Skull Staff''</v>
      </c>
      <c r="ET107" t="str">
        <f t="shared" si="17"/>
        <v>&amp;ref(Spell/P_Death.jpg,nolink,25x25,Death);2</v>
      </c>
      <c r="EU107" t="str">
        <f t="shared" si="18"/>
        <v>&amp;ref(Spell/V_Death.jpg,nolink,25x25,Death Gem);10</v>
      </c>
      <c r="EV107" t="str">
        <f t="shared" si="19"/>
        <v>攻撃力：3&amp;ref(Item/D_Blunt.jpg,nolink,25x25,Blunt Damage);&amp;ref(Item/D_Magic.jpg,nolink,25x25,Magic Damage);&amp;br;筋力加算+25%&amp;br;攻撃修正：2&amp;br;防御修正：4&amp;br;長さ：3</v>
      </c>
      <c r="EW107" t="str">
        <f t="shared" si="20"/>
        <v>n/a</v>
      </c>
      <c r="EX107" t="str">
        <f t="shared" si="21"/>
        <v/>
      </c>
      <c r="EY107" t="str">
        <f t="shared" si="25"/>
        <v/>
      </c>
      <c r="EZ107" t="str">
        <f t="shared" si="33"/>
        <v/>
      </c>
      <c r="FA107" t="str">
        <f t="shared" si="26"/>
        <v/>
      </c>
      <c r="FB107" t="str">
        <f t="shared" si="22"/>
        <v>&amp;ref(Spell/P_Death.jpg,nolink,25x25,Death Magic Bonus (1));</v>
      </c>
      <c r="FC107" t="str">
        <f t="shared" si="27"/>
        <v/>
      </c>
      <c r="FD107" t="str">
        <f t="shared" si="28"/>
        <v>&amp;ref(Spell/P_Death.jpg,nolink,25x25,Death Magic Bonus (1));</v>
      </c>
      <c r="FE107" t="str">
        <f t="shared" si="29"/>
        <v>攻撃力：3&amp;ref(Item/D_Blunt.jpg,nolink,25x25,Blunt Damage);&amp;ref(Item/D_Magic.jpg,nolink,25x25,Magic Damage);&amp;br;筋力加算+25%&amp;br;攻撃修正：2&amp;br;防御修正：4&amp;br;長さ：3&amp;br;&amp;br;&amp;ref(Spell/P_Death.jpg,nolink,25x25,Death Magic Bonus (1));</v>
      </c>
      <c r="FF107" t="str">
        <f t="shared" si="30"/>
        <v>&amp;br;&amp;ref(Spell/P_Death.jpg,nolink,25x25,Death Magic Bonus (1));</v>
      </c>
      <c r="FG107" t="str">
        <f t="shared" si="31"/>
        <v>~</v>
      </c>
      <c r="FH107" s="24" t="str">
        <f t="shared" si="32"/>
        <v xml:space="preserve">|BGCOLOR(#000000):&amp;ref(Item/DH Weapons/Skull-Staff.jpg,nolink,75x75,Skull Staff);|BGCOLOR(BLACK):COLOR(WHITE):''Skull Staff''|両手|&amp;ref(Spell/P_Death.jpg,nolink,25x25,Death);2|&amp;ref(Spell/V_Death.jpg,nolink,25x25,Death Gem);10|
|~|&gt;|&gt;|&gt;|攻撃力：3&amp;ref(Item/D_Blunt.jpg,nolink,25x25,Blunt Damage);&amp;ref(Item/D_Magic.jpg,nolink,25x25,Magic Damage);&amp;br;筋力加算+25%&amp;br;攻撃修正：2&amp;br;防御修正：4&amp;br;長さ：3&amp;br;&amp;br;&amp;ref(Spell/P_Death.jpg,nolink,25x25,Death Magic Bonus (1));|
|&gt;|&gt;|&gt;|&gt;|BGCOLOR(#F5F5F5):死魔法増強。作り易さが利点|
</v>
      </c>
    </row>
    <row r="108" spans="1:164" x14ac:dyDescent="0.15">
      <c r="A108" t="str">
        <f t="shared" si="23"/>
        <v>両手4E</v>
      </c>
      <c r="C108" s="1" t="s">
        <v>3573</v>
      </c>
      <c r="E108" s="1">
        <v>4</v>
      </c>
      <c r="F108" s="1" t="s">
        <v>3641</v>
      </c>
      <c r="H108" s="1" t="s">
        <v>3642</v>
      </c>
      <c r="J108" s="1">
        <v>5</v>
      </c>
      <c r="L108" s="6">
        <v>5</v>
      </c>
      <c r="M108" s="1" t="s">
        <v>4334</v>
      </c>
      <c r="T108" s="11">
        <v>3</v>
      </c>
      <c r="W108" s="1">
        <v>1</v>
      </c>
      <c r="AG108" s="1">
        <v>35</v>
      </c>
      <c r="AH108" s="1">
        <v>0</v>
      </c>
      <c r="AI108" s="1">
        <v>12</v>
      </c>
      <c r="AU108" s="1" t="s">
        <v>3643</v>
      </c>
      <c r="ER108" s="20" t="s">
        <v>4466</v>
      </c>
      <c r="ES108" t="str">
        <f t="shared" si="24"/>
        <v>BGCOLOR(#000000):&amp;ref(Item/DH Weapons/Vine-Bow.jpg,nolink,75x75,Vine Bow);|BGCOLOR(BLACK):COLOR(WHITE):''Vine Bow''</v>
      </c>
      <c r="ET108" t="str">
        <f t="shared" si="17"/>
        <v>&amp;ref(Spell/P_Nature.jpg,nolink,25x25,Nature);1</v>
      </c>
      <c r="EU108" t="str">
        <f t="shared" si="18"/>
        <v>&amp;ref(Spell/V_Nature.jpg,nolink,25x25,Nature Gem);5</v>
      </c>
      <c r="EV108" t="str">
        <f t="shared" si="19"/>
        <v>攻撃力：5&amp;ref(Item/D_Pierce.jpg,nolink,25x25,Pierce Damage);&amp;ref(Item/D_Magic.jpg,nolink,25x25,Magic Damage);&amp;br;筋力加算三分の一&amp;br;筋力加算+25%&amp;br;射程：35&amp;br;精度修正：0&amp;br;弾数：12&amp;br;命中時追撃：Entanglement</v>
      </c>
      <c r="EW108" t="str">
        <f t="shared" si="20"/>
        <v>n/a</v>
      </c>
      <c r="EX108" t="str">
        <f t="shared" si="21"/>
        <v>n/a</v>
      </c>
      <c r="EY108" t="str">
        <f t="shared" si="25"/>
        <v/>
      </c>
      <c r="EZ108" t="str">
        <f t="shared" si="33"/>
        <v/>
      </c>
      <c r="FA108" t="str">
        <f t="shared" si="26"/>
        <v/>
      </c>
      <c r="FB108" t="str">
        <f t="shared" si="22"/>
        <v/>
      </c>
      <c r="FC108" t="str">
        <f t="shared" si="27"/>
        <v/>
      </c>
      <c r="FD108" t="str">
        <f t="shared" si="28"/>
        <v/>
      </c>
      <c r="FE108" t="str">
        <f t="shared" si="29"/>
        <v>攻撃力：5&amp;ref(Item/D_Pierce.jpg,nolink,25x25,Pierce Damage);&amp;ref(Item/D_Magic.jpg,nolink,25x25,Magic Damage);&amp;br;筋力加算三分の一&amp;br;筋力加算+25%&amp;br;射程：35&amp;br;精度修正：0&amp;br;弾数：12&amp;br;命中時追撃：Entanglement</v>
      </c>
      <c r="FF108" t="str">
        <f t="shared" si="30"/>
        <v>~</v>
      </c>
      <c r="FG108" t="str">
        <f t="shared" si="31"/>
        <v>~</v>
      </c>
      <c r="FH108" s="24" t="str">
        <f t="shared" si="32"/>
        <v xml:space="preserve">|BGCOLOR(#000000):&amp;ref(Item/DH Weapons/Vine-Bow.jpg,nolink,75x75,Vine Bow);|BGCOLOR(BLACK):COLOR(WHITE):''Vine Bow''|両手|&amp;ref(Spell/P_Nature.jpg,nolink,25x25,Nature);1|&amp;ref(Spell/V_Nature.jpg,nolink,25x25,Nature Gem);5|
|~|&gt;|&gt;|&gt;|攻撃力：5&amp;ref(Item/D_Pierce.jpg,nolink,25x25,Pierce Damage);&amp;ref(Item/D_Magic.jpg,nolink,25x25,Magic Damage);&amp;br;筋力加算三分の一&amp;br;筋力加算+25%&amp;br;射程：35&amp;br;精度修正：0&amp;br;弾数：12&amp;br;命中時追撃：Entanglement|
|&gt;|&gt;|&gt;|&gt;|BGCOLOR(#F5F5F5):敵を縛る弓。援護射撃に向く|
</v>
      </c>
    </row>
    <row r="109" spans="1:164" x14ac:dyDescent="0.15">
      <c r="A109" t="str">
        <f t="shared" si="23"/>
        <v>両手6S</v>
      </c>
      <c r="C109" s="1" t="s">
        <v>3573</v>
      </c>
      <c r="E109" s="1">
        <v>6</v>
      </c>
      <c r="F109" s="1" t="s">
        <v>3644</v>
      </c>
      <c r="H109" s="1" t="s">
        <v>3633</v>
      </c>
      <c r="I109" s="1" t="s">
        <v>3629</v>
      </c>
      <c r="J109" s="1">
        <v>10</v>
      </c>
      <c r="K109" s="7">
        <v>5</v>
      </c>
      <c r="L109" s="6">
        <v>21</v>
      </c>
      <c r="M109" s="1" t="s">
        <v>4335</v>
      </c>
      <c r="W109" s="1">
        <v>1</v>
      </c>
      <c r="AE109" s="1">
        <v>5</v>
      </c>
      <c r="AF109" s="1">
        <v>1</v>
      </c>
      <c r="AK109" s="1">
        <v>3</v>
      </c>
      <c r="AV109" s="1" t="s">
        <v>3645</v>
      </c>
      <c r="AY109" s="2">
        <v>10</v>
      </c>
      <c r="ER109" s="20" t="s">
        <v>4467</v>
      </c>
      <c r="ES109" t="str">
        <f t="shared" si="24"/>
        <v>BGCOLOR(#000000):&amp;ref(Item/DH Weapons/Rime-Hammer.jpg,nolink,75x75,Rime Hammer);|BGCOLOR(BLACK):COLOR(WHITE):''Rime Hammer''</v>
      </c>
      <c r="ET109" t="str">
        <f t="shared" si="17"/>
        <v>&amp;ref(Spell/P_Water.jpg,nolink,25x25,Water);2&amp;ref(Spell/P_Air.jpg,nolink,25x25,Air);1</v>
      </c>
      <c r="EU109" t="str">
        <f t="shared" si="18"/>
        <v>&amp;ref(Spell/V_Water.jpg,nolink,25x25,Water Gem);10&amp;ref(Spell/V_Air.jpg,nolink,25x25,Air Gem);5</v>
      </c>
      <c r="EV109" t="str">
        <f t="shared" si="19"/>
        <v>攻撃力：21&amp;ref(Item/D_Blunt.jpg,nolink,25x25,Blunt Damage);&amp;ref(Item/D_Magic.jpg,nolink,25x25,Magic Damage);&amp;br;筋力加算+25%&amp;br;攻撃修正：5&amp;br;防御修正：1&amp;br;長さ：3&amp;br;攻撃時追撃：Freezing Mist</v>
      </c>
      <c r="EW109" t="str">
        <f t="shared" si="20"/>
        <v>n/a</v>
      </c>
      <c r="EX109" t="str">
        <f t="shared" si="21"/>
        <v>&amp;ref(Item/Cold-Resistant.jpg,nolink,25x25,Cold Resistant (10));</v>
      </c>
      <c r="EY109" t="str">
        <f t="shared" si="25"/>
        <v/>
      </c>
      <c r="EZ109" t="str">
        <f t="shared" si="33"/>
        <v/>
      </c>
      <c r="FA109" t="str">
        <f t="shared" si="26"/>
        <v/>
      </c>
      <c r="FB109" t="str">
        <f t="shared" si="22"/>
        <v/>
      </c>
      <c r="FC109" t="str">
        <f t="shared" si="27"/>
        <v/>
      </c>
      <c r="FD109" t="str">
        <f t="shared" si="28"/>
        <v>&amp;ref(Item/Cold-Resistant.jpg,nolink,25x25,Cold Resistant (10));</v>
      </c>
      <c r="FE109" t="str">
        <f t="shared" si="29"/>
        <v>攻撃力：21&amp;ref(Item/D_Blunt.jpg,nolink,25x25,Blunt Damage);&amp;ref(Item/D_Magic.jpg,nolink,25x25,Magic Damage);&amp;br;筋力加算+25%&amp;br;攻撃修正：5&amp;br;防御修正：1&amp;br;長さ：3&amp;br;攻撃時追撃：Freezing Mist&amp;br;&amp;br;&amp;ref(Item/Cold-Resistant.jpg,nolink,25x25,Cold Resistant (10));</v>
      </c>
      <c r="FF109" t="str">
        <f t="shared" si="30"/>
        <v>&amp;br;&amp;ref(Item/Cold-Resistant.jpg,nolink,25x25,Cold Resistant (10));</v>
      </c>
      <c r="FG109" t="str">
        <f t="shared" si="31"/>
        <v>~</v>
      </c>
      <c r="FH109" s="24" t="str">
        <f t="shared" si="32"/>
        <v xml:space="preserve">|BGCOLOR(#000000):&amp;ref(Item/DH Weapons/Rime-Hammer.jpg,nolink,75x75,Rime Hammer);|BGCOLOR(BLACK):COLOR(WHITE):''Rime Hammer''|両手|&amp;ref(Spell/P_Water.jpg,nolink,25x25,Water);2&amp;ref(Spell/P_Air.jpg,nolink,25x25,Air);1|&amp;ref(Spell/V_Water.jpg,nolink,25x25,Water Gem);10&amp;ref(Spell/V_Air.jpg,nolink,25x25,Air Gem);5|
|~|&gt;|&gt;|&gt;|攻撃力：21&amp;ref(Item/D_Blunt.jpg,nolink,25x25,Blunt Damage);&amp;ref(Item/D_Magic.jpg,nolink,25x25,Magic Damage);&amp;br;筋力加算+25%&amp;br;攻撃修正：5&amp;br;防御修正：1&amp;br;長さ：3&amp;br;攻撃時追撃：Freezing Mist&amp;br;&amp;br;&amp;ref(Item/Cold-Resistant.jpg,nolink,25x25,Cold Resistant (10));|
|&gt;|&gt;|&gt;|&gt;|BGCOLOR(#F5F5F5):短時間残る冷気を放出。多数の敵を削れる|
</v>
      </c>
    </row>
    <row r="110" spans="1:164" x14ac:dyDescent="0.15">
      <c r="A110" t="str">
        <f t="shared" si="23"/>
        <v/>
      </c>
      <c r="C110" s="1" t="s">
        <v>3573</v>
      </c>
      <c r="E110" s="1">
        <v>6</v>
      </c>
      <c r="F110" s="1" t="s">
        <v>3646</v>
      </c>
      <c r="H110" s="1" t="s">
        <v>3647</v>
      </c>
      <c r="J110" s="1">
        <v>40</v>
      </c>
      <c r="L110" s="6">
        <v>3</v>
      </c>
      <c r="M110" s="1" t="s">
        <v>4335</v>
      </c>
      <c r="W110" s="1">
        <v>1</v>
      </c>
      <c r="AE110" s="1">
        <v>2</v>
      </c>
      <c r="AF110" s="1">
        <v>4</v>
      </c>
      <c r="AK110" s="1">
        <v>3</v>
      </c>
      <c r="DM110" s="2">
        <v>1</v>
      </c>
      <c r="DV110" s="2">
        <v>1</v>
      </c>
      <c r="EK110" s="2">
        <v>2</v>
      </c>
      <c r="EN110" s="2" t="s">
        <v>641</v>
      </c>
      <c r="ER110" s="20" t="s">
        <v>4468</v>
      </c>
      <c r="ES110" t="str">
        <f t="shared" si="24"/>
        <v>BGCOLOR(#000000):&amp;ref(Item/DH Weapons/Treelord's-Staff.jpg,nolink,75x75,Treelord's Staff);|BGCOLOR(BLACK):COLOR(WHITE):''Treelord's Staff''</v>
      </c>
      <c r="ET110" t="str">
        <f t="shared" si="17"/>
        <v>&amp;ref(Spell/P_Nature.jpg,nolink,25x25,Nature);5</v>
      </c>
      <c r="EU110" t="str">
        <f t="shared" si="18"/>
        <v>&amp;ref(Spell/V_Nature.jpg,nolink,25x25,Nature Gem);40</v>
      </c>
      <c r="EV110" t="str">
        <f t="shared" si="19"/>
        <v>攻撃力：3&amp;ref(Item/D_Blunt.jpg,nolink,25x25,Blunt Damage);&amp;ref(Item/D_Magic.jpg,nolink,25x25,Magic Damage);&amp;br;筋力加算+25%&amp;br;攻撃修正：2&amp;br;防御修正：4&amp;br;長さ：3</v>
      </c>
      <c r="EW110" t="str">
        <f t="shared" si="20"/>
        <v>n/a</v>
      </c>
      <c r="EX110" t="str">
        <f t="shared" si="21"/>
        <v/>
      </c>
      <c r="EY110" t="str">
        <f t="shared" si="25"/>
        <v/>
      </c>
      <c r="EZ110" t="str">
        <f t="shared" si="33"/>
        <v/>
      </c>
      <c r="FA110" t="str">
        <f t="shared" si="26"/>
        <v>&amp;ref(Item/Forest-Survival.jpg,nolink,25x25,Forest Survival);</v>
      </c>
      <c r="FB110" t="str">
        <f t="shared" si="22"/>
        <v>&amp;ref(Item/Ivy-Lord.jpg,nolink,25x25,Ivy Lord (1));&amp;ref(Spell/P_Nature.jpg,nolink,25x25,Nature Magic Bonus (2));</v>
      </c>
      <c r="FC110" t="str">
        <f t="shared" si="27"/>
        <v>&amp;ref(Item/Far-Caster.jpg,nolink,25x25,Far Caster (Nature, 1));</v>
      </c>
      <c r="FD110" t="str">
        <f t="shared" si="28"/>
        <v>&amp;ref(Item/Forest-Survival.jpg,nolink,25x25,Forest Survival);&amp;br;&amp;ref(Item/Ivy-Lord.jpg,nolink,25x25,Ivy Lord (1));&amp;ref(Spell/P_Nature.jpg,nolink,25x25,Nature Magic Bonus (2));&amp;ref(Item/Far-Caster.jpg,nolink,25x25,Far Caster (Nature, 1));</v>
      </c>
      <c r="FE110" t="str">
        <f t="shared" si="29"/>
        <v>攻撃力：3&amp;ref(Item/D_Blunt.jpg,nolink,25x25,Blunt Damage);&amp;ref(Item/D_Magic.jpg,nolink,25x25,Magic Damage);&amp;br;筋力加算+25%&amp;br;攻撃修正：2&amp;br;防御修正：4&amp;br;長さ：3&amp;br;&amp;br;&amp;ref(Item/Forest-Survival.jpg,nolink,25x25,Forest Survival);&amp;br;&amp;ref(Item/Ivy-Lord.jpg,nolink,25x25,Ivy Lord (1));&amp;ref(Spell/P_Nature.jpg,nolink,25x25,Nature Magic Bonus (2));&amp;ref(Item/Far-Caster.jpg,nolink,25x25,Far Caster (Nature, 1));</v>
      </c>
      <c r="FF110" t="str">
        <f t="shared" si="30"/>
        <v>&amp;br;&amp;ref(Item/Forest-Survival.jpg,nolink,25x25,Forest Survival);&amp;br;&amp;ref(Item/Ivy-Lord.jpg,nolink,25x25,Ivy Lord (1));&amp;ref(Spell/P_Nature.jpg,nolink,25x25,Nature Magic Bonus (2));&amp;ref(Item/Far-Caster.jpg,nolink,25x25,Far Caster (Nature, 1));</v>
      </c>
      <c r="FG110" t="str">
        <f t="shared" si="31"/>
        <v>~</v>
      </c>
      <c r="FH110" s="24" t="str">
        <f t="shared" si="32"/>
        <v xml:space="preserve">|BGCOLOR(#000000):&amp;ref(Item/DH Weapons/Treelord's-Staff.jpg,nolink,75x75,Treelord's Staff);|BGCOLOR(BLACK):COLOR(WHITE):''Treelord's Staff''|両手|&amp;ref(Spell/P_Nature.jpg,nolink,25x25,Nature);5|&amp;ref(Spell/V_Nature.jpg,nolink,25x25,Nature Gem);40|
|~|&gt;|&gt;|&gt;|攻撃力：3&amp;ref(Item/D_Blunt.jpg,nolink,25x25,Blunt Damage);&amp;ref(Item/D_Magic.jpg,nolink,25x25,Magic Damage);&amp;br;筋力加算+25%&amp;br;攻撃修正：2&amp;br;防御修正：4&amp;br;長さ：3&amp;br;&amp;br;&amp;ref(Item/Forest-Survival.jpg,nolink,25x25,Forest Survival);&amp;br;&amp;ref(Item/Ivy-Lord.jpg,nolink,25x25,Ivy Lord (1));&amp;ref(Spell/P_Nature.jpg,nolink,25x25,Nature Magic Bonus (2));&amp;ref(Item/Far-Caster.jpg,nolink,25x25,Far Caster (Nature, 1));|
|&gt;|&gt;|&gt;|&gt;|BGCOLOR(#F5F5F5):緑魔法増強。効果は高いが値も張る|
</v>
      </c>
    </row>
    <row r="111" spans="1:164" x14ac:dyDescent="0.15">
      <c r="A111" t="str">
        <f t="shared" si="23"/>
        <v/>
      </c>
      <c r="C111" s="1" t="s">
        <v>3573</v>
      </c>
      <c r="E111" s="1">
        <v>6</v>
      </c>
      <c r="F111" s="1" t="s">
        <v>3649</v>
      </c>
      <c r="G111" s="1" t="s">
        <v>3652</v>
      </c>
      <c r="H111" s="1" t="s">
        <v>3650</v>
      </c>
      <c r="I111" s="1" t="s">
        <v>3651</v>
      </c>
      <c r="J111" s="1">
        <v>25</v>
      </c>
      <c r="K111" s="7">
        <v>25</v>
      </c>
      <c r="L111" s="6">
        <v>3</v>
      </c>
      <c r="M111" s="1" t="s">
        <v>4335</v>
      </c>
      <c r="W111" s="1">
        <v>1</v>
      </c>
      <c r="AE111" s="1">
        <v>2</v>
      </c>
      <c r="AF111" s="1">
        <v>4</v>
      </c>
      <c r="AK111" s="1">
        <v>3</v>
      </c>
      <c r="AW111" s="2">
        <v>5</v>
      </c>
      <c r="AY111" s="2">
        <v>5</v>
      </c>
      <c r="EE111" s="2">
        <v>1</v>
      </c>
      <c r="EF111" s="2">
        <v>1</v>
      </c>
      <c r="EG111" s="2">
        <v>1</v>
      </c>
      <c r="EH111" s="2">
        <v>1</v>
      </c>
      <c r="EN111" s="2" t="s">
        <v>4355</v>
      </c>
      <c r="ER111" s="20" t="s">
        <v>4469</v>
      </c>
      <c r="ES111" t="str">
        <f t="shared" si="24"/>
        <v>BGCOLOR(#000000):&amp;ref(Item/DH Weapons/Staff-of-Elemental-Mastery-FW.jpg,nolink,75x75,Staff of Elemental Mastery);|BGCOLOR(BLACK):COLOR(WHITE):''Staff of Elemental Mastery''</v>
      </c>
      <c r="ET111" t="str">
        <f t="shared" si="17"/>
        <v>&amp;ref(Spell/P_Fire.jpg,nolink,25x25,Fire);4&amp;ref(Spell/P_Water.jpg,nolink,25x25,Water);4</v>
      </c>
      <c r="EU111" t="str">
        <f t="shared" si="18"/>
        <v>&amp;ref(Spell/V_Fire.jpg,nolink,25x25,Fire Gem);25&amp;ref(Spell/V_Water.jpg,nolink,25x25,Water Gem);25</v>
      </c>
      <c r="EV111" t="str">
        <f t="shared" si="19"/>
        <v>攻撃力：3&amp;ref(Item/D_Blunt.jpg,nolink,25x25,Blunt Damage);&amp;ref(Item/D_Magic.jpg,nolink,25x25,Magic Damage);&amp;br;筋力加算+25%&amp;br;攻撃修正：2&amp;br;防御修正：4&amp;br;長さ：3</v>
      </c>
      <c r="EW111" t="str">
        <f t="shared" si="20"/>
        <v>n/a</v>
      </c>
      <c r="EX111" t="str">
        <f t="shared" si="21"/>
        <v>&amp;ref(Item/Fire-Resistant.jpg,nolink,25x25,Fire Resistant (5));&amp;ref(Item/Cold-Resistant.jpg,nolink,25x25,Cold Resistant (5));</v>
      </c>
      <c r="EY111" t="str">
        <f t="shared" si="25"/>
        <v/>
      </c>
      <c r="EZ111" t="str">
        <f t="shared" si="33"/>
        <v/>
      </c>
      <c r="FA111" t="str">
        <f t="shared" si="26"/>
        <v/>
      </c>
      <c r="FB111" t="str">
        <f t="shared" si="22"/>
        <v>&amp;ref(Spell/P_Fire.jpg,nolink,25x25,Fire Magic Bonus (1));&amp;ref(Spell/P_Air.jpg,nolink,25x25,Air Magic Bonus (1));&amp;ref(Spell/P_Water.jpg,nolink,25x25,Water Magic Bonus (1));&amp;ref(Spell/P_Earth.jpg,nolink,25x25,Earth Magic Bonus (1));</v>
      </c>
      <c r="FC111" t="str">
        <f t="shared" si="27"/>
        <v>&amp;ref(Item/Far-Caster.jpg,nolink,25x25,Far Caster (Elemental, 1));</v>
      </c>
      <c r="FD111" t="str">
        <f t="shared" si="28"/>
        <v>&amp;ref(Item/Fire-Resistant.jpg,nolink,25x25,Fire Resistant (5));&amp;ref(Item/Cold-Resistant.jpg,nolink,25x25,Cold Resistant (5));&amp;br;&amp;ref(Spell/P_Fire.jpg,nolink,25x25,Fire Magic Bonus (1));&amp;ref(Spell/P_Air.jpg,nolink,25x25,Air Magic Bonus (1));&amp;ref(Spell/P_Water.jpg,nolink,25x25,Water Magic Bonus (1));&amp;ref(Spell/P_Earth.jpg,nolink,25x25,Earth Magic Bonus (1));&amp;ref(Item/Far-Caster.jpg,nolink,25x25,Far Caster (Elemental, 1));</v>
      </c>
      <c r="FE111" t="str">
        <f t="shared" si="29"/>
        <v>攻撃力：3&amp;ref(Item/D_Blunt.jpg,nolink,25x25,Blunt Damage);&amp;ref(Item/D_Magic.jpg,nolink,25x25,Magic Damage);&amp;br;筋力加算+25%&amp;br;攻撃修正：2&amp;br;防御修正：4&amp;br;長さ：3&amp;br;&amp;br;&amp;ref(Item/Fire-Resistant.jpg,nolink,25x25,Fire Resistant (5));&amp;ref(Item/Cold-Resistant.jpg,nolink,25x25,Cold Resistant (5));&amp;br;&amp;ref(Spell/P_Fire.jpg,nolink,25x25,Fire Magic Bonus (1));&amp;ref(Spell/P_Air.jpg,nolink,25x25,Air Magic Bonus (1));&amp;ref(Spell/P_Water.jpg,nolink,25x25,Water Magic Bonus (1));&amp;ref(Spell/P_Earth.jpg,nolink,25x25,Earth Magic Bonus (1));&amp;ref(Item/Far-Caster.jpg,nolink,25x25,Far Caster (Elemental, 1));</v>
      </c>
      <c r="FF111" t="str">
        <f t="shared" si="30"/>
        <v>&amp;br;&amp;ref(Item/Fire-Resistant.jpg,nolink,25x25,Fire Resistant (5));&amp;ref(Item/Cold-Resistant.jpg,nolink,25x25,Cold Resistant (5));&amp;br;&amp;ref(Spell/P_Fire.jpg,nolink,25x25,Fire Magic Bonus (1));&amp;ref(Spell/P_Air.jpg,nolink,25x25,Air Magic Bonus (1));&amp;ref(Spell/P_Water.jpg,nolink,25x25,Water Magic Bonus (1));&amp;ref(Spell/P_Earth.jpg,nolink,25x25,Earth Magic Bonus (1));&amp;ref(Item/Far-Caster.jpg,nolink,25x25,Far Caster (Elemental, 1));</v>
      </c>
      <c r="FG111" t="str">
        <f t="shared" si="31"/>
        <v>~</v>
      </c>
      <c r="FH111" s="24" t="str">
        <f t="shared" si="32"/>
        <v xml:space="preserve">|BGCOLOR(#000000):&amp;ref(Item/DH Weapons/Staff-of-Elemental-Mastery-FW.jpg,nolink,75x75,Staff of Elemental Mastery);|BGCOLOR(BLACK):COLOR(WHITE):''Staff of Elemental Mastery''|両手|&amp;ref(Spell/P_Fire.jpg,nolink,25x25,Fire);4&amp;ref(Spell/P_Water.jpg,nolink,25x25,Water);4|&amp;ref(Spell/V_Fire.jpg,nolink,25x25,Fire Gem);25&amp;ref(Spell/V_Water.jpg,nolink,25x25,Water Gem);25|
|~|&gt;|&gt;|&gt;|攻撃力：3&amp;ref(Item/D_Blunt.jpg,nolink,25x25,Blunt Damage);&amp;ref(Item/D_Magic.jpg,nolink,25x25,Magic Damage);&amp;br;筋力加算+25%&amp;br;攻撃修正：2&amp;br;防御修正：4&amp;br;長さ：3&amp;br;&amp;br;&amp;ref(Item/Fire-Resistant.jpg,nolink,25x25,Fire Resistant (5));&amp;ref(Item/Cold-Resistant.jpg,nolink,25x25,Cold Resistant (5));&amp;br;&amp;ref(Spell/P_Fire.jpg,nolink,25x25,Fire Magic Bonus (1));&amp;ref(Spell/P_Air.jpg,nolink,25x25,Air Magic Bonus (1));&amp;ref(Spell/P_Water.jpg,nolink,25x25,Water Magic Bonus (1));&amp;ref(Spell/P_Earth.jpg,nolink,25x25,Earth Magic Bonus (1));&amp;ref(Item/Far-Caster.jpg,nolink,25x25,Far Caster (Elemental, 1));|
|&gt;|&gt;|&gt;|&gt;|BGCOLOR(#F5F5F5):元素魔法増強。対応範囲が広い|
</v>
      </c>
    </row>
    <row r="112" spans="1:164" x14ac:dyDescent="0.15">
      <c r="A112" t="str">
        <f t="shared" si="23"/>
        <v/>
      </c>
      <c r="C112" s="1" t="s">
        <v>3573</v>
      </c>
      <c r="E112" s="1">
        <v>6</v>
      </c>
      <c r="F112" s="1" t="s">
        <v>3696</v>
      </c>
      <c r="H112" s="1" t="s">
        <v>3682</v>
      </c>
      <c r="I112" s="1" t="s">
        <v>3616</v>
      </c>
      <c r="J112" s="1">
        <v>10</v>
      </c>
      <c r="K112" s="7">
        <v>5</v>
      </c>
      <c r="L112" s="6">
        <v>18</v>
      </c>
      <c r="M112" s="1" t="s">
        <v>4333</v>
      </c>
      <c r="N112" s="1" t="s">
        <v>3612</v>
      </c>
      <c r="W112" s="1">
        <v>1</v>
      </c>
      <c r="AE112" s="1">
        <v>4</v>
      </c>
      <c r="AF112" s="1">
        <v>1</v>
      </c>
      <c r="AK112" s="1">
        <v>2</v>
      </c>
      <c r="AT112" s="1" t="s">
        <v>3697</v>
      </c>
      <c r="AW112" s="2">
        <v>5</v>
      </c>
      <c r="BJ112" s="2">
        <v>7</v>
      </c>
      <c r="ER112" s="20" t="s">
        <v>4470</v>
      </c>
      <c r="ES112" t="str">
        <f t="shared" si="24"/>
        <v>BGCOLOR(#000000):&amp;ref(Item/DH Weapons/Carmine-Cleaver.jpg,nolink,75x75,Carmine Cleaver);|BGCOLOR(BLACK):COLOR(WHITE):''Carmine Cleaver''</v>
      </c>
      <c r="ET112" t="str">
        <f t="shared" si="17"/>
        <v>&amp;ref(Spell/P_Fire.jpg,nolink,25x25,Fire);2&amp;ref(Spell/P_Earth.jpg,nolink,25x25,Earth);1</v>
      </c>
      <c r="EU112" t="str">
        <f t="shared" si="18"/>
        <v>&amp;ref(Spell/V_Fire.jpg,nolink,25x25,Fire Gem);10&amp;ref(Spell/V_Earth.jpg,nolink,25x25,Earth Gem);5</v>
      </c>
      <c r="EV112" t="str">
        <f t="shared" si="19"/>
        <v>攻撃力：18&amp;ref(Item/D_Slash.jpg,nolink,25x25,Slash Damage);&amp;ref(Item/D_Magic.jpg,nolink,25x25,Magic Damage);&amp;br;防御貫通&amp;br;筋力加算+25%&amp;br;攻撃修正：4&amp;br;防御修正：1&amp;br;長さ：2&amp;br;負傷時追撃：Burn Flesh</v>
      </c>
      <c r="EW112" t="str">
        <f t="shared" si="20"/>
        <v>n/a</v>
      </c>
      <c r="EX112" t="str">
        <f t="shared" si="21"/>
        <v>&amp;ref(Item/Fire-Resistant.jpg,nolink,25x25,Fire Resistant (5));&amp;ref(Item/Fire-Shield.jpg,nolink,25x25,Fire Shield (7));</v>
      </c>
      <c r="EY112" t="str">
        <f t="shared" si="25"/>
        <v/>
      </c>
      <c r="EZ112" t="str">
        <f t="shared" si="33"/>
        <v/>
      </c>
      <c r="FA112" t="str">
        <f t="shared" si="26"/>
        <v/>
      </c>
      <c r="FB112" t="str">
        <f t="shared" si="22"/>
        <v/>
      </c>
      <c r="FC112" t="str">
        <f t="shared" si="27"/>
        <v/>
      </c>
      <c r="FD112" t="str">
        <f t="shared" si="28"/>
        <v>&amp;ref(Item/Fire-Resistant.jpg,nolink,25x25,Fire Resistant (5));&amp;ref(Item/Fire-Shield.jpg,nolink,25x25,Fire Shield (7));</v>
      </c>
      <c r="FE112" t="str">
        <f t="shared" si="29"/>
        <v>攻撃力：18&amp;ref(Item/D_Slash.jpg,nolink,25x25,Slash Damage);&amp;ref(Item/D_Magic.jpg,nolink,25x25,Magic Damage);&amp;br;防御貫通&amp;br;筋力加算+25%&amp;br;攻撃修正：4&amp;br;防御修正：1&amp;br;長さ：2&amp;br;負傷時追撃：Burn Flesh&amp;br;&amp;br;&amp;ref(Item/Fire-Resistant.jpg,nolink,25x25,Fire Resistant (5));&amp;ref(Item/Fire-Shield.jpg,nolink,25x25,Fire Shield (7));</v>
      </c>
      <c r="FF112" t="str">
        <f t="shared" si="30"/>
        <v>&amp;br;&amp;ref(Item/Fire-Resistant.jpg,nolink,25x25,Fire Resistant (5));&amp;ref(Item/Fire-Shield.jpg,nolink,25x25,Fire Shield (7));</v>
      </c>
      <c r="FG112" t="str">
        <f t="shared" si="31"/>
        <v>~</v>
      </c>
      <c r="FH112" s="24" t="str">
        <f t="shared" si="32"/>
        <v xml:space="preserve">|BGCOLOR(#000000):&amp;ref(Item/DH Weapons/Carmine-Cleaver.jpg,nolink,75x75,Carmine Cleaver);|BGCOLOR(BLACK):COLOR(WHITE):''Carmine Cleaver''|両手|&amp;ref(Spell/P_Fire.jpg,nolink,25x25,Fire);2&amp;ref(Spell/P_Earth.jpg,nolink,25x25,Earth);1|&amp;ref(Spell/V_Fire.jpg,nolink,25x25,Fire Gem);10&amp;ref(Spell/V_Earth.jpg,nolink,25x25,Earth Gem);5|
|~|&gt;|&gt;|&gt;|攻撃力：18&amp;ref(Item/D_Slash.jpg,nolink,25x25,Slash Damage);&amp;ref(Item/D_Magic.jpg,nolink,25x25,Magic Damage);&amp;br;防御貫通&amp;br;筋力加算+25%&amp;br;攻撃修正：4&amp;br;防御修正：1&amp;br;長さ：2&amp;br;負傷時追撃：Burn Flesh&amp;br;&amp;br;&amp;ref(Item/Fire-Resistant.jpg,nolink,25x25,Fire Resistant (5));&amp;ref(Item/Fire-Shield.jpg,nolink,25x25,Fire Shield (7));|
|&gt;|&gt;|&gt;|&gt;|BGCOLOR(#F5F5F5):炎の追撃と反撃。効く相手には強力|
</v>
      </c>
    </row>
    <row r="113" spans="1:164" x14ac:dyDescent="0.15">
      <c r="A113" t="str">
        <f t="shared" si="23"/>
        <v/>
      </c>
      <c r="C113" s="1" t="s">
        <v>3573</v>
      </c>
      <c r="E113" s="1">
        <v>6</v>
      </c>
      <c r="F113" s="1" t="s">
        <v>3699</v>
      </c>
      <c r="H113" s="1" t="s">
        <v>3629</v>
      </c>
      <c r="J113" s="1">
        <v>5</v>
      </c>
      <c r="L113" s="6">
        <v>8</v>
      </c>
      <c r="M113" s="1" t="s">
        <v>4331</v>
      </c>
      <c r="T113" s="11">
        <v>3</v>
      </c>
      <c r="W113" s="1">
        <v>1</v>
      </c>
      <c r="AB113" s="1">
        <v>13</v>
      </c>
      <c r="AG113" s="1">
        <v>40</v>
      </c>
      <c r="AH113" s="1">
        <v>0</v>
      </c>
      <c r="AI113" s="1">
        <v>7</v>
      </c>
      <c r="ER113" s="20" t="s">
        <v>4471</v>
      </c>
      <c r="ES113" t="str">
        <f t="shared" si="24"/>
        <v>BGCOLOR(#000000):&amp;ref(Item/DH Weapons/Bow-of-War.jpg,nolink,75x75,Bow of War);|BGCOLOR(BLACK):COLOR(WHITE):''Bow of War''</v>
      </c>
      <c r="ET113" t="str">
        <f t="shared" si="17"/>
        <v>&amp;ref(Spell/P_Air.jpg,nolink,25x25,Air);1</v>
      </c>
      <c r="EU113" t="str">
        <f t="shared" si="18"/>
        <v>&amp;ref(Spell/V_Air.jpg,nolink,25x25,Air Gem);5</v>
      </c>
      <c r="EV113" t="str">
        <f t="shared" si="19"/>
        <v>攻撃力：8&amp;ref(Item/D_Pierce.jpg,nolink,25x25,Pierce Damage);&amp;br;筋力加算三分の一&amp;br;筋力加算+25%&amp;br;13回連続攻撃&amp;br;射程：40&amp;br;精度修正：0&amp;br;弾数：7</v>
      </c>
      <c r="EW113" t="str">
        <f t="shared" si="20"/>
        <v>n/a</v>
      </c>
      <c r="EX113" t="str">
        <f t="shared" si="21"/>
        <v>n/a</v>
      </c>
      <c r="EY113" t="str">
        <f t="shared" si="25"/>
        <v/>
      </c>
      <c r="EZ113" t="str">
        <f t="shared" si="33"/>
        <v/>
      </c>
      <c r="FA113" t="str">
        <f t="shared" si="26"/>
        <v/>
      </c>
      <c r="FB113" t="str">
        <f t="shared" si="22"/>
        <v/>
      </c>
      <c r="FC113" t="str">
        <f t="shared" si="27"/>
        <v/>
      </c>
      <c r="FD113" t="str">
        <f t="shared" si="28"/>
        <v/>
      </c>
      <c r="FE113" t="str">
        <f t="shared" si="29"/>
        <v>攻撃力：8&amp;ref(Item/D_Pierce.jpg,nolink,25x25,Pierce Damage);&amp;br;筋力加算三分の一&amp;br;筋力加算+25%&amp;br;13回連続攻撃&amp;br;射程：40&amp;br;精度修正：0&amp;br;弾数：7</v>
      </c>
      <c r="FF113" t="str">
        <f t="shared" si="30"/>
        <v>~</v>
      </c>
      <c r="FG113" t="str">
        <f t="shared" si="31"/>
        <v>~</v>
      </c>
      <c r="FH113" s="24" t="str">
        <f t="shared" si="32"/>
        <v xml:space="preserve">|BGCOLOR(#000000):&amp;ref(Item/DH Weapons/Bow-of-War.jpg,nolink,75x75,Bow of War);|BGCOLOR(BLACK):COLOR(WHITE):''Bow of War''|両手|&amp;ref(Spell/P_Air.jpg,nolink,25x25,Air);1|&amp;ref(Spell/V_Air.jpg,nolink,25x25,Air Gem);5|
|~|&gt;|&gt;|&gt;|攻撃力：8&amp;ref(Item/D_Pierce.jpg,nolink,25x25,Pierce Damage);&amp;br;筋力加算三分の一&amp;br;筋力加算+25%&amp;br;13回連続攻撃&amp;br;射程：40&amp;br;精度修正：0&amp;br;弾数：7|
|&gt;|&gt;|&gt;|&gt;|BGCOLOR(#F5F5F5):大量の矢を撒き散らす。魔法属性を持たない|
</v>
      </c>
    </row>
    <row r="114" spans="1:164" x14ac:dyDescent="0.15">
      <c r="A114" t="str">
        <f t="shared" si="23"/>
        <v/>
      </c>
      <c r="C114" s="1" t="s">
        <v>3573</v>
      </c>
      <c r="E114" s="1">
        <v>6</v>
      </c>
      <c r="F114" s="1" t="s">
        <v>3700</v>
      </c>
      <c r="H114" s="1" t="s">
        <v>3692</v>
      </c>
      <c r="J114" s="1">
        <v>40</v>
      </c>
      <c r="L114" s="6">
        <v>3</v>
      </c>
      <c r="M114" s="1" t="s">
        <v>4335</v>
      </c>
      <c r="W114" s="1">
        <v>1</v>
      </c>
      <c r="AE114" s="1">
        <v>2</v>
      </c>
      <c r="AF114" s="1">
        <v>4</v>
      </c>
      <c r="AK114" s="1">
        <v>3</v>
      </c>
      <c r="AU114" s="1" t="s">
        <v>3701</v>
      </c>
      <c r="EQ114" s="7" t="s">
        <v>3721</v>
      </c>
      <c r="ER114" s="20" t="s">
        <v>4472</v>
      </c>
      <c r="ES114" t="str">
        <f t="shared" si="24"/>
        <v>BGCOLOR(#000000):&amp;ref(Item/DH Weapons/Staff-of-Storms.jpg,nolink,75x75,Staff of Storms);|BGCOLOR(BLACK):COLOR(WHITE):''Staff of Storms''</v>
      </c>
      <c r="ET114" t="str">
        <f t="shared" si="17"/>
        <v>&amp;ref(Spell/P_Air.jpg,nolink,25x25,Air);5</v>
      </c>
      <c r="EU114" t="str">
        <f t="shared" si="18"/>
        <v>&amp;ref(Spell/V_Air.jpg,nolink,25x25,Air Gem);40</v>
      </c>
      <c r="EV114" t="str">
        <f t="shared" si="19"/>
        <v>攻撃力：3&amp;ref(Item/D_Blunt.jpg,nolink,25x25,Blunt Damage);&amp;ref(Item/D_Magic.jpg,nolink,25x25,Magic Damage);&amp;br;筋力加算+25%&amp;br;攻撃修正：2&amp;br;防御修正：4&amp;br;長さ：3&amp;br;命中時追撃：Shock</v>
      </c>
      <c r="EW114" t="str">
        <f t="shared" si="20"/>
        <v>n/a</v>
      </c>
      <c r="EX114" t="str">
        <f t="shared" si="21"/>
        <v/>
      </c>
      <c r="EY114" t="str">
        <f t="shared" si="25"/>
        <v/>
      </c>
      <c r="EZ114" t="str">
        <f t="shared" si="33"/>
        <v/>
      </c>
      <c r="FA114" t="str">
        <f t="shared" si="26"/>
        <v/>
      </c>
      <c r="FB114" t="str">
        <f t="shared" si="22"/>
        <v/>
      </c>
      <c r="FC114" t="str">
        <f t="shared" si="27"/>
        <v/>
      </c>
      <c r="FD114" t="str">
        <f t="shared" si="28"/>
        <v>戦闘時使用可能：Lightning Bolt&amp;br;戦闘開始時自動発動：Storm&amp;br;Corpse Construct召喚数+5</v>
      </c>
      <c r="FE114" t="str">
        <f t="shared" si="29"/>
        <v>攻撃力：3&amp;ref(Item/D_Blunt.jpg,nolink,25x25,Blunt Damage);&amp;ref(Item/D_Magic.jpg,nolink,25x25,Magic Damage);&amp;br;筋力加算+25%&amp;br;攻撃修正：2&amp;br;防御修正：4&amp;br;長さ：3&amp;br;命中時追撃：Shock&amp;br;&amp;br;戦闘時使用可能：Lightning Bolt&amp;br;戦闘開始時自動発動：Storm&amp;br;Corpse Construct召喚数+5</v>
      </c>
      <c r="FF114" t="str">
        <f t="shared" si="30"/>
        <v>&amp;br;戦闘時使用可能：Lightning Bolt&amp;br;戦闘開始時自動発動：Storm&amp;br;Corpse Construct召喚数+5</v>
      </c>
      <c r="FG114" t="str">
        <f t="shared" si="31"/>
        <v>~</v>
      </c>
      <c r="FH114" s="24" t="str">
        <f t="shared" si="32"/>
        <v xml:space="preserve">|BGCOLOR(#000000):&amp;ref(Item/DH Weapons/Staff-of-Storms.jpg,nolink,75x75,Staff of Storms);|BGCOLOR(BLACK):COLOR(WHITE):''Staff of Storms''|両手|&amp;ref(Spell/P_Air.jpg,nolink,25x25,Air);5|&amp;ref(Spell/V_Air.jpg,nolink,25x25,Air Gem);40|
|~|&gt;|&gt;|&gt;|攻撃力：3&amp;ref(Item/D_Blunt.jpg,nolink,25x25,Blunt Damage);&amp;ref(Item/D_Magic.jpg,nolink,25x25,Magic Damage);&amp;br;筋力加算+25%&amp;br;攻撃修正：2&amp;br;防御修正：4&amp;br;長さ：3&amp;br;命中時追撃：Shock&amp;br;&amp;br;戦闘時使用可能：Lightning Bolt&amp;br;戦闘開始時自動発動：Storm&amp;br;Corpse Construct召喚数+5|
|&gt;|&gt;|&gt;|&gt;|BGCOLOR(#F5F5F5):嵐を招く杖。射撃や飛行への強烈な対抗策に|
</v>
      </c>
    </row>
    <row r="115" spans="1:164" x14ac:dyDescent="0.15">
      <c r="A115" t="str">
        <f t="shared" si="23"/>
        <v/>
      </c>
      <c r="C115" s="1" t="s">
        <v>3573</v>
      </c>
      <c r="E115" s="1">
        <v>6</v>
      </c>
      <c r="F115" s="1" t="s">
        <v>3649</v>
      </c>
      <c r="G115" s="1" t="s">
        <v>3704</v>
      </c>
      <c r="H115" s="1" t="s">
        <v>3702</v>
      </c>
      <c r="I115" s="1" t="s">
        <v>3703</v>
      </c>
      <c r="J115" s="1">
        <v>25</v>
      </c>
      <c r="K115" s="7">
        <v>25</v>
      </c>
      <c r="L115" s="6">
        <v>3</v>
      </c>
      <c r="M115" s="1" t="s">
        <v>4335</v>
      </c>
      <c r="W115" s="1">
        <v>1</v>
      </c>
      <c r="AE115" s="1">
        <v>2</v>
      </c>
      <c r="AF115" s="1">
        <v>4</v>
      </c>
      <c r="AK115" s="1">
        <v>3</v>
      </c>
      <c r="AX115" s="2">
        <v>5</v>
      </c>
      <c r="EE115" s="2">
        <v>1</v>
      </c>
      <c r="EF115" s="2">
        <v>1</v>
      </c>
      <c r="EG115" s="2">
        <v>1</v>
      </c>
      <c r="EH115" s="2">
        <v>1</v>
      </c>
      <c r="EN115" s="2" t="s">
        <v>4356</v>
      </c>
      <c r="EQ115" s="7" t="s">
        <v>3705</v>
      </c>
      <c r="ER115" s="20" t="s">
        <v>4473</v>
      </c>
      <c r="ES115" t="str">
        <f t="shared" si="24"/>
        <v>BGCOLOR(#000000):&amp;ref(Item/DH Weapons/Staff-of-Elemental-Mastery-AE.jpg,nolink,75x75,Staff of Elemental Mastery);|BGCOLOR(BLACK):COLOR(WHITE):''Staff of Elemental Mastery''</v>
      </c>
      <c r="ET115" t="str">
        <f t="shared" si="17"/>
        <v>&amp;ref(Spell/P_Air.jpg,nolink,25x25,Air);4&amp;ref(Spell/P_Earth.jpg,nolink,25x25,Earth);4</v>
      </c>
      <c r="EU115" t="str">
        <f t="shared" si="18"/>
        <v>&amp;ref(Spell/V_Air.jpg,nolink,25x25,Air Gem);25&amp;ref(Spell/V_Earth.jpg,nolink,25x25,Earth Gem);25</v>
      </c>
      <c r="EV115" t="str">
        <f t="shared" si="19"/>
        <v>攻撃力：3&amp;ref(Item/D_Blunt.jpg,nolink,25x25,Blunt Damage);&amp;ref(Item/D_Magic.jpg,nolink,25x25,Magic Damage);&amp;br;筋力加算+25%&amp;br;攻撃修正：2&amp;br;防御修正：4&amp;br;長さ：3</v>
      </c>
      <c r="EW115" t="str">
        <f t="shared" si="20"/>
        <v>n/a</v>
      </c>
      <c r="EX115" t="str">
        <f t="shared" si="21"/>
        <v>&amp;ref(Item/Shock-Resistant.jpg,nolink,25x25,Shock Resistant (5));</v>
      </c>
      <c r="EY115" t="str">
        <f t="shared" si="25"/>
        <v/>
      </c>
      <c r="EZ115" t="str">
        <f t="shared" si="33"/>
        <v/>
      </c>
      <c r="FA115" t="str">
        <f t="shared" si="26"/>
        <v/>
      </c>
      <c r="FB115" t="str">
        <f t="shared" si="22"/>
        <v>&amp;ref(Spell/P_Fire.jpg,nolink,25x25,Fire Magic Bonus (1));&amp;ref(Spell/P_Air.jpg,nolink,25x25,Air Magic Bonus (1));&amp;ref(Spell/P_Water.jpg,nolink,25x25,Water Magic Bonus (1));&amp;ref(Spell/P_Earth.jpg,nolink,25x25,Earth Magic Bonus (1));</v>
      </c>
      <c r="FC115" t="str">
        <f t="shared" si="27"/>
        <v>&amp;ref(Item/Far-Caster.jpg,nolink,25x25,Far Caster (Elemental, 1));</v>
      </c>
      <c r="FD115" t="str">
        <f t="shared" si="28"/>
        <v>&amp;ref(Item/Shock-Resistant.jpg,nolink,25x25,Shock Resistant (5));&amp;br;&amp;ref(Spell/P_Fire.jpg,nolink,25x25,Fire Magic Bonus (1));&amp;ref(Spell/P_Air.jpg,nolink,25x25,Air Magic Bonus (1));&amp;ref(Spell/P_Water.jpg,nolink,25x25,Water Magic Bonus (1));&amp;ref(Spell/P_Earth.jpg,nolink,25x25,Earth Magic Bonus (1));&amp;ref(Item/Far-Caster.jpg,nolink,25x25,Far Caster (Elemental, 1));&amp;br;常時効果：Stoneskin</v>
      </c>
      <c r="FE115" t="str">
        <f t="shared" si="29"/>
        <v>攻撃力：3&amp;ref(Item/D_Blunt.jpg,nolink,25x25,Blunt Damage);&amp;ref(Item/D_Magic.jpg,nolink,25x25,Magic Damage);&amp;br;筋力加算+25%&amp;br;攻撃修正：2&amp;br;防御修正：4&amp;br;長さ：3&amp;br;&amp;br;&amp;ref(Item/Shock-Resistant.jpg,nolink,25x25,Shock Resistant (5));&amp;br;&amp;ref(Spell/P_Fire.jpg,nolink,25x25,Fire Magic Bonus (1));&amp;ref(Spell/P_Air.jpg,nolink,25x25,Air Magic Bonus (1));&amp;ref(Spell/P_Water.jpg,nolink,25x25,Water Magic Bonus (1));&amp;ref(Spell/P_Earth.jpg,nolink,25x25,Earth Magic Bonus (1));&amp;ref(Item/Far-Caster.jpg,nolink,25x25,Far Caster (Elemental, 1));&amp;br;常時効果：Stoneskin</v>
      </c>
      <c r="FF115" t="str">
        <f t="shared" si="30"/>
        <v>&amp;br;&amp;ref(Item/Shock-Resistant.jpg,nolink,25x25,Shock Resistant (5));&amp;br;&amp;ref(Spell/P_Fire.jpg,nolink,25x25,Fire Magic Bonus (1));&amp;ref(Spell/P_Air.jpg,nolink,25x25,Air Magic Bonus (1));&amp;ref(Spell/P_Water.jpg,nolink,25x25,Water Magic Bonus (1));&amp;ref(Spell/P_Earth.jpg,nolink,25x25,Earth Magic Bonus (1));&amp;ref(Item/Far-Caster.jpg,nolink,25x25,Far Caster (Elemental, 1));&amp;br;常時効果：Stoneskin</v>
      </c>
      <c r="FG115" t="str">
        <f t="shared" si="31"/>
        <v>~</v>
      </c>
      <c r="FH115" s="24" t="str">
        <f t="shared" si="32"/>
        <v xml:space="preserve">|BGCOLOR(#000000):&amp;ref(Item/DH Weapons/Staff-of-Elemental-Mastery-AE.jpg,nolink,75x75,Staff of Elemental Mastery);|BGCOLOR(BLACK):COLOR(WHITE):''Staff of Elemental Mastery''|両手|&amp;ref(Spell/P_Air.jpg,nolink,25x25,Air);4&amp;ref(Spell/P_Earth.jpg,nolink,25x25,Earth);4|&amp;ref(Spell/V_Air.jpg,nolink,25x25,Air Gem);25&amp;ref(Spell/V_Earth.jpg,nolink,25x25,Earth Gem);25|
|~|&gt;|&gt;|&gt;|攻撃力：3&amp;ref(Item/D_Blunt.jpg,nolink,25x25,Blunt Damage);&amp;ref(Item/D_Magic.jpg,nolink,25x25,Magic Damage);&amp;br;筋力加算+25%&amp;br;攻撃修正：2&amp;br;防御修正：4&amp;br;長さ：3&amp;br;&amp;br;&amp;ref(Item/Shock-Resistant.jpg,nolink,25x25,Shock Resistant (5));&amp;br;&amp;ref(Spell/P_Fire.jpg,nolink,25x25,Fire Magic Bonus (1));&amp;ref(Spell/P_Air.jpg,nolink,25x25,Air Magic Bonus (1));&amp;ref(Spell/P_Water.jpg,nolink,25x25,Water Magic Bonus (1));&amp;ref(Spell/P_Earth.jpg,nolink,25x25,Earth Magic Bonus (1));&amp;ref(Item/Far-Caster.jpg,nolink,25x25,Far Caster (Elemental, 1));&amp;br;常時効果：Stoneskin|
|&gt;|&gt;|&gt;|&gt;|BGCOLOR(#F5F5F5):元素魔法増強。簡易的な防具にもなる|
</v>
      </c>
    </row>
    <row r="116" spans="1:164" x14ac:dyDescent="0.15">
      <c r="A116" t="str">
        <f t="shared" si="23"/>
        <v/>
      </c>
      <c r="C116" s="1" t="s">
        <v>3573</v>
      </c>
      <c r="E116" s="1">
        <v>6</v>
      </c>
      <c r="F116" s="1" t="s">
        <v>3653</v>
      </c>
      <c r="H116" s="1" t="s">
        <v>3633</v>
      </c>
      <c r="J116" s="1">
        <v>10</v>
      </c>
      <c r="L116" s="6">
        <v>15</v>
      </c>
      <c r="M116" s="1" t="s">
        <v>4333</v>
      </c>
      <c r="Q116" s="1">
        <v>2</v>
      </c>
      <c r="W116" s="1">
        <v>1</v>
      </c>
      <c r="AE116" s="1">
        <v>5</v>
      </c>
      <c r="AF116" s="1">
        <v>2</v>
      </c>
      <c r="AK116" s="1">
        <v>2</v>
      </c>
      <c r="AW116" s="2">
        <v>15</v>
      </c>
      <c r="EQ116" s="7" t="s">
        <v>3654</v>
      </c>
      <c r="ER116" s="20" t="s">
        <v>4474</v>
      </c>
      <c r="ES116" t="str">
        <f t="shared" si="24"/>
        <v>BGCOLOR(#000000):&amp;ref(Item/DH Weapons/Demon-Bane.jpg,nolink,75x75,Demon Bane);|BGCOLOR(BLACK):COLOR(WHITE):''Demon Bane''</v>
      </c>
      <c r="ET116" t="str">
        <f t="shared" si="17"/>
        <v>&amp;ref(Spell/P_Water.jpg,nolink,25x25,Water);2</v>
      </c>
      <c r="EU116" t="str">
        <f t="shared" si="18"/>
        <v>&amp;ref(Spell/V_Water.jpg,nolink,25x25,Water Gem);10</v>
      </c>
      <c r="EV116" t="str">
        <f t="shared" si="19"/>
        <v>攻撃力：15&amp;ref(Item/D_Slash.jpg,nolink,25x25,Slash Damage);&amp;ref(Item/D_Magic.jpg,nolink,25x25,Magic Damage);&amp;br;対デーモン二倍打&amp;br;筋力加算+25%&amp;br;攻撃修正：5&amp;br;防御修正：2&amp;br;長さ：2</v>
      </c>
      <c r="EW116" t="str">
        <f t="shared" si="20"/>
        <v>n/a</v>
      </c>
      <c r="EX116" t="str">
        <f t="shared" si="21"/>
        <v>&amp;ref(Item/Fire-Resistant.jpg,nolink,25x25,Fire Resistant (15));</v>
      </c>
      <c r="EY116" t="str">
        <f t="shared" si="25"/>
        <v/>
      </c>
      <c r="EZ116" t="str">
        <f t="shared" si="33"/>
        <v/>
      </c>
      <c r="FA116" t="str">
        <f t="shared" si="26"/>
        <v/>
      </c>
      <c r="FB116" t="str">
        <f t="shared" si="22"/>
        <v/>
      </c>
      <c r="FC116" t="str">
        <f t="shared" si="27"/>
        <v/>
      </c>
      <c r="FD116" t="str">
        <f t="shared" si="28"/>
        <v>&amp;ref(Item/Fire-Resistant.jpg,nolink,25x25,Fire Resistant (15));&amp;br;HP+5</v>
      </c>
      <c r="FE116" t="str">
        <f t="shared" si="29"/>
        <v>攻撃力：15&amp;ref(Item/D_Slash.jpg,nolink,25x25,Slash Damage);&amp;ref(Item/D_Magic.jpg,nolink,25x25,Magic Damage);&amp;br;対デーモン二倍打&amp;br;筋力加算+25%&amp;br;攻撃修正：5&amp;br;防御修正：2&amp;br;長さ：2&amp;br;&amp;br;&amp;ref(Item/Fire-Resistant.jpg,nolink,25x25,Fire Resistant (15));&amp;br;HP+5</v>
      </c>
      <c r="FF116" t="str">
        <f t="shared" si="30"/>
        <v>&amp;br;&amp;ref(Item/Fire-Resistant.jpg,nolink,25x25,Fire Resistant (15));&amp;br;HP+5</v>
      </c>
      <c r="FG116" t="str">
        <f t="shared" si="31"/>
        <v>~</v>
      </c>
      <c r="FH116" s="24" t="str">
        <f t="shared" si="32"/>
        <v xml:space="preserve">|BGCOLOR(#000000):&amp;ref(Item/DH Weapons/Demon-Bane.jpg,nolink,75x75,Demon Bane);|BGCOLOR(BLACK):COLOR(WHITE):''Demon Bane''|両手|&amp;ref(Spell/P_Water.jpg,nolink,25x25,Water);2|&amp;ref(Spell/V_Water.jpg,nolink,25x25,Water Gem);10|
|~|&gt;|&gt;|&gt;|攻撃力：15&amp;ref(Item/D_Slash.jpg,nolink,25x25,Slash Damage);&amp;ref(Item/D_Magic.jpg,nolink,25x25,Magic Damage);&amp;br;対デーモン二倍打&amp;br;筋力加算+25%&amp;br;攻撃修正：5&amp;br;防御修正：2&amp;br;長さ：2&amp;br;&amp;br;&amp;ref(Item/Fire-Resistant.jpg,nolink,25x25,Fire Resistant (15));&amp;br;HP+5|
|&gt;|&gt;|&gt;|&gt;|BGCOLOR(#F5F5F5):悪魔殺しの大剣。多少の防御的な機能も備える|
</v>
      </c>
    </row>
    <row r="117" spans="1:164" x14ac:dyDescent="0.15">
      <c r="A117" t="str">
        <f t="shared" si="23"/>
        <v/>
      </c>
      <c r="C117" s="1" t="s">
        <v>3573</v>
      </c>
      <c r="E117" s="1">
        <v>6</v>
      </c>
      <c r="F117" s="1" t="s">
        <v>3655</v>
      </c>
      <c r="H117" s="1" t="s">
        <v>3656</v>
      </c>
      <c r="J117" s="1">
        <v>15</v>
      </c>
      <c r="L117" s="6">
        <v>10</v>
      </c>
      <c r="M117" s="1" t="s">
        <v>4334</v>
      </c>
      <c r="W117" s="1">
        <v>1</v>
      </c>
      <c r="AB117" s="1">
        <v>3</v>
      </c>
      <c r="AE117" s="1">
        <v>3</v>
      </c>
      <c r="AF117" s="1">
        <v>3</v>
      </c>
      <c r="AK117" s="1">
        <v>3</v>
      </c>
      <c r="CP117" s="2">
        <v>0</v>
      </c>
      <c r="EQ117" s="7" t="s">
        <v>3658</v>
      </c>
      <c r="ER117" s="20" t="s">
        <v>4475</v>
      </c>
      <c r="ES117" t="str">
        <f t="shared" si="24"/>
        <v>BGCOLOR(#000000):&amp;ref(Item/DH Weapons/Wave-Breaker.jpg,nolink,75x75,Wave Breaker);|BGCOLOR(BLACK):COLOR(WHITE):''Wave Breaker''</v>
      </c>
      <c r="ET117" t="str">
        <f t="shared" si="17"/>
        <v>&amp;ref(Spell/P_Water.jpg,nolink,25x25,Water);3</v>
      </c>
      <c r="EU117" t="str">
        <f t="shared" si="18"/>
        <v>&amp;ref(Spell/V_Water.jpg,nolink,25x25,Water Gem);15</v>
      </c>
      <c r="EV117" t="str">
        <f t="shared" si="19"/>
        <v>攻撃力：10&amp;ref(Item/D_Pierce.jpg,nolink,25x25,Pierce Damage);&amp;ref(Item/D_Magic.jpg,nolink,25x25,Magic Damage);&amp;br;筋力加算+25%&amp;br;3回連続攻撃&amp;br;攻撃修正：3&amp;br;防御修正：3&amp;br;長さ：3</v>
      </c>
      <c r="EW117" t="str">
        <f t="shared" si="20"/>
        <v>n/a</v>
      </c>
      <c r="EX117" t="str">
        <f t="shared" si="21"/>
        <v/>
      </c>
      <c r="EY117" t="str">
        <f t="shared" si="25"/>
        <v/>
      </c>
      <c r="EZ117" t="str">
        <f t="shared" si="33"/>
        <v>&amp;ref(Item/Water-Breathing.jpg,nolink,25x25,Water Breathing);</v>
      </c>
      <c r="FA117" t="str">
        <f t="shared" si="26"/>
        <v/>
      </c>
      <c r="FB117" t="str">
        <f t="shared" si="22"/>
        <v/>
      </c>
      <c r="FC117" t="str">
        <f t="shared" si="27"/>
        <v/>
      </c>
      <c r="FD117" t="str">
        <f t="shared" si="28"/>
        <v>&amp;ref(Item/Water-Breathing.jpg,nolink,25x25,Water Breathing);&amp;br;戦闘開始時自動発動：Friendly Currents</v>
      </c>
      <c r="FE117" t="str">
        <f t="shared" si="29"/>
        <v>攻撃力：10&amp;ref(Item/D_Pierce.jpg,nolink,25x25,Pierce Damage);&amp;ref(Item/D_Magic.jpg,nolink,25x25,Magic Damage);&amp;br;筋力加算+25%&amp;br;3回連続攻撃&amp;br;攻撃修正：3&amp;br;防御修正：3&amp;br;長さ：3&amp;br;&amp;br;&amp;ref(Item/Water-Breathing.jpg,nolink,25x25,Water Breathing);&amp;br;戦闘開始時自動発動：Friendly Currents</v>
      </c>
      <c r="FF117" t="str">
        <f t="shared" si="30"/>
        <v>&amp;br;&amp;ref(Item/Water-Breathing.jpg,nolink,25x25,Water Breathing);&amp;br;戦闘開始時自動発動：Friendly Currents</v>
      </c>
      <c r="FG117" t="str">
        <f t="shared" si="31"/>
        <v>~</v>
      </c>
      <c r="FH117" s="24" t="str">
        <f t="shared" si="32"/>
        <v xml:space="preserve">|BGCOLOR(#000000):&amp;ref(Item/DH Weapons/Wave-Breaker.jpg,nolink,75x75,Wave Breaker);|BGCOLOR(BLACK):COLOR(WHITE):''Wave Breaker''|両手|&amp;ref(Spell/P_Water.jpg,nolink,25x25,Water);3|&amp;ref(Spell/V_Water.jpg,nolink,25x25,Water Gem);15|
|~|&gt;|&gt;|&gt;|攻撃力：10&amp;ref(Item/D_Pierce.jpg,nolink,25x25,Pierce Damage);&amp;ref(Item/D_Magic.jpg,nolink,25x25,Magic Damage);&amp;br;筋力加算+25%&amp;br;3回連続攻撃&amp;br;攻撃修正：3&amp;br;防御修正：3&amp;br;長さ：3&amp;br;&amp;br;&amp;ref(Item/Water-Breathing.jpg,nolink,25x25,Water Breathing);&amp;br;戦闘開始時自動発動：Friendly Currents|
|&gt;|&gt;|&gt;|&gt;|BGCOLOR(#F5F5F5):連続攻撃が可能な三叉矛。海戦向けの機能も|
</v>
      </c>
    </row>
    <row r="118" spans="1:164" x14ac:dyDescent="0.15">
      <c r="A118" t="str">
        <f t="shared" si="23"/>
        <v/>
      </c>
      <c r="C118" s="1" t="s">
        <v>3573</v>
      </c>
      <c r="E118" s="1">
        <v>6</v>
      </c>
      <c r="F118" s="1" t="s">
        <v>3659</v>
      </c>
      <c r="H118" s="1" t="s">
        <v>3660</v>
      </c>
      <c r="J118" s="1">
        <v>15</v>
      </c>
      <c r="L118" s="6">
        <v>29</v>
      </c>
      <c r="M118" s="1" t="s">
        <v>4333</v>
      </c>
      <c r="N118" s="1" t="s">
        <v>3626</v>
      </c>
      <c r="W118" s="1">
        <v>1</v>
      </c>
      <c r="AE118" s="1">
        <v>-1</v>
      </c>
      <c r="AF118" s="1">
        <v>-1</v>
      </c>
      <c r="AK118" s="1">
        <v>2</v>
      </c>
      <c r="DI118" s="2">
        <v>50</v>
      </c>
      <c r="ER118" s="20" t="s">
        <v>4476</v>
      </c>
      <c r="ES118" t="str">
        <f t="shared" si="24"/>
        <v>BGCOLOR(#000000):&amp;ref(Item/DH Weapons/Gate-Cleaver.jpg,nolink,75x75,Gate Cleaver);|BGCOLOR(BLACK):COLOR(WHITE):''Gate Cleaver''</v>
      </c>
      <c r="ET118" t="str">
        <f t="shared" si="17"/>
        <v>&amp;ref(Spell/P_Earth.jpg,nolink,25x25,Earth);3</v>
      </c>
      <c r="EU118" t="str">
        <f t="shared" si="18"/>
        <v>&amp;ref(Spell/V_Earth.jpg,nolink,25x25,Earth Gem);15</v>
      </c>
      <c r="EV118" t="str">
        <f t="shared" si="19"/>
        <v>攻撃力：29&amp;ref(Item/D_Slash.jpg,nolink,25x25,Slash Damage);&amp;ref(Item/D_Magic.jpg,nolink,25x25,Magic Damage);&amp;br;防御無視&amp;br;筋力加算+25%&amp;br;攻撃修正：-1&amp;br;防御修正：-1&amp;br;長さ：2</v>
      </c>
      <c r="EW118" t="str">
        <f t="shared" si="20"/>
        <v>n/a</v>
      </c>
      <c r="EX118" t="str">
        <f t="shared" si="21"/>
        <v/>
      </c>
      <c r="EY118" t="str">
        <f t="shared" si="25"/>
        <v/>
      </c>
      <c r="EZ118" t="str">
        <f t="shared" si="33"/>
        <v/>
      </c>
      <c r="FA118" t="str">
        <f t="shared" si="26"/>
        <v>&amp;ref(Item/Siege-Bonus.jpg,nolink,25x25,Siege Bonus (50));</v>
      </c>
      <c r="FB118" t="str">
        <f t="shared" si="22"/>
        <v/>
      </c>
      <c r="FC118" t="str">
        <f t="shared" si="27"/>
        <v/>
      </c>
      <c r="FD118" t="str">
        <f t="shared" si="28"/>
        <v>&amp;ref(Item/Siege-Bonus.jpg,nolink,25x25,Siege Bonus (50));</v>
      </c>
      <c r="FE118" t="str">
        <f t="shared" si="29"/>
        <v>攻撃力：29&amp;ref(Item/D_Slash.jpg,nolink,25x25,Slash Damage);&amp;ref(Item/D_Magic.jpg,nolink,25x25,Magic Damage);&amp;br;防御無視&amp;br;筋力加算+25%&amp;br;攻撃修正：-1&amp;br;防御修正：-1&amp;br;長さ：2&amp;br;&amp;br;&amp;ref(Item/Siege-Bonus.jpg,nolink,25x25,Siege Bonus (50));</v>
      </c>
      <c r="FF118" t="str">
        <f t="shared" si="30"/>
        <v>&amp;br;&amp;ref(Item/Siege-Bonus.jpg,nolink,25x25,Siege Bonus (50));</v>
      </c>
      <c r="FG118" t="str">
        <f t="shared" si="31"/>
        <v>~</v>
      </c>
      <c r="FH118" s="24" t="str">
        <f t="shared" si="32"/>
        <v xml:space="preserve">|BGCOLOR(#000000):&amp;ref(Item/DH Weapons/Gate-Cleaver.jpg,nolink,75x75,Gate Cleaver);|BGCOLOR(BLACK):COLOR(WHITE):''Gate Cleaver''|両手|&amp;ref(Spell/P_Earth.jpg,nolink,25x25,Earth);3|&amp;ref(Spell/V_Earth.jpg,nolink,25x25,Earth Gem);15|
|~|&gt;|&gt;|&gt;|攻撃力：29&amp;ref(Item/D_Slash.jpg,nolink,25x25,Slash Damage);&amp;ref(Item/D_Magic.jpg,nolink,25x25,Magic Damage);&amp;br;防御無視&amp;br;筋力加算+25%&amp;br;攻撃修正：-1&amp;br;防御修正：-1&amp;br;長さ：2&amp;br;&amp;br;&amp;ref(Item/Siege-Bonus.jpg,nolink,25x25,Siege Bonus (50));|
|&gt;|&gt;|&gt;|&gt;|BGCOLOR(#F5F5F5):驚異的な威力で防御無視。要塞包囲にも効果的|
</v>
      </c>
    </row>
    <row r="119" spans="1:164" x14ac:dyDescent="0.15">
      <c r="A119" t="str">
        <f t="shared" si="23"/>
        <v/>
      </c>
      <c r="C119" s="1" t="s">
        <v>3573</v>
      </c>
      <c r="E119" s="1">
        <v>6</v>
      </c>
      <c r="F119" s="1" t="s">
        <v>3662</v>
      </c>
      <c r="H119" s="1" t="s">
        <v>3663</v>
      </c>
      <c r="J119" s="1">
        <v>5</v>
      </c>
      <c r="L119" s="6">
        <v>13</v>
      </c>
      <c r="M119" s="1" t="s">
        <v>4333</v>
      </c>
      <c r="R119" s="1">
        <v>1</v>
      </c>
      <c r="W119" s="1">
        <v>1</v>
      </c>
      <c r="AE119" s="1">
        <v>4</v>
      </c>
      <c r="AF119" s="1">
        <v>5</v>
      </c>
      <c r="AK119" s="1">
        <v>2</v>
      </c>
      <c r="ER119" s="20" t="s">
        <v>4477</v>
      </c>
      <c r="ES119" t="str">
        <f t="shared" si="24"/>
        <v>BGCOLOR(#000000):&amp;ref(Item/DH Weapons/Moon-Blade.jpg,nolink,75x75,Moon Blade);|BGCOLOR(BLACK):COLOR(WHITE):''Moon Blade''</v>
      </c>
      <c r="ET119" t="str">
        <f t="shared" si="17"/>
        <v>&amp;ref(Spell/P_Astral.jpg,nolink,25x25,Astral);1</v>
      </c>
      <c r="EU119" t="str">
        <f t="shared" si="18"/>
        <v>&amp;ref(Spell/V_Astral.jpg,nolink,25x25,Astral Pearl);5</v>
      </c>
      <c r="EV119" t="str">
        <f t="shared" si="19"/>
        <v>攻撃力：13&amp;ref(Item/D_Slash.jpg,nolink,25x25,Slash Damage);&amp;ref(Item/D_Magic.jpg,nolink,25x25,Magic Damage);&amp;br;対魔法生物2倍打&amp;br;筋力加算+25%&amp;br;攻撃修正：4&amp;br;防御修正：5&amp;br;長さ：2</v>
      </c>
      <c r="EW119" t="str">
        <f t="shared" si="20"/>
        <v>n/a</v>
      </c>
      <c r="EX119" t="str">
        <f t="shared" si="21"/>
        <v>n/a</v>
      </c>
      <c r="EY119" t="str">
        <f t="shared" si="25"/>
        <v/>
      </c>
      <c r="EZ119" t="str">
        <f t="shared" si="33"/>
        <v/>
      </c>
      <c r="FA119" t="str">
        <f t="shared" si="26"/>
        <v/>
      </c>
      <c r="FB119" t="str">
        <f t="shared" si="22"/>
        <v/>
      </c>
      <c r="FC119" t="str">
        <f t="shared" si="27"/>
        <v/>
      </c>
      <c r="FD119" t="str">
        <f t="shared" si="28"/>
        <v/>
      </c>
      <c r="FE119" t="str">
        <f t="shared" si="29"/>
        <v>攻撃力：13&amp;ref(Item/D_Slash.jpg,nolink,25x25,Slash Damage);&amp;ref(Item/D_Magic.jpg,nolink,25x25,Magic Damage);&amp;br;対魔法生物2倍打&amp;br;筋力加算+25%&amp;br;攻撃修正：4&amp;br;防御修正：5&amp;br;長さ：2</v>
      </c>
      <c r="FF119" t="str">
        <f t="shared" si="30"/>
        <v>~</v>
      </c>
      <c r="FG119" t="str">
        <f t="shared" si="31"/>
        <v>~</v>
      </c>
      <c r="FH119" s="24" t="str">
        <f t="shared" si="32"/>
        <v xml:space="preserve">|BGCOLOR(#000000):&amp;ref(Item/DH Weapons/Moon-Blade.jpg,nolink,75x75,Moon Blade);|BGCOLOR(BLACK):COLOR(WHITE):''Moon Blade''|両手|&amp;ref(Spell/P_Astral.jpg,nolink,25x25,Astral);1|&amp;ref(Spell/V_Astral.jpg,nolink,25x25,Astral Pearl);5|
|~|&gt;|&gt;|&gt;|攻撃力：13&amp;ref(Item/D_Slash.jpg,nolink,25x25,Slash Damage);&amp;ref(Item/D_Magic.jpg,nolink,25x25,Magic Damage);&amp;br;対魔法生物2倍打&amp;br;筋力加算+25%&amp;br;攻撃修正：4&amp;br;防御修正：5&amp;br;長さ：2|
|&gt;|&gt;|&gt;|&gt;|BGCOLOR(#F5F5F5):魔法生物殺し。効く相手には強烈|
</v>
      </c>
    </row>
    <row r="120" spans="1:164" x14ac:dyDescent="0.15">
      <c r="A120" t="str">
        <f t="shared" si="23"/>
        <v/>
      </c>
      <c r="C120" s="1" t="s">
        <v>3573</v>
      </c>
      <c r="E120" s="1">
        <v>6</v>
      </c>
      <c r="F120" s="1" t="s">
        <v>3665</v>
      </c>
      <c r="H120" s="1" t="s">
        <v>3663</v>
      </c>
      <c r="J120" s="1">
        <v>5</v>
      </c>
      <c r="L120" s="6">
        <v>999</v>
      </c>
      <c r="M120" s="1" t="s">
        <v>4334</v>
      </c>
      <c r="N120" s="1" t="s">
        <v>3626</v>
      </c>
      <c r="T120" s="11">
        <v>0</v>
      </c>
      <c r="W120" s="1">
        <v>1</v>
      </c>
      <c r="Z120" s="1" t="s">
        <v>3666</v>
      </c>
      <c r="AB120" s="1">
        <v>-1</v>
      </c>
      <c r="AG120" s="1">
        <v>45</v>
      </c>
      <c r="AH120" s="1">
        <v>5</v>
      </c>
      <c r="AI120" s="1">
        <v>12</v>
      </c>
      <c r="AJ120" s="1" t="s">
        <v>3668</v>
      </c>
      <c r="ER120" s="20" t="s">
        <v>4478</v>
      </c>
      <c r="ES120" t="str">
        <f t="shared" si="24"/>
        <v>BGCOLOR(#000000):&amp;ref(Item/DH Weapons/Ethereal-Crossbow.jpg,nolink,75x75,Ethereal Crossbow);|BGCOLOR(BLACK):COLOR(WHITE):''Ethereal Crossbow''</v>
      </c>
      <c r="ET120" t="str">
        <f t="shared" si="17"/>
        <v>&amp;ref(Spell/P_Astral.jpg,nolink,25x25,Astral);1</v>
      </c>
      <c r="EU120" t="str">
        <f t="shared" si="18"/>
        <v>&amp;ref(Spell/V_Astral.jpg,nolink,25x25,Astral Pearl);5</v>
      </c>
      <c r="EV120" t="str">
        <f t="shared" si="19"/>
        <v>攻撃力：999&amp;ref(Item/D_Pierce.jpg,nolink,25x25,Pierce Damage);&amp;ref(Item/D_Magic.jpg,nolink,25x25,Magic Damage);&amp;br;防御無視&amp;br;筋力加算なし&amp;br;筋力加算+25%&amp;br;抵抗可能&amp;br;2ラウンド毎に1回攻撃&amp;br;射程：45&amp;br;精度修正：5&amp;br;弾数：12&amp;br;水中使用可能</v>
      </c>
      <c r="EW120" t="str">
        <f t="shared" si="20"/>
        <v>n/a</v>
      </c>
      <c r="EX120" t="str">
        <f t="shared" si="21"/>
        <v>n/a</v>
      </c>
      <c r="EY120" t="str">
        <f t="shared" si="25"/>
        <v/>
      </c>
      <c r="EZ120" t="str">
        <f t="shared" si="33"/>
        <v/>
      </c>
      <c r="FA120" t="str">
        <f t="shared" si="26"/>
        <v/>
      </c>
      <c r="FB120" t="str">
        <f t="shared" si="22"/>
        <v/>
      </c>
      <c r="FC120" t="str">
        <f t="shared" si="27"/>
        <v/>
      </c>
      <c r="FD120" t="str">
        <f t="shared" si="28"/>
        <v/>
      </c>
      <c r="FE120" t="str">
        <f t="shared" si="29"/>
        <v>攻撃力：999&amp;ref(Item/D_Pierce.jpg,nolink,25x25,Pierce Damage);&amp;ref(Item/D_Magic.jpg,nolink,25x25,Magic Damage);&amp;br;防御無視&amp;br;筋力加算なし&amp;br;筋力加算+25%&amp;br;抵抗可能&amp;br;2ラウンド毎に1回攻撃&amp;br;射程：45&amp;br;精度修正：5&amp;br;弾数：12&amp;br;水中使用可能</v>
      </c>
      <c r="FF120" t="str">
        <f t="shared" si="30"/>
        <v>~</v>
      </c>
      <c r="FG120" t="str">
        <f t="shared" si="31"/>
        <v>~</v>
      </c>
      <c r="FH120" s="24" t="str">
        <f t="shared" si="32"/>
        <v xml:space="preserve">|BGCOLOR(#000000):&amp;ref(Item/DH Weapons/Ethereal-Crossbow.jpg,nolink,75x75,Ethereal Crossbow);|BGCOLOR(BLACK):COLOR(WHITE):''Ethereal Crossbow''|両手|&amp;ref(Spell/P_Astral.jpg,nolink,25x25,Astral);1|&amp;ref(Spell/V_Astral.jpg,nolink,25x25,Astral Pearl);5|
|~|&gt;|&gt;|&gt;|攻撃力：999&amp;ref(Item/D_Pierce.jpg,nolink,25x25,Pierce Damage);&amp;ref(Item/D_Magic.jpg,nolink,25x25,Magic Damage);&amp;br;防御無視&amp;br;筋力加算なし&amp;br;筋力加算+25%&amp;br;抵抗可能&amp;br;2ラウンド毎に1回攻撃&amp;br;射程：45&amp;br;精度修正：5&amp;br;弾数：12&amp;br;水中使用可能|
|&gt;|&gt;|&gt;|&gt;|BGCOLOR(#F5F5F5):即死の弩。扱いはやや難しい|
</v>
      </c>
    </row>
    <row r="121" spans="1:164" x14ac:dyDescent="0.15">
      <c r="A121" t="str">
        <f t="shared" si="23"/>
        <v/>
      </c>
      <c r="C121" s="1" t="s">
        <v>3573</v>
      </c>
      <c r="E121" s="1">
        <v>6</v>
      </c>
      <c r="F121" s="1" t="s">
        <v>3669</v>
      </c>
      <c r="H121" s="1" t="s">
        <v>3618</v>
      </c>
      <c r="J121" s="1">
        <v>5</v>
      </c>
      <c r="L121" s="6">
        <v>10</v>
      </c>
      <c r="M121" s="1" t="s">
        <v>4334</v>
      </c>
      <c r="N121" s="1" t="s">
        <v>3612</v>
      </c>
      <c r="T121" s="11">
        <v>3</v>
      </c>
      <c r="W121" s="1">
        <v>1</v>
      </c>
      <c r="AB121" s="1">
        <v>-1</v>
      </c>
      <c r="AG121" s="1">
        <v>45</v>
      </c>
      <c r="AH121" s="1">
        <v>2</v>
      </c>
      <c r="AI121" s="1">
        <v>14</v>
      </c>
      <c r="AV121" s="1" t="s">
        <v>3670</v>
      </c>
      <c r="DB121" s="2">
        <v>1</v>
      </c>
      <c r="ER121" s="20" t="s">
        <v>4479</v>
      </c>
      <c r="ES121" t="str">
        <f t="shared" si="24"/>
        <v>BGCOLOR(#000000):&amp;ref(Item/DH Weapons/Banefire-Crossbow.jpg,nolink,75x75,Banefire Crossbow);|BGCOLOR(BLACK):COLOR(WHITE):''Banefire Crossbow''</v>
      </c>
      <c r="ET121" t="str">
        <f t="shared" si="17"/>
        <v>&amp;ref(Spell/P_Death.jpg,nolink,25x25,Death);1</v>
      </c>
      <c r="EU121" t="str">
        <f t="shared" si="18"/>
        <v>&amp;ref(Spell/V_Death.jpg,nolink,25x25,Death Gem);5</v>
      </c>
      <c r="EV121" t="str">
        <f t="shared" si="19"/>
        <v>攻撃力：10&amp;ref(Item/D_Pierce.jpg,nolink,25x25,Pierce Damage);&amp;ref(Item/D_Magic.jpg,nolink,25x25,Magic Damage);&amp;br;防御貫通&amp;br;筋力加算三分の一&amp;br;筋力加算+25%&amp;br;2ラウンド毎に1回攻撃&amp;br;射程：45&amp;br;精度修正：2&amp;br;弾数：14&amp;br;攻撃時追撃：Area Decay</v>
      </c>
      <c r="EW121" t="str">
        <f t="shared" si="20"/>
        <v>n/a</v>
      </c>
      <c r="EX121" t="str">
        <f t="shared" si="21"/>
        <v/>
      </c>
      <c r="EY121" t="str">
        <f t="shared" si="25"/>
        <v/>
      </c>
      <c r="EZ121" t="str">
        <f t="shared" si="33"/>
        <v/>
      </c>
      <c r="FA121" t="str">
        <f t="shared" si="26"/>
        <v>&amp;ref(Item/Cursed.jpg,nolink,25x25,Cursed);</v>
      </c>
      <c r="FB121" t="str">
        <f t="shared" si="22"/>
        <v/>
      </c>
      <c r="FC121" t="str">
        <f t="shared" si="27"/>
        <v/>
      </c>
      <c r="FD121" t="str">
        <f t="shared" si="28"/>
        <v>&amp;ref(Item/Cursed.jpg,nolink,25x25,Cursed);</v>
      </c>
      <c r="FE121" t="str">
        <f t="shared" si="29"/>
        <v>攻撃力：10&amp;ref(Item/D_Pierce.jpg,nolink,25x25,Pierce Damage);&amp;ref(Item/D_Magic.jpg,nolink,25x25,Magic Damage);&amp;br;防御貫通&amp;br;筋力加算三分の一&amp;br;筋力加算+25%&amp;br;2ラウンド毎に1回攻撃&amp;br;射程：45&amp;br;精度修正：2&amp;br;弾数：14&amp;br;攻撃時追撃：Area Decay&amp;br;&amp;br;&amp;ref(Item/Cursed.jpg,nolink,25x25,Cursed);</v>
      </c>
      <c r="FF121" t="str">
        <f t="shared" si="30"/>
        <v>&amp;br;&amp;ref(Item/Cursed.jpg,nolink,25x25,Cursed);</v>
      </c>
      <c r="FG121" t="str">
        <f t="shared" si="31"/>
        <v>~</v>
      </c>
      <c r="FH121" s="24" t="str">
        <f t="shared" si="32"/>
        <v xml:space="preserve">|BGCOLOR(#000000):&amp;ref(Item/DH Weapons/Banefire-Crossbow.jpg,nolink,75x75,Banefire Crossbow);|BGCOLOR(BLACK):COLOR(WHITE):''Banefire Crossbow''|両手|&amp;ref(Spell/P_Death.jpg,nolink,25x25,Death);1|&amp;ref(Spell/V_Death.jpg,nolink,25x25,Death Gem);5|
|~|&gt;|&gt;|&gt;|攻撃力：10&amp;ref(Item/D_Pierce.jpg,nolink,25x25,Pierce Damage);&amp;ref(Item/D_Magic.jpg,nolink,25x25,Magic Damage);&amp;br;防御貫通&amp;br;筋力加算三分の一&amp;br;筋力加算+25%&amp;br;2ラウンド毎に1回攻撃&amp;br;射程：45&amp;br;精度修正：2&amp;br;弾数：14&amp;br;攻撃時追撃：Area Decay&amp;br;&amp;br;&amp;ref(Item/Cursed.jpg,nolink,25x25,Cursed);|
|&gt;|&gt;|&gt;|&gt;|BGCOLOR(#F5F5F5):腐敗を撒き散らす弩。雑兵の群れにもある程度効く|
</v>
      </c>
    </row>
    <row r="122" spans="1:164" x14ac:dyDescent="0.15">
      <c r="A122" t="str">
        <f t="shared" si="23"/>
        <v/>
      </c>
      <c r="C122" s="1" t="s">
        <v>3573</v>
      </c>
      <c r="E122" s="1">
        <v>6</v>
      </c>
      <c r="F122" s="1" t="s">
        <v>3671</v>
      </c>
      <c r="H122" s="1" t="s">
        <v>3672</v>
      </c>
      <c r="I122" s="1" t="s">
        <v>3629</v>
      </c>
      <c r="J122" s="1">
        <v>15</v>
      </c>
      <c r="K122" s="7">
        <v>5</v>
      </c>
      <c r="L122" s="6">
        <v>12</v>
      </c>
      <c r="M122" s="1" t="s">
        <v>4334</v>
      </c>
      <c r="N122" s="1" t="s">
        <v>3612</v>
      </c>
      <c r="T122" s="11">
        <v>3</v>
      </c>
      <c r="V122" s="1">
        <v>1</v>
      </c>
      <c r="W122" s="1">
        <v>1</v>
      </c>
      <c r="AB122" s="1">
        <v>3</v>
      </c>
      <c r="AG122" s="1">
        <v>50</v>
      </c>
      <c r="AH122" s="1">
        <v>2</v>
      </c>
      <c r="AI122" s="1">
        <v>12</v>
      </c>
      <c r="AT122" s="1" t="s">
        <v>3673</v>
      </c>
      <c r="CL122" s="2">
        <v>5</v>
      </c>
      <c r="ER122" s="20" t="s">
        <v>4480</v>
      </c>
      <c r="ES122" t="str">
        <f t="shared" si="24"/>
        <v>BGCOLOR(#000000):&amp;ref(Item/DH Weapons/Ivory-Bow.jpg,nolink,75x75,Ivory Bow);|BGCOLOR(BLACK):COLOR(WHITE):''Ivory Bow''</v>
      </c>
      <c r="ET122" t="str">
        <f t="shared" si="17"/>
        <v>&amp;ref(Spell/P_Death.jpg,nolink,25x25,Death);3&amp;ref(Spell/P_Air.jpg,nolink,25x25,Air);1</v>
      </c>
      <c r="EU122" t="str">
        <f t="shared" si="18"/>
        <v>&amp;ref(Spell/V_Death.jpg,nolink,25x25,Death Gem);15&amp;ref(Spell/V_Air.jpg,nolink,25x25,Air Gem);5</v>
      </c>
      <c r="EV122" t="str">
        <f t="shared" si="19"/>
        <v>攻撃力：12&amp;ref(Item/D_Pierce.jpg,nolink,25x25,Pierce Damage);&amp;ref(Item/D_Magic.jpg,nolink,25x25,Magic Damage);&amp;br;防御貫通&amp;br;筋力加算三分の一&amp;br;殺した敵をゾンビ化&amp;br;筋力加算+25%&amp;br;3回連続攻撃&amp;br;射程：50&amp;br;精度修正：2&amp;br;弾数：12&amp;br;負傷時追撃：Decay</v>
      </c>
      <c r="EW122" t="str">
        <f t="shared" si="20"/>
        <v>n/a</v>
      </c>
      <c r="EX122" t="str">
        <f t="shared" si="21"/>
        <v/>
      </c>
      <c r="EY122" t="str">
        <f t="shared" si="25"/>
        <v/>
      </c>
      <c r="EZ122" t="str">
        <f t="shared" si="33"/>
        <v>&amp;ref(Nation/UndeadLead.jpg,nolink,25x25,Undead Leadership (5));</v>
      </c>
      <c r="FA122" t="str">
        <f t="shared" si="26"/>
        <v/>
      </c>
      <c r="FB122" t="str">
        <f t="shared" si="22"/>
        <v/>
      </c>
      <c r="FC122" t="str">
        <f t="shared" si="27"/>
        <v/>
      </c>
      <c r="FD122" t="str">
        <f t="shared" si="28"/>
        <v>&amp;ref(Nation/UndeadLead.jpg,nolink,25x25,Undead Leadership (5));</v>
      </c>
      <c r="FE122" t="str">
        <f t="shared" si="29"/>
        <v>攻撃力：12&amp;ref(Item/D_Pierce.jpg,nolink,25x25,Pierce Damage);&amp;ref(Item/D_Magic.jpg,nolink,25x25,Magic Damage);&amp;br;防御貫通&amp;br;筋力加算三分の一&amp;br;殺した敵をゾンビ化&amp;br;筋力加算+25%&amp;br;3回連続攻撃&amp;br;射程：50&amp;br;精度修正：2&amp;br;弾数：12&amp;br;負傷時追撃：Decay&amp;br;&amp;br;&amp;ref(Nation/UndeadLead.jpg,nolink,25x25,Undead Leadership (5));</v>
      </c>
      <c r="FF122" t="str">
        <f t="shared" si="30"/>
        <v>&amp;br;&amp;ref(Nation/UndeadLead.jpg,nolink,25x25,Undead Leadership (5));</v>
      </c>
      <c r="FG122" t="str">
        <f t="shared" si="31"/>
        <v>~</v>
      </c>
      <c r="FH122" s="24" t="str">
        <f t="shared" si="32"/>
        <v xml:space="preserve">|BGCOLOR(#000000):&amp;ref(Item/DH Weapons/Ivory-Bow.jpg,nolink,75x75,Ivory Bow);|BGCOLOR(BLACK):COLOR(WHITE):''Ivory Bow''|両手|&amp;ref(Spell/P_Death.jpg,nolink,25x25,Death);3&amp;ref(Spell/P_Air.jpg,nolink,25x25,Air);1|&amp;ref(Spell/V_Death.jpg,nolink,25x25,Death Gem);15&amp;ref(Spell/V_Air.jpg,nolink,25x25,Air Gem);5|
|~|&gt;|&gt;|&gt;|攻撃力：12&amp;ref(Item/D_Pierce.jpg,nolink,25x25,Pierce Damage);&amp;ref(Item/D_Magic.jpg,nolink,25x25,Magic Damage);&amp;br;防御貫通&amp;br;筋力加算三分の一&amp;br;殺した敵をゾンビ化&amp;br;筋力加算+25%&amp;br;3回連続攻撃&amp;br;射程：50&amp;br;精度修正：2&amp;br;弾数：12&amp;br;負傷時追撃：Decay&amp;br;&amp;br;&amp;ref(Nation/UndeadLead.jpg,nolink,25x25,Undead Leadership (5));|
|&gt;|&gt;|&gt;|&gt;|BGCOLOR(#F5F5F5):敵を素材に肉壁を作る弓。性能自体も侮れない|
</v>
      </c>
    </row>
    <row r="123" spans="1:164" x14ac:dyDescent="0.15">
      <c r="A123" t="str">
        <f t="shared" si="23"/>
        <v/>
      </c>
      <c r="C123" s="1" t="s">
        <v>3573</v>
      </c>
      <c r="E123" s="1">
        <v>6</v>
      </c>
      <c r="F123" s="1" t="s">
        <v>3674</v>
      </c>
      <c r="H123" s="1" t="s">
        <v>3675</v>
      </c>
      <c r="J123" s="1">
        <v>25</v>
      </c>
      <c r="L123" s="6">
        <v>1</v>
      </c>
      <c r="M123" s="1" t="s">
        <v>4332</v>
      </c>
      <c r="W123" s="1">
        <v>1</v>
      </c>
      <c r="AE123" s="1">
        <v>-2</v>
      </c>
      <c r="AF123" s="1">
        <v>-3</v>
      </c>
      <c r="AK123" s="1">
        <v>4</v>
      </c>
      <c r="BG123" s="2">
        <v>5</v>
      </c>
      <c r="EQ123" s="7" t="s">
        <v>3676</v>
      </c>
      <c r="ER123" s="20" t="s">
        <v>4481</v>
      </c>
      <c r="ES123" t="str">
        <f t="shared" si="24"/>
        <v>BGCOLOR(#000000):&amp;ref(Item/DH Weapons/Standard-of-the-Damned.jpg,nolink,75x75,Standard of the Damned);|BGCOLOR(BLACK):COLOR(WHITE):''Standard of the Damned''</v>
      </c>
      <c r="ET123" t="str">
        <f t="shared" si="17"/>
        <v>&amp;ref(Spell/P_Death.jpg,nolink,25x25,Death);4</v>
      </c>
      <c r="EU123" t="str">
        <f t="shared" si="18"/>
        <v>&amp;ref(Spell/V_Death.jpg,nolink,25x25,Death Gem);25</v>
      </c>
      <c r="EV123" t="str">
        <f t="shared" si="19"/>
        <v>攻撃力：1&amp;ref(Item/D_Blunt.jpg,nolink,25x25,Blunt Damage);&amp;br;筋力加算+25%&amp;br;攻撃修正：-2&amp;br;防御修正：-3&amp;br;長さ：4</v>
      </c>
      <c r="EW123" t="str">
        <f t="shared" si="20"/>
        <v>n/a</v>
      </c>
      <c r="EX123" t="str">
        <f t="shared" si="21"/>
        <v>&amp;ref(Item/Causes-Fear.jpg,nolink,25x25,Fear (5));</v>
      </c>
      <c r="EY123" t="str">
        <f t="shared" si="25"/>
        <v/>
      </c>
      <c r="EZ123" t="str">
        <f t="shared" si="33"/>
        <v/>
      </c>
      <c r="FA123" t="str">
        <f t="shared" si="26"/>
        <v/>
      </c>
      <c r="FB123" t="str">
        <f t="shared" si="22"/>
        <v/>
      </c>
      <c r="FC123" t="str">
        <f t="shared" si="27"/>
        <v/>
      </c>
      <c r="FD123" t="str">
        <f t="shared" si="28"/>
        <v>&amp;ref(Item/Causes-Fear.jpg,nolink,25x25,Fear (5));&amp;br;戦闘時使用可能：Drain Life</v>
      </c>
      <c r="FE123" t="str">
        <f t="shared" si="29"/>
        <v>攻撃力：1&amp;ref(Item/D_Blunt.jpg,nolink,25x25,Blunt Damage);&amp;br;筋力加算+25%&amp;br;攻撃修正：-2&amp;br;防御修正：-3&amp;br;長さ：4&amp;br;&amp;br;&amp;ref(Item/Causes-Fear.jpg,nolink,25x25,Fear (5));&amp;br;戦闘時使用可能：Drain Life</v>
      </c>
      <c r="FF123" t="str">
        <f t="shared" si="30"/>
        <v>&amp;br;&amp;ref(Item/Causes-Fear.jpg,nolink,25x25,Fear (5));&amp;br;戦闘時使用可能：Drain Life</v>
      </c>
      <c r="FG123" t="str">
        <f t="shared" si="31"/>
        <v>~</v>
      </c>
      <c r="FH123" s="24" t="str">
        <f t="shared" si="32"/>
        <v xml:space="preserve">|BGCOLOR(#000000):&amp;ref(Item/DH Weapons/Standard-of-the-Damned.jpg,nolink,75x75,Standard of the Damned);|BGCOLOR(BLACK):COLOR(WHITE):''Standard of the Damned''|両手|&amp;ref(Spell/P_Death.jpg,nolink,25x25,Death);4|&amp;ref(Spell/V_Death.jpg,nolink,25x25,Death Gem);25|
|~|&gt;|&gt;|&gt;|攻撃力：1&amp;ref(Item/D_Blunt.jpg,nolink,25x25,Blunt Damage);&amp;br;筋力加算+25%&amp;br;攻撃修正：-2&amp;br;防御修正：-3&amp;br;長さ：4&amp;br;&amp;br;&amp;ref(Item/Causes-Fear.jpg,nolink,25x25,Fear (5));&amp;br;戦闘時使用可能：Drain Life|
|&gt;|&gt;|&gt;|&gt;|BGCOLOR(#F5F5F5):生命力吸収の呪文を使える。殴り合いには使えない|
</v>
      </c>
    </row>
    <row r="124" spans="1:164" x14ac:dyDescent="0.15">
      <c r="A124" t="str">
        <f t="shared" si="23"/>
        <v/>
      </c>
      <c r="C124" s="1" t="s">
        <v>3573</v>
      </c>
      <c r="E124" s="1">
        <v>6</v>
      </c>
      <c r="F124" s="1" t="s">
        <v>3677</v>
      </c>
      <c r="H124" s="1" t="s">
        <v>3678</v>
      </c>
      <c r="J124" s="1">
        <v>25</v>
      </c>
      <c r="L124" s="6">
        <v>1</v>
      </c>
      <c r="M124" s="1" t="s">
        <v>4332</v>
      </c>
      <c r="W124" s="1">
        <v>1</v>
      </c>
      <c r="AE124" s="1">
        <v>-2</v>
      </c>
      <c r="AF124" s="1">
        <v>-3</v>
      </c>
      <c r="AK124" s="1">
        <v>4</v>
      </c>
      <c r="EQ124" s="7" t="s">
        <v>3679</v>
      </c>
      <c r="ER124" s="20" t="s">
        <v>4482</v>
      </c>
      <c r="ES124" t="str">
        <f t="shared" si="24"/>
        <v>BGCOLOR(#000000):&amp;ref(Item/DH Weapons/Banner-of-the-Northern-Star.jpg,nolink,75x75,Banner of the Northern Star);|BGCOLOR(BLACK):COLOR(WHITE):''Banner of the Northern Star''</v>
      </c>
      <c r="ET124" t="str">
        <f t="shared" si="17"/>
        <v>&amp;ref(Spell/P_Astral.jpg,nolink,25x25,Astral);4</v>
      </c>
      <c r="EU124" t="str">
        <f t="shared" si="18"/>
        <v>&amp;ref(Spell/V_Astral.jpg,nolink,25x25,Astral Pearl);25</v>
      </c>
      <c r="EV124" t="str">
        <f t="shared" si="19"/>
        <v>攻撃力：1&amp;ref(Item/D_Blunt.jpg,nolink,25x25,Blunt Damage);&amp;br;筋力加算+25%&amp;br;攻撃修正：-2&amp;br;防御修正：-3&amp;br;長さ：4</v>
      </c>
      <c r="EW124" t="str">
        <f t="shared" si="20"/>
        <v>n/a</v>
      </c>
      <c r="EX124" t="str">
        <f t="shared" si="21"/>
        <v/>
      </c>
      <c r="EY124" t="str">
        <f t="shared" si="25"/>
        <v/>
      </c>
      <c r="EZ124" t="str">
        <f t="shared" si="33"/>
        <v/>
      </c>
      <c r="FA124" t="str">
        <f t="shared" si="26"/>
        <v/>
      </c>
      <c r="FB124" t="str">
        <f t="shared" si="22"/>
        <v/>
      </c>
      <c r="FC124" t="str">
        <f t="shared" si="27"/>
        <v/>
      </c>
      <c r="FD124" t="str">
        <f t="shared" si="28"/>
        <v>魔法抵抗-2&amp;br;戦闘開始時自動発動：Light of the Northern Star</v>
      </c>
      <c r="FE124" t="str">
        <f t="shared" si="29"/>
        <v>攻撃力：1&amp;ref(Item/D_Blunt.jpg,nolink,25x25,Blunt Damage);&amp;br;筋力加算+25%&amp;br;攻撃修正：-2&amp;br;防御修正：-3&amp;br;長さ：4&amp;br;&amp;br;魔法抵抗-2&amp;br;戦闘開始時自動発動：Light of the Northern Star</v>
      </c>
      <c r="FF124" t="str">
        <f t="shared" si="30"/>
        <v>&amp;br;魔法抵抗-2&amp;br;戦闘開始時自動発動：Light of the Northern Star</v>
      </c>
      <c r="FG124" t="str">
        <f t="shared" si="31"/>
        <v>~</v>
      </c>
      <c r="FH124" s="24" t="str">
        <f t="shared" si="32"/>
        <v xml:space="preserve">|BGCOLOR(#000000):&amp;ref(Item/DH Weapons/Banner-of-the-Northern-Star.jpg,nolink,75x75,Banner of the Northern Star);|BGCOLOR(BLACK):COLOR(WHITE):''Banner of the Northern Star''|両手|&amp;ref(Spell/P_Astral.jpg,nolink,25x25,Astral);4|&amp;ref(Spell/V_Astral.jpg,nolink,25x25,Astral Pearl);25|
|~|&gt;|&gt;|&gt;|攻撃力：1&amp;ref(Item/D_Blunt.jpg,nolink,25x25,Blunt Damage);&amp;br;筋力加算+25%&amp;br;攻撃修正：-2&amp;br;防御修正：-3&amp;br;長さ：4&amp;br;&amp;br;魔法抵抗-2&amp;br;戦闘開始時自動発動：Light of the Northern Star|
|&gt;|&gt;|&gt;|&gt;|BGCOLOR(#F5F5F5):あるだけで敵味方全員の星魔法を強化。正しく使えば強力|
</v>
      </c>
    </row>
    <row r="125" spans="1:164" x14ac:dyDescent="0.15">
      <c r="A125" t="str">
        <f t="shared" si="23"/>
        <v>両手6E</v>
      </c>
      <c r="C125" s="1" t="s">
        <v>3573</v>
      </c>
      <c r="E125" s="1">
        <v>6</v>
      </c>
      <c r="F125" s="1" t="s">
        <v>3680</v>
      </c>
      <c r="H125" s="1" t="s">
        <v>3681</v>
      </c>
      <c r="I125" s="1" t="s">
        <v>3682</v>
      </c>
      <c r="J125" s="1">
        <v>10</v>
      </c>
      <c r="K125" s="7">
        <v>10</v>
      </c>
      <c r="L125" s="6">
        <v>14</v>
      </c>
      <c r="M125" s="1" t="s">
        <v>4333</v>
      </c>
      <c r="O125" s="1" t="s">
        <v>3638</v>
      </c>
      <c r="W125" s="1">
        <v>1</v>
      </c>
      <c r="AE125" s="1">
        <v>5</v>
      </c>
      <c r="AF125" s="1">
        <v>1</v>
      </c>
      <c r="AK125" s="1">
        <v>2</v>
      </c>
      <c r="AW125" s="2">
        <v>10</v>
      </c>
      <c r="BQ125" s="2">
        <v>3</v>
      </c>
      <c r="ER125" s="20" t="s">
        <v>4483</v>
      </c>
      <c r="ES125" t="str">
        <f t="shared" si="24"/>
        <v>BGCOLOR(#000000):&amp;ref(Item/DH Weapons/Hell-Sword.jpg,nolink,75x75,Hell Sword);|BGCOLOR(BLACK):COLOR(WHITE):''Hell Sword''</v>
      </c>
      <c r="ET125" t="str">
        <f t="shared" si="17"/>
        <v>&amp;ref(Spell/P_Blood.jpg,nolink,25x25,Blood);2&amp;ref(Spell/P_Fire.jpg,nolink,25x25,Fire);2</v>
      </c>
      <c r="EU125" t="str">
        <f t="shared" si="18"/>
        <v>&amp;ref(Spell/V_Blood.jpg,nolink,25x25,Blood Slave);10&amp;ref(Spell/V_Fire.jpg,nolink,25x25,Fire Gem);10</v>
      </c>
      <c r="EV125" t="str">
        <f t="shared" si="19"/>
        <v>攻撃力：14&amp;ref(Item/D_Slash.jpg,nolink,25x25,Slash Damage);&amp;ref(Item/D_Magic.jpg,nolink,25x25,Magic Damage);&amp;br;吸収攻撃（上限5）&amp;br;筋力加算+25%&amp;br;攻撃修正：5&amp;br;防御修正：1&amp;br;長さ：2</v>
      </c>
      <c r="EW125" t="str">
        <f t="shared" si="20"/>
        <v>n/a</v>
      </c>
      <c r="EX125" t="str">
        <f t="shared" si="21"/>
        <v>&amp;ref(Item/Fire-Resistant.jpg,nolink,25x25,Fire Resistant (10));</v>
      </c>
      <c r="EY125" t="str">
        <f t="shared" si="25"/>
        <v>&amp;ref(Item/Berserker.jpg,nolink,25x25,Berserker (3));</v>
      </c>
      <c r="EZ125" t="str">
        <f t="shared" si="33"/>
        <v/>
      </c>
      <c r="FA125" t="str">
        <f t="shared" si="26"/>
        <v/>
      </c>
      <c r="FB125" t="str">
        <f t="shared" si="22"/>
        <v/>
      </c>
      <c r="FC125" t="str">
        <f t="shared" si="27"/>
        <v/>
      </c>
      <c r="FD125" t="str">
        <f t="shared" si="28"/>
        <v>&amp;ref(Item/Fire-Resistant.jpg,nolink,25x25,Fire Resistant (10));&amp;ref(Item/Berserker.jpg,nolink,25x25,Berserker (3));</v>
      </c>
      <c r="FE125" t="str">
        <f t="shared" si="29"/>
        <v>攻撃力：14&amp;ref(Item/D_Slash.jpg,nolink,25x25,Slash Damage);&amp;ref(Item/D_Magic.jpg,nolink,25x25,Magic Damage);&amp;br;吸収攻撃（上限5）&amp;br;筋力加算+25%&amp;br;攻撃修正：5&amp;br;防御修正：1&amp;br;長さ：2&amp;br;&amp;br;&amp;ref(Item/Fire-Resistant.jpg,nolink,25x25,Fire Resistant (10));&amp;ref(Item/Berserker.jpg,nolink,25x25,Berserker (3));</v>
      </c>
      <c r="FF125" t="str">
        <f t="shared" si="30"/>
        <v>&amp;br;&amp;ref(Item/Fire-Resistant.jpg,nolink,25x25,Fire Resistant (10));&amp;ref(Item/Berserker.jpg,nolink,25x25,Berserker (3));</v>
      </c>
      <c r="FG125" t="str">
        <f t="shared" si="31"/>
        <v>~</v>
      </c>
      <c r="FH125" s="24" t="str">
        <f t="shared" si="32"/>
        <v xml:space="preserve">|BGCOLOR(#000000):&amp;ref(Item/DH Weapons/Hell-Sword.jpg,nolink,75x75,Hell Sword);|BGCOLOR(BLACK):COLOR(WHITE):''Hell Sword''|両手|&amp;ref(Spell/P_Blood.jpg,nolink,25x25,Blood);2&amp;ref(Spell/P_Fire.jpg,nolink,25x25,Fire);2|&amp;ref(Spell/V_Blood.jpg,nolink,25x25,Blood Slave);10&amp;ref(Spell/V_Fire.jpg,nolink,25x25,Fire Gem);10|
|~|&gt;|&gt;|&gt;|攻撃力：14&amp;ref(Item/D_Slash.jpg,nolink,25x25,Slash Damage);&amp;ref(Item/D_Magic.jpg,nolink,25x25,Magic Damage);&amp;br;吸収攻撃（上限5）&amp;br;筋力加算+25%&amp;br;攻撃修正：5&amp;br;防御修正：1&amp;br;長さ：2&amp;br;&amp;br;&amp;ref(Item/Fire-Resistant.jpg,nolink,25x25,Fire Resistant (10));&amp;ref(Item/Berserker.jpg,nolink,25x25,Berserker (3));|
|&gt;|&gt;|&gt;|&gt;|BGCOLOR(#F5F5F5):生命力を啜る地獄の大剣。狂戦士化との相性も良い|
</v>
      </c>
    </row>
    <row r="126" spans="1:164" x14ac:dyDescent="0.15">
      <c r="A126" t="str">
        <f t="shared" si="23"/>
        <v>両手8S</v>
      </c>
      <c r="C126" s="1" t="s">
        <v>3573</v>
      </c>
      <c r="E126" s="1">
        <v>8</v>
      </c>
      <c r="F126" s="1" t="s">
        <v>3683</v>
      </c>
      <c r="H126" s="1" t="s">
        <v>3611</v>
      </c>
      <c r="I126" s="1" t="s">
        <v>3684</v>
      </c>
      <c r="J126" s="1">
        <v>15</v>
      </c>
      <c r="K126" s="7">
        <v>15</v>
      </c>
      <c r="L126" s="6">
        <v>15</v>
      </c>
      <c r="M126" s="1" t="s">
        <v>4333</v>
      </c>
      <c r="W126" s="1">
        <v>1</v>
      </c>
      <c r="AE126" s="1">
        <v>3</v>
      </c>
      <c r="AF126" s="1">
        <v>4</v>
      </c>
      <c r="AK126" s="1">
        <v>2</v>
      </c>
      <c r="AV126" s="1" t="s">
        <v>3685</v>
      </c>
      <c r="AW126" s="2">
        <v>5</v>
      </c>
      <c r="EM126" s="2">
        <v>1</v>
      </c>
      <c r="EQ126" s="7" t="s">
        <v>3686</v>
      </c>
      <c r="ER126" s="20" t="s">
        <v>4484</v>
      </c>
      <c r="ES126" t="str">
        <f t="shared" si="24"/>
        <v>BGCOLOR(#000000):&amp;ref(Item/DH Weapons/Sword-of-Justice.jpg,nolink,75x75,Sword of Justice);|BGCOLOR(BLACK):COLOR(WHITE):''Sword of Justice''</v>
      </c>
      <c r="ET126" t="str">
        <f t="shared" si="17"/>
        <v>&amp;ref(Spell/P_Fire.jpg,nolink,25x25,Fire);3&amp;ref(Spell/P_Astral.jpg,nolink,25x25,Astral);3</v>
      </c>
      <c r="EU126" t="str">
        <f t="shared" si="18"/>
        <v>&amp;ref(Spell/V_Fire.jpg,nolink,25x25,Fire Gem);15&amp;ref(Spell/V_Astral.jpg,nolink,25x25,Astral Pearl);15</v>
      </c>
      <c r="EV126" t="str">
        <f t="shared" si="19"/>
        <v>攻撃力：15&amp;ref(Item/D_Slash.jpg,nolink,25x25,Slash Damage);&amp;ref(Item/D_Magic.jpg,nolink,25x25,Magic Damage);&amp;br;筋力加算+25%&amp;br;攻撃修正：3&amp;br;防御修正：4&amp;br;長さ：2&amp;br;攻撃時追撃：Small Area Fire</v>
      </c>
      <c r="EW126" t="str">
        <f t="shared" si="20"/>
        <v>n/a</v>
      </c>
      <c r="EX126" t="str">
        <f t="shared" si="21"/>
        <v>&amp;ref(Item/Fire-Resistant.jpg,nolink,25x25,Fire Resistant (5));</v>
      </c>
      <c r="EY126" t="str">
        <f t="shared" si="25"/>
        <v/>
      </c>
      <c r="EZ126" t="str">
        <f t="shared" si="33"/>
        <v/>
      </c>
      <c r="FA126" t="str">
        <f t="shared" si="26"/>
        <v/>
      </c>
      <c r="FB126" t="str">
        <f t="shared" si="22"/>
        <v>&amp;ref(Spell/P_Holy.jpg,nolink,25x25,Priest Bonus (1));</v>
      </c>
      <c r="FC126" t="str">
        <f t="shared" si="27"/>
        <v/>
      </c>
      <c r="FD126" t="str">
        <f t="shared" si="28"/>
        <v>&amp;ref(Item/Fire-Resistant.jpg,nolink,25x25,Fire Resistant (5));&amp;br;&amp;ref(Spell/P_Holy.jpg,nolink,25x25,Priest Bonus (1));&amp;br;戦闘時使用可能：Prison of Fire</v>
      </c>
      <c r="FE126" t="str">
        <f t="shared" si="29"/>
        <v>攻撃力：15&amp;ref(Item/D_Slash.jpg,nolink,25x25,Slash Damage);&amp;ref(Item/D_Magic.jpg,nolink,25x25,Magic Damage);&amp;br;筋力加算+25%&amp;br;攻撃修正：3&amp;br;防御修正：4&amp;br;長さ：2&amp;br;攻撃時追撃：Small Area Fire&amp;br;&amp;br;&amp;ref(Item/Fire-Resistant.jpg,nolink,25x25,Fire Resistant (5));&amp;br;&amp;ref(Spell/P_Holy.jpg,nolink,25x25,Priest Bonus (1));&amp;br;戦闘時使用可能：Prison of Fire</v>
      </c>
      <c r="FF126" t="str">
        <f t="shared" si="30"/>
        <v>&amp;br;&amp;ref(Item/Fire-Resistant.jpg,nolink,25x25,Fire Resistant (5));&amp;br;&amp;ref(Spell/P_Holy.jpg,nolink,25x25,Priest Bonus (1));&amp;br;戦闘時使用可能：Prison of Fire</v>
      </c>
      <c r="FG126" t="str">
        <f t="shared" si="31"/>
        <v>~</v>
      </c>
      <c r="FH126" s="24" t="str">
        <f t="shared" si="32"/>
        <v xml:space="preserve">|BGCOLOR(#000000):&amp;ref(Item/DH Weapons/Sword-of-Justice.jpg,nolink,75x75,Sword of Justice);|BGCOLOR(BLACK):COLOR(WHITE):''Sword of Justice''|両手|&amp;ref(Spell/P_Fire.jpg,nolink,25x25,Fire);3&amp;ref(Spell/P_Astral.jpg,nolink,25x25,Astral);3|&amp;ref(Spell/V_Fire.jpg,nolink,25x25,Fire Gem);15&amp;ref(Spell/V_Astral.jpg,nolink,25x25,Astral Pearl);15|
|~|&gt;|&gt;|&gt;|攻撃力：15&amp;ref(Item/D_Slash.jpg,nolink,25x25,Slash Damage);&amp;ref(Item/D_Magic.jpg,nolink,25x25,Magic Damage);&amp;br;筋力加算+25%&amp;br;攻撃修正：3&amp;br;防御修正：4&amp;br;長さ：2&amp;br;攻撃時追撃：Small Area Fire&amp;br;&amp;br;&amp;ref(Item/Fire-Resistant.jpg,nolink,25x25,Fire Resistant (5));&amp;br;&amp;ref(Spell/P_Holy.jpg,nolink,25x25,Priest Bonus (1));&amp;br;戦闘時使用可能：Prison of Fire|
|&gt;|&gt;|&gt;|&gt;|BGCOLOR(#F5F5F5):聖魔法増強。炎による攻撃や補助も可能|
</v>
      </c>
    </row>
    <row r="127" spans="1:164" x14ac:dyDescent="0.15">
      <c r="A127" t="str">
        <f t="shared" si="23"/>
        <v/>
      </c>
      <c r="C127" s="1" t="s">
        <v>3573</v>
      </c>
      <c r="E127" s="1">
        <v>8</v>
      </c>
      <c r="F127" s="1" t="s">
        <v>3687</v>
      </c>
      <c r="H127" s="1" t="s">
        <v>3688</v>
      </c>
      <c r="I127" s="1" t="s">
        <v>3689</v>
      </c>
      <c r="J127" s="1">
        <v>15</v>
      </c>
      <c r="K127" s="7">
        <v>10</v>
      </c>
      <c r="L127" s="6">
        <v>22</v>
      </c>
      <c r="M127" s="1" t="s">
        <v>4334</v>
      </c>
      <c r="N127" s="1" t="s">
        <v>3612</v>
      </c>
      <c r="T127" s="11">
        <v>3</v>
      </c>
      <c r="W127" s="1">
        <v>1</v>
      </c>
      <c r="AB127" s="1">
        <v>-1</v>
      </c>
      <c r="AG127" s="1">
        <v>100</v>
      </c>
      <c r="AH127" s="1">
        <v>100</v>
      </c>
      <c r="AI127" s="1">
        <v>10</v>
      </c>
      <c r="EN127" s="2" t="s">
        <v>647</v>
      </c>
      <c r="EQ127" s="7" t="s">
        <v>3690</v>
      </c>
      <c r="ER127" s="20" t="s">
        <v>4485</v>
      </c>
      <c r="ES127" t="str">
        <f t="shared" si="24"/>
        <v>BGCOLOR(#000000):&amp;ref(Item/DH Weapons/Bow-of-the-Titans.jpg,nolink,75x75,Bow of the Titans);|BGCOLOR(BLACK):COLOR(WHITE):''Bow of the Titans''</v>
      </c>
      <c r="ET127" t="str">
        <f t="shared" si="17"/>
        <v>&amp;ref(Spell/P_Air.jpg,nolink,25x25,Air);3&amp;ref(Spell/P_Astral.jpg,nolink,25x25,Astral);2</v>
      </c>
      <c r="EU127" t="str">
        <f t="shared" si="18"/>
        <v>&amp;ref(Spell/V_Air.jpg,nolink,25x25,Air Gem);15&amp;ref(Spell/V_Astral.jpg,nolink,25x25,Astral Pearl);10</v>
      </c>
      <c r="EV127" t="str">
        <f t="shared" si="19"/>
        <v>攻撃力：22&amp;ref(Item/D_Pierce.jpg,nolink,25x25,Pierce Damage);&amp;ref(Item/D_Magic.jpg,nolink,25x25,Magic Damage);&amp;br;防御貫通&amp;br;筋力加算三分の一&amp;br;筋力加算+25%&amp;br;2ラウンド毎に1回攻撃&amp;br;射程：100&amp;br;精度修正：100&amp;br;弾数：10</v>
      </c>
      <c r="EW127" t="str">
        <f t="shared" si="20"/>
        <v>n/a</v>
      </c>
      <c r="EX127" t="str">
        <f t="shared" si="21"/>
        <v/>
      </c>
      <c r="EY127" t="str">
        <f t="shared" si="25"/>
        <v/>
      </c>
      <c r="EZ127" t="str">
        <f t="shared" si="33"/>
        <v/>
      </c>
      <c r="FA127" t="str">
        <f t="shared" si="26"/>
        <v/>
      </c>
      <c r="FB127" t="str">
        <f t="shared" si="22"/>
        <v/>
      </c>
      <c r="FC127" t="str">
        <f t="shared" si="27"/>
        <v>&amp;ref(Item/Far-Caster.jpg,nolink,25x25,Far Caster (Air, 1));</v>
      </c>
      <c r="FD127" t="str">
        <f t="shared" si="28"/>
        <v>&amp;ref(Item/Far-Caster.jpg,nolink,25x25,Far Caster (Air, 1));&amp;br;非戦闘時使用可能：Seeking Arrow&amp;br;装備条件：筋力18</v>
      </c>
      <c r="FE127" t="str">
        <f t="shared" si="29"/>
        <v>攻撃力：22&amp;ref(Item/D_Pierce.jpg,nolink,25x25,Pierce Damage);&amp;ref(Item/D_Magic.jpg,nolink,25x25,Magic Damage);&amp;br;防御貫通&amp;br;筋力加算三分の一&amp;br;筋力加算+25%&amp;br;2ラウンド毎に1回攻撃&amp;br;射程：100&amp;br;精度修正：100&amp;br;弾数：10&amp;br;&amp;br;&amp;ref(Item/Far-Caster.jpg,nolink,25x25,Far Caster (Air, 1));&amp;br;非戦闘時使用可能：Seeking Arrow&amp;br;装備条件：筋力18</v>
      </c>
      <c r="FF127" t="str">
        <f t="shared" si="30"/>
        <v>&amp;br;&amp;ref(Item/Far-Caster.jpg,nolink,25x25,Far Caster (Air, 1));&amp;br;非戦闘時使用可能：Seeking Arrow&amp;br;装備条件：筋力18</v>
      </c>
      <c r="FG127" t="str">
        <f t="shared" si="31"/>
        <v>~</v>
      </c>
      <c r="FH127" s="24" t="str">
        <f t="shared" si="32"/>
        <v xml:space="preserve">|BGCOLOR(#000000):&amp;ref(Item/DH Weapons/Bow-of-the-Titans.jpg,nolink,75x75,Bow of the Titans);|BGCOLOR(BLACK):COLOR(WHITE):''Bow of the Titans''|両手|&amp;ref(Spell/P_Air.jpg,nolink,25x25,Air);3&amp;ref(Spell/P_Astral.jpg,nolink,25x25,Astral);2|&amp;ref(Spell/V_Air.jpg,nolink,25x25,Air Gem);15&amp;ref(Spell/V_Astral.jpg,nolink,25x25,Astral Pearl);10|
|~|&gt;|&gt;|&gt;|攻撃力：22&amp;ref(Item/D_Pierce.jpg,nolink,25x25,Pierce Damage);&amp;ref(Item/D_Magic.jpg,nolink,25x25,Magic Damage);&amp;br;防御貫通&amp;br;筋力加算三分の一&amp;br;筋力加算+25%&amp;br;2ラウンド毎に1回攻撃&amp;br;射程：100&amp;br;精度修正：100&amp;br;弾数：10&amp;br;&amp;br;&amp;ref(Item/Far-Caster.jpg,nolink,25x25,Far Caster (Air, 1));&amp;br;非戦闘時使用可能：Seeking Arrow&amp;br;装備条件：筋力18|
|&gt;|&gt;|&gt;|&gt;|BGCOLOR(#F5F5F5):高い筋力を要求する特別な弓。戦闘外でも役立つ|
</v>
      </c>
    </row>
    <row r="128" spans="1:164" x14ac:dyDescent="0.15">
      <c r="A128" t="str">
        <f t="shared" si="23"/>
        <v/>
      </c>
      <c r="C128" s="1" t="s">
        <v>3573</v>
      </c>
      <c r="E128" s="1">
        <v>8</v>
      </c>
      <c r="F128" s="1" t="s">
        <v>3691</v>
      </c>
      <c r="H128" s="1" t="s">
        <v>3692</v>
      </c>
      <c r="J128" s="1">
        <v>40</v>
      </c>
      <c r="L128" s="6">
        <v>15</v>
      </c>
      <c r="M128" s="1" t="s">
        <v>4333</v>
      </c>
      <c r="W128" s="1">
        <v>1</v>
      </c>
      <c r="AE128" s="1">
        <v>5</v>
      </c>
      <c r="AF128" s="1">
        <v>6</v>
      </c>
      <c r="AK128" s="1">
        <v>2</v>
      </c>
      <c r="AV128" s="1" t="s">
        <v>3693</v>
      </c>
      <c r="AX128" s="2">
        <v>15</v>
      </c>
      <c r="EQ128" s="7" t="s">
        <v>3694</v>
      </c>
      <c r="ER128" s="20" t="s">
        <v>4486</v>
      </c>
      <c r="ES128" t="str">
        <f t="shared" si="24"/>
        <v>BGCOLOR(#000000):&amp;ref(Item/DH Weapons/Tempest.jpg,nolink,75x75,Tempest);|BGCOLOR(BLACK):COLOR(WHITE):''Tempest''</v>
      </c>
      <c r="ET128" t="str">
        <f t="shared" si="17"/>
        <v>&amp;ref(Spell/P_Air.jpg,nolink,25x25,Air);5</v>
      </c>
      <c r="EU128" t="str">
        <f t="shared" si="18"/>
        <v>&amp;ref(Spell/V_Air.jpg,nolink,25x25,Air Gem);40</v>
      </c>
      <c r="EV128" t="str">
        <f t="shared" si="19"/>
        <v>攻撃力：15&amp;ref(Item/D_Slash.jpg,nolink,25x25,Slash Damage);&amp;ref(Item/D_Magic.jpg,nolink,25x25,Magic Damage);&amp;br;筋力加算+25%&amp;br;攻撃修正：5&amp;br;防御修正：6&amp;br;長さ：2&amp;br;攻撃時追撃：Chain Lightning</v>
      </c>
      <c r="EW128" t="str">
        <f t="shared" si="20"/>
        <v>n/a</v>
      </c>
      <c r="EX128" t="str">
        <f t="shared" si="21"/>
        <v>&amp;ref(Item/Shock-Resistant.jpg,nolink,25x25,Shock Resistant (15));</v>
      </c>
      <c r="EY128" t="str">
        <f t="shared" si="25"/>
        <v/>
      </c>
      <c r="EZ128" t="str">
        <f t="shared" si="33"/>
        <v/>
      </c>
      <c r="FA128" t="str">
        <f t="shared" si="26"/>
        <v/>
      </c>
      <c r="FB128" t="str">
        <f t="shared" si="22"/>
        <v/>
      </c>
      <c r="FC128" t="str">
        <f t="shared" si="27"/>
        <v/>
      </c>
      <c r="FD128" t="str">
        <f t="shared" si="28"/>
        <v>&amp;ref(Item/Shock-Resistant.jpg,nolink,25x25,Shock Resistant (15));&amp;br;戦闘時使用可能：Thunder Strike&amp;br;戦闘開始時自動発動：Storm</v>
      </c>
      <c r="FE128" t="str">
        <f t="shared" si="29"/>
        <v>攻撃力：15&amp;ref(Item/D_Slash.jpg,nolink,25x25,Slash Damage);&amp;ref(Item/D_Magic.jpg,nolink,25x25,Magic Damage);&amp;br;筋力加算+25%&amp;br;攻撃修正：5&amp;br;防御修正：6&amp;br;長さ：2&amp;br;攻撃時追撃：Chain Lightning&amp;br;&amp;br;&amp;ref(Item/Shock-Resistant.jpg,nolink,25x25,Shock Resistant (15));&amp;br;戦闘時使用可能：Thunder Strike&amp;br;戦闘開始時自動発動：Storm</v>
      </c>
      <c r="FF128" t="str">
        <f t="shared" si="30"/>
        <v>&amp;br;&amp;ref(Item/Shock-Resistant.jpg,nolink,25x25,Shock Resistant (15));&amp;br;戦闘時使用可能：Thunder Strike&amp;br;戦闘開始時自動発動：Storm</v>
      </c>
      <c r="FG128" t="str">
        <f t="shared" si="31"/>
        <v>~</v>
      </c>
      <c r="FH128" s="24" t="str">
        <f t="shared" si="32"/>
        <v xml:space="preserve">|BGCOLOR(#000000):&amp;ref(Item/DH Weapons/Tempest.jpg,nolink,75x75,Tempest);|BGCOLOR(BLACK):COLOR(WHITE):''Tempest''|両手|&amp;ref(Spell/P_Air.jpg,nolink,25x25,Air);5|&amp;ref(Spell/V_Air.jpg,nolink,25x25,Air Gem);40|
|~|&gt;|&gt;|&gt;|攻撃力：15&amp;ref(Item/D_Slash.jpg,nolink,25x25,Slash Damage);&amp;ref(Item/D_Magic.jpg,nolink,25x25,Magic Damage);&amp;br;筋力加算+25%&amp;br;攻撃修正：5&amp;br;防御修正：6&amp;br;長さ：2&amp;br;攻撃時追撃：Chain Lightning&amp;br;&amp;br;&amp;ref(Item/Shock-Resistant.jpg,nolink,25x25,Shock Resistant (15));&amp;br;戦闘時使用可能：Thunder Strike&amp;br;戦闘開始時自動発動：Storm|
|&gt;|&gt;|&gt;|&gt;|BGCOLOR(#F5F5F5):嵐と雷を操る大剣。多くの敵に対応できる|
</v>
      </c>
    </row>
    <row r="129" spans="1:164" x14ac:dyDescent="0.15">
      <c r="A129" t="str">
        <f t="shared" si="23"/>
        <v/>
      </c>
      <c r="C129" s="1" t="s">
        <v>3573</v>
      </c>
      <c r="E129" s="1">
        <v>8</v>
      </c>
      <c r="F129" s="1" t="s">
        <v>3695</v>
      </c>
      <c r="H129" s="1" t="s">
        <v>3656</v>
      </c>
      <c r="I129" s="1" t="s">
        <v>3689</v>
      </c>
      <c r="J129" s="1">
        <v>15</v>
      </c>
      <c r="K129" s="7">
        <v>10</v>
      </c>
      <c r="L129" s="6">
        <v>13</v>
      </c>
      <c r="M129" s="1" t="s">
        <v>4334</v>
      </c>
      <c r="W129" s="1">
        <v>1</v>
      </c>
      <c r="AE129" s="1">
        <v>2</v>
      </c>
      <c r="AF129" s="1">
        <v>3</v>
      </c>
      <c r="AK129" s="1">
        <v>3</v>
      </c>
      <c r="AT129" s="1" t="s">
        <v>3706</v>
      </c>
      <c r="EG129" s="2">
        <v>1</v>
      </c>
      <c r="ER129" s="20" t="s">
        <v>4487</v>
      </c>
      <c r="ES129" t="str">
        <f t="shared" si="24"/>
        <v>BGCOLOR(#000000):&amp;ref(Item/DH Weapons/Trident-from-Beyond.jpg,nolink,75x75,Trident from Beyond);|BGCOLOR(BLACK):COLOR(WHITE):''Trident from Beyond''</v>
      </c>
      <c r="ET129" t="str">
        <f t="shared" si="17"/>
        <v>&amp;ref(Spell/P_Water.jpg,nolink,25x25,Water);3&amp;ref(Spell/P_Astral.jpg,nolink,25x25,Astral);2</v>
      </c>
      <c r="EU129" t="str">
        <f t="shared" si="18"/>
        <v>&amp;ref(Spell/V_Water.jpg,nolink,25x25,Water Gem);15&amp;ref(Spell/V_Astral.jpg,nolink,25x25,Astral Pearl);10</v>
      </c>
      <c r="EV129" t="str">
        <f t="shared" si="19"/>
        <v>攻撃力：13&amp;ref(Item/D_Pierce.jpg,nolink,25x25,Pierce Damage);&amp;ref(Item/D_Magic.jpg,nolink,25x25,Magic Damage);&amp;br;筋力加算+25%&amp;br;攻撃修正：2&amp;br;防御修正：3&amp;br;長さ：3&amp;br;負傷時追撃：Soul Slay</v>
      </c>
      <c r="EW129" t="str">
        <f t="shared" si="20"/>
        <v>n/a</v>
      </c>
      <c r="EX129" t="str">
        <f t="shared" si="21"/>
        <v/>
      </c>
      <c r="EY129" t="str">
        <f t="shared" si="25"/>
        <v/>
      </c>
      <c r="EZ129" t="str">
        <f t="shared" si="33"/>
        <v/>
      </c>
      <c r="FA129" t="str">
        <f t="shared" si="26"/>
        <v/>
      </c>
      <c r="FB129" t="str">
        <f t="shared" si="22"/>
        <v>&amp;ref(Spell/P_Water.jpg,nolink,25x25,Water Magic Bonus (1));</v>
      </c>
      <c r="FC129" t="str">
        <f t="shared" si="27"/>
        <v/>
      </c>
      <c r="FD129" t="str">
        <f t="shared" si="28"/>
        <v>&amp;ref(Spell/P_Water.jpg,nolink,25x25,Water Magic Bonus (1));</v>
      </c>
      <c r="FE129" t="str">
        <f t="shared" si="29"/>
        <v>攻撃力：13&amp;ref(Item/D_Pierce.jpg,nolink,25x25,Pierce Damage);&amp;ref(Item/D_Magic.jpg,nolink,25x25,Magic Damage);&amp;br;筋力加算+25%&amp;br;攻撃修正：2&amp;br;防御修正：3&amp;br;長さ：3&amp;br;負傷時追撃：Soul Slay&amp;br;&amp;br;&amp;ref(Spell/P_Water.jpg,nolink,25x25,Water Magic Bonus (1));</v>
      </c>
      <c r="FF129" t="str">
        <f t="shared" si="30"/>
        <v>&amp;br;&amp;ref(Spell/P_Water.jpg,nolink,25x25,Water Magic Bonus (1));</v>
      </c>
      <c r="FG129" t="str">
        <f t="shared" si="31"/>
        <v>~</v>
      </c>
      <c r="FH129" s="24" t="str">
        <f t="shared" si="32"/>
        <v xml:space="preserve">|BGCOLOR(#000000):&amp;ref(Item/DH Weapons/Trident-from-Beyond.jpg,nolink,75x75,Trident from Beyond);|BGCOLOR(BLACK):COLOR(WHITE):''Trident from Beyond''|両手|&amp;ref(Spell/P_Water.jpg,nolink,25x25,Water);3&amp;ref(Spell/P_Astral.jpg,nolink,25x25,Astral);2|&amp;ref(Spell/V_Water.jpg,nolink,25x25,Water Gem);15&amp;ref(Spell/V_Astral.jpg,nolink,25x25,Astral Pearl);10|
|~|&gt;|&gt;|&gt;|攻撃力：13&amp;ref(Item/D_Pierce.jpg,nolink,25x25,Pierce Damage);&amp;ref(Item/D_Magic.jpg,nolink,25x25,Magic Damage);&amp;br;筋力加算+25%&amp;br;攻撃修正：2&amp;br;防御修正：3&amp;br;長さ：3&amp;br;負傷時追撃：Soul Slay&amp;br;&amp;br;&amp;ref(Spell/P_Water.jpg,nolink,25x25,Water Magic Bonus (1));|
|&gt;|&gt;|&gt;|&gt;|BGCOLOR(#F5F5F5):水魔法増強。即死の矛としても使える|
</v>
      </c>
    </row>
    <row r="130" spans="1:164" x14ac:dyDescent="0.15">
      <c r="A130" t="str">
        <f t="shared" si="23"/>
        <v/>
      </c>
      <c r="C130" s="1" t="s">
        <v>3573</v>
      </c>
      <c r="E130" s="1">
        <v>8</v>
      </c>
      <c r="F130" s="1" t="s">
        <v>3707</v>
      </c>
      <c r="H130" s="1" t="s">
        <v>3708</v>
      </c>
      <c r="J130" s="1">
        <v>40</v>
      </c>
      <c r="L130" s="6">
        <v>10</v>
      </c>
      <c r="M130" s="1" t="s">
        <v>4333</v>
      </c>
      <c r="W130" s="1">
        <v>1</v>
      </c>
      <c r="AE130" s="1">
        <v>4</v>
      </c>
      <c r="AF130" s="1">
        <v>7</v>
      </c>
      <c r="AK130" s="1">
        <v>2</v>
      </c>
      <c r="AV130" s="1" t="s">
        <v>3709</v>
      </c>
      <c r="ER130" s="20" t="s">
        <v>4488</v>
      </c>
      <c r="ES130" t="str">
        <f t="shared" si="24"/>
        <v>BGCOLOR(#000000):&amp;ref(Item/DH Weapons/The-Stone-Sword.jpg,nolink,75x75,The Stone Sword);|BGCOLOR(BLACK):COLOR(WHITE):''The Stone Sword''</v>
      </c>
      <c r="ET130" t="str">
        <f t="shared" ref="ET130:ET193" si="34">SUBSTITUTE(SUBSTITUTE(SUBSTITUTE(SUBSTITUTE(SUBSTITUTE(SUBSTITUTE(SUBSTITUTE(SUBSTITUTE(SUBSTITUTE(H130&amp;I130,"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&amp;ref(Spell/P_Earth.jpg,nolink,25x25,Earth);5</v>
      </c>
      <c r="EU130" t="str">
        <f t="shared" ref="EU130:EU193" si="35">SUBSTITUTE(SUBSTITUTE(SUBSTITUTE(SUBSTITUTE(SUBSTITUTE(SUBSTITUTE(SUBSTITUTE(SUBSTITUTE(LEFT(H130,1)&amp;J130&amp;IF(I130&lt;&gt;"",LEFT(I130,1)&amp;K130,""),"火","&amp;ref(Spell/V_Fire.jpg,nolink,25x25,Fire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&amp;ref(Spell/V_Earth.jpg,nolink,25x25,Earth Gem);40</v>
      </c>
      <c r="EV130" t="str">
        <f t="shared" ref="EV130:EV193" si="36">IF(L130&lt;&gt;"",CONCATENATE("攻撃力：",L130,SUBSTITUTE(SUBSTITUTE(SUBSTITUTE(SUBSTITUTE(SUBSTITUTE(SUBSTITUTE(SUBSTITUTE(SUBSTITUTE(SUBSTITUTE(M130,"切","&amp;ref(Item/D_Slash.jpg,nolink,25x25,Slash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N130,"ap","&amp;br;防御貫通"),"an","&amp;br;防御無視"),SUBSTITUTE(SUBSTITUTE(O130,"p","&amp;br;吸収攻撃（上限5）"),"f","&amp;br;吸収攻撃"),IF(P130&lt;&gt;"","&amp;br;ダメージ上限"&amp;P130,""),SUBSTITUTE(SUBSTITUTE(Q130,"2","&amp;br;対デーモン二倍打"),"3","&amp;br;対アンデッド/デーモン三倍打"),IF(R130&lt;&gt;"","&amp;br;対魔法生物2倍打",""),SUBSTITUTE(SUBSTITUTE(S130,"2","&amp;br;対小型二倍打"),"3","&amp;br;対大型三倍打"),SUBSTITUTE(SUBSTITUTE(SUBSTITUTE(T130,"0","&amp;br;筋力加算なし"),"2","&amp;br;筋力加算二分の一"),"3","&amp;br;筋力加算三分の一"),IF(U130&lt;&gt;"","&amp;br;第一撃に突撃ボーナス加算",""),IF(V130&lt;&gt;"","&amp;br;殺した敵をゾンビ化",""),IF(W130&lt;&gt;"","&amp;br;筋力加算+25%",""),IF(X130&lt;&gt;"","&amp;br;対盾攻撃修正+2",""),IF(Y130&lt;&gt;"","&amp;br;頭部優先攻撃",""),SUBSTITUTE(SUBSTITUTE(SUBSTITUTE(Z130,"n","&amp;br;抵抗可能"),"e","&amp;br;抵抗容易"),"h","&amp;br;抵抗困難"),IF(AA130&lt;&gt;"","&amp;br;ボーナス武器",""),IF(AB130&lt;&gt;"","&amp;br;"&amp;IF(AB130&gt;0,AB130&amp;"回連続攻撃",ABS(AB130)+1&amp;"ラウンド毎に1回攻撃"),""),IF(AC130&lt;&gt;"","&amp;br;効果範囲："&amp;AC130,""),IF(AD130&lt;&gt;"","&amp;br;効果継続："&amp;AC130,""),IF(AE130&lt;&gt;"","&amp;br;攻撃修正："&amp;AE130&amp;"&amp;br;防御修正："&amp;AF130&amp;"&amp;br;長さ："&amp;AK130,""),IF(AG130&lt;&gt;"","&amp;br;射程："&amp;SUBSTITUTE(SUBSTITUTE(SUBSTITUTE(AG130,"s","筋力"),"h","筋力/2"),"t","筋力/3")&amp;"&amp;br;精度修正："&amp;AH130&amp;"&amp;br;弾数："&amp;AI130&amp;IF(AJ130&lt;&gt;"","&amp;br;水中使用可能",""),""),IF(AT130&lt;&gt;"","&amp;br;負傷時追撃："&amp;AT130,""),IF(AU130&lt;&gt;"","&amp;br;命中時追撃："&amp;AU130,""),IF(AV130&lt;&gt;"","&amp;br;攻撃時追撃："&amp;AV130,"")),"n/a")</f>
        <v>攻撃力：10&amp;ref(Item/D_Slash.jpg,nolink,25x25,Slash Damage);&amp;ref(Item/D_Magic.jpg,nolink,25x25,Magic Damage);&amp;br;筋力加算+25%&amp;br;攻撃修正：4&amp;br;防御修正：7&amp;br;長さ：2&amp;br;攻撃時追撃：Area Petrification</v>
      </c>
      <c r="EW130" t="str">
        <f t="shared" ref="EW130:EW193" si="37">IF(AQ130&lt;&gt;"",CONCATENATE(IF(AL130&lt;&gt;"","頭部防護："&amp;AL130,""),IF(AM130&lt;&gt;"",IF(AL130&lt;&gt;"","&amp;br;","")&amp;"胴体防護："&amp;AM130,""),IF(AN130&lt;&gt;"","盾軽減力："&amp;AN130,""),IF(AO130&lt;&gt;"","&amp;br;防御修正："&amp;AO130,""),IF(AP130&lt;&gt;"","&amp;br;盾対応力："&amp;AP130,""),IF(AQ130&lt;&gt;"","&amp;br;装備負担："&amp;AQ130,""),IF(AR130&lt;&gt;"","&amp;br;行軍速度：-"&amp;AR130,""),IF(AS130&lt;&gt;"","&amp;br;魔法の防具","")),"n/a")</f>
        <v>n/a</v>
      </c>
      <c r="EX130" t="str">
        <f t="shared" ref="EX130:EX193" si="38">IF(COUNTA(AW130:EQ130)&lt;&gt;0,CONCATENATE(IF(AW130&lt;&gt;"",IF(AW130&gt;0,"&amp;ref(Item/Fire-Resistant.jpg,nolink,25x25,Fire Resistant ("&amp;AW130&amp;"));","&amp;ref(Item/Susceptible-to-Fire.jpg,nolink,25x25,Susceptible to Fire ("&amp;ABS(AW130)&amp;"));"),""),IF(AX130&lt;&gt;"",IF(AX130&gt;0,"&amp;ref(Item/Shock-Resistant.jpg,nolink,25x25,Shock Resistant ("&amp;AX130&amp;"));","&amp;ref(Item/Susceptible-to-Shock.jpg,nolink,25x25,Susceptible to Shock ("&amp;ABS(AX130)&amp;"));"),""),IF(AY130&lt;&gt;"",IF(AY130&gt;0,"&amp;ref(Item/Cold-Resistant.jpg,nolink,25x25,Cold Resistant ("&amp;AY130&amp;"));","&amp;ref(Item/Susceptible-to-Cold.jpg,nolink,25x25,Susceptible to Cold ("&amp;ABS(AY130)&amp;"));"),""),IF(AZ130&lt;&gt;"",IF(AZ130&gt;0,"&amp;ref(Item/Poison-Resistant.jpg,nolink,25x25,Poison Resistant ("&amp;AZ130&amp;"));","&amp;ref(Item/Susceptible-to-Poison.jpg,nolink,25x25,Susceptible to Poison ("&amp;ABS(AZ130)&amp;"));"),""),IF(BA130&lt;&gt;"","&amp;ref(Item/Affliction-Resistance.jpg,nolink,25x25,Affliction Resistance ("&amp;BA130&amp;"));",""),IF(BB130&lt;&gt;"","&amp;ref(Item/Ice-Protection.jpg,nolink,25x25,Ice Protection ("&amp;BB130&amp;"));",""),IF(BC130&lt;&gt;"","&amp;ref(Item/Invulnerable.jpg,nolink,25x25,Invulnerable ("&amp;BC130&amp;"));",""),IF(BD130&lt;&gt;"","&amp;ref(Item/Protective-Force.jpg,nolink,25x25,Protective Force ("&amp;BD130&amp;"));",""),IF(BE130&lt;&gt;"","&amp;ref(Item/Awe.jpg,nolink,25x25,Awe ("&amp;BE130&amp;"));",""),IF(BF130&lt;&gt;"","&amp;ref(Item/Animal-Awe.jpg,nolink,25x25,Animal Awe ("&amp;BF130&amp;"));",""),IF(BG130&lt;&gt;"","&amp;ref(Item/Causes-Fear.jpg,nolink,25x25,Fear ("&amp;BG130&amp;"));",""),IF(BH130&lt;&gt;"","&amp;ref(Item/Heat.jpg,nolink,25x25,Heat ("&amp;BH130&amp;"));",""),IF(BI130&lt;&gt;"","&amp;ref(Item/Chill.jpg,nolink,25x25,Chill ("&amp;BI130&amp;"));",""),IF(BJ130&lt;&gt;"","&amp;ref(Item/Fire-Shield.jpg,nolink,25x25,Fire Shield ("&amp;BJ130&amp;"));",""),IF(BK130&lt;&gt;"","&amp;ref(Item/Air-Shield.jpg,nolink,25x25,Air Shield ("&amp;BK130&amp;"));",""),IF(BL130&lt;&gt;"","&amp;ref(Item/Overcharged.jpg,nolink,25x25,Overcharged);",""),IF(BM130&lt;&gt;"","&amp;ref(Item/Poison-Barbs.jpg,nolink,25x25,Poison Barbs);",""),IF(BN130&lt;&gt;"","&amp;ref(Item/Petrification.jpg,nolink,25x25,Petrification);",""),IF(BO130&lt;&gt;"","&amp;ref(Item/Damage-Reversal.jpg,nolink,25x25,Damage Reversal ("&amp;BO130+12&amp;" vs MR));","")),"n/a")</f>
        <v>n/a</v>
      </c>
      <c r="EY130" t="str">
        <f t="shared" si="25"/>
        <v/>
      </c>
      <c r="EZ130" t="str">
        <f t="shared" si="33"/>
        <v/>
      </c>
      <c r="FA130" t="str">
        <f t="shared" si="26"/>
        <v/>
      </c>
      <c r="FB130" t="str">
        <f t="shared" ref="FB130:FB193" si="39">CONCATENATE(IF(DS130&lt;&gt;"","&amp;ref(Item/Blood-Searcher.jpg,nolink,25x25,Blood Searcher ("&amp;DS130&amp;"));",""),IF(DT130&lt;&gt;"","&amp;ref(Item/Reanimation-Bonus.jpg,nolink,25x25,Reanimation Bonus ("&amp;DT130&amp;"));",""),IF(DU130&lt;&gt;"","&amp;ref(Item/Dragon-Master.jpg,nolink,25x25,Dragon Master ("&amp;DU130&amp;"));",""),IF(DV130&lt;&gt;"","&amp;ref(Item/Ivy-Lord.jpg,nolink,25x25,Ivy Lord ("&amp;DV130&amp;"));",""),IF(DW130&lt;&gt;"","&amp;ref(Item/Adept-Cross-Breeder.jpg,nolink,25x25,Adept Cross Breeder ("&amp;DW130&amp;"));",""),IF(DX130&lt;&gt;"","&amp;ref(Item/Forge-Bonus.jpg,nolink,25x25,Forge Bonus ("&amp;DX130&amp;"));",""),IF(DY130&lt;&gt;"","&amp;ref(Item/Master-Smith.jpg,nolink,25x25,Master Smith ("&amp;DY130&amp;"));",""),IF(DZ130&lt;&gt;"","&amp;ref(Item/Master-Ritualist.jpg,nolink,25x25,Master Ritualist ("&amp;DZ130&amp;"));",""),IF(EA130&lt;&gt;"","&amp;ref(Item/Alchemist.jpg,nolink,25x25,Alchemist ("&amp;EA130&amp;"));",""),IF(EB130&lt;&gt;"","&amp;ref(Item/Communion-Master.jpg,nolink,25x25,Communion Master);",""),IF(EC130&lt;&gt;"","&amp;ref(Item/Communion-Slave.jpg,nolink,25x25,Communion Slave);",""),IF(ED130&lt;&gt;"","&amp;ref(Item/Adept-Researcher.jpg,nolink,25x25,Adept Researcher ("&amp;ED130&amp;"));",""),IF(EE130&lt;&gt;"","&amp;ref(Spell/P_Fire.jpg,nolink,25x25,Fire Magic Bonus ("&amp;EE130&amp;"));",""),IF(EF130&lt;&gt;"","&amp;ref(Spell/P_Air.jpg,nolink,25x25,Air Magic Bonus ("&amp;EF130&amp;"));",""),IF(EG130&lt;&gt;"","&amp;ref(Spell/P_Water.jpg,nolink,25x25,Water Magic Bonus ("&amp;EG130&amp;"));",""),IF(EH130&lt;&gt;"","&amp;ref(Spell/P_Earth.jpg,nolink,25x25,Earth Magic Bonus ("&amp;EH130&amp;"));",""),IF(EI130&lt;&gt;"","&amp;ref(Spell/P_Astral.jpg,nolink,25x25,Astral Magic Bonus ("&amp;EI130&amp;"));",""),IF(EJ130&lt;&gt;"","&amp;ref(Spell/P_Death.jpg,nolink,25x25,Death Magic Bonus ("&amp;EJ130&amp;"));",""),IF(EK130&lt;&gt;"","&amp;ref(Spell/P_Nature.jpg,nolink,25x25,Nature Magic Bonus ("&amp;EK130&amp;"));",""),IF(EL130&lt;&gt;"","&amp;ref(Spell/P_Blood.jpg,nolink,25x25,Blood Magic Bonus ("&amp;EL130&amp;"));",""),IF(EM130&lt;&gt;"","&amp;ref(Spell/P_Holy.jpg,nolink,25x25,Priest Bonus ("&amp;EM130&amp;"));",""))</f>
        <v/>
      </c>
      <c r="FC130" t="str">
        <f t="shared" si="27"/>
        <v/>
      </c>
      <c r="FD130" t="str">
        <f t="shared" si="28"/>
        <v/>
      </c>
      <c r="FE130" t="str">
        <f t="shared" si="29"/>
        <v>攻撃力：10&amp;ref(Item/D_Slash.jpg,nolink,25x25,Slash Damage);&amp;ref(Item/D_Magic.jpg,nolink,25x25,Magic Damage);&amp;br;筋力加算+25%&amp;br;攻撃修正：4&amp;br;防御修正：7&amp;br;長さ：2&amp;br;攻撃時追撃：Area Petrification</v>
      </c>
      <c r="FF130" t="str">
        <f t="shared" si="30"/>
        <v>~</v>
      </c>
      <c r="FG130" t="str">
        <f t="shared" si="31"/>
        <v>~</v>
      </c>
      <c r="FH130" s="24" t="str">
        <f t="shared" si="32"/>
        <v xml:space="preserve">|BGCOLOR(#000000):&amp;ref(Item/DH Weapons/The-Stone-Sword.jpg,nolink,75x75,The Stone Sword);|BGCOLOR(BLACK):COLOR(WHITE):''The Stone Sword''|両手|&amp;ref(Spell/P_Earth.jpg,nolink,25x25,Earth);5|&amp;ref(Spell/V_Earth.jpg,nolink,25x25,Earth Gem);40|
|~|&gt;|&gt;|&gt;|攻撃力：10&amp;ref(Item/D_Slash.jpg,nolink,25x25,Slash Damage);&amp;ref(Item/D_Magic.jpg,nolink,25x25,Magic Damage);&amp;br;筋力加算+25%&amp;br;攻撃修正：4&amp;br;防御修正：7&amp;br;長さ：2&amp;br;攻撃時追撃：Area Petrification|
|&gt;|&gt;|&gt;|&gt;|BGCOLOR(#F5F5F5):周囲を石化させる。使用者さえ例外ではない|
</v>
      </c>
    </row>
    <row r="131" spans="1:164" x14ac:dyDescent="0.15">
      <c r="A131" t="str">
        <f t="shared" ref="A131:A196" si="40">IF(OR(C131&lt;&gt;C130,E131&lt;&gt;E130),C131&amp;E131&amp;"S",IF(OR(C131&lt;&gt;C132,E131&lt;&gt;E132),C131&amp;E131&amp;"E",""))</f>
        <v/>
      </c>
      <c r="C131" s="1" t="s">
        <v>3573</v>
      </c>
      <c r="E131" s="1">
        <v>8</v>
      </c>
      <c r="F131" s="1" t="s">
        <v>3710</v>
      </c>
      <c r="H131" s="1" t="s">
        <v>3708</v>
      </c>
      <c r="I131" s="1" t="s">
        <v>3611</v>
      </c>
      <c r="J131" s="1">
        <v>40</v>
      </c>
      <c r="K131" s="7">
        <v>15</v>
      </c>
      <c r="L131" s="6">
        <v>20</v>
      </c>
      <c r="M131" s="1" t="s">
        <v>4335</v>
      </c>
      <c r="W131" s="1">
        <v>1</v>
      </c>
      <c r="AE131" s="1">
        <v>1</v>
      </c>
      <c r="AF131" s="1">
        <v>0</v>
      </c>
      <c r="AK131" s="1">
        <v>2</v>
      </c>
      <c r="AV131" s="1" t="s">
        <v>3685</v>
      </c>
      <c r="DX131" s="2">
        <v>4</v>
      </c>
      <c r="ER131" s="20" t="s">
        <v>4489</v>
      </c>
      <c r="ES131" t="str">
        <f t="shared" ref="ES131:ES194" si="41">CONCATENATE("BGCOLOR(#000000):&amp;ref(Item/",SUBSTITUTE(SUBSTITUTE(SUBSTITUTE(SUBSTITUTE(SUBSTITUTE(SUBSTITUTE(SUBSTITUTE(C131,"片手","SH Weapons"),"両手","DH Weapons"),"盾","Shields"),"兜","Helms"),"鎧","Armors"),"靴","Boots"),"雑貨","Misc"),"/",SUBSTITUTE(SUBSTITUTE(IF(G131&lt;&gt;"",G131,F131)," ","-"),"ö","o"),".jpg,nolink,75x75,",F131,");","|","BGCOLOR(BLACK):COLOR(WHITE):''",F131,"''")</f>
        <v>BGCOLOR(#000000):&amp;ref(Item/DH Weapons/Hammer-of-the-Forge-Lord.jpg,nolink,75x75,Hammer of the Forge Lord);|BGCOLOR(BLACK):COLOR(WHITE):''Hammer of the Forge Lord''</v>
      </c>
      <c r="ET131" t="str">
        <f t="shared" si="34"/>
        <v>&amp;ref(Spell/P_Earth.jpg,nolink,25x25,Earth);5&amp;ref(Spell/P_Fire.jpg,nolink,25x25,Fire);3</v>
      </c>
      <c r="EU131" t="str">
        <f t="shared" si="35"/>
        <v>&amp;ref(Spell/V_Earth.jpg,nolink,25x25,Earth Gem);40&amp;ref(Spell/V_Fire.jpg,nolink,25x25,Fire Gem);15</v>
      </c>
      <c r="EV131" t="str">
        <f t="shared" si="36"/>
        <v>攻撃力：20&amp;ref(Item/D_Blunt.jpg,nolink,25x25,Blunt Damage);&amp;ref(Item/D_Magic.jpg,nolink,25x25,Magic Damage);&amp;br;筋力加算+25%&amp;br;攻撃修正：1&amp;br;防御修正：0&amp;br;長さ：2&amp;br;攻撃時追撃：Small Area Fire</v>
      </c>
      <c r="EW131" t="str">
        <f t="shared" si="37"/>
        <v>n/a</v>
      </c>
      <c r="EX131" t="str">
        <f t="shared" si="38"/>
        <v/>
      </c>
      <c r="EY131" t="str">
        <f t="shared" ref="EY131:EY194" si="42">CONCATENATE(IF(BP131&lt;&gt;"",IF(BP131="s","&amp;ref(Item/Sacred-Bless.jpg,nolink,25x25,Blessed (Sacred Only));","&amp;ref(Item/Blessed.jpg,nolink,25x25,Blessed);"),""),IF(BQ131&lt;&gt;"","&amp;ref(Item/Berserker.jpg,nolink,25x25,Berserker ("&amp;BQ131&amp;"));",""),IF(BR131&lt;&gt;"","&amp;ref(Item/Gone-Berserk.jpg,nolink,25x25,Gone Berserk);",""),IF(BS131&lt;&gt;"","&amp;ref(Item/Trample.jpg,nolink,25x25,Trample);",""),IF(BT131&lt;&gt;"",IF(BT131&lt;&gt;"s","&amp;ref(Item/Darkvision.jpg,nolink,25x25,Darkvision ("&amp;BT131&amp;"));","&amp;ref(Item/Spirit-Sight.jpg,nolink,25x25,Spirit Sight);"),""),IF(BU131&lt;&gt;"",IF(LEFT(BU131,1)&lt;&gt;"t","&amp;ref(Item/Regeneration.jpg,nolink,25x25,Regeneration ("&amp;BU131&amp;"));","&amp;ref(Item/True-Regeneration.jpg,nolink,25x25,True Regeneration ("&amp;MID(BU131,2,LEN(BU131)-1)&amp;"));"),""),IF(BV131&lt;&gt;"",IF(BV131&gt;0,"&amp;ref(Item/Reinvigoration.jpg,nolink,25x25,Reinvigoration ("&amp;BV131&amp;"));","&amp;ref(Item/Exhaustion.jpg,nolink,25x25,Exhaustion ("&amp;BV131&amp;"));"),""),IF(BW131&lt;&gt;"",IF(LEFT(BW131,1)&lt;&gt;"f","&amp;ref(Item/Stealthy-Boost.jpg,nolink,25x25,Stealth Boost ("&amp;BW131&amp;"));","&amp;ref(Item/Stealthy.jpg,nolink,25x25,Stealthy ("&amp;MID(BW131,2,LEN(BW131)-1)&amp;"));"),""),IF(BX131&lt;&gt;"","&amp;ref(Item/Invisible.jpg,nolink,25x25,Invisible);",""),IF(BY131&lt;&gt;"","&amp;ref(Item/Assassin.jpg,nolink,25x25,Assassin);",""),IF(BZ131&lt;&gt;"","&amp;ref(Item/Seduction.jpg,nolink,25x25,Seduction);",""),IF(CA131&lt;&gt;"","&amp;ref(Item/Reaper.jpg,nolink,25x25,Reaper ("&amp;CA131&amp;"));",""),IF(CB131&lt;&gt;"","&amp;ref(Item/Heretic.jpg,nolink,25x25,Heretic ("&amp;CB131&amp;"));",""),IF(CC131&lt;&gt;"","&amp;ref(Item/Inquisitor.jpg,nolink,25x25,Inquisitor);",""),IF(CD131&lt;&gt;"","&amp;ref(Item/Adept-Sacrificer.jpg,nolink,25x25,Adept Sacrificer ("&amp;CD131&amp;"));",""),IF(CE131&lt;&gt;"","&amp;ref(Item/Dominion-Spreader.jpg,nolink,25x25,Dominion Spreader ("&amp;CE131&amp;"));",""),IF(CF131&lt;&gt;"","&amp;ref(Item/Gold-Maker.jpg,nolink,25x25,Gold Maker ("&amp;CF131&amp;"));",""))</f>
        <v/>
      </c>
      <c r="EZ131" t="str">
        <f t="shared" si="33"/>
        <v/>
      </c>
      <c r="FA131" t="str">
        <f t="shared" ref="FA131:FA194" si="43">CONCATENATE(IF(CT131&lt;&gt;"","&amp;ref(Item/Ethereal.jpg,nolink,25x25,Ethereal);",""),IF(CU131&lt;&gt;"","&amp;ref(Item/Swiftness.jpg,nolink,25x25,Swiftness ("&amp;CU131&amp;"));",""),IF(CV131&lt;&gt;"","&amp;ref(Item/Quickness.jpg,nolink,25x25,Quickness);",""),IF(CW131&lt;&gt;"",IF(CW131&lt;&gt;"l","&amp;ref(Item/Enlarged.jpg,nolink,25x25,Enlarged);","&amp;ref(Item/Enlarged.jpg,nolink,25x25,Enlarged (Up to Size 4));"),""),IF(CX131&lt;&gt;"","&amp;ref(Item/Storm-Power.jpg,nolink,25x25,Storm Power ("&amp;CX131&amp;"));",""),IF(CY131&lt;&gt;"","&amp;ref(Item/Lucky.jpg,nolink,25x25,Lucky);",""),IF(CZ131&lt;&gt;"","&amp;ref(Item/Twist-Fate.jpg,nolink,25x25,Twist Fate);",""),IF(DA131&lt;&gt;"","&amp;ref(Item/Fool's-Luck.jpg,nolink,25x25,Fool's Luck);",""),IF(DB131&lt;&gt;"","&amp;ref(Item/Cursed.jpg,nolink,25x25,Cursed);",""),IF(DC131&lt;&gt;"","&amp;ref(Item/Horror-Marked.jpg,nolink,25x25,Causes Horror Mark);",""),IF(DD131&lt;&gt;"","&amp;ref(Item/Diseased.jpg,nolink,25x25,Diseased);",""),IF(DE131&lt;&gt;"","&amp;ref(Item/Affliction.jpg,nolink,25x25,Lost one eye);",""),IF(DF131&lt;&gt;"","&amp;ref(Item/Affliction.jpg,nolink,25x25,Chest Wound);",""),IF(DG131&lt;&gt;"","&amp;ref(Item/Affliction.jpg,nolink,25x25,Feeble Minded);",""),IF(DH131&lt;&gt;"","&amp;ref(Item/Insane.jpg,nolink,25x25,Insane ("&amp;DH131&amp;"));",""),IF(DI131&lt;&gt;"","&amp;ref(Item/Siege-Bonus.jpg,nolink,25x25,Siege Bonus ("&amp;DI131&amp;"));",""),IF(DJ131&lt;&gt;"","&amp;ref(Item/Flying.jpg,nolink,25x25,Flying"&amp;IF(DJ131&gt;0," (Map Move "&amp;DJ131&amp;")","")&amp;");",""),IF(DK131&lt;&gt;"","&amp;ref(Item/Storm-Immunity.jpg,nolink,25x25,Storm Immunity);",""),IF(DL131&lt;&gt;"","&amp;ref(Item/Floating.jpg,nolink,25x25,Floating);",""),IF(DM131&lt;&gt;"","&amp;ref(Item/Forest-Survival.jpg,nolink,25x25,Forest Survival);",""),IF(DN131&lt;&gt;"","&amp;ref(Item/Mountain-Survival.jpg,nolink,25x25,Mountain Survival);",""),IF(DO131&lt;&gt;"","&amp;ref(Item/Swamp-Survival.jpg,nolink,25x25,Swamp Survival);",""),IF(DP131&lt;&gt;"","&amp;ref(Item/Wasteland-Survival.jpg,nolink,25x25,Wasteland Survival);",""),IF(DQ131&lt;&gt;"","&amp;ref(Item/Snow-Move.jpg,nolink,25x25,Snow Move);",""),IF(DR131&lt;&gt;"","&amp;ref(Item/Swimming.jpg,nolink,25x25,Swimming);",""))</f>
        <v/>
      </c>
      <c r="FB131" t="str">
        <f t="shared" si="39"/>
        <v>&amp;ref(Item/Forge-Bonus.jpg,nolink,25x25,Forge Bonus (4));</v>
      </c>
      <c r="FC131" t="str">
        <f t="shared" ref="FC131:FC194" si="44">CONCATENATE(IF(EN131&lt;&gt;"","&amp;ref(Item/Far-Caster.jpg,nolink,25x25,Far Caster ("&amp;SUBSTITUTE(SUBSTITUTE(SUBSTITUTE(SUBSTITUTE(SUBSTITUTE(SUBSTITUTE(SUBSTITUTE(SUBSTITUTE(SUBSTITUTE(SUBSTITUTE(SUBSTITUTE(SUBSTITUTE(EN131,"火","Fire, "),"風","Air, "),"水","Water, "),"地","Earth, "),"星","Astral, "),"死","Death, "),"緑","Nature, "),"血","Blood, "),"聖","Priest, "),"霊","Elemental, "),"魔","Sorcery, "),"全","All, ")&amp;"));",""),IF(EO131&lt;&gt;"",SUBSTITUTE(SUBSTITUTE(SUBSTITUTE(SUBSTITUTE(SUBSTITUTE(SUBSTITUTE(SUBSTITUTE(SUBSTITUTE(EO131,"火","&amp;ref(Spell/V_Fire.jpg,nolink,25x25,Fire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(")&amp;"));",""),IF(EP131&lt;&gt;"",SUBSTITUTE(SUBSTITUTE(SUBSTITUTE(SUBSTITUTE(SUBSTITUTE(SUBSTITUTE(SUBSTITUTE(SUBSTITUTE(EP131,"火","&amp;ref(Spell/Vt_Fire.jpg,nolink,25x25,Temporary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D131" t="str">
        <f t="shared" ref="FD131:FD194" si="45">IF(EX131&lt;&gt;"n/a",CONCATENATE(EX131,EY131,IF(AND(OR(EX131&lt;&gt;"",EY131&lt;&gt;""),OR(EZ131&lt;&gt;"",FA131&lt;&gt;"")),"&amp;br;",""),EZ131,FA131,IF(AND(OR(EX131&lt;&gt;"",EY131&lt;&gt;"",EZ131&lt;&gt;"",FA131&lt;&gt;""),OR(FB131&lt;&gt;"",FC131&lt;&gt;"")),"&amp;br;",""),FB131,FC131,IF(AND(OR(EX131&lt;&gt;"",EY131&lt;&gt;"",EZ131&lt;&gt;"",FA131&lt;&gt;"",FB131&lt;&gt;"",FC131&lt;&gt;""),EQ131&lt;&gt;""),"&amp;br;",""),SUBSTITUTE(EQ131,"\n","&amp;br;")),"")</f>
        <v>&amp;ref(Item/Forge-Bonus.jpg,nolink,25x25,Forge Bonus (4));</v>
      </c>
      <c r="FE131" t="str">
        <f t="shared" ref="FE131:FE194" si="46">CONCATENATE(IF(EV131&lt;&gt;"n/a",EV131,IF(EW131&lt;&gt;"n/a",EW131,IF(EX131&lt;&gt;"n/a",FD131,""))),IF(FF131&lt;&gt;"~","&amp;br;"&amp;FF131,""),IF(FG131&lt;&gt;"~","&amp;br;"&amp;FG131,""))</f>
        <v>攻撃力：20&amp;ref(Item/D_Blunt.jpg,nolink,25x25,Blunt Damage);&amp;ref(Item/D_Magic.jpg,nolink,25x25,Magic Damage);&amp;br;筋力加算+25%&amp;br;攻撃修正：1&amp;br;防御修正：0&amp;br;長さ：2&amp;br;攻撃時追撃：Small Area Fire&amp;br;&amp;br;&amp;ref(Item/Forge-Bonus.jpg,nolink,25x25,Forge Bonus (4));</v>
      </c>
      <c r="FF131" t="str">
        <f t="shared" ref="FF131:FF194" si="47">IF(EV131&lt;&gt;"n/a",IF(EW131&lt;&gt;"n/a","&amp;br;"&amp;EW131,IF(EX131&lt;&gt;"n/a","&amp;br;"&amp;FD131,"~")),IF(AND(EW131&lt;&gt;"n/a",EX131&lt;&gt;"n/a"),"&amp;br;"&amp;FD131,"~"))</f>
        <v>&amp;br;&amp;ref(Item/Forge-Bonus.jpg,nolink,25x25,Forge Bonus (4));</v>
      </c>
      <c r="FG131" t="str">
        <f t="shared" ref="FG131:FG194" si="48">IF(AND(EV131&lt;&gt;"n/a",EW131&lt;&gt;"n/a",EX131&lt;&gt;"n/a"),IF(EX131&lt;&gt;"n/a","&amp;br;"&amp;FD131,""),"~")</f>
        <v>~</v>
      </c>
      <c r="FH131" s="24" t="str">
        <f t="shared" ref="FH131:FH194" si="49">CONCATENATE("|",ES131,"|",IF(D131&lt;&gt;"",D131,C131),"|",ET131,"|",EU131,"|",CHAR(10),"|~|&gt;|&gt;|&gt;|",FE131,"|",CHAR(10),"|&gt;|&gt;|&gt;|&gt;|BGCOLOR(#F5F5F5):",ER131,"|",CHAR(10))</f>
        <v xml:space="preserve">|BGCOLOR(#000000):&amp;ref(Item/DH Weapons/Hammer-of-the-Forge-Lord.jpg,nolink,75x75,Hammer of the Forge Lord);|BGCOLOR(BLACK):COLOR(WHITE):''Hammer of the Forge Lord''|両手|&amp;ref(Spell/P_Earth.jpg,nolink,25x25,Earth);5&amp;ref(Spell/P_Fire.jpg,nolink,25x25,Fire);3|&amp;ref(Spell/V_Earth.jpg,nolink,25x25,Earth Gem);40&amp;ref(Spell/V_Fire.jpg,nolink,25x25,Fire Gem);15|
|~|&gt;|&gt;|&gt;|攻撃力：20&amp;ref(Item/D_Blunt.jpg,nolink,25x25,Blunt Damage);&amp;ref(Item/D_Magic.jpg,nolink,25x25,Magic Damage);&amp;br;筋力加算+25%&amp;br;攻撃修正：1&amp;br;防御修正：0&amp;br;長さ：2&amp;br;攻撃時追撃：Small Area Fire&amp;br;&amp;br;&amp;ref(Item/Forge-Bonus.jpg,nolink,25x25,Forge Bonus (4));|
|&gt;|&gt;|&gt;|&gt;|BGCOLOR(#F5F5F5):アイテム製造費の大きな軽減。武器にもならなくはない|
</v>
      </c>
    </row>
    <row r="132" spans="1:164" x14ac:dyDescent="0.15">
      <c r="A132" t="str">
        <f t="shared" si="40"/>
        <v/>
      </c>
      <c r="C132" s="1" t="s">
        <v>3573</v>
      </c>
      <c r="E132" s="1">
        <v>8</v>
      </c>
      <c r="F132" s="1" t="s">
        <v>3712</v>
      </c>
      <c r="H132" s="1" t="s">
        <v>3703</v>
      </c>
      <c r="I132" s="1" t="s">
        <v>3684</v>
      </c>
      <c r="J132" s="1">
        <v>25</v>
      </c>
      <c r="K132" s="7">
        <v>15</v>
      </c>
      <c r="L132" s="6">
        <v>17</v>
      </c>
      <c r="M132" s="1" t="s">
        <v>4333</v>
      </c>
      <c r="W132" s="1">
        <v>1</v>
      </c>
      <c r="AE132" s="1">
        <v>3</v>
      </c>
      <c r="AF132" s="1">
        <v>5</v>
      </c>
      <c r="AK132" s="1">
        <v>2</v>
      </c>
      <c r="AV132" s="1" t="s">
        <v>3713</v>
      </c>
      <c r="EE132" s="2">
        <v>1</v>
      </c>
      <c r="EF132" s="2">
        <v>1</v>
      </c>
      <c r="EG132" s="2">
        <v>1</v>
      </c>
      <c r="EH132" s="2">
        <v>1</v>
      </c>
      <c r="ER132" s="20" t="s">
        <v>4490</v>
      </c>
      <c r="ES132" t="str">
        <f t="shared" si="41"/>
        <v>BGCOLOR(#000000):&amp;ref(Item/DH Weapons/The-Sword-of-Many-Colors.jpg,nolink,75x75,The Sword of Many Colors);|BGCOLOR(BLACK):COLOR(WHITE):''The Sword of Many Colors''</v>
      </c>
      <c r="ET132" t="str">
        <f t="shared" si="34"/>
        <v>&amp;ref(Spell/P_Earth.jpg,nolink,25x25,Earth);4&amp;ref(Spell/P_Astral.jpg,nolink,25x25,Astral);3</v>
      </c>
      <c r="EU132" t="str">
        <f t="shared" si="35"/>
        <v>&amp;ref(Spell/V_Earth.jpg,nolink,25x25,Earth Gem);25&amp;ref(Spell/V_Astral.jpg,nolink,25x25,Astral Pearl);15</v>
      </c>
      <c r="EV132" t="str">
        <f t="shared" si="36"/>
        <v>攻撃力：17&amp;ref(Item/D_Slash.jpg,nolink,25x25,Slash Damage);&amp;ref(Item/D_Magic.jpg,nolink,25x25,Magic Damage);&amp;br;筋力加算+25%&amp;br;攻撃修正：3&amp;br;防御修正：5&amp;br;長さ：2&amp;br;攻撃時追撃：Killing Light</v>
      </c>
      <c r="EW132" t="str">
        <f t="shared" si="37"/>
        <v>n/a</v>
      </c>
      <c r="EX132" t="str">
        <f t="shared" si="38"/>
        <v/>
      </c>
      <c r="EY132" t="str">
        <f t="shared" si="42"/>
        <v/>
      </c>
      <c r="EZ132" t="str">
        <f t="shared" ref="EZ132:EZ195" si="50">CONCATENATE(IF(CG132&lt;&gt;"",IF(CG132&gt;0,"&amp;ref(Item/Inspirational.jpg,nolink,25x25,Inspirational ("&amp;CG132&amp;"));","&amp;ref(Item/Uninspirational.jpg,nolink,25x25,Inspirational ("&amp;CG132&amp;"));"),""),IF(CH132&lt;&gt;"","&amp;ref(Item/Taskmaster.jpg,nolink,25x25,Taskmaster ("&amp;CH132&amp;"));",""),IF(CI132&lt;&gt;"","&amp;ref(Item/Beastmaster.jpg,nolink,25x25,Beastmaster ("&amp;CI132&amp;"));",""),IF(CJ132&lt;&gt;"","&amp;ref(Nation/LivingLead.jpg,nolink,25x25,Leadership ("&amp;CJ132&amp;"));",""),IF(CK132&lt;&gt;"","&amp;ref(Nation/MagicLead.jpg,nolink,25x25,Magic Leadership ("&amp;CK132&amp;"));",""),IF(CL132&lt;&gt;"","&amp;ref(Nation/UndeadLead.jpg,nolink,25x25,Undead Leadership ("&amp;CL132&amp;"));",""),IF(CM132&lt;&gt;"","&amp;ref(Item/Pillager.jpg,nolink,25x25,Pillager ("&amp;CM132&amp;"));",""),IF(CN132&lt;&gt;"","&amp;ref(Item/Patrol-Bonus.jpg,nolink,25x25,Patrol Bonus ("&amp;CN132&amp;"));",""),IF(CO132&lt;&gt;"",IF(CO132&gt;0,"&amp;ref(Item/Supply-Bonus.jpg,nolink,25x25,Supply Bonus ("&amp;CO132&amp;"));","&amp;ref(Item/Gluttony.jpg,nolink,25x25,Gluttony ("&amp;ABS(CO132)&amp;"));"),""),IF(CP132&lt;&gt;"",IF(CP132&gt;0,"&amp;ref(Item/Water-Breathing.jpg,nolink,25x25,Gift of Water Breathing ("&amp;CP132&amp;"));","&amp;ref(Item/Water-Breathing.jpg,nolink,25x25,Water Breathing);"),""),IF(CQ132&lt;&gt;"","&amp;ref(Item/Sailing.jpg,nolink,25x25,Sailing (Size points "&amp;LEFT(CQ132,LEN(CQ132)-1)&amp;", max size "&amp;RIGHT(CQ132)&amp;"));",""),IF(CR132&lt;&gt;"",IF(LEFT(CR132,1)&lt;&gt;"d",IF(LEFT(CR132,1)&lt;&gt;"g","&amp;ref(Item/Healer.jpg,nolink,25x25,Healer ("&amp;CR132&amp;"));","&amp;ref(Item/Disease-Grinder.jpg,nolink,25x25,Disease Grinder ("&amp;MID(CR132,2,LEN(CR132)-1)&amp;"));"),"&amp;ref(Item/Disease-Healer.jpg,nolink,25x25,Disease Healer ("&amp;MID(CR132,2,LEN(CR132)-1)&amp;"));"),""),IF(CS132&lt;&gt;"","&amp;ref(Item/Mason.jpg,nolink,25x25,Mason);",""))</f>
        <v/>
      </c>
      <c r="FA132" t="str">
        <f t="shared" si="43"/>
        <v/>
      </c>
      <c r="FB132" t="str">
        <f t="shared" si="39"/>
        <v>&amp;ref(Spell/P_Fire.jpg,nolink,25x25,Fire Magic Bonus (1));&amp;ref(Spell/P_Air.jpg,nolink,25x25,Air Magic Bonus (1));&amp;ref(Spell/P_Water.jpg,nolink,25x25,Water Magic Bonus (1));&amp;ref(Spell/P_Earth.jpg,nolink,25x25,Earth Magic Bonus (1));</v>
      </c>
      <c r="FC132" t="str">
        <f t="shared" si="44"/>
        <v/>
      </c>
      <c r="FD132" t="str">
        <f t="shared" si="45"/>
        <v>&amp;ref(Spell/P_Fire.jpg,nolink,25x25,Fire Magic Bonus (1));&amp;ref(Spell/P_Air.jpg,nolink,25x25,Air Magic Bonus (1));&amp;ref(Spell/P_Water.jpg,nolink,25x25,Water Magic Bonus (1));&amp;ref(Spell/P_Earth.jpg,nolink,25x25,Earth Magic Bonus (1));</v>
      </c>
      <c r="FE132" t="str">
        <f t="shared" si="46"/>
        <v>攻撃力：17&amp;ref(Item/D_Slash.jpg,nolink,25x25,Slash Damage);&amp;ref(Item/D_Magic.jpg,nolink,25x25,Magic Damage);&amp;br;筋力加算+25%&amp;br;攻撃修正：3&amp;br;防御修正：5&amp;br;長さ：2&amp;br;攻撃時追撃：Killing Light&amp;br;&amp;br;&amp;ref(Spell/P_Fire.jpg,nolink,25x25,Fire Magic Bonus (1));&amp;ref(Spell/P_Air.jpg,nolink,25x25,Air Magic Bonus (1));&amp;ref(Spell/P_Water.jpg,nolink,25x25,Water Magic Bonus (1));&amp;ref(Spell/P_Earth.jpg,nolink,25x25,Earth Magic Bonus (1));</v>
      </c>
      <c r="FF132" t="str">
        <f t="shared" si="47"/>
        <v>&amp;br;&amp;ref(Spell/P_Fire.jpg,nolink,25x25,Fire Magic Bonus (1));&amp;ref(Spell/P_Air.jpg,nolink,25x25,Air Magic Bonus (1));&amp;ref(Spell/P_Water.jpg,nolink,25x25,Water Magic Bonus (1));&amp;ref(Spell/P_Earth.jpg,nolink,25x25,Earth Magic Bonus (1));</v>
      </c>
      <c r="FG132" t="str">
        <f t="shared" si="48"/>
        <v>~</v>
      </c>
      <c r="FH132" s="24" t="str">
        <f t="shared" si="49"/>
        <v xml:space="preserve">|BGCOLOR(#000000):&amp;ref(Item/DH Weapons/The-Sword-of-Many-Colors.jpg,nolink,75x75,The Sword of Many Colors);|BGCOLOR(BLACK):COLOR(WHITE):''The Sword of Many Colors''|両手|&amp;ref(Spell/P_Earth.jpg,nolink,25x25,Earth);4&amp;ref(Spell/P_Astral.jpg,nolink,25x25,Astral);3|&amp;ref(Spell/V_Earth.jpg,nolink,25x25,Earth Gem);25&amp;ref(Spell/V_Astral.jpg,nolink,25x25,Astral Pearl);15|
|~|&gt;|&gt;|&gt;|攻撃力：17&amp;ref(Item/D_Slash.jpg,nolink,25x25,Slash Damage);&amp;ref(Item/D_Magic.jpg,nolink,25x25,Magic Damage);&amp;br;筋力加算+25%&amp;br;攻撃修正：3&amp;br;防御修正：5&amp;br;長さ：2&amp;br;攻撃時追撃：Killing Light&amp;br;&amp;br;&amp;ref(Spell/P_Fire.jpg,nolink,25x25,Fire Magic Bonus (1));&amp;ref(Spell/P_Air.jpg,nolink,25x25,Air Magic Bonus (1));&amp;ref(Spell/P_Water.jpg,nolink,25x25,Water Magic Bonus (1));&amp;ref(Spell/P_Earth.jpg,nolink,25x25,Earth Magic Bonus (1));|
|&gt;|&gt;|&gt;|&gt;|BGCOLOR(#F5F5F5):元素魔法増強。広範囲を薙ぎ倒す武器でもある|
</v>
      </c>
    </row>
    <row r="133" spans="1:164" x14ac:dyDescent="0.15">
      <c r="A133" t="str">
        <f t="shared" si="40"/>
        <v/>
      </c>
      <c r="C133" s="1" t="s">
        <v>3573</v>
      </c>
      <c r="E133" s="1">
        <v>8</v>
      </c>
      <c r="F133" s="1" t="s">
        <v>3714</v>
      </c>
      <c r="H133" s="1" t="s">
        <v>3689</v>
      </c>
      <c r="I133" s="1" t="s">
        <v>3681</v>
      </c>
      <c r="J133" s="1">
        <v>10</v>
      </c>
      <c r="K133" s="7">
        <v>10</v>
      </c>
      <c r="L133" s="6">
        <v>5</v>
      </c>
      <c r="M133" s="1" t="s">
        <v>4335</v>
      </c>
      <c r="W133" s="1">
        <v>1</v>
      </c>
      <c r="AE133" s="1">
        <v>3</v>
      </c>
      <c r="AF133" s="1">
        <v>5</v>
      </c>
      <c r="AK133" s="1">
        <v>3</v>
      </c>
      <c r="AT133" s="1" t="s">
        <v>3715</v>
      </c>
      <c r="EN133" s="2" t="s">
        <v>4357</v>
      </c>
      <c r="EQ133" s="7" t="s">
        <v>3716</v>
      </c>
      <c r="ER133" s="20" t="s">
        <v>4491</v>
      </c>
      <c r="ES133" t="str">
        <f t="shared" si="41"/>
        <v>BGCOLOR(#000000):&amp;ref(Item/DH Weapons/The-Oath-Rod-of-Kurgi.jpg,nolink,75x75,The Oath Rod of Kurgi);|BGCOLOR(BLACK):COLOR(WHITE):''The Oath Rod of Kurgi''</v>
      </c>
      <c r="ET133" t="str">
        <f t="shared" si="34"/>
        <v>&amp;ref(Spell/P_Astral.jpg,nolink,25x25,Astral);2&amp;ref(Spell/P_Blood.jpg,nolink,25x25,Blood);2</v>
      </c>
      <c r="EU133" t="str">
        <f t="shared" si="35"/>
        <v>&amp;ref(Spell/V_Astral.jpg,nolink,25x25,Astral Pearl);10&amp;ref(Spell/V_Blood.jpg,nolink,25x25,Blood Slave);10</v>
      </c>
      <c r="EV133" t="str">
        <f t="shared" si="36"/>
        <v>攻撃力：5&amp;ref(Item/D_Blunt.jpg,nolink,25x25,Blunt Damage);&amp;ref(Item/D_Magic.jpg,nolink,25x25,Magic Damage);&amp;br;筋力加算+25%&amp;br;攻撃修正：3&amp;br;防御修正：5&amp;br;長さ：3&amp;br;負傷時追撃：Feeblemind</v>
      </c>
      <c r="EW133" t="str">
        <f t="shared" si="37"/>
        <v>n/a</v>
      </c>
      <c r="EX133" t="str">
        <f t="shared" si="38"/>
        <v/>
      </c>
      <c r="EY133" t="str">
        <f t="shared" si="42"/>
        <v/>
      </c>
      <c r="EZ133" t="str">
        <f t="shared" si="50"/>
        <v/>
      </c>
      <c r="FA133" t="str">
        <f t="shared" si="43"/>
        <v/>
      </c>
      <c r="FB133" t="str">
        <f t="shared" si="39"/>
        <v/>
      </c>
      <c r="FC133" t="str">
        <f t="shared" si="44"/>
        <v>&amp;ref(Item/Far-Caster.jpg,nolink,25x25,Far Caster (All, 1));</v>
      </c>
      <c r="FD133" t="str">
        <f t="shared" si="45"/>
        <v>&amp;ref(Item/Far-Caster.jpg,nolink,25x25,Far Caster (All, 1));&amp;br;戦闘時使用可能：Horror Mark&amp;br;同じ州のユニットにFeeble Mindedを拡散</v>
      </c>
      <c r="FE133" t="str">
        <f t="shared" si="46"/>
        <v>攻撃力：5&amp;ref(Item/D_Blunt.jpg,nolink,25x25,Blunt Damage);&amp;ref(Item/D_Magic.jpg,nolink,25x25,Magic Damage);&amp;br;筋力加算+25%&amp;br;攻撃修正：3&amp;br;防御修正：5&amp;br;長さ：3&amp;br;負傷時追撃：Feeblemind&amp;br;&amp;br;&amp;ref(Item/Far-Caster.jpg,nolink,25x25,Far Caster (All, 1));&amp;br;戦闘時使用可能：Horror Mark&amp;br;同じ州のユニットにFeeble Mindedを拡散</v>
      </c>
      <c r="FF133" t="str">
        <f t="shared" si="47"/>
        <v>&amp;br;&amp;ref(Item/Far-Caster.jpg,nolink,25x25,Far Caster (All, 1));&amp;br;戦闘時使用可能：Horror Mark&amp;br;同じ州のユニットにFeeble Mindedを拡散</v>
      </c>
      <c r="FG133" t="str">
        <f t="shared" si="48"/>
        <v>~</v>
      </c>
      <c r="FH133" s="24" t="str">
        <f t="shared" si="49"/>
        <v xml:space="preserve">|BGCOLOR(#000000):&amp;ref(Item/DH Weapons/The-Oath-Rod-of-Kurgi.jpg,nolink,75x75,The Oath Rod of Kurgi);|BGCOLOR(BLACK):COLOR(WHITE):''The Oath Rod of Kurgi''|両手|&amp;ref(Spell/P_Astral.jpg,nolink,25x25,Astral);2&amp;ref(Spell/P_Blood.jpg,nolink,25x25,Blood);2|&amp;ref(Spell/V_Astral.jpg,nolink,25x25,Astral Pearl);10&amp;ref(Spell/V_Blood.jpg,nolink,25x25,Blood Slave);10|
|~|&gt;|&gt;|&gt;|攻撃力：5&amp;ref(Item/D_Blunt.jpg,nolink,25x25,Blunt Damage);&amp;ref(Item/D_Magic.jpg,nolink,25x25,Magic Damage);&amp;br;筋力加算+25%&amp;br;攻撃修正：3&amp;br;防御修正：5&amp;br;長さ：3&amp;br;負傷時追撃：Feeblemind&amp;br;&amp;br;&amp;ref(Item/Far-Caster.jpg,nolink,25x25,Far Caster (All, 1));&amp;br;戦闘時使用可能：Horror Mark&amp;br;同じ州のユニットにFeeble Mindedを拡散|
|&gt;|&gt;|&gt;|&gt;|BGCOLOR(#F5F5F5):精神を砕く杖。無用な機能も持つ|
</v>
      </c>
    </row>
    <row r="134" spans="1:164" x14ac:dyDescent="0.15">
      <c r="A134" t="str">
        <f t="shared" si="40"/>
        <v/>
      </c>
      <c r="C134" s="1" t="s">
        <v>3573</v>
      </c>
      <c r="E134" s="1">
        <v>8</v>
      </c>
      <c r="F134" s="1" t="s">
        <v>3717</v>
      </c>
      <c r="H134" s="1" t="s">
        <v>3637</v>
      </c>
      <c r="J134" s="1">
        <v>10</v>
      </c>
      <c r="L134" s="6">
        <v>10</v>
      </c>
      <c r="M134" s="1" t="s">
        <v>4335</v>
      </c>
      <c r="W134" s="1">
        <v>1</v>
      </c>
      <c r="X134" s="1">
        <v>1</v>
      </c>
      <c r="AB134" s="1">
        <v>2</v>
      </c>
      <c r="AE134" s="1">
        <v>4</v>
      </c>
      <c r="AF134" s="1">
        <v>-1</v>
      </c>
      <c r="AK134" s="1">
        <v>2</v>
      </c>
      <c r="AU134" s="1" t="s">
        <v>3719</v>
      </c>
      <c r="EJ134" s="2">
        <v>1</v>
      </c>
      <c r="EQ134" s="7" t="s">
        <v>3720</v>
      </c>
      <c r="ER134" s="20" t="s">
        <v>4492</v>
      </c>
      <c r="ES134" t="str">
        <f t="shared" si="41"/>
        <v>BGCOLOR(#000000):&amp;ref(Item/DH Weapons/The-Flailing-Hands.jpg,nolink,75x75,The Flailing Hands);|BGCOLOR(BLACK):COLOR(WHITE):''The Flailing Hands''</v>
      </c>
      <c r="ET134" t="str">
        <f t="shared" si="34"/>
        <v>&amp;ref(Spell/P_Death.jpg,nolink,25x25,Death);2</v>
      </c>
      <c r="EU134" t="str">
        <f t="shared" si="35"/>
        <v>&amp;ref(Spell/V_Death.jpg,nolink,25x25,Death Gem);10</v>
      </c>
      <c r="EV134" t="str">
        <f t="shared" si="36"/>
        <v>攻撃力：10&amp;ref(Item/D_Blunt.jpg,nolink,25x25,Blunt Damage);&amp;ref(Item/D_Magic.jpg,nolink,25x25,Magic Damage);&amp;br;筋力加算+25%&amp;br;対盾攻撃修正+2&amp;br;2回連続攻撃&amp;br;攻撃修正：4&amp;br;防御修正：-1&amp;br;長さ：2&amp;br;命中時追撃：Fear and Cold</v>
      </c>
      <c r="EW134" t="str">
        <f t="shared" si="37"/>
        <v>n/a</v>
      </c>
      <c r="EX134" t="str">
        <f t="shared" si="38"/>
        <v/>
      </c>
      <c r="EY134" t="str">
        <f t="shared" si="42"/>
        <v/>
      </c>
      <c r="EZ134" t="str">
        <f t="shared" si="50"/>
        <v/>
      </c>
      <c r="FA134" t="str">
        <f t="shared" si="43"/>
        <v/>
      </c>
      <c r="FB134" t="str">
        <f t="shared" si="39"/>
        <v>&amp;ref(Spell/P_Death.jpg,nolink,25x25,Death Magic Bonus (1));</v>
      </c>
      <c r="FC134" t="str">
        <f t="shared" si="44"/>
        <v/>
      </c>
      <c r="FD134" t="str">
        <f t="shared" si="45"/>
        <v>&amp;ref(Spell/P_Death.jpg,nolink,25x25,Death Magic Bonus (1));&amp;br;抵抗貫通修正+1、魔法抵抗+1</v>
      </c>
      <c r="FE134" t="str">
        <f t="shared" si="46"/>
        <v>攻撃力：10&amp;ref(Item/D_Blunt.jpg,nolink,25x25,Blunt Damage);&amp;ref(Item/D_Magic.jpg,nolink,25x25,Magic Damage);&amp;br;筋力加算+25%&amp;br;対盾攻撃修正+2&amp;br;2回連続攻撃&amp;br;攻撃修正：4&amp;br;防御修正：-1&amp;br;長さ：2&amp;br;命中時追撃：Fear and Cold&amp;br;&amp;br;&amp;ref(Spell/P_Death.jpg,nolink,25x25,Death Magic Bonus (1));&amp;br;抵抗貫通修正+1、魔法抵抗+1</v>
      </c>
      <c r="FF134" t="str">
        <f t="shared" si="47"/>
        <v>&amp;br;&amp;ref(Spell/P_Death.jpg,nolink,25x25,Death Magic Bonus (1));&amp;br;抵抗貫通修正+1、魔法抵抗+1</v>
      </c>
      <c r="FG134" t="str">
        <f t="shared" si="48"/>
        <v>~</v>
      </c>
      <c r="FH134" s="24" t="str">
        <f t="shared" si="49"/>
        <v xml:space="preserve">|BGCOLOR(#000000):&amp;ref(Item/DH Weapons/The-Flailing-Hands.jpg,nolink,75x75,The Flailing Hands);|BGCOLOR(BLACK):COLOR(WHITE):''The Flailing Hands''|両手|&amp;ref(Spell/P_Death.jpg,nolink,25x25,Death);2|&amp;ref(Spell/V_Death.jpg,nolink,25x25,Death Gem);10|
|~|&gt;|&gt;|&gt;|攻撃力：10&amp;ref(Item/D_Blunt.jpg,nolink,25x25,Blunt Damage);&amp;ref(Item/D_Magic.jpg,nolink,25x25,Magic Damage);&amp;br;筋力加算+25%&amp;br;対盾攻撃修正+2&amp;br;2回連続攻撃&amp;br;攻撃修正：4&amp;br;防御修正：-1&amp;br;長さ：2&amp;br;命中時追撃：Fear and Cold&amp;br;&amp;br;&amp;ref(Spell/P_Death.jpg,nolink,25x25,Death Magic Bonus (1));&amp;br;抵抗貫通修正+1、魔法抵抗+1|
|&gt;|&gt;|&gt;|&gt;|BGCOLOR(#F5F5F5):死魔法増強。武器としても魔法の補助としても有効|
</v>
      </c>
    </row>
    <row r="135" spans="1:164" x14ac:dyDescent="0.15">
      <c r="A135" t="str">
        <f t="shared" si="40"/>
        <v/>
      </c>
      <c r="C135" s="1" t="s">
        <v>3573</v>
      </c>
      <c r="E135" s="1">
        <v>8</v>
      </c>
      <c r="F135" s="1" t="s">
        <v>3723</v>
      </c>
      <c r="H135" s="1" t="s">
        <v>3724</v>
      </c>
      <c r="J135" s="1">
        <v>60</v>
      </c>
      <c r="L135" s="6">
        <v>13</v>
      </c>
      <c r="M135" s="1" t="s">
        <v>4333</v>
      </c>
      <c r="W135" s="1">
        <v>1</v>
      </c>
      <c r="AE135" s="1">
        <v>5</v>
      </c>
      <c r="AF135" s="1">
        <v>6</v>
      </c>
      <c r="AK135" s="1">
        <v>2</v>
      </c>
      <c r="AV135" s="1" t="s">
        <v>3725</v>
      </c>
      <c r="BG135" s="2">
        <v>5</v>
      </c>
      <c r="EJ135" s="2">
        <v>1</v>
      </c>
      <c r="EQ135" s="7" t="s">
        <v>3726</v>
      </c>
      <c r="ER135" s="20" t="s">
        <v>4493</v>
      </c>
      <c r="ES135" t="str">
        <f t="shared" si="41"/>
        <v>BGCOLOR(#000000):&amp;ref(Item/DH Weapons/Sun-Slayer.jpg,nolink,75x75,Sun Slayer);|BGCOLOR(BLACK):COLOR(WHITE):''Sun Slayer''</v>
      </c>
      <c r="ET135" t="str">
        <f t="shared" si="34"/>
        <v>&amp;ref(Spell/P_Death.jpg,nolink,25x25,Death);6</v>
      </c>
      <c r="EU135" t="str">
        <f t="shared" si="35"/>
        <v>&amp;ref(Spell/V_Death.jpg,nolink,25x25,Death Gem);60</v>
      </c>
      <c r="EV135" t="str">
        <f t="shared" si="36"/>
        <v>攻撃力：13&amp;ref(Item/D_Slash.jpg,nolink,25x25,Slash Damage);&amp;ref(Item/D_Magic.jpg,nolink,25x25,Magic Damage);&amp;br;筋力加算+25%&amp;br;攻撃修正：5&amp;br;防御修正：6&amp;br;長さ：2&amp;br;攻撃時追撃：Area Death</v>
      </c>
      <c r="EW135" t="str">
        <f t="shared" si="37"/>
        <v>n/a</v>
      </c>
      <c r="EX135" t="str">
        <f t="shared" si="38"/>
        <v>&amp;ref(Item/Causes-Fear.jpg,nolink,25x25,Fear (5));</v>
      </c>
      <c r="EY135" t="str">
        <f t="shared" si="42"/>
        <v/>
      </c>
      <c r="EZ135" t="str">
        <f t="shared" si="50"/>
        <v/>
      </c>
      <c r="FA135" t="str">
        <f t="shared" si="43"/>
        <v/>
      </c>
      <c r="FB135" t="str">
        <f t="shared" si="39"/>
        <v>&amp;ref(Spell/P_Death.jpg,nolink,25x25,Death Magic Bonus (1));</v>
      </c>
      <c r="FC135" t="str">
        <f t="shared" si="44"/>
        <v/>
      </c>
      <c r="FD135" t="str">
        <f t="shared" si="45"/>
        <v>&amp;ref(Item/Causes-Fear.jpg,nolink,25x25,Fear (5));&amp;br;&amp;ref(Spell/P_Death.jpg,nolink,25x25,Death Magic Bonus (1));&amp;br;戦闘時使用可能：Drain Life&amp;br;戦闘開始時自動発動：Darkness</v>
      </c>
      <c r="FE135" t="str">
        <f t="shared" si="46"/>
        <v>攻撃力：13&amp;ref(Item/D_Slash.jpg,nolink,25x25,Slash Damage);&amp;ref(Item/D_Magic.jpg,nolink,25x25,Magic Damage);&amp;br;筋力加算+25%&amp;br;攻撃修正：5&amp;br;防御修正：6&amp;br;長さ：2&amp;br;攻撃時追撃：Area Death&amp;br;&amp;br;&amp;ref(Item/Causes-Fear.jpg,nolink,25x25,Fear (5));&amp;br;&amp;ref(Spell/P_Death.jpg,nolink,25x25,Death Magic Bonus (1));&amp;br;戦闘時使用可能：Drain Life&amp;br;戦闘開始時自動発動：Darkness</v>
      </c>
      <c r="FF135" t="str">
        <f t="shared" si="47"/>
        <v>&amp;br;&amp;ref(Item/Causes-Fear.jpg,nolink,25x25,Fear (5));&amp;br;&amp;ref(Spell/P_Death.jpg,nolink,25x25,Death Magic Bonus (1));&amp;br;戦闘時使用可能：Drain Life&amp;br;戦闘開始時自動発動：Darkness</v>
      </c>
      <c r="FG135" t="str">
        <f t="shared" si="48"/>
        <v>~</v>
      </c>
      <c r="FH135" s="24" t="str">
        <f t="shared" si="49"/>
        <v xml:space="preserve">|BGCOLOR(#000000):&amp;ref(Item/DH Weapons/Sun-Slayer.jpg,nolink,75x75,Sun Slayer);|BGCOLOR(BLACK):COLOR(WHITE):''Sun Slayer''|両手|&amp;ref(Spell/P_Death.jpg,nolink,25x25,Death);6|&amp;ref(Spell/V_Death.jpg,nolink,25x25,Death Gem);60|
|~|&gt;|&gt;|&gt;|攻撃力：13&amp;ref(Item/D_Slash.jpg,nolink,25x25,Slash Damage);&amp;ref(Item/D_Magic.jpg,nolink,25x25,Magic Damage);&amp;br;筋力加算+25%&amp;br;攻撃修正：5&amp;br;防御修正：6&amp;br;長さ：2&amp;br;攻撃時追撃：Area Death&amp;br;&amp;br;&amp;ref(Item/Causes-Fear.jpg,nolink,25x25,Fear (5));&amp;br;&amp;ref(Spell/P_Death.jpg,nolink,25x25,Death Magic Bonus (1));&amp;br;戦闘時使用可能：Drain Life&amp;br;戦闘開始時自動発動：Darkness|
|&gt;|&gt;|&gt;|&gt;|BGCOLOR(#F5F5F5):死魔法増強。振れば生物全ての脅威となる|
</v>
      </c>
    </row>
    <row r="136" spans="1:164" x14ac:dyDescent="0.15">
      <c r="A136" t="str">
        <f t="shared" si="40"/>
        <v/>
      </c>
      <c r="C136" s="1" t="s">
        <v>3573</v>
      </c>
      <c r="E136" s="1">
        <v>8</v>
      </c>
      <c r="F136" s="1" t="s">
        <v>3727</v>
      </c>
      <c r="H136" s="1" t="s">
        <v>3728</v>
      </c>
      <c r="I136" s="1" t="s">
        <v>3642</v>
      </c>
      <c r="J136" s="1">
        <v>15</v>
      </c>
      <c r="K136" s="7">
        <v>5</v>
      </c>
      <c r="L136" s="6">
        <v>16</v>
      </c>
      <c r="M136" s="1" t="s">
        <v>4333</v>
      </c>
      <c r="W136" s="1">
        <v>1</v>
      </c>
      <c r="AC136" s="1">
        <v>1</v>
      </c>
      <c r="AE136" s="1">
        <v>10</v>
      </c>
      <c r="AF136" s="1">
        <v>-5</v>
      </c>
      <c r="AK136" s="1">
        <v>0</v>
      </c>
      <c r="AV136" s="1" t="s">
        <v>3729</v>
      </c>
      <c r="BG136" s="2">
        <v>5</v>
      </c>
      <c r="BR136" s="2">
        <v>1</v>
      </c>
      <c r="EQ136" s="7" t="s">
        <v>3876</v>
      </c>
      <c r="ER136" s="20" t="s">
        <v>4494</v>
      </c>
      <c r="ES136" t="str">
        <f t="shared" si="41"/>
        <v>BGCOLOR(#000000):&amp;ref(Item/DH Weapons/Harvest-Blade.jpg,nolink,75x75,Harvest Blade);|BGCOLOR(BLACK):COLOR(WHITE):''Harvest Blade''</v>
      </c>
      <c r="ET136" t="str">
        <f t="shared" si="34"/>
        <v>&amp;ref(Spell/P_Blood.jpg,nolink,25x25,Blood);3&amp;ref(Spell/P_Nature.jpg,nolink,25x25,Nature);1</v>
      </c>
      <c r="EU136" t="str">
        <f t="shared" si="35"/>
        <v>&amp;ref(Spell/V_Blood.jpg,nolink,25x25,Blood Slave);15&amp;ref(Spell/V_Nature.jpg,nolink,25x25,Nature Gem);5</v>
      </c>
      <c r="EV136" t="str">
        <f t="shared" si="36"/>
        <v>攻撃力：16&amp;ref(Item/D_Slash.jpg,nolink,25x25,Slash Damage);&amp;ref(Item/D_Magic.jpg,nolink,25x25,Magic Damage);&amp;br;筋力加算+25%&amp;br;効果範囲：1&amp;br;攻撃修正：10&amp;br;防御修正：-5&amp;br;長さ：0&amp;br;攻撃時追撃：Leg Chop</v>
      </c>
      <c r="EW136" t="str">
        <f t="shared" si="37"/>
        <v>n/a</v>
      </c>
      <c r="EX136" t="str">
        <f t="shared" si="38"/>
        <v>&amp;ref(Item/Causes-Fear.jpg,nolink,25x25,Fear (5));</v>
      </c>
      <c r="EY136" t="str">
        <f t="shared" si="42"/>
        <v>&amp;ref(Item/Gone-Berserk.jpg,nolink,25x25,Gone Berserk);</v>
      </c>
      <c r="EZ136" t="str">
        <f t="shared" si="50"/>
        <v/>
      </c>
      <c r="FA136" t="str">
        <f t="shared" si="43"/>
        <v/>
      </c>
      <c r="FB136" t="str">
        <f t="shared" si="39"/>
        <v/>
      </c>
      <c r="FC136" t="str">
        <f t="shared" si="44"/>
        <v/>
      </c>
      <c r="FD136" t="str">
        <f t="shared" si="45"/>
        <v>&amp;ref(Item/Causes-Fear.jpg,nolink,25x25,Fear (5));&amp;ref(Item/Gone-Berserk.jpg,nolink,25x25,Gone Berserk);&amp;br;士気+2&amp;br;装備解除不可</v>
      </c>
      <c r="FE136" t="str">
        <f t="shared" si="46"/>
        <v>攻撃力：16&amp;ref(Item/D_Slash.jpg,nolink,25x25,Slash Damage);&amp;ref(Item/D_Magic.jpg,nolink,25x25,Magic Damage);&amp;br;筋力加算+25%&amp;br;効果範囲：1&amp;br;攻撃修正：10&amp;br;防御修正：-5&amp;br;長さ：0&amp;br;攻撃時追撃：Leg Chop&amp;br;&amp;br;&amp;ref(Item/Causes-Fear.jpg,nolink,25x25,Fear (5));&amp;ref(Item/Gone-Berserk.jpg,nolink,25x25,Gone Berserk);&amp;br;士気+2&amp;br;装備解除不可</v>
      </c>
      <c r="FF136" t="str">
        <f t="shared" si="47"/>
        <v>&amp;br;&amp;ref(Item/Causes-Fear.jpg,nolink,25x25,Fear (5));&amp;ref(Item/Gone-Berserk.jpg,nolink,25x25,Gone Berserk);&amp;br;士気+2&amp;br;装備解除不可</v>
      </c>
      <c r="FG136" t="str">
        <f t="shared" si="48"/>
        <v>~</v>
      </c>
      <c r="FH136" s="24" t="str">
        <f t="shared" si="49"/>
        <v xml:space="preserve">|BGCOLOR(#000000):&amp;ref(Item/DH Weapons/Harvest-Blade.jpg,nolink,75x75,Harvest Blade);|BGCOLOR(BLACK):COLOR(WHITE):''Harvest Blade''|両手|&amp;ref(Spell/P_Blood.jpg,nolink,25x25,Blood);3&amp;ref(Spell/P_Nature.jpg,nolink,25x25,Nature);1|&amp;ref(Spell/V_Blood.jpg,nolink,25x25,Blood Slave);15&amp;ref(Spell/V_Nature.jpg,nolink,25x25,Nature Gem);5|
|~|&gt;|&gt;|&gt;|攻撃力：16&amp;ref(Item/D_Slash.jpg,nolink,25x25,Slash Damage);&amp;ref(Item/D_Magic.jpg,nolink,25x25,Magic Damage);&amp;br;筋力加算+25%&amp;br;効果範囲：1&amp;br;攻撃修正：10&amp;br;防御修正：-5&amp;br;長さ：0&amp;br;攻撃時追撃：Leg Chop&amp;br;&amp;br;&amp;ref(Item/Causes-Fear.jpg,nolink,25x25,Fear (5));&amp;ref(Item/Gone-Berserk.jpg,nolink,25x25,Gone Berserk);&amp;br;士気+2&amp;br;装備解除不可|
|&gt;|&gt;|&gt;|&gt;|BGCOLOR(#F5F5F5):小範囲を薙ぎ払う狂気の大鎌。扱いは難しいが強力|
</v>
      </c>
    </row>
    <row r="137" spans="1:164" x14ac:dyDescent="0.15">
      <c r="A137" t="str">
        <f t="shared" si="40"/>
        <v/>
      </c>
      <c r="C137" s="1" t="s">
        <v>3573</v>
      </c>
      <c r="E137" s="1">
        <v>8</v>
      </c>
      <c r="F137" s="1" t="s">
        <v>3731</v>
      </c>
      <c r="H137" s="1" t="s">
        <v>3732</v>
      </c>
      <c r="I137" s="1" t="s">
        <v>3634</v>
      </c>
      <c r="J137" s="1">
        <v>5</v>
      </c>
      <c r="K137" s="7">
        <v>5</v>
      </c>
      <c r="L137" s="6">
        <v>14</v>
      </c>
      <c r="M137" s="1" t="s">
        <v>4333</v>
      </c>
      <c r="N137" s="1" t="s">
        <v>3612</v>
      </c>
      <c r="W137" s="1">
        <v>1</v>
      </c>
      <c r="AE137" s="1">
        <v>4</v>
      </c>
      <c r="AF137" s="1">
        <v>4</v>
      </c>
      <c r="AK137" s="1">
        <v>2</v>
      </c>
      <c r="AT137" s="1" t="s">
        <v>3733</v>
      </c>
      <c r="AW137" s="2">
        <v>5</v>
      </c>
      <c r="ER137" s="20" t="s">
        <v>4495</v>
      </c>
      <c r="ES137" t="str">
        <f t="shared" si="41"/>
        <v>BGCOLOR(#000000):&amp;ref(Item/DH Weapons/Infernal-Sword.jpg,nolink,75x75,Infernal Sword);|BGCOLOR(BLACK):COLOR(WHITE):''Infernal Sword''</v>
      </c>
      <c r="ET137" t="str">
        <f t="shared" si="34"/>
        <v>&amp;ref(Spell/P_Blood.jpg,nolink,25x25,Blood);1&amp;ref(Spell/P_Fire.jpg,nolink,25x25,Fire);1</v>
      </c>
      <c r="EU137" t="str">
        <f t="shared" si="35"/>
        <v>&amp;ref(Spell/V_Blood.jpg,nolink,25x25,Blood Slave);5&amp;ref(Spell/V_Fire.jpg,nolink,25x25,Fire Gem);5</v>
      </c>
      <c r="EV137" t="str">
        <f t="shared" si="36"/>
        <v>攻撃力：14&amp;ref(Item/D_Slash.jpg,nolink,25x25,Slash Damage);&amp;ref(Item/D_Magic.jpg,nolink,25x25,Magic Damage);&amp;br;防御貫通&amp;br;筋力加算+25%&amp;br;攻撃修正：4&amp;br;防御修正：4&amp;br;長さ：2&amp;br;負傷時追撃：Banish to Inferno</v>
      </c>
      <c r="EW137" t="str">
        <f t="shared" si="37"/>
        <v>n/a</v>
      </c>
      <c r="EX137" t="str">
        <f t="shared" si="38"/>
        <v>&amp;ref(Item/Fire-Resistant.jpg,nolink,25x25,Fire Resistant (5));</v>
      </c>
      <c r="EY137" t="str">
        <f t="shared" si="42"/>
        <v/>
      </c>
      <c r="EZ137" t="str">
        <f t="shared" si="50"/>
        <v/>
      </c>
      <c r="FA137" t="str">
        <f t="shared" si="43"/>
        <v/>
      </c>
      <c r="FB137" t="str">
        <f t="shared" si="39"/>
        <v/>
      </c>
      <c r="FC137" t="str">
        <f t="shared" si="44"/>
        <v/>
      </c>
      <c r="FD137" t="str">
        <f t="shared" si="45"/>
        <v>&amp;ref(Item/Fire-Resistant.jpg,nolink,25x25,Fire Resistant (5));</v>
      </c>
      <c r="FE137" t="str">
        <f t="shared" si="46"/>
        <v>攻撃力：14&amp;ref(Item/D_Slash.jpg,nolink,25x25,Slash Damage);&amp;ref(Item/D_Magic.jpg,nolink,25x25,Magic Damage);&amp;br;防御貫通&amp;br;筋力加算+25%&amp;br;攻撃修正：4&amp;br;防御修正：4&amp;br;長さ：2&amp;br;負傷時追撃：Banish to Inferno&amp;br;&amp;br;&amp;ref(Item/Fire-Resistant.jpg,nolink,25x25,Fire Resistant (5));</v>
      </c>
      <c r="FF137" t="str">
        <f t="shared" si="47"/>
        <v>&amp;br;&amp;ref(Item/Fire-Resistant.jpg,nolink,25x25,Fire Resistant (5));</v>
      </c>
      <c r="FG137" t="str">
        <f t="shared" si="48"/>
        <v>~</v>
      </c>
      <c r="FH137" s="24" t="str">
        <f t="shared" si="49"/>
        <v xml:space="preserve">|BGCOLOR(#000000):&amp;ref(Item/DH Weapons/Infernal-Sword.jpg,nolink,75x75,Infernal Sword);|BGCOLOR(BLACK):COLOR(WHITE):''Infernal Sword''|両手|&amp;ref(Spell/P_Blood.jpg,nolink,25x25,Blood);1&amp;ref(Spell/P_Fire.jpg,nolink,25x25,Fire);1|&amp;ref(Spell/V_Blood.jpg,nolink,25x25,Blood Slave);5&amp;ref(Spell/V_Fire.jpg,nolink,25x25,Fire Gem);5|
|~|&gt;|&gt;|&gt;|攻撃力：14&amp;ref(Item/D_Slash.jpg,nolink,25x25,Slash Damage);&amp;ref(Item/D_Magic.jpg,nolink,25x25,Magic Damage);&amp;br;防御貫通&amp;br;筋力加算+25%&amp;br;攻撃修正：4&amp;br;防御修正：4&amp;br;長さ：2&amp;br;負傷時追撃：Banish to Inferno&amp;br;&amp;br;&amp;ref(Item/Fire-Resistant.jpg,nolink,25x25,Fire Resistant (5));|
|&gt;|&gt;|&gt;|&gt;|BGCOLOR(#F5F5F5):敵を地獄に叩き落す。運は絡むが凶悪|
</v>
      </c>
    </row>
    <row r="138" spans="1:164" x14ac:dyDescent="0.15">
      <c r="A138" t="str">
        <f t="shared" si="40"/>
        <v>両手8E</v>
      </c>
      <c r="C138" s="1" t="s">
        <v>3573</v>
      </c>
      <c r="E138" s="1">
        <v>8</v>
      </c>
      <c r="F138" s="1" t="s">
        <v>3734</v>
      </c>
      <c r="H138" s="1" t="s">
        <v>3735</v>
      </c>
      <c r="I138" s="1" t="s">
        <v>3634</v>
      </c>
      <c r="J138" s="1">
        <v>40</v>
      </c>
      <c r="K138" s="7">
        <v>5</v>
      </c>
      <c r="L138" s="6">
        <v>4</v>
      </c>
      <c r="M138" s="1" t="s">
        <v>4335</v>
      </c>
      <c r="W138" s="1">
        <v>1</v>
      </c>
      <c r="AE138" s="1">
        <v>3</v>
      </c>
      <c r="AF138" s="1">
        <v>3</v>
      </c>
      <c r="AK138" s="1">
        <v>3</v>
      </c>
      <c r="AV138" s="1" t="s">
        <v>3736</v>
      </c>
      <c r="AW138" s="2">
        <v>5</v>
      </c>
      <c r="EE138" s="2">
        <v>1</v>
      </c>
      <c r="EN138" s="2" t="s">
        <v>4359</v>
      </c>
      <c r="EP138" s="2" t="s">
        <v>648</v>
      </c>
      <c r="ER138" s="20" t="s">
        <v>4496</v>
      </c>
      <c r="ES138" t="str">
        <f t="shared" si="41"/>
        <v>BGCOLOR(#000000):&amp;ref(Item/DH Weapons/The-Staff-from-the-Sun.jpg,nolink,75x75,The Staff from the Sun);|BGCOLOR(BLACK):COLOR(WHITE):''The Staff from the Sun''</v>
      </c>
      <c r="ET138" t="str">
        <f t="shared" si="34"/>
        <v>&amp;ref(Spell/P_Astral.jpg,nolink,25x25,Astral);5&amp;ref(Spell/P_Fire.jpg,nolink,25x25,Fire);1</v>
      </c>
      <c r="EU138" t="str">
        <f t="shared" si="35"/>
        <v>&amp;ref(Spell/V_Astral.jpg,nolink,25x25,Astral Pearl);40&amp;ref(Spell/V_Fire.jpg,nolink,25x25,Fire Gem);5</v>
      </c>
      <c r="EV138" t="str">
        <f t="shared" si="36"/>
        <v>攻撃力：4&amp;ref(Item/D_Blunt.jpg,nolink,25x25,Blunt Damage);&amp;ref(Item/D_Magic.jpg,nolink,25x25,Magic Damage);&amp;br;筋力加算+25%&amp;br;攻撃修正：3&amp;br;防御修正：3&amp;br;長さ：3&amp;br;攻撃時追撃：Area Fire</v>
      </c>
      <c r="EW138" t="str">
        <f t="shared" si="37"/>
        <v>n/a</v>
      </c>
      <c r="EX138" t="str">
        <f t="shared" si="38"/>
        <v>&amp;ref(Item/Fire-Resistant.jpg,nolink,25x25,Fire Resistant (5));</v>
      </c>
      <c r="EY138" t="str">
        <f t="shared" si="42"/>
        <v/>
      </c>
      <c r="EZ138" t="str">
        <f t="shared" si="50"/>
        <v/>
      </c>
      <c r="FA138" t="str">
        <f t="shared" si="43"/>
        <v/>
      </c>
      <c r="FB138" t="str">
        <f t="shared" si="39"/>
        <v>&amp;ref(Spell/P_Fire.jpg,nolink,25x25,Fire Magic Bonus (1));</v>
      </c>
      <c r="FC138" t="str">
        <f t="shared" si="44"/>
        <v>&amp;ref(Item/Far-Caster.jpg,nolink,25x25,Far Caster (Fire, 2));&amp;ref(Spell/Vt_Fire.jpg,nolink,25x25,Temporary Fire Gem (1));</v>
      </c>
      <c r="FD138" t="str">
        <f t="shared" si="45"/>
        <v>&amp;ref(Item/Fire-Resistant.jpg,nolink,25x25,Fire Resistant (5));&amp;br;&amp;ref(Spell/P_Fire.jpg,nolink,25x25,Fire Magic Bonus (1));&amp;ref(Item/Far-Caster.jpg,nolink,25x25,Far Caster (Fire, 2));&amp;ref(Spell/Vt_Fire.jpg,nolink,25x25,Temporary Fire Gem (1));</v>
      </c>
      <c r="FE138" t="str">
        <f t="shared" si="46"/>
        <v>攻撃力：4&amp;ref(Item/D_Blunt.jpg,nolink,25x25,Blunt Damage);&amp;ref(Item/D_Magic.jpg,nolink,25x25,Magic Damage);&amp;br;筋力加算+25%&amp;br;攻撃修正：3&amp;br;防御修正：3&amp;br;長さ：3&amp;br;攻撃時追撃：Area Fire&amp;br;&amp;br;&amp;ref(Item/Fire-Resistant.jpg,nolink,25x25,Fire Resistant (5));&amp;br;&amp;ref(Spell/P_Fire.jpg,nolink,25x25,Fire Magic Bonus (1));&amp;ref(Item/Far-Caster.jpg,nolink,25x25,Far Caster (Fire, 2));&amp;ref(Spell/Vt_Fire.jpg,nolink,25x25,Temporary Fire Gem (1));</v>
      </c>
      <c r="FF138" t="str">
        <f t="shared" si="47"/>
        <v>&amp;br;&amp;ref(Item/Fire-Resistant.jpg,nolink,25x25,Fire Resistant (5));&amp;br;&amp;ref(Spell/P_Fire.jpg,nolink,25x25,Fire Magic Bonus (1));&amp;ref(Item/Far-Caster.jpg,nolink,25x25,Far Caster (Fire, 2));&amp;ref(Spell/Vt_Fire.jpg,nolink,25x25,Temporary Fire Gem (1));</v>
      </c>
      <c r="FG138" t="str">
        <f t="shared" si="48"/>
        <v>~</v>
      </c>
      <c r="FH138" s="24" t="str">
        <f t="shared" si="49"/>
        <v xml:space="preserve">|BGCOLOR(#000000):&amp;ref(Item/DH Weapons/The-Staff-from-the-Sun.jpg,nolink,75x75,The Staff from the Sun);|BGCOLOR(BLACK):COLOR(WHITE):''The Staff from the Sun''|両手|&amp;ref(Spell/P_Astral.jpg,nolink,25x25,Astral);5&amp;ref(Spell/P_Fire.jpg,nolink,25x25,Fire);1|&amp;ref(Spell/V_Astral.jpg,nolink,25x25,Astral Pearl);40&amp;ref(Spell/V_Fire.jpg,nolink,25x25,Fire Gem);5|
|~|&gt;|&gt;|&gt;|攻撃力：4&amp;ref(Item/D_Blunt.jpg,nolink,25x25,Blunt Damage);&amp;ref(Item/D_Magic.jpg,nolink,25x25,Magic Damage);&amp;br;筋力加算+25%&amp;br;攻撃修正：3&amp;br;防御修正：3&amp;br;長さ：3&amp;br;攻撃時追撃：Area Fire&amp;br;&amp;br;&amp;ref(Item/Fire-Resistant.jpg,nolink,25x25,Fire Resistant (5));&amp;br;&amp;ref(Spell/P_Fire.jpg,nolink,25x25,Fire Magic Bonus (1));&amp;ref(Item/Far-Caster.jpg,nolink,25x25,Far Caster (Fire, 2));&amp;ref(Spell/Vt_Fire.jpg,nolink,25x25,Temporary Fire Gem (1));|
|&gt;|&gt;|&gt;|&gt;|BGCOLOR(#F5F5F5):火魔法増強。多数の強力な恩恵を与える|
</v>
      </c>
    </row>
    <row r="139" spans="1:164" x14ac:dyDescent="0.15">
      <c r="A139" t="str">
        <f t="shared" si="40"/>
        <v>両手12S</v>
      </c>
      <c r="C139" s="1" t="s">
        <v>3573</v>
      </c>
      <c r="E139" s="1">
        <v>12</v>
      </c>
      <c r="F139" s="1" t="s">
        <v>3739</v>
      </c>
      <c r="H139" s="1" t="s">
        <v>3660</v>
      </c>
      <c r="J139" s="1">
        <v>15</v>
      </c>
      <c r="L139" s="6">
        <v>12</v>
      </c>
      <c r="M139" s="1" t="s">
        <v>4333</v>
      </c>
      <c r="S139" s="1">
        <v>3</v>
      </c>
      <c r="W139" s="1">
        <v>1</v>
      </c>
      <c r="AE139" s="1">
        <v>3</v>
      </c>
      <c r="AF139" s="1">
        <v>4</v>
      </c>
      <c r="AK139" s="1">
        <v>1</v>
      </c>
      <c r="BK139" s="2">
        <v>80</v>
      </c>
      <c r="ER139" s="20" t="s">
        <v>4497</v>
      </c>
      <c r="ES139" t="str">
        <f t="shared" si="41"/>
        <v>BGCOLOR(#000000):&amp;ref(Item/DH Weapons/Shortsword.jpg,nolink,75x75,Shortsword);|BGCOLOR(BLACK):COLOR(WHITE):''Shortsword''</v>
      </c>
      <c r="ET139" t="str">
        <f t="shared" si="34"/>
        <v>&amp;ref(Spell/P_Earth.jpg,nolink,25x25,Earth);3</v>
      </c>
      <c r="EU139" t="str">
        <f t="shared" si="35"/>
        <v>&amp;ref(Spell/V_Earth.jpg,nolink,25x25,Earth Gem);15</v>
      </c>
      <c r="EV139" t="str">
        <f t="shared" si="36"/>
        <v>攻撃力：12&amp;ref(Item/D_Slash.jpg,nolink,25x25,Slash Damage);&amp;ref(Item/D_Magic.jpg,nolink,25x25,Magic Damage);&amp;br;対大型三倍打&amp;br;筋力加算+25%&amp;br;攻撃修正：3&amp;br;防御修正：4&amp;br;長さ：1</v>
      </c>
      <c r="EW139" t="str">
        <f t="shared" si="37"/>
        <v>n/a</v>
      </c>
      <c r="EX139" t="str">
        <f t="shared" si="38"/>
        <v>&amp;ref(Item/Air-Shield.jpg,nolink,25x25,Air Shield (80));</v>
      </c>
      <c r="EY139" t="str">
        <f t="shared" si="42"/>
        <v/>
      </c>
      <c r="EZ139" t="str">
        <f t="shared" si="50"/>
        <v/>
      </c>
      <c r="FA139" t="str">
        <f t="shared" si="43"/>
        <v/>
      </c>
      <c r="FB139" t="str">
        <f t="shared" si="39"/>
        <v/>
      </c>
      <c r="FC139" t="str">
        <f t="shared" si="44"/>
        <v/>
      </c>
      <c r="FD139" t="str">
        <f t="shared" si="45"/>
        <v>&amp;ref(Item/Air-Shield.jpg,nolink,25x25,Air Shield (80));</v>
      </c>
      <c r="FE139" t="str">
        <f t="shared" si="46"/>
        <v>攻撃力：12&amp;ref(Item/D_Slash.jpg,nolink,25x25,Slash Damage);&amp;ref(Item/D_Magic.jpg,nolink,25x25,Magic Damage);&amp;br;対大型三倍打&amp;br;筋力加算+25%&amp;br;攻撃修正：3&amp;br;防御修正：4&amp;br;長さ：1&amp;br;&amp;br;&amp;ref(Item/Air-Shield.jpg,nolink,25x25,Air Shield (80));</v>
      </c>
      <c r="FF139" t="str">
        <f t="shared" si="47"/>
        <v>&amp;br;&amp;ref(Item/Air-Shield.jpg,nolink,25x25,Air Shield (80));</v>
      </c>
      <c r="FG139" t="str">
        <f t="shared" si="48"/>
        <v>~</v>
      </c>
      <c r="FH139" s="24" t="str">
        <f t="shared" si="49"/>
        <v xml:space="preserve">|BGCOLOR(#000000):&amp;ref(Item/DH Weapons/Shortsword.jpg,nolink,75x75,Shortsword);|BGCOLOR(BLACK):COLOR(WHITE):''Shortsword''|両手|&amp;ref(Spell/P_Earth.jpg,nolink,25x25,Earth);3|&amp;ref(Spell/V_Earth.jpg,nolink,25x25,Earth Gem);15|
|~|&gt;|&gt;|&gt;|攻撃力：12&amp;ref(Item/D_Slash.jpg,nolink,25x25,Slash Damage);&amp;ref(Item/D_Magic.jpg,nolink,25x25,Magic Damage);&amp;br;対大型三倍打&amp;br;筋力加算+25%&amp;br;攻撃修正：3&amp;br;防御修正：4&amp;br;長さ：1&amp;br;&amp;br;&amp;ref(Item/Air-Shield.jpg,nolink,25x25,Air Shield (80));|
|&gt;|&gt;|&gt;|&gt;|BGCOLOR(#F5F5F5):小人の英雄の剣。自身より大きなものに非常に強い|
</v>
      </c>
    </row>
    <row r="140" spans="1:164" x14ac:dyDescent="0.15">
      <c r="A140" t="str">
        <f t="shared" si="40"/>
        <v/>
      </c>
      <c r="C140" s="1" t="s">
        <v>3573</v>
      </c>
      <c r="E140" s="1">
        <v>12</v>
      </c>
      <c r="F140" s="1" t="s">
        <v>3740</v>
      </c>
      <c r="H140" s="1" t="s">
        <v>3743</v>
      </c>
      <c r="J140" s="1">
        <v>60</v>
      </c>
      <c r="L140" s="6">
        <v>37</v>
      </c>
      <c r="M140" s="1" t="s">
        <v>4335</v>
      </c>
      <c r="T140" s="11">
        <v>0</v>
      </c>
      <c r="W140" s="1">
        <v>1</v>
      </c>
      <c r="AE140" s="1">
        <v>0</v>
      </c>
      <c r="AF140" s="1">
        <v>-1</v>
      </c>
      <c r="AK140" s="1">
        <v>2</v>
      </c>
      <c r="DY140" s="2">
        <v>1</v>
      </c>
      <c r="ER140" s="20" t="s">
        <v>4498</v>
      </c>
      <c r="ES140" t="str">
        <f t="shared" si="41"/>
        <v>BGCOLOR(#000000):&amp;ref(Item/DH Weapons/Hammer-of-the-Cyclops.jpg,nolink,75x75,Hammer of the Cyclops);|BGCOLOR(BLACK):COLOR(WHITE):''Hammer of the Cyclops''</v>
      </c>
      <c r="ET140" t="str">
        <f t="shared" si="34"/>
        <v>&amp;ref(Spell/P_Earth.jpg,nolink,25x25,Earth);6</v>
      </c>
      <c r="EU140" t="str">
        <f t="shared" si="35"/>
        <v>&amp;ref(Spell/V_Earth.jpg,nolink,25x25,Earth Gem);60</v>
      </c>
      <c r="EV140" t="str">
        <f t="shared" si="36"/>
        <v>攻撃力：37&amp;ref(Item/D_Blunt.jpg,nolink,25x25,Blunt Damage);&amp;ref(Item/D_Magic.jpg,nolink,25x25,Magic Damage);&amp;br;筋力加算なし&amp;br;筋力加算+25%&amp;br;攻撃修正：0&amp;br;防御修正：-1&amp;br;長さ：2</v>
      </c>
      <c r="EW140" t="str">
        <f t="shared" si="37"/>
        <v>n/a</v>
      </c>
      <c r="EX140" t="str">
        <f t="shared" si="38"/>
        <v/>
      </c>
      <c r="EY140" t="str">
        <f t="shared" si="42"/>
        <v/>
      </c>
      <c r="EZ140" t="str">
        <f t="shared" si="50"/>
        <v/>
      </c>
      <c r="FA140" t="str">
        <f t="shared" si="43"/>
        <v/>
      </c>
      <c r="FB140" t="str">
        <f t="shared" si="39"/>
        <v>&amp;ref(Item/Master-Smith.jpg,nolink,25x25,Master Smith (1));</v>
      </c>
      <c r="FC140" t="str">
        <f t="shared" si="44"/>
        <v/>
      </c>
      <c r="FD140" t="str">
        <f t="shared" si="45"/>
        <v>&amp;ref(Item/Master-Smith.jpg,nolink,25x25,Master Smith (1));</v>
      </c>
      <c r="FE140" t="str">
        <f t="shared" si="46"/>
        <v>攻撃力：37&amp;ref(Item/D_Blunt.jpg,nolink,25x25,Blunt Damage);&amp;ref(Item/D_Magic.jpg,nolink,25x25,Magic Damage);&amp;br;筋力加算なし&amp;br;筋力加算+25%&amp;br;攻撃修正：0&amp;br;防御修正：-1&amp;br;長さ：2&amp;br;&amp;br;&amp;ref(Item/Master-Smith.jpg,nolink,25x25,Master Smith (1));</v>
      </c>
      <c r="FF140" t="str">
        <f t="shared" si="47"/>
        <v>&amp;br;&amp;ref(Item/Master-Smith.jpg,nolink,25x25,Master Smith (1));</v>
      </c>
      <c r="FG140" t="str">
        <f t="shared" si="48"/>
        <v>~</v>
      </c>
      <c r="FH140" s="24" t="str">
        <f t="shared" si="49"/>
        <v xml:space="preserve">|BGCOLOR(#000000):&amp;ref(Item/DH Weapons/Hammer-of-the-Cyclops.jpg,nolink,75x75,Hammer of the Cyclops);|BGCOLOR(BLACK):COLOR(WHITE):''Hammer of the Cyclops''|両手|&amp;ref(Spell/P_Earth.jpg,nolink,25x25,Earth);6|&amp;ref(Spell/V_Earth.jpg,nolink,25x25,Earth Gem);60|
|~|&gt;|&gt;|&gt;|攻撃力：37&amp;ref(Item/D_Blunt.jpg,nolink,25x25,Blunt Damage);&amp;ref(Item/D_Magic.jpg,nolink,25x25,Magic Damage);&amp;br;筋力加算なし&amp;br;筋力加算+25%&amp;br;攻撃修正：0&amp;br;防御修正：-1&amp;br;長さ：2&amp;br;&amp;br;&amp;ref(Item/Master-Smith.jpg,nolink,25x25,Master Smith (1));|
|&gt;|&gt;|&gt;|&gt;|BGCOLOR(#F5F5F5):アイテム製造の友。武器としても独特な性能|
</v>
      </c>
    </row>
    <row r="141" spans="1:164" x14ac:dyDescent="0.15">
      <c r="A141" t="str">
        <f t="shared" si="40"/>
        <v>両手12E</v>
      </c>
      <c r="C141" s="1" t="s">
        <v>3573</v>
      </c>
      <c r="E141" s="1">
        <v>12</v>
      </c>
      <c r="F141" s="1" t="s">
        <v>3741</v>
      </c>
      <c r="H141" s="1" t="s">
        <v>3744</v>
      </c>
      <c r="J141" s="1">
        <v>40</v>
      </c>
      <c r="L141" s="6">
        <v>12</v>
      </c>
      <c r="M141" s="1" t="s">
        <v>4334</v>
      </c>
      <c r="W141" s="1">
        <v>1</v>
      </c>
      <c r="AB141" s="1">
        <v>2</v>
      </c>
      <c r="AE141" s="1">
        <v>3</v>
      </c>
      <c r="AF141" s="1">
        <v>6</v>
      </c>
      <c r="AK141" s="1">
        <v>3</v>
      </c>
      <c r="CJ141" s="2">
        <v>25</v>
      </c>
      <c r="CV141" s="2">
        <v>1</v>
      </c>
      <c r="CY141" s="2">
        <v>1</v>
      </c>
      <c r="EQ141" s="7" t="s">
        <v>3745</v>
      </c>
      <c r="ER141" s="20" t="s">
        <v>4499</v>
      </c>
      <c r="ES141" t="str">
        <f t="shared" si="41"/>
        <v>BGCOLOR(#000000):&amp;ref(Item/DH Weapons/Champion's-Trident.jpg,nolink,75x75,Champion's Trident);|BGCOLOR(BLACK):COLOR(WHITE):''Champion's Trident''</v>
      </c>
      <c r="ET141" t="str">
        <f t="shared" si="34"/>
        <v>&amp;ref(Spell/P_Fire.jpg,nolink,25x25,Fire);5</v>
      </c>
      <c r="EU141" t="str">
        <f t="shared" si="35"/>
        <v>&amp;ref(Spell/V_Fire.jpg,nolink,25x25,Fire Gem);40</v>
      </c>
      <c r="EV141" t="str">
        <f t="shared" si="36"/>
        <v>攻撃力：12&amp;ref(Item/D_Pierce.jpg,nolink,25x25,Pierce Damage);&amp;ref(Item/D_Magic.jpg,nolink,25x25,Magic Damage);&amp;br;筋力加算+25%&amp;br;2回連続攻撃&amp;br;攻撃修正：3&amp;br;防御修正：6&amp;br;長さ：3</v>
      </c>
      <c r="EW141" t="str">
        <f t="shared" si="37"/>
        <v>n/a</v>
      </c>
      <c r="EX141" t="str">
        <f t="shared" si="38"/>
        <v/>
      </c>
      <c r="EY141" t="str">
        <f t="shared" si="42"/>
        <v/>
      </c>
      <c r="EZ141" t="str">
        <f t="shared" si="50"/>
        <v>&amp;ref(Nation/LivingLead.jpg,nolink,25x25,Leadership (25));</v>
      </c>
      <c r="FA141" t="str">
        <f t="shared" si="43"/>
        <v>&amp;ref(Item/Quickness.jpg,nolink,25x25,Quickness);&amp;ref(Item/Lucky.jpg,nolink,25x25,Lucky);</v>
      </c>
      <c r="FB141" t="str">
        <f t="shared" si="39"/>
        <v/>
      </c>
      <c r="FC141" t="str">
        <f t="shared" si="44"/>
        <v/>
      </c>
      <c r="FD141" t="str">
        <f t="shared" si="45"/>
        <v>&amp;ref(Nation/LivingLead.jpg,nolink,25x25,Leadership (25));&amp;ref(Item/Quickness.jpg,nolink,25x25,Quickness);&amp;ref(Item/Lucky.jpg,nolink,25x25,Lucky);&amp;br;装備解除不可&amp;br;デスマッチ強制参加</v>
      </c>
      <c r="FE141" t="str">
        <f t="shared" si="46"/>
        <v>攻撃力：12&amp;ref(Item/D_Pierce.jpg,nolink,25x25,Pierce Damage);&amp;ref(Item/D_Magic.jpg,nolink,25x25,Magic Damage);&amp;br;筋力加算+25%&amp;br;2回連続攻撃&amp;br;攻撃修正：3&amp;br;防御修正：6&amp;br;長さ：3&amp;br;&amp;br;&amp;ref(Nation/LivingLead.jpg,nolink,25x25,Leadership (25));&amp;ref(Item/Quickness.jpg,nolink,25x25,Quickness);&amp;ref(Item/Lucky.jpg,nolink,25x25,Lucky);&amp;br;装備解除不可&amp;br;デスマッチ強制参加</v>
      </c>
      <c r="FF141" t="str">
        <f t="shared" si="47"/>
        <v>&amp;br;&amp;ref(Nation/LivingLead.jpg,nolink,25x25,Leadership (25));&amp;ref(Item/Quickness.jpg,nolink,25x25,Quickness);&amp;ref(Item/Lucky.jpg,nolink,25x25,Lucky);&amp;br;装備解除不可&amp;br;デスマッチ強制参加</v>
      </c>
      <c r="FG141" t="str">
        <f t="shared" si="48"/>
        <v>~</v>
      </c>
      <c r="FH141" s="24" t="str">
        <f t="shared" si="49"/>
        <v xml:space="preserve">|BGCOLOR(#000000):&amp;ref(Item/DH Weapons/Champion's-Trident.jpg,nolink,75x75,Champion's Trident);|BGCOLOR(BLACK):COLOR(WHITE):''Champion's Trident''|両手|&amp;ref(Spell/P_Fire.jpg,nolink,25x25,Fire);5|&amp;ref(Spell/V_Fire.jpg,nolink,25x25,Fire Gem);40|
|~|&gt;|&gt;|&gt;|攻撃力：12&amp;ref(Item/D_Pierce.jpg,nolink,25x25,Pierce Damage);&amp;ref(Item/D_Magic.jpg,nolink,25x25,Magic Damage);&amp;br;筋力加算+25%&amp;br;2回連続攻撃&amp;br;攻撃修正：3&amp;br;防御修正：6&amp;br;長さ：3&amp;br;&amp;br;&amp;ref(Nation/LivingLead.jpg,nolink,25x25,Leadership (25));&amp;ref(Item/Quickness.jpg,nolink,25x25,Quickness);&amp;ref(Item/Lucky.jpg,nolink,25x25,Lucky);&amp;br;装備解除不可&amp;br;デスマッチ強制参加|
|&gt;|&gt;|&gt;|&gt;|BGCOLOR(#F5F5F5):デスマッチ景品の一つ。加速しながらの二連攻撃は強烈|
</v>
      </c>
    </row>
    <row r="142" spans="1:164" x14ac:dyDescent="0.15">
      <c r="A142" t="str">
        <f t="shared" si="40"/>
        <v>盾0S</v>
      </c>
      <c r="C142" s="1" t="s">
        <v>3746</v>
      </c>
      <c r="E142" s="1">
        <v>0</v>
      </c>
      <c r="F142" s="1" t="s">
        <v>3747</v>
      </c>
      <c r="H142" s="1" t="s">
        <v>3616</v>
      </c>
      <c r="J142" s="1">
        <v>5</v>
      </c>
      <c r="AN142" s="1">
        <v>23</v>
      </c>
      <c r="AO142" s="1">
        <v>-2</v>
      </c>
      <c r="AP142" s="1">
        <v>9</v>
      </c>
      <c r="AQ142" s="1">
        <v>2</v>
      </c>
      <c r="AS142" s="1" t="s">
        <v>3752</v>
      </c>
      <c r="EQ142" s="7" t="s">
        <v>3753</v>
      </c>
      <c r="ER142" s="20" t="s">
        <v>4500</v>
      </c>
      <c r="ES142" t="str">
        <f t="shared" si="41"/>
        <v>BGCOLOR(#000000):&amp;ref(Item/Shields/Blacksteel-Tower-Shield.jpg,nolink,75x75,Blacksteel Tower Shield);|BGCOLOR(BLACK):COLOR(WHITE):''Blacksteel Tower Shield''</v>
      </c>
      <c r="ET142" t="str">
        <f t="shared" si="34"/>
        <v>&amp;ref(Spell/P_Earth.jpg,nolink,25x25,Earth);1</v>
      </c>
      <c r="EU142" t="str">
        <f t="shared" si="35"/>
        <v>&amp;ref(Spell/V_Earth.jpg,nolink,25x25,Earth Gem);5</v>
      </c>
      <c r="EV142" t="str">
        <f t="shared" si="36"/>
        <v>n/a</v>
      </c>
      <c r="EW142" t="str">
        <f t="shared" si="37"/>
        <v>盾軽減力：23&amp;br;防御修正：-2&amp;br;盾対応力：9&amp;br;装備負担：2&amp;br;魔法の防具</v>
      </c>
      <c r="EX142" t="str">
        <f t="shared" si="38"/>
        <v/>
      </c>
      <c r="EY142" t="str">
        <f t="shared" si="42"/>
        <v/>
      </c>
      <c r="EZ142" t="str">
        <f t="shared" si="50"/>
        <v/>
      </c>
      <c r="FA142" t="str">
        <f t="shared" si="43"/>
        <v/>
      </c>
      <c r="FB142" t="str">
        <f t="shared" si="39"/>
        <v/>
      </c>
      <c r="FC142" t="str">
        <f t="shared" si="44"/>
        <v/>
      </c>
      <c r="FD142" t="str">
        <f t="shared" si="45"/>
        <v>騎乗中使用不可</v>
      </c>
      <c r="FE142" t="str">
        <f t="shared" si="46"/>
        <v>盾軽減力：23&amp;br;防御修正：-2&amp;br;盾対応力：9&amp;br;装備負担：2&amp;br;魔法の防具&amp;br;&amp;br;騎乗中使用不可</v>
      </c>
      <c r="FF142" t="str">
        <f t="shared" si="47"/>
        <v>&amp;br;騎乗中使用不可</v>
      </c>
      <c r="FG142" t="str">
        <f t="shared" si="48"/>
        <v>~</v>
      </c>
      <c r="FH142" s="24" t="str">
        <f t="shared" si="49"/>
        <v xml:space="preserve">|BGCOLOR(#000000):&amp;ref(Item/Shields/Blacksteel-Tower-Shield.jpg,nolink,75x75,Blacksteel Tower Shield);|BGCOLOR(BLACK):COLOR(WHITE):''Blacksteel Tower Shield''|盾|&amp;ref(Spell/P_Earth.jpg,nolink,25x25,Earth);1|&amp;ref(Spell/V_Earth.jpg,nolink,25x25,Earth Gem);5|
|~|&gt;|&gt;|&gt;|盾軽減力：23&amp;br;防御修正：-2&amp;br;盾対応力：9&amp;br;装備負担：2&amp;br;魔法の防具&amp;br;&amp;br;騎乗中使用不可|
|&gt;|&gt;|&gt;|&gt;|BGCOLOR(#F5F5F5):硬い大盾。重いが多くの攻撃を受けてくれる|
</v>
      </c>
    </row>
    <row r="143" spans="1:164" x14ac:dyDescent="0.15">
      <c r="A143" t="str">
        <f t="shared" si="40"/>
        <v/>
      </c>
      <c r="C143" s="1" t="s">
        <v>3746</v>
      </c>
      <c r="E143" s="1">
        <v>0</v>
      </c>
      <c r="F143" s="1" t="s">
        <v>3754</v>
      </c>
      <c r="H143" s="1" t="s">
        <v>3616</v>
      </c>
      <c r="J143" s="1">
        <v>5</v>
      </c>
      <c r="AN143" s="1">
        <v>29</v>
      </c>
      <c r="AO143" s="1">
        <v>-2</v>
      </c>
      <c r="AP143" s="1">
        <v>8</v>
      </c>
      <c r="AQ143" s="1">
        <v>2</v>
      </c>
      <c r="AS143" s="1" t="s">
        <v>3752</v>
      </c>
      <c r="ER143" s="20" t="s">
        <v>4501</v>
      </c>
      <c r="ES143" t="str">
        <f t="shared" si="41"/>
        <v>BGCOLOR(#000000):&amp;ref(Item/Shields/Blacksteel-Kite-Shield.jpg,nolink,75x75,Blacksteel Kite Shield);|BGCOLOR(BLACK):COLOR(WHITE):''Blacksteel Kite Shield''</v>
      </c>
      <c r="ET143" t="str">
        <f t="shared" si="34"/>
        <v>&amp;ref(Spell/P_Earth.jpg,nolink,25x25,Earth);1</v>
      </c>
      <c r="EU143" t="str">
        <f t="shared" si="35"/>
        <v>&amp;ref(Spell/V_Earth.jpg,nolink,25x25,Earth Gem);5</v>
      </c>
      <c r="EV143" t="str">
        <f t="shared" si="36"/>
        <v>n/a</v>
      </c>
      <c r="EW143" t="str">
        <f t="shared" si="37"/>
        <v>盾軽減力：29&amp;br;防御修正：-2&amp;br;盾対応力：8&amp;br;装備負担：2&amp;br;魔法の防具</v>
      </c>
      <c r="EX143" t="str">
        <f t="shared" si="38"/>
        <v>n/a</v>
      </c>
      <c r="EY143" t="str">
        <f t="shared" si="42"/>
        <v/>
      </c>
      <c r="EZ143" t="str">
        <f t="shared" si="50"/>
        <v/>
      </c>
      <c r="FA143" t="str">
        <f t="shared" si="43"/>
        <v/>
      </c>
      <c r="FB143" t="str">
        <f t="shared" si="39"/>
        <v/>
      </c>
      <c r="FC143" t="str">
        <f t="shared" si="44"/>
        <v/>
      </c>
      <c r="FD143" t="str">
        <f t="shared" si="45"/>
        <v/>
      </c>
      <c r="FE143" t="str">
        <f t="shared" si="46"/>
        <v>盾軽減力：29&amp;br;防御修正：-2&amp;br;盾対応力：8&amp;br;装備負担：2&amp;br;魔法の防具</v>
      </c>
      <c r="FF143" t="str">
        <f t="shared" si="47"/>
        <v>~</v>
      </c>
      <c r="FG143" t="str">
        <f t="shared" si="48"/>
        <v>~</v>
      </c>
      <c r="FH143" s="24" t="str">
        <f t="shared" si="49"/>
        <v xml:space="preserve">|BGCOLOR(#000000):&amp;ref(Item/Shields/Blacksteel-Kite-Shield.jpg,nolink,75x75,Blacksteel Kite Shield);|BGCOLOR(BLACK):COLOR(WHITE):''Blacksteel Kite Shield''|盾|&amp;ref(Spell/P_Earth.jpg,nolink,25x25,Earth);1|&amp;ref(Spell/V_Earth.jpg,nolink,25x25,Earth Gem);5|
|~|&gt;|&gt;|&gt;|盾軽減力：29&amp;br;防御修正：-2&amp;br;盾対応力：8&amp;br;装備負担：2&amp;br;魔法の防具|
|&gt;|&gt;|&gt;|&gt;|BGCOLOR(#F5F5F5):硬い騎盾。並の威力では貫けない|
</v>
      </c>
    </row>
    <row r="144" spans="1:164" x14ac:dyDescent="0.15">
      <c r="A144" t="str">
        <f t="shared" si="40"/>
        <v/>
      </c>
      <c r="C144" s="1" t="s">
        <v>3746</v>
      </c>
      <c r="E144" s="1">
        <v>0</v>
      </c>
      <c r="F144" s="1" t="s">
        <v>3755</v>
      </c>
      <c r="H144" s="1" t="s">
        <v>3663</v>
      </c>
      <c r="J144" s="1">
        <v>5</v>
      </c>
      <c r="AN144" s="1">
        <v>17</v>
      </c>
      <c r="AO144" s="1">
        <v>-1</v>
      </c>
      <c r="AP144" s="1">
        <v>7</v>
      </c>
      <c r="AQ144" s="1">
        <v>1</v>
      </c>
      <c r="AS144" s="1" t="s">
        <v>3752</v>
      </c>
      <c r="ER144" s="20" t="s">
        <v>4502</v>
      </c>
      <c r="ES144" t="str">
        <f t="shared" si="41"/>
        <v>BGCOLOR(#000000):&amp;ref(Item/Shields/Enchanted-Shield.jpg,nolink,75x75,Enchanted Shield);|BGCOLOR(BLACK):COLOR(WHITE):''Enchanted Shield''</v>
      </c>
      <c r="ET144" t="str">
        <f t="shared" si="34"/>
        <v>&amp;ref(Spell/P_Astral.jpg,nolink,25x25,Astral);1</v>
      </c>
      <c r="EU144" t="str">
        <f t="shared" si="35"/>
        <v>&amp;ref(Spell/V_Astral.jpg,nolink,25x25,Astral Pearl);5</v>
      </c>
      <c r="EV144" t="str">
        <f t="shared" si="36"/>
        <v>n/a</v>
      </c>
      <c r="EW144" t="str">
        <f t="shared" si="37"/>
        <v>盾軽減力：17&amp;br;防御修正：-1&amp;br;盾対応力：7&amp;br;装備負担：1&amp;br;魔法の防具</v>
      </c>
      <c r="EX144" t="str">
        <f t="shared" si="38"/>
        <v>n/a</v>
      </c>
      <c r="EY144" t="str">
        <f t="shared" si="42"/>
        <v/>
      </c>
      <c r="EZ144" t="str">
        <f t="shared" si="50"/>
        <v/>
      </c>
      <c r="FA144" t="str">
        <f t="shared" si="43"/>
        <v/>
      </c>
      <c r="FB144" t="str">
        <f t="shared" si="39"/>
        <v/>
      </c>
      <c r="FC144" t="str">
        <f t="shared" si="44"/>
        <v/>
      </c>
      <c r="FD144" t="str">
        <f t="shared" si="45"/>
        <v/>
      </c>
      <c r="FE144" t="str">
        <f t="shared" si="46"/>
        <v>盾軽減力：17&amp;br;防御修正：-1&amp;br;盾対応力：7&amp;br;装備負担：1&amp;br;魔法の防具</v>
      </c>
      <c r="FF144" t="str">
        <f t="shared" si="47"/>
        <v>~</v>
      </c>
      <c r="FG144" t="str">
        <f t="shared" si="48"/>
        <v>~</v>
      </c>
      <c r="FH144" s="24" t="str">
        <f t="shared" si="49"/>
        <v xml:space="preserve">|BGCOLOR(#000000):&amp;ref(Item/Shields/Enchanted-Shield.jpg,nolink,75x75,Enchanted Shield);|BGCOLOR(BLACK):COLOR(WHITE):''Enchanted Shield''|盾|&amp;ref(Spell/P_Astral.jpg,nolink,25x25,Astral);1|&amp;ref(Spell/V_Astral.jpg,nolink,25x25,Astral Pearl);5|
|~|&gt;|&gt;|&gt;|盾軽減力：17&amp;br;防御修正：-1&amp;br;盾対応力：7&amp;br;装備負担：1&amp;br;魔法の防具|
|&gt;|&gt;|&gt;|&gt;|BGCOLOR(#F5F5F5):バランスの良い盾。重さも控えめ|
</v>
      </c>
    </row>
    <row r="145" spans="1:164" x14ac:dyDescent="0.15">
      <c r="A145" t="str">
        <f t="shared" si="40"/>
        <v>盾0E</v>
      </c>
      <c r="C145" s="1" t="s">
        <v>3746</v>
      </c>
      <c r="E145" s="1">
        <v>0</v>
      </c>
      <c r="F145" s="1" t="s">
        <v>3756</v>
      </c>
      <c r="H145" s="1" t="s">
        <v>3642</v>
      </c>
      <c r="J145" s="1">
        <v>5</v>
      </c>
      <c r="AN145" s="1">
        <v>13</v>
      </c>
      <c r="AO145" s="1">
        <v>0</v>
      </c>
      <c r="AP145" s="1">
        <v>4</v>
      </c>
      <c r="AQ145" s="1">
        <v>0</v>
      </c>
      <c r="AS145" s="1" t="s">
        <v>3752</v>
      </c>
      <c r="ER145" s="20" t="s">
        <v>4503</v>
      </c>
      <c r="ES145" t="str">
        <f t="shared" si="41"/>
        <v>BGCOLOR(#000000):&amp;ref(Item/Shields/Raw-Hide-Shield.jpg,nolink,75x75,Raw Hide Shield);|BGCOLOR(BLACK):COLOR(WHITE):''Raw Hide Shield''</v>
      </c>
      <c r="ET145" t="str">
        <f t="shared" si="34"/>
        <v>&amp;ref(Spell/P_Nature.jpg,nolink,25x25,Nature);1</v>
      </c>
      <c r="EU145" t="str">
        <f t="shared" si="35"/>
        <v>&amp;ref(Spell/V_Nature.jpg,nolink,25x25,Nature Gem);5</v>
      </c>
      <c r="EV145" t="str">
        <f t="shared" si="36"/>
        <v>n/a</v>
      </c>
      <c r="EW145" t="str">
        <f t="shared" si="37"/>
        <v>盾軽減力：13&amp;br;防御修正：0&amp;br;盾対応力：4&amp;br;装備負担：0&amp;br;魔法の防具</v>
      </c>
      <c r="EX145" t="str">
        <f t="shared" si="38"/>
        <v>n/a</v>
      </c>
      <c r="EY145" t="str">
        <f t="shared" si="42"/>
        <v/>
      </c>
      <c r="EZ145" t="str">
        <f t="shared" si="50"/>
        <v/>
      </c>
      <c r="FA145" t="str">
        <f t="shared" si="43"/>
        <v/>
      </c>
      <c r="FB145" t="str">
        <f t="shared" si="39"/>
        <v/>
      </c>
      <c r="FC145" t="str">
        <f t="shared" si="44"/>
        <v/>
      </c>
      <c r="FD145" t="str">
        <f t="shared" si="45"/>
        <v/>
      </c>
      <c r="FE145" t="str">
        <f t="shared" si="46"/>
        <v>盾軽減力：13&amp;br;防御修正：0&amp;br;盾対応力：4&amp;br;装備負担：0&amp;br;魔法の防具</v>
      </c>
      <c r="FF145" t="str">
        <f t="shared" si="47"/>
        <v>~</v>
      </c>
      <c r="FG145" t="str">
        <f t="shared" si="48"/>
        <v>~</v>
      </c>
      <c r="FH145" s="24" t="str">
        <f t="shared" si="49"/>
        <v xml:space="preserve">|BGCOLOR(#000000):&amp;ref(Item/Shields/Raw-Hide-Shield.jpg,nolink,75x75,Raw Hide Shield);|BGCOLOR(BLACK):COLOR(WHITE):''Raw Hide Shield''|盾|&amp;ref(Spell/P_Nature.jpg,nolink,25x25,Nature);1|&amp;ref(Spell/V_Nature.jpg,nolink,25x25,Nature Gem);5|
|~|&gt;|&gt;|&gt;|盾軽減力：13&amp;br;防御修正：0&amp;br;盾対応力：4&amp;br;装備負担：0&amp;br;魔法の防具|
|&gt;|&gt;|&gt;|&gt;|BGCOLOR(#F5F5F5):軽いが脆い盾。頼りないが邪魔にもならない|
</v>
      </c>
    </row>
    <row r="146" spans="1:164" x14ac:dyDescent="0.15">
      <c r="A146" t="str">
        <f t="shared" si="40"/>
        <v>盾2S</v>
      </c>
      <c r="C146" s="1" t="s">
        <v>3746</v>
      </c>
      <c r="E146" s="1">
        <v>2</v>
      </c>
      <c r="F146" s="1" t="s">
        <v>3757</v>
      </c>
      <c r="H146" s="1" t="s">
        <v>3625</v>
      </c>
      <c r="J146" s="1">
        <v>10</v>
      </c>
      <c r="AN146" s="1">
        <v>16</v>
      </c>
      <c r="AO146" s="1">
        <v>0</v>
      </c>
      <c r="AP146" s="1">
        <v>8</v>
      </c>
      <c r="AQ146" s="1">
        <v>0</v>
      </c>
      <c r="AS146" s="1" t="s">
        <v>3752</v>
      </c>
      <c r="EQ146" s="7" t="s">
        <v>3753</v>
      </c>
      <c r="ER146" s="20" t="s">
        <v>4504</v>
      </c>
      <c r="ES146" t="str">
        <f t="shared" si="41"/>
        <v>BGCOLOR(#000000):&amp;ref(Item/Shields/Weightless-Tower-Shield.jpg,nolink,75x75,Weightless Tower Shield);|BGCOLOR(BLACK):COLOR(WHITE):''Weightless Tower Shield''</v>
      </c>
      <c r="ET146" t="str">
        <f t="shared" si="34"/>
        <v>&amp;ref(Spell/P_Air.jpg,nolink,25x25,Air);2</v>
      </c>
      <c r="EU146" t="str">
        <f t="shared" si="35"/>
        <v>&amp;ref(Spell/V_Air.jpg,nolink,25x25,Air Gem);10</v>
      </c>
      <c r="EV146" t="str">
        <f t="shared" si="36"/>
        <v>n/a</v>
      </c>
      <c r="EW146" t="str">
        <f t="shared" si="37"/>
        <v>盾軽減力：16&amp;br;防御修正：0&amp;br;盾対応力：8&amp;br;装備負担：0&amp;br;魔法の防具</v>
      </c>
      <c r="EX146" t="str">
        <f t="shared" si="38"/>
        <v/>
      </c>
      <c r="EY146" t="str">
        <f t="shared" si="42"/>
        <v/>
      </c>
      <c r="EZ146" t="str">
        <f t="shared" si="50"/>
        <v/>
      </c>
      <c r="FA146" t="str">
        <f t="shared" si="43"/>
        <v/>
      </c>
      <c r="FB146" t="str">
        <f t="shared" si="39"/>
        <v/>
      </c>
      <c r="FC146" t="str">
        <f t="shared" si="44"/>
        <v/>
      </c>
      <c r="FD146" t="str">
        <f t="shared" si="45"/>
        <v>騎乗中使用不可</v>
      </c>
      <c r="FE146" t="str">
        <f t="shared" si="46"/>
        <v>盾軽減力：16&amp;br;防御修正：0&amp;br;盾対応力：8&amp;br;装備負担：0&amp;br;魔法の防具&amp;br;&amp;br;騎乗中使用不可</v>
      </c>
      <c r="FF146" t="str">
        <f t="shared" si="47"/>
        <v>&amp;br;騎乗中使用不可</v>
      </c>
      <c r="FG146" t="str">
        <f t="shared" si="48"/>
        <v>~</v>
      </c>
      <c r="FH146" s="24" t="str">
        <f t="shared" si="49"/>
        <v xml:space="preserve">|BGCOLOR(#000000):&amp;ref(Item/Shields/Weightless-Tower-Shield.jpg,nolink,75x75,Weightless Tower Shield);|BGCOLOR(BLACK):COLOR(WHITE):''Weightless Tower Shield''|盾|&amp;ref(Spell/P_Air.jpg,nolink,25x25,Air);2|&amp;ref(Spell/V_Air.jpg,nolink,25x25,Air Gem);10|
|~|&gt;|&gt;|&gt;|盾軽減力：16&amp;br;防御修正：0&amp;br;盾対応力：8&amp;br;装備負担：0&amp;br;魔法の防具&amp;br;&amp;br;騎乗中使用不可|
|&gt;|&gt;|&gt;|&gt;|BGCOLOR(#F5F5F5):軽い大盾。邪魔にならないが少々脆い|
</v>
      </c>
    </row>
    <row r="147" spans="1:164" x14ac:dyDescent="0.15">
      <c r="A147" t="str">
        <f t="shared" si="40"/>
        <v/>
      </c>
      <c r="C147" s="1" t="s">
        <v>3746</v>
      </c>
      <c r="E147" s="1">
        <v>2</v>
      </c>
      <c r="F147" s="1" t="s">
        <v>3758</v>
      </c>
      <c r="H147" s="1" t="s">
        <v>3625</v>
      </c>
      <c r="J147" s="1">
        <v>10</v>
      </c>
      <c r="AN147" s="1">
        <v>21</v>
      </c>
      <c r="AO147" s="1">
        <v>0</v>
      </c>
      <c r="AP147" s="1">
        <v>7</v>
      </c>
      <c r="AQ147" s="1">
        <v>0</v>
      </c>
      <c r="AS147" s="1" t="s">
        <v>3752</v>
      </c>
      <c r="ER147" s="20" t="s">
        <v>4505</v>
      </c>
      <c r="ES147" t="str">
        <f t="shared" si="41"/>
        <v>BGCOLOR(#000000):&amp;ref(Item/Shields/Weightless-Kite-Shield.jpg,nolink,75x75,Weightless Kite Shield);|BGCOLOR(BLACK):COLOR(WHITE):''Weightless Kite Shield''</v>
      </c>
      <c r="ET147" t="str">
        <f t="shared" si="34"/>
        <v>&amp;ref(Spell/P_Air.jpg,nolink,25x25,Air);2</v>
      </c>
      <c r="EU147" t="str">
        <f t="shared" si="35"/>
        <v>&amp;ref(Spell/V_Air.jpg,nolink,25x25,Air Gem);10</v>
      </c>
      <c r="EV147" t="str">
        <f t="shared" si="36"/>
        <v>n/a</v>
      </c>
      <c r="EW147" t="str">
        <f t="shared" si="37"/>
        <v>盾軽減力：21&amp;br;防御修正：0&amp;br;盾対応力：7&amp;br;装備負担：0&amp;br;魔法の防具</v>
      </c>
      <c r="EX147" t="str">
        <f t="shared" si="38"/>
        <v>n/a</v>
      </c>
      <c r="EY147" t="str">
        <f t="shared" si="42"/>
        <v/>
      </c>
      <c r="EZ147" t="str">
        <f t="shared" si="50"/>
        <v/>
      </c>
      <c r="FA147" t="str">
        <f t="shared" si="43"/>
        <v/>
      </c>
      <c r="FB147" t="str">
        <f t="shared" si="39"/>
        <v/>
      </c>
      <c r="FC147" t="str">
        <f t="shared" si="44"/>
        <v/>
      </c>
      <c r="FD147" t="str">
        <f t="shared" si="45"/>
        <v/>
      </c>
      <c r="FE147" t="str">
        <f t="shared" si="46"/>
        <v>盾軽減力：21&amp;br;防御修正：0&amp;br;盾対応力：7&amp;br;装備負担：0&amp;br;魔法の防具</v>
      </c>
      <c r="FF147" t="str">
        <f t="shared" si="47"/>
        <v>~</v>
      </c>
      <c r="FG147" t="str">
        <f t="shared" si="48"/>
        <v>~</v>
      </c>
      <c r="FH147" s="24" t="str">
        <f t="shared" si="49"/>
        <v xml:space="preserve">|BGCOLOR(#000000):&amp;ref(Item/Shields/Weightless-Kite-Shield.jpg,nolink,75x75,Weightless Kite Shield);|BGCOLOR(BLACK):COLOR(WHITE):''Weightless Kite Shield''|盾|&amp;ref(Spell/P_Air.jpg,nolink,25x25,Air);2|&amp;ref(Spell/V_Air.jpg,nolink,25x25,Air Gem);10|
|~|&gt;|&gt;|&gt;|盾軽減力：21&amp;br;防御修正：0&amp;br;盾対応力：7&amp;br;装備負担：0&amp;br;魔法の防具|
|&gt;|&gt;|&gt;|&gt;|BGCOLOR(#F5F5F5):軽い騎盾。軽減力も十分|
</v>
      </c>
    </row>
    <row r="148" spans="1:164" x14ac:dyDescent="0.15">
      <c r="A148" t="str">
        <f t="shared" si="40"/>
        <v/>
      </c>
      <c r="C148" s="1" t="s">
        <v>3746</v>
      </c>
      <c r="E148" s="1">
        <v>2</v>
      </c>
      <c r="F148" s="1" t="s">
        <v>3759</v>
      </c>
      <c r="H148" s="1" t="s">
        <v>3760</v>
      </c>
      <c r="J148" s="1">
        <v>10</v>
      </c>
      <c r="AN148" s="1">
        <v>23</v>
      </c>
      <c r="AO148" s="1">
        <v>-3</v>
      </c>
      <c r="AP148" s="1">
        <v>6</v>
      </c>
      <c r="AQ148" s="1">
        <v>3</v>
      </c>
      <c r="AS148" s="1" t="s">
        <v>3752</v>
      </c>
      <c r="EQ148" s="7" t="s">
        <v>3761</v>
      </c>
      <c r="ER148" s="20" t="s">
        <v>4506</v>
      </c>
      <c r="ES148" t="str">
        <f t="shared" si="41"/>
        <v>BGCOLOR(#000000):&amp;ref(Item/Shields/Lead-Shield.jpg,nolink,75x75,Lead Shield);|BGCOLOR(BLACK):COLOR(WHITE):''Lead Shield''</v>
      </c>
      <c r="ET148" t="str">
        <f t="shared" si="34"/>
        <v>&amp;ref(Spell/P_Earth.jpg,nolink,25x25,Earth);2</v>
      </c>
      <c r="EU148" t="str">
        <f t="shared" si="35"/>
        <v>&amp;ref(Spell/V_Earth.jpg,nolink,25x25,Earth Gem);10</v>
      </c>
      <c r="EV148" t="str">
        <f t="shared" si="36"/>
        <v>n/a</v>
      </c>
      <c r="EW148" t="str">
        <f t="shared" si="37"/>
        <v>盾軽減力：23&amp;br;防御修正：-3&amp;br;盾対応力：6&amp;br;装備負担：3&amp;br;魔法の防具</v>
      </c>
      <c r="EX148" t="str">
        <f t="shared" si="38"/>
        <v/>
      </c>
      <c r="EY148" t="str">
        <f t="shared" si="42"/>
        <v/>
      </c>
      <c r="EZ148" t="str">
        <f t="shared" si="50"/>
        <v/>
      </c>
      <c r="FA148" t="str">
        <f t="shared" si="43"/>
        <v/>
      </c>
      <c r="FB148" t="str">
        <f t="shared" si="39"/>
        <v/>
      </c>
      <c r="FC148" t="str">
        <f t="shared" si="44"/>
        <v/>
      </c>
      <c r="FD148" t="str">
        <f t="shared" si="45"/>
        <v>魔法抵抗+4</v>
      </c>
      <c r="FE148" t="str">
        <f t="shared" si="46"/>
        <v>盾軽減力：23&amp;br;防御修正：-3&amp;br;盾対応力：6&amp;br;装備負担：3&amp;br;魔法の防具&amp;br;&amp;br;魔法抵抗+4</v>
      </c>
      <c r="FF148" t="str">
        <f t="shared" si="47"/>
        <v>&amp;br;魔法抵抗+4</v>
      </c>
      <c r="FG148" t="str">
        <f t="shared" si="48"/>
        <v>~</v>
      </c>
      <c r="FH148" s="24" t="str">
        <f t="shared" si="49"/>
        <v xml:space="preserve">|BGCOLOR(#000000):&amp;ref(Item/Shields/Lead-Shield.jpg,nolink,75x75,Lead Shield);|BGCOLOR(BLACK):COLOR(WHITE):''Lead Shield''|盾|&amp;ref(Spell/P_Earth.jpg,nolink,25x25,Earth);2|&amp;ref(Spell/V_Earth.jpg,nolink,25x25,Earth Gem);10|
|~|&gt;|&gt;|&gt;|盾軽減力：23&amp;br;防御修正：-3&amp;br;盾対応力：6&amp;br;装備負担：3&amp;br;魔法の防具&amp;br;&amp;br;魔法抵抗+4|
|&gt;|&gt;|&gt;|&gt;|BGCOLOR(#F5F5F5):抵抗力を高める鉛の盾。かなり重いのが難点|
</v>
      </c>
    </row>
    <row r="149" spans="1:164" x14ac:dyDescent="0.15">
      <c r="A149" t="str">
        <f t="shared" si="40"/>
        <v/>
      </c>
      <c r="C149" s="1" t="s">
        <v>3746</v>
      </c>
      <c r="E149" s="1">
        <v>2</v>
      </c>
      <c r="F149" s="1" t="s">
        <v>3762</v>
      </c>
      <c r="H149" s="1" t="s">
        <v>3616</v>
      </c>
      <c r="I149" s="1" t="s">
        <v>3629</v>
      </c>
      <c r="J149" s="1">
        <v>5</v>
      </c>
      <c r="K149" s="7">
        <v>5</v>
      </c>
      <c r="AN149" s="1">
        <v>21</v>
      </c>
      <c r="AO149" s="1">
        <v>-1</v>
      </c>
      <c r="AP149" s="1">
        <v>8</v>
      </c>
      <c r="AQ149" s="1">
        <v>1</v>
      </c>
      <c r="AS149" s="1" t="s">
        <v>3752</v>
      </c>
      <c r="BK149" s="2">
        <v>80</v>
      </c>
      <c r="ER149" s="20" t="s">
        <v>4507</v>
      </c>
      <c r="ES149" t="str">
        <f t="shared" si="41"/>
        <v>BGCOLOR(#000000):&amp;ref(Item/Shields/Shield-of-Valor.jpg,nolink,75x75,Shield of Valor);|BGCOLOR(BLACK):COLOR(WHITE):''Shield of Valor''</v>
      </c>
      <c r="ET149" t="str">
        <f t="shared" si="34"/>
        <v>&amp;ref(Spell/P_Earth.jpg,nolink,25x25,Earth);1&amp;ref(Spell/P_Air.jpg,nolink,25x25,Air);1</v>
      </c>
      <c r="EU149" t="str">
        <f t="shared" si="35"/>
        <v>&amp;ref(Spell/V_Earth.jpg,nolink,25x25,Earth Gem);5&amp;ref(Spell/V_Air.jpg,nolink,25x25,Air Gem);5</v>
      </c>
      <c r="EV149" t="str">
        <f t="shared" si="36"/>
        <v>n/a</v>
      </c>
      <c r="EW149" t="str">
        <f t="shared" si="37"/>
        <v>盾軽減力：21&amp;br;防御修正：-1&amp;br;盾対応力：8&amp;br;装備負担：1&amp;br;魔法の防具</v>
      </c>
      <c r="EX149" t="str">
        <f t="shared" si="38"/>
        <v>&amp;ref(Item/Air-Shield.jpg,nolink,25x25,Air Shield (80));</v>
      </c>
      <c r="EY149" t="str">
        <f t="shared" si="42"/>
        <v/>
      </c>
      <c r="EZ149" t="str">
        <f t="shared" si="50"/>
        <v/>
      </c>
      <c r="FA149" t="str">
        <f t="shared" si="43"/>
        <v/>
      </c>
      <c r="FB149" t="str">
        <f t="shared" si="39"/>
        <v/>
      </c>
      <c r="FC149" t="str">
        <f t="shared" si="44"/>
        <v/>
      </c>
      <c r="FD149" t="str">
        <f t="shared" si="45"/>
        <v>&amp;ref(Item/Air-Shield.jpg,nolink,25x25,Air Shield (80));</v>
      </c>
      <c r="FE149" t="str">
        <f t="shared" si="46"/>
        <v>盾軽減力：21&amp;br;防御修正：-1&amp;br;盾対応力：8&amp;br;装備負担：1&amp;br;魔法の防具&amp;br;&amp;br;&amp;ref(Item/Air-Shield.jpg,nolink,25x25,Air Shield (80));</v>
      </c>
      <c r="FF149" t="str">
        <f t="shared" si="47"/>
        <v>&amp;br;&amp;ref(Item/Air-Shield.jpg,nolink,25x25,Air Shield (80));</v>
      </c>
      <c r="FG149" t="str">
        <f t="shared" si="48"/>
        <v>~</v>
      </c>
      <c r="FH149" s="24" t="str">
        <f t="shared" si="49"/>
        <v xml:space="preserve">|BGCOLOR(#000000):&amp;ref(Item/Shields/Shield-of-Valor.jpg,nolink,75x75,Shield of Valor);|BGCOLOR(BLACK):COLOR(WHITE):''Shield of Valor''|盾|&amp;ref(Spell/P_Earth.jpg,nolink,25x25,Earth);1&amp;ref(Spell/P_Air.jpg,nolink,25x25,Air);1|&amp;ref(Spell/V_Earth.jpg,nolink,25x25,Earth Gem);5&amp;ref(Spell/V_Air.jpg,nolink,25x25,Air Gem);5|
|~|&gt;|&gt;|&gt;|盾軽減力：21&amp;br;防御修正：-1&amp;br;盾対応力：8&amp;br;装備負担：1&amp;br;魔法の防具&amp;br;&amp;br;&amp;ref(Item/Air-Shield.jpg,nolink,25x25,Air Shield (80));|
|&gt;|&gt;|&gt;|&gt;|BGCOLOR(#F5F5F5):射撃への徹底的な対策。効果は高い|
</v>
      </c>
    </row>
    <row r="150" spans="1:164" x14ac:dyDescent="0.15">
      <c r="A150" t="str">
        <f t="shared" si="40"/>
        <v/>
      </c>
      <c r="C150" s="1" t="s">
        <v>3746</v>
      </c>
      <c r="E150" s="1">
        <v>2</v>
      </c>
      <c r="F150" s="1" t="s">
        <v>3763</v>
      </c>
      <c r="H150" s="1" t="s">
        <v>3684</v>
      </c>
      <c r="I150" s="1" t="s">
        <v>3760</v>
      </c>
      <c r="J150" s="1">
        <v>15</v>
      </c>
      <c r="K150" s="7">
        <v>10</v>
      </c>
      <c r="AN150" s="1">
        <v>30</v>
      </c>
      <c r="AO150" s="1">
        <v>-4</v>
      </c>
      <c r="AP150" s="1">
        <v>7</v>
      </c>
      <c r="AQ150" s="1">
        <v>4</v>
      </c>
      <c r="AS150" s="1" t="s">
        <v>3752</v>
      </c>
      <c r="EQ150" s="7" t="s">
        <v>3764</v>
      </c>
      <c r="ER150" s="20" t="s">
        <v>4508</v>
      </c>
      <c r="ES150" t="str">
        <f t="shared" si="41"/>
        <v>BGCOLOR(#000000):&amp;ref(Item/Shields/Crystal-Shield.jpg,nolink,75x75,Crystal Shield);|BGCOLOR(BLACK):COLOR(WHITE):''Crystal Shield''</v>
      </c>
      <c r="ET150" t="str">
        <f t="shared" si="34"/>
        <v>&amp;ref(Spell/P_Astral.jpg,nolink,25x25,Astral);3&amp;ref(Spell/P_Earth.jpg,nolink,25x25,Earth);2</v>
      </c>
      <c r="EU150" t="str">
        <f t="shared" si="35"/>
        <v>&amp;ref(Spell/V_Astral.jpg,nolink,25x25,Astral Pearl);15&amp;ref(Spell/V_Earth.jpg,nolink,25x25,Earth Gem);10</v>
      </c>
      <c r="EV150" t="str">
        <f t="shared" si="36"/>
        <v>n/a</v>
      </c>
      <c r="EW150" t="str">
        <f t="shared" si="37"/>
        <v>盾軽減力：30&amp;br;防御修正：-4&amp;br;盾対応力：7&amp;br;装備負担：4&amp;br;魔法の防具</v>
      </c>
      <c r="EX150" t="str">
        <f t="shared" si="38"/>
        <v/>
      </c>
      <c r="EY150" t="str">
        <f t="shared" si="42"/>
        <v/>
      </c>
      <c r="EZ150" t="str">
        <f t="shared" si="50"/>
        <v/>
      </c>
      <c r="FA150" t="str">
        <f t="shared" si="43"/>
        <v/>
      </c>
      <c r="FB150" t="str">
        <f t="shared" si="39"/>
        <v/>
      </c>
      <c r="FC150" t="str">
        <f t="shared" si="44"/>
        <v/>
      </c>
      <c r="FD150" t="str">
        <f t="shared" si="45"/>
        <v>戦闘開始時自動発動：Power of the Spheres&amp;br;騎乗中使用不可</v>
      </c>
      <c r="FE150" t="str">
        <f t="shared" si="46"/>
        <v>盾軽減力：30&amp;br;防御修正：-4&amp;br;盾対応力：7&amp;br;装備負担：4&amp;br;魔法の防具&amp;br;&amp;br;戦闘開始時自動発動：Power of the Spheres&amp;br;騎乗中使用不可</v>
      </c>
      <c r="FF150" t="str">
        <f t="shared" si="47"/>
        <v>&amp;br;戦闘開始時自動発動：Power of the Spheres&amp;br;騎乗中使用不可</v>
      </c>
      <c r="FG150" t="str">
        <f t="shared" si="48"/>
        <v>~</v>
      </c>
      <c r="FH150" s="24" t="str">
        <f t="shared" si="49"/>
        <v xml:space="preserve">|BGCOLOR(#000000):&amp;ref(Item/Shields/Crystal-Shield.jpg,nolink,75x75,Crystal Shield);|BGCOLOR(BLACK):COLOR(WHITE):''Crystal Shield''|盾|&amp;ref(Spell/P_Astral.jpg,nolink,25x25,Astral);3&amp;ref(Spell/P_Earth.jpg,nolink,25x25,Earth);2|&amp;ref(Spell/V_Astral.jpg,nolink,25x25,Astral Pearl);15&amp;ref(Spell/V_Earth.jpg,nolink,25x25,Earth Gem);10|
|~|&gt;|&gt;|&gt;|盾軽減力：30&amp;br;防御修正：-4&amp;br;盾対応力：7&amp;br;装備負担：4&amp;br;魔法の防具&amp;br;&amp;br;戦闘開始時自動発動：Power of the Spheres&amp;br;騎乗中使用不可|
|&gt;|&gt;|&gt;|&gt;|BGCOLOR(#F5F5F5):戦闘中の魔力を高める。あまりにも重い|
</v>
      </c>
    </row>
    <row r="151" spans="1:164" x14ac:dyDescent="0.15">
      <c r="A151" t="str">
        <f t="shared" si="40"/>
        <v/>
      </c>
      <c r="C151" s="1" t="s">
        <v>3746</v>
      </c>
      <c r="E151" s="1">
        <v>2</v>
      </c>
      <c r="F151" s="1" t="s">
        <v>3765</v>
      </c>
      <c r="H151" s="1" t="s">
        <v>3621</v>
      </c>
      <c r="J151" s="1">
        <v>10</v>
      </c>
      <c r="AN151" s="1">
        <v>16</v>
      </c>
      <c r="AO151" s="1">
        <v>0</v>
      </c>
      <c r="AP151" s="1">
        <v>5</v>
      </c>
      <c r="AQ151" s="1">
        <v>0</v>
      </c>
      <c r="AS151" s="1" t="s">
        <v>3752</v>
      </c>
      <c r="EQ151" s="7" t="s">
        <v>3766</v>
      </c>
      <c r="ER151" s="20" t="s">
        <v>4509</v>
      </c>
      <c r="ES151" t="str">
        <f t="shared" si="41"/>
        <v>BGCOLOR(#000000):&amp;ref(Item/Shields/Eye-Shield.jpg,nolink,75x75,Eye Shield);|BGCOLOR(BLACK):COLOR(WHITE):''Eye Shield''</v>
      </c>
      <c r="ET151" t="str">
        <f t="shared" si="34"/>
        <v>&amp;ref(Spell/P_Nature.jpg,nolink,25x25,Nature);2</v>
      </c>
      <c r="EU151" t="str">
        <f t="shared" si="35"/>
        <v>&amp;ref(Spell/V_Nature.jpg,nolink,25x25,Nature Gem);10</v>
      </c>
      <c r="EV151" t="str">
        <f t="shared" si="36"/>
        <v>n/a</v>
      </c>
      <c r="EW151" t="str">
        <f t="shared" si="37"/>
        <v>盾軽減力：16&amp;br;防御修正：0&amp;br;盾対応力：5&amp;br;装備負担：0&amp;br;魔法の防具</v>
      </c>
      <c r="EX151" t="str">
        <f t="shared" si="38"/>
        <v/>
      </c>
      <c r="EY151" t="str">
        <f t="shared" si="42"/>
        <v/>
      </c>
      <c r="EZ151" t="str">
        <f t="shared" si="50"/>
        <v/>
      </c>
      <c r="FA151" t="str">
        <f t="shared" si="43"/>
        <v/>
      </c>
      <c r="FB151" t="str">
        <f t="shared" si="39"/>
        <v/>
      </c>
      <c r="FC151" t="str">
        <f t="shared" si="44"/>
        <v/>
      </c>
      <c r="FD151" t="str">
        <f t="shared" si="45"/>
        <v>近接攻撃に目潰しで自動反撃（抵抗可能）</v>
      </c>
      <c r="FE151" t="str">
        <f t="shared" si="46"/>
        <v>盾軽減力：16&amp;br;防御修正：0&amp;br;盾対応力：5&amp;br;装備負担：0&amp;br;魔法の防具&amp;br;&amp;br;近接攻撃に目潰しで自動反撃（抵抗可能）</v>
      </c>
      <c r="FF151" t="str">
        <f t="shared" si="47"/>
        <v>&amp;br;近接攻撃に目潰しで自動反撃（抵抗可能）</v>
      </c>
      <c r="FG151" t="str">
        <f t="shared" si="48"/>
        <v>~</v>
      </c>
      <c r="FH151" s="24" t="str">
        <f t="shared" si="49"/>
        <v xml:space="preserve">|BGCOLOR(#000000):&amp;ref(Item/Shields/Eye-Shield.jpg,nolink,75x75,Eye Shield);|BGCOLOR(BLACK):COLOR(WHITE):''Eye Shield''|盾|&amp;ref(Spell/P_Nature.jpg,nolink,25x25,Nature);2|&amp;ref(Spell/V_Nature.jpg,nolink,25x25,Nature Gem);10|
|~|&gt;|&gt;|&gt;|盾軽減力：16&amp;br;防御修正：0&amp;br;盾対応力：5&amp;br;装備負担：0&amp;br;魔法の防具&amp;br;&amp;br;近接攻撃に目潰しで自動反撃（抵抗可能）|
|&gt;|&gt;|&gt;|&gt;|BGCOLOR(#F5F5F5):敵の目を潰す盾。やや脆いが嫌らしい性能|
</v>
      </c>
    </row>
    <row r="152" spans="1:164" x14ac:dyDescent="0.15">
      <c r="A152" t="str">
        <f t="shared" si="40"/>
        <v>盾2E</v>
      </c>
      <c r="C152" s="1" t="s">
        <v>3746</v>
      </c>
      <c r="E152" s="1">
        <v>2</v>
      </c>
      <c r="F152" s="1" t="s">
        <v>3767</v>
      </c>
      <c r="H152" s="1" t="s">
        <v>3633</v>
      </c>
      <c r="J152" s="1">
        <v>10</v>
      </c>
      <c r="AN152" s="1">
        <v>21</v>
      </c>
      <c r="AO152" s="1">
        <v>-1</v>
      </c>
      <c r="AP152" s="1">
        <v>8</v>
      </c>
      <c r="AQ152" s="1">
        <v>1</v>
      </c>
      <c r="AS152" s="1" t="s">
        <v>3752</v>
      </c>
      <c r="AY152" s="2">
        <v>5</v>
      </c>
      <c r="BB152" s="2">
        <v>1</v>
      </c>
      <c r="ER152" s="20" t="s">
        <v>4510</v>
      </c>
      <c r="ES152" t="str">
        <f t="shared" si="41"/>
        <v>BGCOLOR(#000000):&amp;ref(Item/Shields/Ice-Aegis.jpg,nolink,75x75,Ice Aegis);|BGCOLOR(BLACK):COLOR(WHITE):''Ice Aegis''</v>
      </c>
      <c r="ET152" t="str">
        <f t="shared" si="34"/>
        <v>&amp;ref(Spell/P_Water.jpg,nolink,25x25,Water);2</v>
      </c>
      <c r="EU152" t="str">
        <f t="shared" si="35"/>
        <v>&amp;ref(Spell/V_Water.jpg,nolink,25x25,Water Gem);10</v>
      </c>
      <c r="EV152" t="str">
        <f t="shared" si="36"/>
        <v>n/a</v>
      </c>
      <c r="EW152" t="str">
        <f t="shared" si="37"/>
        <v>盾軽減力：21&amp;br;防御修正：-1&amp;br;盾対応力：8&amp;br;装備負担：1&amp;br;魔法の防具</v>
      </c>
      <c r="EX152" t="str">
        <f t="shared" si="38"/>
        <v>&amp;ref(Item/Cold-Resistant.jpg,nolink,25x25,Cold Resistant (5));&amp;ref(Item/Ice-Protection.jpg,nolink,25x25,Ice Protection (1));</v>
      </c>
      <c r="EY152" t="str">
        <f t="shared" si="42"/>
        <v/>
      </c>
      <c r="EZ152" t="str">
        <f t="shared" si="50"/>
        <v/>
      </c>
      <c r="FA152" t="str">
        <f t="shared" si="43"/>
        <v/>
      </c>
      <c r="FB152" t="str">
        <f t="shared" si="39"/>
        <v/>
      </c>
      <c r="FC152" t="str">
        <f t="shared" si="44"/>
        <v/>
      </c>
      <c r="FD152" t="str">
        <f t="shared" si="45"/>
        <v>&amp;ref(Item/Cold-Resistant.jpg,nolink,25x25,Cold Resistant (5));&amp;ref(Item/Ice-Protection.jpg,nolink,25x25,Ice Protection (1));</v>
      </c>
      <c r="FE152" t="str">
        <f t="shared" si="46"/>
        <v>盾軽減力：21&amp;br;防御修正：-1&amp;br;盾対応力：8&amp;br;装備負担：1&amp;br;魔法の防具&amp;br;&amp;br;&amp;ref(Item/Cold-Resistant.jpg,nolink,25x25,Cold Resistant (5));&amp;ref(Item/Ice-Protection.jpg,nolink,25x25,Ice Protection (1));</v>
      </c>
      <c r="FF152" t="str">
        <f t="shared" si="47"/>
        <v>&amp;br;&amp;ref(Item/Cold-Resistant.jpg,nolink,25x25,Cold Resistant (5));&amp;ref(Item/Ice-Protection.jpg,nolink,25x25,Ice Protection (1));</v>
      </c>
      <c r="FG152" t="str">
        <f t="shared" si="48"/>
        <v>~</v>
      </c>
      <c r="FH152" s="24" t="str">
        <f t="shared" si="49"/>
        <v xml:space="preserve">|BGCOLOR(#000000):&amp;ref(Item/Shields/Ice-Aegis.jpg,nolink,75x75,Ice Aegis);|BGCOLOR(BLACK):COLOR(WHITE):''Ice Aegis''|盾|&amp;ref(Spell/P_Water.jpg,nolink,25x25,Water);2|&amp;ref(Spell/V_Water.jpg,nolink,25x25,Water Gem);10|
|~|&gt;|&gt;|&gt;|盾軽減力：21&amp;br;防御修正：-1&amp;br;盾対応力：8&amp;br;装備負担：1&amp;br;魔法の防具&amp;br;&amp;br;&amp;ref(Item/Cold-Resistant.jpg,nolink,25x25,Cold Resistant (5));&amp;ref(Item/Ice-Protection.jpg,nolink,25x25,Ice Protection (1));|
|&gt;|&gt;|&gt;|&gt;|BGCOLOR(#F5F5F5):寒いと防御力を高めてくれる盾。暑さは苦手|
</v>
      </c>
    </row>
    <row r="153" spans="1:164" x14ac:dyDescent="0.15">
      <c r="A153" t="str">
        <f t="shared" si="40"/>
        <v>盾4S</v>
      </c>
      <c r="C153" s="1" t="s">
        <v>3746</v>
      </c>
      <c r="E153" s="1">
        <v>4</v>
      </c>
      <c r="F153" s="1" t="s">
        <v>3769</v>
      </c>
      <c r="H153" s="1" t="s">
        <v>3682</v>
      </c>
      <c r="J153" s="1">
        <v>10</v>
      </c>
      <c r="AN153" s="1">
        <v>23</v>
      </c>
      <c r="AO153" s="1">
        <v>-1</v>
      </c>
      <c r="AP153" s="1">
        <v>9</v>
      </c>
      <c r="AQ153" s="1">
        <v>1</v>
      </c>
      <c r="AS153" s="1" t="s">
        <v>3752</v>
      </c>
      <c r="AW153" s="2">
        <v>15</v>
      </c>
      <c r="ER153" s="20" t="s">
        <v>4511</v>
      </c>
      <c r="ES153" t="str">
        <f t="shared" si="41"/>
        <v>BGCOLOR(#000000):&amp;ref(Item/Shields/Golden-Hoplon.jpg,nolink,75x75,Golden Hoplon);|BGCOLOR(BLACK):COLOR(WHITE):''Golden Hoplon''</v>
      </c>
      <c r="ET153" t="str">
        <f t="shared" si="34"/>
        <v>&amp;ref(Spell/P_Fire.jpg,nolink,25x25,Fire);2</v>
      </c>
      <c r="EU153" t="str">
        <f t="shared" si="35"/>
        <v>&amp;ref(Spell/V_Fire.jpg,nolink,25x25,Fire Gem);10</v>
      </c>
      <c r="EV153" t="str">
        <f t="shared" si="36"/>
        <v>n/a</v>
      </c>
      <c r="EW153" t="str">
        <f t="shared" si="37"/>
        <v>盾軽減力：23&amp;br;防御修正：-1&amp;br;盾対応力：9&amp;br;装備負担：1&amp;br;魔法の防具</v>
      </c>
      <c r="EX153" t="str">
        <f t="shared" si="38"/>
        <v>&amp;ref(Item/Fire-Resistant.jpg,nolink,25x25,Fire Resistant (15));</v>
      </c>
      <c r="EY153" t="str">
        <f t="shared" si="42"/>
        <v/>
      </c>
      <c r="EZ153" t="str">
        <f t="shared" si="50"/>
        <v/>
      </c>
      <c r="FA153" t="str">
        <f t="shared" si="43"/>
        <v/>
      </c>
      <c r="FB153" t="str">
        <f t="shared" si="39"/>
        <v/>
      </c>
      <c r="FC153" t="str">
        <f t="shared" si="44"/>
        <v/>
      </c>
      <c r="FD153" t="str">
        <f t="shared" si="45"/>
        <v>&amp;ref(Item/Fire-Resistant.jpg,nolink,25x25,Fire Resistant (15));</v>
      </c>
      <c r="FE153" t="str">
        <f t="shared" si="46"/>
        <v>盾軽減力：23&amp;br;防御修正：-1&amp;br;盾対応力：9&amp;br;装備負担：1&amp;br;魔法の防具&amp;br;&amp;br;&amp;ref(Item/Fire-Resistant.jpg,nolink,25x25,Fire Resistant (15));</v>
      </c>
      <c r="FF153" t="str">
        <f t="shared" si="47"/>
        <v>&amp;br;&amp;ref(Item/Fire-Resistant.jpg,nolink,25x25,Fire Resistant (15));</v>
      </c>
      <c r="FG153" t="str">
        <f t="shared" si="48"/>
        <v>~</v>
      </c>
      <c r="FH153" s="24" t="str">
        <f t="shared" si="49"/>
        <v xml:space="preserve">|BGCOLOR(#000000):&amp;ref(Item/Shields/Golden-Hoplon.jpg,nolink,75x75,Golden Hoplon);|BGCOLOR(BLACK):COLOR(WHITE):''Golden Hoplon''|盾|&amp;ref(Spell/P_Fire.jpg,nolink,25x25,Fire);2|&amp;ref(Spell/V_Fire.jpg,nolink,25x25,Fire Gem);10|
|~|&gt;|&gt;|&gt;|盾軽減力：23&amp;br;防御修正：-1&amp;br;盾対応力：9&amp;br;装備負担：1&amp;br;魔法の防具&amp;br;&amp;br;&amp;ref(Item/Fire-Resistant.jpg,nolink,25x25,Fire Resistant (15));|
|&gt;|&gt;|&gt;|&gt;|BGCOLOR(#F5F5F5):熱に強い盾。基本性能も上々|
</v>
      </c>
    </row>
    <row r="154" spans="1:164" x14ac:dyDescent="0.15">
      <c r="A154" t="str">
        <f t="shared" si="40"/>
        <v/>
      </c>
      <c r="C154" s="1" t="s">
        <v>3746</v>
      </c>
      <c r="E154" s="1">
        <v>4</v>
      </c>
      <c r="F154" s="1" t="s">
        <v>3770</v>
      </c>
      <c r="H154" s="1" t="s">
        <v>3760</v>
      </c>
      <c r="I154" s="1" t="s">
        <v>3634</v>
      </c>
      <c r="J154" s="1">
        <v>10</v>
      </c>
      <c r="K154" s="7">
        <v>5</v>
      </c>
      <c r="AN154" s="1">
        <v>26</v>
      </c>
      <c r="AO154" s="1">
        <v>-1</v>
      </c>
      <c r="AP154" s="1">
        <v>5</v>
      </c>
      <c r="AQ154" s="1">
        <v>1</v>
      </c>
      <c r="AS154" s="1" t="s">
        <v>3752</v>
      </c>
      <c r="AW154" s="2">
        <v>5</v>
      </c>
      <c r="BJ154" s="2">
        <v>7</v>
      </c>
      <c r="ER154" s="20" t="s">
        <v>4512</v>
      </c>
      <c r="ES154" t="str">
        <f t="shared" si="41"/>
        <v>BGCOLOR(#000000):&amp;ref(Item/Shields/Charcoal-Shield.jpg,nolink,75x75,Charcoal Shield);|BGCOLOR(BLACK):COLOR(WHITE):''Charcoal Shield''</v>
      </c>
      <c r="ET154" t="str">
        <f t="shared" si="34"/>
        <v>&amp;ref(Spell/P_Earth.jpg,nolink,25x25,Earth);2&amp;ref(Spell/P_Fire.jpg,nolink,25x25,Fire);1</v>
      </c>
      <c r="EU154" t="str">
        <f t="shared" si="35"/>
        <v>&amp;ref(Spell/V_Earth.jpg,nolink,25x25,Earth Gem);10&amp;ref(Spell/V_Fire.jpg,nolink,25x25,Fire Gem);5</v>
      </c>
      <c r="EV154" t="str">
        <f t="shared" si="36"/>
        <v>n/a</v>
      </c>
      <c r="EW154" t="str">
        <f t="shared" si="37"/>
        <v>盾軽減力：26&amp;br;防御修正：-1&amp;br;盾対応力：5&amp;br;装備負担：1&amp;br;魔法の防具</v>
      </c>
      <c r="EX154" t="str">
        <f t="shared" si="38"/>
        <v>&amp;ref(Item/Fire-Resistant.jpg,nolink,25x25,Fire Resistant (5));&amp;ref(Item/Fire-Shield.jpg,nolink,25x25,Fire Shield (7));</v>
      </c>
      <c r="EY154" t="str">
        <f t="shared" si="42"/>
        <v/>
      </c>
      <c r="EZ154" t="str">
        <f t="shared" si="50"/>
        <v/>
      </c>
      <c r="FA154" t="str">
        <f t="shared" si="43"/>
        <v/>
      </c>
      <c r="FB154" t="str">
        <f t="shared" si="39"/>
        <v/>
      </c>
      <c r="FC154" t="str">
        <f t="shared" si="44"/>
        <v/>
      </c>
      <c r="FD154" t="str">
        <f t="shared" si="45"/>
        <v>&amp;ref(Item/Fire-Resistant.jpg,nolink,25x25,Fire Resistant (5));&amp;ref(Item/Fire-Shield.jpg,nolink,25x25,Fire Shield (7));</v>
      </c>
      <c r="FE154" t="str">
        <f t="shared" si="46"/>
        <v>盾軽減力：26&amp;br;防御修正：-1&amp;br;盾対応力：5&amp;br;装備負担：1&amp;br;魔法の防具&amp;br;&amp;br;&amp;ref(Item/Fire-Resistant.jpg,nolink,25x25,Fire Resistant (5));&amp;ref(Item/Fire-Shield.jpg,nolink,25x25,Fire Shield (7));</v>
      </c>
      <c r="FF154" t="str">
        <f t="shared" si="47"/>
        <v>&amp;br;&amp;ref(Item/Fire-Resistant.jpg,nolink,25x25,Fire Resistant (5));&amp;ref(Item/Fire-Shield.jpg,nolink,25x25,Fire Shield (7));</v>
      </c>
      <c r="FG154" t="str">
        <f t="shared" si="48"/>
        <v>~</v>
      </c>
      <c r="FH154" s="24" t="str">
        <f t="shared" si="49"/>
        <v xml:space="preserve">|BGCOLOR(#000000):&amp;ref(Item/Shields/Charcoal-Shield.jpg,nolink,75x75,Charcoal Shield);|BGCOLOR(BLACK):COLOR(WHITE):''Charcoal Shield''|盾|&amp;ref(Spell/P_Earth.jpg,nolink,25x25,Earth);2&amp;ref(Spell/P_Fire.jpg,nolink,25x25,Fire);1|&amp;ref(Spell/V_Earth.jpg,nolink,25x25,Earth Gem);10&amp;ref(Spell/V_Fire.jpg,nolink,25x25,Fire Gem);5|
|~|&gt;|&gt;|&gt;|盾軽減力：26&amp;br;防御修正：-1&amp;br;盾対応力：5&amp;br;装備負担：1&amp;br;魔法の防具&amp;br;&amp;br;&amp;ref(Item/Fire-Resistant.jpg,nolink,25x25,Fire Resistant (5));&amp;ref(Item/Fire-Shield.jpg,nolink,25x25,Fire Shield (7));|
|&gt;|&gt;|&gt;|&gt;|BGCOLOR(#F5F5F5):攻撃者を焼く盾。受け止めにくいが軽減力は優秀|
</v>
      </c>
    </row>
    <row r="155" spans="1:164" x14ac:dyDescent="0.15">
      <c r="A155" t="str">
        <f t="shared" si="40"/>
        <v/>
      </c>
      <c r="C155" s="1" t="s">
        <v>3746</v>
      </c>
      <c r="E155" s="1">
        <v>4</v>
      </c>
      <c r="F155" s="1" t="s">
        <v>3771</v>
      </c>
      <c r="H155" s="1" t="s">
        <v>3689</v>
      </c>
      <c r="J155" s="1">
        <v>10</v>
      </c>
      <c r="AN155" s="1">
        <v>19</v>
      </c>
      <c r="AO155" s="1">
        <v>0</v>
      </c>
      <c r="AP155" s="1">
        <v>4</v>
      </c>
      <c r="AQ155" s="1">
        <v>0</v>
      </c>
      <c r="AS155" s="1" t="s">
        <v>3752</v>
      </c>
      <c r="CY155" s="2">
        <v>1</v>
      </c>
      <c r="ER155" s="20" t="s">
        <v>4513</v>
      </c>
      <c r="ES155" t="str">
        <f t="shared" si="41"/>
        <v>BGCOLOR(#000000):&amp;ref(Item/Shields/Lucky-Coin.jpg,nolink,75x75,Lucky Coin);|BGCOLOR(BLACK):COLOR(WHITE):''Lucky Coin''</v>
      </c>
      <c r="ET155" t="str">
        <f t="shared" si="34"/>
        <v>&amp;ref(Spell/P_Astral.jpg,nolink,25x25,Astral);2</v>
      </c>
      <c r="EU155" t="str">
        <f t="shared" si="35"/>
        <v>&amp;ref(Spell/V_Astral.jpg,nolink,25x25,Astral Pearl);10</v>
      </c>
      <c r="EV155" t="str">
        <f t="shared" si="36"/>
        <v>n/a</v>
      </c>
      <c r="EW155" t="str">
        <f t="shared" si="37"/>
        <v>盾軽減力：19&amp;br;防御修正：0&amp;br;盾対応力：4&amp;br;装備負担：0&amp;br;魔法の防具</v>
      </c>
      <c r="EX155" t="str">
        <f t="shared" si="38"/>
        <v/>
      </c>
      <c r="EY155" t="str">
        <f t="shared" si="42"/>
        <v/>
      </c>
      <c r="EZ155" t="str">
        <f t="shared" si="50"/>
        <v/>
      </c>
      <c r="FA155" t="str">
        <f t="shared" si="43"/>
        <v>&amp;ref(Item/Lucky.jpg,nolink,25x25,Lucky);</v>
      </c>
      <c r="FB155" t="str">
        <f t="shared" si="39"/>
        <v/>
      </c>
      <c r="FC155" t="str">
        <f t="shared" si="44"/>
        <v/>
      </c>
      <c r="FD155" t="str">
        <f t="shared" si="45"/>
        <v>&amp;ref(Item/Lucky.jpg,nolink,25x25,Lucky);</v>
      </c>
      <c r="FE155" t="str">
        <f t="shared" si="46"/>
        <v>盾軽減力：19&amp;br;防御修正：0&amp;br;盾対応力：4&amp;br;装備負担：0&amp;br;魔法の防具&amp;br;&amp;br;&amp;ref(Item/Lucky.jpg,nolink,25x25,Lucky);</v>
      </c>
      <c r="FF155" t="str">
        <f t="shared" si="47"/>
        <v>&amp;br;&amp;ref(Item/Lucky.jpg,nolink,25x25,Lucky);</v>
      </c>
      <c r="FG155" t="str">
        <f t="shared" si="48"/>
        <v>~</v>
      </c>
      <c r="FH155" s="24" t="str">
        <f t="shared" si="49"/>
        <v xml:space="preserve">|BGCOLOR(#000000):&amp;ref(Item/Shields/Lucky-Coin.jpg,nolink,75x75,Lucky Coin);|BGCOLOR(BLACK):COLOR(WHITE):''Lucky Coin''|盾|&amp;ref(Spell/P_Astral.jpg,nolink,25x25,Astral);2|&amp;ref(Spell/V_Astral.jpg,nolink,25x25,Astral Pearl);10|
|~|&gt;|&gt;|&gt;|盾軽減力：19&amp;br;防御修正：0&amp;br;盾対応力：4&amp;br;装備負担：0&amp;br;魔法の防具&amp;br;&amp;br;&amp;ref(Item/Lucky.jpg,nolink,25x25,Lucky);|
|&gt;|&gt;|&gt;|&gt;|BGCOLOR(#F5F5F5):お守り代わりの盾。脆い指揮官に|
</v>
      </c>
    </row>
    <row r="156" spans="1:164" x14ac:dyDescent="0.15">
      <c r="A156" t="str">
        <f t="shared" si="40"/>
        <v/>
      </c>
      <c r="C156" s="1" t="s">
        <v>3746</v>
      </c>
      <c r="E156" s="1">
        <v>4</v>
      </c>
      <c r="F156" s="1" t="s">
        <v>3772</v>
      </c>
      <c r="H156" s="1" t="s">
        <v>3689</v>
      </c>
      <c r="I156" s="1" t="s">
        <v>3732</v>
      </c>
      <c r="J156" s="1">
        <v>10</v>
      </c>
      <c r="K156" s="7">
        <v>5</v>
      </c>
      <c r="AN156" s="1">
        <v>21</v>
      </c>
      <c r="AO156" s="1">
        <v>-1</v>
      </c>
      <c r="AP156" s="1">
        <v>7</v>
      </c>
      <c r="AQ156" s="1">
        <v>1</v>
      </c>
      <c r="AS156" s="1" t="s">
        <v>3752</v>
      </c>
      <c r="EQ156" s="7" t="s">
        <v>3773</v>
      </c>
      <c r="ER156" s="20" t="s">
        <v>4514</v>
      </c>
      <c r="ES156" t="str">
        <f t="shared" si="41"/>
        <v>BGCOLOR(#000000):&amp;ref(Item/Shields/Shield-of-the-Accursed.jpg,nolink,75x75,Shield of the Accursed);|BGCOLOR(BLACK):COLOR(WHITE):''Shield of the Accursed''</v>
      </c>
      <c r="ET156" t="str">
        <f t="shared" si="34"/>
        <v>&amp;ref(Spell/P_Astral.jpg,nolink,25x25,Astral);2&amp;ref(Spell/P_Blood.jpg,nolink,25x25,Blood);1</v>
      </c>
      <c r="EU156" t="str">
        <f t="shared" si="35"/>
        <v>&amp;ref(Spell/V_Astral.jpg,nolink,25x25,Astral Pearl);10&amp;ref(Spell/V_Blood.jpg,nolink,25x25,Blood Slave);5</v>
      </c>
      <c r="EV156" t="str">
        <f t="shared" si="36"/>
        <v>n/a</v>
      </c>
      <c r="EW156" t="str">
        <f t="shared" si="37"/>
        <v>盾軽減力：21&amp;br;防御修正：-1&amp;br;盾対応力：7&amp;br;装備負担：1&amp;br;魔法の防具</v>
      </c>
      <c r="EX156" t="str">
        <f t="shared" si="38"/>
        <v/>
      </c>
      <c r="EY156" t="str">
        <f t="shared" si="42"/>
        <v/>
      </c>
      <c r="EZ156" t="str">
        <f t="shared" si="50"/>
        <v/>
      </c>
      <c r="FA156" t="str">
        <f t="shared" si="43"/>
        <v/>
      </c>
      <c r="FB156" t="str">
        <f t="shared" si="39"/>
        <v/>
      </c>
      <c r="FC156" t="str">
        <f t="shared" si="44"/>
        <v/>
      </c>
      <c r="FD156" t="str">
        <f t="shared" si="45"/>
        <v>防御技能+3&amp;br;近接攻撃にHorror Markで反撃（抵抗困難）</v>
      </c>
      <c r="FE156" t="str">
        <f t="shared" si="46"/>
        <v>盾軽減力：21&amp;br;防御修正：-1&amp;br;盾対応力：7&amp;br;装備負担：1&amp;br;魔法の防具&amp;br;&amp;br;防御技能+3&amp;br;近接攻撃にHorror Markで反撃（抵抗困難）</v>
      </c>
      <c r="FF156" t="str">
        <f t="shared" si="47"/>
        <v>&amp;br;防御技能+3&amp;br;近接攻撃にHorror Markで反撃（抵抗困難）</v>
      </c>
      <c r="FG156" t="str">
        <f t="shared" si="48"/>
        <v>~</v>
      </c>
      <c r="FH156" s="24" t="str">
        <f t="shared" si="49"/>
        <v xml:space="preserve">|BGCOLOR(#000000):&amp;ref(Item/Shields/Shield-of-the-Accursed.jpg,nolink,75x75,Shield of the Accursed);|BGCOLOR(BLACK):COLOR(WHITE):''Shield of the Accursed''|盾|&amp;ref(Spell/P_Astral.jpg,nolink,25x25,Astral);2&amp;ref(Spell/P_Blood.jpg,nolink,25x25,Blood);1|&amp;ref(Spell/V_Astral.jpg,nolink,25x25,Astral Pearl);10&amp;ref(Spell/V_Blood.jpg,nolink,25x25,Blood Slave);5|
|~|&gt;|&gt;|&gt;|盾軽減力：21&amp;br;防御修正：-1&amp;br;盾対応力：7&amp;br;装備負担：1&amp;br;魔法の防具&amp;br;&amp;br;防御技能+3&amp;br;近接攻撃にHorror Markで反撃（抵抗困難）|
|&gt;|&gt;|&gt;|&gt;|BGCOLOR(#F5F5F5):非常に嫌な自動反撃を備え、回避力まで高める|
</v>
      </c>
    </row>
    <row r="157" spans="1:164" x14ac:dyDescent="0.15">
      <c r="A157" t="str">
        <f t="shared" si="40"/>
        <v/>
      </c>
      <c r="C157" s="1" t="s">
        <v>3746</v>
      </c>
      <c r="E157" s="1">
        <v>4</v>
      </c>
      <c r="F157" s="1" t="s">
        <v>3774</v>
      </c>
      <c r="H157" s="1" t="s">
        <v>3621</v>
      </c>
      <c r="J157" s="1">
        <v>10</v>
      </c>
      <c r="AN157" s="1">
        <v>13</v>
      </c>
      <c r="AO157" s="1">
        <v>0</v>
      </c>
      <c r="AP157" s="1">
        <v>5</v>
      </c>
      <c r="AQ157" s="1">
        <v>0</v>
      </c>
      <c r="AS157" s="1" t="s">
        <v>3752</v>
      </c>
      <c r="EQ157" s="7" t="s">
        <v>3775</v>
      </c>
      <c r="ER157" s="20" t="s">
        <v>4515</v>
      </c>
      <c r="ES157" t="str">
        <f t="shared" si="41"/>
        <v>BGCOLOR(#000000):&amp;ref(Item/Shields/Vine-Shield.jpg,nolink,75x75,Vine Shield);|BGCOLOR(BLACK):COLOR(WHITE):''Vine Shield''</v>
      </c>
      <c r="ET157" t="str">
        <f t="shared" si="34"/>
        <v>&amp;ref(Spell/P_Nature.jpg,nolink,25x25,Nature);2</v>
      </c>
      <c r="EU157" t="str">
        <f t="shared" si="35"/>
        <v>&amp;ref(Spell/V_Nature.jpg,nolink,25x25,Nature Gem);10</v>
      </c>
      <c r="EV157" t="str">
        <f t="shared" si="36"/>
        <v>n/a</v>
      </c>
      <c r="EW157" t="str">
        <f t="shared" si="37"/>
        <v>盾軽減力：13&amp;br;防御修正：0&amp;br;盾対応力：5&amp;br;装備負担：0&amp;br;魔法の防具</v>
      </c>
      <c r="EX157" t="str">
        <f t="shared" si="38"/>
        <v/>
      </c>
      <c r="EY157" t="str">
        <f t="shared" si="42"/>
        <v/>
      </c>
      <c r="EZ157" t="str">
        <f t="shared" si="50"/>
        <v/>
      </c>
      <c r="FA157" t="str">
        <f t="shared" si="43"/>
        <v/>
      </c>
      <c r="FB157" t="str">
        <f t="shared" si="39"/>
        <v/>
      </c>
      <c r="FC157" t="str">
        <f t="shared" si="44"/>
        <v/>
      </c>
      <c r="FD157" t="str">
        <f t="shared" si="45"/>
        <v>近接攻撃に蔓の捕縛で反撃（抵抗可能）</v>
      </c>
      <c r="FE157" t="str">
        <f t="shared" si="46"/>
        <v>盾軽減力：13&amp;br;防御修正：0&amp;br;盾対応力：5&amp;br;装備負担：0&amp;br;魔法の防具&amp;br;&amp;br;近接攻撃に蔓の捕縛で反撃（抵抗可能）</v>
      </c>
      <c r="FF157" t="str">
        <f t="shared" si="47"/>
        <v>&amp;br;近接攻撃に蔓の捕縛で反撃（抵抗可能）</v>
      </c>
      <c r="FG157" t="str">
        <f t="shared" si="48"/>
        <v>~</v>
      </c>
      <c r="FH157" s="24" t="str">
        <f t="shared" si="49"/>
        <v xml:space="preserve">|BGCOLOR(#000000):&amp;ref(Item/Shields/Vine-Shield.jpg,nolink,75x75,Vine Shield);|BGCOLOR(BLACK):COLOR(WHITE):''Vine Shield''|盾|&amp;ref(Spell/P_Nature.jpg,nolink,25x25,Nature);2|&amp;ref(Spell/V_Nature.jpg,nolink,25x25,Nature Gem);10|
|~|&gt;|&gt;|&gt;|盾軽減力：13&amp;br;防御修正：0&amp;br;盾対応力：5&amp;br;装備負担：0&amp;br;魔法の防具&amp;br;&amp;br;近接攻撃に蔓の捕縛で反撃（抵抗可能）|
|&gt;|&gt;|&gt;|&gt;|BGCOLOR(#F5F5F5):敵を捕縛して攻撃を阻害。盾自体は脆い|
</v>
      </c>
    </row>
    <row r="158" spans="1:164" x14ac:dyDescent="0.15">
      <c r="A158" t="str">
        <f t="shared" si="40"/>
        <v>盾4E</v>
      </c>
      <c r="C158" s="1" t="s">
        <v>3746</v>
      </c>
      <c r="E158" s="1">
        <v>4</v>
      </c>
      <c r="F158" s="1" t="s">
        <v>3776</v>
      </c>
      <c r="H158" s="1" t="s">
        <v>3642</v>
      </c>
      <c r="I158" s="1" t="s">
        <v>3663</v>
      </c>
      <c r="J158" s="1">
        <v>5</v>
      </c>
      <c r="K158" s="7">
        <v>5</v>
      </c>
      <c r="AN158" s="1">
        <v>13</v>
      </c>
      <c r="AO158" s="1">
        <v>0</v>
      </c>
      <c r="AP158" s="1">
        <v>4</v>
      </c>
      <c r="AQ158" s="1">
        <v>0</v>
      </c>
      <c r="AS158" s="1" t="s">
        <v>3752</v>
      </c>
      <c r="EQ158" s="7" t="s">
        <v>3777</v>
      </c>
      <c r="ER158" s="20" t="s">
        <v>4516</v>
      </c>
      <c r="ES158" t="str">
        <f t="shared" si="41"/>
        <v>BGCOLOR(#000000):&amp;ref(Item/Shields/Totem-Shield.jpg,nolink,75x75,Totem Shield);|BGCOLOR(BLACK):COLOR(WHITE):''Totem Shield''</v>
      </c>
      <c r="ET158" t="str">
        <f t="shared" si="34"/>
        <v>&amp;ref(Spell/P_Nature.jpg,nolink,25x25,Nature);1&amp;ref(Spell/P_Astral.jpg,nolink,25x25,Astral);1</v>
      </c>
      <c r="EU158" t="str">
        <f t="shared" si="35"/>
        <v>&amp;ref(Spell/V_Nature.jpg,nolink,25x25,Nature Gem);5&amp;ref(Spell/V_Astral.jpg,nolink,25x25,Astral Pearl);5</v>
      </c>
      <c r="EV158" t="str">
        <f t="shared" si="36"/>
        <v>n/a</v>
      </c>
      <c r="EW158" t="str">
        <f t="shared" si="37"/>
        <v>盾軽減力：13&amp;br;防御修正：0&amp;br;盾対応力：4&amp;br;装備負担：0&amp;br;魔法の防具</v>
      </c>
      <c r="EX158" t="str">
        <f t="shared" si="38"/>
        <v/>
      </c>
      <c r="EY158" t="str">
        <f t="shared" si="42"/>
        <v/>
      </c>
      <c r="EZ158" t="str">
        <f t="shared" si="50"/>
        <v/>
      </c>
      <c r="FA158" t="str">
        <f t="shared" si="43"/>
        <v/>
      </c>
      <c r="FB158" t="str">
        <f t="shared" si="39"/>
        <v/>
      </c>
      <c r="FC158" t="str">
        <f t="shared" si="44"/>
        <v/>
      </c>
      <c r="FD158" t="str">
        <f t="shared" si="45"/>
        <v>近接攻撃にCurseで反撃（抵抗困難）</v>
      </c>
      <c r="FE158" t="str">
        <f t="shared" si="46"/>
        <v>盾軽減力：13&amp;br;防御修正：0&amp;br;盾対応力：4&amp;br;装備負担：0&amp;br;魔法の防具&amp;br;&amp;br;近接攻撃にCurseで反撃（抵抗困難）</v>
      </c>
      <c r="FF158" t="str">
        <f t="shared" si="47"/>
        <v>&amp;br;近接攻撃にCurseで反撃（抵抗困難）</v>
      </c>
      <c r="FG158" t="str">
        <f t="shared" si="48"/>
        <v>~</v>
      </c>
      <c r="FH158" s="24" t="str">
        <f t="shared" si="49"/>
        <v xml:space="preserve">|BGCOLOR(#000000):&amp;ref(Item/Shields/Totem-Shield.jpg,nolink,75x75,Totem Shield);|BGCOLOR(BLACK):COLOR(WHITE):''Totem Shield''|盾|&amp;ref(Spell/P_Nature.jpg,nolink,25x25,Nature);1&amp;ref(Spell/P_Astral.jpg,nolink,25x25,Astral);1|&amp;ref(Spell/V_Nature.jpg,nolink,25x25,Nature Gem);5&amp;ref(Spell/V_Astral.jpg,nolink,25x25,Astral Pearl);5|
|~|&gt;|&gt;|&gt;|盾軽減力：13&amp;br;防御修正：0&amp;br;盾対応力：4&amp;br;装備負担：0&amp;br;魔法の防具&amp;br;&amp;br;近接攻撃にCurseで反撃（抵抗困難）|
|&gt;|&gt;|&gt;|&gt;|BGCOLOR(#F5F5F5):敵を呪う盾。盾自体の性能は低い|
</v>
      </c>
    </row>
    <row r="159" spans="1:164" x14ac:dyDescent="0.15">
      <c r="A159" t="str">
        <f t="shared" si="40"/>
        <v>盾6S</v>
      </c>
      <c r="C159" s="1" t="s">
        <v>3746</v>
      </c>
      <c r="E159" s="1">
        <v>6</v>
      </c>
      <c r="F159" s="1" t="s">
        <v>3778</v>
      </c>
      <c r="H159" s="1" t="s">
        <v>3616</v>
      </c>
      <c r="I159" s="1" t="s">
        <v>3634</v>
      </c>
      <c r="J159" s="1">
        <v>5</v>
      </c>
      <c r="K159" s="7">
        <v>5</v>
      </c>
      <c r="AN159" s="1">
        <v>23</v>
      </c>
      <c r="AO159" s="1">
        <v>-1</v>
      </c>
      <c r="AP159" s="1">
        <v>9</v>
      </c>
      <c r="AQ159" s="1">
        <v>1</v>
      </c>
      <c r="AS159" s="1" t="s">
        <v>3752</v>
      </c>
      <c r="BE159" s="2">
        <v>1</v>
      </c>
      <c r="ER159" s="20" t="s">
        <v>4517</v>
      </c>
      <c r="ES159" t="str">
        <f t="shared" si="41"/>
        <v>BGCOLOR(#000000):&amp;ref(Item/Shields/Shield-of-Gleaming-Gold.jpg,nolink,75x75,Shield of Gleaming Gold);|BGCOLOR(BLACK):COLOR(WHITE):''Shield of Gleaming Gold''</v>
      </c>
      <c r="ET159" t="str">
        <f t="shared" si="34"/>
        <v>&amp;ref(Spell/P_Earth.jpg,nolink,25x25,Earth);1&amp;ref(Spell/P_Fire.jpg,nolink,25x25,Fire);1</v>
      </c>
      <c r="EU159" t="str">
        <f t="shared" si="35"/>
        <v>&amp;ref(Spell/V_Earth.jpg,nolink,25x25,Earth Gem);5&amp;ref(Spell/V_Fire.jpg,nolink,25x25,Fire Gem);5</v>
      </c>
      <c r="EV159" t="str">
        <f t="shared" si="36"/>
        <v>n/a</v>
      </c>
      <c r="EW159" t="str">
        <f t="shared" si="37"/>
        <v>盾軽減力：23&amp;br;防御修正：-1&amp;br;盾対応力：9&amp;br;装備負担：1&amp;br;魔法の防具</v>
      </c>
      <c r="EX159" t="str">
        <f t="shared" si="38"/>
        <v>&amp;ref(Item/Awe.jpg,nolink,25x25,Awe (1));</v>
      </c>
      <c r="EY159" t="str">
        <f t="shared" si="42"/>
        <v/>
      </c>
      <c r="EZ159" t="str">
        <f t="shared" si="50"/>
        <v/>
      </c>
      <c r="FA159" t="str">
        <f t="shared" si="43"/>
        <v/>
      </c>
      <c r="FB159" t="str">
        <f t="shared" si="39"/>
        <v/>
      </c>
      <c r="FC159" t="str">
        <f t="shared" si="44"/>
        <v/>
      </c>
      <c r="FD159" t="str">
        <f t="shared" si="45"/>
        <v>&amp;ref(Item/Awe.jpg,nolink,25x25,Awe (1));</v>
      </c>
      <c r="FE159" t="str">
        <f t="shared" si="46"/>
        <v>盾軽減力：23&amp;br;防御修正：-1&amp;br;盾対応力：9&amp;br;装備負担：1&amp;br;魔法の防具&amp;br;&amp;br;&amp;ref(Item/Awe.jpg,nolink,25x25,Awe (1));</v>
      </c>
      <c r="FF159" t="str">
        <f t="shared" si="47"/>
        <v>&amp;br;&amp;ref(Item/Awe.jpg,nolink,25x25,Awe (1));</v>
      </c>
      <c r="FG159" t="str">
        <f t="shared" si="48"/>
        <v>~</v>
      </c>
      <c r="FH159" s="24" t="str">
        <f t="shared" si="49"/>
        <v xml:space="preserve">|BGCOLOR(#000000):&amp;ref(Item/Shields/Shield-of-Gleaming-Gold.jpg,nolink,75x75,Shield of Gleaming Gold);|BGCOLOR(BLACK):COLOR(WHITE):''Shield of Gleaming Gold''|盾|&amp;ref(Spell/P_Earth.jpg,nolink,25x25,Earth);1&amp;ref(Spell/P_Fire.jpg,nolink,25x25,Fire);1|&amp;ref(Spell/V_Earth.jpg,nolink,25x25,Earth Gem);5&amp;ref(Spell/V_Fire.jpg,nolink,25x25,Fire Gem);5|
|~|&gt;|&gt;|&gt;|盾軽減力：23&amp;br;防御修正：-1&amp;br;盾対応力：9&amp;br;装備負担：1&amp;br;魔法の防具&amp;br;&amp;br;&amp;ref(Item/Awe.jpg,nolink,25x25,Awe (1));|
|&gt;|&gt;|&gt;|&gt;|BGCOLOR(#F5F5F5):攻撃を妨害する盾。士気の低い雑兵に有効|
</v>
      </c>
    </row>
    <row r="160" spans="1:164" x14ac:dyDescent="0.15">
      <c r="A160" t="str">
        <f t="shared" si="40"/>
        <v/>
      </c>
      <c r="C160" s="1" t="s">
        <v>3746</v>
      </c>
      <c r="E160" s="1">
        <v>6</v>
      </c>
      <c r="F160" s="1" t="s">
        <v>3779</v>
      </c>
      <c r="H160" s="1" t="s">
        <v>3629</v>
      </c>
      <c r="I160" s="1" t="s">
        <v>3616</v>
      </c>
      <c r="J160" s="1">
        <v>5</v>
      </c>
      <c r="K160" s="7">
        <v>5</v>
      </c>
      <c r="AN160" s="1">
        <v>21</v>
      </c>
      <c r="AO160" s="1">
        <v>-2</v>
      </c>
      <c r="AP160" s="1">
        <v>9</v>
      </c>
      <c r="AQ160" s="1">
        <v>2</v>
      </c>
      <c r="AS160" s="1" t="s">
        <v>3752</v>
      </c>
      <c r="AX160" s="2">
        <v>5</v>
      </c>
      <c r="EQ160" s="7" t="s">
        <v>3780</v>
      </c>
      <c r="ER160" s="20" t="s">
        <v>4518</v>
      </c>
      <c r="ES160" t="str">
        <f t="shared" si="41"/>
        <v>BGCOLOR(#000000):&amp;ref(Item/Shields/Scutata-Volturnus.jpg,nolink,75x75,Scutata Volturnus);|BGCOLOR(BLACK):COLOR(WHITE):''Scutata Volturnus''</v>
      </c>
      <c r="ET160" t="str">
        <f t="shared" si="34"/>
        <v>&amp;ref(Spell/P_Air.jpg,nolink,25x25,Air);1&amp;ref(Spell/P_Earth.jpg,nolink,25x25,Earth);1</v>
      </c>
      <c r="EU160" t="str">
        <f t="shared" si="35"/>
        <v>&amp;ref(Spell/V_Air.jpg,nolink,25x25,Air Gem);5&amp;ref(Spell/V_Earth.jpg,nolink,25x25,Earth Gem);5</v>
      </c>
      <c r="EV160" t="str">
        <f t="shared" si="36"/>
        <v>n/a</v>
      </c>
      <c r="EW160" t="str">
        <f t="shared" si="37"/>
        <v>盾軽減力：21&amp;br;防御修正：-2&amp;br;盾対応力：9&amp;br;装備負担：2&amp;br;魔法の防具</v>
      </c>
      <c r="EX160" t="str">
        <f t="shared" si="38"/>
        <v>&amp;ref(Item/Shock-Resistant.jpg,nolink,25x25,Shock Resistant (5));</v>
      </c>
      <c r="EY160" t="str">
        <f t="shared" si="42"/>
        <v/>
      </c>
      <c r="EZ160" t="str">
        <f t="shared" si="50"/>
        <v/>
      </c>
      <c r="FA160" t="str">
        <f t="shared" si="43"/>
        <v/>
      </c>
      <c r="FB160" t="str">
        <f t="shared" si="39"/>
        <v/>
      </c>
      <c r="FC160" t="str">
        <f t="shared" si="44"/>
        <v/>
      </c>
      <c r="FD160" t="str">
        <f t="shared" si="45"/>
        <v>&amp;ref(Item/Shock-Resistant.jpg,nolink,25x25,Shock Resistant (5));&amp;br;戦闘中自動発動：Shocking Grasp&amp;br;騎乗中使用不可</v>
      </c>
      <c r="FE160" t="str">
        <f t="shared" si="46"/>
        <v>盾軽減力：21&amp;br;防御修正：-2&amp;br;盾対応力：9&amp;br;装備負担：2&amp;br;魔法の防具&amp;br;&amp;br;&amp;ref(Item/Shock-Resistant.jpg,nolink,25x25,Shock Resistant (5));&amp;br;戦闘中自動発動：Shocking Grasp&amp;br;騎乗中使用不可</v>
      </c>
      <c r="FF160" t="str">
        <f t="shared" si="47"/>
        <v>&amp;br;&amp;ref(Item/Shock-Resistant.jpg,nolink,25x25,Shock Resistant (5));&amp;br;戦闘中自動発動：Shocking Grasp&amp;br;騎乗中使用不可</v>
      </c>
      <c r="FG160" t="str">
        <f t="shared" si="48"/>
        <v>~</v>
      </c>
      <c r="FH160" s="24" t="str">
        <f t="shared" si="49"/>
        <v xml:space="preserve">|BGCOLOR(#000000):&amp;ref(Item/Shields/Scutata-Volturnus.jpg,nolink,75x75,Scutata Volturnus);|BGCOLOR(BLACK):COLOR(WHITE):''Scutata Volturnus''|盾|&amp;ref(Spell/P_Air.jpg,nolink,25x25,Air);1&amp;ref(Spell/P_Earth.jpg,nolink,25x25,Earth);1|&amp;ref(Spell/V_Air.jpg,nolink,25x25,Air Gem);5&amp;ref(Spell/V_Earth.jpg,nolink,25x25,Earth Gem);5|
|~|&gt;|&gt;|&gt;|盾軽減力：21&amp;br;防御修正：-2&amp;br;盾対応力：9&amp;br;装備負担：2&amp;br;魔法の防具&amp;br;&amp;br;&amp;ref(Item/Shock-Resistant.jpg,nolink,25x25,Shock Resistant (5));&amp;br;戦闘中自動発動：Shocking Grasp&amp;br;騎乗中使用不可|
|&gt;|&gt;|&gt;|&gt;|BGCOLOR(#F5F5F5):自動攻撃を行う大盾。多くの敵に効く|
</v>
      </c>
    </row>
    <row r="161" spans="1:164" x14ac:dyDescent="0.15">
      <c r="A161" t="str">
        <f t="shared" si="40"/>
        <v>盾6E</v>
      </c>
      <c r="C161" s="1" t="s">
        <v>3746</v>
      </c>
      <c r="E161" s="1">
        <v>6</v>
      </c>
      <c r="F161" s="1" t="s">
        <v>3781</v>
      </c>
      <c r="H161" s="1" t="s">
        <v>3637</v>
      </c>
      <c r="I161" s="1" t="s">
        <v>3634</v>
      </c>
      <c r="J161" s="1">
        <v>10</v>
      </c>
      <c r="K161" s="7">
        <v>5</v>
      </c>
      <c r="AN161" s="1">
        <v>23</v>
      </c>
      <c r="AO161" s="1">
        <v>-1</v>
      </c>
      <c r="AP161" s="1">
        <v>6</v>
      </c>
      <c r="AQ161" s="1">
        <v>1</v>
      </c>
      <c r="AS161" s="1" t="s">
        <v>3752</v>
      </c>
      <c r="BG161" s="2">
        <v>5</v>
      </c>
      <c r="CK161" s="2">
        <v>1</v>
      </c>
      <c r="EQ161" s="7" t="s">
        <v>3782</v>
      </c>
      <c r="ER161" s="20" t="s">
        <v>4519</v>
      </c>
      <c r="ES161" t="str">
        <f t="shared" si="41"/>
        <v>BGCOLOR(#000000):&amp;ref(Item/Shields/Lantern-Shield.jpg,nolink,75x75,Lantern Shield);|BGCOLOR(BLACK):COLOR(WHITE):''Lantern Shield''</v>
      </c>
      <c r="ET161" t="str">
        <f t="shared" si="34"/>
        <v>&amp;ref(Spell/P_Death.jpg,nolink,25x25,Death);2&amp;ref(Spell/P_Fire.jpg,nolink,25x25,Fire);1</v>
      </c>
      <c r="EU161" t="str">
        <f t="shared" si="35"/>
        <v>&amp;ref(Spell/V_Death.jpg,nolink,25x25,Death Gem);10&amp;ref(Spell/V_Fire.jpg,nolink,25x25,Fire Gem);5</v>
      </c>
      <c r="EV161" t="str">
        <f t="shared" si="36"/>
        <v>n/a</v>
      </c>
      <c r="EW161" t="str">
        <f t="shared" si="37"/>
        <v>盾軽減力：23&amp;br;防御修正：-1&amp;br;盾対応力：6&amp;br;装備負担：1&amp;br;魔法の防具</v>
      </c>
      <c r="EX161" t="str">
        <f t="shared" si="38"/>
        <v>&amp;ref(Item/Causes-Fear.jpg,nolink,25x25,Fear (5));</v>
      </c>
      <c r="EY161" t="str">
        <f t="shared" si="42"/>
        <v/>
      </c>
      <c r="EZ161" t="str">
        <f t="shared" si="50"/>
        <v>&amp;ref(Nation/MagicLead.jpg,nolink,25x25,Magic Leadership (1));</v>
      </c>
      <c r="FA161" t="str">
        <f t="shared" si="43"/>
        <v/>
      </c>
      <c r="FB161" t="str">
        <f t="shared" si="39"/>
        <v/>
      </c>
      <c r="FC161" t="str">
        <f t="shared" si="44"/>
        <v/>
      </c>
      <c r="FD161" t="str">
        <f t="shared" si="45"/>
        <v>&amp;ref(Item/Causes-Fear.jpg,nolink,25x25,Fear (5));&amp;br;&amp;ref(Nation/MagicLead.jpg,nolink,25x25,Magic Leadership (1));&amp;br;随員：Corpse Candle3体</v>
      </c>
      <c r="FE161" t="str">
        <f t="shared" si="46"/>
        <v>盾軽減力：23&amp;br;防御修正：-1&amp;br;盾対応力：6&amp;br;装備負担：1&amp;br;魔法の防具&amp;br;&amp;br;&amp;ref(Item/Causes-Fear.jpg,nolink,25x25,Fear (5));&amp;br;&amp;ref(Nation/MagicLead.jpg,nolink,25x25,Magic Leadership (1));&amp;br;随員：Corpse Candle3体</v>
      </c>
      <c r="FF161" t="str">
        <f t="shared" si="47"/>
        <v>&amp;br;&amp;ref(Item/Causes-Fear.jpg,nolink,25x25,Fear (5));&amp;br;&amp;ref(Nation/MagicLead.jpg,nolink,25x25,Magic Leadership (1));&amp;br;随員：Corpse Candle3体</v>
      </c>
      <c r="FG161" t="str">
        <f t="shared" si="48"/>
        <v>~</v>
      </c>
      <c r="FH161" s="24" t="str">
        <f t="shared" si="49"/>
        <v xml:space="preserve">|BGCOLOR(#000000):&amp;ref(Item/Shields/Lantern-Shield.jpg,nolink,75x75,Lantern Shield);|BGCOLOR(BLACK):COLOR(WHITE):''Lantern Shield''|盾|&amp;ref(Spell/P_Death.jpg,nolink,25x25,Death);2&amp;ref(Spell/P_Fire.jpg,nolink,25x25,Fire);1|&amp;ref(Spell/V_Death.jpg,nolink,25x25,Death Gem);10&amp;ref(Spell/V_Fire.jpg,nolink,25x25,Fire Gem);5|
|~|&gt;|&gt;|&gt;|盾軽減力：23&amp;br;防御修正：-1&amp;br;盾対応力：6&amp;br;装備負担：1&amp;br;魔法の防具&amp;br;&amp;br;&amp;ref(Item/Causes-Fear.jpg,nolink,25x25,Fear (5));&amp;br;&amp;ref(Nation/MagicLead.jpg,nolink,25x25,Magic Leadership (1));&amp;br;随員：Corpse Candle3体|
|&gt;|&gt;|&gt;|&gt;|BGCOLOR(#F5F5F5):お供付きの盾。恐怖も撒き散らす|
</v>
      </c>
    </row>
    <row r="162" spans="1:164" x14ac:dyDescent="0.15">
      <c r="A162" t="str">
        <f t="shared" si="40"/>
        <v>盾8S</v>
      </c>
      <c r="C162" s="1" t="s">
        <v>3746</v>
      </c>
      <c r="E162" s="1">
        <v>8</v>
      </c>
      <c r="F162" s="1" t="s">
        <v>3783</v>
      </c>
      <c r="H162" s="1" t="s">
        <v>3611</v>
      </c>
      <c r="I162" s="1" t="s">
        <v>3689</v>
      </c>
      <c r="J162" s="1">
        <v>15</v>
      </c>
      <c r="K162" s="7">
        <v>10</v>
      </c>
      <c r="AN162" s="1">
        <v>30</v>
      </c>
      <c r="AO162" s="1">
        <v>-1</v>
      </c>
      <c r="AP162" s="1">
        <v>9</v>
      </c>
      <c r="AQ162" s="1">
        <v>1</v>
      </c>
      <c r="AS162" s="1" t="s">
        <v>3752</v>
      </c>
      <c r="BE162" s="2">
        <v>2</v>
      </c>
      <c r="BP162" s="2" t="s">
        <v>3622</v>
      </c>
      <c r="EM162" s="2">
        <v>1</v>
      </c>
      <c r="ER162" s="20" t="s">
        <v>4520</v>
      </c>
      <c r="ES162" t="str">
        <f t="shared" si="41"/>
        <v>BGCOLOR(#000000):&amp;ref(Item/Shields/Immaculate-Shield.jpg,nolink,75x75,Immaculate Shield);|BGCOLOR(BLACK):COLOR(WHITE):''Immaculate Shield''</v>
      </c>
      <c r="ET162" t="str">
        <f t="shared" si="34"/>
        <v>&amp;ref(Spell/P_Fire.jpg,nolink,25x25,Fire);3&amp;ref(Spell/P_Astral.jpg,nolink,25x25,Astral);2</v>
      </c>
      <c r="EU162" t="str">
        <f t="shared" si="35"/>
        <v>&amp;ref(Spell/V_Fire.jpg,nolink,25x25,Fire Gem);15&amp;ref(Spell/V_Astral.jpg,nolink,25x25,Astral Pearl);10</v>
      </c>
      <c r="EV162" t="str">
        <f t="shared" si="36"/>
        <v>n/a</v>
      </c>
      <c r="EW162" t="str">
        <f t="shared" si="37"/>
        <v>盾軽減力：30&amp;br;防御修正：-1&amp;br;盾対応力：9&amp;br;装備負担：1&amp;br;魔法の防具</v>
      </c>
      <c r="EX162" t="str">
        <f t="shared" si="38"/>
        <v>&amp;ref(Item/Awe.jpg,nolink,25x25,Awe (2));</v>
      </c>
      <c r="EY162" t="str">
        <f t="shared" si="42"/>
        <v>&amp;ref(Item/Blessed.jpg,nolink,25x25,Blessed);</v>
      </c>
      <c r="EZ162" t="str">
        <f t="shared" si="50"/>
        <v/>
      </c>
      <c r="FA162" t="str">
        <f t="shared" si="43"/>
        <v/>
      </c>
      <c r="FB162" t="str">
        <f t="shared" si="39"/>
        <v>&amp;ref(Spell/P_Holy.jpg,nolink,25x25,Priest Bonus (1));</v>
      </c>
      <c r="FC162" t="str">
        <f t="shared" si="44"/>
        <v/>
      </c>
      <c r="FD162" t="str">
        <f t="shared" si="45"/>
        <v>&amp;ref(Item/Awe.jpg,nolink,25x25,Awe (2));&amp;ref(Item/Blessed.jpg,nolink,25x25,Blessed);&amp;br;&amp;ref(Spell/P_Holy.jpg,nolink,25x25,Priest Bonus (1));</v>
      </c>
      <c r="FE162" t="str">
        <f t="shared" si="46"/>
        <v>盾軽減力：30&amp;br;防御修正：-1&amp;br;盾対応力：9&amp;br;装備負担：1&amp;br;魔法の防具&amp;br;&amp;br;&amp;ref(Item/Awe.jpg,nolink,25x25,Awe (2));&amp;ref(Item/Blessed.jpg,nolink,25x25,Blessed);&amp;br;&amp;ref(Spell/P_Holy.jpg,nolink,25x25,Priest Bonus (1));</v>
      </c>
      <c r="FF162" t="str">
        <f t="shared" si="47"/>
        <v>&amp;br;&amp;ref(Item/Awe.jpg,nolink,25x25,Awe (2));&amp;ref(Item/Blessed.jpg,nolink,25x25,Blessed);&amp;br;&amp;ref(Spell/P_Holy.jpg,nolink,25x25,Priest Bonus (1));</v>
      </c>
      <c r="FG162" t="str">
        <f t="shared" si="48"/>
        <v>~</v>
      </c>
      <c r="FH162" s="24" t="str">
        <f t="shared" si="49"/>
        <v xml:space="preserve">|BGCOLOR(#000000):&amp;ref(Item/Shields/Immaculate-Shield.jpg,nolink,75x75,Immaculate Shield);|BGCOLOR(BLACK):COLOR(WHITE):''Immaculate Shield''|盾|&amp;ref(Spell/P_Fire.jpg,nolink,25x25,Fire);3&amp;ref(Spell/P_Astral.jpg,nolink,25x25,Astral);2|&amp;ref(Spell/V_Fire.jpg,nolink,25x25,Fire Gem);15&amp;ref(Spell/V_Astral.jpg,nolink,25x25,Astral Pearl);10|
|~|&gt;|&gt;|&gt;|盾軽減力：30&amp;br;防御修正：-1&amp;br;盾対応力：9&amp;br;装備負担：1&amp;br;魔法の防具&amp;br;&amp;br;&amp;ref(Item/Awe.jpg,nolink,25x25,Awe (2));&amp;ref(Item/Blessed.jpg,nolink,25x25,Blessed);&amp;br;&amp;ref(Spell/P_Holy.jpg,nolink,25x25,Priest Bonus (1));|
|&gt;|&gt;|&gt;|&gt;|BGCOLOR(#F5F5F5):聖魔法増強。祝福も授けてくれる|
</v>
      </c>
    </row>
    <row r="163" spans="1:164" x14ac:dyDescent="0.15">
      <c r="A163" t="str">
        <f t="shared" si="40"/>
        <v/>
      </c>
      <c r="C163" s="1" t="s">
        <v>3746</v>
      </c>
      <c r="E163" s="1">
        <v>8</v>
      </c>
      <c r="F163" s="1" t="s">
        <v>3784</v>
      </c>
      <c r="H163" s="1" t="s">
        <v>3703</v>
      </c>
      <c r="J163" s="1">
        <v>25</v>
      </c>
      <c r="AN163" s="1">
        <v>40</v>
      </c>
      <c r="AO163" s="1">
        <v>-2</v>
      </c>
      <c r="AP163" s="1">
        <v>11</v>
      </c>
      <c r="AQ163" s="1">
        <v>2</v>
      </c>
      <c r="AS163" s="1" t="s">
        <v>3752</v>
      </c>
      <c r="AW163" s="2">
        <v>15</v>
      </c>
      <c r="AX163" s="2">
        <v>15</v>
      </c>
      <c r="EQ163" s="7" t="s">
        <v>3785</v>
      </c>
      <c r="ER163" s="20" t="s">
        <v>4521</v>
      </c>
      <c r="ES163" t="str">
        <f t="shared" si="41"/>
        <v>BGCOLOR(#000000):&amp;ref(Item/Shields/Barrier.jpg,nolink,75x75,Barrier);|BGCOLOR(BLACK):COLOR(WHITE):''Barrier''</v>
      </c>
      <c r="ET163" t="str">
        <f t="shared" si="34"/>
        <v>&amp;ref(Spell/P_Earth.jpg,nolink,25x25,Earth);4</v>
      </c>
      <c r="EU163" t="str">
        <f t="shared" si="35"/>
        <v>&amp;ref(Spell/V_Earth.jpg,nolink,25x25,Earth Gem);25</v>
      </c>
      <c r="EV163" t="str">
        <f t="shared" si="36"/>
        <v>n/a</v>
      </c>
      <c r="EW163" t="str">
        <f t="shared" si="37"/>
        <v>盾軽減力：40&amp;br;防御修正：-2&amp;br;盾対応力：11&amp;br;装備負担：2&amp;br;魔法の防具</v>
      </c>
      <c r="EX163" t="str">
        <f t="shared" si="38"/>
        <v>&amp;ref(Item/Fire-Resistant.jpg,nolink,25x25,Fire Resistant (15));&amp;ref(Item/Shock-Resistant.jpg,nolink,25x25,Shock Resistant (15));</v>
      </c>
      <c r="EY163" t="str">
        <f t="shared" si="42"/>
        <v/>
      </c>
      <c r="EZ163" t="str">
        <f t="shared" si="50"/>
        <v/>
      </c>
      <c r="FA163" t="str">
        <f t="shared" si="43"/>
        <v/>
      </c>
      <c r="FB163" t="str">
        <f t="shared" si="39"/>
        <v/>
      </c>
      <c r="FC163" t="str">
        <f t="shared" si="44"/>
        <v/>
      </c>
      <c r="FD163" t="str">
        <f t="shared" si="45"/>
        <v>&amp;ref(Item/Fire-Resistant.jpg,nolink,25x25,Fire Resistant (15));&amp;ref(Item/Shock-Resistant.jpg,nolink,25x25,Shock Resistant (15));&amp;br;筋力+4&amp;br;騎乗中使用不可</v>
      </c>
      <c r="FE163" t="str">
        <f t="shared" si="46"/>
        <v>盾軽減力：40&amp;br;防御修正：-2&amp;br;盾対応力：11&amp;br;装備負担：2&amp;br;魔法の防具&amp;br;&amp;br;&amp;ref(Item/Fire-Resistant.jpg,nolink,25x25,Fire Resistant (15));&amp;ref(Item/Shock-Resistant.jpg,nolink,25x25,Shock Resistant (15));&amp;br;筋力+4&amp;br;騎乗中使用不可</v>
      </c>
      <c r="FF163" t="str">
        <f t="shared" si="47"/>
        <v>&amp;br;&amp;ref(Item/Fire-Resistant.jpg,nolink,25x25,Fire Resistant (15));&amp;ref(Item/Shock-Resistant.jpg,nolink,25x25,Shock Resistant (15));&amp;br;筋力+4&amp;br;騎乗中使用不可</v>
      </c>
      <c r="FG163" t="str">
        <f t="shared" si="48"/>
        <v>~</v>
      </c>
      <c r="FH163" s="24" t="str">
        <f t="shared" si="49"/>
        <v xml:space="preserve">|BGCOLOR(#000000):&amp;ref(Item/Shields/Barrier.jpg,nolink,75x75,Barrier);|BGCOLOR(BLACK):COLOR(WHITE):''Barrier''|盾|&amp;ref(Spell/P_Earth.jpg,nolink,25x25,Earth);4|&amp;ref(Spell/V_Earth.jpg,nolink,25x25,Earth Gem);25|
|~|&gt;|&gt;|&gt;|盾軽減力：40&amp;br;防御修正：-2&amp;br;盾対応力：11&amp;br;装備負担：2&amp;br;魔法の防具&amp;br;&amp;br;&amp;ref(Item/Fire-Resistant.jpg,nolink,25x25,Fire Resistant (15));&amp;ref(Item/Shock-Resistant.jpg,nolink,25x25,Shock Resistant (15));&amp;br;筋力+4&amp;br;騎乗中使用不可|
|&gt;|&gt;|&gt;|&gt;|BGCOLOR(#F5F5F5):驚異的な軽減力を持つ。おまけも有益|
</v>
      </c>
    </row>
    <row r="164" spans="1:164" x14ac:dyDescent="0.15">
      <c r="A164" t="str">
        <f t="shared" si="40"/>
        <v/>
      </c>
      <c r="C164" s="1" t="s">
        <v>3746</v>
      </c>
      <c r="E164" s="1">
        <v>8</v>
      </c>
      <c r="F164" s="1" t="s">
        <v>3786</v>
      </c>
      <c r="H164" s="1" t="s">
        <v>3708</v>
      </c>
      <c r="J164" s="1">
        <v>40</v>
      </c>
      <c r="AN164" s="1">
        <v>25</v>
      </c>
      <c r="AO164" s="1">
        <v>-1</v>
      </c>
      <c r="AP164" s="1">
        <v>7</v>
      </c>
      <c r="AQ164" s="1">
        <v>1</v>
      </c>
      <c r="AS164" s="1" t="s">
        <v>3752</v>
      </c>
      <c r="BG164" s="2">
        <v>5</v>
      </c>
      <c r="BN164" s="2" t="s">
        <v>3666</v>
      </c>
      <c r="ER164" s="20" t="s">
        <v>4522</v>
      </c>
      <c r="ES164" t="str">
        <f t="shared" si="41"/>
        <v>BGCOLOR(#000000):&amp;ref(Item/Shields/The-Aegis.jpg,nolink,75x75,The Aegis);|BGCOLOR(BLACK):COLOR(WHITE):''The Aegis''</v>
      </c>
      <c r="ET164" t="str">
        <f t="shared" si="34"/>
        <v>&amp;ref(Spell/P_Earth.jpg,nolink,25x25,Earth);5</v>
      </c>
      <c r="EU164" t="str">
        <f t="shared" si="35"/>
        <v>&amp;ref(Spell/V_Earth.jpg,nolink,25x25,Earth Gem);40</v>
      </c>
      <c r="EV164" t="str">
        <f t="shared" si="36"/>
        <v>n/a</v>
      </c>
      <c r="EW164" t="str">
        <f t="shared" si="37"/>
        <v>盾軽減力：25&amp;br;防御修正：-1&amp;br;盾対応力：7&amp;br;装備負担：1&amp;br;魔法の防具</v>
      </c>
      <c r="EX164" t="str">
        <f t="shared" si="38"/>
        <v>&amp;ref(Item/Causes-Fear.jpg,nolink,25x25,Fear (5));&amp;ref(Item/Petrification.jpg,nolink,25x25,Petrification);</v>
      </c>
      <c r="EY164" t="str">
        <f t="shared" si="42"/>
        <v/>
      </c>
      <c r="EZ164" t="str">
        <f t="shared" si="50"/>
        <v/>
      </c>
      <c r="FA164" t="str">
        <f t="shared" si="43"/>
        <v/>
      </c>
      <c r="FB164" t="str">
        <f t="shared" si="39"/>
        <v/>
      </c>
      <c r="FC164" t="str">
        <f t="shared" si="44"/>
        <v/>
      </c>
      <c r="FD164" t="str">
        <f t="shared" si="45"/>
        <v>&amp;ref(Item/Causes-Fear.jpg,nolink,25x25,Fear (5));&amp;ref(Item/Petrification.jpg,nolink,25x25,Petrification);</v>
      </c>
      <c r="FE164" t="str">
        <f t="shared" si="46"/>
        <v>盾軽減力：25&amp;br;防御修正：-1&amp;br;盾対応力：7&amp;br;装備負担：1&amp;br;魔法の防具&amp;br;&amp;br;&amp;ref(Item/Causes-Fear.jpg,nolink,25x25,Fear (5));&amp;ref(Item/Petrification.jpg,nolink,25x25,Petrification);</v>
      </c>
      <c r="FF164" t="str">
        <f t="shared" si="47"/>
        <v>&amp;br;&amp;ref(Item/Causes-Fear.jpg,nolink,25x25,Fear (5));&amp;ref(Item/Petrification.jpg,nolink,25x25,Petrification);</v>
      </c>
      <c r="FG164" t="str">
        <f t="shared" si="48"/>
        <v>~</v>
      </c>
      <c r="FH164" s="24" t="str">
        <f t="shared" si="49"/>
        <v xml:space="preserve">|BGCOLOR(#000000):&amp;ref(Item/Shields/The-Aegis.jpg,nolink,75x75,The Aegis);|BGCOLOR(BLACK):COLOR(WHITE):''The Aegis''|盾|&amp;ref(Spell/P_Earth.jpg,nolink,25x25,Earth);5|&amp;ref(Spell/V_Earth.jpg,nolink,25x25,Earth Gem);40|
|~|&gt;|&gt;|&gt;|盾軽減力：25&amp;br;防御修正：-1&amp;br;盾対応力：7&amp;br;装備負担：1&amp;br;魔法の防具&amp;br;&amp;br;&amp;ref(Item/Causes-Fear.jpg,nolink,25x25,Fear (5));&amp;ref(Item/Petrification.jpg,nolink,25x25,Petrification);|
|&gt;|&gt;|&gt;|&gt;|BGCOLOR(#F5F5F5):石化の盾。魔法抵抗の低い敵には非常に強い|
</v>
      </c>
    </row>
    <row r="165" spans="1:164" x14ac:dyDescent="0.15">
      <c r="A165" t="str">
        <f t="shared" si="40"/>
        <v>盾8E</v>
      </c>
      <c r="C165" s="1" t="s">
        <v>3746</v>
      </c>
      <c r="E165" s="1">
        <v>8</v>
      </c>
      <c r="F165" s="1" t="s">
        <v>3788</v>
      </c>
      <c r="H165" s="1" t="s">
        <v>3660</v>
      </c>
      <c r="I165" s="1" t="s">
        <v>3689</v>
      </c>
      <c r="J165" s="1">
        <v>15</v>
      </c>
      <c r="K165" s="7">
        <v>10</v>
      </c>
      <c r="AN165" s="1">
        <v>35</v>
      </c>
      <c r="AO165" s="1">
        <v>-2</v>
      </c>
      <c r="AP165" s="1">
        <v>9</v>
      </c>
      <c r="AQ165" s="1">
        <v>2</v>
      </c>
      <c r="AS165" s="1" t="s">
        <v>3752</v>
      </c>
      <c r="AW165" s="2">
        <v>5</v>
      </c>
      <c r="BA165" s="2">
        <v>1</v>
      </c>
      <c r="BE165" s="2">
        <v>1</v>
      </c>
      <c r="EQ165" s="7" t="s">
        <v>3789</v>
      </c>
      <c r="ER165" s="20" t="s">
        <v>4523</v>
      </c>
      <c r="ES165" t="str">
        <f t="shared" si="41"/>
        <v>BGCOLOR(#000000):&amp;ref(Item/Shields/Shield-of-the-Dawn.jpg,nolink,75x75,Shield of the Dawn);|BGCOLOR(BLACK):COLOR(WHITE):''Shield of the Dawn''</v>
      </c>
      <c r="ET165" t="str">
        <f t="shared" si="34"/>
        <v>&amp;ref(Spell/P_Earth.jpg,nolink,25x25,Earth);3&amp;ref(Spell/P_Astral.jpg,nolink,25x25,Astral);2</v>
      </c>
      <c r="EU165" t="str">
        <f t="shared" si="35"/>
        <v>&amp;ref(Spell/V_Earth.jpg,nolink,25x25,Earth Gem);15&amp;ref(Spell/V_Astral.jpg,nolink,25x25,Astral Pearl);10</v>
      </c>
      <c r="EV165" t="str">
        <f t="shared" si="36"/>
        <v>n/a</v>
      </c>
      <c r="EW165" t="str">
        <f t="shared" si="37"/>
        <v>盾軽減力：35&amp;br;防御修正：-2&amp;br;盾対応力：9&amp;br;装備負担：2&amp;br;魔法の防具</v>
      </c>
      <c r="EX165" t="str">
        <f t="shared" si="38"/>
        <v>&amp;ref(Item/Fire-Resistant.jpg,nolink,25x25,Fire Resistant (5));&amp;ref(Item/Affliction-Resistance.jpg,nolink,25x25,Affliction Resistance (1));&amp;ref(Item/Awe.jpg,nolink,25x25,Awe (1));</v>
      </c>
      <c r="EY165" t="str">
        <f t="shared" si="42"/>
        <v/>
      </c>
      <c r="EZ165" t="str">
        <f t="shared" si="50"/>
        <v/>
      </c>
      <c r="FA165" t="str">
        <f t="shared" si="43"/>
        <v/>
      </c>
      <c r="FB165" t="str">
        <f t="shared" si="39"/>
        <v/>
      </c>
      <c r="FC165" t="str">
        <f t="shared" si="44"/>
        <v/>
      </c>
      <c r="FD165" t="str">
        <f t="shared" si="45"/>
        <v>&amp;ref(Item/Fire-Resistant.jpg,nolink,25x25,Fire Resistant (5));&amp;ref(Item/Affliction-Resistance.jpg,nolink,25x25,Affliction Resistance (1));&amp;ref(Item/Awe.jpg,nolink,25x25,Awe (1));&amp;br;魔法抵抗+1</v>
      </c>
      <c r="FE165" t="str">
        <f t="shared" si="46"/>
        <v>盾軽減力：35&amp;br;防御修正：-2&amp;br;盾対応力：9&amp;br;装備負担：2&amp;br;魔法の防具&amp;br;&amp;br;&amp;ref(Item/Fire-Resistant.jpg,nolink,25x25,Fire Resistant (5));&amp;ref(Item/Affliction-Resistance.jpg,nolink,25x25,Affliction Resistance (1));&amp;ref(Item/Awe.jpg,nolink,25x25,Awe (1));&amp;br;魔法抵抗+1</v>
      </c>
      <c r="FF165" t="str">
        <f t="shared" si="47"/>
        <v>&amp;br;&amp;ref(Item/Fire-Resistant.jpg,nolink,25x25,Fire Resistant (5));&amp;ref(Item/Affliction-Resistance.jpg,nolink,25x25,Affliction Resistance (1));&amp;ref(Item/Awe.jpg,nolink,25x25,Awe (1));&amp;br;魔法抵抗+1</v>
      </c>
      <c r="FG165" t="str">
        <f t="shared" si="48"/>
        <v>~</v>
      </c>
      <c r="FH165" s="24" t="str">
        <f t="shared" si="49"/>
        <v xml:space="preserve">|BGCOLOR(#000000):&amp;ref(Item/Shields/Shield-of-the-Dawn.jpg,nolink,75x75,Shield of the Dawn);|BGCOLOR(BLACK):COLOR(WHITE):''Shield of the Dawn''|盾|&amp;ref(Spell/P_Earth.jpg,nolink,25x25,Earth);3&amp;ref(Spell/P_Astral.jpg,nolink,25x25,Astral);2|&amp;ref(Spell/V_Earth.jpg,nolink,25x25,Earth Gem);15&amp;ref(Spell/V_Astral.jpg,nolink,25x25,Astral Pearl);10|
|~|&gt;|&gt;|&gt;|盾軽減力：35&amp;br;防御修正：-2&amp;br;盾対応力：9&amp;br;装備負担：2&amp;br;魔法の防具&amp;br;&amp;br;&amp;ref(Item/Fire-Resistant.jpg,nolink,25x25,Fire Resistant (5));&amp;ref(Item/Affliction-Resistance.jpg,nolink,25x25,Affliction Resistance (1));&amp;ref(Item/Awe.jpg,nolink,25x25,Awe (1));&amp;br;魔法抵抗+1|
|&gt;|&gt;|&gt;|&gt;|BGCOLOR(#F5F5F5):様々な面で守ってくれる。基本性能も優秀|
</v>
      </c>
    </row>
    <row r="166" spans="1:164" x14ac:dyDescent="0.15">
      <c r="A166" t="str">
        <f t="shared" si="40"/>
        <v>盾12S</v>
      </c>
      <c r="C166" s="1" t="s">
        <v>3746</v>
      </c>
      <c r="E166" s="1">
        <v>12</v>
      </c>
      <c r="F166" s="1" t="s">
        <v>3790</v>
      </c>
      <c r="H166" s="1" t="s">
        <v>3650</v>
      </c>
      <c r="J166" s="1">
        <v>25</v>
      </c>
      <c r="AN166" s="1">
        <v>25</v>
      </c>
      <c r="AO166" s="1">
        <v>-2</v>
      </c>
      <c r="AP166" s="1">
        <v>8</v>
      </c>
      <c r="AQ166" s="1">
        <v>2</v>
      </c>
      <c r="AS166" s="1" t="s">
        <v>3752</v>
      </c>
      <c r="AW166" s="2">
        <v>15</v>
      </c>
      <c r="AX166" s="2">
        <v>15</v>
      </c>
      <c r="BE166" s="2">
        <v>1</v>
      </c>
      <c r="ER166" s="20" t="s">
        <v>4524</v>
      </c>
      <c r="ES166" t="str">
        <f t="shared" si="41"/>
        <v>BGCOLOR(#000000):&amp;ref(Item/Shields/Sun-Shield.jpg,nolink,75x75,Sun Shield);|BGCOLOR(BLACK):COLOR(WHITE):''Sun Shield''</v>
      </c>
      <c r="ET166" t="str">
        <f t="shared" si="34"/>
        <v>&amp;ref(Spell/P_Fire.jpg,nolink,25x25,Fire);4</v>
      </c>
      <c r="EU166" t="str">
        <f t="shared" si="35"/>
        <v>&amp;ref(Spell/V_Fire.jpg,nolink,25x25,Fire Gem);25</v>
      </c>
      <c r="EV166" t="str">
        <f t="shared" si="36"/>
        <v>n/a</v>
      </c>
      <c r="EW166" t="str">
        <f t="shared" si="37"/>
        <v>盾軽減力：25&amp;br;防御修正：-2&amp;br;盾対応力：8&amp;br;装備負担：2&amp;br;魔法の防具</v>
      </c>
      <c r="EX166" t="str">
        <f t="shared" si="38"/>
        <v>&amp;ref(Item/Fire-Resistant.jpg,nolink,25x25,Fire Resistant (15));&amp;ref(Item/Shock-Resistant.jpg,nolink,25x25,Shock Resistant (15));&amp;ref(Item/Awe.jpg,nolink,25x25,Awe (1));</v>
      </c>
      <c r="EY166" t="str">
        <f t="shared" si="42"/>
        <v/>
      </c>
      <c r="EZ166" t="str">
        <f t="shared" si="50"/>
        <v/>
      </c>
      <c r="FA166" t="str">
        <f t="shared" si="43"/>
        <v/>
      </c>
      <c r="FB166" t="str">
        <f t="shared" si="39"/>
        <v/>
      </c>
      <c r="FC166" t="str">
        <f t="shared" si="44"/>
        <v/>
      </c>
      <c r="FD166" t="str">
        <f t="shared" si="45"/>
        <v>&amp;ref(Item/Fire-Resistant.jpg,nolink,25x25,Fire Resistant (15));&amp;ref(Item/Shock-Resistant.jpg,nolink,25x25,Shock Resistant (15));&amp;ref(Item/Awe.jpg,nolink,25x25,Awe (1));</v>
      </c>
      <c r="FE166" t="str">
        <f t="shared" si="46"/>
        <v>盾軽減力：25&amp;br;防御修正：-2&amp;br;盾対応力：8&amp;br;装備負担：2&amp;br;魔法の防具&amp;br;&amp;br;&amp;ref(Item/Fire-Resistant.jpg,nolink,25x25,Fire Resistant (15));&amp;ref(Item/Shock-Resistant.jpg,nolink,25x25,Shock Resistant (15));&amp;ref(Item/Awe.jpg,nolink,25x25,Awe (1));</v>
      </c>
      <c r="FF166" t="str">
        <f t="shared" si="47"/>
        <v>&amp;br;&amp;ref(Item/Fire-Resistant.jpg,nolink,25x25,Fire Resistant (15));&amp;ref(Item/Shock-Resistant.jpg,nolink,25x25,Shock Resistant (15));&amp;ref(Item/Awe.jpg,nolink,25x25,Awe (1));</v>
      </c>
      <c r="FG166" t="str">
        <f t="shared" si="48"/>
        <v>~</v>
      </c>
      <c r="FH166" s="24" t="str">
        <f t="shared" si="49"/>
        <v xml:space="preserve">|BGCOLOR(#000000):&amp;ref(Item/Shields/Sun-Shield.jpg,nolink,75x75,Sun Shield);|BGCOLOR(BLACK):COLOR(WHITE):''Sun Shield''|盾|&amp;ref(Spell/P_Fire.jpg,nolink,25x25,Fire);4|&amp;ref(Spell/V_Fire.jpg,nolink,25x25,Fire Gem);25|
|~|&gt;|&gt;|&gt;|盾軽減力：25&amp;br;防御修正：-2&amp;br;盾対応力：8&amp;br;装備負担：2&amp;br;魔法の防具&amp;br;&amp;br;&amp;ref(Item/Fire-Resistant.jpg,nolink,25x25,Fire Resistant (15));&amp;ref(Item/Shock-Resistant.jpg,nolink,25x25,Shock Resistant (15));&amp;ref(Item/Awe.jpg,nolink,25x25,Awe (1));|
|&gt;|&gt;|&gt;|&gt;|BGCOLOR(#F5F5F5):野良聖騎士の盾。高い属性耐性も備える|
</v>
      </c>
    </row>
    <row r="167" spans="1:164" x14ac:dyDescent="0.15">
      <c r="A167" t="str">
        <f t="shared" si="40"/>
        <v>兜0S</v>
      </c>
      <c r="C167" s="1" t="s">
        <v>3791</v>
      </c>
      <c r="E167" s="1">
        <v>0</v>
      </c>
      <c r="F167" s="1" t="s">
        <v>3793</v>
      </c>
      <c r="H167" s="1" t="s">
        <v>3616</v>
      </c>
      <c r="J167" s="1">
        <v>5</v>
      </c>
      <c r="AF167" s="1">
        <v>0</v>
      </c>
      <c r="AL167" s="1">
        <v>24</v>
      </c>
      <c r="AO167" s="1">
        <v>0</v>
      </c>
      <c r="AQ167" s="1">
        <v>0</v>
      </c>
      <c r="AS167" s="1" t="s">
        <v>3752</v>
      </c>
      <c r="ER167" s="20" t="s">
        <v>4525</v>
      </c>
      <c r="ES167" t="str">
        <f t="shared" si="41"/>
        <v>BGCOLOR(#000000):&amp;ref(Item/Helms/Blacksteel-Helmet.jpg,nolink,75x75,Blacksteel Helmet);|BGCOLOR(BLACK):COLOR(WHITE):''Blacksteel Helmet''</v>
      </c>
      <c r="ET167" t="str">
        <f t="shared" si="34"/>
        <v>&amp;ref(Spell/P_Earth.jpg,nolink,25x25,Earth);1</v>
      </c>
      <c r="EU167" t="str">
        <f t="shared" si="35"/>
        <v>&amp;ref(Spell/V_Earth.jpg,nolink,25x25,Earth Gem);5</v>
      </c>
      <c r="EV167" t="str">
        <f t="shared" si="36"/>
        <v>n/a</v>
      </c>
      <c r="EW167" t="str">
        <f t="shared" si="37"/>
        <v>頭部防護：24&amp;br;防御修正：0&amp;br;装備負担：0&amp;br;魔法の防具</v>
      </c>
      <c r="EX167" t="str">
        <f t="shared" si="38"/>
        <v>n/a</v>
      </c>
      <c r="EY167" t="str">
        <f t="shared" si="42"/>
        <v/>
      </c>
      <c r="EZ167" t="str">
        <f t="shared" si="50"/>
        <v/>
      </c>
      <c r="FA167" t="str">
        <f t="shared" si="43"/>
        <v/>
      </c>
      <c r="FB167" t="str">
        <f t="shared" si="39"/>
        <v/>
      </c>
      <c r="FC167" t="str">
        <f t="shared" si="44"/>
        <v/>
      </c>
      <c r="FD167" t="str">
        <f t="shared" si="45"/>
        <v/>
      </c>
      <c r="FE167" t="str">
        <f t="shared" si="46"/>
        <v>頭部防護：24&amp;br;防御修正：0&amp;br;装備負担：0&amp;br;魔法の防具</v>
      </c>
      <c r="FF167" t="str">
        <f t="shared" si="47"/>
        <v>~</v>
      </c>
      <c r="FG167" t="str">
        <f t="shared" si="48"/>
        <v>~</v>
      </c>
      <c r="FH167" s="24" t="str">
        <f t="shared" si="49"/>
        <v xml:space="preserve">|BGCOLOR(#000000):&amp;ref(Item/Helms/Blacksteel-Helmet.jpg,nolink,75x75,Blacksteel Helmet);|BGCOLOR(BLACK):COLOR(WHITE):''Blacksteel Helmet''|兜|&amp;ref(Spell/P_Earth.jpg,nolink,25x25,Earth);1|&amp;ref(Spell/V_Earth.jpg,nolink,25x25,Earth Gem);5|
|~|&gt;|&gt;|&gt;|頭部防護：24&amp;br;防御修正：0&amp;br;装備負担：0&amp;br;魔法の防具|
|&gt;|&gt;|&gt;|&gt;|BGCOLOR(#F5F5F5):安価で硬い。序盤の安全確保には十分|
</v>
      </c>
    </row>
    <row r="168" spans="1:164" x14ac:dyDescent="0.15">
      <c r="A168" t="str">
        <f t="shared" si="40"/>
        <v>兜0E</v>
      </c>
      <c r="C168" s="1" t="s">
        <v>3791</v>
      </c>
      <c r="E168" s="1">
        <v>0</v>
      </c>
      <c r="F168" s="1" t="s">
        <v>3794</v>
      </c>
      <c r="H168" s="1" t="s">
        <v>3663</v>
      </c>
      <c r="J168" s="1">
        <v>5</v>
      </c>
      <c r="AF168" s="1">
        <v>0</v>
      </c>
      <c r="AL168" s="1">
        <v>15</v>
      </c>
      <c r="AO168" s="1">
        <v>0</v>
      </c>
      <c r="AQ168" s="1">
        <v>0</v>
      </c>
      <c r="AS168" s="1" t="s">
        <v>3752</v>
      </c>
      <c r="ER168" s="20" t="s">
        <v>4526</v>
      </c>
      <c r="ES168" t="str">
        <f t="shared" si="41"/>
        <v>BGCOLOR(#000000):&amp;ref(Item/Helms/Enchanted-Helmet.jpg,nolink,75x75,Enchanted Helmet);|BGCOLOR(BLACK):COLOR(WHITE):''Enchanted Helmet''</v>
      </c>
      <c r="ET168" t="str">
        <f t="shared" si="34"/>
        <v>&amp;ref(Spell/P_Astral.jpg,nolink,25x25,Astral);1</v>
      </c>
      <c r="EU168" t="str">
        <f t="shared" si="35"/>
        <v>&amp;ref(Spell/V_Astral.jpg,nolink,25x25,Astral Pearl);5</v>
      </c>
      <c r="EV168" t="str">
        <f t="shared" si="36"/>
        <v>n/a</v>
      </c>
      <c r="EW168" t="str">
        <f t="shared" si="37"/>
        <v>頭部防護：15&amp;br;防御修正：0&amp;br;装備負担：0&amp;br;魔法の防具</v>
      </c>
      <c r="EX168" t="str">
        <f t="shared" si="38"/>
        <v>n/a</v>
      </c>
      <c r="EY168" t="str">
        <f t="shared" si="42"/>
        <v/>
      </c>
      <c r="EZ168" t="str">
        <f t="shared" si="50"/>
        <v/>
      </c>
      <c r="FA168" t="str">
        <f t="shared" si="43"/>
        <v/>
      </c>
      <c r="FB168" t="str">
        <f t="shared" si="39"/>
        <v/>
      </c>
      <c r="FC168" t="str">
        <f t="shared" si="44"/>
        <v/>
      </c>
      <c r="FD168" t="str">
        <f t="shared" si="45"/>
        <v/>
      </c>
      <c r="FE168" t="str">
        <f t="shared" si="46"/>
        <v>頭部防護：15&amp;br;防御修正：0&amp;br;装備負担：0&amp;br;魔法の防具</v>
      </c>
      <c r="FF168" t="str">
        <f t="shared" si="47"/>
        <v>~</v>
      </c>
      <c r="FG168" t="str">
        <f t="shared" si="48"/>
        <v>~</v>
      </c>
      <c r="FH168" s="24" t="str">
        <f t="shared" si="49"/>
        <v xml:space="preserve">|BGCOLOR(#000000):&amp;ref(Item/Helms/Enchanted-Helmet.jpg,nolink,75x75,Enchanted Helmet);|BGCOLOR(BLACK):COLOR(WHITE):''Enchanted Helmet''|兜|&amp;ref(Spell/P_Astral.jpg,nolink,25x25,Astral);1|&amp;ref(Spell/V_Astral.jpg,nolink,25x25,Astral Pearl);5|
|~|&gt;|&gt;|&gt;|頭部防護：15&amp;br;防御修正：0&amp;br;装備負担：0&amp;br;魔法の防具|
|&gt;|&gt;|&gt;|&gt;|BGCOLOR(#F5F5F5):やや控えめな性能。それでも無いよりは遥かに良い|
</v>
      </c>
    </row>
    <row r="169" spans="1:164" x14ac:dyDescent="0.15">
      <c r="A169" t="str">
        <f t="shared" si="40"/>
        <v>兜2S</v>
      </c>
      <c r="C169" s="1" t="s">
        <v>3791</v>
      </c>
      <c r="E169" s="1">
        <v>2</v>
      </c>
      <c r="F169" s="1" t="s">
        <v>3795</v>
      </c>
      <c r="H169" s="1" t="s">
        <v>3634</v>
      </c>
      <c r="J169" s="1">
        <v>5</v>
      </c>
      <c r="AF169" s="1">
        <v>0</v>
      </c>
      <c r="AL169" s="1">
        <v>22</v>
      </c>
      <c r="AO169" s="1">
        <v>0</v>
      </c>
      <c r="AQ169" s="1">
        <v>0</v>
      </c>
      <c r="AS169" s="1" t="s">
        <v>3752</v>
      </c>
      <c r="AW169" s="2">
        <v>5</v>
      </c>
      <c r="BT169" s="2">
        <v>50</v>
      </c>
      <c r="EQ169" s="7" t="s">
        <v>3877</v>
      </c>
      <c r="ER169" s="20" t="s">
        <v>4527</v>
      </c>
      <c r="ES169" t="str">
        <f t="shared" si="41"/>
        <v>BGCOLOR(#000000):&amp;ref(Item/Helms/Dragon-Helmet.jpg,nolink,75x75,Dragon Helmet);|BGCOLOR(BLACK):COLOR(WHITE):''Dragon Helmet''</v>
      </c>
      <c r="ET169" t="str">
        <f t="shared" si="34"/>
        <v>&amp;ref(Spell/P_Fire.jpg,nolink,25x25,Fire);1</v>
      </c>
      <c r="EU169" t="str">
        <f t="shared" si="35"/>
        <v>&amp;ref(Spell/V_Fire.jpg,nolink,25x25,Fire Gem);5</v>
      </c>
      <c r="EV169" t="str">
        <f t="shared" si="36"/>
        <v>n/a</v>
      </c>
      <c r="EW169" t="str">
        <f t="shared" si="37"/>
        <v>頭部防護：22&amp;br;防御修正：0&amp;br;装備負担：0&amp;br;魔法の防具</v>
      </c>
      <c r="EX169" t="str">
        <f t="shared" si="38"/>
        <v>&amp;ref(Item/Fire-Resistant.jpg,nolink,25x25,Fire Resistant (5));</v>
      </c>
      <c r="EY169" t="str">
        <f t="shared" si="42"/>
        <v>&amp;ref(Item/Darkvision.jpg,nolink,25x25,Darkvision (50));</v>
      </c>
      <c r="EZ169" t="str">
        <f t="shared" si="50"/>
        <v/>
      </c>
      <c r="FA169" t="str">
        <f t="shared" si="43"/>
        <v/>
      </c>
      <c r="FB169" t="str">
        <f t="shared" si="39"/>
        <v/>
      </c>
      <c r="FC169" t="str">
        <f t="shared" si="44"/>
        <v/>
      </c>
      <c r="FD169" t="str">
        <f t="shared" si="45"/>
        <v>&amp;ref(Item/Fire-Resistant.jpg,nolink,25x25,Fire Resistant (5));&amp;ref(Item/Darkvision.jpg,nolink,25x25,Darkvision (50));&amp;br;士気+5</v>
      </c>
      <c r="FE169" t="str">
        <f t="shared" si="46"/>
        <v>頭部防護：22&amp;br;防御修正：0&amp;br;装備負担：0&amp;br;魔法の防具&amp;br;&amp;br;&amp;ref(Item/Fire-Resistant.jpg,nolink,25x25,Fire Resistant (5));&amp;ref(Item/Darkvision.jpg,nolink,25x25,Darkvision (50));&amp;br;士気+5</v>
      </c>
      <c r="FF169" t="str">
        <f t="shared" si="47"/>
        <v>&amp;br;&amp;ref(Item/Fire-Resistant.jpg,nolink,25x25,Fire Resistant (5));&amp;ref(Item/Darkvision.jpg,nolink,25x25,Darkvision (50));&amp;br;士気+5</v>
      </c>
      <c r="FG169" t="str">
        <f t="shared" si="48"/>
        <v>~</v>
      </c>
      <c r="FH169" s="24" t="str">
        <f t="shared" si="49"/>
        <v xml:space="preserve">|BGCOLOR(#000000):&amp;ref(Item/Helms/Dragon-Helmet.jpg,nolink,75x75,Dragon Helmet);|BGCOLOR(BLACK):COLOR(WHITE):''Dragon Helmet''|兜|&amp;ref(Spell/P_Fire.jpg,nolink,25x25,Fire);1|&amp;ref(Spell/V_Fire.jpg,nolink,25x25,Fire Gem);5|
|~|&gt;|&gt;|&gt;|頭部防護：22&amp;br;防御修正：0&amp;br;装備負担：0&amp;br;魔法の防具&amp;br;&amp;br;&amp;ref(Item/Fire-Resistant.jpg,nolink,25x25,Fire Resistant (5));&amp;ref(Item/Darkvision.jpg,nolink,25x25,Darkvision (50));&amp;br;士気+5|
|&gt;|&gt;|&gt;|&gt;|BGCOLOR(#F5F5F5):火に強い。士気も大きく高まる|
</v>
      </c>
    </row>
    <row r="170" spans="1:164" x14ac:dyDescent="0.15">
      <c r="A170" t="str">
        <f t="shared" si="40"/>
        <v/>
      </c>
      <c r="C170" s="1" t="s">
        <v>3791</v>
      </c>
      <c r="D170" s="1" t="s">
        <v>3798</v>
      </c>
      <c r="E170" s="1">
        <v>2</v>
      </c>
      <c r="F170" s="1" t="s">
        <v>3797</v>
      </c>
      <c r="H170" s="1" t="s">
        <v>3616</v>
      </c>
      <c r="J170" s="1">
        <v>5</v>
      </c>
      <c r="AF170" s="1">
        <v>0</v>
      </c>
      <c r="AL170" s="1">
        <v>9</v>
      </c>
      <c r="AO170" s="1">
        <v>0</v>
      </c>
      <c r="AQ170" s="1">
        <v>0</v>
      </c>
      <c r="AS170" s="1" t="s">
        <v>3752</v>
      </c>
      <c r="EQ170" s="7" t="s">
        <v>3789</v>
      </c>
      <c r="ER170" s="20" t="s">
        <v>4528</v>
      </c>
      <c r="ES170" t="str">
        <f t="shared" si="41"/>
        <v>BGCOLOR(#000000):&amp;ref(Item/Helms/Crown-of-Lead.jpg,nolink,75x75,Crown of Lead);|BGCOLOR(BLACK):COLOR(WHITE):''Crown of Lead''</v>
      </c>
      <c r="ET170" t="str">
        <f t="shared" si="34"/>
        <v>&amp;ref(Spell/P_Earth.jpg,nolink,25x25,Earth);1</v>
      </c>
      <c r="EU170" t="str">
        <f t="shared" si="35"/>
        <v>&amp;ref(Spell/V_Earth.jpg,nolink,25x25,Earth Gem);5</v>
      </c>
      <c r="EV170" t="str">
        <f t="shared" si="36"/>
        <v>n/a</v>
      </c>
      <c r="EW170" t="str">
        <f t="shared" si="37"/>
        <v>頭部防護：9&amp;br;防御修正：0&amp;br;装備負担：0&amp;br;魔法の防具</v>
      </c>
      <c r="EX170" t="str">
        <f t="shared" si="38"/>
        <v/>
      </c>
      <c r="EY170" t="str">
        <f t="shared" si="42"/>
        <v/>
      </c>
      <c r="EZ170" t="str">
        <f t="shared" si="50"/>
        <v/>
      </c>
      <c r="FA170" t="str">
        <f t="shared" si="43"/>
        <v/>
      </c>
      <c r="FB170" t="str">
        <f t="shared" si="39"/>
        <v/>
      </c>
      <c r="FC170" t="str">
        <f t="shared" si="44"/>
        <v/>
      </c>
      <c r="FD170" t="str">
        <f t="shared" si="45"/>
        <v>魔法抵抗+1</v>
      </c>
      <c r="FE170" t="str">
        <f t="shared" si="46"/>
        <v>頭部防護：9&amp;br;防御修正：0&amp;br;装備負担：0&amp;br;魔法の防具&amp;br;&amp;br;魔法抵抗+1</v>
      </c>
      <c r="FF170" t="str">
        <f t="shared" si="47"/>
        <v>&amp;br;魔法抵抗+1</v>
      </c>
      <c r="FG170" t="str">
        <f t="shared" si="48"/>
        <v>~</v>
      </c>
      <c r="FH170" s="24" t="str">
        <f t="shared" si="49"/>
        <v xml:space="preserve">|BGCOLOR(#000000):&amp;ref(Item/Helms/Crown-of-Lead.jpg,nolink,75x75,Crown of Lead);|BGCOLOR(BLACK):COLOR(WHITE):''Crown of Lead''|冠|&amp;ref(Spell/P_Earth.jpg,nolink,25x25,Earth);1|&amp;ref(Spell/V_Earth.jpg,nolink,25x25,Earth Gem);5|
|~|&gt;|&gt;|&gt;|頭部防護：9&amp;br;防御修正：0&amp;br;装備負担：0&amp;br;魔法の防具&amp;br;&amp;br;魔法抵抗+1|
|&gt;|&gt;|&gt;|&gt;|BGCOLOR(#F5F5F5):抵抗力強化。効果は控えめだが貴重|
</v>
      </c>
    </row>
    <row r="171" spans="1:164" x14ac:dyDescent="0.15">
      <c r="A171" t="str">
        <f t="shared" si="40"/>
        <v/>
      </c>
      <c r="C171" s="1" t="s">
        <v>3791</v>
      </c>
      <c r="E171" s="1">
        <v>2</v>
      </c>
      <c r="F171" s="1" t="s">
        <v>3799</v>
      </c>
      <c r="H171" s="1" t="s">
        <v>3637</v>
      </c>
      <c r="J171" s="1">
        <v>10</v>
      </c>
      <c r="AF171" s="1">
        <v>0</v>
      </c>
      <c r="AL171" s="1">
        <v>22</v>
      </c>
      <c r="AO171" s="1">
        <v>0</v>
      </c>
      <c r="AQ171" s="1">
        <v>0</v>
      </c>
      <c r="AS171" s="1" t="s">
        <v>3752</v>
      </c>
      <c r="BG171" s="2">
        <v>5</v>
      </c>
      <c r="ER171" s="20" t="s">
        <v>4529</v>
      </c>
      <c r="ES171" t="str">
        <f t="shared" si="41"/>
        <v>BGCOLOR(#000000):&amp;ref(Item/Helms/Horror-Helmet.jpg,nolink,75x75,Horror Helmet);|BGCOLOR(BLACK):COLOR(WHITE):''Horror Helmet''</v>
      </c>
      <c r="ET171" t="str">
        <f t="shared" si="34"/>
        <v>&amp;ref(Spell/P_Death.jpg,nolink,25x25,Death);2</v>
      </c>
      <c r="EU171" t="str">
        <f t="shared" si="35"/>
        <v>&amp;ref(Spell/V_Death.jpg,nolink,25x25,Death Gem);10</v>
      </c>
      <c r="EV171" t="str">
        <f t="shared" si="36"/>
        <v>n/a</v>
      </c>
      <c r="EW171" t="str">
        <f t="shared" si="37"/>
        <v>頭部防護：22&amp;br;防御修正：0&amp;br;装備負担：0&amp;br;魔法の防具</v>
      </c>
      <c r="EX171" t="str">
        <f t="shared" si="38"/>
        <v>&amp;ref(Item/Causes-Fear.jpg,nolink,25x25,Fear (5));</v>
      </c>
      <c r="EY171" t="str">
        <f t="shared" si="42"/>
        <v/>
      </c>
      <c r="EZ171" t="str">
        <f t="shared" si="50"/>
        <v/>
      </c>
      <c r="FA171" t="str">
        <f t="shared" si="43"/>
        <v/>
      </c>
      <c r="FB171" t="str">
        <f t="shared" si="39"/>
        <v/>
      </c>
      <c r="FC171" t="str">
        <f t="shared" si="44"/>
        <v/>
      </c>
      <c r="FD171" t="str">
        <f t="shared" si="45"/>
        <v>&amp;ref(Item/Causes-Fear.jpg,nolink,25x25,Fear (5));</v>
      </c>
      <c r="FE171" t="str">
        <f t="shared" si="46"/>
        <v>頭部防護：22&amp;br;防御修正：0&amp;br;装備負担：0&amp;br;魔法の防具&amp;br;&amp;br;&amp;ref(Item/Causes-Fear.jpg,nolink,25x25,Fear (5));</v>
      </c>
      <c r="FF171" t="str">
        <f t="shared" si="47"/>
        <v>&amp;br;&amp;ref(Item/Causes-Fear.jpg,nolink,25x25,Fear (5));</v>
      </c>
      <c r="FG171" t="str">
        <f t="shared" si="48"/>
        <v>~</v>
      </c>
      <c r="FH171" s="24" t="str">
        <f t="shared" si="49"/>
        <v xml:space="preserve">|BGCOLOR(#000000):&amp;ref(Item/Helms/Horror-Helmet.jpg,nolink,75x75,Horror Helmet);|BGCOLOR(BLACK):COLOR(WHITE):''Horror Helmet''|兜|&amp;ref(Spell/P_Death.jpg,nolink,25x25,Death);2|&amp;ref(Spell/V_Death.jpg,nolink,25x25,Death Gem);10|
|~|&gt;|&gt;|&gt;|頭部防護：22&amp;br;防御修正：0&amp;br;装備負担：0&amp;br;魔法の防具&amp;br;&amp;br;&amp;ref(Item/Causes-Fear.jpg,nolink,25x25,Fear (5));|
|&gt;|&gt;|&gt;|&gt;|BGCOLOR(#F5F5F5):恐怖を振りまく兜。雑兵の追い散らしに|
</v>
      </c>
    </row>
    <row r="172" spans="1:164" x14ac:dyDescent="0.15">
      <c r="A172" t="str">
        <f t="shared" si="40"/>
        <v/>
      </c>
      <c r="C172" s="1" t="s">
        <v>3791</v>
      </c>
      <c r="D172" s="1" t="s">
        <v>3798</v>
      </c>
      <c r="E172" s="1">
        <v>2</v>
      </c>
      <c r="F172" s="1" t="s">
        <v>3800</v>
      </c>
      <c r="H172" s="1" t="s">
        <v>3642</v>
      </c>
      <c r="J172" s="1">
        <v>5</v>
      </c>
      <c r="DM172" s="2">
        <v>1</v>
      </c>
      <c r="DV172" s="2">
        <v>1</v>
      </c>
      <c r="ER172" s="20" t="s">
        <v>4530</v>
      </c>
      <c r="ES172" t="str">
        <f t="shared" si="41"/>
        <v>BGCOLOR(#000000):&amp;ref(Item/Helms/Ivy-Crown.jpg,nolink,75x75,Ivy Crown);|BGCOLOR(BLACK):COLOR(WHITE):''Ivy Crown''</v>
      </c>
      <c r="ET172" t="str">
        <f t="shared" si="34"/>
        <v>&amp;ref(Spell/P_Nature.jpg,nolink,25x25,Nature);1</v>
      </c>
      <c r="EU172" t="str">
        <f t="shared" si="35"/>
        <v>&amp;ref(Spell/V_Nature.jpg,nolink,25x25,Nature Gem);5</v>
      </c>
      <c r="EV172" t="str">
        <f t="shared" si="36"/>
        <v>n/a</v>
      </c>
      <c r="EW172" t="str">
        <f t="shared" si="37"/>
        <v>n/a</v>
      </c>
      <c r="EX172" t="str">
        <f t="shared" si="38"/>
        <v/>
      </c>
      <c r="EY172" t="str">
        <f t="shared" si="42"/>
        <v/>
      </c>
      <c r="EZ172" t="str">
        <f t="shared" si="50"/>
        <v/>
      </c>
      <c r="FA172" t="str">
        <f t="shared" si="43"/>
        <v>&amp;ref(Item/Forest-Survival.jpg,nolink,25x25,Forest Survival);</v>
      </c>
      <c r="FB172" t="str">
        <f t="shared" si="39"/>
        <v>&amp;ref(Item/Ivy-Lord.jpg,nolink,25x25,Ivy Lord (1));</v>
      </c>
      <c r="FC172" t="str">
        <f t="shared" si="44"/>
        <v/>
      </c>
      <c r="FD172" t="str">
        <f t="shared" si="45"/>
        <v>&amp;ref(Item/Forest-Survival.jpg,nolink,25x25,Forest Survival);&amp;br;&amp;ref(Item/Ivy-Lord.jpg,nolink,25x25,Ivy Lord (1));</v>
      </c>
      <c r="FE172" t="str">
        <f t="shared" si="46"/>
        <v>&amp;ref(Item/Forest-Survival.jpg,nolink,25x25,Forest Survival);&amp;br;&amp;ref(Item/Ivy-Lord.jpg,nolink,25x25,Ivy Lord (1));</v>
      </c>
      <c r="FF172" t="str">
        <f t="shared" si="47"/>
        <v>~</v>
      </c>
      <c r="FG172" t="str">
        <f t="shared" si="48"/>
        <v>~</v>
      </c>
      <c r="FH172" s="24" t="str">
        <f t="shared" si="49"/>
        <v xml:space="preserve">|BGCOLOR(#000000):&amp;ref(Item/Helms/Ivy-Crown.jpg,nolink,75x75,Ivy Crown);|BGCOLOR(BLACK):COLOR(WHITE):''Ivy Crown''|冠|&amp;ref(Spell/P_Nature.jpg,nolink,25x25,Nature);1|&amp;ref(Spell/V_Nature.jpg,nolink,25x25,Nature Gem);5|
|~|&gt;|&gt;|&gt;|&amp;ref(Item/Forest-Survival.jpg,nolink,25x25,Forest Survival);&amp;br;&amp;ref(Item/Ivy-Lord.jpg,nolink,25x25,Ivy Lord (1));|
|&gt;|&gt;|&gt;|&gt;|BGCOLOR(#F5F5F5):植物人の王を騙るための品。戦闘ではほぼ無意味|
</v>
      </c>
    </row>
    <row r="173" spans="1:164" x14ac:dyDescent="0.15">
      <c r="A173" t="str">
        <f t="shared" si="40"/>
        <v/>
      </c>
      <c r="C173" s="1" t="s">
        <v>3791</v>
      </c>
      <c r="E173" s="1">
        <v>2</v>
      </c>
      <c r="F173" s="1" t="s">
        <v>3801</v>
      </c>
      <c r="H173" s="1" t="s">
        <v>3642</v>
      </c>
      <c r="J173" s="1">
        <v>5</v>
      </c>
      <c r="L173" s="6">
        <v>0</v>
      </c>
      <c r="M173" s="1" t="s">
        <v>10720</v>
      </c>
      <c r="AA173" s="1">
        <v>1</v>
      </c>
      <c r="AE173" s="1">
        <v>-1</v>
      </c>
      <c r="AF173" s="1">
        <v>-1</v>
      </c>
      <c r="AK173" s="1">
        <v>0</v>
      </c>
      <c r="AL173" s="1">
        <v>22</v>
      </c>
      <c r="AO173" s="1">
        <v>0</v>
      </c>
      <c r="AQ173" s="1">
        <v>0</v>
      </c>
      <c r="AS173" s="1" t="s">
        <v>3752</v>
      </c>
      <c r="ER173" s="20" t="s">
        <v>4531</v>
      </c>
      <c r="ES173" t="str">
        <f t="shared" si="41"/>
        <v>BGCOLOR(#000000):&amp;ref(Item/Helms/Horned-Helmet.jpg,nolink,75x75,Horned Helmet);|BGCOLOR(BLACK):COLOR(WHITE):''Horned Helmet''</v>
      </c>
      <c r="ET173" t="str">
        <f t="shared" si="34"/>
        <v>&amp;ref(Spell/P_Nature.jpg,nolink,25x25,Nature);1</v>
      </c>
      <c r="EU173" t="str">
        <f t="shared" si="35"/>
        <v>&amp;ref(Spell/V_Nature.jpg,nolink,25x25,Nature Gem);5</v>
      </c>
      <c r="EV173" t="str">
        <f t="shared" si="36"/>
        <v>攻撃力：0&amp;ref(Item/D_Slash.jpg,nolink,25x25,Slash Damage);&amp;ref(Item/D_Magic.jpg,nolink,25x25,Magic Damage);&amp;br;ボーナス武器&amp;br;攻撃修正：-1&amp;br;防御修正：-1&amp;br;長さ：0</v>
      </c>
      <c r="EW173" t="str">
        <f t="shared" si="37"/>
        <v>頭部防護：22&amp;br;防御修正：0&amp;br;装備負担：0&amp;br;魔法の防具</v>
      </c>
      <c r="EX173" t="str">
        <f t="shared" si="38"/>
        <v>n/a</v>
      </c>
      <c r="EY173" t="str">
        <f t="shared" si="42"/>
        <v/>
      </c>
      <c r="EZ173" t="str">
        <f t="shared" si="50"/>
        <v/>
      </c>
      <c r="FA173" t="str">
        <f t="shared" si="43"/>
        <v/>
      </c>
      <c r="FB173" t="str">
        <f t="shared" si="39"/>
        <v/>
      </c>
      <c r="FC173" t="str">
        <f t="shared" si="44"/>
        <v/>
      </c>
      <c r="FD173" t="str">
        <f t="shared" si="45"/>
        <v/>
      </c>
      <c r="FE173" t="str">
        <f t="shared" si="46"/>
        <v>攻撃力：0&amp;ref(Item/D_Slash.jpg,nolink,25x25,Slash Damage);&amp;ref(Item/D_Magic.jpg,nolink,25x25,Magic Damage);&amp;br;ボーナス武器&amp;br;攻撃修正：-1&amp;br;防御修正：-1&amp;br;長さ：0&amp;br;&amp;br;頭部防護：22&amp;br;防御修正：0&amp;br;装備負担：0&amp;br;魔法の防具</v>
      </c>
      <c r="FF173" t="str">
        <f t="shared" si="47"/>
        <v>&amp;br;頭部防護：22&amp;br;防御修正：0&amp;br;装備負担：0&amp;br;魔法の防具</v>
      </c>
      <c r="FG173" t="str">
        <f t="shared" si="48"/>
        <v>~</v>
      </c>
      <c r="FH173" s="24" t="str">
        <f t="shared" si="49"/>
        <v xml:space="preserve">|BGCOLOR(#000000):&amp;ref(Item/Helms/Horned-Helmet.jpg,nolink,75x75,Horned Helmet);|BGCOLOR(BLACK):COLOR(WHITE):''Horned Helmet''|兜|&amp;ref(Spell/P_Nature.jpg,nolink,25x25,Nature);1|&amp;ref(Spell/V_Nature.jpg,nolink,25x25,Nature Gem);5|
|~|&gt;|&gt;|&gt;|攻撃力：0&amp;ref(Item/D_Slash.jpg,nolink,25x25,Slash Damage);&amp;ref(Item/D_Magic.jpg,nolink,25x25,Magic Damage);&amp;br;ボーナス武器&amp;br;攻撃修正：-1&amp;br;防御修正：-1&amp;br;長さ：0&amp;br;&amp;br;頭部防護：22&amp;br;防御修正：0&amp;br;装備負担：0&amp;br;魔法の防具|
|&gt;|&gt;|&gt;|&gt;|BGCOLOR(#F5F5F5):武器でもある兜。有用性は筋力次第|
</v>
      </c>
    </row>
    <row r="174" spans="1:164" x14ac:dyDescent="0.15">
      <c r="A174" t="str">
        <f t="shared" si="40"/>
        <v>兜2E</v>
      </c>
      <c r="C174" s="1" t="s">
        <v>3791</v>
      </c>
      <c r="E174" s="1">
        <v>2</v>
      </c>
      <c r="F174" s="1" t="s">
        <v>3805</v>
      </c>
      <c r="H174" s="1" t="s">
        <v>3806</v>
      </c>
      <c r="J174" s="1">
        <v>5</v>
      </c>
      <c r="AL174" s="1">
        <v>18</v>
      </c>
      <c r="AO174" s="1">
        <v>0</v>
      </c>
      <c r="AQ174" s="1">
        <v>0</v>
      </c>
      <c r="AS174" s="1" t="s">
        <v>3752</v>
      </c>
      <c r="AY174" s="2">
        <v>5</v>
      </c>
      <c r="ER174" s="20" t="s">
        <v>4532</v>
      </c>
      <c r="ES174" t="str">
        <f t="shared" si="41"/>
        <v>BGCOLOR(#000000):&amp;ref(Item/Helms/Ice-Helmet.jpg,nolink,75x75,Ice Helmet);|BGCOLOR(BLACK):COLOR(WHITE):''Ice Helmet''</v>
      </c>
      <c r="ET174" t="str">
        <f t="shared" si="34"/>
        <v>&amp;ref(Spell/P_Water.jpg,nolink,25x25,Water);1</v>
      </c>
      <c r="EU174" t="str">
        <f t="shared" si="35"/>
        <v>&amp;ref(Spell/V_Water.jpg,nolink,25x25,Water Gem);5</v>
      </c>
      <c r="EV174" t="str">
        <f t="shared" si="36"/>
        <v>n/a</v>
      </c>
      <c r="EW174" t="str">
        <f t="shared" si="37"/>
        <v>頭部防護：18&amp;br;防御修正：0&amp;br;装備負担：0&amp;br;魔法の防具</v>
      </c>
      <c r="EX174" t="str">
        <f t="shared" si="38"/>
        <v>&amp;ref(Item/Cold-Resistant.jpg,nolink,25x25,Cold Resistant (5));</v>
      </c>
      <c r="EY174" t="str">
        <f t="shared" si="42"/>
        <v/>
      </c>
      <c r="EZ174" t="str">
        <f t="shared" si="50"/>
        <v/>
      </c>
      <c r="FA174" t="str">
        <f t="shared" si="43"/>
        <v/>
      </c>
      <c r="FB174" t="str">
        <f t="shared" si="39"/>
        <v/>
      </c>
      <c r="FC174" t="str">
        <f t="shared" si="44"/>
        <v/>
      </c>
      <c r="FD174" t="str">
        <f t="shared" si="45"/>
        <v>&amp;ref(Item/Cold-Resistant.jpg,nolink,25x25,Cold Resistant (5));</v>
      </c>
      <c r="FE174" t="str">
        <f t="shared" si="46"/>
        <v>頭部防護：18&amp;br;防御修正：0&amp;br;装備負担：0&amp;br;魔法の防具&amp;br;&amp;br;&amp;ref(Item/Cold-Resistant.jpg,nolink,25x25,Cold Resistant (5));</v>
      </c>
      <c r="FF174" t="str">
        <f t="shared" si="47"/>
        <v>&amp;br;&amp;ref(Item/Cold-Resistant.jpg,nolink,25x25,Cold Resistant (5));</v>
      </c>
      <c r="FG174" t="str">
        <f t="shared" si="48"/>
        <v>~</v>
      </c>
      <c r="FH174" s="24" t="str">
        <f t="shared" si="49"/>
        <v xml:space="preserve">|BGCOLOR(#000000):&amp;ref(Item/Helms/Ice-Helmet.jpg,nolink,75x75,Ice Helmet);|BGCOLOR(BLACK):COLOR(WHITE):''Ice Helmet''|兜|&amp;ref(Spell/P_Water.jpg,nolink,25x25,Water);1|&amp;ref(Spell/V_Water.jpg,nolink,25x25,Water Gem);5|
|~|&gt;|&gt;|&gt;|頭部防護：18&amp;br;防御修正：0&amp;br;装備負担：0&amp;br;魔法の防具&amp;br;&amp;br;&amp;ref(Item/Cold-Resistant.jpg,nolink,25x25,Cold Resistant (5));|
|&gt;|&gt;|&gt;|&gt;|BGCOLOR(#F5F5F5):冷気にやや強い。防御力も悪くはない|
</v>
      </c>
    </row>
    <row r="175" spans="1:164" x14ac:dyDescent="0.15">
      <c r="A175" t="str">
        <f t="shared" si="40"/>
        <v>兜4S</v>
      </c>
      <c r="C175" s="1" t="s">
        <v>3791</v>
      </c>
      <c r="E175" s="1">
        <v>4</v>
      </c>
      <c r="F175" s="1" t="s">
        <v>3807</v>
      </c>
      <c r="H175" s="1" t="s">
        <v>3650</v>
      </c>
      <c r="J175" s="1">
        <v>25</v>
      </c>
      <c r="AL175" s="1">
        <v>26</v>
      </c>
      <c r="AM175" s="1">
        <v>5</v>
      </c>
      <c r="AO175" s="1">
        <v>0</v>
      </c>
      <c r="AQ175" s="1">
        <v>0</v>
      </c>
      <c r="AS175" s="1" t="s">
        <v>3752</v>
      </c>
      <c r="BV175" s="2">
        <v>-3</v>
      </c>
      <c r="EE175" s="2">
        <v>1</v>
      </c>
      <c r="ER175" s="20" t="s">
        <v>4533</v>
      </c>
      <c r="ES175" t="str">
        <f t="shared" si="41"/>
        <v>BGCOLOR(#000000):&amp;ref(Item/Helms/Flame-Helmet.jpg,nolink,75x75,Flame Helmet);|BGCOLOR(BLACK):COLOR(WHITE):''Flame Helmet''</v>
      </c>
      <c r="ET175" t="str">
        <f t="shared" si="34"/>
        <v>&amp;ref(Spell/P_Fire.jpg,nolink,25x25,Fire);4</v>
      </c>
      <c r="EU175" t="str">
        <f t="shared" si="35"/>
        <v>&amp;ref(Spell/V_Fire.jpg,nolink,25x25,Fire Gem);25</v>
      </c>
      <c r="EV175" t="str">
        <f t="shared" si="36"/>
        <v>n/a</v>
      </c>
      <c r="EW175" t="str">
        <f t="shared" si="37"/>
        <v>頭部防護：26&amp;br;胴体防護：5&amp;br;防御修正：0&amp;br;装備負担：0&amp;br;魔法の防具</v>
      </c>
      <c r="EX175" t="str">
        <f t="shared" si="38"/>
        <v/>
      </c>
      <c r="EY175" t="str">
        <f t="shared" si="42"/>
        <v>&amp;ref(Item/Exhaustion.jpg,nolink,25x25,Exhaustion (-3));</v>
      </c>
      <c r="EZ175" t="str">
        <f t="shared" si="50"/>
        <v/>
      </c>
      <c r="FA175" t="str">
        <f t="shared" si="43"/>
        <v/>
      </c>
      <c r="FB175" t="str">
        <f t="shared" si="39"/>
        <v>&amp;ref(Spell/P_Fire.jpg,nolink,25x25,Fire Magic Bonus (1));</v>
      </c>
      <c r="FC175" t="str">
        <f t="shared" si="44"/>
        <v/>
      </c>
      <c r="FD175" t="str">
        <f t="shared" si="45"/>
        <v>&amp;ref(Item/Exhaustion.jpg,nolink,25x25,Exhaustion (-3));&amp;br;&amp;ref(Spell/P_Fire.jpg,nolink,25x25,Fire Magic Bonus (1));</v>
      </c>
      <c r="FE175" t="str">
        <f t="shared" si="46"/>
        <v>頭部防護：26&amp;br;胴体防護：5&amp;br;防御修正：0&amp;br;装備負担：0&amp;br;魔法の防具&amp;br;&amp;br;&amp;ref(Item/Exhaustion.jpg,nolink,25x25,Exhaustion (-3));&amp;br;&amp;ref(Spell/P_Fire.jpg,nolink,25x25,Fire Magic Bonus (1));</v>
      </c>
      <c r="FF175" t="str">
        <f t="shared" si="47"/>
        <v>&amp;br;&amp;ref(Item/Exhaustion.jpg,nolink,25x25,Exhaustion (-3));&amp;br;&amp;ref(Spell/P_Fire.jpg,nolink,25x25,Fire Magic Bonus (1));</v>
      </c>
      <c r="FG175" t="str">
        <f t="shared" si="48"/>
        <v>~</v>
      </c>
      <c r="FH175" s="24" t="str">
        <f t="shared" si="49"/>
        <v xml:space="preserve">|BGCOLOR(#000000):&amp;ref(Item/Helms/Flame-Helmet.jpg,nolink,75x75,Flame Helmet);|BGCOLOR(BLACK):COLOR(WHITE):''Flame Helmet''|兜|&amp;ref(Spell/P_Fire.jpg,nolink,25x25,Fire);4|&amp;ref(Spell/V_Fire.jpg,nolink,25x25,Fire Gem);25|
|~|&gt;|&gt;|&gt;|頭部防護：26&amp;br;胴体防護：5&amp;br;防御修正：0&amp;br;装備負担：0&amp;br;魔法の防具&amp;br;&amp;br;&amp;ref(Item/Exhaustion.jpg,nolink,25x25,Exhaustion (-3));&amp;br;&amp;ref(Spell/P_Fire.jpg,nolink,25x25,Fire Magic Bonus (1));|
|&gt;|&gt;|&gt;|&gt;|BGCOLOR(#F5F5F5):火魔法増強。消耗も招くが防御力は優秀|
</v>
      </c>
    </row>
    <row r="176" spans="1:164" x14ac:dyDescent="0.15">
      <c r="A176" t="str">
        <f t="shared" si="40"/>
        <v/>
      </c>
      <c r="C176" s="1" t="s">
        <v>3791</v>
      </c>
      <c r="E176" s="1">
        <v>4</v>
      </c>
      <c r="F176" s="1" t="s">
        <v>3810</v>
      </c>
      <c r="H176" s="1" t="s">
        <v>3634</v>
      </c>
      <c r="I176" s="1" t="s">
        <v>3616</v>
      </c>
      <c r="J176" s="1">
        <v>5</v>
      </c>
      <c r="K176" s="7">
        <v>5</v>
      </c>
      <c r="AL176" s="1">
        <v>19</v>
      </c>
      <c r="AO176" s="1">
        <v>0</v>
      </c>
      <c r="AQ176" s="1">
        <v>0</v>
      </c>
      <c r="AS176" s="1" t="s">
        <v>3752</v>
      </c>
      <c r="CG176" s="2">
        <v>2</v>
      </c>
      <c r="ER176" s="20" t="s">
        <v>4534</v>
      </c>
      <c r="ES176" t="str">
        <f t="shared" si="41"/>
        <v>BGCOLOR(#000000):&amp;ref(Item/Helms/Helmet-of-Heroes.jpg,nolink,75x75,Helmet of Heroes);|BGCOLOR(BLACK):COLOR(WHITE):''Helmet of Heroes''</v>
      </c>
      <c r="ET176" t="str">
        <f t="shared" si="34"/>
        <v>&amp;ref(Spell/P_Fire.jpg,nolink,25x25,Fire);1&amp;ref(Spell/P_Earth.jpg,nolink,25x25,Earth);1</v>
      </c>
      <c r="EU176" t="str">
        <f t="shared" si="35"/>
        <v>&amp;ref(Spell/V_Fire.jpg,nolink,25x25,Fire Gem);5&amp;ref(Spell/V_Earth.jpg,nolink,25x25,Earth Gem);5</v>
      </c>
      <c r="EV176" t="str">
        <f t="shared" si="36"/>
        <v>n/a</v>
      </c>
      <c r="EW176" t="str">
        <f t="shared" si="37"/>
        <v>頭部防護：19&amp;br;防御修正：0&amp;br;装備負担：0&amp;br;魔法の防具</v>
      </c>
      <c r="EX176" t="str">
        <f t="shared" si="38"/>
        <v/>
      </c>
      <c r="EY176" t="str">
        <f t="shared" si="42"/>
        <v/>
      </c>
      <c r="EZ176" t="str">
        <f t="shared" si="50"/>
        <v>&amp;ref(Item/Inspirational.jpg,nolink,25x25,Inspirational (2));</v>
      </c>
      <c r="FA176" t="str">
        <f t="shared" si="43"/>
        <v/>
      </c>
      <c r="FB176" t="str">
        <f t="shared" si="39"/>
        <v/>
      </c>
      <c r="FC176" t="str">
        <f t="shared" si="44"/>
        <v/>
      </c>
      <c r="FD176" t="str">
        <f t="shared" si="45"/>
        <v>&amp;ref(Item/Inspirational.jpg,nolink,25x25,Inspirational (2));</v>
      </c>
      <c r="FE176" t="str">
        <f t="shared" si="46"/>
        <v>頭部防護：19&amp;br;防御修正：0&amp;br;装備負担：0&amp;br;魔法の防具&amp;br;&amp;br;&amp;ref(Item/Inspirational.jpg,nolink,25x25,Inspirational (2));</v>
      </c>
      <c r="FF176" t="str">
        <f t="shared" si="47"/>
        <v>&amp;br;&amp;ref(Item/Inspirational.jpg,nolink,25x25,Inspirational (2));</v>
      </c>
      <c r="FG176" t="str">
        <f t="shared" si="48"/>
        <v>~</v>
      </c>
      <c r="FH176" s="24" t="str">
        <f t="shared" si="49"/>
        <v xml:space="preserve">|BGCOLOR(#000000):&amp;ref(Item/Helms/Helmet-of-Heroes.jpg,nolink,75x75,Helmet of Heroes);|BGCOLOR(BLACK):COLOR(WHITE):''Helmet of Heroes''|兜|&amp;ref(Spell/P_Fire.jpg,nolink,25x25,Fire);1&amp;ref(Spell/P_Earth.jpg,nolink,25x25,Earth);1|&amp;ref(Spell/V_Fire.jpg,nolink,25x25,Fire Gem);5&amp;ref(Spell/V_Earth.jpg,nolink,25x25,Earth Gem);5|
|~|&gt;|&gt;|&gt;|頭部防護：19&amp;br;防御修正：0&amp;br;装備負担：0&amp;br;魔法の防具&amp;br;&amp;br;&amp;ref(Item/Inspirational.jpg,nolink,25x25,Inspirational (2));|
|&gt;|&gt;|&gt;|&gt;|BGCOLOR(#F5F5F5):指揮官用。効果はかなり高い|
</v>
      </c>
    </row>
    <row r="177" spans="1:164" x14ac:dyDescent="0.15">
      <c r="A177" t="str">
        <f t="shared" si="40"/>
        <v/>
      </c>
      <c r="C177" s="1" t="s">
        <v>3791</v>
      </c>
      <c r="E177" s="1">
        <v>4</v>
      </c>
      <c r="F177" s="1" t="s">
        <v>3811</v>
      </c>
      <c r="H177" s="1" t="s">
        <v>3702</v>
      </c>
      <c r="J177" s="1">
        <v>25</v>
      </c>
      <c r="AL177" s="1">
        <v>22</v>
      </c>
      <c r="AO177" s="1">
        <v>0</v>
      </c>
      <c r="AQ177" s="1">
        <v>0</v>
      </c>
      <c r="AS177" s="1" t="s">
        <v>3752</v>
      </c>
      <c r="EF177" s="2">
        <v>1</v>
      </c>
      <c r="ER177" s="20" t="s">
        <v>4535</v>
      </c>
      <c r="ES177" t="str">
        <f t="shared" si="41"/>
        <v>BGCOLOR(#000000):&amp;ref(Item/Helms/Winged-Helmet.jpg,nolink,75x75,Winged Helmet);|BGCOLOR(BLACK):COLOR(WHITE):''Winged Helmet''</v>
      </c>
      <c r="ET177" t="str">
        <f t="shared" si="34"/>
        <v>&amp;ref(Spell/P_Air.jpg,nolink,25x25,Air);4</v>
      </c>
      <c r="EU177" t="str">
        <f t="shared" si="35"/>
        <v>&amp;ref(Spell/V_Air.jpg,nolink,25x25,Air Gem);25</v>
      </c>
      <c r="EV177" t="str">
        <f t="shared" si="36"/>
        <v>n/a</v>
      </c>
      <c r="EW177" t="str">
        <f t="shared" si="37"/>
        <v>頭部防護：22&amp;br;防御修正：0&amp;br;装備負担：0&amp;br;魔法の防具</v>
      </c>
      <c r="EX177" t="str">
        <f t="shared" si="38"/>
        <v/>
      </c>
      <c r="EY177" t="str">
        <f t="shared" si="42"/>
        <v/>
      </c>
      <c r="EZ177" t="str">
        <f t="shared" si="50"/>
        <v/>
      </c>
      <c r="FA177" t="str">
        <f t="shared" si="43"/>
        <v/>
      </c>
      <c r="FB177" t="str">
        <f t="shared" si="39"/>
        <v>&amp;ref(Spell/P_Air.jpg,nolink,25x25,Air Magic Bonus (1));</v>
      </c>
      <c r="FC177" t="str">
        <f t="shared" si="44"/>
        <v/>
      </c>
      <c r="FD177" t="str">
        <f t="shared" si="45"/>
        <v>&amp;ref(Spell/P_Air.jpg,nolink,25x25,Air Magic Bonus (1));</v>
      </c>
      <c r="FE177" t="str">
        <f t="shared" si="46"/>
        <v>頭部防護：22&amp;br;防御修正：0&amp;br;装備負担：0&amp;br;魔法の防具&amp;br;&amp;br;&amp;ref(Spell/P_Air.jpg,nolink,25x25,Air Magic Bonus (1));</v>
      </c>
      <c r="FF177" t="str">
        <f t="shared" si="47"/>
        <v>&amp;br;&amp;ref(Spell/P_Air.jpg,nolink,25x25,Air Magic Bonus (1));</v>
      </c>
      <c r="FG177" t="str">
        <f t="shared" si="48"/>
        <v>~</v>
      </c>
      <c r="FH177" s="24" t="str">
        <f t="shared" si="49"/>
        <v xml:space="preserve">|BGCOLOR(#000000):&amp;ref(Item/Helms/Winged-Helmet.jpg,nolink,75x75,Winged Helmet);|BGCOLOR(BLACK):COLOR(WHITE):''Winged Helmet''|兜|&amp;ref(Spell/P_Air.jpg,nolink,25x25,Air);4|&amp;ref(Spell/V_Air.jpg,nolink,25x25,Air Gem);25|
|~|&gt;|&gt;|&gt;|頭部防護：22&amp;br;防御修正：0&amp;br;装備負担：0&amp;br;魔法の防具&amp;br;&amp;br;&amp;ref(Spell/P_Air.jpg,nolink,25x25,Air Magic Bonus (1));|
|&gt;|&gt;|&gt;|&gt;|BGCOLOR(#F5F5F5):風魔法増強。やや作りにくい|
</v>
      </c>
    </row>
    <row r="178" spans="1:164" x14ac:dyDescent="0.15">
      <c r="A178" t="str">
        <f t="shared" si="40"/>
        <v/>
      </c>
      <c r="C178" s="1" t="s">
        <v>3791</v>
      </c>
      <c r="D178" s="1" t="s">
        <v>3798</v>
      </c>
      <c r="E178" s="1">
        <v>4</v>
      </c>
      <c r="F178" s="1" t="s">
        <v>3812</v>
      </c>
      <c r="H178" s="1" t="s">
        <v>3689</v>
      </c>
      <c r="J178" s="1">
        <v>10</v>
      </c>
      <c r="AL178" s="1">
        <v>9</v>
      </c>
      <c r="AO178" s="1">
        <v>0</v>
      </c>
      <c r="AQ178" s="1">
        <v>0</v>
      </c>
      <c r="AS178" s="1" t="s">
        <v>3752</v>
      </c>
      <c r="CG178" s="2">
        <v>1</v>
      </c>
      <c r="CJ178" s="2">
        <v>50</v>
      </c>
      <c r="CK178" s="2">
        <v>25</v>
      </c>
      <c r="ER178" s="20" t="s">
        <v>4536</v>
      </c>
      <c r="ES178" t="str">
        <f t="shared" si="41"/>
        <v>BGCOLOR(#000000):&amp;ref(Item/Helms/Crown-of-Command.jpg,nolink,75x75,Crown of Command);|BGCOLOR(BLACK):COLOR(WHITE):''Crown of Command''</v>
      </c>
      <c r="ET178" t="str">
        <f t="shared" si="34"/>
        <v>&amp;ref(Spell/P_Astral.jpg,nolink,25x25,Astral);2</v>
      </c>
      <c r="EU178" t="str">
        <f t="shared" si="35"/>
        <v>&amp;ref(Spell/V_Astral.jpg,nolink,25x25,Astral Pearl);10</v>
      </c>
      <c r="EV178" t="str">
        <f t="shared" si="36"/>
        <v>n/a</v>
      </c>
      <c r="EW178" t="str">
        <f t="shared" si="37"/>
        <v>頭部防護：9&amp;br;防御修正：0&amp;br;装備負担：0&amp;br;魔法の防具</v>
      </c>
      <c r="EX178" t="str">
        <f t="shared" si="38"/>
        <v/>
      </c>
      <c r="EY178" t="str">
        <f t="shared" si="42"/>
        <v/>
      </c>
      <c r="EZ178" t="str">
        <f t="shared" si="50"/>
        <v>&amp;ref(Item/Inspirational.jpg,nolink,25x25,Inspirational (1));&amp;ref(Nation/LivingLead.jpg,nolink,25x25,Leadership (50));&amp;ref(Nation/MagicLead.jpg,nolink,25x25,Magic Leadership (25));</v>
      </c>
      <c r="FA178" t="str">
        <f t="shared" si="43"/>
        <v/>
      </c>
      <c r="FB178" t="str">
        <f t="shared" si="39"/>
        <v/>
      </c>
      <c r="FC178" t="str">
        <f t="shared" si="44"/>
        <v/>
      </c>
      <c r="FD178" t="str">
        <f t="shared" si="45"/>
        <v>&amp;ref(Item/Inspirational.jpg,nolink,25x25,Inspirational (1));&amp;ref(Nation/LivingLead.jpg,nolink,25x25,Leadership (50));&amp;ref(Nation/MagicLead.jpg,nolink,25x25,Magic Leadership (25));</v>
      </c>
      <c r="FE178" t="str">
        <f t="shared" si="46"/>
        <v>頭部防護：9&amp;br;防御修正：0&amp;br;装備負担：0&amp;br;魔法の防具&amp;br;&amp;br;&amp;ref(Item/Inspirational.jpg,nolink,25x25,Inspirational (1));&amp;ref(Nation/LivingLead.jpg,nolink,25x25,Leadership (50));&amp;ref(Nation/MagicLead.jpg,nolink,25x25,Magic Leadership (25));</v>
      </c>
      <c r="FF178" t="str">
        <f t="shared" si="47"/>
        <v>&amp;br;&amp;ref(Item/Inspirational.jpg,nolink,25x25,Inspirational (1));&amp;ref(Nation/LivingLead.jpg,nolink,25x25,Leadership (50));&amp;ref(Nation/MagicLead.jpg,nolink,25x25,Magic Leadership (25));</v>
      </c>
      <c r="FG178" t="str">
        <f t="shared" si="48"/>
        <v>~</v>
      </c>
      <c r="FH178" s="24" t="str">
        <f t="shared" si="49"/>
        <v xml:space="preserve">|BGCOLOR(#000000):&amp;ref(Item/Helms/Crown-of-Command.jpg,nolink,75x75,Crown of Command);|BGCOLOR(BLACK):COLOR(WHITE):''Crown of Command''|冠|&amp;ref(Spell/P_Astral.jpg,nolink,25x25,Astral);2|&amp;ref(Spell/V_Astral.jpg,nolink,25x25,Astral Pearl);10|
|~|&gt;|&gt;|&gt;|頭部防護：9&amp;br;防御修正：0&amp;br;装備負担：0&amp;br;魔法の防具&amp;br;&amp;br;&amp;ref(Item/Inspirational.jpg,nolink,25x25,Inspirational (1));&amp;ref(Nation/LivingLead.jpg,nolink,25x25,Leadership (50));&amp;ref(Nation/MagicLead.jpg,nolink,25x25,Magic Leadership (25));|
|&gt;|&gt;|&gt;|&gt;|BGCOLOR(#F5F5F5):指揮官向け。魔法生物の指揮にも役立つ|
</v>
      </c>
    </row>
    <row r="179" spans="1:164" x14ac:dyDescent="0.15">
      <c r="A179" t="str">
        <f t="shared" si="40"/>
        <v/>
      </c>
      <c r="C179" s="1" t="s">
        <v>3791</v>
      </c>
      <c r="E179" s="1">
        <v>4</v>
      </c>
      <c r="F179" s="1" t="s">
        <v>3813</v>
      </c>
      <c r="H179" s="1" t="s">
        <v>3637</v>
      </c>
      <c r="I179" s="1" t="s">
        <v>3642</v>
      </c>
      <c r="J179" s="1">
        <v>10</v>
      </c>
      <c r="K179" s="7">
        <v>5</v>
      </c>
      <c r="AL179" s="1">
        <v>10</v>
      </c>
      <c r="AO179" s="1">
        <v>-1</v>
      </c>
      <c r="AQ179" s="1">
        <v>0</v>
      </c>
      <c r="AS179" s="1" t="s">
        <v>3752</v>
      </c>
      <c r="EQ179" s="7" t="s">
        <v>3814</v>
      </c>
      <c r="ER179" s="20" t="s">
        <v>4537</v>
      </c>
      <c r="ES179" t="str">
        <f t="shared" si="41"/>
        <v>BGCOLOR(#000000):&amp;ref(Item/Helms/Spirit-Mask.jpg,nolink,75x75,Spirit Mask);|BGCOLOR(BLACK):COLOR(WHITE):''Spirit Mask''</v>
      </c>
      <c r="ET179" t="str">
        <f t="shared" si="34"/>
        <v>&amp;ref(Spell/P_Death.jpg,nolink,25x25,Death);2&amp;ref(Spell/P_Nature.jpg,nolink,25x25,Nature);1</v>
      </c>
      <c r="EU179" t="str">
        <f t="shared" si="35"/>
        <v>&amp;ref(Spell/V_Death.jpg,nolink,25x25,Death Gem);10&amp;ref(Spell/V_Nature.jpg,nolink,25x25,Nature Gem);5</v>
      </c>
      <c r="EV179" t="str">
        <f t="shared" si="36"/>
        <v>n/a</v>
      </c>
      <c r="EW179" t="str">
        <f t="shared" si="37"/>
        <v>頭部防護：10&amp;br;防御修正：-1&amp;br;装備負担：0&amp;br;魔法の防具</v>
      </c>
      <c r="EX179" t="str">
        <f t="shared" si="38"/>
        <v/>
      </c>
      <c r="EY179" t="str">
        <f t="shared" si="42"/>
        <v/>
      </c>
      <c r="EZ179" t="str">
        <f t="shared" si="50"/>
        <v/>
      </c>
      <c r="FA179" t="str">
        <f t="shared" si="43"/>
        <v/>
      </c>
      <c r="FB179" t="str">
        <f t="shared" si="39"/>
        <v/>
      </c>
      <c r="FC179" t="str">
        <f t="shared" si="44"/>
        <v/>
      </c>
      <c r="FD179" t="str">
        <f t="shared" si="45"/>
        <v>魔法抵抗+1&amp;br;戦闘中自動発動：Frighten</v>
      </c>
      <c r="FE179" t="str">
        <f t="shared" si="46"/>
        <v>頭部防護：10&amp;br;防御修正：-1&amp;br;装備負担：0&amp;br;魔法の防具&amp;br;&amp;br;魔法抵抗+1&amp;br;戦闘中自動発動：Frighten</v>
      </c>
      <c r="FF179" t="str">
        <f t="shared" si="47"/>
        <v>&amp;br;魔法抵抗+1&amp;br;戦闘中自動発動：Frighten</v>
      </c>
      <c r="FG179" t="str">
        <f t="shared" si="48"/>
        <v>~</v>
      </c>
      <c r="FH179" s="24" t="str">
        <f t="shared" si="49"/>
        <v xml:space="preserve">|BGCOLOR(#000000):&amp;ref(Item/Helms/Spirit-Mask.jpg,nolink,75x75,Spirit Mask);|BGCOLOR(BLACK):COLOR(WHITE):''Spirit Mask''|兜|&amp;ref(Spell/P_Death.jpg,nolink,25x25,Death);2&amp;ref(Spell/P_Nature.jpg,nolink,25x25,Nature);1|&amp;ref(Spell/V_Death.jpg,nolink,25x25,Death Gem);10&amp;ref(Spell/V_Nature.jpg,nolink,25x25,Nature Gem);5|
|~|&gt;|&gt;|&gt;|頭部防護：10&amp;br;防御修正：-1&amp;br;装備負担：0&amp;br;魔法の防具&amp;br;&amp;br;魔法抵抗+1&amp;br;戦闘中自動発動：Frighten|
|&gt;|&gt;|&gt;|&gt;|BGCOLOR(#F5F5F5):敵を脅す仮面。誰が持っていても役立つ|
</v>
      </c>
    </row>
    <row r="180" spans="1:164" x14ac:dyDescent="0.15">
      <c r="A180" t="str">
        <f t="shared" si="40"/>
        <v/>
      </c>
      <c r="C180" s="1" t="s">
        <v>3791</v>
      </c>
      <c r="D180" s="1" t="s">
        <v>3798</v>
      </c>
      <c r="E180" s="1">
        <v>4</v>
      </c>
      <c r="F180" s="1" t="s">
        <v>3815</v>
      </c>
      <c r="H180" s="1" t="s">
        <v>3642</v>
      </c>
      <c r="J180" s="1">
        <v>5</v>
      </c>
      <c r="AZ180" s="2">
        <v>5</v>
      </c>
      <c r="CY180" s="2">
        <v>1</v>
      </c>
      <c r="ER180" s="20" t="s">
        <v>4538</v>
      </c>
      <c r="ES180" t="str">
        <f t="shared" si="41"/>
        <v>BGCOLOR(#000000):&amp;ref(Item/Helms/Mistletoe-Garland.jpg,nolink,75x75,Mistletoe Garland);|BGCOLOR(BLACK):COLOR(WHITE):''Mistletoe Garland''</v>
      </c>
      <c r="ET180" t="str">
        <f t="shared" si="34"/>
        <v>&amp;ref(Spell/P_Nature.jpg,nolink,25x25,Nature);1</v>
      </c>
      <c r="EU180" t="str">
        <f t="shared" si="35"/>
        <v>&amp;ref(Spell/V_Nature.jpg,nolink,25x25,Nature Gem);5</v>
      </c>
      <c r="EV180" t="str">
        <f t="shared" si="36"/>
        <v>n/a</v>
      </c>
      <c r="EW180" t="str">
        <f t="shared" si="37"/>
        <v>n/a</v>
      </c>
      <c r="EX180" t="str">
        <f t="shared" si="38"/>
        <v>&amp;ref(Item/Poison-Resistant.jpg,nolink,25x25,Poison Resistant (5));</v>
      </c>
      <c r="EY180" t="str">
        <f t="shared" si="42"/>
        <v/>
      </c>
      <c r="EZ180" t="str">
        <f t="shared" si="50"/>
        <v/>
      </c>
      <c r="FA180" t="str">
        <f t="shared" si="43"/>
        <v>&amp;ref(Item/Lucky.jpg,nolink,25x25,Lucky);</v>
      </c>
      <c r="FB180" t="str">
        <f t="shared" si="39"/>
        <v/>
      </c>
      <c r="FC180" t="str">
        <f t="shared" si="44"/>
        <v/>
      </c>
      <c r="FD180" t="str">
        <f t="shared" si="45"/>
        <v>&amp;ref(Item/Poison-Resistant.jpg,nolink,25x25,Poison Resistant (5));&amp;br;&amp;ref(Item/Lucky.jpg,nolink,25x25,Lucky);</v>
      </c>
      <c r="FE180" t="str">
        <f t="shared" si="46"/>
        <v>&amp;ref(Item/Poison-Resistant.jpg,nolink,25x25,Poison Resistant (5));&amp;br;&amp;ref(Item/Lucky.jpg,nolink,25x25,Lucky);</v>
      </c>
      <c r="FF180" t="str">
        <f t="shared" si="47"/>
        <v>~</v>
      </c>
      <c r="FG180" t="str">
        <f t="shared" si="48"/>
        <v>~</v>
      </c>
      <c r="FH180" s="24" t="str">
        <f t="shared" si="49"/>
        <v xml:space="preserve">|BGCOLOR(#000000):&amp;ref(Item/Helms/Mistletoe-Garland.jpg,nolink,75x75,Mistletoe Garland);|BGCOLOR(BLACK):COLOR(WHITE):''Mistletoe Garland''|冠|&amp;ref(Spell/P_Nature.jpg,nolink,25x25,Nature);1|&amp;ref(Spell/V_Nature.jpg,nolink,25x25,Nature Gem);5|
|~|&gt;|&gt;|&gt;|&amp;ref(Item/Poison-Resistant.jpg,nolink,25x25,Poison Resistant (5));&amp;br;&amp;ref(Item/Lucky.jpg,nolink,25x25,Lucky);|
|&gt;|&gt;|&gt;|&gt;|BGCOLOR(#F5F5F5):お守り代わりの花冠。事故死の抑止になる|
</v>
      </c>
    </row>
    <row r="181" spans="1:164" x14ac:dyDescent="0.15">
      <c r="A181" t="str">
        <f t="shared" si="40"/>
        <v>兜4E</v>
      </c>
      <c r="C181" s="1" t="s">
        <v>3791</v>
      </c>
      <c r="D181" s="1" t="s">
        <v>3798</v>
      </c>
      <c r="E181" s="1">
        <v>4</v>
      </c>
      <c r="F181" s="1" t="s">
        <v>3816</v>
      </c>
      <c r="H181" s="1" t="s">
        <v>3637</v>
      </c>
      <c r="J181" s="1">
        <v>10</v>
      </c>
      <c r="AL181" s="1">
        <v>9</v>
      </c>
      <c r="AO181" s="1">
        <v>0</v>
      </c>
      <c r="AQ181" s="1">
        <v>0</v>
      </c>
      <c r="AS181" s="1" t="s">
        <v>3752</v>
      </c>
      <c r="CG181" s="2">
        <v>-1</v>
      </c>
      <c r="CL181" s="2">
        <v>75</v>
      </c>
      <c r="ER181" s="20" t="s">
        <v>4539</v>
      </c>
      <c r="ES181" t="str">
        <f t="shared" si="41"/>
        <v>BGCOLOR(#000000):&amp;ref(Item/Helms/Crown-of-Bones.jpg,nolink,75x75,Crown of Bones);|BGCOLOR(BLACK):COLOR(WHITE):''Crown of Bones''</v>
      </c>
      <c r="ET181" t="str">
        <f t="shared" si="34"/>
        <v>&amp;ref(Spell/P_Death.jpg,nolink,25x25,Death);2</v>
      </c>
      <c r="EU181" t="str">
        <f t="shared" si="35"/>
        <v>&amp;ref(Spell/V_Death.jpg,nolink,25x25,Death Gem);10</v>
      </c>
      <c r="EV181" t="str">
        <f t="shared" si="36"/>
        <v>n/a</v>
      </c>
      <c r="EW181" t="str">
        <f t="shared" si="37"/>
        <v>頭部防護：9&amp;br;防御修正：0&amp;br;装備負担：0&amp;br;魔法の防具</v>
      </c>
      <c r="EX181" t="str">
        <f t="shared" si="38"/>
        <v/>
      </c>
      <c r="EY181" t="str">
        <f t="shared" si="42"/>
        <v/>
      </c>
      <c r="EZ181" t="str">
        <f t="shared" si="50"/>
        <v>&amp;ref(Item/Uninspirational.jpg,nolink,25x25,Inspirational (-1));&amp;ref(Nation/UndeadLead.jpg,nolink,25x25,Undead Leadership (75));</v>
      </c>
      <c r="FA181" t="str">
        <f t="shared" si="43"/>
        <v/>
      </c>
      <c r="FB181" t="str">
        <f t="shared" si="39"/>
        <v/>
      </c>
      <c r="FC181" t="str">
        <f t="shared" si="44"/>
        <v/>
      </c>
      <c r="FD181" t="str">
        <f t="shared" si="45"/>
        <v>&amp;ref(Item/Uninspirational.jpg,nolink,25x25,Inspirational (-1));&amp;ref(Nation/UndeadLead.jpg,nolink,25x25,Undead Leadership (75));</v>
      </c>
      <c r="FE181" t="str">
        <f t="shared" si="46"/>
        <v>頭部防護：9&amp;br;防御修正：0&amp;br;装備負担：0&amp;br;魔法の防具&amp;br;&amp;br;&amp;ref(Item/Uninspirational.jpg,nolink,25x25,Inspirational (-1));&amp;ref(Nation/UndeadLead.jpg,nolink,25x25,Undead Leadership (75));</v>
      </c>
      <c r="FF181" t="str">
        <f t="shared" si="47"/>
        <v>&amp;br;&amp;ref(Item/Uninspirational.jpg,nolink,25x25,Inspirational (-1));&amp;ref(Nation/UndeadLead.jpg,nolink,25x25,Undead Leadership (75));</v>
      </c>
      <c r="FG181" t="str">
        <f t="shared" si="48"/>
        <v>~</v>
      </c>
      <c r="FH181" s="24" t="str">
        <f t="shared" si="49"/>
        <v xml:space="preserve">|BGCOLOR(#000000):&amp;ref(Item/Helms/Crown-of-Bones.jpg,nolink,75x75,Crown of Bones);|BGCOLOR(BLACK):COLOR(WHITE):''Crown of Bones''|冠|&amp;ref(Spell/P_Death.jpg,nolink,25x25,Death);2|&amp;ref(Spell/V_Death.jpg,nolink,25x25,Death Gem);10|
|~|&gt;|&gt;|&gt;|頭部防護：9&amp;br;防御修正：0&amp;br;装備負担：0&amp;br;魔法の防具&amp;br;&amp;br;&amp;ref(Item/Uninspirational.jpg,nolink,25x25,Inspirational (-1));&amp;ref(Nation/UndeadLead.jpg,nolink,25x25,Undead Leadership (75));|
|&gt;|&gt;|&gt;|&gt;|BGCOLOR(#F5F5F5):アンデッドの指揮に役立つ。ただし士気は低下|
</v>
      </c>
    </row>
    <row r="182" spans="1:164" x14ac:dyDescent="0.15">
      <c r="A182" t="str">
        <f t="shared" si="40"/>
        <v>兜6S</v>
      </c>
      <c r="C182" s="1" t="s">
        <v>3791</v>
      </c>
      <c r="E182" s="1">
        <v>6</v>
      </c>
      <c r="F182" s="1" t="s">
        <v>3817</v>
      </c>
      <c r="H182" s="1" t="s">
        <v>3688</v>
      </c>
      <c r="J182" s="1">
        <v>15</v>
      </c>
      <c r="AL182" s="1">
        <v>20</v>
      </c>
      <c r="AO182" s="1">
        <v>0</v>
      </c>
      <c r="AQ182" s="1">
        <v>0</v>
      </c>
      <c r="AS182" s="1" t="s">
        <v>3752</v>
      </c>
      <c r="EQ182" s="7" t="s">
        <v>3818</v>
      </c>
      <c r="ER182" s="20" t="s">
        <v>4540</v>
      </c>
      <c r="ES182" t="str">
        <f t="shared" si="41"/>
        <v>BGCOLOR(#000000):&amp;ref(Item/Helms/Spirit-Helmet.jpg,nolink,75x75,Spirit Helmet);|BGCOLOR(BLACK):COLOR(WHITE):''Spirit Helmet''</v>
      </c>
      <c r="ET182" t="str">
        <f t="shared" si="34"/>
        <v>&amp;ref(Spell/P_Air.jpg,nolink,25x25,Air);3</v>
      </c>
      <c r="EU182" t="str">
        <f t="shared" si="35"/>
        <v>&amp;ref(Spell/V_Air.jpg,nolink,25x25,Air Gem);15</v>
      </c>
      <c r="EV182" t="str">
        <f t="shared" si="36"/>
        <v>n/a</v>
      </c>
      <c r="EW182" t="str">
        <f t="shared" si="37"/>
        <v>頭部防護：20&amp;br;防御修正：0&amp;br;装備負担：0&amp;br;魔法の防具</v>
      </c>
      <c r="EX182" t="str">
        <f t="shared" si="38"/>
        <v/>
      </c>
      <c r="EY182" t="str">
        <f t="shared" si="42"/>
        <v/>
      </c>
      <c r="EZ182" t="str">
        <f t="shared" si="50"/>
        <v/>
      </c>
      <c r="FA182" t="str">
        <f t="shared" si="43"/>
        <v/>
      </c>
      <c r="FB182" t="str">
        <f t="shared" si="39"/>
        <v/>
      </c>
      <c r="FC182" t="str">
        <f t="shared" si="44"/>
        <v/>
      </c>
      <c r="FD182" t="str">
        <f t="shared" si="45"/>
        <v>戦闘中自動発動：Lightning Bolt</v>
      </c>
      <c r="FE182" t="str">
        <f t="shared" si="46"/>
        <v>頭部防護：20&amp;br;防御修正：0&amp;br;装備負担：0&amp;br;魔法の防具&amp;br;&amp;br;戦闘中自動発動：Lightning Bolt</v>
      </c>
      <c r="FF182" t="str">
        <f t="shared" si="47"/>
        <v>&amp;br;戦闘中自動発動：Lightning Bolt</v>
      </c>
      <c r="FG182" t="str">
        <f t="shared" si="48"/>
        <v>~</v>
      </c>
      <c r="FH182" s="24" t="str">
        <f t="shared" si="49"/>
        <v xml:space="preserve">|BGCOLOR(#000000):&amp;ref(Item/Helms/Spirit-Helmet.jpg,nolink,75x75,Spirit Helmet);|BGCOLOR(BLACK):COLOR(WHITE):''Spirit Helmet''|兜|&amp;ref(Spell/P_Air.jpg,nolink,25x25,Air);3|&amp;ref(Spell/V_Air.jpg,nolink,25x25,Air Gem);15|
|~|&gt;|&gt;|&gt;|頭部防護：20&amp;br;防御修正：0&amp;br;装備負担：0&amp;br;魔法の防具&amp;br;&amp;br;戦闘中自動発動：Lightning Bolt|
|&gt;|&gt;|&gt;|&gt;|BGCOLOR(#F5F5F5):自動砲台。射程も長く誰でも使える|
</v>
      </c>
    </row>
    <row r="183" spans="1:164" x14ac:dyDescent="0.15">
      <c r="A183" t="str">
        <f t="shared" si="40"/>
        <v/>
      </c>
      <c r="C183" s="1" t="s">
        <v>3791</v>
      </c>
      <c r="E183" s="1">
        <v>6</v>
      </c>
      <c r="F183" s="1" t="s">
        <v>3819</v>
      </c>
      <c r="H183" s="1" t="s">
        <v>3703</v>
      </c>
      <c r="J183" s="1">
        <v>25</v>
      </c>
      <c r="AL183" s="1">
        <v>23</v>
      </c>
      <c r="AO183" s="1">
        <v>0</v>
      </c>
      <c r="AQ183" s="1">
        <v>0</v>
      </c>
      <c r="AS183" s="1" t="s">
        <v>3752</v>
      </c>
      <c r="EQ183" s="7" t="s">
        <v>3820</v>
      </c>
      <c r="ER183" s="20" t="s">
        <v>4541</v>
      </c>
      <c r="ES183" t="str">
        <f t="shared" si="41"/>
        <v>BGCOLOR(#000000):&amp;ref(Item/Helms/Iron-Face.jpg,nolink,75x75,Iron Face);|BGCOLOR(BLACK):COLOR(WHITE):''Iron Face''</v>
      </c>
      <c r="ET183" t="str">
        <f t="shared" si="34"/>
        <v>&amp;ref(Spell/P_Earth.jpg,nolink,25x25,Earth);4</v>
      </c>
      <c r="EU183" t="str">
        <f t="shared" si="35"/>
        <v>&amp;ref(Spell/V_Earth.jpg,nolink,25x25,Earth Gem);25</v>
      </c>
      <c r="EV183" t="str">
        <f t="shared" si="36"/>
        <v>n/a</v>
      </c>
      <c r="EW183" t="str">
        <f t="shared" si="37"/>
        <v>頭部防護：23&amp;br;防御修正：0&amp;br;装備負担：0&amp;br;魔法の防具</v>
      </c>
      <c r="EX183" t="str">
        <f t="shared" si="38"/>
        <v/>
      </c>
      <c r="EY183" t="str">
        <f t="shared" si="42"/>
        <v/>
      </c>
      <c r="EZ183" t="str">
        <f t="shared" si="50"/>
        <v/>
      </c>
      <c r="FA183" t="str">
        <f t="shared" si="43"/>
        <v/>
      </c>
      <c r="FB183" t="str">
        <f t="shared" si="39"/>
        <v/>
      </c>
      <c r="FC183" t="str">
        <f t="shared" si="44"/>
        <v/>
      </c>
      <c r="FD183" t="str">
        <f t="shared" si="45"/>
        <v>常時効果：Ironskin</v>
      </c>
      <c r="FE183" t="str">
        <f t="shared" si="46"/>
        <v>頭部防護：23&amp;br;防御修正：0&amp;br;装備負担：0&amp;br;魔法の防具&amp;br;&amp;br;常時効果：Ironskin</v>
      </c>
      <c r="FF183" t="str">
        <f t="shared" si="47"/>
        <v>&amp;br;常時効果：Ironskin</v>
      </c>
      <c r="FG183" t="str">
        <f t="shared" si="48"/>
        <v>~</v>
      </c>
      <c r="FH183" s="24" t="str">
        <f t="shared" si="49"/>
        <v xml:space="preserve">|BGCOLOR(#000000):&amp;ref(Item/Helms/Iron-Face.jpg,nolink,75x75,Iron Face);|BGCOLOR(BLACK):COLOR(WHITE):''Iron Face''|兜|&amp;ref(Spell/P_Earth.jpg,nolink,25x25,Earth);4|&amp;ref(Spell/V_Earth.jpg,nolink,25x25,Earth Gem);25|
|~|&gt;|&gt;|&gt;|頭部防護：23&amp;br;防御修正：0&amp;br;装備負担：0&amp;br;魔法の防具&amp;br;&amp;br;常時効果：Ironskin|
|&gt;|&gt;|&gt;|&gt;|BGCOLOR(#F5F5F5):着用者自体も硬くなる。電撃に注意|
</v>
      </c>
    </row>
    <row r="184" spans="1:164" x14ac:dyDescent="0.15">
      <c r="A184" t="str">
        <f t="shared" si="40"/>
        <v/>
      </c>
      <c r="C184" s="1" t="s">
        <v>3791</v>
      </c>
      <c r="D184" s="1" t="s">
        <v>3798</v>
      </c>
      <c r="E184" s="1">
        <v>6</v>
      </c>
      <c r="F184" s="1" t="s">
        <v>3821</v>
      </c>
      <c r="H184" s="1" t="s">
        <v>3760</v>
      </c>
      <c r="I184" s="1" t="s">
        <v>3634</v>
      </c>
      <c r="J184" s="1">
        <v>10</v>
      </c>
      <c r="K184" s="7">
        <v>5</v>
      </c>
      <c r="AL184" s="1">
        <v>9</v>
      </c>
      <c r="AO184" s="1">
        <v>0</v>
      </c>
      <c r="AQ184" s="1">
        <v>0</v>
      </c>
      <c r="AS184" s="1" t="s">
        <v>3752</v>
      </c>
      <c r="CG184" s="2">
        <v>1</v>
      </c>
      <c r="CJ184" s="2">
        <v>50</v>
      </c>
      <c r="CW184" s="2" t="s">
        <v>3648</v>
      </c>
      <c r="ER184" s="20" t="s">
        <v>4542</v>
      </c>
      <c r="ES184" t="str">
        <f t="shared" si="41"/>
        <v>BGCOLOR(#000000):&amp;ref(Item/Helms/Crown-of-the-Titans.jpg,nolink,75x75,Crown of the Titans);|BGCOLOR(BLACK):COLOR(WHITE):''Crown of the Titans''</v>
      </c>
      <c r="ET184" t="str">
        <f t="shared" si="34"/>
        <v>&amp;ref(Spell/P_Earth.jpg,nolink,25x25,Earth);2&amp;ref(Spell/P_Fire.jpg,nolink,25x25,Fire);1</v>
      </c>
      <c r="EU184" t="str">
        <f t="shared" si="35"/>
        <v>&amp;ref(Spell/V_Earth.jpg,nolink,25x25,Earth Gem);10&amp;ref(Spell/V_Fire.jpg,nolink,25x25,Fire Gem);5</v>
      </c>
      <c r="EV184" t="str">
        <f t="shared" si="36"/>
        <v>n/a</v>
      </c>
      <c r="EW184" t="str">
        <f t="shared" si="37"/>
        <v>頭部防護：9&amp;br;防御修正：0&amp;br;装備負担：0&amp;br;魔法の防具</v>
      </c>
      <c r="EX184" t="str">
        <f t="shared" si="38"/>
        <v/>
      </c>
      <c r="EY184" t="str">
        <f t="shared" si="42"/>
        <v/>
      </c>
      <c r="EZ184" t="str">
        <f t="shared" si="50"/>
        <v>&amp;ref(Item/Inspirational.jpg,nolink,25x25,Inspirational (1));&amp;ref(Nation/LivingLead.jpg,nolink,25x25,Leadership (50));</v>
      </c>
      <c r="FA184" t="str">
        <f t="shared" si="43"/>
        <v>&amp;ref(Item/Enlarged.jpg,nolink,25x25,Enlarged);</v>
      </c>
      <c r="FB184" t="str">
        <f t="shared" si="39"/>
        <v/>
      </c>
      <c r="FC184" t="str">
        <f t="shared" si="44"/>
        <v/>
      </c>
      <c r="FD184" t="str">
        <f t="shared" si="45"/>
        <v>&amp;ref(Item/Inspirational.jpg,nolink,25x25,Inspirational (1));&amp;ref(Nation/LivingLead.jpg,nolink,25x25,Leadership (50));&amp;ref(Item/Enlarged.jpg,nolink,25x25,Enlarged);</v>
      </c>
      <c r="FE184" t="str">
        <f t="shared" si="46"/>
        <v>頭部防護：9&amp;br;防御修正：0&amp;br;装備負担：0&amp;br;魔法の防具&amp;br;&amp;br;&amp;ref(Item/Inspirational.jpg,nolink,25x25,Inspirational (1));&amp;ref(Nation/LivingLead.jpg,nolink,25x25,Leadership (50));&amp;ref(Item/Enlarged.jpg,nolink,25x25,Enlarged);</v>
      </c>
      <c r="FF184" t="str">
        <f t="shared" si="47"/>
        <v>&amp;br;&amp;ref(Item/Inspirational.jpg,nolink,25x25,Inspirational (1));&amp;ref(Nation/LivingLead.jpg,nolink,25x25,Leadership (50));&amp;ref(Item/Enlarged.jpg,nolink,25x25,Enlarged);</v>
      </c>
      <c r="FG184" t="str">
        <f t="shared" si="48"/>
        <v>~</v>
      </c>
      <c r="FH184" s="24" t="str">
        <f t="shared" si="49"/>
        <v xml:space="preserve">|BGCOLOR(#000000):&amp;ref(Item/Helms/Crown-of-the-Titans.jpg,nolink,75x75,Crown of the Titans);|BGCOLOR(BLACK):COLOR(WHITE):''Crown of the Titans''|冠|&amp;ref(Spell/P_Earth.jpg,nolink,25x25,Earth);2&amp;ref(Spell/P_Fire.jpg,nolink,25x25,Fire);1|&amp;ref(Spell/V_Earth.jpg,nolink,25x25,Earth Gem);10&amp;ref(Spell/V_Fire.jpg,nolink,25x25,Fire Gem);5|
|~|&gt;|&gt;|&gt;|頭部防護：9&amp;br;防御修正：0&amp;br;装備負担：0&amp;br;魔法の防具&amp;br;&amp;br;&amp;ref(Item/Inspirational.jpg,nolink,25x25,Inspirational (1));&amp;ref(Nation/LivingLead.jpg,nolink,25x25,Leadership (50));&amp;ref(Item/Enlarged.jpg,nolink,25x25,Enlarged);|
|&gt;|&gt;|&gt;|&gt;|BGCOLOR(#F5F5F5):巨大化により色々な恩恵を得る。指揮官向けの機能も|
</v>
      </c>
    </row>
    <row r="185" spans="1:164" x14ac:dyDescent="0.15">
      <c r="A185" t="str">
        <f t="shared" si="40"/>
        <v/>
      </c>
      <c r="C185" s="1" t="s">
        <v>3791</v>
      </c>
      <c r="E185" s="1">
        <v>6</v>
      </c>
      <c r="F185" s="1" t="s">
        <v>3823</v>
      </c>
      <c r="H185" s="1" t="s">
        <v>3689</v>
      </c>
      <c r="J185" s="1">
        <v>10</v>
      </c>
      <c r="AL185" s="1">
        <v>8</v>
      </c>
      <c r="AO185" s="1">
        <v>0</v>
      </c>
      <c r="AQ185" s="1">
        <v>0</v>
      </c>
      <c r="AS185" s="1" t="s">
        <v>3752</v>
      </c>
      <c r="EI185" s="2">
        <v>1</v>
      </c>
      <c r="EQ185" s="7" t="s">
        <v>3824</v>
      </c>
      <c r="ER185" s="20" t="s">
        <v>4543</v>
      </c>
      <c r="ES185" t="str">
        <f t="shared" si="41"/>
        <v>BGCOLOR(#000000):&amp;ref(Item/Helms/Starshine-Skullcap.jpg,nolink,75x75,Starshine Skullcap);|BGCOLOR(BLACK):COLOR(WHITE):''Starshine Skullcap''</v>
      </c>
      <c r="ET185" t="str">
        <f t="shared" si="34"/>
        <v>&amp;ref(Spell/P_Astral.jpg,nolink,25x25,Astral);2</v>
      </c>
      <c r="EU185" t="str">
        <f t="shared" si="35"/>
        <v>&amp;ref(Spell/V_Astral.jpg,nolink,25x25,Astral Pearl);10</v>
      </c>
      <c r="EV185" t="str">
        <f t="shared" si="36"/>
        <v>n/a</v>
      </c>
      <c r="EW185" t="str">
        <f t="shared" si="37"/>
        <v>頭部防護：8&amp;br;防御修正：0&amp;br;装備負担：0&amp;br;魔法の防具</v>
      </c>
      <c r="EX185" t="str">
        <f t="shared" si="38"/>
        <v/>
      </c>
      <c r="EY185" t="str">
        <f t="shared" si="42"/>
        <v/>
      </c>
      <c r="EZ185" t="str">
        <f t="shared" si="50"/>
        <v/>
      </c>
      <c r="FA185" t="str">
        <f t="shared" si="43"/>
        <v/>
      </c>
      <c r="FB185" t="str">
        <f t="shared" si="39"/>
        <v>&amp;ref(Spell/P_Astral.jpg,nolink,25x25,Astral Magic Bonus (1));</v>
      </c>
      <c r="FC185" t="str">
        <f t="shared" si="44"/>
        <v/>
      </c>
      <c r="FD185" t="str">
        <f t="shared" si="45"/>
        <v>&amp;ref(Spell/P_Astral.jpg,nolink,25x25,Astral Magic Bonus (1));&amp;br;魔法抵抗+2</v>
      </c>
      <c r="FE185" t="str">
        <f t="shared" si="46"/>
        <v>頭部防護：8&amp;br;防御修正：0&amp;br;装備負担：0&amp;br;魔法の防具&amp;br;&amp;br;&amp;ref(Spell/P_Astral.jpg,nolink,25x25,Astral Magic Bonus (1));&amp;br;魔法抵抗+2</v>
      </c>
      <c r="FF185" t="str">
        <f t="shared" si="47"/>
        <v>&amp;br;&amp;ref(Spell/P_Astral.jpg,nolink,25x25,Astral Magic Bonus (1));&amp;br;魔法抵抗+2</v>
      </c>
      <c r="FG185" t="str">
        <f t="shared" si="48"/>
        <v>~</v>
      </c>
      <c r="FH185" s="24" t="str">
        <f t="shared" si="49"/>
        <v xml:space="preserve">|BGCOLOR(#000000):&amp;ref(Item/Helms/Starshine-Skullcap.jpg,nolink,75x75,Starshine Skullcap);|BGCOLOR(BLACK):COLOR(WHITE):''Starshine Skullcap''|兜|&amp;ref(Spell/P_Astral.jpg,nolink,25x25,Astral);2|&amp;ref(Spell/V_Astral.jpg,nolink,25x25,Astral Pearl);10|
|~|&gt;|&gt;|&gt;|頭部防護：8&amp;br;防御修正：0&amp;br;装備負担：0&amp;br;魔法の防具&amp;br;&amp;br;&amp;ref(Spell/P_Astral.jpg,nolink,25x25,Astral Magic Bonus (1));&amp;br;魔法抵抗+2|
|&gt;|&gt;|&gt;|&gt;|BGCOLOR(#F5F5F5):星魔法増強。抵抗力の強化にも使える|
</v>
      </c>
    </row>
    <row r="186" spans="1:164" x14ac:dyDescent="0.15">
      <c r="A186" t="str">
        <f t="shared" si="40"/>
        <v/>
      </c>
      <c r="C186" s="1" t="s">
        <v>3791</v>
      </c>
      <c r="D186" s="1" t="s">
        <v>3798</v>
      </c>
      <c r="E186" s="1">
        <v>6</v>
      </c>
      <c r="F186" s="1" t="s">
        <v>3825</v>
      </c>
      <c r="H186" s="1" t="s">
        <v>3678</v>
      </c>
      <c r="I186" s="1" t="s">
        <v>3633</v>
      </c>
      <c r="J186" s="1">
        <v>25</v>
      </c>
      <c r="K186" s="7">
        <v>10</v>
      </c>
      <c r="AL186" s="1">
        <v>9</v>
      </c>
      <c r="AO186" s="1">
        <v>0</v>
      </c>
      <c r="AQ186" s="1">
        <v>0</v>
      </c>
      <c r="AS186" s="1" t="s">
        <v>3752</v>
      </c>
      <c r="CK186" s="2">
        <v>10</v>
      </c>
      <c r="EQ186" s="7" t="s">
        <v>3826</v>
      </c>
      <c r="ER186" s="20" t="s">
        <v>4544</v>
      </c>
      <c r="ES186" t="str">
        <f t="shared" si="41"/>
        <v>BGCOLOR(#000000):&amp;ref(Item/Helms/Crown-of-the-Magi.jpg,nolink,75x75,Crown of the Magi);|BGCOLOR(BLACK):COLOR(WHITE):''Crown of the Magi''</v>
      </c>
      <c r="ET186" t="str">
        <f t="shared" si="34"/>
        <v>&amp;ref(Spell/P_Astral.jpg,nolink,25x25,Astral);4&amp;ref(Spell/P_Water.jpg,nolink,25x25,Water);2</v>
      </c>
      <c r="EU186" t="str">
        <f t="shared" si="35"/>
        <v>&amp;ref(Spell/V_Astral.jpg,nolink,25x25,Astral Pearl);25&amp;ref(Spell/V_Water.jpg,nolink,25x25,Water Gem);10</v>
      </c>
      <c r="EV186" t="str">
        <f t="shared" si="36"/>
        <v>n/a</v>
      </c>
      <c r="EW186" t="str">
        <f t="shared" si="37"/>
        <v>頭部防護：9&amp;br;防御修正：0&amp;br;装備負担：0&amp;br;魔法の防具</v>
      </c>
      <c r="EX186" t="str">
        <f t="shared" si="38"/>
        <v/>
      </c>
      <c r="EY186" t="str">
        <f t="shared" si="42"/>
        <v/>
      </c>
      <c r="EZ186" t="str">
        <f t="shared" si="50"/>
        <v>&amp;ref(Nation/MagicLead.jpg,nolink,25x25,Magic Leadership (10));</v>
      </c>
      <c r="FA186" t="str">
        <f t="shared" si="43"/>
        <v/>
      </c>
      <c r="FB186" t="str">
        <f t="shared" si="39"/>
        <v/>
      </c>
      <c r="FC186" t="str">
        <f t="shared" si="44"/>
        <v/>
      </c>
      <c r="FD186" t="str">
        <f t="shared" si="45"/>
        <v>&amp;ref(Nation/MagicLead.jpg,nolink,25x25,Magic Leadership (10));&amp;br;高速詠唱：30</v>
      </c>
      <c r="FE186" t="str">
        <f t="shared" si="46"/>
        <v>頭部防護：9&amp;br;防御修正：0&amp;br;装備負担：0&amp;br;魔法の防具&amp;br;&amp;br;&amp;ref(Nation/MagicLead.jpg,nolink,25x25,Magic Leadership (10));&amp;br;高速詠唱：30</v>
      </c>
      <c r="FF186" t="str">
        <f t="shared" si="47"/>
        <v>&amp;br;&amp;ref(Nation/MagicLead.jpg,nolink,25x25,Magic Leadership (10));&amp;br;高速詠唱：30</v>
      </c>
      <c r="FG186" t="str">
        <f t="shared" si="48"/>
        <v>~</v>
      </c>
      <c r="FH186" s="24" t="str">
        <f t="shared" si="49"/>
        <v xml:space="preserve">|BGCOLOR(#000000):&amp;ref(Item/Helms/Crown-of-the-Magi.jpg,nolink,75x75,Crown of the Magi);|BGCOLOR(BLACK):COLOR(WHITE):''Crown of the Magi''|冠|&amp;ref(Spell/P_Astral.jpg,nolink,25x25,Astral);4&amp;ref(Spell/P_Water.jpg,nolink,25x25,Water);2|&amp;ref(Spell/V_Astral.jpg,nolink,25x25,Astral Pearl);25&amp;ref(Spell/V_Water.jpg,nolink,25x25,Water Gem);10|
|~|&gt;|&gt;|&gt;|頭部防護：9&amp;br;防御修正：0&amp;br;装備負担：0&amp;br;魔法の防具&amp;br;&amp;br;&amp;ref(Nation/MagicLead.jpg,nolink,25x25,Magic Leadership (10));&amp;br;高速詠唱：30|
|&gt;|&gt;|&gt;|&gt;|BGCOLOR(#F5F5F5):貴重な詠唱短縮。価格に見合う価値はある|
</v>
      </c>
    </row>
    <row r="187" spans="1:164" x14ac:dyDescent="0.15">
      <c r="A187" t="str">
        <f t="shared" si="40"/>
        <v/>
      </c>
      <c r="C187" s="1" t="s">
        <v>3791</v>
      </c>
      <c r="E187" s="1">
        <v>6</v>
      </c>
      <c r="F187" s="1" t="s">
        <v>3827</v>
      </c>
      <c r="H187" s="1" t="s">
        <v>3828</v>
      </c>
      <c r="J187" s="1">
        <v>40</v>
      </c>
      <c r="AL187" s="1">
        <v>18</v>
      </c>
      <c r="AO187" s="1">
        <v>-1</v>
      </c>
      <c r="AQ187" s="1">
        <v>0</v>
      </c>
      <c r="AS187" s="1" t="s">
        <v>3752</v>
      </c>
      <c r="CL187" s="2">
        <v>10</v>
      </c>
      <c r="EJ187" s="2">
        <v>1</v>
      </c>
      <c r="EQ187" s="7" t="s">
        <v>3829</v>
      </c>
      <c r="ER187" s="20" t="s">
        <v>4545</v>
      </c>
      <c r="ES187" t="str">
        <f t="shared" si="41"/>
        <v>BGCOLOR(#000000):&amp;ref(Item/Helms/Skullface.jpg,nolink,75x75,Skullface);|BGCOLOR(BLACK):COLOR(WHITE):''Skullface''</v>
      </c>
      <c r="ET187" t="str">
        <f t="shared" si="34"/>
        <v>&amp;ref(Spell/P_Death.jpg,nolink,25x25,Death);5</v>
      </c>
      <c r="EU187" t="str">
        <f t="shared" si="35"/>
        <v>&amp;ref(Spell/V_Death.jpg,nolink,25x25,Death Gem);40</v>
      </c>
      <c r="EV187" t="str">
        <f t="shared" si="36"/>
        <v>n/a</v>
      </c>
      <c r="EW187" t="str">
        <f t="shared" si="37"/>
        <v>頭部防護：18&amp;br;防御修正：-1&amp;br;装備負担：0&amp;br;魔法の防具</v>
      </c>
      <c r="EX187" t="str">
        <f t="shared" si="38"/>
        <v/>
      </c>
      <c r="EY187" t="str">
        <f t="shared" si="42"/>
        <v/>
      </c>
      <c r="EZ187" t="str">
        <f t="shared" si="50"/>
        <v>&amp;ref(Nation/UndeadLead.jpg,nolink,25x25,Undead Leadership (10));</v>
      </c>
      <c r="FA187" t="str">
        <f t="shared" si="43"/>
        <v/>
      </c>
      <c r="FB187" t="str">
        <f t="shared" si="39"/>
        <v>&amp;ref(Spell/P_Death.jpg,nolink,25x25,Death Magic Bonus (1));</v>
      </c>
      <c r="FC187" t="str">
        <f t="shared" si="44"/>
        <v/>
      </c>
      <c r="FD187" t="str">
        <f t="shared" si="45"/>
        <v>&amp;ref(Nation/UndeadLead.jpg,nolink,25x25,Undead Leadership (10));&amp;br;&amp;ref(Spell/P_Death.jpg,nolink,25x25,Death Magic Bonus (1));&amp;br;戦闘時使用可能：Horde of Skeletons</v>
      </c>
      <c r="FE187" t="str">
        <f t="shared" si="46"/>
        <v>頭部防護：18&amp;br;防御修正：-1&amp;br;装備負担：0&amp;br;魔法の防具&amp;br;&amp;br;&amp;ref(Nation/UndeadLead.jpg,nolink,25x25,Undead Leadership (10));&amp;br;&amp;ref(Spell/P_Death.jpg,nolink,25x25,Death Magic Bonus (1));&amp;br;戦闘時使用可能：Horde of Skeletons</v>
      </c>
      <c r="FF187" t="str">
        <f t="shared" si="47"/>
        <v>&amp;br;&amp;ref(Nation/UndeadLead.jpg,nolink,25x25,Undead Leadership (10));&amp;br;&amp;ref(Spell/P_Death.jpg,nolink,25x25,Death Magic Bonus (1));&amp;br;戦闘時使用可能：Horde of Skeletons</v>
      </c>
      <c r="FG187" t="str">
        <f t="shared" si="48"/>
        <v>~</v>
      </c>
      <c r="FH187" s="24" t="str">
        <f t="shared" si="49"/>
        <v xml:space="preserve">|BGCOLOR(#000000):&amp;ref(Item/Helms/Skullface.jpg,nolink,75x75,Skullface);|BGCOLOR(BLACK):COLOR(WHITE):''Skullface''|兜|&amp;ref(Spell/P_Death.jpg,nolink,25x25,Death);5|&amp;ref(Spell/V_Death.jpg,nolink,25x25,Death Gem);40|
|~|&gt;|&gt;|&gt;|頭部防護：18&amp;br;防御修正：-1&amp;br;装備負担：0&amp;br;魔法の防具&amp;br;&amp;br;&amp;ref(Nation/UndeadLead.jpg,nolink,25x25,Undead Leadership (10));&amp;br;&amp;ref(Spell/P_Death.jpg,nolink,25x25,Death Magic Bonus (1));&amp;br;戦闘時使用可能：Horde of Skeletons|
|&gt;|&gt;|&gt;|&gt;|BGCOLOR(#F5F5F5):死魔法増強。捨て駒製造機の機能も備える|
</v>
      </c>
    </row>
    <row r="188" spans="1:164" x14ac:dyDescent="0.15">
      <c r="A188" t="str">
        <f t="shared" si="40"/>
        <v>兜6E</v>
      </c>
      <c r="C188" s="1" t="s">
        <v>3791</v>
      </c>
      <c r="D188" s="1" t="s">
        <v>3798</v>
      </c>
      <c r="E188" s="1">
        <v>6</v>
      </c>
      <c r="F188" s="1" t="s">
        <v>3830</v>
      </c>
      <c r="H188" s="1" t="s">
        <v>3828</v>
      </c>
      <c r="J188" s="1">
        <v>40</v>
      </c>
      <c r="AL188" s="1">
        <v>9</v>
      </c>
      <c r="AO188" s="1">
        <v>0</v>
      </c>
      <c r="AQ188" s="1">
        <v>0</v>
      </c>
      <c r="AS188" s="1" t="s">
        <v>3752</v>
      </c>
      <c r="BT188" s="2">
        <v>100</v>
      </c>
      <c r="CL188" s="2">
        <v>50</v>
      </c>
      <c r="CT188" s="2">
        <v>1</v>
      </c>
      <c r="EQ188" s="7" t="s">
        <v>3832</v>
      </c>
      <c r="ER188" s="20" t="s">
        <v>4546</v>
      </c>
      <c r="ES188" t="str">
        <f t="shared" si="41"/>
        <v>BGCOLOR(#000000):&amp;ref(Item/Helms/Wraith-Crown.jpg,nolink,75x75,Wraith Crown);|BGCOLOR(BLACK):COLOR(WHITE):''Wraith Crown''</v>
      </c>
      <c r="ET188" t="str">
        <f t="shared" si="34"/>
        <v>&amp;ref(Spell/P_Death.jpg,nolink,25x25,Death);5</v>
      </c>
      <c r="EU188" t="str">
        <f t="shared" si="35"/>
        <v>&amp;ref(Spell/V_Death.jpg,nolink,25x25,Death Gem);40</v>
      </c>
      <c r="EV188" t="str">
        <f t="shared" si="36"/>
        <v>n/a</v>
      </c>
      <c r="EW188" t="str">
        <f t="shared" si="37"/>
        <v>頭部防護：9&amp;br;防御修正：0&amp;br;装備負担：0&amp;br;魔法の防具</v>
      </c>
      <c r="EX188" t="str">
        <f t="shared" si="38"/>
        <v/>
      </c>
      <c r="EY188" t="str">
        <f t="shared" si="42"/>
        <v>&amp;ref(Item/Darkvision.jpg,nolink,25x25,Darkvision (100));</v>
      </c>
      <c r="EZ188" t="str">
        <f t="shared" si="50"/>
        <v>&amp;ref(Nation/UndeadLead.jpg,nolink,25x25,Undead Leadership (50));</v>
      </c>
      <c r="FA188" t="str">
        <f t="shared" si="43"/>
        <v>&amp;ref(Item/Ethereal.jpg,nolink,25x25,Ethereal);</v>
      </c>
      <c r="FB188" t="str">
        <f t="shared" si="39"/>
        <v/>
      </c>
      <c r="FC188" t="str">
        <f t="shared" si="44"/>
        <v/>
      </c>
      <c r="FD188" t="str">
        <f t="shared" si="45"/>
        <v>&amp;ref(Item/Darkvision.jpg,nolink,25x25,Darkvision (100));&amp;br;&amp;ref(Nation/UndeadLead.jpg,nolink,25x25,Undead Leadership (50));&amp;ref(Item/Ethereal.jpg,nolink,25x25,Ethereal);&amp;br;随員：Longdead5～30体</v>
      </c>
      <c r="FE188" t="str">
        <f t="shared" si="46"/>
        <v>頭部防護：9&amp;br;防御修正：0&amp;br;装備負担：0&amp;br;魔法の防具&amp;br;&amp;br;&amp;ref(Item/Darkvision.jpg,nolink,25x25,Darkvision (100));&amp;br;&amp;ref(Nation/UndeadLead.jpg,nolink,25x25,Undead Leadership (50));&amp;ref(Item/Ethereal.jpg,nolink,25x25,Ethereal);&amp;br;随員：Longdead5～30体</v>
      </c>
      <c r="FF188" t="str">
        <f t="shared" si="47"/>
        <v>&amp;br;&amp;ref(Item/Darkvision.jpg,nolink,25x25,Darkvision (100));&amp;br;&amp;ref(Nation/UndeadLead.jpg,nolink,25x25,Undead Leadership (50));&amp;ref(Item/Ethereal.jpg,nolink,25x25,Ethereal);&amp;br;随員：Longdead5～30体</v>
      </c>
      <c r="FG188" t="str">
        <f t="shared" si="48"/>
        <v>~</v>
      </c>
      <c r="FH188" s="24" t="str">
        <f t="shared" si="49"/>
        <v xml:space="preserve">|BGCOLOR(#000000):&amp;ref(Item/Helms/Wraith-Crown.jpg,nolink,75x75,Wraith Crown);|BGCOLOR(BLACK):COLOR(WHITE):''Wraith Crown''|冠|&amp;ref(Spell/P_Death.jpg,nolink,25x25,Death);5|&amp;ref(Spell/V_Death.jpg,nolink,25x25,Death Gem);40|
|~|&gt;|&gt;|&gt;|頭部防護：9&amp;br;防御修正：0&amp;br;装備負担：0&amp;br;魔法の防具&amp;br;&amp;br;&amp;ref(Item/Darkvision.jpg,nolink,25x25,Darkvision (100));&amp;br;&amp;ref(Nation/UndeadLead.jpg,nolink,25x25,Undead Leadership (50));&amp;ref(Item/Ethereal.jpg,nolink,25x25,Ethereal);&amp;br;随員：Longdead5～30体|
|&gt;|&gt;|&gt;|&gt;|BGCOLOR(#F5F5F5):多様な機能を備える。生存力の確保に|
</v>
      </c>
    </row>
    <row r="189" spans="1:164" x14ac:dyDescent="0.15">
      <c r="A189" t="str">
        <f t="shared" si="40"/>
        <v>兜8S</v>
      </c>
      <c r="C189" s="1" t="s">
        <v>3791</v>
      </c>
      <c r="D189" s="1" t="s">
        <v>4916</v>
      </c>
      <c r="E189" s="1">
        <v>8</v>
      </c>
      <c r="F189" s="1" t="s">
        <v>3833</v>
      </c>
      <c r="H189" s="1" t="s">
        <v>3744</v>
      </c>
      <c r="I189" s="1" t="s">
        <v>3660</v>
      </c>
      <c r="J189" s="1">
        <v>40</v>
      </c>
      <c r="K189" s="7">
        <v>15</v>
      </c>
      <c r="AL189" s="1">
        <v>21</v>
      </c>
      <c r="AO189" s="1">
        <v>-3</v>
      </c>
      <c r="AQ189" s="1">
        <v>2</v>
      </c>
      <c r="AS189" s="1" t="s">
        <v>3752</v>
      </c>
      <c r="BD189" s="2">
        <v>30</v>
      </c>
      <c r="CG189" s="2">
        <v>1</v>
      </c>
      <c r="CJ189" s="2">
        <v>100</v>
      </c>
      <c r="EQ189" s="7" t="s">
        <v>3835</v>
      </c>
      <c r="ER189" s="20" t="s">
        <v>4547</v>
      </c>
      <c r="ES189" t="str">
        <f t="shared" si="41"/>
        <v>BGCOLOR(#000000):&amp;ref(Item/Helms/Crown-of-Overmight.jpg,nolink,75x75,Crown of Overmight);|BGCOLOR(BLACK):COLOR(WHITE):''Crown of Overmight''</v>
      </c>
      <c r="ET189" t="str">
        <f t="shared" si="34"/>
        <v>&amp;ref(Spell/P_Fire.jpg,nolink,25x25,Fire);5&amp;ref(Spell/P_Earth.jpg,nolink,25x25,Earth);3</v>
      </c>
      <c r="EU189" t="str">
        <f t="shared" si="35"/>
        <v>&amp;ref(Spell/V_Fire.jpg,nolink,25x25,Fire Gem);40&amp;ref(Spell/V_Earth.jpg,nolink,25x25,Earth Gem);15</v>
      </c>
      <c r="EV189" t="str">
        <f t="shared" si="36"/>
        <v>n/a</v>
      </c>
      <c r="EW189" t="str">
        <f t="shared" si="37"/>
        <v>頭部防護：21&amp;br;防御修正：-3&amp;br;装備負担：2&amp;br;魔法の防具</v>
      </c>
      <c r="EX189" t="str">
        <f t="shared" si="38"/>
        <v>&amp;ref(Item/Protective-Force.jpg,nolink,25x25,Protective Force (30));</v>
      </c>
      <c r="EY189" t="str">
        <f t="shared" si="42"/>
        <v/>
      </c>
      <c r="EZ189" t="str">
        <f t="shared" si="50"/>
        <v>&amp;ref(Item/Inspirational.jpg,nolink,25x25,Inspirational (1));&amp;ref(Nation/LivingLead.jpg,nolink,25x25,Leadership (100));</v>
      </c>
      <c r="FA189" t="str">
        <f t="shared" si="43"/>
        <v/>
      </c>
      <c r="FB189" t="str">
        <f t="shared" si="39"/>
        <v/>
      </c>
      <c r="FC189" t="str">
        <f t="shared" si="44"/>
        <v/>
      </c>
      <c r="FD189" t="str">
        <f t="shared" si="45"/>
        <v>&amp;ref(Item/Protective-Force.jpg,nolink,25x25,Protective Force (30));&amp;br;&amp;ref(Item/Inspirational.jpg,nolink,25x25,Inspirational (1));&amp;ref(Nation/LivingLead.jpg,nolink,25x25,Leadership (100));&amp;br;筋力+5&amp;br;戦闘中自動発動：Charm&amp;br;装備解除不可</v>
      </c>
      <c r="FE189" t="str">
        <f t="shared" si="46"/>
        <v>頭部防護：21&amp;br;防御修正：-3&amp;br;装備負担：2&amp;br;魔法の防具&amp;br;&amp;br;&amp;ref(Item/Protective-Force.jpg,nolink,25x25,Protective Force (30));&amp;br;&amp;ref(Item/Inspirational.jpg,nolink,25x25,Inspirational (1));&amp;ref(Nation/LivingLead.jpg,nolink,25x25,Leadership (100));&amp;br;筋力+5&amp;br;戦闘中自動発動：Charm&amp;br;装備解除不可</v>
      </c>
      <c r="FF189" t="str">
        <f t="shared" si="47"/>
        <v>&amp;br;&amp;ref(Item/Protective-Force.jpg,nolink,25x25,Protective Force (30));&amp;br;&amp;ref(Item/Inspirational.jpg,nolink,25x25,Inspirational (1));&amp;ref(Nation/LivingLead.jpg,nolink,25x25,Leadership (100));&amp;br;筋力+5&amp;br;戦闘中自動発動：Charm&amp;br;装備解除不可</v>
      </c>
      <c r="FG189" t="str">
        <f t="shared" si="48"/>
        <v>~</v>
      </c>
      <c r="FH189" s="24" t="str">
        <f t="shared" si="49"/>
        <v xml:space="preserve">|BGCOLOR(#000000):&amp;ref(Item/Helms/Crown-of-Overmight.jpg,nolink,75x75,Crown of Overmight);|BGCOLOR(BLACK):COLOR(WHITE):''Crown of Overmight''|冠|&amp;ref(Spell/P_Fire.jpg,nolink,25x25,Fire);5&amp;ref(Spell/P_Earth.jpg,nolink,25x25,Earth);3|&amp;ref(Spell/V_Fire.jpg,nolink,25x25,Fire Gem);40&amp;ref(Spell/V_Earth.jpg,nolink,25x25,Earth Gem);15|
|~|&gt;|&gt;|&gt;|頭部防護：21&amp;br;防御修正：-3&amp;br;装備負担：2&amp;br;魔法の防具&amp;br;&amp;br;&amp;ref(Item/Protective-Force.jpg,nolink,25x25,Protective Force (30));&amp;br;&amp;ref(Item/Inspirational.jpg,nolink,25x25,Inspirational (1));&amp;ref(Nation/LivingLead.jpg,nolink,25x25,Leadership (100));&amp;br;筋力+5&amp;br;戦闘中自動発動：Charm&amp;br;装備解除不可|
|&gt;|&gt;|&gt;|&gt;|BGCOLOR(#F5F5F5):重すぎる冠。性能自体は戦闘に適する|
</v>
      </c>
    </row>
    <row r="190" spans="1:164" x14ac:dyDescent="0.15">
      <c r="A190" t="str">
        <f t="shared" si="40"/>
        <v/>
      </c>
      <c r="C190" s="1" t="s">
        <v>3791</v>
      </c>
      <c r="D190" s="1" t="s">
        <v>3798</v>
      </c>
      <c r="E190" s="1">
        <v>8</v>
      </c>
      <c r="F190" s="1" t="s">
        <v>3836</v>
      </c>
      <c r="H190" s="1" t="s">
        <v>3744</v>
      </c>
      <c r="I190" s="1" t="s">
        <v>3678</v>
      </c>
      <c r="J190" s="1">
        <v>40</v>
      </c>
      <c r="K190" s="7">
        <v>25</v>
      </c>
      <c r="AL190" s="1">
        <v>9</v>
      </c>
      <c r="AO190" s="1">
        <v>0</v>
      </c>
      <c r="AQ190" s="1">
        <v>0</v>
      </c>
      <c r="AS190" s="1" t="s">
        <v>3752</v>
      </c>
      <c r="AW190" s="2">
        <v>15</v>
      </c>
      <c r="BC190" s="2">
        <v>25</v>
      </c>
      <c r="BE190" s="2">
        <v>5</v>
      </c>
      <c r="EQ190" s="7" t="s">
        <v>3837</v>
      </c>
      <c r="ER190" s="20" t="s">
        <v>4548</v>
      </c>
      <c r="ES190" t="str">
        <f t="shared" si="41"/>
        <v>BGCOLOR(#000000):&amp;ref(Item/Helms/Amon-Hotep.jpg,nolink,75x75,Amon Hotep);|BGCOLOR(BLACK):COLOR(WHITE):''Amon Hotep''</v>
      </c>
      <c r="ET190" t="str">
        <f t="shared" si="34"/>
        <v>&amp;ref(Spell/P_Fire.jpg,nolink,25x25,Fire);5&amp;ref(Spell/P_Astral.jpg,nolink,25x25,Astral);4</v>
      </c>
      <c r="EU190" t="str">
        <f t="shared" si="35"/>
        <v>&amp;ref(Spell/V_Fire.jpg,nolink,25x25,Fire Gem);40&amp;ref(Spell/V_Astral.jpg,nolink,25x25,Astral Pearl);25</v>
      </c>
      <c r="EV190" t="str">
        <f t="shared" si="36"/>
        <v>n/a</v>
      </c>
      <c r="EW190" t="str">
        <f t="shared" si="37"/>
        <v>頭部防護：9&amp;br;防御修正：0&amp;br;装備負担：0&amp;br;魔法の防具</v>
      </c>
      <c r="EX190" t="str">
        <f t="shared" si="38"/>
        <v>&amp;ref(Item/Fire-Resistant.jpg,nolink,25x25,Fire Resistant (15));&amp;ref(Item/Invulnerable.jpg,nolink,25x25,Invulnerable (25));&amp;ref(Item/Awe.jpg,nolink,25x25,Awe (5));</v>
      </c>
      <c r="EY190" t="str">
        <f t="shared" si="42"/>
        <v/>
      </c>
      <c r="EZ190" t="str">
        <f t="shared" si="50"/>
        <v/>
      </c>
      <c r="FA190" t="str">
        <f t="shared" si="43"/>
        <v/>
      </c>
      <c r="FB190" t="str">
        <f t="shared" si="39"/>
        <v/>
      </c>
      <c r="FC190" t="str">
        <f t="shared" si="44"/>
        <v/>
      </c>
      <c r="FD190" t="str">
        <f t="shared" si="45"/>
        <v>&amp;ref(Item/Fire-Resistant.jpg,nolink,25x25,Fire Resistant (15));&amp;ref(Item/Invulnerable.jpg,nolink,25x25,Invulnerable (25));&amp;ref(Item/Awe.jpg,nolink,25x25,Awe (5));&amp;br;魔法抵抗+5&amp;br;非戦闘時使用可能：Mummification&amp;br;装備解除不可</v>
      </c>
      <c r="FE190" t="str">
        <f t="shared" si="46"/>
        <v>頭部防護：9&amp;br;防御修正：0&amp;br;装備負担：0&amp;br;魔法の防具&amp;br;&amp;br;&amp;ref(Item/Fire-Resistant.jpg,nolink,25x25,Fire Resistant (15));&amp;ref(Item/Invulnerable.jpg,nolink,25x25,Invulnerable (25));&amp;ref(Item/Awe.jpg,nolink,25x25,Awe (5));&amp;br;魔法抵抗+5&amp;br;非戦闘時使用可能：Mummification&amp;br;装備解除不可</v>
      </c>
      <c r="FF190" t="str">
        <f t="shared" si="47"/>
        <v>&amp;br;&amp;ref(Item/Fire-Resistant.jpg,nolink,25x25,Fire Resistant (15));&amp;ref(Item/Invulnerable.jpg,nolink,25x25,Invulnerable (25));&amp;ref(Item/Awe.jpg,nolink,25x25,Awe (5));&amp;br;魔法抵抗+5&amp;br;非戦闘時使用可能：Mummification&amp;br;装備解除不可</v>
      </c>
      <c r="FG190" t="str">
        <f t="shared" si="48"/>
        <v>~</v>
      </c>
      <c r="FH190" s="24" t="str">
        <f t="shared" si="49"/>
        <v xml:space="preserve">|BGCOLOR(#000000):&amp;ref(Item/Helms/Amon-Hotep.jpg,nolink,75x75,Amon Hotep);|BGCOLOR(BLACK):COLOR(WHITE):''Amon Hotep''|冠|&amp;ref(Spell/P_Fire.jpg,nolink,25x25,Fire);5&amp;ref(Spell/P_Astral.jpg,nolink,25x25,Astral);4|&amp;ref(Spell/V_Fire.jpg,nolink,25x25,Fire Gem);40&amp;ref(Spell/V_Astral.jpg,nolink,25x25,Astral Pearl);25|
|~|&gt;|&gt;|&gt;|頭部防護：9&amp;br;防御修正：0&amp;br;装備負担：0&amp;br;魔法の防具&amp;br;&amp;br;&amp;ref(Item/Fire-Resistant.jpg,nolink,25x25,Fire Resistant (15));&amp;ref(Item/Invulnerable.jpg,nolink,25x25,Invulnerable (25));&amp;ref(Item/Awe.jpg,nolink,25x25,Awe (5));&amp;br;魔法抵抗+5&amp;br;非戦闘時使用可能：Mummification&amp;br;装備解除不可|
|&gt;|&gt;|&gt;|&gt;|BGCOLOR(#F5F5F5):ミイラ製造機。戦闘向けの機能も持つ|
</v>
      </c>
    </row>
    <row r="191" spans="1:164" x14ac:dyDescent="0.15">
      <c r="A191" t="str">
        <f t="shared" si="40"/>
        <v/>
      </c>
      <c r="C191" s="1" t="s">
        <v>3791</v>
      </c>
      <c r="E191" s="1">
        <v>8</v>
      </c>
      <c r="F191" s="1" t="s">
        <v>3838</v>
      </c>
      <c r="H191" s="1" t="s">
        <v>3656</v>
      </c>
      <c r="I191" s="1" t="s">
        <v>3688</v>
      </c>
      <c r="J191" s="1">
        <v>15</v>
      </c>
      <c r="K191" s="7">
        <v>15</v>
      </c>
      <c r="AL191" s="1">
        <v>25</v>
      </c>
      <c r="AO191" s="1">
        <v>0</v>
      </c>
      <c r="AQ191" s="1">
        <v>0</v>
      </c>
      <c r="AS191" s="1" t="s">
        <v>3752</v>
      </c>
      <c r="BE191" s="2">
        <v>5</v>
      </c>
      <c r="CG191" s="2">
        <v>3</v>
      </c>
      <c r="EQ191" s="7" t="s">
        <v>3839</v>
      </c>
      <c r="ER191" s="20" t="s">
        <v>4549</v>
      </c>
      <c r="ES191" t="str">
        <f t="shared" si="41"/>
        <v>BGCOLOR(#000000):&amp;ref(Item/Helms/Helmet-of-Perfection.jpg,nolink,75x75,Helmet of Perfection);|BGCOLOR(BLACK):COLOR(WHITE):''Helmet of Perfection''</v>
      </c>
      <c r="ET191" t="str">
        <f t="shared" si="34"/>
        <v>&amp;ref(Spell/P_Water.jpg,nolink,25x25,Water);3&amp;ref(Spell/P_Air.jpg,nolink,25x25,Air);3</v>
      </c>
      <c r="EU191" t="str">
        <f t="shared" si="35"/>
        <v>&amp;ref(Spell/V_Water.jpg,nolink,25x25,Water Gem);15&amp;ref(Spell/V_Air.jpg,nolink,25x25,Air Gem);15</v>
      </c>
      <c r="EV191" t="str">
        <f t="shared" si="36"/>
        <v>n/a</v>
      </c>
      <c r="EW191" t="str">
        <f t="shared" si="37"/>
        <v>頭部防護：25&amp;br;防御修正：0&amp;br;装備負担：0&amp;br;魔法の防具</v>
      </c>
      <c r="EX191" t="str">
        <f t="shared" si="38"/>
        <v>&amp;ref(Item/Awe.jpg,nolink,25x25,Awe (5));</v>
      </c>
      <c r="EY191" t="str">
        <f t="shared" si="42"/>
        <v/>
      </c>
      <c r="EZ191" t="str">
        <f t="shared" si="50"/>
        <v>&amp;ref(Item/Inspirational.jpg,nolink,25x25,Inspirational (3));</v>
      </c>
      <c r="FA191" t="str">
        <f t="shared" si="43"/>
        <v/>
      </c>
      <c r="FB191" t="str">
        <f t="shared" si="39"/>
        <v/>
      </c>
      <c r="FC191" t="str">
        <f t="shared" si="44"/>
        <v/>
      </c>
      <c r="FD191" t="str">
        <f t="shared" si="45"/>
        <v>&amp;ref(Item/Awe.jpg,nolink,25x25,Awe (5));&amp;br;&amp;ref(Item/Inspirational.jpg,nolink,25x25,Inspirational (3));&amp;br;近接攻撃に目潰しで自動反撃（抵抗可能）</v>
      </c>
      <c r="FE191" t="str">
        <f t="shared" si="46"/>
        <v>頭部防護：25&amp;br;防御修正：0&amp;br;装備負担：0&amp;br;魔法の防具&amp;br;&amp;br;&amp;ref(Item/Awe.jpg,nolink,25x25,Awe (5));&amp;br;&amp;ref(Item/Inspirational.jpg,nolink,25x25,Inspirational (3));&amp;br;近接攻撃に目潰しで自動反撃（抵抗可能）</v>
      </c>
      <c r="FF191" t="str">
        <f t="shared" si="47"/>
        <v>&amp;br;&amp;ref(Item/Awe.jpg,nolink,25x25,Awe (5));&amp;br;&amp;ref(Item/Inspirational.jpg,nolink,25x25,Inspirational (3));&amp;br;近接攻撃に目潰しで自動反撃（抵抗可能）</v>
      </c>
      <c r="FG191" t="str">
        <f t="shared" si="48"/>
        <v>~</v>
      </c>
      <c r="FH191" s="24" t="str">
        <f t="shared" si="49"/>
        <v xml:space="preserve">|BGCOLOR(#000000):&amp;ref(Item/Helms/Helmet-of-Perfection.jpg,nolink,75x75,Helmet of Perfection);|BGCOLOR(BLACK):COLOR(WHITE):''Helmet of Perfection''|兜|&amp;ref(Spell/P_Water.jpg,nolink,25x25,Water);3&amp;ref(Spell/P_Air.jpg,nolink,25x25,Air);3|&amp;ref(Spell/V_Water.jpg,nolink,25x25,Water Gem);15&amp;ref(Spell/V_Air.jpg,nolink,25x25,Air Gem);15|
|~|&gt;|&gt;|&gt;|頭部防護：25&amp;br;防御修正：0&amp;br;装備負担：0&amp;br;魔法の防具&amp;br;&amp;br;&amp;ref(Item/Awe.jpg,nolink,25x25,Awe (5));&amp;br;&amp;ref(Item/Inspirational.jpg,nolink,25x25,Inspirational (3));&amp;br;近接攻撃に目潰しで自動反撃（抵抗可能）|
|&gt;|&gt;|&gt;|&gt;|BGCOLOR(#F5F5F5):指揮と戦闘の双方に使える|
</v>
      </c>
    </row>
    <row r="192" spans="1:164" x14ac:dyDescent="0.15">
      <c r="A192" t="str">
        <f t="shared" si="40"/>
        <v/>
      </c>
      <c r="C192" s="1" t="s">
        <v>3791</v>
      </c>
      <c r="E192" s="1">
        <v>8</v>
      </c>
      <c r="F192" s="1" t="s">
        <v>3840</v>
      </c>
      <c r="H192" s="1" t="s">
        <v>3760</v>
      </c>
      <c r="I192" s="1" t="s">
        <v>3663</v>
      </c>
      <c r="J192" s="1">
        <v>10</v>
      </c>
      <c r="K192" s="7">
        <v>5</v>
      </c>
      <c r="AL192" s="1">
        <v>23</v>
      </c>
      <c r="AO192" s="1">
        <v>0</v>
      </c>
      <c r="AQ192" s="1">
        <v>0</v>
      </c>
      <c r="AS192" s="1" t="s">
        <v>3752</v>
      </c>
      <c r="BA192" s="2">
        <v>1</v>
      </c>
      <c r="BE192" s="2">
        <v>1</v>
      </c>
      <c r="EQ192" s="7" t="s">
        <v>3824</v>
      </c>
      <c r="ER192" s="20" t="s">
        <v>4550</v>
      </c>
      <c r="ES192" t="str">
        <f t="shared" si="41"/>
        <v>BGCOLOR(#000000):&amp;ref(Item/Helms/Helmet-of-the-Dawn.jpg,nolink,75x75,Helmet of the Dawn);|BGCOLOR(BLACK):COLOR(WHITE):''Helmet of the Dawn''</v>
      </c>
      <c r="ET192" t="str">
        <f t="shared" si="34"/>
        <v>&amp;ref(Spell/P_Earth.jpg,nolink,25x25,Earth);2&amp;ref(Spell/P_Astral.jpg,nolink,25x25,Astral);1</v>
      </c>
      <c r="EU192" t="str">
        <f t="shared" si="35"/>
        <v>&amp;ref(Spell/V_Earth.jpg,nolink,25x25,Earth Gem);10&amp;ref(Spell/V_Astral.jpg,nolink,25x25,Astral Pearl);5</v>
      </c>
      <c r="EV192" t="str">
        <f t="shared" si="36"/>
        <v>n/a</v>
      </c>
      <c r="EW192" t="str">
        <f t="shared" si="37"/>
        <v>頭部防護：23&amp;br;防御修正：0&amp;br;装備負担：0&amp;br;魔法の防具</v>
      </c>
      <c r="EX192" t="str">
        <f t="shared" si="38"/>
        <v>&amp;ref(Item/Affliction-Resistance.jpg,nolink,25x25,Affliction Resistance (1));&amp;ref(Item/Awe.jpg,nolink,25x25,Awe (1));</v>
      </c>
      <c r="EY192" t="str">
        <f t="shared" si="42"/>
        <v/>
      </c>
      <c r="EZ192" t="str">
        <f t="shared" si="50"/>
        <v/>
      </c>
      <c r="FA192" t="str">
        <f t="shared" si="43"/>
        <v/>
      </c>
      <c r="FB192" t="str">
        <f t="shared" si="39"/>
        <v/>
      </c>
      <c r="FC192" t="str">
        <f t="shared" si="44"/>
        <v/>
      </c>
      <c r="FD192" t="str">
        <f t="shared" si="45"/>
        <v>&amp;ref(Item/Affliction-Resistance.jpg,nolink,25x25,Affliction Resistance (1));&amp;ref(Item/Awe.jpg,nolink,25x25,Awe (1));&amp;br;魔法抵抗+2</v>
      </c>
      <c r="FE192" t="str">
        <f t="shared" si="46"/>
        <v>頭部防護：23&amp;br;防御修正：0&amp;br;装備負担：0&amp;br;魔法の防具&amp;br;&amp;br;&amp;ref(Item/Affliction-Resistance.jpg,nolink,25x25,Affliction Resistance (1));&amp;ref(Item/Awe.jpg,nolink,25x25,Awe (1));&amp;br;魔法抵抗+2</v>
      </c>
      <c r="FF192" t="str">
        <f t="shared" si="47"/>
        <v>&amp;br;&amp;ref(Item/Affliction-Resistance.jpg,nolink,25x25,Affliction Resistance (1));&amp;ref(Item/Awe.jpg,nolink,25x25,Awe (1));&amp;br;魔法抵抗+2</v>
      </c>
      <c r="FG192" t="str">
        <f t="shared" si="48"/>
        <v>~</v>
      </c>
      <c r="FH192" s="24" t="str">
        <f t="shared" si="49"/>
        <v xml:space="preserve">|BGCOLOR(#000000):&amp;ref(Item/Helms/Helmet-of-the-Dawn.jpg,nolink,75x75,Helmet of the Dawn);|BGCOLOR(BLACK):COLOR(WHITE):''Helmet of the Dawn''|兜|&amp;ref(Spell/P_Earth.jpg,nolink,25x25,Earth);2&amp;ref(Spell/P_Astral.jpg,nolink,25x25,Astral);1|&amp;ref(Spell/V_Earth.jpg,nolink,25x25,Earth Gem);10&amp;ref(Spell/V_Astral.jpg,nolink,25x25,Astral Pearl);5|
|~|&gt;|&gt;|&gt;|頭部防護：23&amp;br;防御修正：0&amp;br;装備負担：0&amp;br;魔法の防具&amp;br;&amp;br;&amp;ref(Item/Affliction-Resistance.jpg,nolink,25x25,Affliction Resistance (1));&amp;ref(Item/Awe.jpg,nolink,25x25,Awe (1));&amp;br;魔法抵抗+2|
|&gt;|&gt;|&gt;|&gt;|BGCOLOR(#F5F5F5):多様な防御的機能を備える兜|
</v>
      </c>
    </row>
    <row r="193" spans="1:164" x14ac:dyDescent="0.15">
      <c r="A193" t="str">
        <f t="shared" si="40"/>
        <v/>
      </c>
      <c r="C193" s="1" t="s">
        <v>3791</v>
      </c>
      <c r="D193" s="1" t="s">
        <v>3798</v>
      </c>
      <c r="E193" s="1">
        <v>8</v>
      </c>
      <c r="F193" s="1" t="s">
        <v>3841</v>
      </c>
      <c r="H193" s="1" t="s">
        <v>3621</v>
      </c>
      <c r="J193" s="1">
        <v>10</v>
      </c>
      <c r="AZ193" s="2">
        <v>15</v>
      </c>
      <c r="BF193" s="2">
        <v>5</v>
      </c>
      <c r="BU193" s="2">
        <v>5</v>
      </c>
      <c r="DM193" s="2">
        <v>1</v>
      </c>
      <c r="DV193" s="2">
        <v>2</v>
      </c>
      <c r="EQ193" s="7" t="s">
        <v>3842</v>
      </c>
      <c r="ER193" s="20" t="s">
        <v>4551</v>
      </c>
      <c r="ES193" t="str">
        <f t="shared" si="41"/>
        <v>BGCOLOR(#000000):&amp;ref(Item/Helms/Crown-of-the-Ivy-King.jpg,nolink,75x75,Crown of the Ivy King);|BGCOLOR(BLACK):COLOR(WHITE):''Crown of the Ivy King''</v>
      </c>
      <c r="ET193" t="str">
        <f t="shared" si="34"/>
        <v>&amp;ref(Spell/P_Nature.jpg,nolink,25x25,Nature);2</v>
      </c>
      <c r="EU193" t="str">
        <f t="shared" si="35"/>
        <v>&amp;ref(Spell/V_Nature.jpg,nolink,25x25,Nature Gem);10</v>
      </c>
      <c r="EV193" t="str">
        <f t="shared" si="36"/>
        <v>n/a</v>
      </c>
      <c r="EW193" t="str">
        <f t="shared" si="37"/>
        <v>n/a</v>
      </c>
      <c r="EX193" t="str">
        <f t="shared" si="38"/>
        <v>&amp;ref(Item/Poison-Resistant.jpg,nolink,25x25,Poison Resistant (15));&amp;ref(Item/Animal-Awe.jpg,nolink,25x25,Animal Awe (5));</v>
      </c>
      <c r="EY193" t="str">
        <f t="shared" si="42"/>
        <v>&amp;ref(Item/Regeneration.jpg,nolink,25x25,Regeneration (5));</v>
      </c>
      <c r="EZ193" t="str">
        <f t="shared" si="50"/>
        <v/>
      </c>
      <c r="FA193" t="str">
        <f t="shared" si="43"/>
        <v>&amp;ref(Item/Forest-Survival.jpg,nolink,25x25,Forest Survival);</v>
      </c>
      <c r="FB193" t="str">
        <f t="shared" si="39"/>
        <v>&amp;ref(Item/Ivy-Lord.jpg,nolink,25x25,Ivy Lord (2));</v>
      </c>
      <c r="FC193" t="str">
        <f t="shared" si="44"/>
        <v/>
      </c>
      <c r="FD193" t="str">
        <f t="shared" si="45"/>
        <v>&amp;ref(Item/Poison-Resistant.jpg,nolink,25x25,Poison Resistant (15));&amp;ref(Item/Animal-Awe.jpg,nolink,25x25,Animal Awe (5));&amp;ref(Item/Regeneration.jpg,nolink,25x25,Regeneration (5));&amp;br;&amp;ref(Item/Forest-Survival.jpg,nolink,25x25,Forest Survival);&amp;br;&amp;ref(Item/Ivy-Lord.jpg,nolink,25x25,Ivy Lord (2));&amp;br;非戦闘時使用可能：Awaken Vine Men&amp;br;常時効果：Barkskin</v>
      </c>
      <c r="FE193" t="str">
        <f t="shared" si="46"/>
        <v>&amp;ref(Item/Poison-Resistant.jpg,nolink,25x25,Poison Resistant (15));&amp;ref(Item/Animal-Awe.jpg,nolink,25x25,Animal Awe (5));&amp;ref(Item/Regeneration.jpg,nolink,25x25,Regeneration (5));&amp;br;&amp;ref(Item/Forest-Survival.jpg,nolink,25x25,Forest Survival);&amp;br;&amp;ref(Item/Ivy-Lord.jpg,nolink,25x25,Ivy Lord (2));&amp;br;非戦闘時使用可能：Awaken Vine Men&amp;br;常時効果：Barkskin</v>
      </c>
      <c r="FF193" t="str">
        <f t="shared" si="47"/>
        <v>~</v>
      </c>
      <c r="FG193" t="str">
        <f t="shared" si="48"/>
        <v>~</v>
      </c>
      <c r="FH193" s="24" t="str">
        <f t="shared" si="49"/>
        <v xml:space="preserve">|BGCOLOR(#000000):&amp;ref(Item/Helms/Crown-of-the-Ivy-King.jpg,nolink,75x75,Crown of the Ivy King);|BGCOLOR(BLACK):COLOR(WHITE):''Crown of the Ivy King''|冠|&amp;ref(Spell/P_Nature.jpg,nolink,25x25,Nature);2|&amp;ref(Spell/V_Nature.jpg,nolink,25x25,Nature Gem);10|
|~|&gt;|&gt;|&gt;|&amp;ref(Item/Poison-Resistant.jpg,nolink,25x25,Poison Resistant (15));&amp;ref(Item/Animal-Awe.jpg,nolink,25x25,Animal Awe (5));&amp;ref(Item/Regeneration.jpg,nolink,25x25,Regeneration (5));&amp;br;&amp;ref(Item/Forest-Survival.jpg,nolink,25x25,Forest Survival);&amp;br;&amp;ref(Item/Ivy-Lord.jpg,nolink,25x25,Ivy Lord (2));&amp;br;非戦闘時使用可能：Awaken Vine Men&amp;br;常時効果：Barkskin|
|&gt;|&gt;|&gt;|&gt;|BGCOLOR(#F5F5F5):植物人と動物の敬意を得る。防具にはならない|
</v>
      </c>
    </row>
    <row r="194" spans="1:164" x14ac:dyDescent="0.15">
      <c r="A194" t="str">
        <f t="shared" si="40"/>
        <v/>
      </c>
      <c r="C194" s="1" t="s">
        <v>3791</v>
      </c>
      <c r="D194" s="1" t="s">
        <v>3798</v>
      </c>
      <c r="E194" s="1">
        <v>8</v>
      </c>
      <c r="F194" s="1" t="s">
        <v>3843</v>
      </c>
      <c r="H194" s="1" t="s">
        <v>3637</v>
      </c>
      <c r="J194" s="1">
        <v>10</v>
      </c>
      <c r="AL194" s="1">
        <v>9</v>
      </c>
      <c r="AO194" s="1">
        <v>0</v>
      </c>
      <c r="AQ194" s="1">
        <v>0</v>
      </c>
      <c r="AS194" s="1" t="s">
        <v>3752</v>
      </c>
      <c r="BG194" s="2">
        <v>5</v>
      </c>
      <c r="BT194" s="2">
        <v>100</v>
      </c>
      <c r="DT194" s="19" t="s">
        <v>4792</v>
      </c>
      <c r="EN194" s="2" t="s">
        <v>639</v>
      </c>
      <c r="EO194" s="2" t="s">
        <v>639</v>
      </c>
      <c r="ER194" s="20" t="s">
        <v>4552</v>
      </c>
      <c r="ES194" t="str">
        <f t="shared" si="41"/>
        <v>BGCOLOR(#000000):&amp;ref(Item/Helms/The-Crown-of-Despair.jpg,nolink,75x75,The Crown of Despair);|BGCOLOR(BLACK):COLOR(WHITE):''The Crown of Despair''</v>
      </c>
      <c r="ET194" t="str">
        <f t="shared" ref="ET194:ET258" si="51">SUBSTITUTE(SUBSTITUTE(SUBSTITUTE(SUBSTITUTE(SUBSTITUTE(SUBSTITUTE(SUBSTITUTE(SUBSTITUTE(SUBSTITUTE(H194&amp;I194,"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&amp;ref(Spell/P_Death.jpg,nolink,25x25,Death);2</v>
      </c>
      <c r="EU194" t="str">
        <f t="shared" ref="EU194:EU258" si="52">SUBSTITUTE(SUBSTITUTE(SUBSTITUTE(SUBSTITUTE(SUBSTITUTE(SUBSTITUTE(SUBSTITUTE(SUBSTITUTE(LEFT(H194,1)&amp;J194&amp;IF(I194&lt;&gt;"",LEFT(I194,1)&amp;K194,""),"火","&amp;ref(Spell/V_Fire.jpg,nolink,25x25,Fire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&amp;ref(Spell/V_Death.jpg,nolink,25x25,Death Gem);10</v>
      </c>
      <c r="EV194" t="str">
        <f t="shared" ref="EV194:EV258" si="53">IF(L194&lt;&gt;"",CONCATENATE("攻撃力：",L194,SUBSTITUTE(SUBSTITUTE(SUBSTITUTE(SUBSTITUTE(SUBSTITUTE(SUBSTITUTE(SUBSTITUTE(SUBSTITUTE(SUBSTITUTE(M194,"切","&amp;ref(Item/D_Slash.jpg,nolink,25x25,Slash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N194,"ap","&amp;br;防御貫通"),"an","&amp;br;防御無視"),SUBSTITUTE(SUBSTITUTE(O194,"p","&amp;br;吸収攻撃（上限5）"),"f","&amp;br;吸収攻撃"),IF(P194&lt;&gt;"","&amp;br;ダメージ上限"&amp;P194,""),SUBSTITUTE(SUBSTITUTE(Q194,"2","&amp;br;対デーモン二倍打"),"3","&amp;br;対アンデッド/デーモン三倍打"),IF(R194&lt;&gt;"","&amp;br;対魔法生物2倍打",""),SUBSTITUTE(SUBSTITUTE(S194,"2","&amp;br;対小型二倍打"),"3","&amp;br;対大型三倍打"),SUBSTITUTE(SUBSTITUTE(SUBSTITUTE(T194,"0","&amp;br;筋力加算なし"),"2","&amp;br;筋力加算二分の一"),"3","&amp;br;筋力加算三分の一"),IF(U194&lt;&gt;"","&amp;br;第一撃に突撃ボーナス加算",""),IF(V194&lt;&gt;"","&amp;br;殺した敵をゾンビ化",""),IF(W194&lt;&gt;"","&amp;br;筋力加算+25%",""),IF(X194&lt;&gt;"","&amp;br;対盾攻撃修正+2",""),IF(Y194&lt;&gt;"","&amp;br;頭部優先攻撃",""),SUBSTITUTE(SUBSTITUTE(SUBSTITUTE(Z194,"n","&amp;br;抵抗可能"),"e","&amp;br;抵抗容易"),"h","&amp;br;抵抗困難"),IF(AA194&lt;&gt;"","&amp;br;ボーナス武器",""),IF(AB194&lt;&gt;"","&amp;br;"&amp;IF(AB194&gt;0,AB194&amp;"回連続攻撃",ABS(AB194)+1&amp;"ラウンド毎に1回攻撃"),""),IF(AC194&lt;&gt;"","&amp;br;効果範囲："&amp;AC194,""),IF(AD194&lt;&gt;"","&amp;br;効果継続："&amp;AC194,""),IF(AE194&lt;&gt;"","&amp;br;攻撃修正："&amp;AE194&amp;"&amp;br;防御修正："&amp;AF194&amp;"&amp;br;長さ："&amp;AK194,""),IF(AG194&lt;&gt;"","&amp;br;射程："&amp;SUBSTITUTE(SUBSTITUTE(SUBSTITUTE(AG194,"s","筋力"),"h","筋力/2"),"t","筋力/3")&amp;"&amp;br;精度修正："&amp;AH194&amp;"&amp;br;弾数："&amp;AI194&amp;IF(AJ194&lt;&gt;"","&amp;br;水中使用可能",""),""),IF(AT194&lt;&gt;"","&amp;br;負傷時追撃："&amp;AT194,""),IF(AU194&lt;&gt;"","&amp;br;命中時追撃："&amp;AU194,""),IF(AV194&lt;&gt;"","&amp;br;攻撃時追撃："&amp;AV194,"")),"n/a")</f>
        <v>n/a</v>
      </c>
      <c r="EW194" t="str">
        <f t="shared" ref="EW194:EW258" si="54">IF(AQ194&lt;&gt;"",CONCATENATE(IF(AL194&lt;&gt;"","頭部防護："&amp;AL194,""),IF(AM194&lt;&gt;"",IF(AL194&lt;&gt;"","&amp;br;","")&amp;"胴体防護："&amp;AM194,""),IF(AN194&lt;&gt;"","盾軽減力："&amp;AN194,""),IF(AO194&lt;&gt;"","&amp;br;防御修正："&amp;AO194,""),IF(AP194&lt;&gt;"","&amp;br;盾対応力："&amp;AP194,""),IF(AQ194&lt;&gt;"","&amp;br;装備負担："&amp;AQ194,""),IF(AR194&lt;&gt;"","&amp;br;行軍速度：-"&amp;AR194,""),IF(AS194&lt;&gt;"","&amp;br;魔法の防具","")),"n/a")</f>
        <v>頭部防護：9&amp;br;防御修正：0&amp;br;装備負担：0&amp;br;魔法の防具</v>
      </c>
      <c r="EX194" t="str">
        <f t="shared" ref="EX194:EX258" si="55">IF(COUNTA(AW194:EQ194)&lt;&gt;0,CONCATENATE(IF(AW194&lt;&gt;"",IF(AW194&gt;0,"&amp;ref(Item/Fire-Resistant.jpg,nolink,25x25,Fire Resistant ("&amp;AW194&amp;"));","&amp;ref(Item/Susceptible-to-Fire.jpg,nolink,25x25,Susceptible to Fire ("&amp;ABS(AW194)&amp;"));"),""),IF(AX194&lt;&gt;"",IF(AX194&gt;0,"&amp;ref(Item/Shock-Resistant.jpg,nolink,25x25,Shock Resistant ("&amp;AX194&amp;"));","&amp;ref(Item/Susceptible-to-Shock.jpg,nolink,25x25,Susceptible to Shock ("&amp;ABS(AX194)&amp;"));"),""),IF(AY194&lt;&gt;"",IF(AY194&gt;0,"&amp;ref(Item/Cold-Resistant.jpg,nolink,25x25,Cold Resistant ("&amp;AY194&amp;"));","&amp;ref(Item/Susceptible-to-Cold.jpg,nolink,25x25,Susceptible to Cold ("&amp;ABS(AY194)&amp;"));"),""),IF(AZ194&lt;&gt;"",IF(AZ194&gt;0,"&amp;ref(Item/Poison-Resistant.jpg,nolink,25x25,Poison Resistant ("&amp;AZ194&amp;"));","&amp;ref(Item/Susceptible-to-Poison.jpg,nolink,25x25,Susceptible to Poison ("&amp;ABS(AZ194)&amp;"));"),""),IF(BA194&lt;&gt;"","&amp;ref(Item/Affliction-Resistance.jpg,nolink,25x25,Affliction Resistance ("&amp;BA194&amp;"));",""),IF(BB194&lt;&gt;"","&amp;ref(Item/Ice-Protection.jpg,nolink,25x25,Ice Protection ("&amp;BB194&amp;"));",""),IF(BC194&lt;&gt;"","&amp;ref(Item/Invulnerable.jpg,nolink,25x25,Invulnerable ("&amp;BC194&amp;"));",""),IF(BD194&lt;&gt;"","&amp;ref(Item/Protective-Force.jpg,nolink,25x25,Protective Force ("&amp;BD194&amp;"));",""),IF(BE194&lt;&gt;"","&amp;ref(Item/Awe.jpg,nolink,25x25,Awe ("&amp;BE194&amp;"));",""),IF(BF194&lt;&gt;"","&amp;ref(Item/Animal-Awe.jpg,nolink,25x25,Animal Awe ("&amp;BF194&amp;"));",""),IF(BG194&lt;&gt;"","&amp;ref(Item/Causes-Fear.jpg,nolink,25x25,Fear ("&amp;BG194&amp;"));",""),IF(BH194&lt;&gt;"","&amp;ref(Item/Heat.jpg,nolink,25x25,Heat ("&amp;BH194&amp;"));",""),IF(BI194&lt;&gt;"","&amp;ref(Item/Chill.jpg,nolink,25x25,Chill ("&amp;BI194&amp;"));",""),IF(BJ194&lt;&gt;"","&amp;ref(Item/Fire-Shield.jpg,nolink,25x25,Fire Shield ("&amp;BJ194&amp;"));",""),IF(BK194&lt;&gt;"","&amp;ref(Item/Air-Shield.jpg,nolink,25x25,Air Shield ("&amp;BK194&amp;"));",""),IF(BL194&lt;&gt;"","&amp;ref(Item/Overcharged.jpg,nolink,25x25,Overcharged);",""),IF(BM194&lt;&gt;"","&amp;ref(Item/Poison-Barbs.jpg,nolink,25x25,Poison Barbs);",""),IF(BN194&lt;&gt;"","&amp;ref(Item/Petrification.jpg,nolink,25x25,Petrification);",""),IF(BO194&lt;&gt;"","&amp;ref(Item/Damage-Reversal.jpg,nolink,25x25,Damage Reversal ("&amp;BO194+12&amp;" vs MR));","")),"n/a")</f>
        <v>&amp;ref(Item/Causes-Fear.jpg,nolink,25x25,Fear (5));</v>
      </c>
      <c r="EY194" t="str">
        <f t="shared" si="42"/>
        <v>&amp;ref(Item/Darkvision.jpg,nolink,25x25,Darkvision (100));</v>
      </c>
      <c r="EZ194" t="str">
        <f t="shared" si="50"/>
        <v/>
      </c>
      <c r="FA194" t="str">
        <f t="shared" si="43"/>
        <v/>
      </c>
      <c r="FB194" t="str">
        <f t="shared" ref="FB194:FB258" si="56">CONCATENATE(IF(DS194&lt;&gt;"","&amp;ref(Item/Blood-Searcher.jpg,nolink,25x25,Blood Searcher ("&amp;DS194&amp;"));",""),IF(DT194&lt;&gt;"","&amp;ref(Item/Reanimation-Bonus.jpg,nolink,25x25,Reanimation Bonus ("&amp;DT194&amp;"));",""),IF(DU194&lt;&gt;"","&amp;ref(Item/Dragon-Master.jpg,nolink,25x25,Dragon Master ("&amp;DU194&amp;"));",""),IF(DV194&lt;&gt;"","&amp;ref(Item/Ivy-Lord.jpg,nolink,25x25,Ivy Lord ("&amp;DV194&amp;"));",""),IF(DW194&lt;&gt;"","&amp;ref(Item/Adept-Cross-Breeder.jpg,nolink,25x25,Adept Cross Breeder ("&amp;DW194&amp;"));",""),IF(DX194&lt;&gt;"","&amp;ref(Item/Forge-Bonus.jpg,nolink,25x25,Forge Bonus ("&amp;DX194&amp;"));",""),IF(DY194&lt;&gt;"","&amp;ref(Item/Master-Smith.jpg,nolink,25x25,Master Smith ("&amp;DY194&amp;"));",""),IF(DZ194&lt;&gt;"","&amp;ref(Item/Master-Ritualist.jpg,nolink,25x25,Master Ritualist ("&amp;DZ194&amp;"));",""),IF(EA194&lt;&gt;"","&amp;ref(Item/Alchemist.jpg,nolink,25x25,Alchemist ("&amp;EA194&amp;"));",""),IF(EB194&lt;&gt;"","&amp;ref(Item/Communion-Master.jpg,nolink,25x25,Communion Master);",""),IF(EC194&lt;&gt;"","&amp;ref(Item/Communion-Slave.jpg,nolink,25x25,Communion Slave);",""),IF(ED194&lt;&gt;"","&amp;ref(Item/Adept-Researcher.jpg,nolink,25x25,Adept Researcher ("&amp;ED194&amp;"));",""),IF(EE194&lt;&gt;"","&amp;ref(Spell/P_Fire.jpg,nolink,25x25,Fire Magic Bonus ("&amp;EE194&amp;"));",""),IF(EF194&lt;&gt;"","&amp;ref(Spell/P_Air.jpg,nolink,25x25,Air Magic Bonus ("&amp;EF194&amp;"));",""),IF(EG194&lt;&gt;"","&amp;ref(Spell/P_Water.jpg,nolink,25x25,Water Magic Bonus ("&amp;EG194&amp;"));",""),IF(EH194&lt;&gt;"","&amp;ref(Spell/P_Earth.jpg,nolink,25x25,Earth Magic Bonus ("&amp;EH194&amp;"));",""),IF(EI194&lt;&gt;"","&amp;ref(Spell/P_Astral.jpg,nolink,25x25,Astral Magic Bonus ("&amp;EI194&amp;"));",""),IF(EJ194&lt;&gt;"","&amp;ref(Spell/P_Death.jpg,nolink,25x25,Death Magic Bonus ("&amp;EJ194&amp;"));",""),IF(EK194&lt;&gt;"","&amp;ref(Spell/P_Nature.jpg,nolink,25x25,Nature Magic Bonus ("&amp;EK194&amp;"));",""),IF(EL194&lt;&gt;"","&amp;ref(Spell/P_Blood.jpg,nolink,25x25,Blood Magic Bonus ("&amp;EL194&amp;"));",""),IF(EM194&lt;&gt;"","&amp;ref(Spell/P_Holy.jpg,nolink,25x25,Priest Bonus ("&amp;EM194&amp;"));",""))</f>
        <v>&amp;ref(Item/Reanimation-Bonus.jpg,nolink,25x25,Reanimation Bonus (2/4));</v>
      </c>
      <c r="FC194" t="str">
        <f t="shared" si="44"/>
        <v>&amp;ref(Item/Far-Caster.jpg,nolink,25x25,Far Caster (Death, 1));&amp;ref(Spell/V_Death.jpg,nolink,25x25,Death Gem Generator (1));</v>
      </c>
      <c r="FD194" t="str">
        <f t="shared" si="45"/>
        <v>&amp;ref(Item/Causes-Fear.jpg,nolink,25x25,Fear (5));&amp;ref(Item/Darkvision.jpg,nolink,25x25,Darkvision (100));&amp;br;&amp;ref(Item/Reanimation-Bonus.jpg,nolink,25x25,Reanimation Bonus (2/4));&amp;ref(Item/Far-Caster.jpg,nolink,25x25,Far Caster (Death, 1));&amp;ref(Spell/V_Death.jpg,nolink,25x25,Death Gem Generator (1));</v>
      </c>
      <c r="FE194" t="str">
        <f t="shared" si="46"/>
        <v>頭部防護：9&amp;br;防御修正：0&amp;br;装備負担：0&amp;br;魔法の防具&amp;br;&amp;br;&amp;ref(Item/Causes-Fear.jpg,nolink,25x25,Fear (5));&amp;ref(Item/Darkvision.jpg,nolink,25x25,Darkvision (100));&amp;br;&amp;ref(Item/Reanimation-Bonus.jpg,nolink,25x25,Reanimation Bonus (2/4));&amp;ref(Item/Far-Caster.jpg,nolink,25x25,Far Caster (Death, 1));&amp;ref(Spell/V_Death.jpg,nolink,25x25,Death Gem Generator (1));</v>
      </c>
      <c r="FF194" t="str">
        <f t="shared" si="47"/>
        <v>&amp;br;&amp;ref(Item/Causes-Fear.jpg,nolink,25x25,Fear (5));&amp;ref(Item/Darkvision.jpg,nolink,25x25,Darkvision (100));&amp;br;&amp;ref(Item/Reanimation-Bonus.jpg,nolink,25x25,Reanimation Bonus (2/4));&amp;ref(Item/Far-Caster.jpg,nolink,25x25,Far Caster (Death, 1));&amp;ref(Spell/V_Death.jpg,nolink,25x25,Death Gem Generator (1));</v>
      </c>
      <c r="FG194" t="str">
        <f t="shared" si="48"/>
        <v>~</v>
      </c>
      <c r="FH194" s="24" t="str">
        <f t="shared" si="49"/>
        <v xml:space="preserve">|BGCOLOR(#000000):&amp;ref(Item/Helms/The-Crown-of-Despair.jpg,nolink,75x75,The Crown of Despair);|BGCOLOR(BLACK):COLOR(WHITE):''The Crown of Despair''|冠|&amp;ref(Spell/P_Death.jpg,nolink,25x25,Death);2|&amp;ref(Spell/V_Death.jpg,nolink,25x25,Death Gem);10|
|~|&gt;|&gt;|&gt;|頭部防護：9&amp;br;防御修正：0&amp;br;装備負担：0&amp;br;魔法の防具&amp;br;&amp;br;&amp;ref(Item/Causes-Fear.jpg,nolink,25x25,Fear (5));&amp;ref(Item/Darkvision.jpg,nolink,25x25,Darkvision (100));&amp;br;&amp;ref(Item/Reanimation-Bonus.jpg,nolink,25x25,Reanimation Bonus (2/4));&amp;ref(Item/Far-Caster.jpg,nolink,25x25,Far Caster (Death, 1));&amp;ref(Spell/V_Death.jpg,nolink,25x25,Death Gem Generator (1));|
|&gt;|&gt;|&gt;|&gt;|BGCOLOR(#F5F5F5):死魔法絡みの機能が豊富。作り易さも利点|
</v>
      </c>
    </row>
    <row r="195" spans="1:164" x14ac:dyDescent="0.15">
      <c r="A195" t="str">
        <f t="shared" si="40"/>
        <v/>
      </c>
      <c r="C195" s="1" t="s">
        <v>3791</v>
      </c>
      <c r="D195" s="1" t="s">
        <v>3798</v>
      </c>
      <c r="E195" s="1">
        <v>8</v>
      </c>
      <c r="F195" s="1" t="s">
        <v>3845</v>
      </c>
      <c r="H195" s="1" t="s">
        <v>3650</v>
      </c>
      <c r="J195" s="1">
        <v>25</v>
      </c>
      <c r="AL195" s="1">
        <v>9</v>
      </c>
      <c r="AO195" s="1">
        <v>0</v>
      </c>
      <c r="AQ195" s="1">
        <v>0</v>
      </c>
      <c r="AS195" s="1" t="s">
        <v>3752</v>
      </c>
      <c r="AW195" s="2">
        <v>25</v>
      </c>
      <c r="BH195" s="2">
        <v>3</v>
      </c>
      <c r="BJ195" s="2">
        <v>7</v>
      </c>
      <c r="BV195" s="2">
        <v>-1</v>
      </c>
      <c r="CK195" s="2">
        <v>25</v>
      </c>
      <c r="EQ195" s="7" t="s">
        <v>3848</v>
      </c>
      <c r="ER195" s="20" t="s">
        <v>4553</v>
      </c>
      <c r="ES195" t="str">
        <f t="shared" ref="ES195:ES259" si="57">CONCATENATE("BGCOLOR(#000000):&amp;ref(Item/",SUBSTITUTE(SUBSTITUTE(SUBSTITUTE(SUBSTITUTE(SUBSTITUTE(SUBSTITUTE(SUBSTITUTE(C195,"片手","SH Weapons"),"両手","DH Weapons"),"盾","Shields"),"兜","Helms"),"鎧","Armors"),"靴","Boots"),"雑貨","Misc"),"/",SUBSTITUTE(SUBSTITUTE(IF(G195&lt;&gt;"",G195,F195)," ","-"),"ö","o"),".jpg,nolink,75x75,",F195,");","|","BGCOLOR(BLACK):COLOR(WHITE):''",F195,"''")</f>
        <v>BGCOLOR(#000000):&amp;ref(Item/Helms/Crown-of-the-Fire-King.jpg,nolink,75x75,Crown of the Fire King);|BGCOLOR(BLACK):COLOR(WHITE):''Crown of the Fire King''</v>
      </c>
      <c r="ET195" t="str">
        <f t="shared" si="51"/>
        <v>&amp;ref(Spell/P_Fire.jpg,nolink,25x25,Fire);4</v>
      </c>
      <c r="EU195" t="str">
        <f t="shared" si="52"/>
        <v>&amp;ref(Spell/V_Fire.jpg,nolink,25x25,Fire Gem);25</v>
      </c>
      <c r="EV195" t="str">
        <f t="shared" si="53"/>
        <v>n/a</v>
      </c>
      <c r="EW195" t="str">
        <f t="shared" si="54"/>
        <v>頭部防護：9&amp;br;防御修正：0&amp;br;装備負担：0&amp;br;魔法の防具</v>
      </c>
      <c r="EX195" t="str">
        <f t="shared" si="55"/>
        <v>&amp;ref(Item/Fire-Resistant.jpg,nolink,25x25,Fire Resistant (25));&amp;ref(Item/Heat.jpg,nolink,25x25,Heat (3));&amp;ref(Item/Fire-Shield.jpg,nolink,25x25,Fire Shield (7));</v>
      </c>
      <c r="EY195" t="str">
        <f t="shared" ref="EY195:EY259" si="58">CONCATENATE(IF(BP195&lt;&gt;"",IF(BP195="s","&amp;ref(Item/Sacred-Bless.jpg,nolink,25x25,Blessed (Sacred Only));","&amp;ref(Item/Blessed.jpg,nolink,25x25,Blessed);"),""),IF(BQ195&lt;&gt;"","&amp;ref(Item/Berserker.jpg,nolink,25x25,Berserker ("&amp;BQ195&amp;"));",""),IF(BR195&lt;&gt;"","&amp;ref(Item/Gone-Berserk.jpg,nolink,25x25,Gone Berserk);",""),IF(BS195&lt;&gt;"","&amp;ref(Item/Trample.jpg,nolink,25x25,Trample);",""),IF(BT195&lt;&gt;"",IF(BT195&lt;&gt;"s","&amp;ref(Item/Darkvision.jpg,nolink,25x25,Darkvision ("&amp;BT195&amp;"));","&amp;ref(Item/Spirit-Sight.jpg,nolink,25x25,Spirit Sight);"),""),IF(BU195&lt;&gt;"",IF(LEFT(BU195,1)&lt;&gt;"t","&amp;ref(Item/Regeneration.jpg,nolink,25x25,Regeneration ("&amp;BU195&amp;"));","&amp;ref(Item/True-Regeneration.jpg,nolink,25x25,True Regeneration ("&amp;MID(BU195,2,LEN(BU195)-1)&amp;"));"),""),IF(BV195&lt;&gt;"",IF(BV195&gt;0,"&amp;ref(Item/Reinvigoration.jpg,nolink,25x25,Reinvigoration ("&amp;BV195&amp;"));","&amp;ref(Item/Exhaustion.jpg,nolink,25x25,Exhaustion ("&amp;BV195&amp;"));"),""),IF(BW195&lt;&gt;"",IF(LEFT(BW195,1)&lt;&gt;"f","&amp;ref(Item/Stealthy-Boost.jpg,nolink,25x25,Stealth Boost ("&amp;BW195&amp;"));","&amp;ref(Item/Stealthy.jpg,nolink,25x25,Stealthy ("&amp;MID(BW195,2,LEN(BW195)-1)&amp;"));"),""),IF(BX195&lt;&gt;"","&amp;ref(Item/Invisible.jpg,nolink,25x25,Invisible);",""),IF(BY195&lt;&gt;"","&amp;ref(Item/Assassin.jpg,nolink,25x25,Assassin);",""),IF(BZ195&lt;&gt;"","&amp;ref(Item/Seduction.jpg,nolink,25x25,Seduction);",""),IF(CA195&lt;&gt;"","&amp;ref(Item/Reaper.jpg,nolink,25x25,Reaper ("&amp;CA195&amp;"));",""),IF(CB195&lt;&gt;"","&amp;ref(Item/Heretic.jpg,nolink,25x25,Heretic ("&amp;CB195&amp;"));",""),IF(CC195&lt;&gt;"","&amp;ref(Item/Inquisitor.jpg,nolink,25x25,Inquisitor);",""),IF(CD195&lt;&gt;"","&amp;ref(Item/Adept-Sacrificer.jpg,nolink,25x25,Adept Sacrificer ("&amp;CD195&amp;"));",""),IF(CE195&lt;&gt;"","&amp;ref(Item/Dominion-Spreader.jpg,nolink,25x25,Dominion Spreader ("&amp;CE195&amp;"));",""),IF(CF195&lt;&gt;"","&amp;ref(Item/Gold-Maker.jpg,nolink,25x25,Gold Maker ("&amp;CF195&amp;"));",""))</f>
        <v>&amp;ref(Item/Exhaustion.jpg,nolink,25x25,Exhaustion (-1));</v>
      </c>
      <c r="EZ195" t="str">
        <f t="shared" si="50"/>
        <v>&amp;ref(Nation/MagicLead.jpg,nolink,25x25,Magic Leadership (25));</v>
      </c>
      <c r="FA195" t="str">
        <f t="shared" ref="FA195:FA259" si="59">CONCATENATE(IF(CT195&lt;&gt;"","&amp;ref(Item/Ethereal.jpg,nolink,25x25,Ethereal);",""),IF(CU195&lt;&gt;"","&amp;ref(Item/Swiftness.jpg,nolink,25x25,Swiftness ("&amp;CU195&amp;"));",""),IF(CV195&lt;&gt;"","&amp;ref(Item/Quickness.jpg,nolink,25x25,Quickness);",""),IF(CW195&lt;&gt;"",IF(CW195&lt;&gt;"l","&amp;ref(Item/Enlarged.jpg,nolink,25x25,Enlarged);","&amp;ref(Item/Enlarged.jpg,nolink,25x25,Enlarged (Up to Size 4));"),""),IF(CX195&lt;&gt;"","&amp;ref(Item/Storm-Power.jpg,nolink,25x25,Storm Power ("&amp;CX195&amp;"));",""),IF(CY195&lt;&gt;"","&amp;ref(Item/Lucky.jpg,nolink,25x25,Lucky);",""),IF(CZ195&lt;&gt;"","&amp;ref(Item/Twist-Fate.jpg,nolink,25x25,Twist Fate);",""),IF(DA195&lt;&gt;"","&amp;ref(Item/Fool's-Luck.jpg,nolink,25x25,Fool's Luck);",""),IF(DB195&lt;&gt;"","&amp;ref(Item/Cursed.jpg,nolink,25x25,Cursed);",""),IF(DC195&lt;&gt;"","&amp;ref(Item/Horror-Marked.jpg,nolink,25x25,Causes Horror Mark);",""),IF(DD195&lt;&gt;"","&amp;ref(Item/Diseased.jpg,nolink,25x25,Diseased);",""),IF(DE195&lt;&gt;"","&amp;ref(Item/Affliction.jpg,nolink,25x25,Lost one eye);",""),IF(DF195&lt;&gt;"","&amp;ref(Item/Affliction.jpg,nolink,25x25,Chest Wound);",""),IF(DG195&lt;&gt;"","&amp;ref(Item/Affliction.jpg,nolink,25x25,Feeble Minded);",""),IF(DH195&lt;&gt;"","&amp;ref(Item/Insane.jpg,nolink,25x25,Insane ("&amp;DH195&amp;"));",""),IF(DI195&lt;&gt;"","&amp;ref(Item/Siege-Bonus.jpg,nolink,25x25,Siege Bonus ("&amp;DI195&amp;"));",""),IF(DJ195&lt;&gt;"","&amp;ref(Item/Flying.jpg,nolink,25x25,Flying"&amp;IF(DJ195&gt;0," (Map Move "&amp;DJ195&amp;")","")&amp;");",""),IF(DK195&lt;&gt;"","&amp;ref(Item/Storm-Immunity.jpg,nolink,25x25,Storm Immunity);",""),IF(DL195&lt;&gt;"","&amp;ref(Item/Floating.jpg,nolink,25x25,Floating);",""),IF(DM195&lt;&gt;"","&amp;ref(Item/Forest-Survival.jpg,nolink,25x25,Forest Survival);",""),IF(DN195&lt;&gt;"","&amp;ref(Item/Mountain-Survival.jpg,nolink,25x25,Mountain Survival);",""),IF(DO195&lt;&gt;"","&amp;ref(Item/Swamp-Survival.jpg,nolink,25x25,Swamp Survival);",""),IF(DP195&lt;&gt;"","&amp;ref(Item/Wasteland-Survival.jpg,nolink,25x25,Wasteland Survival);",""),IF(DQ195&lt;&gt;"","&amp;ref(Item/Snow-Move.jpg,nolink,25x25,Snow Move);",""),IF(DR195&lt;&gt;"","&amp;ref(Item/Swimming.jpg,nolink,25x25,Swimming);",""))</f>
        <v/>
      </c>
      <c r="FB195" t="str">
        <f t="shared" si="56"/>
        <v/>
      </c>
      <c r="FC195" t="str">
        <f t="shared" ref="FC195:FC260" si="60">CONCATENATE(IF(EN195&lt;&gt;"","&amp;ref(Item/Far-Caster.jpg,nolink,25x25,Far Caster ("&amp;SUBSTITUTE(SUBSTITUTE(SUBSTITUTE(SUBSTITUTE(SUBSTITUTE(SUBSTITUTE(SUBSTITUTE(SUBSTITUTE(SUBSTITUTE(SUBSTITUTE(SUBSTITUTE(SUBSTITUTE(EN195,"火","Fire, "),"風","Air, "),"水","Water, "),"地","Earth, "),"星","Astral, "),"死","Death, "),"緑","Nature, "),"血","Blood, "),"聖","Priest, "),"霊","Elemental, "),"魔","Sorcery, "),"全","All, ")&amp;"));",""),IF(EO195&lt;&gt;"",SUBSTITUTE(SUBSTITUTE(SUBSTITUTE(SUBSTITUTE(SUBSTITUTE(SUBSTITUTE(SUBSTITUTE(SUBSTITUTE(EO195,"火","&amp;ref(Spell/V_Fire.jpg,nolink,25x25,Fire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(")&amp;"));",""),IF(EP195&lt;&gt;"",SUBSTITUTE(SUBSTITUTE(SUBSTITUTE(SUBSTITUTE(SUBSTITUTE(SUBSTITUTE(SUBSTITUTE(SUBSTITUTE(EP195,"火","&amp;ref(Spell/Vt_Fire.jpg,nolink,25x25,Temporary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D195" t="str">
        <f t="shared" ref="FD195:FD260" si="61">IF(EX195&lt;&gt;"n/a",CONCATENATE(EX195,EY195,IF(AND(OR(EX195&lt;&gt;"",EY195&lt;&gt;""),OR(EZ195&lt;&gt;"",FA195&lt;&gt;"")),"&amp;br;",""),EZ195,FA195,IF(AND(OR(EX195&lt;&gt;"",EY195&lt;&gt;"",EZ195&lt;&gt;"",FA195&lt;&gt;""),OR(FB195&lt;&gt;"",FC195&lt;&gt;"")),"&amp;br;",""),FB195,FC195,IF(AND(OR(EX195&lt;&gt;"",EY195&lt;&gt;"",EZ195&lt;&gt;"",FA195&lt;&gt;"",FB195&lt;&gt;"",FC195&lt;&gt;""),EQ195&lt;&gt;""),"&amp;br;",""),SUBSTITUTE(EQ195,"\n","&amp;br;")),"")</f>
        <v>&amp;ref(Item/Fire-Resistant.jpg,nolink,25x25,Fire Resistant (25));&amp;ref(Item/Heat.jpg,nolink,25x25,Heat (3));&amp;ref(Item/Fire-Shield.jpg,nolink,25x25,Fire Shield (7));&amp;ref(Item/Exhaustion.jpg,nolink,25x25,Exhaustion (-1));&amp;br;&amp;ref(Nation/MagicLead.jpg,nolink,25x25,Magic Leadership (25));&amp;br;随員：Fire Elemental2体&amp;br;装備解除不可</v>
      </c>
      <c r="FE195" t="str">
        <f t="shared" ref="FE195:FE260" si="62">CONCATENATE(IF(EV195&lt;&gt;"n/a",EV195,IF(EW195&lt;&gt;"n/a",EW195,IF(EX195&lt;&gt;"n/a",FD195,""))),IF(FF195&lt;&gt;"~","&amp;br;"&amp;FF195,""),IF(FG195&lt;&gt;"~","&amp;br;"&amp;FG195,""))</f>
        <v>頭部防護：9&amp;br;防御修正：0&amp;br;装備負担：0&amp;br;魔法の防具&amp;br;&amp;br;&amp;ref(Item/Fire-Resistant.jpg,nolink,25x25,Fire Resistant (25));&amp;ref(Item/Heat.jpg,nolink,25x25,Heat (3));&amp;ref(Item/Fire-Shield.jpg,nolink,25x25,Fire Shield (7));&amp;ref(Item/Exhaustion.jpg,nolink,25x25,Exhaustion (-1));&amp;br;&amp;ref(Nation/MagicLead.jpg,nolink,25x25,Magic Leadership (25));&amp;br;随員：Fire Elemental2体&amp;br;装備解除不可</v>
      </c>
      <c r="FF195" t="str">
        <f t="shared" ref="FF195:FF260" si="63">IF(EV195&lt;&gt;"n/a",IF(EW195&lt;&gt;"n/a","&amp;br;"&amp;EW195,IF(EX195&lt;&gt;"n/a","&amp;br;"&amp;FD195,"~")),IF(AND(EW195&lt;&gt;"n/a",EX195&lt;&gt;"n/a"),"&amp;br;"&amp;FD195,"~"))</f>
        <v>&amp;br;&amp;ref(Item/Fire-Resistant.jpg,nolink,25x25,Fire Resistant (25));&amp;ref(Item/Heat.jpg,nolink,25x25,Heat (3));&amp;ref(Item/Fire-Shield.jpg,nolink,25x25,Fire Shield (7));&amp;ref(Item/Exhaustion.jpg,nolink,25x25,Exhaustion (-1));&amp;br;&amp;ref(Nation/MagicLead.jpg,nolink,25x25,Magic Leadership (25));&amp;br;随員：Fire Elemental2体&amp;br;装備解除不可</v>
      </c>
      <c r="FG195" t="str">
        <f t="shared" ref="FG195:FG260" si="64">IF(AND(EV195&lt;&gt;"n/a",EW195&lt;&gt;"n/a",EX195&lt;&gt;"n/a"),IF(EX195&lt;&gt;"n/a","&amp;br;"&amp;FD195,""),"~")</f>
        <v>~</v>
      </c>
      <c r="FH195" s="24" t="str">
        <f t="shared" ref="FH195:FH259" si="65">CONCATENATE("|",ES195,"|",IF(D195&lt;&gt;"",D195,C195),"|",ET195,"|",EU195,"|",CHAR(10),"|~|&gt;|&gt;|&gt;|",FE195,"|",CHAR(10),"|&gt;|&gt;|&gt;|&gt;|BGCOLOR(#F5F5F5):",ER195,"|",CHAR(10))</f>
        <v xml:space="preserve">|BGCOLOR(#000000):&amp;ref(Item/Helms/Crown-of-the-Fire-King.jpg,nolink,75x75,Crown of the Fire King);|BGCOLOR(BLACK):COLOR(WHITE):''Crown of the Fire King''|冠|&amp;ref(Spell/P_Fire.jpg,nolink,25x25,Fire);4|&amp;ref(Spell/V_Fire.jpg,nolink,25x25,Fire Gem);25|
|~|&gt;|&gt;|&gt;|頭部防護：9&amp;br;防御修正：0&amp;br;装備負担：0&amp;br;魔法の防具&amp;br;&amp;br;&amp;ref(Item/Fire-Resistant.jpg,nolink,25x25,Fire Resistant (25));&amp;ref(Item/Heat.jpg,nolink,25x25,Heat (3));&amp;ref(Item/Fire-Shield.jpg,nolink,25x25,Fire Shield (7));&amp;ref(Item/Exhaustion.jpg,nolink,25x25,Exhaustion (-1));&amp;br;&amp;ref(Nation/MagicLead.jpg,nolink,25x25,Magic Leadership (25));&amp;br;随員：Fire Elemental2体&amp;br;装備解除不可|
|&gt;|&gt;|&gt;|&gt;|BGCOLOR(#F5F5F5):炎の王の冠。持久力がやや落ちる|
</v>
      </c>
    </row>
    <row r="196" spans="1:164" x14ac:dyDescent="0.15">
      <c r="A196" t="str">
        <f t="shared" si="40"/>
        <v/>
      </c>
      <c r="C196" s="1" t="s">
        <v>3791</v>
      </c>
      <c r="D196" s="1" t="s">
        <v>3798</v>
      </c>
      <c r="E196" s="1">
        <v>8</v>
      </c>
      <c r="F196" s="1" t="s">
        <v>3849</v>
      </c>
      <c r="H196" s="1" t="s">
        <v>3651</v>
      </c>
      <c r="J196" s="1">
        <v>25</v>
      </c>
      <c r="AL196" s="1">
        <v>9</v>
      </c>
      <c r="AO196" s="1">
        <v>0</v>
      </c>
      <c r="AQ196" s="1">
        <v>0</v>
      </c>
      <c r="AS196" s="1" t="s">
        <v>3752</v>
      </c>
      <c r="AX196" s="2">
        <v>25</v>
      </c>
      <c r="BI196" s="2">
        <v>25</v>
      </c>
      <c r="CK196" s="2">
        <v>25</v>
      </c>
      <c r="EQ196" s="7" t="s">
        <v>3850</v>
      </c>
      <c r="ER196" s="20" t="s">
        <v>4554</v>
      </c>
      <c r="ES196" t="str">
        <f t="shared" si="57"/>
        <v>BGCOLOR(#000000):&amp;ref(Item/Helms/Crown-of-the-Frost-King.jpg,nolink,75x75,Crown of the Frost King);|BGCOLOR(BLACK):COLOR(WHITE):''Crown of the Frost King''</v>
      </c>
      <c r="ET196" t="str">
        <f t="shared" si="51"/>
        <v>&amp;ref(Spell/P_Water.jpg,nolink,25x25,Water);4</v>
      </c>
      <c r="EU196" t="str">
        <f t="shared" si="52"/>
        <v>&amp;ref(Spell/V_Water.jpg,nolink,25x25,Water Gem);25</v>
      </c>
      <c r="EV196" t="str">
        <f t="shared" si="53"/>
        <v>n/a</v>
      </c>
      <c r="EW196" t="str">
        <f t="shared" si="54"/>
        <v>頭部防護：9&amp;br;防御修正：0&amp;br;装備負担：0&amp;br;魔法の防具</v>
      </c>
      <c r="EX196" t="str">
        <f t="shared" si="55"/>
        <v>&amp;ref(Item/Shock-Resistant.jpg,nolink,25x25,Shock Resistant (25));&amp;ref(Item/Chill.jpg,nolink,25x25,Chill (25));</v>
      </c>
      <c r="EY196" t="str">
        <f t="shared" si="58"/>
        <v/>
      </c>
      <c r="EZ196" t="str">
        <f t="shared" ref="EZ196:EZ260" si="66">CONCATENATE(IF(CG196&lt;&gt;"",IF(CG196&gt;0,"&amp;ref(Item/Inspirational.jpg,nolink,25x25,Inspirational ("&amp;CG196&amp;"));","&amp;ref(Item/Uninspirational.jpg,nolink,25x25,Inspirational ("&amp;CG196&amp;"));"),""),IF(CH196&lt;&gt;"","&amp;ref(Item/Taskmaster.jpg,nolink,25x25,Taskmaster ("&amp;CH196&amp;"));",""),IF(CI196&lt;&gt;"","&amp;ref(Item/Beastmaster.jpg,nolink,25x25,Beastmaster ("&amp;CI196&amp;"));",""),IF(CJ196&lt;&gt;"","&amp;ref(Nation/LivingLead.jpg,nolink,25x25,Leadership ("&amp;CJ196&amp;"));",""),IF(CK196&lt;&gt;"","&amp;ref(Nation/MagicLead.jpg,nolink,25x25,Magic Leadership ("&amp;CK196&amp;"));",""),IF(CL196&lt;&gt;"","&amp;ref(Nation/UndeadLead.jpg,nolink,25x25,Undead Leadership ("&amp;CL196&amp;"));",""),IF(CM196&lt;&gt;"","&amp;ref(Item/Pillager.jpg,nolink,25x25,Pillager ("&amp;CM196&amp;"));",""),IF(CN196&lt;&gt;"","&amp;ref(Item/Patrol-Bonus.jpg,nolink,25x25,Patrol Bonus ("&amp;CN196&amp;"));",""),IF(CO196&lt;&gt;"",IF(CO196&gt;0,"&amp;ref(Item/Supply-Bonus.jpg,nolink,25x25,Supply Bonus ("&amp;CO196&amp;"));","&amp;ref(Item/Gluttony.jpg,nolink,25x25,Gluttony ("&amp;ABS(CO196)&amp;"));"),""),IF(CP196&lt;&gt;"",IF(CP196&gt;0,"&amp;ref(Item/Water-Breathing.jpg,nolink,25x25,Gift of Water Breathing ("&amp;CP196&amp;"));","&amp;ref(Item/Water-Breathing.jpg,nolink,25x25,Water Breathing);"),""),IF(CQ196&lt;&gt;"","&amp;ref(Item/Sailing.jpg,nolink,25x25,Sailing (Size points "&amp;LEFT(CQ196,LEN(CQ196)-1)&amp;", max size "&amp;RIGHT(CQ196)&amp;"));",""),IF(CR196&lt;&gt;"",IF(LEFT(CR196,1)&lt;&gt;"d",IF(LEFT(CR196,1)&lt;&gt;"g","&amp;ref(Item/Healer.jpg,nolink,25x25,Healer ("&amp;CR196&amp;"));","&amp;ref(Item/Disease-Grinder.jpg,nolink,25x25,Disease Grinder ("&amp;MID(CR196,2,LEN(CR196)-1)&amp;"));"),"&amp;ref(Item/Disease-Healer.jpg,nolink,25x25,Disease Healer ("&amp;MID(CR196,2,LEN(CR196)-1)&amp;"));"),""),IF(CS196&lt;&gt;"","&amp;ref(Item/Mason.jpg,nolink,25x25,Mason);",""))</f>
        <v>&amp;ref(Nation/MagicLead.jpg,nolink,25x25,Magic Leadership (25));</v>
      </c>
      <c r="FA196" t="str">
        <f t="shared" si="59"/>
        <v/>
      </c>
      <c r="FB196" t="str">
        <f t="shared" si="56"/>
        <v/>
      </c>
      <c r="FC196" t="str">
        <f t="shared" si="60"/>
        <v/>
      </c>
      <c r="FD196" t="str">
        <f t="shared" si="61"/>
        <v>&amp;ref(Item/Shock-Resistant.jpg,nolink,25x25,Shock Resistant (25));&amp;ref(Item/Chill.jpg,nolink,25x25,Chill (25));&amp;br;&amp;ref(Nation/MagicLead.jpg,nolink,25x25,Magic Leadership (25));&amp;br;随員：Ice Elemental2体&amp;br;装備解除不可</v>
      </c>
      <c r="FE196" t="str">
        <f t="shared" si="62"/>
        <v>頭部防護：9&amp;br;防御修正：0&amp;br;装備負担：0&amp;br;魔法の防具&amp;br;&amp;br;&amp;ref(Item/Shock-Resistant.jpg,nolink,25x25,Shock Resistant (25));&amp;ref(Item/Chill.jpg,nolink,25x25,Chill (25));&amp;br;&amp;ref(Nation/MagicLead.jpg,nolink,25x25,Magic Leadership (25));&amp;br;随員：Ice Elemental2体&amp;br;装備解除不可</v>
      </c>
      <c r="FF196" t="str">
        <f t="shared" si="63"/>
        <v>&amp;br;&amp;ref(Item/Shock-Resistant.jpg,nolink,25x25,Shock Resistant (25));&amp;ref(Item/Chill.jpg,nolink,25x25,Chill (25));&amp;br;&amp;ref(Nation/MagicLead.jpg,nolink,25x25,Magic Leadership (25));&amp;br;随員：Ice Elemental2体&amp;br;装備解除不可</v>
      </c>
      <c r="FG196" t="str">
        <f t="shared" si="64"/>
        <v>~</v>
      </c>
      <c r="FH196" s="24" t="str">
        <f t="shared" si="65"/>
        <v xml:space="preserve">|BGCOLOR(#000000):&amp;ref(Item/Helms/Crown-of-the-Frost-King.jpg,nolink,75x75,Crown of the Frost King);|BGCOLOR(BLACK):COLOR(WHITE):''Crown of the Frost King''|冠|&amp;ref(Spell/P_Water.jpg,nolink,25x25,Water);4|&amp;ref(Spell/V_Water.jpg,nolink,25x25,Water Gem);25|
|~|&gt;|&gt;|&gt;|頭部防護：9&amp;br;防御修正：0&amp;br;装備負担：0&amp;br;魔法の防具&amp;br;&amp;br;&amp;ref(Item/Shock-Resistant.jpg,nolink,25x25,Shock Resistant (25));&amp;ref(Item/Chill.jpg,nolink,25x25,Chill (25));&amp;br;&amp;ref(Nation/MagicLead.jpg,nolink,25x25,Magic Leadership (25));&amp;br;随員：Ice Elemental2体&amp;br;装備解除不可|
|&gt;|&gt;|&gt;|&gt;|BGCOLOR(#F5F5F5):氷の王の冠。非常に広い範囲に冷気を撒き散らす|
</v>
      </c>
    </row>
    <row r="197" spans="1:164" x14ac:dyDescent="0.15">
      <c r="A197" t="str">
        <f t="shared" ref="A197:A260" si="67">IF(OR(C197&lt;&gt;C196,E197&lt;&gt;E196),C197&amp;E197&amp;"S",IF(OR(C197&lt;&gt;C198,E197&lt;&gt;E198),C197&amp;E197&amp;"E",""))</f>
        <v>兜8E</v>
      </c>
      <c r="C197" s="1" t="s">
        <v>3791</v>
      </c>
      <c r="D197" s="1" t="s">
        <v>3798</v>
      </c>
      <c r="E197" s="1">
        <v>8</v>
      </c>
      <c r="F197" s="1" t="s">
        <v>3851</v>
      </c>
      <c r="H197" s="1" t="s">
        <v>3678</v>
      </c>
      <c r="I197" s="1" t="s">
        <v>3650</v>
      </c>
      <c r="J197" s="1">
        <v>25</v>
      </c>
      <c r="K197" s="7">
        <v>25</v>
      </c>
      <c r="AL197" s="1">
        <v>9</v>
      </c>
      <c r="AO197" s="1">
        <v>0</v>
      </c>
      <c r="AQ197" s="1">
        <v>0</v>
      </c>
      <c r="AS197" s="1" t="s">
        <v>3752</v>
      </c>
      <c r="BE197" s="2">
        <v>5</v>
      </c>
      <c r="DC197" s="2">
        <v>1</v>
      </c>
      <c r="DZ197" s="2">
        <v>1</v>
      </c>
      <c r="EQ197" s="7" t="s">
        <v>3730</v>
      </c>
      <c r="ER197" s="20" t="s">
        <v>4555</v>
      </c>
      <c r="ES197" t="str">
        <f t="shared" si="57"/>
        <v>BGCOLOR(#000000):&amp;ref(Item/Helms/The-First-Crown.jpg,nolink,75x75,The First Crown);|BGCOLOR(BLACK):COLOR(WHITE):''The First Crown''</v>
      </c>
      <c r="ET197" t="str">
        <f t="shared" si="51"/>
        <v>&amp;ref(Spell/P_Astral.jpg,nolink,25x25,Astral);4&amp;ref(Spell/P_Fire.jpg,nolink,25x25,Fire);4</v>
      </c>
      <c r="EU197" t="str">
        <f t="shared" si="52"/>
        <v>&amp;ref(Spell/V_Astral.jpg,nolink,25x25,Astral Pearl);25&amp;ref(Spell/V_Fire.jpg,nolink,25x25,Fire Gem);25</v>
      </c>
      <c r="EV197" t="str">
        <f t="shared" si="53"/>
        <v>n/a</v>
      </c>
      <c r="EW197" t="str">
        <f t="shared" si="54"/>
        <v>頭部防護：9&amp;br;防御修正：0&amp;br;装備負担：0&amp;br;魔法の防具</v>
      </c>
      <c r="EX197" t="str">
        <f t="shared" si="55"/>
        <v>&amp;ref(Item/Awe.jpg,nolink,25x25,Awe (5));</v>
      </c>
      <c r="EY197" t="str">
        <f t="shared" si="58"/>
        <v/>
      </c>
      <c r="EZ197" t="str">
        <f t="shared" si="66"/>
        <v/>
      </c>
      <c r="FA197" t="str">
        <f t="shared" si="59"/>
        <v>&amp;ref(Item/Horror-Marked.jpg,nolink,25x25,Causes Horror Mark);</v>
      </c>
      <c r="FB197" t="str">
        <f t="shared" si="56"/>
        <v>&amp;ref(Item/Master-Ritualist.jpg,nolink,25x25,Master Ritualist (1));</v>
      </c>
      <c r="FC197" t="str">
        <f t="shared" si="60"/>
        <v/>
      </c>
      <c r="FD197" t="str">
        <f t="shared" si="61"/>
        <v>&amp;ref(Item/Awe.jpg,nolink,25x25,Awe (5));&amp;br;&amp;ref(Item/Horror-Marked.jpg,nolink,25x25,Causes Horror Mark);&amp;br;&amp;ref(Item/Master-Ritualist.jpg,nolink,25x25,Master Ritualist (1));&amp;br;装備解除不可</v>
      </c>
      <c r="FE197" t="str">
        <f t="shared" si="62"/>
        <v>頭部防護：9&amp;br;防御修正：0&amp;br;装備負担：0&amp;br;魔法の防具&amp;br;&amp;br;&amp;ref(Item/Awe.jpg,nolink,25x25,Awe (5));&amp;br;&amp;ref(Item/Horror-Marked.jpg,nolink,25x25,Causes Horror Mark);&amp;br;&amp;ref(Item/Master-Ritualist.jpg,nolink,25x25,Master Ritualist (1));&amp;br;装備解除不可</v>
      </c>
      <c r="FF197" t="str">
        <f t="shared" si="63"/>
        <v>&amp;br;&amp;ref(Item/Awe.jpg,nolink,25x25,Awe (5));&amp;br;&amp;ref(Item/Horror-Marked.jpg,nolink,25x25,Causes Horror Mark);&amp;br;&amp;ref(Item/Master-Ritualist.jpg,nolink,25x25,Master Ritualist (1));&amp;br;装備解除不可</v>
      </c>
      <c r="FG197" t="str">
        <f t="shared" si="64"/>
        <v>~</v>
      </c>
      <c r="FH197" s="24" t="str">
        <f t="shared" si="65"/>
        <v xml:space="preserve">|BGCOLOR(#000000):&amp;ref(Item/Helms/The-First-Crown.jpg,nolink,75x75,The First Crown);|BGCOLOR(BLACK):COLOR(WHITE):''The First Crown''|冠|&amp;ref(Spell/P_Astral.jpg,nolink,25x25,Astral);4&amp;ref(Spell/P_Fire.jpg,nolink,25x25,Fire);4|&amp;ref(Spell/V_Astral.jpg,nolink,25x25,Astral Pearl);25&amp;ref(Spell/V_Fire.jpg,nolink,25x25,Fire Gem);25|
|~|&gt;|&gt;|&gt;|頭部防護：9&amp;br;防御修正：0&amp;br;装備負担：0&amp;br;魔法の防具&amp;br;&amp;br;&amp;ref(Item/Awe.jpg,nolink,25x25,Awe (5));&amp;br;&amp;ref(Item/Horror-Marked.jpg,nolink,25x25,Causes Horror Mark);&amp;br;&amp;ref(Item/Master-Ritualist.jpg,nolink,25x25,Master Ritualist (1));&amp;br;装備解除不可|
|&gt;|&gt;|&gt;|&gt;|BGCOLOR(#F5F5F5):儀式に役立つ。強力ながら危険性も|
</v>
      </c>
    </row>
    <row r="198" spans="1:164" x14ac:dyDescent="0.15">
      <c r="A198" t="str">
        <f t="shared" si="67"/>
        <v>兜12S</v>
      </c>
      <c r="C198" s="1" t="s">
        <v>3791</v>
      </c>
      <c r="D198" s="1" t="s">
        <v>3798</v>
      </c>
      <c r="E198" s="1">
        <v>12</v>
      </c>
      <c r="F198" s="1" t="s">
        <v>3853</v>
      </c>
      <c r="H198" s="1" t="s">
        <v>3724</v>
      </c>
      <c r="J198" s="1">
        <v>60</v>
      </c>
      <c r="AL198" s="1">
        <v>9</v>
      </c>
      <c r="AO198" s="1">
        <v>0</v>
      </c>
      <c r="AQ198" s="1">
        <v>0</v>
      </c>
      <c r="AS198" s="1" t="s">
        <v>3752</v>
      </c>
      <c r="AW198" s="2">
        <v>15</v>
      </c>
      <c r="AX198" s="2">
        <v>15</v>
      </c>
      <c r="BG198" s="2">
        <v>5</v>
      </c>
      <c r="EJ198" s="2">
        <v>1</v>
      </c>
      <c r="EQ198" s="7" t="s">
        <v>3858</v>
      </c>
      <c r="ER198" s="20" t="s">
        <v>4556</v>
      </c>
      <c r="ES198" t="str">
        <f t="shared" si="57"/>
        <v>BGCOLOR(#000000):&amp;ref(Item/Helms/Crown-of-Katafagus.jpg,nolink,75x75,Crown of Katafagus);|BGCOLOR(BLACK):COLOR(WHITE):''Crown of Katafagus''</v>
      </c>
      <c r="ET198" t="str">
        <f t="shared" si="51"/>
        <v>&amp;ref(Spell/P_Death.jpg,nolink,25x25,Death);6</v>
      </c>
      <c r="EU198" t="str">
        <f t="shared" si="52"/>
        <v>&amp;ref(Spell/V_Death.jpg,nolink,25x25,Death Gem);60</v>
      </c>
      <c r="EV198" t="str">
        <f t="shared" si="53"/>
        <v>n/a</v>
      </c>
      <c r="EW198" t="str">
        <f t="shared" si="54"/>
        <v>頭部防護：9&amp;br;防御修正：0&amp;br;装備負担：0&amp;br;魔法の防具</v>
      </c>
      <c r="EX198" t="str">
        <f t="shared" si="55"/>
        <v>&amp;ref(Item/Fire-Resistant.jpg,nolink,25x25,Fire Resistant (15));&amp;ref(Item/Shock-Resistant.jpg,nolink,25x25,Shock Resistant (15));&amp;ref(Item/Causes-Fear.jpg,nolink,25x25,Fear (5));</v>
      </c>
      <c r="EY198" t="str">
        <f t="shared" si="58"/>
        <v/>
      </c>
      <c r="EZ198" t="str">
        <f t="shared" si="66"/>
        <v/>
      </c>
      <c r="FA198" t="str">
        <f t="shared" si="59"/>
        <v/>
      </c>
      <c r="FB198" t="str">
        <f t="shared" si="56"/>
        <v>&amp;ref(Spell/P_Death.jpg,nolink,25x25,Death Magic Bonus (1));</v>
      </c>
      <c r="FC198" t="str">
        <f t="shared" si="60"/>
        <v/>
      </c>
      <c r="FD198" t="str">
        <f t="shared" si="61"/>
        <v>&amp;ref(Item/Fire-Resistant.jpg,nolink,25x25,Fire Resistant (15));&amp;ref(Item/Shock-Resistant.jpg,nolink,25x25,Shock Resistant (15));&amp;ref(Item/Causes-Fear.jpg,nolink,25x25,Fear (5));&amp;br;&amp;ref(Spell/P_Death.jpg,nolink,25x25,Death Magic Bonus (1));&amp;br;毎ターン自動召喚：Mummy1体&amp;br;装備解除不可</v>
      </c>
      <c r="FE198" t="str">
        <f t="shared" si="62"/>
        <v>頭部防護：9&amp;br;防御修正：0&amp;br;装備負担：0&amp;br;魔法の防具&amp;br;&amp;br;&amp;ref(Item/Fire-Resistant.jpg,nolink,25x25,Fire Resistant (15));&amp;ref(Item/Shock-Resistant.jpg,nolink,25x25,Shock Resistant (15));&amp;ref(Item/Causes-Fear.jpg,nolink,25x25,Fear (5));&amp;br;&amp;ref(Spell/P_Death.jpg,nolink,25x25,Death Magic Bonus (1));&amp;br;毎ターン自動召喚：Mummy1体&amp;br;装備解除不可</v>
      </c>
      <c r="FF198" t="str">
        <f t="shared" si="63"/>
        <v>&amp;br;&amp;ref(Item/Fire-Resistant.jpg,nolink,25x25,Fire Resistant (15));&amp;ref(Item/Shock-Resistant.jpg,nolink,25x25,Shock Resistant (15));&amp;ref(Item/Causes-Fear.jpg,nolink,25x25,Fear (5));&amp;br;&amp;ref(Spell/P_Death.jpg,nolink,25x25,Death Magic Bonus (1));&amp;br;毎ターン自動召喚：Mummy1体&amp;br;装備解除不可</v>
      </c>
      <c r="FG198" t="str">
        <f t="shared" si="64"/>
        <v>~</v>
      </c>
      <c r="FH198" s="24" t="str">
        <f t="shared" si="65"/>
        <v xml:space="preserve">|BGCOLOR(#000000):&amp;ref(Item/Helms/Crown-of-Katafagus.jpg,nolink,75x75,Crown of Katafagus);|BGCOLOR(BLACK):COLOR(WHITE):''Crown of Katafagus''|冠|&amp;ref(Spell/P_Death.jpg,nolink,25x25,Death);6|&amp;ref(Spell/V_Death.jpg,nolink,25x25,Death Gem);60|
|~|&gt;|&gt;|&gt;|頭部防護：9&amp;br;防御修正：0&amp;br;装備負担：0&amp;br;魔法の防具&amp;br;&amp;br;&amp;ref(Item/Fire-Resistant.jpg,nolink,25x25,Fire Resistant (15));&amp;ref(Item/Shock-Resistant.jpg,nolink,25x25,Shock Resistant (15));&amp;ref(Item/Causes-Fear.jpg,nolink,25x25,Fear (5));&amp;br;&amp;ref(Spell/P_Death.jpg,nolink,25x25,Death Magic Bonus (1));&amp;br;毎ターン自動召喚：Mummy1体&amp;br;装備解除不可|
|&gt;|&gt;|&gt;|&gt;|BGCOLOR(#F5F5F5):野良リッチの冠。幅広い恩恵を与える|
</v>
      </c>
    </row>
    <row r="199" spans="1:164" x14ac:dyDescent="0.15">
      <c r="A199" t="str">
        <f t="shared" si="67"/>
        <v/>
      </c>
      <c r="C199" s="1" t="s">
        <v>3791</v>
      </c>
      <c r="D199" s="1" t="s">
        <v>3798</v>
      </c>
      <c r="E199" s="1">
        <v>12</v>
      </c>
      <c r="F199" s="1" t="s">
        <v>3854</v>
      </c>
      <c r="H199" s="1" t="s">
        <v>3744</v>
      </c>
      <c r="I199" s="1" t="s">
        <v>3724</v>
      </c>
      <c r="J199" s="1">
        <v>40</v>
      </c>
      <c r="K199" s="7">
        <v>60</v>
      </c>
      <c r="AL199" s="1">
        <v>9</v>
      </c>
      <c r="AO199" s="1">
        <v>0</v>
      </c>
      <c r="AQ199" s="1">
        <v>0</v>
      </c>
      <c r="AS199" s="1" t="s">
        <v>3752</v>
      </c>
      <c r="BG199" s="2">
        <v>10</v>
      </c>
      <c r="DB199" s="2">
        <v>1</v>
      </c>
      <c r="EQ199" s="7" t="s">
        <v>3878</v>
      </c>
      <c r="ER199" s="20" t="s">
        <v>4557</v>
      </c>
      <c r="ES199" t="str">
        <f t="shared" si="57"/>
        <v>BGCOLOR(#000000):&amp;ref(Item/Helms/Crown-of-Ptah.jpg,nolink,75x75,Crown of Ptah);|BGCOLOR(BLACK):COLOR(WHITE):''Crown of Ptah''</v>
      </c>
      <c r="ET199" t="str">
        <f t="shared" si="51"/>
        <v>&amp;ref(Spell/P_Fire.jpg,nolink,25x25,Fire);5&amp;ref(Spell/P_Death.jpg,nolink,25x25,Death);6</v>
      </c>
      <c r="EU199" t="str">
        <f t="shared" si="52"/>
        <v>&amp;ref(Spell/V_Fire.jpg,nolink,25x25,Fire Gem);40&amp;ref(Spell/V_Death.jpg,nolink,25x25,Death Gem);60</v>
      </c>
      <c r="EV199" t="str">
        <f t="shared" si="53"/>
        <v>n/a</v>
      </c>
      <c r="EW199" t="str">
        <f t="shared" si="54"/>
        <v>頭部防護：9&amp;br;防御修正：0&amp;br;装備負担：0&amp;br;魔法の防具</v>
      </c>
      <c r="EX199" t="str">
        <f t="shared" si="55"/>
        <v>&amp;ref(Item/Causes-Fear.jpg,nolink,25x25,Fear (10));</v>
      </c>
      <c r="EY199" t="str">
        <f t="shared" si="58"/>
        <v/>
      </c>
      <c r="EZ199" t="str">
        <f t="shared" si="66"/>
        <v/>
      </c>
      <c r="FA199" t="str">
        <f t="shared" si="59"/>
        <v>&amp;ref(Item/Cursed.jpg,nolink,25x25,Cursed);</v>
      </c>
      <c r="FB199" t="str">
        <f t="shared" si="56"/>
        <v/>
      </c>
      <c r="FC199" t="str">
        <f t="shared" si="60"/>
        <v/>
      </c>
      <c r="FD199" t="str">
        <f t="shared" si="61"/>
        <v>&amp;ref(Item/Causes-Fear.jpg,nolink,25x25,Fear (10));&amp;br;&amp;ref(Item/Cursed.jpg,nolink,25x25,Cursed);&amp;br;魔法抵抗+3、士気+4&amp;br;戦闘時使用可能：Control the Dead&amp;br;戦闘開始時自動発動：Power of the Sepulchre&amp;br;装備解除不可</v>
      </c>
      <c r="FE199" t="str">
        <f t="shared" si="62"/>
        <v>頭部防護：9&amp;br;防御修正：0&amp;br;装備負担：0&amp;br;魔法の防具&amp;br;&amp;br;&amp;ref(Item/Causes-Fear.jpg,nolink,25x25,Fear (10));&amp;br;&amp;ref(Item/Cursed.jpg,nolink,25x25,Cursed);&amp;br;魔法抵抗+3、士気+4&amp;br;戦闘時使用可能：Control the Dead&amp;br;戦闘開始時自動発動：Power of the Sepulchre&amp;br;装備解除不可</v>
      </c>
      <c r="FF199" t="str">
        <f t="shared" si="63"/>
        <v>&amp;br;&amp;ref(Item/Causes-Fear.jpg,nolink,25x25,Fear (10));&amp;br;&amp;ref(Item/Cursed.jpg,nolink,25x25,Cursed);&amp;br;魔法抵抗+3、士気+4&amp;br;戦闘時使用可能：Control the Dead&amp;br;戦闘開始時自動発動：Power of the Sepulchre&amp;br;装備解除不可</v>
      </c>
      <c r="FG199" t="str">
        <f t="shared" si="64"/>
        <v>~</v>
      </c>
      <c r="FH199" s="24" t="str">
        <f t="shared" si="65"/>
        <v xml:space="preserve">|BGCOLOR(#000000):&amp;ref(Item/Helms/Crown-of-Ptah.jpg,nolink,75x75,Crown of Ptah);|BGCOLOR(BLACK):COLOR(WHITE):''Crown of Ptah''|冠|&amp;ref(Spell/P_Fire.jpg,nolink,25x25,Fire);5&amp;ref(Spell/P_Death.jpg,nolink,25x25,Death);6|&amp;ref(Spell/V_Fire.jpg,nolink,25x25,Fire Gem);40&amp;ref(Spell/V_Death.jpg,nolink,25x25,Death Gem);60|
|~|&gt;|&gt;|&gt;|頭部防護：9&amp;br;防御修正：0&amp;br;装備負担：0&amp;br;魔法の防具&amp;br;&amp;br;&amp;ref(Item/Causes-Fear.jpg,nolink,25x25,Fear (10));&amp;br;&amp;ref(Item/Cursed.jpg,nolink,25x25,Cursed);&amp;br;魔法抵抗+3、士気+4&amp;br;戦闘時使用可能：Control the Dead&amp;br;戦闘開始時自動発動：Power of the Sepulchre&amp;br;装備解除不可|
|&gt;|&gt;|&gt;|&gt;|BGCOLOR(#F5F5F5):野良ミイラ神の冠。同行するアンデッドを支援する|
</v>
      </c>
    </row>
    <row r="200" spans="1:164" x14ac:dyDescent="0.15">
      <c r="A200" t="str">
        <f t="shared" si="67"/>
        <v/>
      </c>
      <c r="C200" s="1" t="s">
        <v>3791</v>
      </c>
      <c r="E200" s="1">
        <v>12</v>
      </c>
      <c r="F200" s="1" t="s">
        <v>3855</v>
      </c>
      <c r="H200" s="1" t="s">
        <v>3650</v>
      </c>
      <c r="J200" s="1">
        <v>25</v>
      </c>
      <c r="AL200" s="1">
        <v>25</v>
      </c>
      <c r="AO200" s="1">
        <v>0</v>
      </c>
      <c r="AQ200" s="1">
        <v>0</v>
      </c>
      <c r="AS200" s="1" t="s">
        <v>3752</v>
      </c>
      <c r="BE200" s="2">
        <v>1</v>
      </c>
      <c r="EQ200" s="7" t="s">
        <v>3859</v>
      </c>
      <c r="ER200" s="20" t="s">
        <v>4558</v>
      </c>
      <c r="ES200" t="str">
        <f t="shared" si="57"/>
        <v>BGCOLOR(#000000):&amp;ref(Item/Helms/Sun-Helmet.jpg,nolink,75x75,Sun Helmet);|BGCOLOR(BLACK):COLOR(WHITE):''Sun Helmet''</v>
      </c>
      <c r="ET200" t="str">
        <f t="shared" si="51"/>
        <v>&amp;ref(Spell/P_Fire.jpg,nolink,25x25,Fire);4</v>
      </c>
      <c r="EU200" t="str">
        <f t="shared" si="52"/>
        <v>&amp;ref(Spell/V_Fire.jpg,nolink,25x25,Fire Gem);25</v>
      </c>
      <c r="EV200" t="str">
        <f t="shared" si="53"/>
        <v>n/a</v>
      </c>
      <c r="EW200" t="str">
        <f t="shared" si="54"/>
        <v>頭部防護：25&amp;br;防御修正：0&amp;br;装備負担：0&amp;br;魔法の防具</v>
      </c>
      <c r="EX200" t="str">
        <f t="shared" si="55"/>
        <v>&amp;ref(Item/Awe.jpg,nolink,25x25,Awe (1));</v>
      </c>
      <c r="EY200" t="str">
        <f t="shared" si="58"/>
        <v/>
      </c>
      <c r="EZ200" t="str">
        <f t="shared" si="66"/>
        <v/>
      </c>
      <c r="FA200" t="str">
        <f t="shared" si="59"/>
        <v/>
      </c>
      <c r="FB200" t="str">
        <f t="shared" si="56"/>
        <v/>
      </c>
      <c r="FC200" t="str">
        <f t="shared" si="60"/>
        <v/>
      </c>
      <c r="FD200" t="str">
        <f t="shared" si="61"/>
        <v>&amp;ref(Item/Awe.jpg,nolink,25x25,Awe (1));&amp;br;魔法抵抗+5</v>
      </c>
      <c r="FE200" t="str">
        <f t="shared" si="62"/>
        <v>頭部防護：25&amp;br;防御修正：0&amp;br;装備負担：0&amp;br;魔法の防具&amp;br;&amp;br;&amp;ref(Item/Awe.jpg,nolink,25x25,Awe (1));&amp;br;魔法抵抗+5</v>
      </c>
      <c r="FF200" t="str">
        <f t="shared" si="63"/>
        <v>&amp;br;&amp;ref(Item/Awe.jpg,nolink,25x25,Awe (1));&amp;br;魔法抵抗+5</v>
      </c>
      <c r="FG200" t="str">
        <f t="shared" si="64"/>
        <v>~</v>
      </c>
      <c r="FH200" s="24" t="str">
        <f t="shared" si="65"/>
        <v xml:space="preserve">|BGCOLOR(#000000):&amp;ref(Item/Helms/Sun-Helmet.jpg,nolink,75x75,Sun Helmet);|BGCOLOR(BLACK):COLOR(WHITE):''Sun Helmet''|兜|&amp;ref(Spell/P_Fire.jpg,nolink,25x25,Fire);4|&amp;ref(Spell/V_Fire.jpg,nolink,25x25,Fire Gem);25|
|~|&gt;|&gt;|&gt;|頭部防護：25&amp;br;防御修正：0&amp;br;装備負担：0&amp;br;魔法の防具&amp;br;&amp;br;&amp;ref(Item/Awe.jpg,nolink,25x25,Awe (1));&amp;br;魔法抵抗+5|
|&gt;|&gt;|&gt;|&gt;|BGCOLOR(#F5F5F5):野良聖騎士の兜。魔法抵抗の増加が大きい|
</v>
      </c>
    </row>
    <row r="201" spans="1:164" x14ac:dyDescent="0.15">
      <c r="A201" t="str">
        <f t="shared" si="67"/>
        <v/>
      </c>
      <c r="C201" s="1" t="s">
        <v>3791</v>
      </c>
      <c r="E201" s="1">
        <v>12</v>
      </c>
      <c r="F201" s="1" t="s">
        <v>3856</v>
      </c>
      <c r="H201" s="1" t="s">
        <v>3672</v>
      </c>
      <c r="J201" s="1">
        <v>15</v>
      </c>
      <c r="AL201" s="1">
        <v>23</v>
      </c>
      <c r="AO201" s="1">
        <v>0</v>
      </c>
      <c r="AQ201" s="1">
        <v>0</v>
      </c>
      <c r="AS201" s="1" t="s">
        <v>3752</v>
      </c>
      <c r="BT201" s="2" t="s">
        <v>3803</v>
      </c>
      <c r="BX201" s="2">
        <v>1</v>
      </c>
      <c r="EQ201" s="7" t="s">
        <v>3730</v>
      </c>
      <c r="ER201" s="20" t="s">
        <v>4559</v>
      </c>
      <c r="ES201" t="str">
        <f t="shared" si="57"/>
        <v>BGCOLOR(#000000):&amp;ref(Item/Helms/Helmet-of-Invisibility.jpg,nolink,75x75,Helmet of Invisibility);|BGCOLOR(BLACK):COLOR(WHITE):''Helmet of Invisibility''</v>
      </c>
      <c r="ET201" t="str">
        <f t="shared" si="51"/>
        <v>&amp;ref(Spell/P_Death.jpg,nolink,25x25,Death);3</v>
      </c>
      <c r="EU201" t="str">
        <f t="shared" si="52"/>
        <v>&amp;ref(Spell/V_Death.jpg,nolink,25x25,Death Gem);15</v>
      </c>
      <c r="EV201" t="str">
        <f t="shared" si="53"/>
        <v>n/a</v>
      </c>
      <c r="EW201" t="str">
        <f t="shared" si="54"/>
        <v>頭部防護：23&amp;br;防御修正：0&amp;br;装備負担：0&amp;br;魔法の防具</v>
      </c>
      <c r="EX201" t="str">
        <f t="shared" si="55"/>
        <v/>
      </c>
      <c r="EY201" t="str">
        <f t="shared" si="58"/>
        <v>&amp;ref(Item/Spirit-Sight.jpg,nolink,25x25,Spirit Sight);&amp;ref(Item/Invisible.jpg,nolink,25x25,Invisible);</v>
      </c>
      <c r="EZ201" t="str">
        <f t="shared" si="66"/>
        <v/>
      </c>
      <c r="FA201" t="str">
        <f t="shared" si="59"/>
        <v/>
      </c>
      <c r="FB201" t="str">
        <f t="shared" si="56"/>
        <v/>
      </c>
      <c r="FC201" t="str">
        <f t="shared" si="60"/>
        <v/>
      </c>
      <c r="FD201" t="str">
        <f t="shared" si="61"/>
        <v>&amp;ref(Item/Spirit-Sight.jpg,nolink,25x25,Spirit Sight);&amp;ref(Item/Invisible.jpg,nolink,25x25,Invisible);&amp;br;装備解除不可</v>
      </c>
      <c r="FE201" t="str">
        <f t="shared" si="62"/>
        <v>頭部防護：23&amp;br;防御修正：0&amp;br;装備負担：0&amp;br;魔法の防具&amp;br;&amp;br;&amp;ref(Item/Spirit-Sight.jpg,nolink,25x25,Spirit Sight);&amp;ref(Item/Invisible.jpg,nolink,25x25,Invisible);&amp;br;装備解除不可</v>
      </c>
      <c r="FF201" t="str">
        <f t="shared" si="63"/>
        <v>&amp;br;&amp;ref(Item/Spirit-Sight.jpg,nolink,25x25,Spirit Sight);&amp;ref(Item/Invisible.jpg,nolink,25x25,Invisible);&amp;br;装備解除不可</v>
      </c>
      <c r="FG201" t="str">
        <f t="shared" si="64"/>
        <v>~</v>
      </c>
      <c r="FH201" s="24" t="str">
        <f t="shared" si="65"/>
        <v xml:space="preserve">|BGCOLOR(#000000):&amp;ref(Item/Helms/Helmet-of-Invisibility.jpg,nolink,75x75,Helmet of Invisibility);|BGCOLOR(BLACK):COLOR(WHITE):''Helmet of Invisibility''|兜|&amp;ref(Spell/P_Death.jpg,nolink,25x25,Death);3|&amp;ref(Spell/V_Death.jpg,nolink,25x25,Death Gem);15|
|~|&gt;|&gt;|&gt;|頭部防護：23&amp;br;防御修正：0&amp;br;装備負担：0&amp;br;魔法の防具&amp;br;&amp;br;&amp;ref(Item/Spirit-Sight.jpg,nolink,25x25,Spirit Sight);&amp;ref(Item/Invisible.jpg,nolink,25x25,Invisible);&amp;br;装備解除不可|
|&gt;|&gt;|&gt;|&gt;|BGCOLOR(#F5F5F5):冥王の愛用品。数少ない透明化の手段|
</v>
      </c>
    </row>
    <row r="202" spans="1:164" x14ac:dyDescent="0.15">
      <c r="A202" t="str">
        <f t="shared" si="67"/>
        <v/>
      </c>
      <c r="C202" s="1" t="s">
        <v>3791</v>
      </c>
      <c r="E202" s="1">
        <v>12</v>
      </c>
      <c r="F202" s="1" t="s">
        <v>3857</v>
      </c>
      <c r="H202" s="1" t="s">
        <v>3744</v>
      </c>
      <c r="J202" s="1">
        <v>40</v>
      </c>
      <c r="AL202" s="1">
        <v>19</v>
      </c>
      <c r="AO202" s="1">
        <v>0</v>
      </c>
      <c r="AQ202" s="1">
        <v>0</v>
      </c>
      <c r="AS202" s="1" t="s">
        <v>3752</v>
      </c>
      <c r="BE202" s="2">
        <v>1</v>
      </c>
      <c r="CG202" s="2">
        <v>2</v>
      </c>
      <c r="CV202" s="2">
        <v>1</v>
      </c>
      <c r="CY202" s="2">
        <v>1</v>
      </c>
      <c r="EQ202" s="7" t="s">
        <v>3879</v>
      </c>
      <c r="ER202" s="20" t="s">
        <v>4560</v>
      </c>
      <c r="ES202" t="str">
        <f t="shared" si="57"/>
        <v>BGCOLOR(#000000):&amp;ref(Item/Helms/Champion's-Helmet.jpg,nolink,75x75,Champion's Helmet);|BGCOLOR(BLACK):COLOR(WHITE):''Champion's Helmet''</v>
      </c>
      <c r="ET202" t="str">
        <f t="shared" si="51"/>
        <v>&amp;ref(Spell/P_Fire.jpg,nolink,25x25,Fire);5</v>
      </c>
      <c r="EU202" t="str">
        <f t="shared" si="52"/>
        <v>&amp;ref(Spell/V_Fire.jpg,nolink,25x25,Fire Gem);40</v>
      </c>
      <c r="EV202" t="str">
        <f t="shared" si="53"/>
        <v>n/a</v>
      </c>
      <c r="EW202" t="str">
        <f t="shared" si="54"/>
        <v>頭部防護：19&amp;br;防御修正：0&amp;br;装備負担：0&amp;br;魔法の防具</v>
      </c>
      <c r="EX202" t="str">
        <f t="shared" si="55"/>
        <v>&amp;ref(Item/Awe.jpg,nolink,25x25,Awe (1));</v>
      </c>
      <c r="EY202" t="str">
        <f t="shared" si="58"/>
        <v/>
      </c>
      <c r="EZ202" t="str">
        <f t="shared" si="66"/>
        <v>&amp;ref(Item/Inspirational.jpg,nolink,25x25,Inspirational (2));</v>
      </c>
      <c r="FA202" t="str">
        <f t="shared" si="59"/>
        <v>&amp;ref(Item/Quickness.jpg,nolink,25x25,Quickness);&amp;ref(Item/Lucky.jpg,nolink,25x25,Lucky);</v>
      </c>
      <c r="FB202" t="str">
        <f t="shared" si="56"/>
        <v/>
      </c>
      <c r="FC202" t="str">
        <f t="shared" si="60"/>
        <v/>
      </c>
      <c r="FD202" t="str">
        <f t="shared" si="61"/>
        <v>&amp;ref(Item/Awe.jpg,nolink,25x25,Awe (1));&amp;br;&amp;ref(Item/Inspirational.jpg,nolink,25x25,Inspirational (2));&amp;ref(Item/Quickness.jpg,nolink,25x25,Quickness);&amp;ref(Item/Lucky.jpg,nolink,25x25,Lucky);&amp;br;士気+4&amp;br;装備解除不可&amp;br;デスマッチ強制参加</v>
      </c>
      <c r="FE202" t="str">
        <f t="shared" si="62"/>
        <v>頭部防護：19&amp;br;防御修正：0&amp;br;装備負担：0&amp;br;魔法の防具&amp;br;&amp;br;&amp;ref(Item/Awe.jpg,nolink,25x25,Awe (1));&amp;br;&amp;ref(Item/Inspirational.jpg,nolink,25x25,Inspirational (2));&amp;ref(Item/Quickness.jpg,nolink,25x25,Quickness);&amp;ref(Item/Lucky.jpg,nolink,25x25,Lucky);&amp;br;士気+4&amp;br;装備解除不可&amp;br;デスマッチ強制参加</v>
      </c>
      <c r="FF202" t="str">
        <f t="shared" si="63"/>
        <v>&amp;br;&amp;ref(Item/Awe.jpg,nolink,25x25,Awe (1));&amp;br;&amp;ref(Item/Inspirational.jpg,nolink,25x25,Inspirational (2));&amp;ref(Item/Quickness.jpg,nolink,25x25,Quickness);&amp;ref(Item/Lucky.jpg,nolink,25x25,Lucky);&amp;br;士気+4&amp;br;装備解除不可&amp;br;デスマッチ強制参加</v>
      </c>
      <c r="FG202" t="str">
        <f t="shared" si="64"/>
        <v>~</v>
      </c>
      <c r="FH202" s="24" t="str">
        <f t="shared" si="65"/>
        <v xml:space="preserve">|BGCOLOR(#000000):&amp;ref(Item/Helms/Champion's-Helmet.jpg,nolink,75x75,Champion's Helmet);|BGCOLOR(BLACK):COLOR(WHITE):''Champion's Helmet''|兜|&amp;ref(Spell/P_Fire.jpg,nolink,25x25,Fire);5|&amp;ref(Spell/V_Fire.jpg,nolink,25x25,Fire Gem);40|
|~|&gt;|&gt;|&gt;|頭部防護：19&amp;br;防御修正：0&amp;br;装備負担：0&amp;br;魔法の防具&amp;br;&amp;br;&amp;ref(Item/Awe.jpg,nolink,25x25,Awe (1));&amp;br;&amp;ref(Item/Inspirational.jpg,nolink,25x25,Inspirational (2));&amp;ref(Item/Quickness.jpg,nolink,25x25,Quickness);&amp;ref(Item/Lucky.jpg,nolink,25x25,Lucky);&amp;br;士気+4&amp;br;装備解除不可&amp;br;デスマッチ強制参加|
|&gt;|&gt;|&gt;|&gt;|BGCOLOR(#F5F5F5):デスマッチ景品の一つ。着用者とその配下の士気を高める|
</v>
      </c>
    </row>
    <row r="203" spans="1:164" x14ac:dyDescent="0.15">
      <c r="A203" t="str">
        <f t="shared" si="67"/>
        <v>兜12E</v>
      </c>
      <c r="C203" s="1" t="s">
        <v>6291</v>
      </c>
      <c r="E203" s="1">
        <v>12</v>
      </c>
      <c r="F203" s="1" t="s">
        <v>6292</v>
      </c>
      <c r="H203" s="1" t="s">
        <v>6293</v>
      </c>
      <c r="J203" s="1">
        <v>40</v>
      </c>
      <c r="AL203" s="1">
        <v>10</v>
      </c>
      <c r="AO203" s="1">
        <v>0</v>
      </c>
      <c r="AQ203" s="1">
        <v>0</v>
      </c>
      <c r="AS203" s="1" t="s">
        <v>6294</v>
      </c>
      <c r="BE203" s="2">
        <v>1</v>
      </c>
      <c r="CG203" s="2">
        <v>3</v>
      </c>
      <c r="CJ203" s="2">
        <v>50</v>
      </c>
      <c r="CV203" s="2">
        <v>1</v>
      </c>
      <c r="CY203" s="2">
        <v>1</v>
      </c>
      <c r="EQ203" s="7" t="s">
        <v>6295</v>
      </c>
      <c r="ER203" s="20" t="s">
        <v>6296</v>
      </c>
      <c r="ES203" t="str">
        <f>CONCATENATE("BGCOLOR(#000000):&amp;ref(Item/",SUBSTITUTE(SUBSTITUTE(SUBSTITUTE(SUBSTITUTE(SUBSTITUTE(SUBSTITUTE(SUBSTITUTE(C203,"片手","SH Weapons"),"両手","DH Weapons"),"盾","Shields"),"兜","Helms"),"鎧","Armors"),"靴","Boots"),"雑貨","Misc"),"/",SUBSTITUTE(SUBSTITUTE(IF(G203&lt;&gt;"",G203,F203)," ","-"),"ö","o"),".jpg,nolink,75x75,",F203,");","|","BGCOLOR(BLACK):COLOR(WHITE):''",F203,"''")</f>
        <v>BGCOLOR(#000000):&amp;ref(Item/Helms/Champion's-Headband.jpg,nolink,75x75,Champion's Headband);|BGCOLOR(BLACK):COLOR(WHITE):''Champion's Headband''</v>
      </c>
      <c r="ET203" t="str">
        <f>SUBSTITUTE(SUBSTITUTE(SUBSTITUTE(SUBSTITUTE(SUBSTITUTE(SUBSTITUTE(SUBSTITUTE(SUBSTITUTE(SUBSTITUTE(H203&amp;I203,"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&amp;ref(Spell/P_Fire.jpg,nolink,25x25,Fire);5</v>
      </c>
      <c r="EU203" t="str">
        <f>SUBSTITUTE(SUBSTITUTE(SUBSTITUTE(SUBSTITUTE(SUBSTITUTE(SUBSTITUTE(SUBSTITUTE(SUBSTITUTE(LEFT(H203,1)&amp;J203&amp;IF(I203&lt;&gt;"",LEFT(I203,1)&amp;K203,""),"火","&amp;ref(Spell/V_Fire.jpg,nolink,25x25,Fire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&amp;ref(Spell/V_Fire.jpg,nolink,25x25,Fire Gem);40</v>
      </c>
      <c r="EV203" t="str">
        <f>IF(L203&lt;&gt;"",CONCATENATE("攻撃力：",L203,SUBSTITUTE(SUBSTITUTE(SUBSTITUTE(SUBSTITUTE(SUBSTITUTE(SUBSTITUTE(SUBSTITUTE(SUBSTITUTE(SUBSTITUTE(M203,"切","&amp;ref(Item/D_Slash.jpg,nolink,25x25,Slash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N203,"ap","&amp;br;防御貫通"),"an","&amp;br;防御無視"),SUBSTITUTE(SUBSTITUTE(O203,"p","&amp;br;吸収攻撃（上限5）"),"f","&amp;br;吸収攻撃"),IF(P203&lt;&gt;"","&amp;br;ダメージ上限"&amp;P203,""),SUBSTITUTE(SUBSTITUTE(Q203,"2","&amp;br;対デーモン二倍打"),"3","&amp;br;対アンデッド/デーモン三倍打"),IF(R203&lt;&gt;"","&amp;br;対魔法生物2倍打",""),SUBSTITUTE(SUBSTITUTE(S203,"2","&amp;br;対小型二倍打"),"3","&amp;br;対大型三倍打"),SUBSTITUTE(SUBSTITUTE(SUBSTITUTE(T203,"0","&amp;br;筋力加算なし"),"2","&amp;br;筋力加算二分の一"),"3","&amp;br;筋力加算三分の一"),IF(U203&lt;&gt;"","&amp;br;第一撃に突撃ボーナス加算",""),IF(V203&lt;&gt;"","&amp;br;殺した敵をゾンビ化",""),IF(W203&lt;&gt;"","&amp;br;筋力加算+25%",""),IF(X203&lt;&gt;"","&amp;br;対盾攻撃修正+2",""),IF(Y203&lt;&gt;"","&amp;br;頭部優先攻撃",""),SUBSTITUTE(SUBSTITUTE(SUBSTITUTE(Z203,"n","&amp;br;抵抗可能"),"e","&amp;br;抵抗容易"),"h","&amp;br;抵抗困難"),IF(AA203&lt;&gt;"","&amp;br;ボーナス武器",""),IF(AB203&lt;&gt;"","&amp;br;"&amp;IF(AB203&gt;0,AB203&amp;"回連続攻撃",ABS(AB203)+1&amp;"ラウンド毎に1回攻撃"),""),IF(AC203&lt;&gt;"","&amp;br;効果範囲："&amp;AC203,""),IF(AD203&lt;&gt;"","&amp;br;効果継続："&amp;AC203,""),IF(AE203&lt;&gt;"","&amp;br;攻撃修正："&amp;AE203&amp;"&amp;br;防御修正："&amp;AF203&amp;"&amp;br;長さ："&amp;AK203,""),IF(AG203&lt;&gt;"","&amp;br;射程："&amp;SUBSTITUTE(SUBSTITUTE(SUBSTITUTE(AG203,"s","筋力"),"h","筋力/2"),"t","筋力/3")&amp;"&amp;br;精度修正："&amp;AH203&amp;"&amp;br;弾数："&amp;AI203&amp;IF(AJ203&lt;&gt;"","&amp;br;水中使用可能",""),""),IF(AT203&lt;&gt;"","&amp;br;負傷時追撃："&amp;AT203,""),IF(AU203&lt;&gt;"","&amp;br;命中時追撃："&amp;AU203,""),IF(AV203&lt;&gt;"","&amp;br;攻撃時追撃："&amp;AV203,"")),"n/a")</f>
        <v>n/a</v>
      </c>
      <c r="EW203" t="str">
        <f>IF(AQ203&lt;&gt;"",CONCATENATE(IF(AL203&lt;&gt;"","頭部防護："&amp;AL203,""),IF(AM203&lt;&gt;"",IF(AL203&lt;&gt;"","&amp;br;","")&amp;"胴体防護："&amp;AM203,""),IF(AN203&lt;&gt;"","盾軽減力："&amp;AN203,""),IF(AO203&lt;&gt;"","&amp;br;防御修正："&amp;AO203,""),IF(AP203&lt;&gt;"","&amp;br;盾対応力："&amp;AP203,""),IF(AQ203&lt;&gt;"","&amp;br;装備負担："&amp;AQ203,""),IF(AR203&lt;&gt;"","&amp;br;行軍速度：-"&amp;AR203,""),IF(AS203&lt;&gt;"","&amp;br;魔法の防具","")),"n/a")</f>
        <v>頭部防護：10&amp;br;防御修正：0&amp;br;装備負担：0&amp;br;魔法の防具</v>
      </c>
      <c r="EX203" t="str">
        <f>IF(COUNTA(AW203:EQ203)&lt;&gt;0,CONCATENATE(IF(AW203&lt;&gt;"",IF(AW203&gt;0,"&amp;ref(Item/Fire-Resistant.jpg,nolink,25x25,Fire Resistant ("&amp;AW203&amp;"));","&amp;ref(Item/Susceptible-to-Fire.jpg,nolink,25x25,Susceptible to Fire ("&amp;ABS(AW203)&amp;"));"),""),IF(AX203&lt;&gt;"",IF(AX203&gt;0,"&amp;ref(Item/Shock-Resistant.jpg,nolink,25x25,Shock Resistant ("&amp;AX203&amp;"));","&amp;ref(Item/Susceptible-to-Shock.jpg,nolink,25x25,Susceptible to Shock ("&amp;ABS(AX203)&amp;"));"),""),IF(AY203&lt;&gt;"",IF(AY203&gt;0,"&amp;ref(Item/Cold-Resistant.jpg,nolink,25x25,Cold Resistant ("&amp;AY203&amp;"));","&amp;ref(Item/Susceptible-to-Cold.jpg,nolink,25x25,Susceptible to Cold ("&amp;ABS(AY203)&amp;"));"),""),IF(AZ203&lt;&gt;"",IF(AZ203&gt;0,"&amp;ref(Item/Poison-Resistant.jpg,nolink,25x25,Poison Resistant ("&amp;AZ203&amp;"));","&amp;ref(Item/Susceptible-to-Poison.jpg,nolink,25x25,Susceptible to Poison ("&amp;ABS(AZ203)&amp;"));"),""),IF(BA203&lt;&gt;"","&amp;ref(Item/Affliction-Resistance.jpg,nolink,25x25,Affliction Resistance ("&amp;BA203&amp;"));",""),IF(BB203&lt;&gt;"","&amp;ref(Item/Ice-Protection.jpg,nolink,25x25,Ice Protection ("&amp;BB203&amp;"));",""),IF(BC203&lt;&gt;"","&amp;ref(Item/Invulnerable.jpg,nolink,25x25,Invulnerable ("&amp;BC203&amp;"));",""),IF(BD203&lt;&gt;"","&amp;ref(Item/Protective-Force.jpg,nolink,25x25,Protective Force ("&amp;BD203&amp;"));",""),IF(BE203&lt;&gt;"","&amp;ref(Item/Awe.jpg,nolink,25x25,Awe ("&amp;BE203&amp;"));",""),IF(BF203&lt;&gt;"","&amp;ref(Item/Animal-Awe.jpg,nolink,25x25,Animal Awe ("&amp;BF203&amp;"));",""),IF(BG203&lt;&gt;"","&amp;ref(Item/Causes-Fear.jpg,nolink,25x25,Fear ("&amp;BG203&amp;"));",""),IF(BH203&lt;&gt;"","&amp;ref(Item/Heat.jpg,nolink,25x25,Heat ("&amp;BH203&amp;"));",""),IF(BI203&lt;&gt;"","&amp;ref(Item/Chill.jpg,nolink,25x25,Chill ("&amp;BI203&amp;"));",""),IF(BJ203&lt;&gt;"","&amp;ref(Item/Fire-Shield.jpg,nolink,25x25,Fire Shield ("&amp;BJ203&amp;"));",""),IF(BK203&lt;&gt;"","&amp;ref(Item/Air-Shield.jpg,nolink,25x25,Air Shield ("&amp;BK203&amp;"));",""),IF(BL203&lt;&gt;"","&amp;ref(Item/Overcharged.jpg,nolink,25x25,Overcharged);",""),IF(BM203&lt;&gt;"","&amp;ref(Item/Poison-Barbs.jpg,nolink,25x25,Poison Barbs);",""),IF(BN203&lt;&gt;"","&amp;ref(Item/Petrification.jpg,nolink,25x25,Petrification);",""),IF(BO203&lt;&gt;"","&amp;ref(Item/Damage-Reversal.jpg,nolink,25x25,Damage Reversal ("&amp;BO203+12&amp;" vs MR));","")),"n/a")</f>
        <v>&amp;ref(Item/Awe.jpg,nolink,25x25,Awe (1));</v>
      </c>
      <c r="EY203" t="str">
        <f>CONCATENATE(IF(BP203&lt;&gt;"",IF(BP203="s","&amp;ref(Item/Sacred-Bless.jpg,nolink,25x25,Blessed (Sacred Only));","&amp;ref(Item/Blessed.jpg,nolink,25x25,Blessed);"),""),IF(BQ203&lt;&gt;"","&amp;ref(Item/Berserker.jpg,nolink,25x25,Berserker ("&amp;BQ203&amp;"));",""),IF(BR203&lt;&gt;"","&amp;ref(Item/Gone-Berserk.jpg,nolink,25x25,Gone Berserk);",""),IF(BS203&lt;&gt;"","&amp;ref(Item/Trample.jpg,nolink,25x25,Trample);",""),IF(BT203&lt;&gt;"",IF(BT203&lt;&gt;"s","&amp;ref(Item/Darkvision.jpg,nolink,25x25,Darkvision ("&amp;BT203&amp;"));","&amp;ref(Item/Spirit-Sight.jpg,nolink,25x25,Spirit Sight);"),""),IF(BU203&lt;&gt;"",IF(LEFT(BU203,1)&lt;&gt;"t","&amp;ref(Item/Regeneration.jpg,nolink,25x25,Regeneration ("&amp;BU203&amp;"));","&amp;ref(Item/True-Regeneration.jpg,nolink,25x25,True Regeneration ("&amp;MID(BU203,2,LEN(BU203)-1)&amp;"));"),""),IF(BV203&lt;&gt;"",IF(BV203&gt;0,"&amp;ref(Item/Reinvigoration.jpg,nolink,25x25,Reinvigoration ("&amp;BV203&amp;"));","&amp;ref(Item/Exhaustion.jpg,nolink,25x25,Exhaustion ("&amp;BV203&amp;"));"),""),IF(BW203&lt;&gt;"",IF(LEFT(BW203,1)&lt;&gt;"f","&amp;ref(Item/Stealthy-Boost.jpg,nolink,25x25,Stealth Boost ("&amp;BW203&amp;"));","&amp;ref(Item/Stealthy.jpg,nolink,25x25,Stealthy ("&amp;MID(BW203,2,LEN(BW203)-1)&amp;"));"),""),IF(BX203&lt;&gt;"","&amp;ref(Item/Invisible.jpg,nolink,25x25,Invisible);",""),IF(BY203&lt;&gt;"","&amp;ref(Item/Assassin.jpg,nolink,25x25,Assassin);",""),IF(BZ203&lt;&gt;"","&amp;ref(Item/Seduction.jpg,nolink,25x25,Seduction);",""),IF(CA203&lt;&gt;"","&amp;ref(Item/Reaper.jpg,nolink,25x25,Reaper ("&amp;CA203&amp;"));",""),IF(CB203&lt;&gt;"","&amp;ref(Item/Heretic.jpg,nolink,25x25,Heretic ("&amp;CB203&amp;"));",""),IF(CC203&lt;&gt;"","&amp;ref(Item/Inquisitor.jpg,nolink,25x25,Inquisitor);",""),IF(CD203&lt;&gt;"","&amp;ref(Item/Adept-Sacrificer.jpg,nolink,25x25,Adept Sacrificer ("&amp;CD203&amp;"));",""),IF(CE203&lt;&gt;"","&amp;ref(Item/Dominion-Spreader.jpg,nolink,25x25,Dominion Spreader ("&amp;CE203&amp;"));",""),IF(CF203&lt;&gt;"","&amp;ref(Item/Gold-Maker.jpg,nolink,25x25,Gold Maker ("&amp;CF203&amp;"));",""))</f>
        <v/>
      </c>
      <c r="EZ203" t="str">
        <f>CONCATENATE(IF(CG203&lt;&gt;"",IF(CG203&gt;0,"&amp;ref(Item/Inspirational.jpg,nolink,25x25,Inspirational ("&amp;CG203&amp;"));","&amp;ref(Item/Uninspirational.jpg,nolink,25x25,Inspirational ("&amp;CG203&amp;"));"),""),IF(CH203&lt;&gt;"","&amp;ref(Item/Taskmaster.jpg,nolink,25x25,Taskmaster ("&amp;CH203&amp;"));",""),IF(CI203&lt;&gt;"","&amp;ref(Item/Beastmaster.jpg,nolink,25x25,Beastmaster ("&amp;CI203&amp;"));",""),IF(CJ203&lt;&gt;"","&amp;ref(Nation/LivingLead.jpg,nolink,25x25,Leadership ("&amp;CJ203&amp;"));",""),IF(CK203&lt;&gt;"","&amp;ref(Nation/MagicLead.jpg,nolink,25x25,Magic Leadership ("&amp;CK203&amp;"));",""),IF(CL203&lt;&gt;"","&amp;ref(Nation/UndeadLead.jpg,nolink,25x25,Undead Leadership ("&amp;CL203&amp;"));",""),IF(CM203&lt;&gt;"","&amp;ref(Item/Pillager.jpg,nolink,25x25,Pillager ("&amp;CM203&amp;"));",""),IF(CN203&lt;&gt;"","&amp;ref(Item/Patrol-Bonus.jpg,nolink,25x25,Patrol Bonus ("&amp;CN203&amp;"));",""),IF(CO203&lt;&gt;"",IF(CO203&gt;0,"&amp;ref(Item/Supply-Bonus.jpg,nolink,25x25,Supply Bonus ("&amp;CO203&amp;"));","&amp;ref(Item/Gluttony.jpg,nolink,25x25,Gluttony ("&amp;ABS(CO203)&amp;"));"),""),IF(CP203&lt;&gt;"",IF(CP203&gt;0,"&amp;ref(Item/Water-Breathing.jpg,nolink,25x25,Gift of Water Breathing ("&amp;CP203&amp;"));","&amp;ref(Item/Water-Breathing.jpg,nolink,25x25,Water Breathing);"),""),IF(CQ203&lt;&gt;"","&amp;ref(Item/Sailing.jpg,nolink,25x25,Sailing (Size points "&amp;LEFT(CQ203,LEN(CQ203)-1)&amp;", max size "&amp;RIGHT(CQ203)&amp;"));",""),IF(CR203&lt;&gt;"",IF(LEFT(CR203,1)&lt;&gt;"d",IF(LEFT(CR203,1)&lt;&gt;"g","&amp;ref(Item/Healer.jpg,nolink,25x25,Healer ("&amp;CR203&amp;"));","&amp;ref(Item/Disease-Grinder.jpg,nolink,25x25,Disease Grinder ("&amp;MID(CR203,2,LEN(CR203)-1)&amp;"));"),"&amp;ref(Item/Disease-Healer.jpg,nolink,25x25,Disease Healer ("&amp;MID(CR203,2,LEN(CR203)-1)&amp;"));"),""),IF(CS203&lt;&gt;"","&amp;ref(Item/Mason.jpg,nolink,25x25,Mason);",""))</f>
        <v>&amp;ref(Item/Inspirational.jpg,nolink,25x25,Inspirational (3));&amp;ref(Nation/LivingLead.jpg,nolink,25x25,Leadership (50));</v>
      </c>
      <c r="FA203" t="str">
        <f>CONCATENATE(IF(CT203&lt;&gt;"","&amp;ref(Item/Ethereal.jpg,nolink,25x25,Ethereal);",""),IF(CU203&lt;&gt;"","&amp;ref(Item/Swiftness.jpg,nolink,25x25,Swiftness ("&amp;CU203&amp;"));",""),IF(CV203&lt;&gt;"","&amp;ref(Item/Quickness.jpg,nolink,25x25,Quickness);",""),IF(CW203&lt;&gt;"",IF(CW203&lt;&gt;"l","&amp;ref(Item/Enlarged.jpg,nolink,25x25,Enlarged);","&amp;ref(Item/Enlarged.jpg,nolink,25x25,Enlarged (Up to Size 4));"),""),IF(CX203&lt;&gt;"","&amp;ref(Item/Storm-Power.jpg,nolink,25x25,Storm Power ("&amp;CX203&amp;"));",""),IF(CY203&lt;&gt;"","&amp;ref(Item/Lucky.jpg,nolink,25x25,Lucky);",""),IF(CZ203&lt;&gt;"","&amp;ref(Item/Twist-Fate.jpg,nolink,25x25,Twist Fate);",""),IF(DA203&lt;&gt;"","&amp;ref(Item/Fool's-Luck.jpg,nolink,25x25,Fool's Luck);",""),IF(DB203&lt;&gt;"","&amp;ref(Item/Cursed.jpg,nolink,25x25,Cursed);",""),IF(DC203&lt;&gt;"","&amp;ref(Item/Horror-Marked.jpg,nolink,25x25,Causes Horror Mark);",""),IF(DD203&lt;&gt;"","&amp;ref(Item/Diseased.jpg,nolink,25x25,Diseased);",""),IF(DE203&lt;&gt;"","&amp;ref(Item/Affliction.jpg,nolink,25x25,Lost one eye);",""),IF(DF203&lt;&gt;"","&amp;ref(Item/Affliction.jpg,nolink,25x25,Chest Wound);",""),IF(DG203&lt;&gt;"","&amp;ref(Item/Affliction.jpg,nolink,25x25,Feeble Minded);",""),IF(DH203&lt;&gt;"","&amp;ref(Item/Insane.jpg,nolink,25x25,Insane ("&amp;DH203&amp;"));",""),IF(DI203&lt;&gt;"","&amp;ref(Item/Siege-Bonus.jpg,nolink,25x25,Siege Bonus ("&amp;DI203&amp;"));",""),IF(DJ203&lt;&gt;"","&amp;ref(Item/Flying.jpg,nolink,25x25,Flying"&amp;IF(DJ203&gt;0," (Map Move "&amp;DJ203&amp;")","")&amp;");",""),IF(DK203&lt;&gt;"","&amp;ref(Item/Storm-Immunity.jpg,nolink,25x25,Storm Immunity);",""),IF(DL203&lt;&gt;"","&amp;ref(Item/Floating.jpg,nolink,25x25,Floating);",""),IF(DM203&lt;&gt;"","&amp;ref(Item/Forest-Survival.jpg,nolink,25x25,Forest Survival);",""),IF(DN203&lt;&gt;"","&amp;ref(Item/Mountain-Survival.jpg,nolink,25x25,Mountain Survival);",""),IF(DO203&lt;&gt;"","&amp;ref(Item/Swamp-Survival.jpg,nolink,25x25,Swamp Survival);",""),IF(DP203&lt;&gt;"","&amp;ref(Item/Wasteland-Survival.jpg,nolink,25x25,Wasteland Survival);",""),IF(DQ203&lt;&gt;"","&amp;ref(Item/Snow-Move.jpg,nolink,25x25,Snow Move);",""),IF(DR203&lt;&gt;"","&amp;ref(Item/Swimming.jpg,nolink,25x25,Swimming);",""))</f>
        <v>&amp;ref(Item/Quickness.jpg,nolink,25x25,Quickness);&amp;ref(Item/Lucky.jpg,nolink,25x25,Lucky);</v>
      </c>
      <c r="FB203" t="str">
        <f>CONCATENATE(IF(DS203&lt;&gt;"","&amp;ref(Item/Blood-Searcher.jpg,nolink,25x25,Blood Searcher ("&amp;DS203&amp;"));",""),IF(DT203&lt;&gt;"","&amp;ref(Item/Reanimation-Bonus.jpg,nolink,25x25,Reanimation Bonus ("&amp;DT203&amp;"));",""),IF(DU203&lt;&gt;"","&amp;ref(Item/Dragon-Master.jpg,nolink,25x25,Dragon Master ("&amp;DU203&amp;"));",""),IF(DV203&lt;&gt;"","&amp;ref(Item/Ivy-Lord.jpg,nolink,25x25,Ivy Lord ("&amp;DV203&amp;"));",""),IF(DW203&lt;&gt;"","&amp;ref(Item/Adept-Cross-Breeder.jpg,nolink,25x25,Adept Cross Breeder ("&amp;DW203&amp;"));",""),IF(DX203&lt;&gt;"","&amp;ref(Item/Forge-Bonus.jpg,nolink,25x25,Forge Bonus ("&amp;DX203&amp;"));",""),IF(DY203&lt;&gt;"","&amp;ref(Item/Master-Smith.jpg,nolink,25x25,Master Smith ("&amp;DY203&amp;"));",""),IF(DZ203&lt;&gt;"","&amp;ref(Item/Master-Ritualist.jpg,nolink,25x25,Master Ritualist ("&amp;DZ203&amp;"));",""),IF(EA203&lt;&gt;"","&amp;ref(Item/Alchemist.jpg,nolink,25x25,Alchemist ("&amp;EA203&amp;"));",""),IF(EB203&lt;&gt;"","&amp;ref(Item/Communion-Master.jpg,nolink,25x25,Communion Master);",""),IF(EC203&lt;&gt;"","&amp;ref(Item/Communion-Slave.jpg,nolink,25x25,Communion Slave);",""),IF(ED203&lt;&gt;"","&amp;ref(Item/Adept-Researcher.jpg,nolink,25x25,Adept Researcher ("&amp;ED203&amp;"));",""),IF(EE203&lt;&gt;"","&amp;ref(Spell/P_Fire.jpg,nolink,25x25,Fire Magic Bonus ("&amp;EE203&amp;"));",""),IF(EF203&lt;&gt;"","&amp;ref(Spell/P_Air.jpg,nolink,25x25,Air Magic Bonus ("&amp;EF203&amp;"));",""),IF(EG203&lt;&gt;"","&amp;ref(Spell/P_Water.jpg,nolink,25x25,Water Magic Bonus ("&amp;EG203&amp;"));",""),IF(EH203&lt;&gt;"","&amp;ref(Spell/P_Earth.jpg,nolink,25x25,Earth Magic Bonus ("&amp;EH203&amp;"));",""),IF(EI203&lt;&gt;"","&amp;ref(Spell/P_Astral.jpg,nolink,25x25,Astral Magic Bonus ("&amp;EI203&amp;"));",""),IF(EJ203&lt;&gt;"","&amp;ref(Spell/P_Death.jpg,nolink,25x25,Death Magic Bonus ("&amp;EJ203&amp;"));",""),IF(EK203&lt;&gt;"","&amp;ref(Spell/P_Nature.jpg,nolink,25x25,Nature Magic Bonus ("&amp;EK203&amp;"));",""),IF(EL203&lt;&gt;"","&amp;ref(Spell/P_Blood.jpg,nolink,25x25,Blood Magic Bonus ("&amp;EL203&amp;"));",""),IF(EM203&lt;&gt;"","&amp;ref(Spell/P_Holy.jpg,nolink,25x25,Priest Bonus ("&amp;EM203&amp;"));",""))</f>
        <v/>
      </c>
      <c r="FC203" t="str">
        <f>CONCATENATE(IF(EN203&lt;&gt;"","&amp;ref(Item/Far-Caster.jpg,nolink,25x25,Far Caster ("&amp;SUBSTITUTE(SUBSTITUTE(SUBSTITUTE(SUBSTITUTE(SUBSTITUTE(SUBSTITUTE(SUBSTITUTE(SUBSTITUTE(SUBSTITUTE(SUBSTITUTE(SUBSTITUTE(SUBSTITUTE(EN203,"火","Fire, "),"風","Air, "),"水","Water, "),"地","Earth, "),"星","Astral, "),"死","Death, "),"緑","Nature, "),"血","Blood, "),"聖","Priest, "),"霊","Elemental, "),"魔","Sorcery, "),"全","All, ")&amp;"));",""),IF(EO203&lt;&gt;"",SUBSTITUTE(SUBSTITUTE(SUBSTITUTE(SUBSTITUTE(SUBSTITUTE(SUBSTITUTE(SUBSTITUTE(SUBSTITUTE(EO203,"火","&amp;ref(Spell/V_Fire.jpg,nolink,25x25,Fire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(")&amp;"));",""),IF(EP203&lt;&gt;"",SUBSTITUTE(SUBSTITUTE(SUBSTITUTE(SUBSTITUTE(SUBSTITUTE(SUBSTITUTE(SUBSTITUTE(SUBSTITUTE(EP203,"火","&amp;ref(Spell/Vt_Fire.jpg,nolink,25x25,Temporary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D203" t="str">
        <f>IF(EX203&lt;&gt;"n/a",CONCATENATE(EX203,EY203,IF(AND(OR(EX203&lt;&gt;"",EY203&lt;&gt;""),OR(EZ203&lt;&gt;"",FA203&lt;&gt;"")),"&amp;br;",""),EZ203,FA203,IF(AND(OR(EX203&lt;&gt;"",EY203&lt;&gt;"",EZ203&lt;&gt;"",FA203&lt;&gt;""),OR(FB203&lt;&gt;"",FC203&lt;&gt;"")),"&amp;br;",""),FB203,FC203,IF(AND(OR(EX203&lt;&gt;"",EY203&lt;&gt;"",EZ203&lt;&gt;"",FA203&lt;&gt;"",FB203&lt;&gt;"",FC203&lt;&gt;""),EQ203&lt;&gt;""),"&amp;br;",""),SUBSTITUTE(EQ203,"\n","&amp;br;")),"")</f>
        <v>&amp;ref(Item/Awe.jpg,nolink,25x25,Awe (1));&amp;br;&amp;ref(Item/Inspirational.jpg,nolink,25x25,Inspirational (3));&amp;ref(Nation/LivingLead.jpg,nolink,25x25,Leadership (50));&amp;ref(Item/Quickness.jpg,nolink,25x25,Quickness);&amp;ref(Item/Lucky.jpg,nolink,25x25,Lucky);&amp;br;装備解除不可&amp;br;デスマッチ強制参加</v>
      </c>
      <c r="FE203" t="str">
        <f>CONCATENATE(IF(EV203&lt;&gt;"n/a",EV203,IF(EW203&lt;&gt;"n/a",EW203,IF(EX203&lt;&gt;"n/a",FD203,""))),IF(FF203&lt;&gt;"~","&amp;br;"&amp;FF203,""),IF(FG203&lt;&gt;"~","&amp;br;"&amp;FG203,""))</f>
        <v>頭部防護：10&amp;br;防御修正：0&amp;br;装備負担：0&amp;br;魔法の防具&amp;br;&amp;br;&amp;ref(Item/Awe.jpg,nolink,25x25,Awe (1));&amp;br;&amp;ref(Item/Inspirational.jpg,nolink,25x25,Inspirational (3));&amp;ref(Nation/LivingLead.jpg,nolink,25x25,Leadership (50));&amp;ref(Item/Quickness.jpg,nolink,25x25,Quickness);&amp;ref(Item/Lucky.jpg,nolink,25x25,Lucky);&amp;br;装備解除不可&amp;br;デスマッチ強制参加</v>
      </c>
      <c r="FF203" t="str">
        <f>IF(EV203&lt;&gt;"n/a",IF(EW203&lt;&gt;"n/a","&amp;br;"&amp;EW203,IF(EX203&lt;&gt;"n/a","&amp;br;"&amp;FD203,"~")),IF(AND(EW203&lt;&gt;"n/a",EX203&lt;&gt;"n/a"),"&amp;br;"&amp;FD203,"~"))</f>
        <v>&amp;br;&amp;ref(Item/Awe.jpg,nolink,25x25,Awe (1));&amp;br;&amp;ref(Item/Inspirational.jpg,nolink,25x25,Inspirational (3));&amp;ref(Nation/LivingLead.jpg,nolink,25x25,Leadership (50));&amp;ref(Item/Quickness.jpg,nolink,25x25,Quickness);&amp;ref(Item/Lucky.jpg,nolink,25x25,Lucky);&amp;br;装備解除不可&amp;br;デスマッチ強制参加</v>
      </c>
      <c r="FG203" t="str">
        <f>IF(AND(EV203&lt;&gt;"n/a",EW203&lt;&gt;"n/a",EX203&lt;&gt;"n/a"),IF(EX203&lt;&gt;"n/a","&amp;br;"&amp;FD203,""),"~")</f>
        <v>~</v>
      </c>
      <c r="FH203" s="24" t="str">
        <f t="shared" si="65"/>
        <v xml:space="preserve">|BGCOLOR(#000000):&amp;ref(Item/Helms/Champion's-Headband.jpg,nolink,75x75,Champion's Headband);|BGCOLOR(BLACK):COLOR(WHITE):''Champion's Headband''|兜|&amp;ref(Spell/P_Fire.jpg,nolink,25x25,Fire);5|&amp;ref(Spell/V_Fire.jpg,nolink,25x25,Fire Gem);40|
|~|&gt;|&gt;|&gt;|頭部防護：10&amp;br;防御修正：0&amp;br;装備負担：0&amp;br;魔法の防具&amp;br;&amp;br;&amp;ref(Item/Awe.jpg,nolink,25x25,Awe (1));&amp;br;&amp;ref(Item/Inspirational.jpg,nolink,25x25,Inspirational (3));&amp;ref(Nation/LivingLead.jpg,nolink,25x25,Leadership (50));&amp;ref(Item/Quickness.jpg,nolink,25x25,Quickness);&amp;ref(Item/Lucky.jpg,nolink,25x25,Lucky);&amp;br;装備解除不可&amp;br;デスマッチ強制参加|
|&gt;|&gt;|&gt;|&gt;|BGCOLOR(#F5F5F5):デスマッチ景品の一つ。指揮上限と配下の士気を向上|
</v>
      </c>
    </row>
    <row r="204" spans="1:164" x14ac:dyDescent="0.15">
      <c r="A204" t="str">
        <f t="shared" si="67"/>
        <v>鎧0S</v>
      </c>
      <c r="C204" s="1" t="s">
        <v>3862</v>
      </c>
      <c r="E204" s="1">
        <v>0</v>
      </c>
      <c r="F204" s="1" t="s">
        <v>3863</v>
      </c>
      <c r="H204" s="1" t="s">
        <v>3864</v>
      </c>
      <c r="J204" s="1">
        <v>5</v>
      </c>
      <c r="AM204" s="1">
        <v>17</v>
      </c>
      <c r="AO204" s="1">
        <v>-1</v>
      </c>
      <c r="AQ204" s="1">
        <v>2</v>
      </c>
      <c r="AR204" s="1">
        <v>2</v>
      </c>
      <c r="AS204" s="1" t="s">
        <v>3866</v>
      </c>
      <c r="ER204" s="20" t="s">
        <v>4561</v>
      </c>
      <c r="ES204" t="str">
        <f t="shared" si="57"/>
        <v>BGCOLOR(#000000):&amp;ref(Item/Armors/Blacksteel-Plate.jpg,nolink,75x75,Blacksteel Plate);|BGCOLOR(BLACK):COLOR(WHITE):''Blacksteel Plate''</v>
      </c>
      <c r="ET204" t="str">
        <f t="shared" si="51"/>
        <v>&amp;ref(Spell/P_Earth.jpg,nolink,25x25,Earth);1</v>
      </c>
      <c r="EU204" t="str">
        <f t="shared" si="52"/>
        <v>&amp;ref(Spell/V_Earth.jpg,nolink,25x25,Earth Gem);5</v>
      </c>
      <c r="EV204" t="str">
        <f t="shared" si="53"/>
        <v>n/a</v>
      </c>
      <c r="EW204" t="str">
        <f t="shared" si="54"/>
        <v>胴体防護：17&amp;br;防御修正：-1&amp;br;装備負担：2&amp;br;行軍速度：-2&amp;br;魔法の防具</v>
      </c>
      <c r="EX204" t="str">
        <f t="shared" si="55"/>
        <v>n/a</v>
      </c>
      <c r="EY204" t="str">
        <f t="shared" si="58"/>
        <v/>
      </c>
      <c r="EZ204" t="str">
        <f t="shared" si="66"/>
        <v/>
      </c>
      <c r="FA204" t="str">
        <f t="shared" si="59"/>
        <v/>
      </c>
      <c r="FB204" t="str">
        <f t="shared" si="56"/>
        <v/>
      </c>
      <c r="FC204" t="str">
        <f t="shared" si="60"/>
        <v/>
      </c>
      <c r="FD204" t="str">
        <f t="shared" si="61"/>
        <v/>
      </c>
      <c r="FE204" t="str">
        <f t="shared" si="62"/>
        <v>胴体防護：17&amp;br;防御修正：-1&amp;br;装備負担：2&amp;br;行軍速度：-2&amp;br;魔法の防具</v>
      </c>
      <c r="FF204" t="str">
        <f t="shared" si="63"/>
        <v>~</v>
      </c>
      <c r="FG204" t="str">
        <f t="shared" si="64"/>
        <v>~</v>
      </c>
      <c r="FH204" s="24" t="str">
        <f t="shared" si="65"/>
        <v xml:space="preserve">|BGCOLOR(#000000):&amp;ref(Item/Armors/Blacksteel-Plate.jpg,nolink,75x75,Blacksteel Plate);|BGCOLOR(BLACK):COLOR(WHITE):''Blacksteel Plate''|鎧|&amp;ref(Spell/P_Earth.jpg,nolink,25x25,Earth);1|&amp;ref(Spell/V_Earth.jpg,nolink,25x25,Earth Gem);5|
|~|&gt;|&gt;|&gt;|胴体防護：17&amp;br;防御修正：-1&amp;br;装備負担：2&amp;br;行軍速度：-2&amp;br;魔法の防具|
|&gt;|&gt;|&gt;|&gt;|BGCOLOR(#F5F5F5):優秀な防御力。やや重い|
</v>
      </c>
    </row>
    <row r="205" spans="1:164" x14ac:dyDescent="0.15">
      <c r="A205" t="str">
        <f t="shared" si="67"/>
        <v/>
      </c>
      <c r="C205" s="1" t="s">
        <v>3862</v>
      </c>
      <c r="E205" s="1">
        <v>0</v>
      </c>
      <c r="F205" s="1" t="s">
        <v>4793</v>
      </c>
      <c r="H205" s="1" t="s">
        <v>3867</v>
      </c>
      <c r="J205" s="1">
        <v>10</v>
      </c>
      <c r="AM205" s="1">
        <v>24</v>
      </c>
      <c r="AO205" s="1">
        <v>-3</v>
      </c>
      <c r="AQ205" s="1">
        <v>4</v>
      </c>
      <c r="AR205" s="1">
        <v>6</v>
      </c>
      <c r="AS205" s="1" t="s">
        <v>3866</v>
      </c>
      <c r="ER205" s="20" t="s">
        <v>4562</v>
      </c>
      <c r="ES205" t="str">
        <f t="shared" si="57"/>
        <v>BGCOLOR(#000000):&amp;ref(Item/Armors/Blacksteel-Full-Plate.jpg,nolink,75x75,Blacksteel Full Plate);|BGCOLOR(BLACK):COLOR(WHITE):''Blacksteel Full Plate''</v>
      </c>
      <c r="ET205" t="str">
        <f t="shared" si="51"/>
        <v>&amp;ref(Spell/P_Earth.jpg,nolink,25x25,Earth);2</v>
      </c>
      <c r="EU205" t="str">
        <f t="shared" si="52"/>
        <v>&amp;ref(Spell/V_Earth.jpg,nolink,25x25,Earth Gem);10</v>
      </c>
      <c r="EV205" t="str">
        <f t="shared" si="53"/>
        <v>n/a</v>
      </c>
      <c r="EW205" t="str">
        <f t="shared" si="54"/>
        <v>胴体防護：24&amp;br;防御修正：-3&amp;br;装備負担：4&amp;br;行軍速度：-6&amp;br;魔法の防具</v>
      </c>
      <c r="EX205" t="str">
        <f t="shared" si="55"/>
        <v>n/a</v>
      </c>
      <c r="EY205" t="str">
        <f t="shared" si="58"/>
        <v/>
      </c>
      <c r="EZ205" t="str">
        <f t="shared" si="66"/>
        <v/>
      </c>
      <c r="FA205" t="str">
        <f t="shared" si="59"/>
        <v/>
      </c>
      <c r="FB205" t="str">
        <f t="shared" si="56"/>
        <v/>
      </c>
      <c r="FC205" t="str">
        <f t="shared" si="60"/>
        <v/>
      </c>
      <c r="FD205" t="str">
        <f t="shared" si="61"/>
        <v/>
      </c>
      <c r="FE205" t="str">
        <f t="shared" si="62"/>
        <v>胴体防護：24&amp;br;防御修正：-3&amp;br;装備負担：4&amp;br;行軍速度：-6&amp;br;魔法の防具</v>
      </c>
      <c r="FF205" t="str">
        <f t="shared" si="63"/>
        <v>~</v>
      </c>
      <c r="FG205" t="str">
        <f t="shared" si="64"/>
        <v>~</v>
      </c>
      <c r="FH205" s="24" t="str">
        <f t="shared" si="65"/>
        <v xml:space="preserve">|BGCOLOR(#000000):&amp;ref(Item/Armors/Blacksteel-Full-Plate.jpg,nolink,75x75,Blacksteel Full Plate);|BGCOLOR(BLACK):COLOR(WHITE):''Blacksteel Full Plate''|鎧|&amp;ref(Spell/P_Earth.jpg,nolink,25x25,Earth);2|&amp;ref(Spell/V_Earth.jpg,nolink,25x25,Earth Gem);10|
|~|&gt;|&gt;|&gt;|胴体防護：24&amp;br;防御修正：-3&amp;br;装備負担：4&amp;br;行軍速度：-6&amp;br;魔法の防具|
|&gt;|&gt;|&gt;|&gt;|BGCOLOR(#F5F5F5):過大な重量と相応の防御力。疲労対策は欠かせない|
</v>
      </c>
    </row>
    <row r="206" spans="1:164" x14ac:dyDescent="0.15">
      <c r="A206" t="str">
        <f t="shared" si="67"/>
        <v/>
      </c>
      <c r="C206" s="1" t="s">
        <v>3862</v>
      </c>
      <c r="E206" s="1">
        <v>0</v>
      </c>
      <c r="F206" s="1" t="s">
        <v>3868</v>
      </c>
      <c r="H206" s="1" t="s">
        <v>3869</v>
      </c>
      <c r="J206" s="1">
        <v>5</v>
      </c>
      <c r="AM206" s="1">
        <v>9</v>
      </c>
      <c r="AO206" s="1">
        <v>0</v>
      </c>
      <c r="AQ206" s="1">
        <v>0</v>
      </c>
      <c r="AR206" s="1">
        <v>0</v>
      </c>
      <c r="AS206" s="1" t="s">
        <v>3866</v>
      </c>
      <c r="BR206" s="2">
        <v>1</v>
      </c>
      <c r="ER206" s="20" t="s">
        <v>4563</v>
      </c>
      <c r="ES206" t="str">
        <f t="shared" si="57"/>
        <v>BGCOLOR(#000000):&amp;ref(Item/Armors/Berserker-Pelt.jpg,nolink,75x75,Berserker Pelt);|BGCOLOR(BLACK):COLOR(WHITE):''Berserker Pelt''</v>
      </c>
      <c r="ET206" t="str">
        <f t="shared" si="51"/>
        <v>&amp;ref(Spell/P_Nature.jpg,nolink,25x25,Nature);1</v>
      </c>
      <c r="EU206" t="str">
        <f t="shared" si="52"/>
        <v>&amp;ref(Spell/V_Nature.jpg,nolink,25x25,Nature Gem);5</v>
      </c>
      <c r="EV206" t="str">
        <f t="shared" si="53"/>
        <v>n/a</v>
      </c>
      <c r="EW206" t="str">
        <f t="shared" si="54"/>
        <v>胴体防護：9&amp;br;防御修正：0&amp;br;装備負担：0&amp;br;行軍速度：-0&amp;br;魔法の防具</v>
      </c>
      <c r="EX206" t="str">
        <f t="shared" si="55"/>
        <v/>
      </c>
      <c r="EY206" t="str">
        <f t="shared" si="58"/>
        <v>&amp;ref(Item/Gone-Berserk.jpg,nolink,25x25,Gone Berserk);</v>
      </c>
      <c r="EZ206" t="str">
        <f t="shared" si="66"/>
        <v/>
      </c>
      <c r="FA206" t="str">
        <f t="shared" si="59"/>
        <v/>
      </c>
      <c r="FB206" t="str">
        <f t="shared" si="56"/>
        <v/>
      </c>
      <c r="FC206" t="str">
        <f t="shared" si="60"/>
        <v/>
      </c>
      <c r="FD206" t="str">
        <f t="shared" si="61"/>
        <v>&amp;ref(Item/Gone-Berserk.jpg,nolink,25x25,Gone Berserk);</v>
      </c>
      <c r="FE206" t="str">
        <f t="shared" si="62"/>
        <v>胴体防護：9&amp;br;防御修正：0&amp;br;装備負担：0&amp;br;行軍速度：-0&amp;br;魔法の防具&amp;br;&amp;br;&amp;ref(Item/Gone-Berserk.jpg,nolink,25x25,Gone Berserk);</v>
      </c>
      <c r="FF206" t="str">
        <f t="shared" si="63"/>
        <v>&amp;br;&amp;ref(Item/Gone-Berserk.jpg,nolink,25x25,Gone Berserk);</v>
      </c>
      <c r="FG206" t="str">
        <f t="shared" si="64"/>
        <v>~</v>
      </c>
      <c r="FH206" s="24" t="str">
        <f t="shared" si="65"/>
        <v xml:space="preserve">|BGCOLOR(#000000):&amp;ref(Item/Armors/Berserker-Pelt.jpg,nolink,75x75,Berserker Pelt);|BGCOLOR(BLACK):COLOR(WHITE):''Berserker Pelt''|鎧|&amp;ref(Spell/P_Nature.jpg,nolink,25x25,Nature);1|&amp;ref(Spell/V_Nature.jpg,nolink,25x25,Nature Gem);5|
|~|&gt;|&gt;|&gt;|胴体防護：9&amp;br;防御修正：0&amp;br;装備負担：0&amp;br;行軍速度：-0&amp;br;魔法の防具&amp;br;&amp;br;&amp;ref(Item/Gone-Berserk.jpg,nolink,25x25,Gone Berserk);|
|&gt;|&gt;|&gt;|&gt;|BGCOLOR(#F5F5F5):常時狂戦士に。気軽に使える類ではない|
</v>
      </c>
    </row>
    <row r="207" spans="1:164" x14ac:dyDescent="0.15">
      <c r="A207" t="str">
        <f t="shared" si="67"/>
        <v>鎧0E</v>
      </c>
      <c r="C207" s="1" t="s">
        <v>3862</v>
      </c>
      <c r="E207" s="1">
        <v>0</v>
      </c>
      <c r="F207" s="1" t="s">
        <v>3870</v>
      </c>
      <c r="H207" s="1" t="s">
        <v>3871</v>
      </c>
      <c r="J207" s="1">
        <v>5</v>
      </c>
      <c r="AM207" s="1">
        <v>13</v>
      </c>
      <c r="AO207" s="1">
        <v>-1</v>
      </c>
      <c r="AQ207" s="1">
        <v>1</v>
      </c>
      <c r="AR207" s="1">
        <v>0</v>
      </c>
      <c r="AS207" s="1" t="s">
        <v>3866</v>
      </c>
      <c r="ER207" s="20" t="s">
        <v>4564</v>
      </c>
      <c r="ES207" t="str">
        <f t="shared" si="57"/>
        <v>BGCOLOR(#000000):&amp;ref(Item/Armors/Enchanted-Ring-Mail-Armor.jpg,nolink,75x75,Enchanted Ring Mail Armor);|BGCOLOR(BLACK):COLOR(WHITE):''Enchanted Ring Mail Armor''</v>
      </c>
      <c r="ET207" t="str">
        <f t="shared" si="51"/>
        <v>&amp;ref(Spell/P_Astral.jpg,nolink,25x25,Astral);1</v>
      </c>
      <c r="EU207" t="str">
        <f t="shared" si="52"/>
        <v>&amp;ref(Spell/V_Astral.jpg,nolink,25x25,Astral Pearl);5</v>
      </c>
      <c r="EV207" t="str">
        <f t="shared" si="53"/>
        <v>n/a</v>
      </c>
      <c r="EW207" t="str">
        <f t="shared" si="54"/>
        <v>胴体防護：13&amp;br;防御修正：-1&amp;br;装備負担：1&amp;br;行軍速度：-0&amp;br;魔法の防具</v>
      </c>
      <c r="EX207" t="str">
        <f t="shared" si="55"/>
        <v>n/a</v>
      </c>
      <c r="EY207" t="str">
        <f t="shared" si="58"/>
        <v/>
      </c>
      <c r="EZ207" t="str">
        <f t="shared" si="66"/>
        <v/>
      </c>
      <c r="FA207" t="str">
        <f t="shared" si="59"/>
        <v/>
      </c>
      <c r="FB207" t="str">
        <f t="shared" si="56"/>
        <v/>
      </c>
      <c r="FC207" t="str">
        <f t="shared" si="60"/>
        <v/>
      </c>
      <c r="FD207" t="str">
        <f t="shared" si="61"/>
        <v/>
      </c>
      <c r="FE207" t="str">
        <f t="shared" si="62"/>
        <v>胴体防護：13&amp;br;防御修正：-1&amp;br;装備負担：1&amp;br;行軍速度：-0&amp;br;魔法の防具</v>
      </c>
      <c r="FF207" t="str">
        <f t="shared" si="63"/>
        <v>~</v>
      </c>
      <c r="FG207" t="str">
        <f t="shared" si="64"/>
        <v>~</v>
      </c>
      <c r="FH207" s="24" t="str">
        <f t="shared" si="65"/>
        <v xml:space="preserve">|BGCOLOR(#000000):&amp;ref(Item/Armors/Enchanted-Ring-Mail-Armor.jpg,nolink,75x75,Enchanted Ring Mail Armor);|BGCOLOR(BLACK):COLOR(WHITE):''Enchanted Ring Mail Armor''|鎧|&amp;ref(Spell/P_Astral.jpg,nolink,25x25,Astral);1|&amp;ref(Spell/V_Astral.jpg,nolink,25x25,Astral Pearl);5|
|~|&gt;|&gt;|&gt;|胴体防護：13&amp;br;防御修正：-1&amp;br;装備負担：1&amp;br;行軍速度：-0&amp;br;魔法の防具|
|&gt;|&gt;|&gt;|&gt;|BGCOLOR(#F5F5F5):平凡な防御力ながら軽量。扱いやすい|
</v>
      </c>
    </row>
    <row r="208" spans="1:164" x14ac:dyDescent="0.15">
      <c r="A208" t="str">
        <f t="shared" si="67"/>
        <v>鎧2S</v>
      </c>
      <c r="C208" s="1" t="s">
        <v>3862</v>
      </c>
      <c r="E208" s="1">
        <v>2</v>
      </c>
      <c r="F208" s="1" t="s">
        <v>3872</v>
      </c>
      <c r="H208" s="1" t="s">
        <v>3873</v>
      </c>
      <c r="J208" s="1">
        <v>5</v>
      </c>
      <c r="AM208" s="1">
        <v>16</v>
      </c>
      <c r="AO208" s="1">
        <v>-1</v>
      </c>
      <c r="AQ208" s="1">
        <v>2</v>
      </c>
      <c r="AR208" s="1">
        <v>2</v>
      </c>
      <c r="AS208" s="1" t="s">
        <v>3866</v>
      </c>
      <c r="AW208" s="2">
        <v>5</v>
      </c>
      <c r="EQ208" s="7" t="s">
        <v>3874</v>
      </c>
      <c r="ER208" s="20" t="s">
        <v>4565</v>
      </c>
      <c r="ES208" t="str">
        <f t="shared" si="57"/>
        <v>BGCOLOR(#000000):&amp;ref(Item/Armors/Fire-Plate.jpg,nolink,75x75,Fire Plate);|BGCOLOR(BLACK):COLOR(WHITE):''Fire Plate''</v>
      </c>
      <c r="ET208" t="str">
        <f t="shared" si="51"/>
        <v>&amp;ref(Spell/P_Fire.jpg,nolink,25x25,Fire);1</v>
      </c>
      <c r="EU208" t="str">
        <f t="shared" si="52"/>
        <v>&amp;ref(Spell/V_Fire.jpg,nolink,25x25,Fire Gem);5</v>
      </c>
      <c r="EV208" t="str">
        <f t="shared" si="53"/>
        <v>n/a</v>
      </c>
      <c r="EW208" t="str">
        <f t="shared" si="54"/>
        <v>胴体防護：16&amp;br;防御修正：-1&amp;br;装備負担：2&amp;br;行軍速度：-2&amp;br;魔法の防具</v>
      </c>
      <c r="EX208" t="str">
        <f t="shared" si="55"/>
        <v>&amp;ref(Item/Fire-Resistant.jpg,nolink,25x25,Fire Resistant (5));</v>
      </c>
      <c r="EY208" t="str">
        <f t="shared" si="58"/>
        <v/>
      </c>
      <c r="EZ208" t="str">
        <f t="shared" si="66"/>
        <v/>
      </c>
      <c r="FA208" t="str">
        <f t="shared" si="59"/>
        <v/>
      </c>
      <c r="FB208" t="str">
        <f t="shared" si="56"/>
        <v/>
      </c>
      <c r="FC208" t="str">
        <f t="shared" si="60"/>
        <v/>
      </c>
      <c r="FD208" t="str">
        <f t="shared" si="61"/>
        <v>&amp;ref(Item/Fire-Resistant.jpg,nolink,25x25,Fire Resistant (5));&amp;br;士気+2</v>
      </c>
      <c r="FE208" t="str">
        <f t="shared" si="62"/>
        <v>胴体防護：16&amp;br;防御修正：-1&amp;br;装備負担：2&amp;br;行軍速度：-2&amp;br;魔法の防具&amp;br;&amp;br;&amp;ref(Item/Fire-Resistant.jpg,nolink,25x25,Fire Resistant (5));&amp;br;士気+2</v>
      </c>
      <c r="FF208" t="str">
        <f t="shared" si="63"/>
        <v>&amp;br;&amp;ref(Item/Fire-Resistant.jpg,nolink,25x25,Fire Resistant (5));&amp;br;士気+2</v>
      </c>
      <c r="FG208" t="str">
        <f t="shared" si="64"/>
        <v>~</v>
      </c>
      <c r="FH208" s="24" t="str">
        <f t="shared" si="65"/>
        <v xml:space="preserve">|BGCOLOR(#000000):&amp;ref(Item/Armors/Fire-Plate.jpg,nolink,75x75,Fire Plate);|BGCOLOR(BLACK):COLOR(WHITE):''Fire Plate''|鎧|&amp;ref(Spell/P_Fire.jpg,nolink,25x25,Fire);1|&amp;ref(Spell/V_Fire.jpg,nolink,25x25,Fire Gem);5|
|~|&gt;|&gt;|&gt;|胴体防護：16&amp;br;防御修正：-1&amp;br;装備負担：2&amp;br;行軍速度：-2&amp;br;魔法の防具&amp;br;&amp;br;&amp;ref(Item/Fire-Resistant.jpg,nolink,25x25,Fire Resistant (5));&amp;br;士気+2|
|&gt;|&gt;|&gt;|&gt;|BGCOLOR(#F5F5F5):手頃な性能に多少の火炎耐性|
</v>
      </c>
    </row>
    <row r="209" spans="1:164" x14ac:dyDescent="0.15">
      <c r="A209" t="str">
        <f t="shared" si="67"/>
        <v/>
      </c>
      <c r="C209" s="1" t="s">
        <v>3862</v>
      </c>
      <c r="E209" s="1">
        <v>2</v>
      </c>
      <c r="F209" s="1" t="s">
        <v>3880</v>
      </c>
      <c r="H209" s="1" t="s">
        <v>3881</v>
      </c>
      <c r="J209" s="1">
        <v>5</v>
      </c>
      <c r="AM209" s="1">
        <v>3</v>
      </c>
      <c r="AO209" s="1">
        <v>0</v>
      </c>
      <c r="AQ209" s="1">
        <v>0</v>
      </c>
      <c r="AR209" s="1">
        <v>0</v>
      </c>
      <c r="AS209" s="1" t="s">
        <v>3866</v>
      </c>
      <c r="BK209" s="2">
        <v>80</v>
      </c>
      <c r="ER209" s="20" t="s">
        <v>4566</v>
      </c>
      <c r="ES209" t="str">
        <f t="shared" si="57"/>
        <v>BGCOLOR(#000000):&amp;ref(Item/Armors/Robe-of-Missile-Protection.jpg,nolink,75x75,Robe of Missile Protection);|BGCOLOR(BLACK):COLOR(WHITE):''Robe of Missile Protection''</v>
      </c>
      <c r="ET209" t="str">
        <f t="shared" si="51"/>
        <v>&amp;ref(Spell/P_Air.jpg,nolink,25x25,Air);1</v>
      </c>
      <c r="EU209" t="str">
        <f t="shared" si="52"/>
        <v>&amp;ref(Spell/V_Air.jpg,nolink,25x25,Air Gem);5</v>
      </c>
      <c r="EV209" t="str">
        <f t="shared" si="53"/>
        <v>n/a</v>
      </c>
      <c r="EW209" t="str">
        <f t="shared" si="54"/>
        <v>胴体防護：3&amp;br;防御修正：0&amp;br;装備負担：0&amp;br;行軍速度：-0&amp;br;魔法の防具</v>
      </c>
      <c r="EX209" t="str">
        <f t="shared" si="55"/>
        <v>&amp;ref(Item/Air-Shield.jpg,nolink,25x25,Air Shield (80));</v>
      </c>
      <c r="EY209" t="str">
        <f t="shared" si="58"/>
        <v/>
      </c>
      <c r="EZ209" t="str">
        <f t="shared" si="66"/>
        <v/>
      </c>
      <c r="FA209" t="str">
        <f t="shared" si="59"/>
        <v/>
      </c>
      <c r="FB209" t="str">
        <f t="shared" si="56"/>
        <v/>
      </c>
      <c r="FC209" t="str">
        <f t="shared" si="60"/>
        <v/>
      </c>
      <c r="FD209" t="str">
        <f t="shared" si="61"/>
        <v>&amp;ref(Item/Air-Shield.jpg,nolink,25x25,Air Shield (80));</v>
      </c>
      <c r="FE209" t="str">
        <f t="shared" si="62"/>
        <v>胴体防護：3&amp;br;防御修正：0&amp;br;装備負担：0&amp;br;行軍速度：-0&amp;br;魔法の防具&amp;br;&amp;br;&amp;ref(Item/Air-Shield.jpg,nolink,25x25,Air Shield (80));</v>
      </c>
      <c r="FF209" t="str">
        <f t="shared" si="63"/>
        <v>&amp;br;&amp;ref(Item/Air-Shield.jpg,nolink,25x25,Air Shield (80));</v>
      </c>
      <c r="FG209" t="str">
        <f t="shared" si="64"/>
        <v>~</v>
      </c>
      <c r="FH209" s="24" t="str">
        <f t="shared" si="65"/>
        <v xml:space="preserve">|BGCOLOR(#000000):&amp;ref(Item/Armors/Robe-of-Missile-Protection.jpg,nolink,75x75,Robe of Missile Protection);|BGCOLOR(BLACK):COLOR(WHITE):''Robe of Missile Protection''|鎧|&amp;ref(Spell/P_Air.jpg,nolink,25x25,Air);1|&amp;ref(Spell/V_Air.jpg,nolink,25x25,Air Gem);5|
|~|&gt;|&gt;|&gt;|胴体防護：3&amp;br;防御修正：0&amp;br;装備負担：0&amp;br;行軍速度：-0&amp;br;魔法の防具&amp;br;&amp;br;&amp;ref(Item/Air-Shield.jpg,nolink,25x25,Air Shield (80));|
|&gt;|&gt;|&gt;|&gt;|BGCOLOR(#F5F5F5):射撃対策。それ以外への備えは薄い|
</v>
      </c>
    </row>
    <row r="210" spans="1:164" x14ac:dyDescent="0.15">
      <c r="A210" t="str">
        <f t="shared" si="67"/>
        <v/>
      </c>
      <c r="C210" s="1" t="s">
        <v>3862</v>
      </c>
      <c r="E210" s="1">
        <v>2</v>
      </c>
      <c r="F210" s="1" t="s">
        <v>3882</v>
      </c>
      <c r="H210" s="1" t="s">
        <v>3881</v>
      </c>
      <c r="J210" s="1">
        <v>5</v>
      </c>
      <c r="AM210" s="1">
        <v>11</v>
      </c>
      <c r="AO210" s="1">
        <v>0</v>
      </c>
      <c r="AQ210" s="1">
        <v>1</v>
      </c>
      <c r="AR210" s="1">
        <v>0</v>
      </c>
      <c r="AS210" s="1" t="s">
        <v>3866</v>
      </c>
      <c r="ER210" s="20" t="s">
        <v>4567</v>
      </c>
      <c r="ES210" t="str">
        <f t="shared" si="57"/>
        <v>BGCOLOR(#000000):&amp;ref(Item/Armors/Lightweight-Scale-Mail.jpg,nolink,75x75,Lightweight Scale Mail);|BGCOLOR(BLACK):COLOR(WHITE):''Lightweight Scale Mail''</v>
      </c>
      <c r="ET210" t="str">
        <f t="shared" si="51"/>
        <v>&amp;ref(Spell/P_Air.jpg,nolink,25x25,Air);1</v>
      </c>
      <c r="EU210" t="str">
        <f t="shared" si="52"/>
        <v>&amp;ref(Spell/V_Air.jpg,nolink,25x25,Air Gem);5</v>
      </c>
      <c r="EV210" t="str">
        <f t="shared" si="53"/>
        <v>n/a</v>
      </c>
      <c r="EW210" t="str">
        <f t="shared" si="54"/>
        <v>胴体防護：11&amp;br;防御修正：0&amp;br;装備負担：1&amp;br;行軍速度：-0&amp;br;魔法の防具</v>
      </c>
      <c r="EX210" t="str">
        <f t="shared" si="55"/>
        <v>n/a</v>
      </c>
      <c r="EY210" t="str">
        <f t="shared" si="58"/>
        <v/>
      </c>
      <c r="EZ210" t="str">
        <f t="shared" si="66"/>
        <v/>
      </c>
      <c r="FA210" t="str">
        <f t="shared" si="59"/>
        <v/>
      </c>
      <c r="FB210" t="str">
        <f t="shared" si="56"/>
        <v/>
      </c>
      <c r="FC210" t="str">
        <f t="shared" si="60"/>
        <v/>
      </c>
      <c r="FD210" t="str">
        <f t="shared" si="61"/>
        <v/>
      </c>
      <c r="FE210" t="str">
        <f t="shared" si="62"/>
        <v>胴体防護：11&amp;br;防御修正：0&amp;br;装備負担：1&amp;br;行軍速度：-0&amp;br;魔法の防具</v>
      </c>
      <c r="FF210" t="str">
        <f t="shared" si="63"/>
        <v>~</v>
      </c>
      <c r="FG210" t="str">
        <f t="shared" si="64"/>
        <v>~</v>
      </c>
      <c r="FH210" s="24" t="str">
        <f t="shared" si="65"/>
        <v xml:space="preserve">|BGCOLOR(#000000):&amp;ref(Item/Armors/Lightweight-Scale-Mail.jpg,nolink,75x75,Lightweight Scale Mail);|BGCOLOR(BLACK):COLOR(WHITE):''Lightweight Scale Mail''|鎧|&amp;ref(Spell/P_Air.jpg,nolink,25x25,Air);1|&amp;ref(Spell/V_Air.jpg,nolink,25x25,Air Gem);5|
|~|&gt;|&gt;|&gt;|胴体防護：11&amp;br;防御修正：0&amp;br;装備負担：1&amp;br;行軍速度：-0&amp;br;魔法の防具|
|&gt;|&gt;|&gt;|&gt;|BGCOLOR(#F5F5F5):軽いが薄っぺらい鎧。長期戦向け|
</v>
      </c>
    </row>
    <row r="211" spans="1:164" x14ac:dyDescent="0.15">
      <c r="A211" t="str">
        <f t="shared" si="67"/>
        <v/>
      </c>
      <c r="C211" s="1" t="s">
        <v>3862</v>
      </c>
      <c r="E211" s="1">
        <v>2</v>
      </c>
      <c r="F211" s="1" t="s">
        <v>3883</v>
      </c>
      <c r="H211" s="1" t="s">
        <v>3881</v>
      </c>
      <c r="I211" s="1" t="s">
        <v>3884</v>
      </c>
      <c r="J211" s="1">
        <v>5</v>
      </c>
      <c r="K211" s="7">
        <v>5</v>
      </c>
      <c r="AM211" s="1">
        <v>13</v>
      </c>
      <c r="AO211" s="1">
        <v>-1</v>
      </c>
      <c r="AQ211" s="1">
        <v>1</v>
      </c>
      <c r="AR211" s="1">
        <v>0</v>
      </c>
      <c r="AS211" s="1" t="s">
        <v>3866</v>
      </c>
      <c r="EQ211" s="7" t="s">
        <v>3885</v>
      </c>
      <c r="ER211" s="20" t="s">
        <v>4568</v>
      </c>
      <c r="ES211" t="str">
        <f t="shared" si="57"/>
        <v>BGCOLOR(#000000):&amp;ref(Item/Armors/Mirror-Armor.jpg,nolink,75x75,Mirror Armor);|BGCOLOR(BLACK):COLOR(WHITE):''Mirror Armor''</v>
      </c>
      <c r="ET211" t="str">
        <f t="shared" si="51"/>
        <v>&amp;ref(Spell/P_Air.jpg,nolink,25x25,Air);1&amp;ref(Spell/P_Water.jpg,nolink,25x25,Water);1</v>
      </c>
      <c r="EU211" t="str">
        <f t="shared" si="52"/>
        <v>&amp;ref(Spell/V_Air.jpg,nolink,25x25,Air Gem);5&amp;ref(Spell/V_Water.jpg,nolink,25x25,Water Gem);5</v>
      </c>
      <c r="EV211" t="str">
        <f t="shared" si="53"/>
        <v>n/a</v>
      </c>
      <c r="EW211" t="str">
        <f t="shared" si="54"/>
        <v>胴体防護：13&amp;br;防御修正：-1&amp;br;装備負担：1&amp;br;行軍速度：-0&amp;br;魔法の防具</v>
      </c>
      <c r="EX211" t="str">
        <f t="shared" si="55"/>
        <v/>
      </c>
      <c r="EY211" t="str">
        <f t="shared" si="58"/>
        <v/>
      </c>
      <c r="EZ211" t="str">
        <f t="shared" si="66"/>
        <v/>
      </c>
      <c r="FA211" t="str">
        <f t="shared" si="59"/>
        <v/>
      </c>
      <c r="FB211" t="str">
        <f t="shared" si="56"/>
        <v/>
      </c>
      <c r="FC211" t="str">
        <f t="shared" si="60"/>
        <v/>
      </c>
      <c r="FD211" t="str">
        <f t="shared" si="61"/>
        <v>魔法抵抗+3</v>
      </c>
      <c r="FE211" t="str">
        <f t="shared" si="62"/>
        <v>胴体防護：13&amp;br;防御修正：-1&amp;br;装備負担：1&amp;br;行軍速度：-0&amp;br;魔法の防具&amp;br;&amp;br;魔法抵抗+3</v>
      </c>
      <c r="FF211" t="str">
        <f t="shared" si="63"/>
        <v>&amp;br;魔法抵抗+3</v>
      </c>
      <c r="FG211" t="str">
        <f t="shared" si="64"/>
        <v>~</v>
      </c>
      <c r="FH211" s="24" t="str">
        <f t="shared" si="65"/>
        <v xml:space="preserve">|BGCOLOR(#000000):&amp;ref(Item/Armors/Mirror-Armor.jpg,nolink,75x75,Mirror Armor);|BGCOLOR(BLACK):COLOR(WHITE):''Mirror Armor''|鎧|&amp;ref(Spell/P_Air.jpg,nolink,25x25,Air);1&amp;ref(Spell/P_Water.jpg,nolink,25x25,Water);1|&amp;ref(Spell/V_Air.jpg,nolink,25x25,Air Gem);5&amp;ref(Spell/V_Water.jpg,nolink,25x25,Water Gem);5|
|~|&gt;|&gt;|&gt;|胴体防護：13&amp;br;防御修正：-1&amp;br;装備負担：1&amp;br;行軍速度：-0&amp;br;魔法の防具&amp;br;&amp;br;魔法抵抗+3|
|&gt;|&gt;|&gt;|&gt;|BGCOLOR(#F5F5F5):魔法抵抗が高まる。状況次第では最良の鎧にも|
</v>
      </c>
    </row>
    <row r="212" spans="1:164" x14ac:dyDescent="0.15">
      <c r="A212" t="str">
        <f t="shared" si="67"/>
        <v/>
      </c>
      <c r="C212" s="1" t="s">
        <v>3862</v>
      </c>
      <c r="E212" s="1">
        <v>2</v>
      </c>
      <c r="F212" s="1" t="s">
        <v>3886</v>
      </c>
      <c r="H212" s="1" t="s">
        <v>3887</v>
      </c>
      <c r="J212" s="1">
        <v>10</v>
      </c>
      <c r="AM212" s="1">
        <v>11</v>
      </c>
      <c r="AO212" s="1">
        <v>0</v>
      </c>
      <c r="AQ212" s="1">
        <v>0</v>
      </c>
      <c r="AR212" s="1">
        <v>0</v>
      </c>
      <c r="AS212" s="1" t="s">
        <v>3866</v>
      </c>
      <c r="ER212" s="20" t="s">
        <v>4569</v>
      </c>
      <c r="ES212" t="str">
        <f t="shared" si="57"/>
        <v>BGCOLOR(#000000):&amp;ref(Item/Armors/Weightless-Scale-Mail.jpg,nolink,75x75,Weightless Scale Mail);|BGCOLOR(BLACK):COLOR(WHITE):''Weightless Scale Mail''</v>
      </c>
      <c r="ET212" t="str">
        <f t="shared" si="51"/>
        <v>&amp;ref(Spell/P_Air.jpg,nolink,25x25,Air);2</v>
      </c>
      <c r="EU212" t="str">
        <f t="shared" si="52"/>
        <v>&amp;ref(Spell/V_Air.jpg,nolink,25x25,Air Gem);10</v>
      </c>
      <c r="EV212" t="str">
        <f t="shared" si="53"/>
        <v>n/a</v>
      </c>
      <c r="EW212" t="str">
        <f t="shared" si="54"/>
        <v>胴体防護：11&amp;br;防御修正：0&amp;br;装備負担：0&amp;br;行軍速度：-0&amp;br;魔法の防具</v>
      </c>
      <c r="EX212" t="str">
        <f t="shared" si="55"/>
        <v>n/a</v>
      </c>
      <c r="EY212" t="str">
        <f t="shared" si="58"/>
        <v/>
      </c>
      <c r="EZ212" t="str">
        <f t="shared" si="66"/>
        <v/>
      </c>
      <c r="FA212" t="str">
        <f t="shared" si="59"/>
        <v/>
      </c>
      <c r="FB212" t="str">
        <f t="shared" si="56"/>
        <v/>
      </c>
      <c r="FC212" t="str">
        <f t="shared" si="60"/>
        <v/>
      </c>
      <c r="FD212" t="str">
        <f t="shared" si="61"/>
        <v/>
      </c>
      <c r="FE212" t="str">
        <f t="shared" si="62"/>
        <v>胴体防護：11&amp;br;防御修正：0&amp;br;装備負担：0&amp;br;行軍速度：-0&amp;br;魔法の防具</v>
      </c>
      <c r="FF212" t="str">
        <f t="shared" si="63"/>
        <v>~</v>
      </c>
      <c r="FG212" t="str">
        <f t="shared" si="64"/>
        <v>~</v>
      </c>
      <c r="FH212" s="24" t="str">
        <f t="shared" si="65"/>
        <v xml:space="preserve">|BGCOLOR(#000000):&amp;ref(Item/Armors/Weightless-Scale-Mail.jpg,nolink,75x75,Weightless Scale Mail);|BGCOLOR(BLACK):COLOR(WHITE):''Weightless Scale Mail''|鎧|&amp;ref(Spell/P_Air.jpg,nolink,25x25,Air);2|&amp;ref(Spell/V_Air.jpg,nolink,25x25,Air Gem);10|
|~|&gt;|&gt;|&gt;|胴体防護：11&amp;br;防御修正：0&amp;br;装備負担：0&amp;br;行軍速度：-0&amp;br;魔法の防具|
|&gt;|&gt;|&gt;|&gt;|BGCOLOR(#F5F5F5):重量なし。魔術師でも気軽に身に着けられる|
</v>
      </c>
    </row>
    <row r="213" spans="1:164" x14ac:dyDescent="0.15">
      <c r="A213" t="str">
        <f t="shared" si="67"/>
        <v/>
      </c>
      <c r="C213" s="1" t="s">
        <v>3862</v>
      </c>
      <c r="E213" s="1">
        <v>2</v>
      </c>
      <c r="F213" s="1" t="s">
        <v>3888</v>
      </c>
      <c r="H213" s="1" t="s">
        <v>3881</v>
      </c>
      <c r="J213" s="1">
        <v>5</v>
      </c>
      <c r="AM213" s="1">
        <v>13</v>
      </c>
      <c r="AO213" s="1">
        <v>-1</v>
      </c>
      <c r="AQ213" s="1">
        <v>2</v>
      </c>
      <c r="AR213" s="1">
        <v>2</v>
      </c>
      <c r="AS213" s="1" t="s">
        <v>3866</v>
      </c>
      <c r="AX213" s="2">
        <v>25</v>
      </c>
      <c r="EQ213" s="7" t="s">
        <v>3889</v>
      </c>
      <c r="ER213" s="20" t="s">
        <v>4570</v>
      </c>
      <c r="ES213" t="str">
        <f t="shared" si="57"/>
        <v>BGCOLOR(#000000):&amp;ref(Item/Armors/Copper-Plate.jpg,nolink,75x75,Copper Plate);|BGCOLOR(BLACK):COLOR(WHITE):''Copper Plate''</v>
      </c>
      <c r="ET213" t="str">
        <f t="shared" si="51"/>
        <v>&amp;ref(Spell/P_Air.jpg,nolink,25x25,Air);1</v>
      </c>
      <c r="EU213" t="str">
        <f t="shared" si="52"/>
        <v>&amp;ref(Spell/V_Air.jpg,nolink,25x25,Air Gem);5</v>
      </c>
      <c r="EV213" t="str">
        <f t="shared" si="53"/>
        <v>n/a</v>
      </c>
      <c r="EW213" t="str">
        <f t="shared" si="54"/>
        <v>胴体防護：13&amp;br;防御修正：-1&amp;br;装備負担：2&amp;br;行軍速度：-2&amp;br;魔法の防具</v>
      </c>
      <c r="EX213" t="str">
        <f t="shared" si="55"/>
        <v>&amp;ref(Item/Shock-Resistant.jpg,nolink,25x25,Shock Resistant (25));</v>
      </c>
      <c r="EY213" t="str">
        <f t="shared" si="58"/>
        <v/>
      </c>
      <c r="EZ213" t="str">
        <f t="shared" si="66"/>
        <v/>
      </c>
      <c r="FA213" t="str">
        <f t="shared" si="59"/>
        <v/>
      </c>
      <c r="FB213" t="str">
        <f t="shared" si="56"/>
        <v/>
      </c>
      <c r="FC213" t="str">
        <f t="shared" si="60"/>
        <v/>
      </c>
      <c r="FD213" t="str">
        <f t="shared" si="61"/>
        <v>&amp;ref(Item/Shock-Resistant.jpg,nolink,25x25,Shock Resistant (25));&amp;br;戦闘開始時自動発動：Charge Body</v>
      </c>
      <c r="FE213" t="str">
        <f t="shared" si="62"/>
        <v>胴体防護：13&amp;br;防御修正：-1&amp;br;装備負担：2&amp;br;行軍速度：-2&amp;br;魔法の防具&amp;br;&amp;br;&amp;ref(Item/Shock-Resistant.jpg,nolink,25x25,Shock Resistant (25));&amp;br;戦闘開始時自動発動：Charge Body</v>
      </c>
      <c r="FF213" t="str">
        <f t="shared" si="63"/>
        <v>&amp;br;&amp;ref(Item/Shock-Resistant.jpg,nolink,25x25,Shock Resistant (25));&amp;br;戦闘開始時自動発動：Charge Body</v>
      </c>
      <c r="FG213" t="str">
        <f t="shared" si="64"/>
        <v>~</v>
      </c>
      <c r="FH213" s="24" t="str">
        <f t="shared" si="65"/>
        <v xml:space="preserve">|BGCOLOR(#000000):&amp;ref(Item/Armors/Copper-Plate.jpg,nolink,75x75,Copper Plate);|BGCOLOR(BLACK):COLOR(WHITE):''Copper Plate''|鎧|&amp;ref(Spell/P_Air.jpg,nolink,25x25,Air);1|&amp;ref(Spell/V_Air.jpg,nolink,25x25,Air Gem);5|
|~|&gt;|&gt;|&gt;|胴体防護：13&amp;br;防御修正：-1&amp;br;装備負担：2&amp;br;行軍速度：-2&amp;br;魔法の防具&amp;br;&amp;br;&amp;ref(Item/Shock-Resistant.jpg,nolink,25x25,Shock Resistant (25));&amp;br;戦闘開始時自動発動：Charge Body|
|&gt;|&gt;|&gt;|&gt;|BGCOLOR(#F5F5F5):電撃に非常に強い。一度限りの自動反撃付き|
</v>
      </c>
    </row>
    <row r="214" spans="1:164" x14ac:dyDescent="0.15">
      <c r="A214" t="str">
        <f t="shared" si="67"/>
        <v/>
      </c>
      <c r="C214" s="1" t="s">
        <v>3862</v>
      </c>
      <c r="E214" s="1">
        <v>2</v>
      </c>
      <c r="F214" s="1" t="s">
        <v>3890</v>
      </c>
      <c r="H214" s="1" t="s">
        <v>3884</v>
      </c>
      <c r="J214" s="1">
        <v>5</v>
      </c>
      <c r="AM214" s="1">
        <v>9</v>
      </c>
      <c r="AO214" s="1">
        <v>0</v>
      </c>
      <c r="AQ214" s="1">
        <v>1</v>
      </c>
      <c r="AR214" s="1">
        <v>0</v>
      </c>
      <c r="AS214" s="1" t="s">
        <v>3866</v>
      </c>
      <c r="CP214" s="2">
        <v>0</v>
      </c>
      <c r="EQ214" s="7" t="s">
        <v>3891</v>
      </c>
      <c r="ER214" s="20" t="s">
        <v>4571</v>
      </c>
      <c r="ES214" t="str">
        <f t="shared" si="57"/>
        <v>BGCOLOR(#000000):&amp;ref(Item/Armors/Shambler-Skin-Armor.jpg,nolink,75x75,Shambler Skin Armor);|BGCOLOR(BLACK):COLOR(WHITE):''Shambler Skin Armor''</v>
      </c>
      <c r="ET214" t="str">
        <f t="shared" si="51"/>
        <v>&amp;ref(Spell/P_Water.jpg,nolink,25x25,Water);1</v>
      </c>
      <c r="EU214" t="str">
        <f t="shared" si="52"/>
        <v>&amp;ref(Spell/V_Water.jpg,nolink,25x25,Water Gem);5</v>
      </c>
      <c r="EV214" t="str">
        <f t="shared" si="53"/>
        <v>n/a</v>
      </c>
      <c r="EW214" t="str">
        <f t="shared" si="54"/>
        <v>胴体防護：9&amp;br;防御修正：0&amp;br;装備負担：1&amp;br;行軍速度：-0&amp;br;魔法の防具</v>
      </c>
      <c r="EX214" t="str">
        <f t="shared" si="55"/>
        <v/>
      </c>
      <c r="EY214" t="str">
        <f t="shared" si="58"/>
        <v/>
      </c>
      <c r="EZ214" t="str">
        <f t="shared" si="66"/>
        <v>&amp;ref(Item/Water-Breathing.jpg,nolink,25x25,Water Breathing);</v>
      </c>
      <c r="FA214" t="str">
        <f t="shared" si="59"/>
        <v/>
      </c>
      <c r="FB214" t="str">
        <f t="shared" si="56"/>
        <v/>
      </c>
      <c r="FC214" t="str">
        <f t="shared" si="60"/>
        <v/>
      </c>
      <c r="FD214" t="str">
        <f t="shared" si="61"/>
        <v>&amp;ref(Item/Water-Breathing.jpg,nolink,25x25,Water Breathing);&amp;br;空気呼吸付加</v>
      </c>
      <c r="FE214" t="str">
        <f t="shared" si="62"/>
        <v>胴体防護：9&amp;br;防御修正：0&amp;br;装備負担：1&amp;br;行軍速度：-0&amp;br;魔法の防具&amp;br;&amp;br;&amp;ref(Item/Water-Breathing.jpg,nolink,25x25,Water Breathing);&amp;br;空気呼吸付加</v>
      </c>
      <c r="FF214" t="str">
        <f t="shared" si="63"/>
        <v>&amp;br;&amp;ref(Item/Water-Breathing.jpg,nolink,25x25,Water Breathing);&amp;br;空気呼吸付加</v>
      </c>
      <c r="FG214" t="str">
        <f t="shared" si="64"/>
        <v>~</v>
      </c>
      <c r="FH214" s="24" t="str">
        <f t="shared" si="65"/>
        <v xml:space="preserve">|BGCOLOR(#000000):&amp;ref(Item/Armors/Shambler-Skin-Armor.jpg,nolink,75x75,Shambler Skin Armor);|BGCOLOR(BLACK):COLOR(WHITE):''Shambler Skin Armor''|鎧|&amp;ref(Spell/P_Water.jpg,nolink,25x25,Water);1|&amp;ref(Spell/V_Water.jpg,nolink,25x25,Water Gem);5|
|~|&gt;|&gt;|&gt;|胴体防護：9&amp;br;防御修正：0&amp;br;装備負担：1&amp;br;行軍速度：-0&amp;br;魔法の防具&amp;br;&amp;br;&amp;ref(Item/Water-Breathing.jpg,nolink,25x25,Water Breathing);&amp;br;空気呼吸付加|
|&gt;|&gt;|&gt;|&gt;|BGCOLOR(#F5F5F5):陸でも海でも活動可能な服。防具としては軽く脆い|
</v>
      </c>
    </row>
    <row r="215" spans="1:164" x14ac:dyDescent="0.15">
      <c r="A215" t="str">
        <f t="shared" si="67"/>
        <v/>
      </c>
      <c r="C215" s="1" t="s">
        <v>3862</v>
      </c>
      <c r="E215" s="1">
        <v>2</v>
      </c>
      <c r="F215" s="1" t="s">
        <v>3892</v>
      </c>
      <c r="H215" s="1" t="s">
        <v>3869</v>
      </c>
      <c r="J215" s="1">
        <v>5</v>
      </c>
      <c r="AM215" s="1">
        <v>8</v>
      </c>
      <c r="AO215" s="1">
        <v>0</v>
      </c>
      <c r="AQ215" s="1">
        <v>1</v>
      </c>
      <c r="AR215" s="1">
        <v>0</v>
      </c>
      <c r="AS215" s="1" t="s">
        <v>3866</v>
      </c>
      <c r="AY215" s="2">
        <v>6</v>
      </c>
      <c r="EQ215" s="7" t="s">
        <v>3893</v>
      </c>
      <c r="ER215" s="20" t="s">
        <v>4572</v>
      </c>
      <c r="ES215" t="str">
        <f t="shared" si="57"/>
        <v>BGCOLOR(#000000):&amp;ref(Item/Armors/Dire-Wolf-Pelt.jpg,nolink,75x75,Dire Wolf Pelt);|BGCOLOR(BLACK):COLOR(WHITE):''Dire Wolf Pelt''</v>
      </c>
      <c r="ET215" t="str">
        <f t="shared" si="51"/>
        <v>&amp;ref(Spell/P_Nature.jpg,nolink,25x25,Nature);1</v>
      </c>
      <c r="EU215" t="str">
        <f t="shared" si="52"/>
        <v>&amp;ref(Spell/V_Nature.jpg,nolink,25x25,Nature Gem);5</v>
      </c>
      <c r="EV215" t="str">
        <f t="shared" si="53"/>
        <v>n/a</v>
      </c>
      <c r="EW215" t="str">
        <f t="shared" si="54"/>
        <v>胴体防護：8&amp;br;防御修正：0&amp;br;装備負担：1&amp;br;行軍速度：-0&amp;br;魔法の防具</v>
      </c>
      <c r="EX215" t="str">
        <f t="shared" si="55"/>
        <v>&amp;ref(Item/Cold-Resistant.jpg,nolink,25x25,Cold Resistant (6));</v>
      </c>
      <c r="EY215" t="str">
        <f t="shared" si="58"/>
        <v/>
      </c>
      <c r="EZ215" t="str">
        <f t="shared" si="66"/>
        <v/>
      </c>
      <c r="FA215" t="str">
        <f t="shared" si="59"/>
        <v/>
      </c>
      <c r="FB215" t="str">
        <f t="shared" si="56"/>
        <v/>
      </c>
      <c r="FC215" t="str">
        <f t="shared" si="60"/>
        <v/>
      </c>
      <c r="FD215" t="str">
        <f t="shared" si="61"/>
        <v>&amp;ref(Item/Cold-Resistant.jpg,nolink,25x25,Cold Resistant (6));&amp;br;攻撃技能+1、防御技能+1</v>
      </c>
      <c r="FE215" t="str">
        <f t="shared" si="62"/>
        <v>胴体防護：8&amp;br;防御修正：0&amp;br;装備負担：1&amp;br;行軍速度：-0&amp;br;魔法の防具&amp;br;&amp;br;&amp;ref(Item/Cold-Resistant.jpg,nolink,25x25,Cold Resistant (6));&amp;br;攻撃技能+1、防御技能+1</v>
      </c>
      <c r="FF215" t="str">
        <f t="shared" si="63"/>
        <v>&amp;br;&amp;ref(Item/Cold-Resistant.jpg,nolink,25x25,Cold Resistant (6));&amp;br;攻撃技能+1、防御技能+1</v>
      </c>
      <c r="FG215" t="str">
        <f t="shared" si="64"/>
        <v>~</v>
      </c>
      <c r="FH215" s="24" t="str">
        <f t="shared" si="65"/>
        <v xml:space="preserve">|BGCOLOR(#000000):&amp;ref(Item/Armors/Dire-Wolf-Pelt.jpg,nolink,75x75,Dire Wolf Pelt);|BGCOLOR(BLACK):COLOR(WHITE):''Dire Wolf Pelt''|鎧|&amp;ref(Spell/P_Nature.jpg,nolink,25x25,Nature);1|&amp;ref(Spell/V_Nature.jpg,nolink,25x25,Nature Gem);5|
|~|&gt;|&gt;|&gt;|胴体防護：8&amp;br;防御修正：0&amp;br;装備負担：1&amp;br;行軍速度：-0&amp;br;魔法の防具&amp;br;&amp;br;&amp;ref(Item/Cold-Resistant.jpg,nolink,25x25,Cold Resistant (6));&amp;br;攻撃技能+1、防御技能+1|
|&gt;|&gt;|&gt;|&gt;|BGCOLOR(#F5F5F5):戦闘技能が高まる。素で十分な防御力があるなら|
</v>
      </c>
    </row>
    <row r="216" spans="1:164" x14ac:dyDescent="0.15">
      <c r="A216" t="str">
        <f t="shared" si="67"/>
        <v/>
      </c>
      <c r="C216" s="1" t="s">
        <v>3862</v>
      </c>
      <c r="E216" s="1">
        <v>2</v>
      </c>
      <c r="F216" s="1" t="s">
        <v>3894</v>
      </c>
      <c r="H216" s="1" t="s">
        <v>3869</v>
      </c>
      <c r="I216" s="1" t="s">
        <v>3864</v>
      </c>
      <c r="J216" s="1">
        <v>3</v>
      </c>
      <c r="K216" s="7">
        <v>2</v>
      </c>
      <c r="AL216" s="1">
        <v>15</v>
      </c>
      <c r="AM216" s="1">
        <v>15</v>
      </c>
      <c r="AO216" s="1">
        <v>-1</v>
      </c>
      <c r="AQ216" s="1">
        <v>1</v>
      </c>
      <c r="AR216" s="1">
        <v>0</v>
      </c>
      <c r="AS216" s="1" t="s">
        <v>3866</v>
      </c>
      <c r="ER216" s="20" t="s">
        <v>4573</v>
      </c>
      <c r="ES216" t="str">
        <f t="shared" si="57"/>
        <v>BGCOLOR(#000000):&amp;ref(Item/Armors/Kithaironic-Lion-Pelt.jpg,nolink,75x75,Kithaironic Lion Pelt);|BGCOLOR(BLACK):COLOR(WHITE):''Kithaironic Lion Pelt''</v>
      </c>
      <c r="ET216" t="str">
        <f t="shared" si="51"/>
        <v>&amp;ref(Spell/P_Nature.jpg,nolink,25x25,Nature);1&amp;ref(Spell/P_Earth.jpg,nolink,25x25,Earth);1</v>
      </c>
      <c r="EU216" t="str">
        <f t="shared" si="52"/>
        <v>&amp;ref(Spell/V_Nature.jpg,nolink,25x25,Nature Gem);3&amp;ref(Spell/V_Earth.jpg,nolink,25x25,Earth Gem);2</v>
      </c>
      <c r="EV216" t="str">
        <f t="shared" si="53"/>
        <v>n/a</v>
      </c>
      <c r="EW216" t="str">
        <f t="shared" si="54"/>
        <v>頭部防護：15&amp;br;胴体防護：15&amp;br;防御修正：-1&amp;br;装備負担：1&amp;br;行軍速度：-0&amp;br;魔法の防具</v>
      </c>
      <c r="EX216" t="str">
        <f t="shared" si="55"/>
        <v>n/a</v>
      </c>
      <c r="EY216" t="str">
        <f t="shared" si="58"/>
        <v/>
      </c>
      <c r="EZ216" t="str">
        <f t="shared" si="66"/>
        <v/>
      </c>
      <c r="FA216" t="str">
        <f t="shared" si="59"/>
        <v/>
      </c>
      <c r="FB216" t="str">
        <f t="shared" si="56"/>
        <v/>
      </c>
      <c r="FC216" t="str">
        <f t="shared" si="60"/>
        <v/>
      </c>
      <c r="FD216" t="str">
        <f t="shared" si="61"/>
        <v/>
      </c>
      <c r="FE216" t="str">
        <f t="shared" si="62"/>
        <v>頭部防護：15&amp;br;胴体防護：15&amp;br;防御修正：-1&amp;br;装備負担：1&amp;br;行軍速度：-0&amp;br;魔法の防具</v>
      </c>
      <c r="FF216" t="str">
        <f t="shared" si="63"/>
        <v>~</v>
      </c>
      <c r="FG216" t="str">
        <f t="shared" si="64"/>
        <v>~</v>
      </c>
      <c r="FH216" s="24" t="str">
        <f t="shared" si="65"/>
        <v xml:space="preserve">|BGCOLOR(#000000):&amp;ref(Item/Armors/Kithaironic-Lion-Pelt.jpg,nolink,75x75,Kithaironic Lion Pelt);|BGCOLOR(BLACK):COLOR(WHITE):''Kithaironic Lion Pelt''|鎧|&amp;ref(Spell/P_Nature.jpg,nolink,25x25,Nature);1&amp;ref(Spell/P_Earth.jpg,nolink,25x25,Earth);1|&amp;ref(Spell/V_Nature.jpg,nolink,25x25,Nature Gem);3&amp;ref(Spell/V_Earth.jpg,nolink,25x25,Earth Gem);2|
|~|&gt;|&gt;|&gt;|頭部防護：15&amp;br;胴体防護：15&amp;br;防御修正：-1&amp;br;装備負担：1&amp;br;行軍速度：-0&amp;br;魔法の防具|
|&gt;|&gt;|&gt;|&gt;|BGCOLOR(#F5F5F5):全身を保護してくれる。安価なのも利点|
</v>
      </c>
    </row>
    <row r="217" spans="1:164" x14ac:dyDescent="0.15">
      <c r="A217" t="str">
        <f t="shared" si="67"/>
        <v/>
      </c>
      <c r="C217" s="1" t="s">
        <v>3862</v>
      </c>
      <c r="E217" s="1">
        <v>2</v>
      </c>
      <c r="F217" s="1" t="s">
        <v>3895</v>
      </c>
      <c r="H217" s="1" t="s">
        <v>3896</v>
      </c>
      <c r="J217" s="1">
        <v>40</v>
      </c>
      <c r="AM217" s="1">
        <v>16</v>
      </c>
      <c r="AO217" s="1">
        <v>-1</v>
      </c>
      <c r="AQ217" s="1">
        <v>1</v>
      </c>
      <c r="AR217" s="1">
        <v>0</v>
      </c>
      <c r="AS217" s="1" t="s">
        <v>3866</v>
      </c>
      <c r="EL217" s="2">
        <v>1</v>
      </c>
      <c r="EQ217" s="7" t="s">
        <v>3897</v>
      </c>
      <c r="ER217" s="20" t="s">
        <v>4574</v>
      </c>
      <c r="ES217" t="str">
        <f t="shared" si="57"/>
        <v>BGCOLOR(#000000):&amp;ref(Item/Armors/Armor-of-Souls.jpg,nolink,75x75,Armor of Souls);|BGCOLOR(BLACK):COLOR(WHITE):''Armor of Souls''</v>
      </c>
      <c r="ET217" t="str">
        <f t="shared" si="51"/>
        <v>&amp;ref(Spell/P_Blood.jpg,nolink,25x25,Blood);5</v>
      </c>
      <c r="EU217" t="str">
        <f t="shared" si="52"/>
        <v>&amp;ref(Spell/V_Blood.jpg,nolink,25x25,Blood Slave);40</v>
      </c>
      <c r="EV217" t="str">
        <f t="shared" si="53"/>
        <v>n/a</v>
      </c>
      <c r="EW217" t="str">
        <f t="shared" si="54"/>
        <v>胴体防護：16&amp;br;防御修正：-1&amp;br;装備負担：1&amp;br;行軍速度：-0&amp;br;魔法の防具</v>
      </c>
      <c r="EX217" t="str">
        <f t="shared" si="55"/>
        <v/>
      </c>
      <c r="EY217" t="str">
        <f t="shared" si="58"/>
        <v/>
      </c>
      <c r="EZ217" t="str">
        <f t="shared" si="66"/>
        <v/>
      </c>
      <c r="FA217" t="str">
        <f t="shared" si="59"/>
        <v/>
      </c>
      <c r="FB217" t="str">
        <f t="shared" si="56"/>
        <v>&amp;ref(Spell/P_Blood.jpg,nolink,25x25,Blood Magic Bonus (1));</v>
      </c>
      <c r="FC217" t="str">
        <f t="shared" si="60"/>
        <v/>
      </c>
      <c r="FD217" t="str">
        <f t="shared" si="61"/>
        <v>&amp;ref(Spell/P_Blood.jpg,nolink,25x25,Blood Magic Bonus (1));&amp;br;魔法抵抗+5</v>
      </c>
      <c r="FE217" t="str">
        <f t="shared" si="62"/>
        <v>胴体防護：16&amp;br;防御修正：-1&amp;br;装備負担：1&amp;br;行軍速度：-0&amp;br;魔法の防具&amp;br;&amp;br;&amp;ref(Spell/P_Blood.jpg,nolink,25x25,Blood Magic Bonus (1));&amp;br;魔法抵抗+5</v>
      </c>
      <c r="FF217" t="str">
        <f t="shared" si="63"/>
        <v>&amp;br;&amp;ref(Spell/P_Blood.jpg,nolink,25x25,Blood Magic Bonus (1));&amp;br;魔法抵抗+5</v>
      </c>
      <c r="FG217" t="str">
        <f t="shared" si="64"/>
        <v>~</v>
      </c>
      <c r="FH217" s="24" t="str">
        <f t="shared" si="65"/>
        <v xml:space="preserve">|BGCOLOR(#000000):&amp;ref(Item/Armors/Armor-of-Souls.jpg,nolink,75x75,Armor of Souls);|BGCOLOR(BLACK):COLOR(WHITE):''Armor of Souls''|鎧|&amp;ref(Spell/P_Blood.jpg,nolink,25x25,Blood);5|&amp;ref(Spell/V_Blood.jpg,nolink,25x25,Blood Slave);40|
|~|&gt;|&gt;|&gt;|胴体防護：16&amp;br;防御修正：-1&amp;br;装備負担：1&amp;br;行軍速度：-0&amp;br;魔法の防具&amp;br;&amp;br;&amp;ref(Spell/P_Blood.jpg,nolink,25x25,Blood Magic Bonus (1));&amp;br;魔法抵抗+5|
|&gt;|&gt;|&gt;|&gt;|BGCOLOR(#F5F5F5):血魔法増強。それを抜いてさえ優れた鎧でもある|
</v>
      </c>
    </row>
    <row r="218" spans="1:164" x14ac:dyDescent="0.15">
      <c r="A218" t="str">
        <f t="shared" si="67"/>
        <v>鎧2E</v>
      </c>
      <c r="C218" s="1" t="s">
        <v>3862</v>
      </c>
      <c r="E218" s="1">
        <v>2</v>
      </c>
      <c r="F218" s="1" t="s">
        <v>3898</v>
      </c>
      <c r="H218" s="1" t="s">
        <v>3869</v>
      </c>
      <c r="J218" s="1">
        <v>5</v>
      </c>
      <c r="AM218" s="1">
        <v>5</v>
      </c>
      <c r="AO218" s="1">
        <v>0</v>
      </c>
      <c r="AQ218" s="1">
        <v>0</v>
      </c>
      <c r="AR218" s="1">
        <v>0</v>
      </c>
      <c r="AS218" s="1" t="s">
        <v>3866</v>
      </c>
      <c r="BW218" s="2">
        <v>30</v>
      </c>
      <c r="ER218" s="20" t="s">
        <v>4575</v>
      </c>
      <c r="ES218" t="str">
        <f t="shared" si="57"/>
        <v>BGCOLOR(#000000):&amp;ref(Item/Armors/Ranger's-Cloak.jpg,nolink,75x75,Ranger's Cloak);|BGCOLOR(BLACK):COLOR(WHITE):''Ranger's Cloak''</v>
      </c>
      <c r="ET218" t="str">
        <f t="shared" si="51"/>
        <v>&amp;ref(Spell/P_Nature.jpg,nolink,25x25,Nature);1</v>
      </c>
      <c r="EU218" t="str">
        <f t="shared" si="52"/>
        <v>&amp;ref(Spell/V_Nature.jpg,nolink,25x25,Nature Gem);5</v>
      </c>
      <c r="EV218" t="str">
        <f t="shared" si="53"/>
        <v>n/a</v>
      </c>
      <c r="EW218" t="str">
        <f t="shared" si="54"/>
        <v>胴体防護：5&amp;br;防御修正：0&amp;br;装備負担：0&amp;br;行軍速度：-0&amp;br;魔法の防具</v>
      </c>
      <c r="EX218" t="str">
        <f t="shared" si="55"/>
        <v/>
      </c>
      <c r="EY218" t="str">
        <f t="shared" si="58"/>
        <v>&amp;ref(Item/Stealthy-Boost.jpg,nolink,25x25,Stealth Boost (30));</v>
      </c>
      <c r="EZ218" t="str">
        <f t="shared" si="66"/>
        <v/>
      </c>
      <c r="FA218" t="str">
        <f t="shared" si="59"/>
        <v/>
      </c>
      <c r="FB218" t="str">
        <f t="shared" si="56"/>
        <v/>
      </c>
      <c r="FC218" t="str">
        <f t="shared" si="60"/>
        <v/>
      </c>
      <c r="FD218" t="str">
        <f t="shared" si="61"/>
        <v>&amp;ref(Item/Stealthy-Boost.jpg,nolink,25x25,Stealth Boost (30));</v>
      </c>
      <c r="FE218" t="str">
        <f t="shared" si="62"/>
        <v>胴体防護：5&amp;br;防御修正：0&amp;br;装備負担：0&amp;br;行軍速度：-0&amp;br;魔法の防具&amp;br;&amp;br;&amp;ref(Item/Stealthy-Boost.jpg,nolink,25x25,Stealth Boost (30));</v>
      </c>
      <c r="FF218" t="str">
        <f t="shared" si="63"/>
        <v>&amp;br;&amp;ref(Item/Stealthy-Boost.jpg,nolink,25x25,Stealth Boost (30));</v>
      </c>
      <c r="FG218" t="str">
        <f t="shared" si="64"/>
        <v>~</v>
      </c>
      <c r="FH218" s="24" t="str">
        <f t="shared" si="65"/>
        <v xml:space="preserve">|BGCOLOR(#000000):&amp;ref(Item/Armors/Ranger's-Cloak.jpg,nolink,75x75,Ranger's Cloak);|BGCOLOR(BLACK):COLOR(WHITE):''Ranger's Cloak''|鎧|&amp;ref(Spell/P_Nature.jpg,nolink,25x25,Nature);1|&amp;ref(Spell/V_Nature.jpg,nolink,25x25,Nature Gem);5|
|~|&gt;|&gt;|&gt;|胴体防護：5&amp;br;防御修正：0&amp;br;装備負担：0&amp;br;行軍速度：-0&amp;br;魔法の防具&amp;br;&amp;br;&amp;ref(Item/Stealthy-Boost.jpg,nolink,25x25,Stealth Boost (30));|
|&gt;|&gt;|&gt;|&gt;|BGCOLOR(#F5F5F5):斥候向け。防具としては頼りない|
</v>
      </c>
    </row>
    <row r="219" spans="1:164" x14ac:dyDescent="0.15">
      <c r="A219" t="str">
        <f t="shared" si="67"/>
        <v>鎧4S</v>
      </c>
      <c r="C219" s="1" t="s">
        <v>3862</v>
      </c>
      <c r="E219" s="1">
        <v>4</v>
      </c>
      <c r="F219" s="1" t="s">
        <v>3901</v>
      </c>
      <c r="H219" s="1" t="s">
        <v>3902</v>
      </c>
      <c r="J219" s="1">
        <v>10</v>
      </c>
      <c r="AM219" s="1">
        <v>16</v>
      </c>
      <c r="AO219" s="1">
        <v>-1</v>
      </c>
      <c r="AQ219" s="1">
        <v>1</v>
      </c>
      <c r="AR219" s="1">
        <v>0</v>
      </c>
      <c r="AS219" s="1" t="s">
        <v>3866</v>
      </c>
      <c r="AW219" s="2">
        <v>15</v>
      </c>
      <c r="EQ219" s="7" t="s">
        <v>3903</v>
      </c>
      <c r="ER219" s="20" t="s">
        <v>4576</v>
      </c>
      <c r="ES219" t="str">
        <f t="shared" si="57"/>
        <v>BGCOLOR(#000000):&amp;ref(Item/Armors/Red-Dragon-Scale-Mail.jpg,nolink,75x75,Red Dragon Scale Mail);|BGCOLOR(BLACK):COLOR(WHITE):''Red Dragon Scale Mail''</v>
      </c>
      <c r="ET219" t="str">
        <f t="shared" si="51"/>
        <v>&amp;ref(Spell/P_Fire.jpg,nolink,25x25,Fire);2</v>
      </c>
      <c r="EU219" t="str">
        <f t="shared" si="52"/>
        <v>&amp;ref(Spell/V_Fire.jpg,nolink,25x25,Fire Gem);10</v>
      </c>
      <c r="EV219" t="str">
        <f t="shared" si="53"/>
        <v>n/a</v>
      </c>
      <c r="EW219" t="str">
        <f t="shared" si="54"/>
        <v>胴体防護：16&amp;br;防御修正：-1&amp;br;装備負担：1&amp;br;行軍速度：-0&amp;br;魔法の防具</v>
      </c>
      <c r="EX219" t="str">
        <f t="shared" si="55"/>
        <v>&amp;ref(Item/Fire-Resistant.jpg,nolink,25x25,Fire Resistant (15));</v>
      </c>
      <c r="EY219" t="str">
        <f t="shared" si="58"/>
        <v/>
      </c>
      <c r="EZ219" t="str">
        <f t="shared" si="66"/>
        <v/>
      </c>
      <c r="FA219" t="str">
        <f t="shared" si="59"/>
        <v/>
      </c>
      <c r="FB219" t="str">
        <f t="shared" si="56"/>
        <v/>
      </c>
      <c r="FC219" t="str">
        <f t="shared" si="60"/>
        <v/>
      </c>
      <c r="FD219" t="str">
        <f t="shared" si="61"/>
        <v>&amp;ref(Item/Fire-Resistant.jpg,nolink,25x25,Fire Resistant (15));&amp;br;士気+4</v>
      </c>
      <c r="FE219" t="str">
        <f t="shared" si="62"/>
        <v>胴体防護：16&amp;br;防御修正：-1&amp;br;装備負担：1&amp;br;行軍速度：-0&amp;br;魔法の防具&amp;br;&amp;br;&amp;ref(Item/Fire-Resistant.jpg,nolink,25x25,Fire Resistant (15));&amp;br;士気+4</v>
      </c>
      <c r="FF219" t="str">
        <f t="shared" si="63"/>
        <v>&amp;br;&amp;ref(Item/Fire-Resistant.jpg,nolink,25x25,Fire Resistant (15));&amp;br;士気+4</v>
      </c>
      <c r="FG219" t="str">
        <f t="shared" si="64"/>
        <v>~</v>
      </c>
      <c r="FH219" s="24" t="str">
        <f t="shared" si="65"/>
        <v xml:space="preserve">|BGCOLOR(#000000):&amp;ref(Item/Armors/Red-Dragon-Scale-Mail.jpg,nolink,75x75,Red Dragon Scale Mail);|BGCOLOR(BLACK):COLOR(WHITE):''Red Dragon Scale Mail''|鎧|&amp;ref(Spell/P_Fire.jpg,nolink,25x25,Fire);2|&amp;ref(Spell/V_Fire.jpg,nolink,25x25,Fire Gem);10|
|~|&gt;|&gt;|&gt;|胴体防護：16&amp;br;防御修正：-1&amp;br;装備負担：1&amp;br;行軍速度：-0&amp;br;魔法の防具&amp;br;&amp;br;&amp;ref(Item/Fire-Resistant.jpg,nolink,25x25,Fire Resistant (15));&amp;br;士気+4|
|&gt;|&gt;|&gt;|&gt;|BGCOLOR(#F5F5F5):火炎に強い竜鱗の鎧。士気も上がる|
</v>
      </c>
    </row>
    <row r="220" spans="1:164" x14ac:dyDescent="0.15">
      <c r="A220" t="str">
        <f t="shared" si="67"/>
        <v/>
      </c>
      <c r="C220" s="1" t="s">
        <v>3862</v>
      </c>
      <c r="E220" s="1">
        <v>4</v>
      </c>
      <c r="F220" s="1" t="s">
        <v>3904</v>
      </c>
      <c r="H220" s="1" t="s">
        <v>3887</v>
      </c>
      <c r="J220" s="1">
        <v>10</v>
      </c>
      <c r="AM220" s="1">
        <v>19</v>
      </c>
      <c r="AO220" s="1">
        <v>3</v>
      </c>
      <c r="AQ220" s="1">
        <v>2</v>
      </c>
      <c r="AR220" s="1">
        <v>2</v>
      </c>
      <c r="AS220" s="1" t="s">
        <v>3866</v>
      </c>
      <c r="ER220" s="20" t="s">
        <v>4577</v>
      </c>
      <c r="ES220" t="str">
        <f t="shared" si="57"/>
        <v>BGCOLOR(#000000):&amp;ref(Item/Armors/Chain-Mail-of-Displacement.jpg,nolink,75x75,Chain Mail of Displacement);|BGCOLOR(BLACK):COLOR(WHITE):''Chain Mail of Displacement''</v>
      </c>
      <c r="ET220" t="str">
        <f t="shared" si="51"/>
        <v>&amp;ref(Spell/P_Air.jpg,nolink,25x25,Air);2</v>
      </c>
      <c r="EU220" t="str">
        <f t="shared" si="52"/>
        <v>&amp;ref(Spell/V_Air.jpg,nolink,25x25,Air Gem);10</v>
      </c>
      <c r="EV220" t="str">
        <f t="shared" si="53"/>
        <v>n/a</v>
      </c>
      <c r="EW220" t="str">
        <f t="shared" si="54"/>
        <v>胴体防護：19&amp;br;防御修正：3&amp;br;装備負担：2&amp;br;行軍速度：-2&amp;br;魔法の防具</v>
      </c>
      <c r="EX220" t="str">
        <f t="shared" si="55"/>
        <v>n/a</v>
      </c>
      <c r="EY220" t="str">
        <f t="shared" si="58"/>
        <v/>
      </c>
      <c r="EZ220" t="str">
        <f t="shared" si="66"/>
        <v/>
      </c>
      <c r="FA220" t="str">
        <f t="shared" si="59"/>
        <v/>
      </c>
      <c r="FB220" t="str">
        <f t="shared" si="56"/>
        <v/>
      </c>
      <c r="FC220" t="str">
        <f t="shared" si="60"/>
        <v/>
      </c>
      <c r="FD220" t="str">
        <f t="shared" si="61"/>
        <v/>
      </c>
      <c r="FE220" t="str">
        <f t="shared" si="62"/>
        <v>胴体防護：19&amp;br;防御修正：3&amp;br;装備負担：2&amp;br;行軍速度：-2&amp;br;魔法の防具</v>
      </c>
      <c r="FF220" t="str">
        <f t="shared" si="63"/>
        <v>~</v>
      </c>
      <c r="FG220" t="str">
        <f t="shared" si="64"/>
        <v>~</v>
      </c>
      <c r="FH220" s="24" t="str">
        <f t="shared" si="65"/>
        <v xml:space="preserve">|BGCOLOR(#000000):&amp;ref(Item/Armors/Chain-Mail-of-Displacement.jpg,nolink,75x75,Chain Mail of Displacement);|BGCOLOR(BLACK):COLOR(WHITE):''Chain Mail of Displacement''|鎧|&amp;ref(Spell/P_Air.jpg,nolink,25x25,Air);2|&amp;ref(Spell/V_Air.jpg,nolink,25x25,Air Gem);10|
|~|&gt;|&gt;|&gt;|胴体防護：19&amp;br;防御修正：3&amp;br;装備負担：2&amp;br;行軍速度：-2&amp;br;魔法の防具|
|&gt;|&gt;|&gt;|&gt;|BGCOLOR(#F5F5F5):回避率も上げてくれる。重いが硬さも十分|
</v>
      </c>
    </row>
    <row r="221" spans="1:164" x14ac:dyDescent="0.15">
      <c r="A221" t="str">
        <f t="shared" si="67"/>
        <v/>
      </c>
      <c r="C221" s="1" t="s">
        <v>3862</v>
      </c>
      <c r="E221" s="1">
        <v>4</v>
      </c>
      <c r="F221" s="1" t="s">
        <v>3905</v>
      </c>
      <c r="H221" s="1" t="s">
        <v>3887</v>
      </c>
      <c r="I221" s="1" t="s">
        <v>3864</v>
      </c>
      <c r="J221" s="1">
        <v>10</v>
      </c>
      <c r="K221" s="7">
        <v>5</v>
      </c>
      <c r="AM221" s="1">
        <v>17</v>
      </c>
      <c r="AO221" s="1">
        <v>-1</v>
      </c>
      <c r="AQ221" s="1">
        <v>1</v>
      </c>
      <c r="AR221" s="1">
        <v>0</v>
      </c>
      <c r="AS221" s="1" t="s">
        <v>3866</v>
      </c>
      <c r="BK221" s="2">
        <v>80</v>
      </c>
      <c r="ER221" s="20" t="s">
        <v>4578</v>
      </c>
      <c r="ES221" t="str">
        <f t="shared" si="57"/>
        <v>BGCOLOR(#000000):&amp;ref(Item/Armors/Silver-Hauberk.jpg,nolink,75x75,Silver Hauberk);|BGCOLOR(BLACK):COLOR(WHITE):''Silver Hauberk''</v>
      </c>
      <c r="ET221" t="str">
        <f t="shared" si="51"/>
        <v>&amp;ref(Spell/P_Air.jpg,nolink,25x25,Air);2&amp;ref(Spell/P_Earth.jpg,nolink,25x25,Earth);1</v>
      </c>
      <c r="EU221" t="str">
        <f t="shared" si="52"/>
        <v>&amp;ref(Spell/V_Air.jpg,nolink,25x25,Air Gem);10&amp;ref(Spell/V_Earth.jpg,nolink,25x25,Earth Gem);5</v>
      </c>
      <c r="EV221" t="str">
        <f t="shared" si="53"/>
        <v>n/a</v>
      </c>
      <c r="EW221" t="str">
        <f t="shared" si="54"/>
        <v>胴体防護：17&amp;br;防御修正：-1&amp;br;装備負担：1&amp;br;行軍速度：-0&amp;br;魔法の防具</v>
      </c>
      <c r="EX221" t="str">
        <f t="shared" si="55"/>
        <v>&amp;ref(Item/Air-Shield.jpg,nolink,25x25,Air Shield (80));</v>
      </c>
      <c r="EY221" t="str">
        <f t="shared" si="58"/>
        <v/>
      </c>
      <c r="EZ221" t="str">
        <f t="shared" si="66"/>
        <v/>
      </c>
      <c r="FA221" t="str">
        <f t="shared" si="59"/>
        <v/>
      </c>
      <c r="FB221" t="str">
        <f t="shared" si="56"/>
        <v/>
      </c>
      <c r="FC221" t="str">
        <f t="shared" si="60"/>
        <v/>
      </c>
      <c r="FD221" t="str">
        <f t="shared" si="61"/>
        <v>&amp;ref(Item/Air-Shield.jpg,nolink,25x25,Air Shield (80));</v>
      </c>
      <c r="FE221" t="str">
        <f t="shared" si="62"/>
        <v>胴体防護：17&amp;br;防御修正：-1&amp;br;装備負担：1&amp;br;行軍速度：-0&amp;br;魔法の防具&amp;br;&amp;br;&amp;ref(Item/Air-Shield.jpg,nolink,25x25,Air Shield (80));</v>
      </c>
      <c r="FF221" t="str">
        <f t="shared" si="63"/>
        <v>&amp;br;&amp;ref(Item/Air-Shield.jpg,nolink,25x25,Air Shield (80));</v>
      </c>
      <c r="FG221" t="str">
        <f t="shared" si="64"/>
        <v>~</v>
      </c>
      <c r="FH221" s="24" t="str">
        <f t="shared" si="65"/>
        <v xml:space="preserve">|BGCOLOR(#000000):&amp;ref(Item/Armors/Silver-Hauberk.jpg,nolink,75x75,Silver Hauberk);|BGCOLOR(BLACK):COLOR(WHITE):''Silver Hauberk''|鎧|&amp;ref(Spell/P_Air.jpg,nolink,25x25,Air);2&amp;ref(Spell/P_Earth.jpg,nolink,25x25,Earth);1|&amp;ref(Spell/V_Air.jpg,nolink,25x25,Air Gem);10&amp;ref(Spell/V_Earth.jpg,nolink,25x25,Earth Gem);5|
|~|&gt;|&gt;|&gt;|胴体防護：17&amp;br;防御修正：-1&amp;br;装備負担：1&amp;br;行軍速度：-0&amp;br;魔法の防具&amp;br;&amp;br;&amp;ref(Item/Air-Shield.jpg,nolink,25x25,Air Shield (80));|
|&gt;|&gt;|&gt;|&gt;|BGCOLOR(#F5F5F5):射撃対策を兼任。基本性能も良好|
</v>
      </c>
    </row>
    <row r="222" spans="1:164" x14ac:dyDescent="0.15">
      <c r="A222" t="str">
        <f t="shared" si="67"/>
        <v/>
      </c>
      <c r="C222" s="1" t="s">
        <v>3862</v>
      </c>
      <c r="E222" s="1">
        <v>4</v>
      </c>
      <c r="F222" s="1" t="s">
        <v>3906</v>
      </c>
      <c r="H222" s="1" t="s">
        <v>3881</v>
      </c>
      <c r="I222" s="1" t="s">
        <v>3864</v>
      </c>
      <c r="J222" s="1">
        <v>5</v>
      </c>
      <c r="K222" s="7">
        <v>5</v>
      </c>
      <c r="AM222" s="1">
        <v>13</v>
      </c>
      <c r="AO222" s="1">
        <v>0</v>
      </c>
      <c r="AQ222" s="1">
        <v>0</v>
      </c>
      <c r="AR222" s="1">
        <v>0</v>
      </c>
      <c r="AS222" s="1" t="s">
        <v>3866</v>
      </c>
      <c r="ER222" s="20" t="s">
        <v>4579</v>
      </c>
      <c r="ES222" t="str">
        <f t="shared" si="57"/>
        <v>BGCOLOR(#000000):&amp;ref(Item/Armors/Brightmail-Haubergeon.jpg,nolink,75x75,Brightmail Haubergeon);|BGCOLOR(BLACK):COLOR(WHITE):''Brightmail Haubergeon''</v>
      </c>
      <c r="ET222" t="str">
        <f t="shared" si="51"/>
        <v>&amp;ref(Spell/P_Air.jpg,nolink,25x25,Air);1&amp;ref(Spell/P_Earth.jpg,nolink,25x25,Earth);1</v>
      </c>
      <c r="EU222" t="str">
        <f t="shared" si="52"/>
        <v>&amp;ref(Spell/V_Air.jpg,nolink,25x25,Air Gem);5&amp;ref(Spell/V_Earth.jpg,nolink,25x25,Earth Gem);5</v>
      </c>
      <c r="EV222" t="str">
        <f t="shared" si="53"/>
        <v>n/a</v>
      </c>
      <c r="EW222" t="str">
        <f t="shared" si="54"/>
        <v>胴体防護：13&amp;br;防御修正：0&amp;br;装備負担：0&amp;br;行軍速度：-0&amp;br;魔法の防具</v>
      </c>
      <c r="EX222" t="str">
        <f t="shared" si="55"/>
        <v>n/a</v>
      </c>
      <c r="EY222" t="str">
        <f t="shared" si="58"/>
        <v/>
      </c>
      <c r="EZ222" t="str">
        <f t="shared" si="66"/>
        <v/>
      </c>
      <c r="FA222" t="str">
        <f t="shared" si="59"/>
        <v/>
      </c>
      <c r="FB222" t="str">
        <f t="shared" si="56"/>
        <v/>
      </c>
      <c r="FC222" t="str">
        <f t="shared" si="60"/>
        <v/>
      </c>
      <c r="FD222" t="str">
        <f t="shared" si="61"/>
        <v/>
      </c>
      <c r="FE222" t="str">
        <f t="shared" si="62"/>
        <v>胴体防護：13&amp;br;防御修正：0&amp;br;装備負担：0&amp;br;行軍速度：-0&amp;br;魔法の防具</v>
      </c>
      <c r="FF222" t="str">
        <f t="shared" si="63"/>
        <v>~</v>
      </c>
      <c r="FG222" t="str">
        <f t="shared" si="64"/>
        <v>~</v>
      </c>
      <c r="FH222" s="24" t="str">
        <f t="shared" si="65"/>
        <v xml:space="preserve">|BGCOLOR(#000000):&amp;ref(Item/Armors/Brightmail-Haubergeon.jpg,nolink,75x75,Brightmail Haubergeon);|BGCOLOR(BLACK):COLOR(WHITE):''Brightmail Haubergeon''|鎧|&amp;ref(Spell/P_Air.jpg,nolink,25x25,Air);1&amp;ref(Spell/P_Earth.jpg,nolink,25x25,Earth);1|&amp;ref(Spell/V_Air.jpg,nolink,25x25,Air Gem);5&amp;ref(Spell/V_Earth.jpg,nolink,25x25,Earth Gem);5|
|~|&gt;|&gt;|&gt;|胴体防護：13&amp;br;防御修正：0&amp;br;装備負担：0&amp;br;行軍速度：-0&amp;br;魔法の防具|
|&gt;|&gt;|&gt;|&gt;|BGCOLOR(#F5F5F5):平凡な防御力だが重量なし。邪魔にならない|
</v>
      </c>
    </row>
    <row r="223" spans="1:164" x14ac:dyDescent="0.15">
      <c r="A223" t="str">
        <f t="shared" si="67"/>
        <v/>
      </c>
      <c r="C223" s="1" t="s">
        <v>3862</v>
      </c>
      <c r="E223" s="1">
        <v>4</v>
      </c>
      <c r="F223" s="1" t="s">
        <v>3907</v>
      </c>
      <c r="H223" s="1" t="s">
        <v>3867</v>
      </c>
      <c r="I223" s="1" t="s">
        <v>3873</v>
      </c>
      <c r="J223" s="1">
        <v>10</v>
      </c>
      <c r="K223" s="7">
        <v>5</v>
      </c>
      <c r="AM223" s="1">
        <v>19</v>
      </c>
      <c r="AO223" s="1">
        <v>-3</v>
      </c>
      <c r="AQ223" s="1">
        <v>4</v>
      </c>
      <c r="AR223" s="1">
        <v>6</v>
      </c>
      <c r="AS223" s="1" t="s">
        <v>3866</v>
      </c>
      <c r="AW223" s="2">
        <v>10</v>
      </c>
      <c r="AX223" s="2">
        <v>10</v>
      </c>
      <c r="AY223" s="2">
        <v>10</v>
      </c>
      <c r="ER223" s="20" t="s">
        <v>4580</v>
      </c>
      <c r="ES223" t="str">
        <f t="shared" si="57"/>
        <v>BGCOLOR(#000000):&amp;ref(Item/Armors/Elemental-Armor.jpg,nolink,75x75,Elemental Armor);|BGCOLOR(BLACK):COLOR(WHITE):''Elemental Armor''</v>
      </c>
      <c r="ET223" t="str">
        <f t="shared" si="51"/>
        <v>&amp;ref(Spell/P_Earth.jpg,nolink,25x25,Earth);2&amp;ref(Spell/P_Fire.jpg,nolink,25x25,Fire);1</v>
      </c>
      <c r="EU223" t="str">
        <f t="shared" si="52"/>
        <v>&amp;ref(Spell/V_Earth.jpg,nolink,25x25,Earth Gem);10&amp;ref(Spell/V_Fire.jpg,nolink,25x25,Fire Gem);5</v>
      </c>
      <c r="EV223" t="str">
        <f t="shared" si="53"/>
        <v>n/a</v>
      </c>
      <c r="EW223" t="str">
        <f t="shared" si="54"/>
        <v>胴体防護：19&amp;br;防御修正：-3&amp;br;装備負担：4&amp;br;行軍速度：-6&amp;br;魔法の防具</v>
      </c>
      <c r="EX223" t="str">
        <f t="shared" si="55"/>
        <v>&amp;ref(Item/Fire-Resistant.jpg,nolink,25x25,Fire Resistant (10));&amp;ref(Item/Shock-Resistant.jpg,nolink,25x25,Shock Resistant (10));&amp;ref(Item/Cold-Resistant.jpg,nolink,25x25,Cold Resistant (10));</v>
      </c>
      <c r="EY223" t="str">
        <f t="shared" si="58"/>
        <v/>
      </c>
      <c r="EZ223" t="str">
        <f t="shared" si="66"/>
        <v/>
      </c>
      <c r="FA223" t="str">
        <f t="shared" si="59"/>
        <v/>
      </c>
      <c r="FB223" t="str">
        <f t="shared" si="56"/>
        <v/>
      </c>
      <c r="FC223" t="str">
        <f t="shared" si="60"/>
        <v/>
      </c>
      <c r="FD223" t="str">
        <f t="shared" si="61"/>
        <v>&amp;ref(Item/Fire-Resistant.jpg,nolink,25x25,Fire Resistant (10));&amp;ref(Item/Shock-Resistant.jpg,nolink,25x25,Shock Resistant (10));&amp;ref(Item/Cold-Resistant.jpg,nolink,25x25,Cold Resistant (10));</v>
      </c>
      <c r="FE223" t="str">
        <f t="shared" si="62"/>
        <v>胴体防護：19&amp;br;防御修正：-3&amp;br;装備負担：4&amp;br;行軍速度：-6&amp;br;魔法の防具&amp;br;&amp;br;&amp;ref(Item/Fire-Resistant.jpg,nolink,25x25,Fire Resistant (10));&amp;ref(Item/Shock-Resistant.jpg,nolink,25x25,Shock Resistant (10));&amp;ref(Item/Cold-Resistant.jpg,nolink,25x25,Cold Resistant (10));</v>
      </c>
      <c r="FF223" t="str">
        <f t="shared" si="63"/>
        <v>&amp;br;&amp;ref(Item/Fire-Resistant.jpg,nolink,25x25,Fire Resistant (10));&amp;ref(Item/Shock-Resistant.jpg,nolink,25x25,Shock Resistant (10));&amp;ref(Item/Cold-Resistant.jpg,nolink,25x25,Cold Resistant (10));</v>
      </c>
      <c r="FG223" t="str">
        <f t="shared" si="64"/>
        <v>~</v>
      </c>
      <c r="FH223" s="24" t="str">
        <f t="shared" si="65"/>
        <v xml:space="preserve">|BGCOLOR(#000000):&amp;ref(Item/Armors/Elemental-Armor.jpg,nolink,75x75,Elemental Armor);|BGCOLOR(BLACK):COLOR(WHITE):''Elemental Armor''|鎧|&amp;ref(Spell/P_Earth.jpg,nolink,25x25,Earth);2&amp;ref(Spell/P_Fire.jpg,nolink,25x25,Fire);1|&amp;ref(Spell/V_Earth.jpg,nolink,25x25,Earth Gem);10&amp;ref(Spell/V_Fire.jpg,nolink,25x25,Fire Gem);5|
|~|&gt;|&gt;|&gt;|胴体防護：19&amp;br;防御修正：-3&amp;br;装備負担：4&amp;br;行軍速度：-6&amp;br;魔法の防具&amp;br;&amp;br;&amp;ref(Item/Fire-Resistant.jpg,nolink,25x25,Fire Resistant (10));&amp;ref(Item/Shock-Resistant.jpg,nolink,25x25,Shock Resistant (10));&amp;ref(Item/Cold-Resistant.jpg,nolink,25x25,Cold Resistant (10));|
|&gt;|&gt;|&gt;|&gt;|BGCOLOR(#F5F5F5):多様な耐性を与える。丈夫でもあるが重い|
</v>
      </c>
    </row>
    <row r="224" spans="1:164" x14ac:dyDescent="0.15">
      <c r="A224" t="str">
        <f t="shared" si="67"/>
        <v/>
      </c>
      <c r="C224" s="1" t="s">
        <v>3862</v>
      </c>
      <c r="E224" s="1">
        <v>4</v>
      </c>
      <c r="F224" s="1" t="s">
        <v>3908</v>
      </c>
      <c r="H224" s="1" t="s">
        <v>3909</v>
      </c>
      <c r="J224" s="1">
        <v>10</v>
      </c>
      <c r="AM224" s="1">
        <v>16</v>
      </c>
      <c r="AO224" s="1">
        <v>-1</v>
      </c>
      <c r="AQ224" s="1">
        <v>1</v>
      </c>
      <c r="AR224" s="1">
        <v>0</v>
      </c>
      <c r="AS224" s="1" t="s">
        <v>3866</v>
      </c>
      <c r="AY224" s="2">
        <v>15</v>
      </c>
      <c r="EQ224" s="7" t="s">
        <v>3903</v>
      </c>
      <c r="ER224" s="20" t="s">
        <v>4581</v>
      </c>
      <c r="ES224" t="str">
        <f t="shared" si="57"/>
        <v>BGCOLOR(#000000):&amp;ref(Item/Armors/Blue-Dragon-Scale-Mail.jpg,nolink,75x75,Blue Dragon Scale Mail);|BGCOLOR(BLACK):COLOR(WHITE):''Blue Dragon Scale Mail''</v>
      </c>
      <c r="ET224" t="str">
        <f t="shared" si="51"/>
        <v>&amp;ref(Spell/P_Water.jpg,nolink,25x25,Water);2</v>
      </c>
      <c r="EU224" t="str">
        <f t="shared" si="52"/>
        <v>&amp;ref(Spell/V_Water.jpg,nolink,25x25,Water Gem);10</v>
      </c>
      <c r="EV224" t="str">
        <f t="shared" si="53"/>
        <v>n/a</v>
      </c>
      <c r="EW224" t="str">
        <f t="shared" si="54"/>
        <v>胴体防護：16&amp;br;防御修正：-1&amp;br;装備負担：1&amp;br;行軍速度：-0&amp;br;魔法の防具</v>
      </c>
      <c r="EX224" t="str">
        <f t="shared" si="55"/>
        <v>&amp;ref(Item/Cold-Resistant.jpg,nolink,25x25,Cold Resistant (15));</v>
      </c>
      <c r="EY224" t="str">
        <f t="shared" si="58"/>
        <v/>
      </c>
      <c r="EZ224" t="str">
        <f t="shared" si="66"/>
        <v/>
      </c>
      <c r="FA224" t="str">
        <f t="shared" si="59"/>
        <v/>
      </c>
      <c r="FB224" t="str">
        <f t="shared" si="56"/>
        <v/>
      </c>
      <c r="FC224" t="str">
        <f t="shared" si="60"/>
        <v/>
      </c>
      <c r="FD224" t="str">
        <f t="shared" si="61"/>
        <v>&amp;ref(Item/Cold-Resistant.jpg,nolink,25x25,Cold Resistant (15));&amp;br;士気+4</v>
      </c>
      <c r="FE224" t="str">
        <f t="shared" si="62"/>
        <v>胴体防護：16&amp;br;防御修正：-1&amp;br;装備負担：1&amp;br;行軍速度：-0&amp;br;魔法の防具&amp;br;&amp;br;&amp;ref(Item/Cold-Resistant.jpg,nolink,25x25,Cold Resistant (15));&amp;br;士気+4</v>
      </c>
      <c r="FF224" t="str">
        <f t="shared" si="63"/>
        <v>&amp;br;&amp;ref(Item/Cold-Resistant.jpg,nolink,25x25,Cold Resistant (15));&amp;br;士気+4</v>
      </c>
      <c r="FG224" t="str">
        <f t="shared" si="64"/>
        <v>~</v>
      </c>
      <c r="FH224" s="24" t="str">
        <f t="shared" si="65"/>
        <v xml:space="preserve">|BGCOLOR(#000000):&amp;ref(Item/Armors/Blue-Dragon-Scale-Mail.jpg,nolink,75x75,Blue Dragon Scale Mail);|BGCOLOR(BLACK):COLOR(WHITE):''Blue Dragon Scale Mail''|鎧|&amp;ref(Spell/P_Water.jpg,nolink,25x25,Water);2|&amp;ref(Spell/V_Water.jpg,nolink,25x25,Water Gem);10|
|~|&gt;|&gt;|&gt;|胴体防護：16&amp;br;防御修正：-1&amp;br;装備負担：1&amp;br;行軍速度：-0&amp;br;魔法の防具&amp;br;&amp;br;&amp;ref(Item/Cold-Resistant.jpg,nolink,25x25,Cold Resistant (15));&amp;br;士気+4|
|&gt;|&gt;|&gt;|&gt;|BGCOLOR(#F5F5F5):冷気に強い竜鱗の鎧。軽量で扱いも容易|
</v>
      </c>
    </row>
    <row r="225" spans="1:164" x14ac:dyDescent="0.15">
      <c r="A225" t="str">
        <f t="shared" si="67"/>
        <v/>
      </c>
      <c r="C225" s="1" t="s">
        <v>3862</v>
      </c>
      <c r="E225" s="1">
        <v>4</v>
      </c>
      <c r="F225" s="1" t="s">
        <v>3910</v>
      </c>
      <c r="H225" s="1" t="s">
        <v>3911</v>
      </c>
      <c r="J225" s="1">
        <v>15</v>
      </c>
      <c r="AM225" s="1">
        <v>3</v>
      </c>
      <c r="AO225" s="1">
        <v>0</v>
      </c>
      <c r="AQ225" s="1">
        <v>0</v>
      </c>
      <c r="AR225" s="1">
        <v>0</v>
      </c>
      <c r="AS225" s="1" t="s">
        <v>3866</v>
      </c>
      <c r="CP225" s="2">
        <v>0</v>
      </c>
      <c r="EG225" s="2">
        <v>1</v>
      </c>
      <c r="EQ225" s="7" t="s">
        <v>3891</v>
      </c>
      <c r="ER225" s="20" t="s">
        <v>4582</v>
      </c>
      <c r="ES225" t="str">
        <f t="shared" si="57"/>
        <v>BGCOLOR(#000000):&amp;ref(Item/Armors/Robe-of-the-Sea.jpg,nolink,75x75,Robe of the Sea);|BGCOLOR(BLACK):COLOR(WHITE):''Robe of the Sea''</v>
      </c>
      <c r="ET225" t="str">
        <f t="shared" si="51"/>
        <v>&amp;ref(Spell/P_Water.jpg,nolink,25x25,Water);3</v>
      </c>
      <c r="EU225" t="str">
        <f t="shared" si="52"/>
        <v>&amp;ref(Spell/V_Water.jpg,nolink,25x25,Water Gem);15</v>
      </c>
      <c r="EV225" t="str">
        <f t="shared" si="53"/>
        <v>n/a</v>
      </c>
      <c r="EW225" t="str">
        <f t="shared" si="54"/>
        <v>胴体防護：3&amp;br;防御修正：0&amp;br;装備負担：0&amp;br;行軍速度：-0&amp;br;魔法の防具</v>
      </c>
      <c r="EX225" t="str">
        <f t="shared" si="55"/>
        <v/>
      </c>
      <c r="EY225" t="str">
        <f t="shared" si="58"/>
        <v/>
      </c>
      <c r="EZ225" t="str">
        <f t="shared" si="66"/>
        <v>&amp;ref(Item/Water-Breathing.jpg,nolink,25x25,Water Breathing);</v>
      </c>
      <c r="FA225" t="str">
        <f t="shared" si="59"/>
        <v/>
      </c>
      <c r="FB225" t="str">
        <f t="shared" si="56"/>
        <v>&amp;ref(Spell/P_Water.jpg,nolink,25x25,Water Magic Bonus (1));</v>
      </c>
      <c r="FC225" t="str">
        <f t="shared" si="60"/>
        <v/>
      </c>
      <c r="FD225" t="str">
        <f t="shared" si="61"/>
        <v>&amp;ref(Item/Water-Breathing.jpg,nolink,25x25,Water Breathing);&amp;br;&amp;ref(Spell/P_Water.jpg,nolink,25x25,Water Magic Bonus (1));&amp;br;空気呼吸付加</v>
      </c>
      <c r="FE225" t="str">
        <f t="shared" si="62"/>
        <v>胴体防護：3&amp;br;防御修正：0&amp;br;装備負担：0&amp;br;行軍速度：-0&amp;br;魔法の防具&amp;br;&amp;br;&amp;ref(Item/Water-Breathing.jpg,nolink,25x25,Water Breathing);&amp;br;&amp;ref(Spell/P_Water.jpg,nolink,25x25,Water Magic Bonus (1));&amp;br;空気呼吸付加</v>
      </c>
      <c r="FF225" t="str">
        <f t="shared" si="63"/>
        <v>&amp;br;&amp;ref(Item/Water-Breathing.jpg,nolink,25x25,Water Breathing);&amp;br;&amp;ref(Spell/P_Water.jpg,nolink,25x25,Water Magic Bonus (1));&amp;br;空気呼吸付加</v>
      </c>
      <c r="FG225" t="str">
        <f t="shared" si="64"/>
        <v>~</v>
      </c>
      <c r="FH225" s="24" t="str">
        <f t="shared" si="65"/>
        <v xml:space="preserve">|BGCOLOR(#000000):&amp;ref(Item/Armors/Robe-of-the-Sea.jpg,nolink,75x75,Robe of the Sea);|BGCOLOR(BLACK):COLOR(WHITE):''Robe of the Sea''|鎧|&amp;ref(Spell/P_Water.jpg,nolink,25x25,Water);3|&amp;ref(Spell/V_Water.jpg,nolink,25x25,Water Gem);15|
|~|&gt;|&gt;|&gt;|胴体防護：3&amp;br;防御修正：0&amp;br;装備負担：0&amp;br;行軍速度：-0&amp;br;魔法の防具&amp;br;&amp;br;&amp;ref(Item/Water-Breathing.jpg,nolink,25x25,Water Breathing);&amp;br;&amp;ref(Spell/P_Water.jpg,nolink,25x25,Water Magic Bonus (1));&amp;br;空気呼吸付加|
|&gt;|&gt;|&gt;|&gt;|BGCOLOR(#F5F5F5):水魔法増強。呼吸能力の拡張もしてくれる|
</v>
      </c>
    </row>
    <row r="226" spans="1:164" x14ac:dyDescent="0.15">
      <c r="A226" t="str">
        <f t="shared" si="67"/>
        <v/>
      </c>
      <c r="C226" s="1" t="s">
        <v>3862</v>
      </c>
      <c r="E226" s="1">
        <v>4</v>
      </c>
      <c r="F226" s="1" t="s">
        <v>3912</v>
      </c>
      <c r="H226" s="1" t="s">
        <v>3871</v>
      </c>
      <c r="J226" s="1">
        <v>5</v>
      </c>
      <c r="AM226" s="1">
        <v>9</v>
      </c>
      <c r="AO226" s="1">
        <v>0</v>
      </c>
      <c r="AQ226" s="1">
        <v>0</v>
      </c>
      <c r="AR226" s="1">
        <v>0</v>
      </c>
      <c r="AS226" s="1" t="s">
        <v>3866</v>
      </c>
      <c r="BP226" s="2" t="s">
        <v>3913</v>
      </c>
      <c r="EQ226" s="7" t="s">
        <v>3914</v>
      </c>
      <c r="ER226" s="20" t="s">
        <v>4583</v>
      </c>
      <c r="ES226" t="str">
        <f t="shared" si="57"/>
        <v>BGCOLOR(#000000):&amp;ref(Item/Armors/Shroud-of-the-Battle-Saint.jpg,nolink,75x75,Shroud of the Battle Saint);|BGCOLOR(BLACK):COLOR(WHITE):''Shroud of the Battle Saint''</v>
      </c>
      <c r="ET226" t="str">
        <f t="shared" si="51"/>
        <v>&amp;ref(Spell/P_Astral.jpg,nolink,25x25,Astral);1</v>
      </c>
      <c r="EU226" t="str">
        <f t="shared" si="52"/>
        <v>&amp;ref(Spell/V_Astral.jpg,nolink,25x25,Astral Pearl);5</v>
      </c>
      <c r="EV226" t="str">
        <f t="shared" si="53"/>
        <v>n/a</v>
      </c>
      <c r="EW226" t="str">
        <f t="shared" si="54"/>
        <v>胴体防護：9&amp;br;防御修正：0&amp;br;装備負担：0&amp;br;行軍速度：-0&amp;br;魔法の防具</v>
      </c>
      <c r="EX226" t="str">
        <f t="shared" si="55"/>
        <v/>
      </c>
      <c r="EY226" t="str">
        <f t="shared" si="58"/>
        <v>&amp;ref(Item/Blessed.jpg,nolink,25x25,Blessed);</v>
      </c>
      <c r="EZ226" t="str">
        <f t="shared" si="66"/>
        <v/>
      </c>
      <c r="FA226" t="str">
        <f t="shared" si="59"/>
        <v/>
      </c>
      <c r="FB226" t="str">
        <f t="shared" si="56"/>
        <v/>
      </c>
      <c r="FC226" t="str">
        <f t="shared" si="60"/>
        <v/>
      </c>
      <c r="FD226" t="str">
        <f t="shared" si="61"/>
        <v>&amp;ref(Item/Blessed.jpg,nolink,25x25,Blessed);&amp;br;装備解除不可</v>
      </c>
      <c r="FE226" t="str">
        <f t="shared" si="62"/>
        <v>胴体防護：9&amp;br;防御修正：0&amp;br;装備負担：0&amp;br;行軍速度：-0&amp;br;魔法の防具&amp;br;&amp;br;&amp;ref(Item/Blessed.jpg,nolink,25x25,Blessed);&amp;br;装備解除不可</v>
      </c>
      <c r="FF226" t="str">
        <f t="shared" si="63"/>
        <v>&amp;br;&amp;ref(Item/Blessed.jpg,nolink,25x25,Blessed);&amp;br;装備解除不可</v>
      </c>
      <c r="FG226" t="str">
        <f t="shared" si="64"/>
        <v>~</v>
      </c>
      <c r="FH226" s="24" t="str">
        <f t="shared" si="65"/>
        <v xml:space="preserve">|BGCOLOR(#000000):&amp;ref(Item/Armors/Shroud-of-the-Battle-Saint.jpg,nolink,75x75,Shroud of the Battle Saint);|BGCOLOR(BLACK):COLOR(WHITE):''Shroud of the Battle Saint''|鎧|&amp;ref(Spell/P_Astral.jpg,nolink,25x25,Astral);1|&amp;ref(Spell/V_Astral.jpg,nolink,25x25,Astral Pearl);5|
|~|&gt;|&gt;|&gt;|胴体防護：9&amp;br;防御修正：0&amp;br;装備負担：0&amp;br;行軍速度：-0&amp;br;魔法の防具&amp;br;&amp;br;&amp;ref(Item/Blessed.jpg,nolink,25x25,Blessed);&amp;br;装備解除不可|
|&gt;|&gt;|&gt;|&gt;|BGCOLOR(#F5F5F5):誰でも常時祝福を得られる。有用性は神次第|
</v>
      </c>
    </row>
    <row r="227" spans="1:164" x14ac:dyDescent="0.15">
      <c r="A227" t="str">
        <f t="shared" si="67"/>
        <v/>
      </c>
      <c r="C227" s="1" t="s">
        <v>3862</v>
      </c>
      <c r="E227" s="1">
        <v>4</v>
      </c>
      <c r="F227" s="1" t="s">
        <v>3915</v>
      </c>
      <c r="H227" s="1" t="s">
        <v>3916</v>
      </c>
      <c r="J227" s="1">
        <v>10</v>
      </c>
      <c r="AM227" s="1">
        <v>3</v>
      </c>
      <c r="AO227" s="1">
        <v>0</v>
      </c>
      <c r="AQ227" s="1">
        <v>0</v>
      </c>
      <c r="AR227" s="1">
        <v>0</v>
      </c>
      <c r="AS227" s="1" t="s">
        <v>3866</v>
      </c>
      <c r="BW227" s="2">
        <v>20</v>
      </c>
      <c r="CT227" s="2">
        <v>1</v>
      </c>
      <c r="ER227" s="20" t="s">
        <v>4584</v>
      </c>
      <c r="ES227" t="str">
        <f t="shared" si="57"/>
        <v>BGCOLOR(#000000):&amp;ref(Item/Armors/Robe-of-Shadows.jpg,nolink,75x75,Robe of Shadows);|BGCOLOR(BLACK):COLOR(WHITE):''Robe of Shadows''</v>
      </c>
      <c r="ET227" t="str">
        <f t="shared" si="51"/>
        <v>&amp;ref(Spell/P_Astral.jpg,nolink,25x25,Astral);2</v>
      </c>
      <c r="EU227" t="str">
        <f t="shared" si="52"/>
        <v>&amp;ref(Spell/V_Astral.jpg,nolink,25x25,Astral Pearl);10</v>
      </c>
      <c r="EV227" t="str">
        <f t="shared" si="53"/>
        <v>n/a</v>
      </c>
      <c r="EW227" t="str">
        <f t="shared" si="54"/>
        <v>胴体防護：3&amp;br;防御修正：0&amp;br;装備負担：0&amp;br;行軍速度：-0&amp;br;魔法の防具</v>
      </c>
      <c r="EX227" t="str">
        <f t="shared" si="55"/>
        <v/>
      </c>
      <c r="EY227" t="str">
        <f t="shared" si="58"/>
        <v>&amp;ref(Item/Stealthy-Boost.jpg,nolink,25x25,Stealth Boost (20));</v>
      </c>
      <c r="EZ227" t="str">
        <f t="shared" si="66"/>
        <v/>
      </c>
      <c r="FA227" t="str">
        <f t="shared" si="59"/>
        <v>&amp;ref(Item/Ethereal.jpg,nolink,25x25,Ethereal);</v>
      </c>
      <c r="FB227" t="str">
        <f t="shared" si="56"/>
        <v/>
      </c>
      <c r="FC227" t="str">
        <f t="shared" si="60"/>
        <v/>
      </c>
      <c r="FD227" t="str">
        <f t="shared" si="61"/>
        <v>&amp;ref(Item/Stealthy-Boost.jpg,nolink,25x25,Stealth Boost (20));&amp;br;&amp;ref(Item/Ethereal.jpg,nolink,25x25,Ethereal);</v>
      </c>
      <c r="FE227" t="str">
        <f t="shared" si="62"/>
        <v>胴体防護：3&amp;br;防御修正：0&amp;br;装備負担：0&amp;br;行軍速度：-0&amp;br;魔法の防具&amp;br;&amp;br;&amp;ref(Item/Stealthy-Boost.jpg,nolink,25x25,Stealth Boost (20));&amp;br;&amp;ref(Item/Ethereal.jpg,nolink,25x25,Ethereal);</v>
      </c>
      <c r="FF227" t="str">
        <f t="shared" si="63"/>
        <v>&amp;br;&amp;ref(Item/Stealthy-Boost.jpg,nolink,25x25,Stealth Boost (20));&amp;br;&amp;ref(Item/Ethereal.jpg,nolink,25x25,Ethereal);</v>
      </c>
      <c r="FG227" t="str">
        <f t="shared" si="64"/>
        <v>~</v>
      </c>
      <c r="FH227" s="24" t="str">
        <f t="shared" si="65"/>
        <v xml:space="preserve">|BGCOLOR(#000000):&amp;ref(Item/Armors/Robe-of-Shadows.jpg,nolink,75x75,Robe of Shadows);|BGCOLOR(BLACK):COLOR(WHITE):''Robe of Shadows''|鎧|&amp;ref(Spell/P_Astral.jpg,nolink,25x25,Astral);2|&amp;ref(Spell/V_Astral.jpg,nolink,25x25,Astral Pearl);10|
|~|&gt;|&gt;|&gt;|胴体防護：3&amp;br;防御修正：0&amp;br;装備負担：0&amp;br;行軍速度：-0&amp;br;魔法の防具&amp;br;&amp;br;&amp;ref(Item/Stealthy-Boost.jpg,nolink,25x25,Stealth Boost (20));&amp;br;&amp;ref(Item/Ethereal.jpg,nolink,25x25,Ethereal);|
|&gt;|&gt;|&gt;|&gt;|BGCOLOR(#F5F5F5):霊体化で身を守る。隠密行動の助けにもなる|
</v>
      </c>
    </row>
    <row r="228" spans="1:164" x14ac:dyDescent="0.15">
      <c r="A228" t="str">
        <f t="shared" si="67"/>
        <v/>
      </c>
      <c r="C228" s="1" t="s">
        <v>3862</v>
      </c>
      <c r="E228" s="1">
        <v>4</v>
      </c>
      <c r="F228" s="1" t="s">
        <v>3917</v>
      </c>
      <c r="H228" s="1" t="s">
        <v>3918</v>
      </c>
      <c r="I228" s="1" t="s">
        <v>3864</v>
      </c>
      <c r="J228" s="1">
        <v>10</v>
      </c>
      <c r="K228" s="7">
        <v>5</v>
      </c>
      <c r="AM228" s="1">
        <v>13</v>
      </c>
      <c r="AO228" s="1">
        <v>0</v>
      </c>
      <c r="AQ228" s="1">
        <v>0</v>
      </c>
      <c r="AR228" s="1">
        <v>0</v>
      </c>
      <c r="AS228" s="1" t="s">
        <v>3866</v>
      </c>
      <c r="BW228" s="2" t="s">
        <v>3919</v>
      </c>
      <c r="ER228" s="20" t="s">
        <v>4585</v>
      </c>
      <c r="ES228" t="str">
        <f t="shared" si="57"/>
        <v>BGCOLOR(#000000):&amp;ref(Item/Armors/Shadowmail-Haubergeon.jpg,nolink,75x75,Shadowmail Haubergeon);|BGCOLOR(BLACK):COLOR(WHITE):''Shadowmail Haubergeon''</v>
      </c>
      <c r="ET228" t="str">
        <f t="shared" si="51"/>
        <v>&amp;ref(Spell/P_Death.jpg,nolink,25x25,Death);2&amp;ref(Spell/P_Earth.jpg,nolink,25x25,Earth);1</v>
      </c>
      <c r="EU228" t="str">
        <f t="shared" si="52"/>
        <v>&amp;ref(Spell/V_Death.jpg,nolink,25x25,Death Gem);10&amp;ref(Spell/V_Earth.jpg,nolink,25x25,Earth Gem);5</v>
      </c>
      <c r="EV228" t="str">
        <f t="shared" si="53"/>
        <v>n/a</v>
      </c>
      <c r="EW228" t="str">
        <f t="shared" si="54"/>
        <v>胴体防護：13&amp;br;防御修正：0&amp;br;装備負担：0&amp;br;行軍速度：-0&amp;br;魔法の防具</v>
      </c>
      <c r="EX228" t="str">
        <f t="shared" si="55"/>
        <v/>
      </c>
      <c r="EY228" t="str">
        <f t="shared" si="58"/>
        <v>&amp;ref(Item/Stealthy.jpg,nolink,25x25,Stealthy (20));</v>
      </c>
      <c r="EZ228" t="str">
        <f t="shared" si="66"/>
        <v/>
      </c>
      <c r="FA228" t="str">
        <f t="shared" si="59"/>
        <v/>
      </c>
      <c r="FB228" t="str">
        <f t="shared" si="56"/>
        <v/>
      </c>
      <c r="FC228" t="str">
        <f t="shared" si="60"/>
        <v/>
      </c>
      <c r="FD228" t="str">
        <f t="shared" si="61"/>
        <v>&amp;ref(Item/Stealthy.jpg,nolink,25x25,Stealthy (20));</v>
      </c>
      <c r="FE228" t="str">
        <f t="shared" si="62"/>
        <v>胴体防護：13&amp;br;防御修正：0&amp;br;装備負担：0&amp;br;行軍速度：-0&amp;br;魔法の防具&amp;br;&amp;br;&amp;ref(Item/Stealthy.jpg,nolink,25x25,Stealthy (20));</v>
      </c>
      <c r="FF228" t="str">
        <f t="shared" si="63"/>
        <v>&amp;br;&amp;ref(Item/Stealthy.jpg,nolink,25x25,Stealthy (20));</v>
      </c>
      <c r="FG228" t="str">
        <f t="shared" si="64"/>
        <v>~</v>
      </c>
      <c r="FH228" s="24" t="str">
        <f t="shared" si="65"/>
        <v xml:space="preserve">|BGCOLOR(#000000):&amp;ref(Item/Armors/Shadowmail-Haubergeon.jpg,nolink,75x75,Shadowmail Haubergeon);|BGCOLOR(BLACK):COLOR(WHITE):''Shadowmail Haubergeon''|鎧|&amp;ref(Spell/P_Death.jpg,nolink,25x25,Death);2&amp;ref(Spell/P_Earth.jpg,nolink,25x25,Earth);1|&amp;ref(Spell/V_Death.jpg,nolink,25x25,Death Gem);10&amp;ref(Spell/V_Earth.jpg,nolink,25x25,Earth Gem);5|
|~|&gt;|&gt;|&gt;|胴体防護：13&amp;br;防御修正：0&amp;br;装備負担：0&amp;br;行軍速度：-0&amp;br;魔法の防具&amp;br;&amp;br;&amp;ref(Item/Stealthy.jpg,nolink,25x25,Stealthy (20));|
|&gt;|&gt;|&gt;|&gt;|BGCOLOR(#F5F5F5):誰でも隠密行動が可能に。重量もない|
</v>
      </c>
    </row>
    <row r="229" spans="1:164" x14ac:dyDescent="0.15">
      <c r="A229" t="str">
        <f t="shared" si="67"/>
        <v/>
      </c>
      <c r="C229" s="1" t="s">
        <v>3862</v>
      </c>
      <c r="E229" s="1">
        <v>4</v>
      </c>
      <c r="F229" s="1" t="s">
        <v>3920</v>
      </c>
      <c r="H229" s="1" t="s">
        <v>3921</v>
      </c>
      <c r="J229" s="1">
        <v>10</v>
      </c>
      <c r="AM229" s="1">
        <v>16</v>
      </c>
      <c r="AO229" s="1">
        <v>-1</v>
      </c>
      <c r="AQ229" s="1">
        <v>1</v>
      </c>
      <c r="AR229" s="1">
        <v>0</v>
      </c>
      <c r="AS229" s="1" t="s">
        <v>3866</v>
      </c>
      <c r="AZ229" s="2">
        <v>15</v>
      </c>
      <c r="EQ229" s="7" t="s">
        <v>3903</v>
      </c>
      <c r="ER229" s="20" t="s">
        <v>4586</v>
      </c>
      <c r="ES229" t="str">
        <f t="shared" si="57"/>
        <v>BGCOLOR(#000000):&amp;ref(Item/Armors/Green-Dragon-Scale-Mail.jpg,nolink,75x75,Green Dragon Scale Mail);|BGCOLOR(BLACK):COLOR(WHITE):''Green Dragon Scale Mail''</v>
      </c>
      <c r="ET229" t="str">
        <f t="shared" si="51"/>
        <v>&amp;ref(Spell/P_Nature.jpg,nolink,25x25,Nature);2</v>
      </c>
      <c r="EU229" t="str">
        <f t="shared" si="52"/>
        <v>&amp;ref(Spell/V_Nature.jpg,nolink,25x25,Nature Gem);10</v>
      </c>
      <c r="EV229" t="str">
        <f t="shared" si="53"/>
        <v>n/a</v>
      </c>
      <c r="EW229" t="str">
        <f t="shared" si="54"/>
        <v>胴体防護：16&amp;br;防御修正：-1&amp;br;装備負担：1&amp;br;行軍速度：-0&amp;br;魔法の防具</v>
      </c>
      <c r="EX229" t="str">
        <f t="shared" si="55"/>
        <v>&amp;ref(Item/Poison-Resistant.jpg,nolink,25x25,Poison Resistant (15));</v>
      </c>
      <c r="EY229" t="str">
        <f t="shared" si="58"/>
        <v/>
      </c>
      <c r="EZ229" t="str">
        <f t="shared" si="66"/>
        <v/>
      </c>
      <c r="FA229" t="str">
        <f t="shared" si="59"/>
        <v/>
      </c>
      <c r="FB229" t="str">
        <f t="shared" si="56"/>
        <v/>
      </c>
      <c r="FC229" t="str">
        <f t="shared" si="60"/>
        <v/>
      </c>
      <c r="FD229" t="str">
        <f t="shared" si="61"/>
        <v>&amp;ref(Item/Poison-Resistant.jpg,nolink,25x25,Poison Resistant (15));&amp;br;士気+4</v>
      </c>
      <c r="FE229" t="str">
        <f t="shared" si="62"/>
        <v>胴体防護：16&amp;br;防御修正：-1&amp;br;装備負担：1&amp;br;行軍速度：-0&amp;br;魔法の防具&amp;br;&amp;br;&amp;ref(Item/Poison-Resistant.jpg,nolink,25x25,Poison Resistant (15));&amp;br;士気+4</v>
      </c>
      <c r="FF229" t="str">
        <f t="shared" si="63"/>
        <v>&amp;br;&amp;ref(Item/Poison-Resistant.jpg,nolink,25x25,Poison Resistant (15));&amp;br;士気+4</v>
      </c>
      <c r="FG229" t="str">
        <f t="shared" si="64"/>
        <v>~</v>
      </c>
      <c r="FH229" s="24" t="str">
        <f t="shared" si="65"/>
        <v xml:space="preserve">|BGCOLOR(#000000):&amp;ref(Item/Armors/Green-Dragon-Scale-Mail.jpg,nolink,75x75,Green Dragon Scale Mail);|BGCOLOR(BLACK):COLOR(WHITE):''Green Dragon Scale Mail''|鎧|&amp;ref(Spell/P_Nature.jpg,nolink,25x25,Nature);2|&amp;ref(Spell/V_Nature.jpg,nolink,25x25,Nature Gem);10|
|~|&gt;|&gt;|&gt;|胴体防護：16&amp;br;防御修正：-1&amp;br;装備負担：1&amp;br;行軍速度：-0&amp;br;魔法の防具&amp;br;&amp;br;&amp;ref(Item/Poison-Resistant.jpg,nolink,25x25,Poison Resistant (15));&amp;br;士気+4|
|&gt;|&gt;|&gt;|&gt;|BGCOLOR(#F5F5F5):毒物に強い竜鱗の鎧。希少そうなわりには安価|
</v>
      </c>
    </row>
    <row r="230" spans="1:164" x14ac:dyDescent="0.15">
      <c r="A230" t="str">
        <f t="shared" si="67"/>
        <v>鎧4E</v>
      </c>
      <c r="C230" s="1" t="s">
        <v>3862</v>
      </c>
      <c r="E230" s="1">
        <v>4</v>
      </c>
      <c r="F230" s="1" t="s">
        <v>3922</v>
      </c>
      <c r="H230" s="1" t="s">
        <v>3923</v>
      </c>
      <c r="I230" s="1" t="s">
        <v>3921</v>
      </c>
      <c r="J230" s="1">
        <v>15</v>
      </c>
      <c r="K230" s="7">
        <v>10</v>
      </c>
      <c r="AL230" s="1">
        <v>13</v>
      </c>
      <c r="AM230" s="1">
        <v>13</v>
      </c>
      <c r="AO230" s="1">
        <v>-1</v>
      </c>
      <c r="AQ230" s="1">
        <v>5</v>
      </c>
      <c r="AR230" s="1">
        <v>6</v>
      </c>
      <c r="AS230" s="1" t="s">
        <v>3866</v>
      </c>
      <c r="AZ230" s="2">
        <v>5</v>
      </c>
      <c r="BM230" s="2">
        <v>1</v>
      </c>
      <c r="EK230" s="2">
        <v>1</v>
      </c>
      <c r="EL230" s="2">
        <v>1</v>
      </c>
      <c r="EQ230" s="7" t="s">
        <v>3914</v>
      </c>
      <c r="ER230" s="20" t="s">
        <v>4587</v>
      </c>
      <c r="ES230" t="str">
        <f t="shared" si="57"/>
        <v>BGCOLOR(#000000):&amp;ref(Item/Armors/Armor-of-Twisting-Thorns.jpg,nolink,75x75,Armor of Twisting Thorns);|BGCOLOR(BLACK):COLOR(WHITE):''Armor of Twisting Thorns''</v>
      </c>
      <c r="ET230" t="str">
        <f t="shared" si="51"/>
        <v>&amp;ref(Spell/P_Blood.jpg,nolink,25x25,Blood);3&amp;ref(Spell/P_Nature.jpg,nolink,25x25,Nature);2</v>
      </c>
      <c r="EU230" t="str">
        <f t="shared" si="52"/>
        <v>&amp;ref(Spell/V_Blood.jpg,nolink,25x25,Blood Slave);15&amp;ref(Spell/V_Nature.jpg,nolink,25x25,Nature Gem);10</v>
      </c>
      <c r="EV230" t="str">
        <f t="shared" si="53"/>
        <v>n/a</v>
      </c>
      <c r="EW230" t="str">
        <f t="shared" si="54"/>
        <v>頭部防護：13&amp;br;胴体防護：13&amp;br;防御修正：-1&amp;br;装備負担：5&amp;br;行軍速度：-6&amp;br;魔法の防具</v>
      </c>
      <c r="EX230" t="str">
        <f t="shared" si="55"/>
        <v>&amp;ref(Item/Poison-Resistant.jpg,nolink,25x25,Poison Resistant (5));&amp;ref(Item/Poison-Barbs.jpg,nolink,25x25,Poison Barbs);</v>
      </c>
      <c r="EY230" t="str">
        <f t="shared" si="58"/>
        <v/>
      </c>
      <c r="EZ230" t="str">
        <f t="shared" si="66"/>
        <v/>
      </c>
      <c r="FA230" t="str">
        <f t="shared" si="59"/>
        <v/>
      </c>
      <c r="FB230" t="str">
        <f t="shared" si="56"/>
        <v>&amp;ref(Spell/P_Nature.jpg,nolink,25x25,Nature Magic Bonus (1));&amp;ref(Spell/P_Blood.jpg,nolink,25x25,Blood Magic Bonus (1));</v>
      </c>
      <c r="FC230" t="str">
        <f t="shared" si="60"/>
        <v/>
      </c>
      <c r="FD230" t="str">
        <f t="shared" si="61"/>
        <v>&amp;ref(Item/Poison-Resistant.jpg,nolink,25x25,Poison Resistant (5));&amp;ref(Item/Poison-Barbs.jpg,nolink,25x25,Poison Barbs);&amp;br;&amp;ref(Spell/P_Nature.jpg,nolink,25x25,Nature Magic Bonus (1));&amp;ref(Spell/P_Blood.jpg,nolink,25x25,Blood Magic Bonus (1));&amp;br;装備解除不可</v>
      </c>
      <c r="FE230" t="str">
        <f t="shared" si="62"/>
        <v>頭部防護：13&amp;br;胴体防護：13&amp;br;防御修正：-1&amp;br;装備負担：5&amp;br;行軍速度：-6&amp;br;魔法の防具&amp;br;&amp;br;&amp;ref(Item/Poison-Resistant.jpg,nolink,25x25,Poison Resistant (5));&amp;ref(Item/Poison-Barbs.jpg,nolink,25x25,Poison Barbs);&amp;br;&amp;ref(Spell/P_Nature.jpg,nolink,25x25,Nature Magic Bonus (1));&amp;ref(Spell/P_Blood.jpg,nolink,25x25,Blood Magic Bonus (1));&amp;br;装備解除不可</v>
      </c>
      <c r="FF230" t="str">
        <f t="shared" si="63"/>
        <v>&amp;br;&amp;ref(Item/Poison-Resistant.jpg,nolink,25x25,Poison Resistant (5));&amp;ref(Item/Poison-Barbs.jpg,nolink,25x25,Poison Barbs);&amp;br;&amp;ref(Spell/P_Nature.jpg,nolink,25x25,Nature Magic Bonus (1));&amp;ref(Spell/P_Blood.jpg,nolink,25x25,Blood Magic Bonus (1));&amp;br;装備解除不可</v>
      </c>
      <c r="FG230" t="str">
        <f t="shared" si="64"/>
        <v>~</v>
      </c>
      <c r="FH230" s="24" t="str">
        <f t="shared" si="65"/>
        <v xml:space="preserve">|BGCOLOR(#000000):&amp;ref(Item/Armors/Armor-of-Twisting-Thorns.jpg,nolink,75x75,Armor of Twisting Thorns);|BGCOLOR(BLACK):COLOR(WHITE):''Armor of Twisting Thorns''|鎧|&amp;ref(Spell/P_Blood.jpg,nolink,25x25,Blood);3&amp;ref(Spell/P_Nature.jpg,nolink,25x25,Nature);2|&amp;ref(Spell/V_Blood.jpg,nolink,25x25,Blood Slave);15&amp;ref(Spell/V_Nature.jpg,nolink,25x25,Nature Gem);10|
|~|&gt;|&gt;|&gt;|頭部防護：13&amp;br;胴体防護：13&amp;br;防御修正：-1&amp;br;装備負担：5&amp;br;行軍速度：-6&amp;br;魔法の防具&amp;br;&amp;br;&amp;ref(Item/Poison-Resistant.jpg,nolink,25x25,Poison Resistant (5));&amp;ref(Item/Poison-Barbs.jpg,nolink,25x25,Poison Barbs);&amp;br;&amp;ref(Spell/P_Nature.jpg,nolink,25x25,Nature Magic Bonus (1));&amp;ref(Spell/P_Blood.jpg,nolink,25x25,Blood Magic Bonus (1));&amp;br;装備解除不可|
|&gt;|&gt;|&gt;|&gt;|BGCOLOR(#F5F5F5):緑、血魔法増強。戦闘では扱いが難しい重量|
</v>
      </c>
    </row>
    <row r="231" spans="1:164" x14ac:dyDescent="0.15">
      <c r="A231" t="str">
        <f t="shared" si="67"/>
        <v>鎧6S</v>
      </c>
      <c r="C231" s="1" t="s">
        <v>3862</v>
      </c>
      <c r="E231" s="1">
        <v>6</v>
      </c>
      <c r="F231" s="1" t="s">
        <v>4794</v>
      </c>
      <c r="H231" s="1" t="s">
        <v>3864</v>
      </c>
      <c r="J231" s="1">
        <v>5</v>
      </c>
      <c r="AM231" s="1">
        <v>23</v>
      </c>
      <c r="AO231" s="1">
        <v>-1</v>
      </c>
      <c r="AQ231" s="1">
        <v>2</v>
      </c>
      <c r="AR231" s="1">
        <v>2</v>
      </c>
      <c r="AS231" s="1" t="s">
        <v>3866</v>
      </c>
      <c r="ER231" s="20" t="s">
        <v>4588</v>
      </c>
      <c r="ES231" t="str">
        <f t="shared" si="57"/>
        <v>BGCOLOR(#000000):&amp;ref(Item/Armors/Armor-of-Knights.jpg,nolink,75x75,Armor of Knights);|BGCOLOR(BLACK):COLOR(WHITE):''Armor of Knights''</v>
      </c>
      <c r="ET231" t="str">
        <f t="shared" si="51"/>
        <v>&amp;ref(Spell/P_Earth.jpg,nolink,25x25,Earth);1</v>
      </c>
      <c r="EU231" t="str">
        <f t="shared" si="52"/>
        <v>&amp;ref(Spell/V_Earth.jpg,nolink,25x25,Earth Gem);5</v>
      </c>
      <c r="EV231" t="str">
        <f t="shared" si="53"/>
        <v>n/a</v>
      </c>
      <c r="EW231" t="str">
        <f t="shared" si="54"/>
        <v>胴体防護：23&amp;br;防御修正：-1&amp;br;装備負担：2&amp;br;行軍速度：-2&amp;br;魔法の防具</v>
      </c>
      <c r="EX231" t="str">
        <f t="shared" si="55"/>
        <v>n/a</v>
      </c>
      <c r="EY231" t="str">
        <f t="shared" si="58"/>
        <v/>
      </c>
      <c r="EZ231" t="str">
        <f t="shared" si="66"/>
        <v/>
      </c>
      <c r="FA231" t="str">
        <f t="shared" si="59"/>
        <v/>
      </c>
      <c r="FB231" t="str">
        <f t="shared" si="56"/>
        <v/>
      </c>
      <c r="FC231" t="str">
        <f t="shared" si="60"/>
        <v/>
      </c>
      <c r="FD231" t="str">
        <f t="shared" si="61"/>
        <v/>
      </c>
      <c r="FE231" t="str">
        <f t="shared" si="62"/>
        <v>胴体防護：23&amp;br;防御修正：-1&amp;br;装備負担：2&amp;br;行軍速度：-2&amp;br;魔法の防具</v>
      </c>
      <c r="FF231" t="str">
        <f t="shared" si="63"/>
        <v>~</v>
      </c>
      <c r="FG231" t="str">
        <f t="shared" si="64"/>
        <v>~</v>
      </c>
      <c r="FH231" s="24" t="str">
        <f t="shared" si="65"/>
        <v xml:space="preserve">|BGCOLOR(#000000):&amp;ref(Item/Armors/Armor-of-Knights.jpg,nolink,75x75,Armor of Knights);|BGCOLOR(BLACK):COLOR(WHITE):''Armor of Knights''|鎧|&amp;ref(Spell/P_Earth.jpg,nolink,25x25,Earth);1|&amp;ref(Spell/V_Earth.jpg,nolink,25x25,Earth Gem);5|
|~|&gt;|&gt;|&gt;|胴体防護：23&amp;br;防御修正：-1&amp;br;装備負担：2&amp;br;行軍速度：-2&amp;br;魔法の防具|
|&gt;|&gt;|&gt;|&gt;|BGCOLOR(#F5F5F5):重量や費用の割に丈夫。特殊能力は持たない|
</v>
      </c>
    </row>
    <row r="232" spans="1:164" x14ac:dyDescent="0.15">
      <c r="A232" t="str">
        <f t="shared" si="67"/>
        <v/>
      </c>
      <c r="C232" s="1" t="s">
        <v>3862</v>
      </c>
      <c r="E232" s="1">
        <v>6</v>
      </c>
      <c r="F232" s="1" t="s">
        <v>3924</v>
      </c>
      <c r="H232" s="1" t="s">
        <v>3867</v>
      </c>
      <c r="J232" s="1">
        <v>10</v>
      </c>
      <c r="AM232" s="1">
        <v>16</v>
      </c>
      <c r="AO232" s="1">
        <v>-1</v>
      </c>
      <c r="AQ232" s="1">
        <v>3</v>
      </c>
      <c r="AR232" s="1">
        <v>4</v>
      </c>
      <c r="AS232" s="1" t="s">
        <v>3866</v>
      </c>
      <c r="EQ232" s="7" t="s">
        <v>3925</v>
      </c>
      <c r="ER232" s="20" t="s">
        <v>4589</v>
      </c>
      <c r="ES232" t="str">
        <f t="shared" si="57"/>
        <v>BGCOLOR(#000000):&amp;ref(Item/Armors/Marble-Armor.jpg,nolink,75x75,Marble Armor);|BGCOLOR(BLACK):COLOR(WHITE):''Marble Armor''</v>
      </c>
      <c r="ET232" t="str">
        <f t="shared" si="51"/>
        <v>&amp;ref(Spell/P_Earth.jpg,nolink,25x25,Earth);2</v>
      </c>
      <c r="EU232" t="str">
        <f t="shared" si="52"/>
        <v>&amp;ref(Spell/V_Earth.jpg,nolink,25x25,Earth Gem);10</v>
      </c>
      <c r="EV232" t="str">
        <f t="shared" si="53"/>
        <v>n/a</v>
      </c>
      <c r="EW232" t="str">
        <f t="shared" si="54"/>
        <v>胴体防護：16&amp;br;防御修正：-1&amp;br;装備負担：3&amp;br;行軍速度：-4&amp;br;魔法の防具</v>
      </c>
      <c r="EX232" t="str">
        <f t="shared" si="55"/>
        <v/>
      </c>
      <c r="EY232" t="str">
        <f t="shared" si="58"/>
        <v/>
      </c>
      <c r="EZ232" t="str">
        <f t="shared" si="66"/>
        <v/>
      </c>
      <c r="FA232" t="str">
        <f t="shared" si="59"/>
        <v/>
      </c>
      <c r="FB232" t="str">
        <f t="shared" si="56"/>
        <v/>
      </c>
      <c r="FC232" t="str">
        <f t="shared" si="60"/>
        <v/>
      </c>
      <c r="FD232" t="str">
        <f t="shared" si="61"/>
        <v>常時効果：Stoneskin</v>
      </c>
      <c r="FE232" t="str">
        <f t="shared" si="62"/>
        <v>胴体防護：16&amp;br;防御修正：-1&amp;br;装備負担：3&amp;br;行軍速度：-4&amp;br;魔法の防具&amp;br;&amp;br;常時効果：Stoneskin</v>
      </c>
      <c r="FF232" t="str">
        <f t="shared" si="63"/>
        <v>&amp;br;常時効果：Stoneskin</v>
      </c>
      <c r="FG232" t="str">
        <f t="shared" si="64"/>
        <v>~</v>
      </c>
      <c r="FH232" s="24" t="str">
        <f t="shared" si="65"/>
        <v xml:space="preserve">|BGCOLOR(#000000):&amp;ref(Item/Armors/Marble-Armor.jpg,nolink,75x75,Marble Armor);|BGCOLOR(BLACK):COLOR(WHITE):''Marble Armor''|鎧|&amp;ref(Spell/P_Earth.jpg,nolink,25x25,Earth);2|&amp;ref(Spell/V_Earth.jpg,nolink,25x25,Earth Gem);10|
|~|&gt;|&gt;|&gt;|胴体防護：16&amp;br;防御修正：-1&amp;br;装備負担：3&amp;br;行軍速度：-4&amp;br;魔法の防具&amp;br;&amp;br;常時効果：Stoneskin|
|&gt;|&gt;|&gt;|&gt;|BGCOLOR(#F5F5F5):着用者も硬くなる。冷気に注意|
</v>
      </c>
    </row>
    <row r="233" spans="1:164" x14ac:dyDescent="0.15">
      <c r="A233" t="str">
        <f t="shared" si="67"/>
        <v/>
      </c>
      <c r="C233" s="1" t="s">
        <v>3862</v>
      </c>
      <c r="E233" s="1">
        <v>6</v>
      </c>
      <c r="F233" s="1" t="s">
        <v>3926</v>
      </c>
      <c r="H233" s="1" t="s">
        <v>3927</v>
      </c>
      <c r="J233" s="1">
        <v>25</v>
      </c>
      <c r="AM233" s="1">
        <v>17</v>
      </c>
      <c r="AO233" s="1">
        <v>-4</v>
      </c>
      <c r="AQ233" s="1">
        <v>3</v>
      </c>
      <c r="AR233" s="1">
        <v>0</v>
      </c>
      <c r="AS233" s="1" t="s">
        <v>3866</v>
      </c>
      <c r="BG233" s="2">
        <v>5</v>
      </c>
      <c r="BS233" s="2">
        <v>1</v>
      </c>
      <c r="DJ233" s="2">
        <v>0</v>
      </c>
      <c r="EQ233" s="7" t="s">
        <v>3931</v>
      </c>
      <c r="ER233" s="20" t="s">
        <v>4590</v>
      </c>
      <c r="ES233" t="str">
        <f t="shared" si="57"/>
        <v>BGCOLOR(#000000):&amp;ref(Item/Armors/Stymphalian-Wings.jpg,nolink,75x75,Stymphalian Wings);|BGCOLOR(BLACK):COLOR(WHITE):''Stymphalian Wings''</v>
      </c>
      <c r="ET233" t="str">
        <f t="shared" si="51"/>
        <v>&amp;ref(Spell/P_Earth.jpg,nolink,25x25,Earth);4</v>
      </c>
      <c r="EU233" t="str">
        <f t="shared" si="52"/>
        <v>&amp;ref(Spell/V_Earth.jpg,nolink,25x25,Earth Gem);25</v>
      </c>
      <c r="EV233" t="str">
        <f t="shared" si="53"/>
        <v>n/a</v>
      </c>
      <c r="EW233" t="str">
        <f t="shared" si="54"/>
        <v>胴体防護：17&amp;br;防御修正：-4&amp;br;装備負担：3&amp;br;行軍速度：-0&amp;br;魔法の防具</v>
      </c>
      <c r="EX233" t="str">
        <f t="shared" si="55"/>
        <v>&amp;ref(Item/Causes-Fear.jpg,nolink,25x25,Fear (5));</v>
      </c>
      <c r="EY233" t="str">
        <f t="shared" si="58"/>
        <v>&amp;ref(Item/Trample.jpg,nolink,25x25,Trample);</v>
      </c>
      <c r="EZ233" t="str">
        <f t="shared" si="66"/>
        <v/>
      </c>
      <c r="FA233" t="str">
        <f t="shared" si="59"/>
        <v>&amp;ref(Item/Flying.jpg,nolink,25x25,Flying);</v>
      </c>
      <c r="FB233" t="str">
        <f t="shared" si="56"/>
        <v/>
      </c>
      <c r="FC233" t="str">
        <f t="shared" si="60"/>
        <v/>
      </c>
      <c r="FD233" t="str">
        <f t="shared" si="61"/>
        <v>&amp;ref(Item/Causes-Fear.jpg,nolink,25x25,Fear (5));&amp;ref(Item/Trample.jpg,nolink,25x25,Trample);&amp;br;&amp;ref(Item/Flying.jpg,nolink,25x25,Flying);&amp;br;攻撃技能-4&amp;br;騎乗中使用不可</v>
      </c>
      <c r="FE233" t="str">
        <f t="shared" si="62"/>
        <v>胴体防護：17&amp;br;防御修正：-4&amp;br;装備負担：3&amp;br;行軍速度：-0&amp;br;魔法の防具&amp;br;&amp;br;&amp;ref(Item/Causes-Fear.jpg,nolink,25x25,Fear (5));&amp;ref(Item/Trample.jpg,nolink,25x25,Trample);&amp;br;&amp;ref(Item/Flying.jpg,nolink,25x25,Flying);&amp;br;攻撃技能-4&amp;br;騎乗中使用不可</v>
      </c>
      <c r="FF233" t="str">
        <f t="shared" si="63"/>
        <v>&amp;br;&amp;ref(Item/Causes-Fear.jpg,nolink,25x25,Fear (5));&amp;ref(Item/Trample.jpg,nolink,25x25,Trample);&amp;br;&amp;ref(Item/Flying.jpg,nolink,25x25,Flying);&amp;br;攻撃技能-4&amp;br;騎乗中使用不可</v>
      </c>
      <c r="FG233" t="str">
        <f t="shared" si="64"/>
        <v>~</v>
      </c>
      <c r="FH233" s="24" t="str">
        <f t="shared" si="65"/>
        <v xml:space="preserve">|BGCOLOR(#000000):&amp;ref(Item/Armors/Stymphalian-Wings.jpg,nolink,75x75,Stymphalian Wings);|BGCOLOR(BLACK):COLOR(WHITE):''Stymphalian Wings''|鎧|&amp;ref(Spell/P_Earth.jpg,nolink,25x25,Earth);4|&amp;ref(Spell/V_Earth.jpg,nolink,25x25,Earth Gem);25|
|~|&gt;|&gt;|&gt;|胴体防護：17&amp;br;防御修正：-4&amp;br;装備負担：3&amp;br;行軍速度：-0&amp;br;魔法の防具&amp;br;&amp;br;&amp;ref(Item/Causes-Fear.jpg,nolink,25x25,Fear (5));&amp;ref(Item/Trample.jpg,nolink,25x25,Trample);&amp;br;&amp;ref(Item/Flying.jpg,nolink,25x25,Flying);&amp;br;攻撃技能-4&amp;br;騎乗中使用不可|
|&gt;|&gt;|&gt;|&gt;|BGCOLOR(#F5F5F5):着る飛行型蹂躙装置。大型の指揮官が使うと強力|
</v>
      </c>
    </row>
    <row r="234" spans="1:164" x14ac:dyDescent="0.15">
      <c r="A234" t="str">
        <f t="shared" si="67"/>
        <v/>
      </c>
      <c r="C234" s="1" t="s">
        <v>3862</v>
      </c>
      <c r="E234" s="1">
        <v>6</v>
      </c>
      <c r="F234" s="1" t="s">
        <v>3932</v>
      </c>
      <c r="H234" s="1" t="s">
        <v>3881</v>
      </c>
      <c r="I234" s="1" t="s">
        <v>3869</v>
      </c>
      <c r="J234" s="1">
        <v>5</v>
      </c>
      <c r="K234" s="7">
        <v>5</v>
      </c>
      <c r="AM234" s="1">
        <v>11</v>
      </c>
      <c r="AO234" s="1">
        <v>-1</v>
      </c>
      <c r="AQ234" s="1">
        <v>1</v>
      </c>
      <c r="AR234" s="1">
        <v>0</v>
      </c>
      <c r="AS234" s="1" t="s">
        <v>3866</v>
      </c>
      <c r="BV234" s="2">
        <v>3</v>
      </c>
      <c r="EQ234" s="7" t="s">
        <v>3933</v>
      </c>
      <c r="ER234" s="20" t="s">
        <v>4591</v>
      </c>
      <c r="ES234" t="str">
        <f t="shared" si="57"/>
        <v>BGCOLOR(#000000):&amp;ref(Item/Armors/Rainbow-Armor.jpg,nolink,75x75,Rainbow Armor);|BGCOLOR(BLACK):COLOR(WHITE):''Rainbow Armor''</v>
      </c>
      <c r="ET234" t="str">
        <f t="shared" si="51"/>
        <v>&amp;ref(Spell/P_Air.jpg,nolink,25x25,Air);1&amp;ref(Spell/P_Nature.jpg,nolink,25x25,Nature);1</v>
      </c>
      <c r="EU234" t="str">
        <f t="shared" si="52"/>
        <v>&amp;ref(Spell/V_Air.jpg,nolink,25x25,Air Gem);5&amp;ref(Spell/V_Nature.jpg,nolink,25x25,Nature Gem);5</v>
      </c>
      <c r="EV234" t="str">
        <f t="shared" si="53"/>
        <v>n/a</v>
      </c>
      <c r="EW234" t="str">
        <f t="shared" si="54"/>
        <v>胴体防護：11&amp;br;防御修正：-1&amp;br;装備負担：1&amp;br;行軍速度：-0&amp;br;魔法の防具</v>
      </c>
      <c r="EX234" t="str">
        <f t="shared" si="55"/>
        <v/>
      </c>
      <c r="EY234" t="str">
        <f t="shared" si="58"/>
        <v>&amp;ref(Item/Reinvigoration.jpg,nolink,25x25,Reinvigoration (3));</v>
      </c>
      <c r="EZ234" t="str">
        <f t="shared" si="66"/>
        <v/>
      </c>
      <c r="FA234" t="str">
        <f t="shared" si="59"/>
        <v/>
      </c>
      <c r="FB234" t="str">
        <f t="shared" si="56"/>
        <v/>
      </c>
      <c r="FC234" t="str">
        <f t="shared" si="60"/>
        <v/>
      </c>
      <c r="FD234" t="str">
        <f t="shared" si="61"/>
        <v>&amp;ref(Item/Reinvigoration.jpg,nolink,25x25,Reinvigoration (3));&amp;br;魔法抵抗+2</v>
      </c>
      <c r="FE234" t="str">
        <f t="shared" si="62"/>
        <v>胴体防護：11&amp;br;防御修正：-1&amp;br;装備負担：1&amp;br;行軍速度：-0&amp;br;魔法の防具&amp;br;&amp;br;&amp;ref(Item/Reinvigoration.jpg,nolink,25x25,Reinvigoration (3));&amp;br;魔法抵抗+2</v>
      </c>
      <c r="FF234" t="str">
        <f t="shared" si="63"/>
        <v>&amp;br;&amp;ref(Item/Reinvigoration.jpg,nolink,25x25,Reinvigoration (3));&amp;br;魔法抵抗+2</v>
      </c>
      <c r="FG234" t="str">
        <f t="shared" si="64"/>
        <v>~</v>
      </c>
      <c r="FH234" s="24" t="str">
        <f t="shared" si="65"/>
        <v xml:space="preserve">|BGCOLOR(#000000):&amp;ref(Item/Armors/Rainbow-Armor.jpg,nolink,75x75,Rainbow Armor);|BGCOLOR(BLACK):COLOR(WHITE):''Rainbow Armor''|鎧|&amp;ref(Spell/P_Air.jpg,nolink,25x25,Air);1&amp;ref(Spell/P_Nature.jpg,nolink,25x25,Nature);1|&amp;ref(Spell/V_Air.jpg,nolink,25x25,Air Gem);5&amp;ref(Spell/V_Nature.jpg,nolink,25x25,Nature Gem);5|
|~|&gt;|&gt;|&gt;|胴体防護：11&amp;br;防御修正：-1&amp;br;装備負担：1&amp;br;行軍速度：-0&amp;br;魔法の防具&amp;br;&amp;br;&amp;ref(Item/Reinvigoration.jpg,nolink,25x25,Reinvigoration (3));&amp;br;魔法抵抗+2|
|&gt;|&gt;|&gt;|&gt;|BGCOLOR(#F5F5F5):軽く、疲労回復も備える。魔法抵抗も補強|
</v>
      </c>
    </row>
    <row r="235" spans="1:164" x14ac:dyDescent="0.15">
      <c r="A235" t="str">
        <f t="shared" si="67"/>
        <v/>
      </c>
      <c r="C235" s="1" t="s">
        <v>3862</v>
      </c>
      <c r="E235" s="1">
        <v>6</v>
      </c>
      <c r="F235" s="1" t="s">
        <v>3934</v>
      </c>
      <c r="H235" s="1" t="s">
        <v>3935</v>
      </c>
      <c r="I235" s="1" t="s">
        <v>3896</v>
      </c>
      <c r="J235" s="1">
        <v>40</v>
      </c>
      <c r="K235" s="7">
        <v>40</v>
      </c>
      <c r="AM235" s="1">
        <v>3</v>
      </c>
      <c r="AO235" s="1">
        <v>0</v>
      </c>
      <c r="AQ235" s="1">
        <v>0</v>
      </c>
      <c r="AR235" s="1">
        <v>0</v>
      </c>
      <c r="AS235" s="1" t="s">
        <v>3866</v>
      </c>
      <c r="BV235" s="2">
        <v>5</v>
      </c>
      <c r="DC235" s="2">
        <v>1</v>
      </c>
      <c r="EE235" s="2">
        <v>1</v>
      </c>
      <c r="EF235" s="2">
        <v>1</v>
      </c>
      <c r="EG235" s="2">
        <v>1</v>
      </c>
      <c r="EH235" s="2">
        <v>1</v>
      </c>
      <c r="EI235" s="2">
        <v>1</v>
      </c>
      <c r="EJ235" s="2">
        <v>1</v>
      </c>
      <c r="EK235" s="2">
        <v>1</v>
      </c>
      <c r="EL235" s="2">
        <v>1</v>
      </c>
      <c r="ER235" s="20" t="s">
        <v>4592</v>
      </c>
      <c r="ES235" t="str">
        <f t="shared" si="57"/>
        <v>BGCOLOR(#000000):&amp;ref(Item/Armors/Robe-of-the-Magi.jpg,nolink,75x75,Robe of the Magi);|BGCOLOR(BLACK):COLOR(WHITE):''Robe of the Magi''</v>
      </c>
      <c r="ET235" t="str">
        <f t="shared" si="51"/>
        <v>&amp;ref(Spell/P_Air.jpg,nolink,25x25,Air);5&amp;ref(Spell/P_Blood.jpg,nolink,25x25,Blood);5</v>
      </c>
      <c r="EU235" t="str">
        <f t="shared" si="52"/>
        <v>&amp;ref(Spell/V_Air.jpg,nolink,25x25,Air Gem);40&amp;ref(Spell/V_Blood.jpg,nolink,25x25,Blood Slave);40</v>
      </c>
      <c r="EV235" t="str">
        <f t="shared" si="53"/>
        <v>n/a</v>
      </c>
      <c r="EW235" t="str">
        <f t="shared" si="54"/>
        <v>胴体防護：3&amp;br;防御修正：0&amp;br;装備負担：0&amp;br;行軍速度：-0&amp;br;魔法の防具</v>
      </c>
      <c r="EX235" t="str">
        <f t="shared" si="55"/>
        <v/>
      </c>
      <c r="EY235" t="str">
        <f t="shared" si="58"/>
        <v>&amp;ref(Item/Reinvigoration.jpg,nolink,25x25,Reinvigoration (5));</v>
      </c>
      <c r="EZ235" t="str">
        <f t="shared" si="66"/>
        <v/>
      </c>
      <c r="FA235" t="str">
        <f t="shared" si="59"/>
        <v>&amp;ref(Item/Horror-Marked.jpg,nolink,25x25,Causes Horror Mark);</v>
      </c>
      <c r="FB235" t="str">
        <f t="shared" si="56"/>
        <v>&amp;ref(Spell/P_Fire.jpg,nolink,25x25,Fire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v>
      </c>
      <c r="FC235" t="str">
        <f t="shared" si="60"/>
        <v/>
      </c>
      <c r="FD235" t="str">
        <f t="shared" si="61"/>
        <v>&amp;ref(Item/Reinvigoration.jpg,nolink,25x25,Reinvigoration (5));&amp;br;&amp;ref(Item/Horror-Marked.jpg,nolink,25x25,Causes Horror Mark);&amp;br;&amp;ref(Spell/P_Fire.jpg,nolink,25x25,Fire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v>
      </c>
      <c r="FE235" t="str">
        <f t="shared" si="62"/>
        <v>胴体防護：3&amp;br;防御修正：0&amp;br;装備負担：0&amp;br;行軍速度：-0&amp;br;魔法の防具&amp;br;&amp;br;&amp;ref(Item/Reinvigoration.jpg,nolink,25x25,Reinvigoration (5));&amp;br;&amp;ref(Item/Horror-Marked.jpg,nolink,25x25,Causes Horror Mark);&amp;br;&amp;ref(Spell/P_Fire.jpg,nolink,25x25,Fire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v>
      </c>
      <c r="FF235" t="str">
        <f t="shared" si="63"/>
        <v>&amp;br;&amp;ref(Item/Reinvigoration.jpg,nolink,25x25,Reinvigoration (5));&amp;br;&amp;ref(Item/Horror-Marked.jpg,nolink,25x25,Causes Horror Mark);&amp;br;&amp;ref(Spell/P_Fire.jpg,nolink,25x25,Fire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v>
      </c>
      <c r="FG235" t="str">
        <f t="shared" si="64"/>
        <v>~</v>
      </c>
      <c r="FH235" s="24" t="str">
        <f t="shared" si="65"/>
        <v xml:space="preserve">|BGCOLOR(#000000):&amp;ref(Item/Armors/Robe-of-the-Magi.jpg,nolink,75x75,Robe of the Magi);|BGCOLOR(BLACK):COLOR(WHITE):''Robe of the Magi''|鎧|&amp;ref(Spell/P_Air.jpg,nolink,25x25,Air);5&amp;ref(Spell/P_Blood.jpg,nolink,25x25,Blood);5|&amp;ref(Spell/V_Air.jpg,nolink,25x25,Air Gem);40&amp;ref(Spell/V_Blood.jpg,nolink,25x25,Blood Slave);40|
|~|&gt;|&gt;|&gt;|胴体防護：3&amp;br;防御修正：0&amp;br;装備負担：0&amp;br;行軍速度：-0&amp;br;魔法の防具&amp;br;&amp;br;&amp;ref(Item/Reinvigoration.jpg,nolink,25x25,Reinvigoration (5));&amp;br;&amp;ref(Item/Horror-Marked.jpg,nolink,25x25,Causes Horror Mark);&amp;br;&amp;ref(Spell/P_Fire.jpg,nolink,25x25,Fire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
|&gt;|&gt;|&gt;|&gt;|BGCOLOR(#F5F5F5):全魔法増強。疲労も高速で回復させる|
</v>
      </c>
    </row>
    <row r="236" spans="1:164" x14ac:dyDescent="0.15">
      <c r="A236" t="str">
        <f t="shared" si="67"/>
        <v/>
      </c>
      <c r="C236" s="1" t="s">
        <v>3862</v>
      </c>
      <c r="E236" s="1">
        <v>6</v>
      </c>
      <c r="F236" s="1" t="s">
        <v>3936</v>
      </c>
      <c r="H236" s="1" t="s">
        <v>3937</v>
      </c>
      <c r="J236" s="1">
        <v>25</v>
      </c>
      <c r="AM236" s="1">
        <v>4</v>
      </c>
      <c r="AO236" s="1">
        <v>0</v>
      </c>
      <c r="AQ236" s="1">
        <v>0</v>
      </c>
      <c r="AR236" s="1">
        <v>0</v>
      </c>
      <c r="AS236" s="1" t="s">
        <v>3866</v>
      </c>
      <c r="BC236" s="2">
        <v>25</v>
      </c>
      <c r="ER236" s="20" t="s">
        <v>4593</v>
      </c>
      <c r="ES236" t="str">
        <f t="shared" si="57"/>
        <v>BGCOLOR(#000000):&amp;ref(Item/Armors/Robe-of-Invulnerability.jpg,nolink,75x75,Robe of Invulnerability);|BGCOLOR(BLACK):COLOR(WHITE):''Robe of Invulnerability''</v>
      </c>
      <c r="ET236" t="str">
        <f t="shared" si="51"/>
        <v>&amp;ref(Spell/P_Death.jpg,nolink,25x25,Death);4</v>
      </c>
      <c r="EU236" t="str">
        <f t="shared" si="52"/>
        <v>&amp;ref(Spell/V_Death.jpg,nolink,25x25,Death Gem);25</v>
      </c>
      <c r="EV236" t="str">
        <f t="shared" si="53"/>
        <v>n/a</v>
      </c>
      <c r="EW236" t="str">
        <f t="shared" si="54"/>
        <v>胴体防護：4&amp;br;防御修正：0&amp;br;装備負担：0&amp;br;行軍速度：-0&amp;br;魔法の防具</v>
      </c>
      <c r="EX236" t="str">
        <f t="shared" si="55"/>
        <v>&amp;ref(Item/Invulnerable.jpg,nolink,25x25,Invulnerable (25));</v>
      </c>
      <c r="EY236" t="str">
        <f t="shared" si="58"/>
        <v/>
      </c>
      <c r="EZ236" t="str">
        <f t="shared" si="66"/>
        <v/>
      </c>
      <c r="FA236" t="str">
        <f t="shared" si="59"/>
        <v/>
      </c>
      <c r="FB236" t="str">
        <f t="shared" si="56"/>
        <v/>
      </c>
      <c r="FC236" t="str">
        <f t="shared" si="60"/>
        <v/>
      </c>
      <c r="FD236" t="str">
        <f t="shared" si="61"/>
        <v>&amp;ref(Item/Invulnerable.jpg,nolink,25x25,Invulnerable (25));</v>
      </c>
      <c r="FE236" t="str">
        <f t="shared" si="62"/>
        <v>胴体防護：4&amp;br;防御修正：0&amp;br;装備負担：0&amp;br;行軍速度：-0&amp;br;魔法の防具&amp;br;&amp;br;&amp;ref(Item/Invulnerable.jpg,nolink,25x25,Invulnerable (25));</v>
      </c>
      <c r="FF236" t="str">
        <f t="shared" si="63"/>
        <v>&amp;br;&amp;ref(Item/Invulnerable.jpg,nolink,25x25,Invulnerable (25));</v>
      </c>
      <c r="FG236" t="str">
        <f t="shared" si="64"/>
        <v>~</v>
      </c>
      <c r="FH236" s="24" t="str">
        <f t="shared" si="65"/>
        <v xml:space="preserve">|BGCOLOR(#000000):&amp;ref(Item/Armors/Robe-of-Invulnerability.jpg,nolink,75x75,Robe of Invulnerability);|BGCOLOR(BLACK):COLOR(WHITE):''Robe of Invulnerability''|鎧|&amp;ref(Spell/P_Death.jpg,nolink,25x25,Death);4|&amp;ref(Spell/V_Death.jpg,nolink,25x25,Death Gem);25|
|~|&gt;|&gt;|&gt;|胴体防護：4&amp;br;防御修正：0&amp;br;装備負担：0&amp;br;行軍速度：-0&amp;br;魔法の防具&amp;br;&amp;br;&amp;ref(Item/Invulnerable.jpg,nolink,25x25,Invulnerable (25));|
|&gt;|&gt;|&gt;|&gt;|BGCOLOR(#F5F5F5):魔法属性がない攻撃に強い。それ以外にはお粗末|
</v>
      </c>
    </row>
    <row r="237" spans="1:164" x14ac:dyDescent="0.15">
      <c r="A237" t="str">
        <f t="shared" si="67"/>
        <v/>
      </c>
      <c r="C237" s="1" t="s">
        <v>3862</v>
      </c>
      <c r="E237" s="1">
        <v>6</v>
      </c>
      <c r="F237" s="1" t="s">
        <v>3938</v>
      </c>
      <c r="H237" s="1" t="s">
        <v>3909</v>
      </c>
      <c r="J237" s="1">
        <v>10</v>
      </c>
      <c r="AM237" s="1">
        <v>16</v>
      </c>
      <c r="AO237" s="1">
        <v>-2</v>
      </c>
      <c r="AQ237" s="1">
        <v>2</v>
      </c>
      <c r="AR237" s="1">
        <v>2</v>
      </c>
      <c r="AS237" s="1" t="s">
        <v>3866</v>
      </c>
      <c r="AY237" s="2">
        <v>5</v>
      </c>
      <c r="BB237" s="2">
        <v>1</v>
      </c>
      <c r="EQ237" s="7" t="s">
        <v>3939</v>
      </c>
      <c r="ER237" s="20" t="s">
        <v>4594</v>
      </c>
      <c r="ES237" t="str">
        <f t="shared" si="57"/>
        <v>BGCOLOR(#000000):&amp;ref(Item/Armors/Rime-Hauberk.jpg,nolink,75x75,Rime Hauberk);|BGCOLOR(BLACK):COLOR(WHITE):''Rime Hauberk''</v>
      </c>
      <c r="ET237" t="str">
        <f t="shared" si="51"/>
        <v>&amp;ref(Spell/P_Water.jpg,nolink,25x25,Water);2</v>
      </c>
      <c r="EU237" t="str">
        <f t="shared" si="52"/>
        <v>&amp;ref(Spell/V_Water.jpg,nolink,25x25,Water Gem);10</v>
      </c>
      <c r="EV237" t="str">
        <f t="shared" si="53"/>
        <v>n/a</v>
      </c>
      <c r="EW237" t="str">
        <f t="shared" si="54"/>
        <v>胴体防護：16&amp;br;防御修正：-2&amp;br;装備負担：2&amp;br;行軍速度：-2&amp;br;魔法の防具</v>
      </c>
      <c r="EX237" t="str">
        <f t="shared" si="55"/>
        <v>&amp;ref(Item/Cold-Resistant.jpg,nolink,25x25,Cold Resistant (5));&amp;ref(Item/Ice-Protection.jpg,nolink,25x25,Ice Protection (1));</v>
      </c>
      <c r="EY237" t="str">
        <f t="shared" si="58"/>
        <v/>
      </c>
      <c r="EZ237" t="str">
        <f t="shared" si="66"/>
        <v/>
      </c>
      <c r="FA237" t="str">
        <f t="shared" si="59"/>
        <v/>
      </c>
      <c r="FB237" t="str">
        <f t="shared" si="56"/>
        <v/>
      </c>
      <c r="FC237" t="str">
        <f t="shared" si="60"/>
        <v/>
      </c>
      <c r="FD237" t="str">
        <f t="shared" si="61"/>
        <v>&amp;ref(Item/Cold-Resistant.jpg,nolink,25x25,Cold Resistant (5));&amp;ref(Item/Ice-Protection.jpg,nolink,25x25,Ice Protection (1));&amp;br;常時効果：Breath of Winter</v>
      </c>
      <c r="FE237" t="str">
        <f t="shared" si="62"/>
        <v>胴体防護：16&amp;br;防御修正：-2&amp;br;装備負担：2&amp;br;行軍速度：-2&amp;br;魔法の防具&amp;br;&amp;br;&amp;ref(Item/Cold-Resistant.jpg,nolink,25x25,Cold Resistant (5));&amp;ref(Item/Ice-Protection.jpg,nolink,25x25,Ice Protection (1));&amp;br;常時効果：Breath of Winter</v>
      </c>
      <c r="FF237" t="str">
        <f t="shared" si="63"/>
        <v>&amp;br;&amp;ref(Item/Cold-Resistant.jpg,nolink,25x25,Cold Resistant (5));&amp;ref(Item/Ice-Protection.jpg,nolink,25x25,Ice Protection (1));&amp;br;常時効果：Breath of Winter</v>
      </c>
      <c r="FG237" t="str">
        <f t="shared" si="64"/>
        <v>~</v>
      </c>
      <c r="FH237" s="24" t="str">
        <f t="shared" si="65"/>
        <v xml:space="preserve">|BGCOLOR(#000000):&amp;ref(Item/Armors/Rime-Hauberk.jpg,nolink,75x75,Rime Hauberk);|BGCOLOR(BLACK):COLOR(WHITE):''Rime Hauberk''|鎧|&amp;ref(Spell/P_Water.jpg,nolink,25x25,Water);2|&amp;ref(Spell/V_Water.jpg,nolink,25x25,Water Gem);10|
|~|&gt;|&gt;|&gt;|胴体防護：16&amp;br;防御修正：-2&amp;br;装備負担：2&amp;br;行軍速度：-2&amp;br;魔法の防具&amp;br;&amp;br;&amp;ref(Item/Cold-Resistant.jpg,nolink,25x25,Cold Resistant (5));&amp;ref(Item/Ice-Protection.jpg,nolink,25x25,Ice Protection (1));&amp;br;常時効果：Breath of Winter|
|&gt;|&gt;|&gt;|&gt;|BGCOLOR(#F5F5F5):冷気を放つ鎧。寒い州でこそ真価を発揮|
</v>
      </c>
    </row>
    <row r="238" spans="1:164" x14ac:dyDescent="0.15">
      <c r="A238" t="str">
        <f t="shared" si="67"/>
        <v/>
      </c>
      <c r="C238" s="1" t="s">
        <v>3862</v>
      </c>
      <c r="E238" s="1">
        <v>6</v>
      </c>
      <c r="F238" s="1" t="s">
        <v>3940</v>
      </c>
      <c r="H238" s="1" t="s">
        <v>3909</v>
      </c>
      <c r="I238" s="1" t="s">
        <v>3864</v>
      </c>
      <c r="J238" s="1">
        <v>10</v>
      </c>
      <c r="K238" s="7">
        <v>5</v>
      </c>
      <c r="AM238" s="1">
        <v>16</v>
      </c>
      <c r="AO238" s="1">
        <v>-1</v>
      </c>
      <c r="AQ238" s="1">
        <v>4</v>
      </c>
      <c r="AR238" s="1">
        <v>6</v>
      </c>
      <c r="AS238" s="1" t="s">
        <v>3866</v>
      </c>
      <c r="CV238" s="2">
        <v>1</v>
      </c>
      <c r="ER238" s="20" t="s">
        <v>4595</v>
      </c>
      <c r="ES238" t="str">
        <f t="shared" si="57"/>
        <v>BGCOLOR(#000000):&amp;ref(Item/Armors/Jade-Armor.jpg,nolink,75x75,Jade Armor);|BGCOLOR(BLACK):COLOR(WHITE):''Jade Armor''</v>
      </c>
      <c r="ET238" t="str">
        <f t="shared" si="51"/>
        <v>&amp;ref(Spell/P_Water.jpg,nolink,25x25,Water);2&amp;ref(Spell/P_Earth.jpg,nolink,25x25,Earth);1</v>
      </c>
      <c r="EU238" t="str">
        <f t="shared" si="52"/>
        <v>&amp;ref(Spell/V_Water.jpg,nolink,25x25,Water Gem);10&amp;ref(Spell/V_Earth.jpg,nolink,25x25,Earth Gem);5</v>
      </c>
      <c r="EV238" t="str">
        <f t="shared" si="53"/>
        <v>n/a</v>
      </c>
      <c r="EW238" t="str">
        <f t="shared" si="54"/>
        <v>胴体防護：16&amp;br;防御修正：-1&amp;br;装備負担：4&amp;br;行軍速度：-6&amp;br;魔法の防具</v>
      </c>
      <c r="EX238" t="str">
        <f t="shared" si="55"/>
        <v/>
      </c>
      <c r="EY238" t="str">
        <f t="shared" si="58"/>
        <v/>
      </c>
      <c r="EZ238" t="str">
        <f t="shared" si="66"/>
        <v/>
      </c>
      <c r="FA238" t="str">
        <f t="shared" si="59"/>
        <v>&amp;ref(Item/Quickness.jpg,nolink,25x25,Quickness);</v>
      </c>
      <c r="FB238" t="str">
        <f t="shared" si="56"/>
        <v/>
      </c>
      <c r="FC238" t="str">
        <f t="shared" si="60"/>
        <v/>
      </c>
      <c r="FD238" t="str">
        <f t="shared" si="61"/>
        <v>&amp;ref(Item/Quickness.jpg,nolink,25x25,Quickness);</v>
      </c>
      <c r="FE238" t="str">
        <f t="shared" si="62"/>
        <v>胴体防護：16&amp;br;防御修正：-1&amp;br;装備負担：4&amp;br;行軍速度：-6&amp;br;魔法の防具&amp;br;&amp;br;&amp;ref(Item/Quickness.jpg,nolink,25x25,Quickness);</v>
      </c>
      <c r="FF238" t="str">
        <f t="shared" si="63"/>
        <v>&amp;br;&amp;ref(Item/Quickness.jpg,nolink,25x25,Quickness);</v>
      </c>
      <c r="FG238" t="str">
        <f t="shared" si="64"/>
        <v>~</v>
      </c>
      <c r="FH238" s="24" t="str">
        <f t="shared" si="65"/>
        <v xml:space="preserve">|BGCOLOR(#000000):&amp;ref(Item/Armors/Jade-Armor.jpg,nolink,75x75,Jade Armor);|BGCOLOR(BLACK):COLOR(WHITE):''Jade Armor''|鎧|&amp;ref(Spell/P_Water.jpg,nolink,25x25,Water);2&amp;ref(Spell/P_Earth.jpg,nolink,25x25,Earth);1|&amp;ref(Spell/V_Water.jpg,nolink,25x25,Water Gem);10&amp;ref(Spell/V_Earth.jpg,nolink,25x25,Earth Gem);5|
|~|&gt;|&gt;|&gt;|胴体防護：16&amp;br;防御修正：-1&amp;br;装備負担：4&amp;br;行軍速度：-6&amp;br;魔法の防具&amp;br;&amp;br;&amp;ref(Item/Quickness.jpg,nolink,25x25,Quickness);|
|&gt;|&gt;|&gt;|&gt;|BGCOLOR(#F5F5F5):加速機能付き。重量と加速から来る疲労が問題|
</v>
      </c>
    </row>
    <row r="239" spans="1:164" x14ac:dyDescent="0.15">
      <c r="A239" t="str">
        <f t="shared" si="67"/>
        <v/>
      </c>
      <c r="C239" s="1" t="s">
        <v>3862</v>
      </c>
      <c r="E239" s="1">
        <v>6</v>
      </c>
      <c r="F239" s="1" t="s">
        <v>3941</v>
      </c>
      <c r="H239" s="1" t="s">
        <v>3937</v>
      </c>
      <c r="J239" s="1">
        <v>25</v>
      </c>
      <c r="AM239" s="1">
        <v>7</v>
      </c>
      <c r="AO239" s="1">
        <v>-3</v>
      </c>
      <c r="AQ239" s="1">
        <v>3</v>
      </c>
      <c r="AR239" s="1">
        <v>4</v>
      </c>
      <c r="AS239" s="1" t="s">
        <v>3866</v>
      </c>
      <c r="AY239" s="2">
        <v>5</v>
      </c>
      <c r="EQ239" s="7" t="s">
        <v>3942</v>
      </c>
      <c r="ER239" s="20" t="s">
        <v>4596</v>
      </c>
      <c r="ES239" t="str">
        <f t="shared" si="57"/>
        <v>BGCOLOR(#000000):&amp;ref(Item/Armors/Bone-Armor.jpg,nolink,75x75,Bone Armor);|BGCOLOR(BLACK):COLOR(WHITE):''Bone Armor''</v>
      </c>
      <c r="ET239" t="str">
        <f t="shared" si="51"/>
        <v>&amp;ref(Spell/P_Death.jpg,nolink,25x25,Death);4</v>
      </c>
      <c r="EU239" t="str">
        <f t="shared" si="52"/>
        <v>&amp;ref(Spell/V_Death.jpg,nolink,25x25,Death Gem);25</v>
      </c>
      <c r="EV239" t="str">
        <f t="shared" si="53"/>
        <v>n/a</v>
      </c>
      <c r="EW239" t="str">
        <f t="shared" si="54"/>
        <v>胴体防護：7&amp;br;防御修正：-3&amp;br;装備負担：3&amp;br;行軍速度：-4&amp;br;魔法の防具</v>
      </c>
      <c r="EX239" t="str">
        <f t="shared" si="55"/>
        <v>&amp;ref(Item/Cold-Resistant.jpg,nolink,25x25,Cold Resistant (5));</v>
      </c>
      <c r="EY239" t="str">
        <f t="shared" si="58"/>
        <v/>
      </c>
      <c r="EZ239" t="str">
        <f t="shared" si="66"/>
        <v/>
      </c>
      <c r="FA239" t="str">
        <f t="shared" si="59"/>
        <v/>
      </c>
      <c r="FB239" t="str">
        <f t="shared" si="56"/>
        <v/>
      </c>
      <c r="FC239" t="str">
        <f t="shared" si="60"/>
        <v/>
      </c>
      <c r="FD239" t="str">
        <f t="shared" si="61"/>
        <v>&amp;ref(Item/Cold-Resistant.jpg,nolink,25x25,Cold Resistant (5));&amp;br;常時効果：Soul Vortex</v>
      </c>
      <c r="FE239" t="str">
        <f t="shared" si="62"/>
        <v>胴体防護：7&amp;br;防御修正：-3&amp;br;装備負担：3&amp;br;行軍速度：-4&amp;br;魔法の防具&amp;br;&amp;br;&amp;ref(Item/Cold-Resistant.jpg,nolink,25x25,Cold Resistant (5));&amp;br;常時効果：Soul Vortex</v>
      </c>
      <c r="FF239" t="str">
        <f t="shared" si="63"/>
        <v>&amp;br;&amp;ref(Item/Cold-Resistant.jpg,nolink,25x25,Cold Resistant (5));&amp;br;常時効果：Soul Vortex</v>
      </c>
      <c r="FG239" t="str">
        <f t="shared" si="64"/>
        <v>~</v>
      </c>
      <c r="FH239" s="24" t="str">
        <f t="shared" si="65"/>
        <v xml:space="preserve">|BGCOLOR(#000000):&amp;ref(Item/Armors/Bone-Armor.jpg,nolink,75x75,Bone Armor);|BGCOLOR(BLACK):COLOR(WHITE):''Bone Armor''|鎧|&amp;ref(Spell/P_Death.jpg,nolink,25x25,Death);4|&amp;ref(Spell/V_Death.jpg,nolink,25x25,Death Gem);25|
|~|&gt;|&gt;|&gt;|胴体防護：7&amp;br;防御修正：-3&amp;br;装備負担：3&amp;br;行軍速度：-4&amp;br;魔法の防具&amp;br;&amp;br;&amp;ref(Item/Cold-Resistant.jpg,nolink,25x25,Cold Resistant (5));&amp;br;常時効果：Soul Vortex|
|&gt;|&gt;|&gt;|&gt;|BGCOLOR(#F5F5F5):周囲から生命量を吸い取る鎧。防具としては弱い|
</v>
      </c>
    </row>
    <row r="240" spans="1:164" x14ac:dyDescent="0.15">
      <c r="A240" t="str">
        <f t="shared" si="67"/>
        <v>鎧6E</v>
      </c>
      <c r="C240" s="1" t="s">
        <v>3862</v>
      </c>
      <c r="E240" s="1">
        <v>6</v>
      </c>
      <c r="F240" s="1" t="s">
        <v>3943</v>
      </c>
      <c r="H240" s="1" t="s">
        <v>3921</v>
      </c>
      <c r="J240" s="1">
        <v>10</v>
      </c>
      <c r="AM240" s="1">
        <v>12</v>
      </c>
      <c r="AO240" s="1">
        <v>-1</v>
      </c>
      <c r="AQ240" s="1">
        <v>1</v>
      </c>
      <c r="AR240" s="1">
        <v>0</v>
      </c>
      <c r="AS240" s="1" t="s">
        <v>3866</v>
      </c>
      <c r="AZ240" s="2">
        <v>15</v>
      </c>
      <c r="BU240" s="2">
        <v>10</v>
      </c>
      <c r="ER240" s="20" t="s">
        <v>4597</v>
      </c>
      <c r="ES240" t="str">
        <f t="shared" si="57"/>
        <v>BGCOLOR(#000000):&amp;ref(Item/Armors/Hydra-Skin-Armor.jpg,nolink,75x75,Hydra Skin Armor);|BGCOLOR(BLACK):COLOR(WHITE):''Hydra Skin Armor''</v>
      </c>
      <c r="ET240" t="str">
        <f t="shared" si="51"/>
        <v>&amp;ref(Spell/P_Nature.jpg,nolink,25x25,Nature);2</v>
      </c>
      <c r="EU240" t="str">
        <f t="shared" si="52"/>
        <v>&amp;ref(Spell/V_Nature.jpg,nolink,25x25,Nature Gem);10</v>
      </c>
      <c r="EV240" t="str">
        <f t="shared" si="53"/>
        <v>n/a</v>
      </c>
      <c r="EW240" t="str">
        <f t="shared" si="54"/>
        <v>胴体防護：12&amp;br;防御修正：-1&amp;br;装備負担：1&amp;br;行軍速度：-0&amp;br;魔法の防具</v>
      </c>
      <c r="EX240" t="str">
        <f t="shared" si="55"/>
        <v>&amp;ref(Item/Poison-Resistant.jpg,nolink,25x25,Poison Resistant (15));</v>
      </c>
      <c r="EY240" t="str">
        <f t="shared" si="58"/>
        <v>&amp;ref(Item/Regeneration.jpg,nolink,25x25,Regeneration (10));</v>
      </c>
      <c r="EZ240" t="str">
        <f t="shared" si="66"/>
        <v/>
      </c>
      <c r="FA240" t="str">
        <f t="shared" si="59"/>
        <v/>
      </c>
      <c r="FB240" t="str">
        <f t="shared" si="56"/>
        <v/>
      </c>
      <c r="FC240" t="str">
        <f t="shared" si="60"/>
        <v/>
      </c>
      <c r="FD240" t="str">
        <f t="shared" si="61"/>
        <v>&amp;ref(Item/Poison-Resistant.jpg,nolink,25x25,Poison Resistant (15));&amp;ref(Item/Regeneration.jpg,nolink,25x25,Regeneration (10));</v>
      </c>
      <c r="FE240" t="str">
        <f t="shared" si="62"/>
        <v>胴体防護：12&amp;br;防御修正：-1&amp;br;装備負担：1&amp;br;行軍速度：-0&amp;br;魔法の防具&amp;br;&amp;br;&amp;ref(Item/Poison-Resistant.jpg,nolink,25x25,Poison Resistant (15));&amp;ref(Item/Regeneration.jpg,nolink,25x25,Regeneration (10));</v>
      </c>
      <c r="FF240" t="str">
        <f t="shared" si="63"/>
        <v>&amp;br;&amp;ref(Item/Poison-Resistant.jpg,nolink,25x25,Poison Resistant (15));&amp;ref(Item/Regeneration.jpg,nolink,25x25,Regeneration (10));</v>
      </c>
      <c r="FG240" t="str">
        <f t="shared" si="64"/>
        <v>~</v>
      </c>
      <c r="FH240" s="24" t="str">
        <f t="shared" si="65"/>
        <v xml:space="preserve">|BGCOLOR(#000000):&amp;ref(Item/Armors/Hydra-Skin-Armor.jpg,nolink,75x75,Hydra Skin Armor);|BGCOLOR(BLACK):COLOR(WHITE):''Hydra Skin Armor''|鎧|&amp;ref(Spell/P_Nature.jpg,nolink,25x25,Nature);2|&amp;ref(Spell/V_Nature.jpg,nolink,25x25,Nature Gem);10|
|~|&gt;|&gt;|&gt;|胴体防護：12&amp;br;防御修正：-1&amp;br;装備負担：1&amp;br;行軍速度：-0&amp;br;魔法の防具&amp;br;&amp;br;&amp;ref(Item/Poison-Resistant.jpg,nolink,25x25,Poison Resistant (15));&amp;ref(Item/Regeneration.jpg,nolink,25x25,Regeneration (10));|
|&gt;|&gt;|&gt;|&gt;|BGCOLOR(#F5F5F5):再生能力を付加。高HPの指揮官に|
</v>
      </c>
    </row>
    <row r="241" spans="1:164" x14ac:dyDescent="0.15">
      <c r="A241" t="str">
        <f t="shared" si="67"/>
        <v>鎧8S</v>
      </c>
      <c r="C241" s="1" t="s">
        <v>3862</v>
      </c>
      <c r="E241" s="1">
        <v>8</v>
      </c>
      <c r="F241" s="1" t="s">
        <v>3944</v>
      </c>
      <c r="H241" s="1" t="s">
        <v>3927</v>
      </c>
      <c r="J241" s="1">
        <v>25</v>
      </c>
      <c r="AM241" s="1">
        <v>28</v>
      </c>
      <c r="AO241" s="1">
        <v>-3</v>
      </c>
      <c r="AQ241" s="1">
        <v>4</v>
      </c>
      <c r="AR241" s="1">
        <v>6</v>
      </c>
      <c r="AS241" s="1" t="s">
        <v>3866</v>
      </c>
      <c r="EQ241" s="7" t="s">
        <v>3945</v>
      </c>
      <c r="ER241" s="20" t="s">
        <v>4598</v>
      </c>
      <c r="ES241" t="str">
        <f t="shared" si="57"/>
        <v>BGCOLOR(#000000):&amp;ref(Item/Armors/Aseftik's-Armor.jpg,nolink,75x75,Aseftik's Armor);|BGCOLOR(BLACK):COLOR(WHITE):''Aseftik's Armor''</v>
      </c>
      <c r="ET241" t="str">
        <f t="shared" si="51"/>
        <v>&amp;ref(Spell/P_Earth.jpg,nolink,25x25,Earth);4</v>
      </c>
      <c r="EU241" t="str">
        <f t="shared" si="52"/>
        <v>&amp;ref(Spell/V_Earth.jpg,nolink,25x25,Earth Gem);25</v>
      </c>
      <c r="EV241" t="str">
        <f t="shared" si="53"/>
        <v>n/a</v>
      </c>
      <c r="EW241" t="str">
        <f t="shared" si="54"/>
        <v>胴体防護：28&amp;br;防御修正：-3&amp;br;装備負担：4&amp;br;行軍速度：-6&amp;br;魔法の防具</v>
      </c>
      <c r="EX241" t="str">
        <f t="shared" si="55"/>
        <v/>
      </c>
      <c r="EY241" t="str">
        <f t="shared" si="58"/>
        <v/>
      </c>
      <c r="EZ241" t="str">
        <f t="shared" si="66"/>
        <v/>
      </c>
      <c r="FA241" t="str">
        <f t="shared" si="59"/>
        <v/>
      </c>
      <c r="FB241" t="str">
        <f t="shared" si="56"/>
        <v/>
      </c>
      <c r="FC241" t="str">
        <f t="shared" si="60"/>
        <v/>
      </c>
      <c r="FD241" t="str">
        <f t="shared" si="61"/>
        <v>魔法抵抗+3、士気+8&amp;br;装備解除不可</v>
      </c>
      <c r="FE241" t="str">
        <f t="shared" si="62"/>
        <v>胴体防護：28&amp;br;防御修正：-3&amp;br;装備負担：4&amp;br;行軍速度：-6&amp;br;魔法の防具&amp;br;&amp;br;魔法抵抗+3、士気+8&amp;br;装備解除不可</v>
      </c>
      <c r="FF241" t="str">
        <f t="shared" si="63"/>
        <v>&amp;br;魔法抵抗+3、士気+8&amp;br;装備解除不可</v>
      </c>
      <c r="FG241" t="str">
        <f t="shared" si="64"/>
        <v>~</v>
      </c>
      <c r="FH241" s="24" t="str">
        <f t="shared" si="65"/>
        <v xml:space="preserve">|BGCOLOR(#000000):&amp;ref(Item/Armors/Aseftik's-Armor.jpg,nolink,75x75,Aseftik's Armor);|BGCOLOR(BLACK):COLOR(WHITE):''Aseftik's Armor''|鎧|&amp;ref(Spell/P_Earth.jpg,nolink,25x25,Earth);4|&amp;ref(Spell/V_Earth.jpg,nolink,25x25,Earth Gem);25|
|~|&gt;|&gt;|&gt;|胴体防護：28&amp;br;防御修正：-3&amp;br;装備負担：4&amp;br;行軍速度：-6&amp;br;魔法の防具&amp;br;&amp;br;魔法抵抗+3、士気+8&amp;br;装備解除不可|
|&gt;|&gt;|&gt;|&gt;|BGCOLOR(#F5F5F5):重いが相応に丈夫。魔法にも強い|
</v>
      </c>
    </row>
    <row r="242" spans="1:164" x14ac:dyDescent="0.15">
      <c r="A242" t="str">
        <f t="shared" si="67"/>
        <v/>
      </c>
      <c r="C242" s="1" t="s">
        <v>3862</v>
      </c>
      <c r="E242" s="1">
        <v>8</v>
      </c>
      <c r="F242" s="1" t="s">
        <v>3946</v>
      </c>
      <c r="H242" s="1" t="s">
        <v>3927</v>
      </c>
      <c r="J242" s="1">
        <v>25</v>
      </c>
      <c r="AM242" s="1">
        <v>30</v>
      </c>
      <c r="AO242" s="1">
        <v>-8</v>
      </c>
      <c r="AQ242" s="1">
        <v>10</v>
      </c>
      <c r="AR242" s="1">
        <v>6</v>
      </c>
      <c r="AS242" s="1" t="s">
        <v>3866</v>
      </c>
      <c r="BU242" s="2">
        <v>10</v>
      </c>
      <c r="EQ242" s="7" t="s">
        <v>4600</v>
      </c>
      <c r="ER242" s="20" t="s">
        <v>4599</v>
      </c>
      <c r="ES242" t="str">
        <f t="shared" si="57"/>
        <v>BGCOLOR(#000000):&amp;ref(Item/Armors/Monolith-Armor.jpg,nolink,75x75,Monolith Armor);|BGCOLOR(BLACK):COLOR(WHITE):''Monolith Armor''</v>
      </c>
      <c r="ET242" t="str">
        <f t="shared" si="51"/>
        <v>&amp;ref(Spell/P_Earth.jpg,nolink,25x25,Earth);4</v>
      </c>
      <c r="EU242" t="str">
        <f t="shared" si="52"/>
        <v>&amp;ref(Spell/V_Earth.jpg,nolink,25x25,Earth Gem);25</v>
      </c>
      <c r="EV242" t="str">
        <f t="shared" si="53"/>
        <v>n/a</v>
      </c>
      <c r="EW242" t="str">
        <f t="shared" si="54"/>
        <v>胴体防護：30&amp;br;防御修正：-8&amp;br;装備負担：10&amp;br;行軍速度：-6&amp;br;魔法の防具</v>
      </c>
      <c r="EX242" t="str">
        <f t="shared" si="55"/>
        <v/>
      </c>
      <c r="EY242" t="str">
        <f t="shared" si="58"/>
        <v>&amp;ref(Item/Regeneration.jpg,nolink,25x25,Regeneration (10));</v>
      </c>
      <c r="EZ242" t="str">
        <f t="shared" si="66"/>
        <v/>
      </c>
      <c r="FA242" t="str">
        <f t="shared" si="59"/>
        <v/>
      </c>
      <c r="FB242" t="str">
        <f t="shared" si="56"/>
        <v/>
      </c>
      <c r="FC242" t="str">
        <f t="shared" si="60"/>
        <v/>
      </c>
      <c r="FD242" t="str">
        <f t="shared" si="61"/>
        <v>&amp;ref(Item/Regeneration.jpg,nolink,25x25,Regeneration (10));&amp;br;士気+10&amp;br;騎乗中使用不可</v>
      </c>
      <c r="FE242" t="str">
        <f t="shared" si="62"/>
        <v>胴体防護：30&amp;br;防御修正：-8&amp;br;装備負担：10&amp;br;行軍速度：-6&amp;br;魔法の防具&amp;br;&amp;br;&amp;ref(Item/Regeneration.jpg,nolink,25x25,Regeneration (10));&amp;br;士気+10&amp;br;騎乗中使用不可</v>
      </c>
      <c r="FF242" t="str">
        <f t="shared" si="63"/>
        <v>&amp;br;&amp;ref(Item/Regeneration.jpg,nolink,25x25,Regeneration (10));&amp;br;士気+10&amp;br;騎乗中使用不可</v>
      </c>
      <c r="FG242" t="str">
        <f t="shared" si="64"/>
        <v>~</v>
      </c>
      <c r="FH242" s="24" t="str">
        <f t="shared" si="65"/>
        <v xml:space="preserve">|BGCOLOR(#000000):&amp;ref(Item/Armors/Monolith-Armor.jpg,nolink,75x75,Monolith Armor);|BGCOLOR(BLACK):COLOR(WHITE):''Monolith Armor''|鎧|&amp;ref(Spell/P_Earth.jpg,nolink,25x25,Earth);4|&amp;ref(Spell/V_Earth.jpg,nolink,25x25,Earth Gem);25|
|~|&gt;|&gt;|&gt;|胴体防護：30&amp;br;防御修正：-8&amp;br;装備負担：10&amp;br;行軍速度：-6&amp;br;魔法の防具&amp;br;&amp;br;&amp;ref(Item/Regeneration.jpg,nolink,25x25,Regeneration (10));&amp;br;士気+10&amp;br;騎乗中使用不可|
|&gt;|&gt;|&gt;|&gt;|BGCOLOR(#F5F5F5):驚異的な重量。使い手を選ぶ|
</v>
      </c>
    </row>
    <row r="243" spans="1:164" x14ac:dyDescent="0.15">
      <c r="A243" t="str">
        <f t="shared" si="67"/>
        <v/>
      </c>
      <c r="C243" s="1" t="s">
        <v>3862</v>
      </c>
      <c r="E243" s="1">
        <v>8</v>
      </c>
      <c r="F243" s="1" t="s">
        <v>3947</v>
      </c>
      <c r="H243" s="1" t="s">
        <v>3948</v>
      </c>
      <c r="I243" s="1" t="s">
        <v>3916</v>
      </c>
      <c r="J243" s="1">
        <v>15</v>
      </c>
      <c r="K243" s="7">
        <v>10</v>
      </c>
      <c r="AM243" s="1">
        <v>20</v>
      </c>
      <c r="AO243" s="1">
        <v>-1</v>
      </c>
      <c r="AQ243" s="1">
        <v>2</v>
      </c>
      <c r="AR243" s="1">
        <v>2</v>
      </c>
      <c r="AS243" s="1" t="s">
        <v>3866</v>
      </c>
      <c r="AW243" s="2">
        <v>6</v>
      </c>
      <c r="BA243" s="2">
        <v>2</v>
      </c>
      <c r="BE243" s="2">
        <v>1</v>
      </c>
      <c r="EQ243" s="7" t="s">
        <v>3949</v>
      </c>
      <c r="ER243" s="20" t="s">
        <v>4601</v>
      </c>
      <c r="ES243" t="str">
        <f t="shared" si="57"/>
        <v>BGCOLOR(#000000):&amp;ref(Item/Armors/Armor-of-the-Dawn.jpg,nolink,75x75,Armor of the Dawn);|BGCOLOR(BLACK):COLOR(WHITE):''Armor of the Dawn''</v>
      </c>
      <c r="ET243" t="str">
        <f t="shared" si="51"/>
        <v>&amp;ref(Spell/P_Earth.jpg,nolink,25x25,Earth);3&amp;ref(Spell/P_Astral.jpg,nolink,25x25,Astral);2</v>
      </c>
      <c r="EU243" t="str">
        <f t="shared" si="52"/>
        <v>&amp;ref(Spell/V_Earth.jpg,nolink,25x25,Earth Gem);15&amp;ref(Spell/V_Astral.jpg,nolink,25x25,Astral Pearl);10</v>
      </c>
      <c r="EV243" t="str">
        <f t="shared" si="53"/>
        <v>n/a</v>
      </c>
      <c r="EW243" t="str">
        <f t="shared" si="54"/>
        <v>胴体防護：20&amp;br;防御修正：-1&amp;br;装備負担：2&amp;br;行軍速度：-2&amp;br;魔法の防具</v>
      </c>
      <c r="EX243" t="str">
        <f t="shared" si="55"/>
        <v>&amp;ref(Item/Fire-Resistant.jpg,nolink,25x25,Fire Resistant (6));&amp;ref(Item/Affliction-Resistance.jpg,nolink,25x25,Affliction Resistance (2));&amp;ref(Item/Awe.jpg,nolink,25x25,Awe (1));</v>
      </c>
      <c r="EY243" t="str">
        <f t="shared" si="58"/>
        <v/>
      </c>
      <c r="EZ243" t="str">
        <f t="shared" si="66"/>
        <v/>
      </c>
      <c r="FA243" t="str">
        <f t="shared" si="59"/>
        <v/>
      </c>
      <c r="FB243" t="str">
        <f t="shared" si="56"/>
        <v/>
      </c>
      <c r="FC243" t="str">
        <f t="shared" si="60"/>
        <v/>
      </c>
      <c r="FD243" t="str">
        <f t="shared" si="61"/>
        <v>&amp;ref(Item/Fire-Resistant.jpg,nolink,25x25,Fire Resistant (6));&amp;ref(Item/Affliction-Resistance.jpg,nolink,25x25,Affliction Resistance (2));&amp;ref(Item/Awe.jpg,nolink,25x25,Awe (1));&amp;br;魔法抵抗+1</v>
      </c>
      <c r="FE243" t="str">
        <f t="shared" si="62"/>
        <v>胴体防護：20&amp;br;防御修正：-1&amp;br;装備負担：2&amp;br;行軍速度：-2&amp;br;魔法の防具&amp;br;&amp;br;&amp;ref(Item/Fire-Resistant.jpg,nolink,25x25,Fire Resistant (6));&amp;ref(Item/Affliction-Resistance.jpg,nolink,25x25,Affliction Resistance (2));&amp;ref(Item/Awe.jpg,nolink,25x25,Awe (1));&amp;br;魔法抵抗+1</v>
      </c>
      <c r="FF243" t="str">
        <f t="shared" si="63"/>
        <v>&amp;br;&amp;ref(Item/Fire-Resistant.jpg,nolink,25x25,Fire Resistant (6));&amp;ref(Item/Affliction-Resistance.jpg,nolink,25x25,Affliction Resistance (2));&amp;ref(Item/Awe.jpg,nolink,25x25,Awe (1));&amp;br;魔法抵抗+1</v>
      </c>
      <c r="FG243" t="str">
        <f t="shared" si="64"/>
        <v>~</v>
      </c>
      <c r="FH243" s="24" t="str">
        <f t="shared" si="65"/>
        <v xml:space="preserve">|BGCOLOR(#000000):&amp;ref(Item/Armors/Armor-of-the-Dawn.jpg,nolink,75x75,Armor of the Dawn);|BGCOLOR(BLACK):COLOR(WHITE):''Armor of the Dawn''|鎧|&amp;ref(Spell/P_Earth.jpg,nolink,25x25,Earth);3&amp;ref(Spell/P_Astral.jpg,nolink,25x25,Astral);2|&amp;ref(Spell/V_Earth.jpg,nolink,25x25,Earth Gem);15&amp;ref(Spell/V_Astral.jpg,nolink,25x25,Astral Pearl);10|
|~|&gt;|&gt;|&gt;|胴体防護：20&amp;br;防御修正：-1&amp;br;装備負担：2&amp;br;行軍速度：-2&amp;br;魔法の防具&amp;br;&amp;br;&amp;ref(Item/Fire-Resistant.jpg,nolink,25x25,Fire Resistant (6));&amp;ref(Item/Affliction-Resistance.jpg,nolink,25x25,Affliction Resistance (2));&amp;ref(Item/Awe.jpg,nolink,25x25,Awe (1));&amp;br;魔法抵抗+1|
|&gt;|&gt;|&gt;|&gt;|BGCOLOR(#F5F5F5):優秀な性能に多様な恩恵を併せ持つ|
</v>
      </c>
    </row>
    <row r="244" spans="1:164" x14ac:dyDescent="0.15">
      <c r="A244" t="str">
        <f t="shared" si="67"/>
        <v/>
      </c>
      <c r="C244" s="1" t="s">
        <v>3862</v>
      </c>
      <c r="E244" s="1">
        <v>8</v>
      </c>
      <c r="F244" s="1" t="s">
        <v>3950</v>
      </c>
      <c r="H244" s="1" t="s">
        <v>3951</v>
      </c>
      <c r="J244" s="1">
        <v>15</v>
      </c>
      <c r="AM244" s="1">
        <v>4</v>
      </c>
      <c r="AO244" s="1">
        <v>0</v>
      </c>
      <c r="AQ244" s="1">
        <v>0</v>
      </c>
      <c r="AR244" s="1">
        <v>0</v>
      </c>
      <c r="AS244" s="1" t="s">
        <v>3866</v>
      </c>
      <c r="AW244" s="2">
        <v>10</v>
      </c>
      <c r="AX244" s="2">
        <v>10</v>
      </c>
      <c r="AY244" s="2">
        <v>10</v>
      </c>
      <c r="BW244" s="2">
        <v>20</v>
      </c>
      <c r="EQ244" s="7" t="s">
        <v>3885</v>
      </c>
      <c r="ER244" s="20" t="s">
        <v>4602</v>
      </c>
      <c r="ES244" t="str">
        <f t="shared" si="57"/>
        <v>BGCOLOR(#000000):&amp;ref(Item/Armors/Robe-of-Calius-the-Druid.jpg,nolink,75x75,Robe of Calius the Druid);|BGCOLOR(BLACK):COLOR(WHITE):''Robe of Calius the Druid''</v>
      </c>
      <c r="ET244" t="str">
        <f t="shared" si="51"/>
        <v>&amp;ref(Spell/P_Nature.jpg,nolink,25x25,Nature);3</v>
      </c>
      <c r="EU244" t="str">
        <f t="shared" si="52"/>
        <v>&amp;ref(Spell/V_Nature.jpg,nolink,25x25,Nature Gem);15</v>
      </c>
      <c r="EV244" t="str">
        <f t="shared" si="53"/>
        <v>n/a</v>
      </c>
      <c r="EW244" t="str">
        <f t="shared" si="54"/>
        <v>胴体防護：4&amp;br;防御修正：0&amp;br;装備負担：0&amp;br;行軍速度：-0&amp;br;魔法の防具</v>
      </c>
      <c r="EX244" t="str">
        <f t="shared" si="55"/>
        <v>&amp;ref(Item/Fire-Resistant.jpg,nolink,25x25,Fire Resistant (10));&amp;ref(Item/Shock-Resistant.jpg,nolink,25x25,Shock Resistant (10));&amp;ref(Item/Cold-Resistant.jpg,nolink,25x25,Cold Resistant (10));</v>
      </c>
      <c r="EY244" t="str">
        <f t="shared" si="58"/>
        <v>&amp;ref(Item/Stealthy-Boost.jpg,nolink,25x25,Stealth Boost (20));</v>
      </c>
      <c r="EZ244" t="str">
        <f t="shared" si="66"/>
        <v/>
      </c>
      <c r="FA244" t="str">
        <f t="shared" si="59"/>
        <v/>
      </c>
      <c r="FB244" t="str">
        <f t="shared" si="56"/>
        <v/>
      </c>
      <c r="FC244" t="str">
        <f t="shared" si="60"/>
        <v/>
      </c>
      <c r="FD244" t="str">
        <f t="shared" si="61"/>
        <v>&amp;ref(Item/Fire-Resistant.jpg,nolink,25x25,Fire Resistant (10));&amp;ref(Item/Shock-Resistant.jpg,nolink,25x25,Shock Resistant (10));&amp;ref(Item/Cold-Resistant.jpg,nolink,25x25,Cold Resistant (10));&amp;ref(Item/Stealthy-Boost.jpg,nolink,25x25,Stealth Boost (20));&amp;br;魔法抵抗+3</v>
      </c>
      <c r="FE244" t="str">
        <f t="shared" si="62"/>
        <v>胴体防護：4&amp;br;防御修正：0&amp;br;装備負担：0&amp;br;行軍速度：-0&amp;br;魔法の防具&amp;br;&amp;br;&amp;ref(Item/Fire-Resistant.jpg,nolink,25x25,Fire Resistant (10));&amp;ref(Item/Shock-Resistant.jpg,nolink,25x25,Shock Resistant (10));&amp;ref(Item/Cold-Resistant.jpg,nolink,25x25,Cold Resistant (10));&amp;ref(Item/Stealthy-Boost.jpg,nolink,25x25,Stealth Boost (20));&amp;br;魔法抵抗+3</v>
      </c>
      <c r="FF244" t="str">
        <f t="shared" si="63"/>
        <v>&amp;br;&amp;ref(Item/Fire-Resistant.jpg,nolink,25x25,Fire Resistant (10));&amp;ref(Item/Shock-Resistant.jpg,nolink,25x25,Shock Resistant (10));&amp;ref(Item/Cold-Resistant.jpg,nolink,25x25,Cold Resistant (10));&amp;ref(Item/Stealthy-Boost.jpg,nolink,25x25,Stealth Boost (20));&amp;br;魔法抵抗+3</v>
      </c>
      <c r="FG244" t="str">
        <f t="shared" si="64"/>
        <v>~</v>
      </c>
      <c r="FH244" s="24" t="str">
        <f t="shared" si="65"/>
        <v xml:space="preserve">|BGCOLOR(#000000):&amp;ref(Item/Armors/Robe-of-Calius-the-Druid.jpg,nolink,75x75,Robe of Calius the Druid);|BGCOLOR(BLACK):COLOR(WHITE):''Robe of Calius the Druid''|鎧|&amp;ref(Spell/P_Nature.jpg,nolink,25x25,Nature);3|&amp;ref(Spell/V_Nature.jpg,nolink,25x25,Nature Gem);15|
|~|&gt;|&gt;|&gt;|胴体防護：4&amp;br;防御修正：0&amp;br;装備負担：0&amp;br;行軍速度：-0&amp;br;魔法の防具&amp;br;&amp;br;&amp;ref(Item/Fire-Resistant.jpg,nolink,25x25,Fire Resistant (10));&amp;ref(Item/Shock-Resistant.jpg,nolink,25x25,Shock Resistant (10));&amp;ref(Item/Cold-Resistant.jpg,nolink,25x25,Cold Resistant (10));&amp;ref(Item/Stealthy-Boost.jpg,nolink,25x25,Stealth Boost (20));&amp;br;魔法抵抗+3|
|&gt;|&gt;|&gt;|&gt;|BGCOLOR(#F5F5F5):様々な属性耐性を付加。潜水にも役立つ|
</v>
      </c>
    </row>
    <row r="245" spans="1:164" x14ac:dyDescent="0.15">
      <c r="A245" t="str">
        <f t="shared" si="67"/>
        <v/>
      </c>
      <c r="C245" s="1" t="s">
        <v>3862</v>
      </c>
      <c r="E245" s="1">
        <v>8</v>
      </c>
      <c r="F245" s="1" t="s">
        <v>3952</v>
      </c>
      <c r="H245" s="1" t="s">
        <v>3953</v>
      </c>
      <c r="J245" s="1">
        <v>25</v>
      </c>
      <c r="AM245" s="1">
        <v>16</v>
      </c>
      <c r="AO245" s="1">
        <v>0</v>
      </c>
      <c r="AQ245" s="1">
        <v>1</v>
      </c>
      <c r="AR245" s="1">
        <v>0</v>
      </c>
      <c r="AS245" s="1" t="s">
        <v>3866</v>
      </c>
      <c r="AY245" s="2">
        <v>5</v>
      </c>
      <c r="BR245" s="2">
        <v>1</v>
      </c>
      <c r="CU245" s="2">
        <v>50</v>
      </c>
      <c r="DN245" s="2">
        <v>1</v>
      </c>
      <c r="EQ245" s="7" t="s">
        <v>3955</v>
      </c>
      <c r="ER245" s="20" t="s">
        <v>4603</v>
      </c>
      <c r="ES245" t="str">
        <f t="shared" si="57"/>
        <v>BGCOLOR(#000000):&amp;ref(Item/Armors/Fenris'-Pelt.jpg,nolink,75x75,Fenris' Pelt);|BGCOLOR(BLACK):COLOR(WHITE):''Fenris' Pelt''</v>
      </c>
      <c r="ET245" t="str">
        <f t="shared" si="51"/>
        <v>&amp;ref(Spell/P_Nature.jpg,nolink,25x25,Nature);4</v>
      </c>
      <c r="EU245" t="str">
        <f t="shared" si="52"/>
        <v>&amp;ref(Spell/V_Nature.jpg,nolink,25x25,Nature Gem);25</v>
      </c>
      <c r="EV245" t="str">
        <f t="shared" si="53"/>
        <v>n/a</v>
      </c>
      <c r="EW245" t="str">
        <f t="shared" si="54"/>
        <v>胴体防護：16&amp;br;防御修正：0&amp;br;装備負担：1&amp;br;行軍速度：-0&amp;br;魔法の防具</v>
      </c>
      <c r="EX245" t="str">
        <f t="shared" si="55"/>
        <v>&amp;ref(Item/Cold-Resistant.jpg,nolink,25x25,Cold Resistant (5));</v>
      </c>
      <c r="EY245" t="str">
        <f t="shared" si="58"/>
        <v>&amp;ref(Item/Gone-Berserk.jpg,nolink,25x25,Gone Berserk);</v>
      </c>
      <c r="EZ245" t="str">
        <f t="shared" si="66"/>
        <v/>
      </c>
      <c r="FA245" t="str">
        <f t="shared" si="59"/>
        <v>&amp;ref(Item/Swiftness.jpg,nolink,25x25,Swiftness (50));&amp;ref(Item/Mountain-Survival.jpg,nolink,25x25,Mountain Survival);</v>
      </c>
      <c r="FB245" t="str">
        <f t="shared" si="56"/>
        <v/>
      </c>
      <c r="FC245" t="str">
        <f t="shared" si="60"/>
        <v/>
      </c>
      <c r="FD245" t="str">
        <f t="shared" si="61"/>
        <v>&amp;ref(Item/Cold-Resistant.jpg,nolink,25x25,Cold Resistant (5));&amp;ref(Item/Gone-Berserk.jpg,nolink,25x25,Gone Berserk);&amp;br;&amp;ref(Item/Swiftness.jpg,nolink,25x25,Swiftness (50));&amp;ref(Item/Mountain-Survival.jpg,nolink,25x25,Mountain Survival);&amp;br;戦闘開始時自動発動：Howl</v>
      </c>
      <c r="FE245" t="str">
        <f t="shared" si="62"/>
        <v>胴体防護：16&amp;br;防御修正：0&amp;br;装備負担：1&amp;br;行軍速度：-0&amp;br;魔法の防具&amp;br;&amp;br;&amp;ref(Item/Cold-Resistant.jpg,nolink,25x25,Cold Resistant (5));&amp;ref(Item/Gone-Berserk.jpg,nolink,25x25,Gone Berserk);&amp;br;&amp;ref(Item/Swiftness.jpg,nolink,25x25,Swiftness (50));&amp;ref(Item/Mountain-Survival.jpg,nolink,25x25,Mountain Survival);&amp;br;戦闘開始時自動発動：Howl</v>
      </c>
      <c r="FF245" t="str">
        <f t="shared" si="63"/>
        <v>&amp;br;&amp;ref(Item/Cold-Resistant.jpg,nolink,25x25,Cold Resistant (5));&amp;ref(Item/Gone-Berserk.jpg,nolink,25x25,Gone Berserk);&amp;br;&amp;ref(Item/Swiftness.jpg,nolink,25x25,Swiftness (50));&amp;ref(Item/Mountain-Survival.jpg,nolink,25x25,Mountain Survival);&amp;br;戦闘開始時自動発動：Howl</v>
      </c>
      <c r="FG245" t="str">
        <f t="shared" si="64"/>
        <v>~</v>
      </c>
      <c r="FH245" s="24" t="str">
        <f t="shared" si="65"/>
        <v xml:space="preserve">|BGCOLOR(#000000):&amp;ref(Item/Armors/Fenris'-Pelt.jpg,nolink,75x75,Fenris' Pelt);|BGCOLOR(BLACK):COLOR(WHITE):''Fenris' Pelt''|鎧|&amp;ref(Spell/P_Nature.jpg,nolink,25x25,Nature);4|&amp;ref(Spell/V_Nature.jpg,nolink,25x25,Nature Gem);25|
|~|&gt;|&gt;|&gt;|胴体防護：16&amp;br;防御修正：0&amp;br;装備負担：1&amp;br;行軍速度：-0&amp;br;魔法の防具&amp;br;&amp;br;&amp;ref(Item/Cold-Resistant.jpg,nolink,25x25,Cold Resistant (5));&amp;ref(Item/Gone-Berserk.jpg,nolink,25x25,Gone Berserk);&amp;br;&amp;ref(Item/Swiftness.jpg,nolink,25x25,Swiftness (50));&amp;ref(Item/Mountain-Survival.jpg,nolink,25x25,Mountain Survival);&amp;br;戦闘開始時自動発動：Howl|
|&gt;|&gt;|&gt;|&gt;|BGCOLOR(#F5F5F5):多数の狼と共に突撃するための品。使い方次第では強力|
</v>
      </c>
    </row>
    <row r="246" spans="1:164" x14ac:dyDescent="0.15">
      <c r="A246" t="str">
        <f t="shared" si="67"/>
        <v/>
      </c>
      <c r="C246" s="1" t="s">
        <v>3862</v>
      </c>
      <c r="E246" s="1">
        <v>8</v>
      </c>
      <c r="F246" s="1" t="s">
        <v>3956</v>
      </c>
      <c r="H246" s="1" t="s">
        <v>3957</v>
      </c>
      <c r="J246" s="1">
        <v>15</v>
      </c>
      <c r="AM246" s="1">
        <v>16</v>
      </c>
      <c r="AO246" s="1">
        <v>-1</v>
      </c>
      <c r="AQ246" s="1">
        <v>1</v>
      </c>
      <c r="AR246" s="1">
        <v>0</v>
      </c>
      <c r="AS246" s="1" t="s">
        <v>3866</v>
      </c>
      <c r="BE246" s="2">
        <v>4</v>
      </c>
      <c r="BP246" s="2" t="s">
        <v>3913</v>
      </c>
      <c r="EQ246" s="7" t="s">
        <v>3958</v>
      </c>
      <c r="ER246" s="20" t="s">
        <v>4604</v>
      </c>
      <c r="ES246" t="str">
        <f t="shared" si="57"/>
        <v>BGCOLOR(#000000):&amp;ref(Item/Armors/Armor-of-Virtue.jpg,nolink,75x75,Armor of Virtue);|BGCOLOR(BLACK):COLOR(WHITE):''Armor of Virtue''</v>
      </c>
      <c r="ET246" t="str">
        <f t="shared" si="51"/>
        <v>&amp;ref(Spell/P_Astral.jpg,nolink,25x25,Astral);3</v>
      </c>
      <c r="EU246" t="str">
        <f t="shared" si="52"/>
        <v>&amp;ref(Spell/V_Astral.jpg,nolink,25x25,Astral Pearl);15</v>
      </c>
      <c r="EV246" t="str">
        <f t="shared" si="53"/>
        <v>n/a</v>
      </c>
      <c r="EW246" t="str">
        <f t="shared" si="54"/>
        <v>胴体防護：16&amp;br;防御修正：-1&amp;br;装備負担：1&amp;br;行軍速度：-0&amp;br;魔法の防具</v>
      </c>
      <c r="EX246" t="str">
        <f t="shared" si="55"/>
        <v>&amp;ref(Item/Awe.jpg,nolink,25x25,Awe (4));</v>
      </c>
      <c r="EY246" t="str">
        <f t="shared" si="58"/>
        <v>&amp;ref(Item/Blessed.jpg,nolink,25x25,Blessed);</v>
      </c>
      <c r="EZ246" t="str">
        <f t="shared" si="66"/>
        <v/>
      </c>
      <c r="FA246" t="str">
        <f t="shared" si="59"/>
        <v/>
      </c>
      <c r="FB246" t="str">
        <f t="shared" si="56"/>
        <v/>
      </c>
      <c r="FC246" t="str">
        <f t="shared" si="60"/>
        <v/>
      </c>
      <c r="FD246" t="str">
        <f t="shared" si="61"/>
        <v>&amp;ref(Item/Awe.jpg,nolink,25x25,Awe (4));&amp;ref(Item/Blessed.jpg,nolink,25x25,Blessed);&amp;br;ダメージを受けると首都へ帰還</v>
      </c>
      <c r="FE246" t="str">
        <f t="shared" si="62"/>
        <v>胴体防護：16&amp;br;防御修正：-1&amp;br;装備負担：1&amp;br;行軍速度：-0&amp;br;魔法の防具&amp;br;&amp;br;&amp;ref(Item/Awe.jpg,nolink,25x25,Awe (4));&amp;ref(Item/Blessed.jpg,nolink,25x25,Blessed);&amp;br;ダメージを受けると首都へ帰還</v>
      </c>
      <c r="FF246" t="str">
        <f t="shared" si="63"/>
        <v>&amp;br;&amp;ref(Item/Awe.jpg,nolink,25x25,Awe (4));&amp;ref(Item/Blessed.jpg,nolink,25x25,Blessed);&amp;br;ダメージを受けると首都へ帰還</v>
      </c>
      <c r="FG246" t="str">
        <f t="shared" si="64"/>
        <v>~</v>
      </c>
      <c r="FH246" s="24" t="str">
        <f t="shared" si="65"/>
        <v xml:space="preserve">|BGCOLOR(#000000):&amp;ref(Item/Armors/Armor-of-Virtue.jpg,nolink,75x75,Armor of Virtue);|BGCOLOR(BLACK):COLOR(WHITE):''Armor of Virtue''|鎧|&amp;ref(Spell/P_Astral.jpg,nolink,25x25,Astral);3|&amp;ref(Spell/V_Astral.jpg,nolink,25x25,Astral Pearl);15|
|~|&gt;|&gt;|&gt;|胴体防護：16&amp;br;防御修正：-1&amp;br;装備負担：1&amp;br;行軍速度：-0&amp;br;魔法の防具&amp;br;&amp;br;&amp;ref(Item/Awe.jpg,nolink,25x25,Awe (4));&amp;ref(Item/Blessed.jpg,nolink,25x25,Blessed);&amp;br;ダメージを受けると首都へ帰還|
|&gt;|&gt;|&gt;|&gt;|BGCOLOR(#F5F5F5):過保護な鎧。強力だが扱い辛い|
</v>
      </c>
    </row>
    <row r="247" spans="1:164" x14ac:dyDescent="0.15">
      <c r="A247" t="str">
        <f t="shared" si="67"/>
        <v/>
      </c>
      <c r="C247" s="1" t="s">
        <v>3862</v>
      </c>
      <c r="E247" s="1">
        <v>8</v>
      </c>
      <c r="F247" s="1" t="s">
        <v>3959</v>
      </c>
      <c r="H247" s="1" t="s">
        <v>3960</v>
      </c>
      <c r="J247" s="1">
        <v>25</v>
      </c>
      <c r="AO247" s="1">
        <v>0</v>
      </c>
      <c r="AQ247" s="1">
        <v>0</v>
      </c>
      <c r="AR247" s="1">
        <v>0</v>
      </c>
      <c r="AS247" s="1" t="s">
        <v>3866</v>
      </c>
      <c r="BO247" s="2">
        <v>1</v>
      </c>
      <c r="BV247" s="2">
        <v>2</v>
      </c>
      <c r="DC247" s="2">
        <v>1</v>
      </c>
      <c r="EL247" s="2">
        <v>1</v>
      </c>
      <c r="EQ247" s="7" t="s">
        <v>3962</v>
      </c>
      <c r="ER247" s="20" t="s">
        <v>4605</v>
      </c>
      <c r="ES247" t="str">
        <f t="shared" si="57"/>
        <v>BGCOLOR(#000000):&amp;ref(Item/Armors/Flesh-Ward.jpg,nolink,75x75,Flesh Ward);|BGCOLOR(BLACK):COLOR(WHITE):''Flesh Ward''</v>
      </c>
      <c r="ET247" t="str">
        <f t="shared" si="51"/>
        <v>&amp;ref(Spell/P_Blood.jpg,nolink,25x25,Blood);4</v>
      </c>
      <c r="EU247" t="str">
        <f t="shared" si="52"/>
        <v>&amp;ref(Spell/V_Blood.jpg,nolink,25x25,Blood Slave);25</v>
      </c>
      <c r="EV247" t="str">
        <f t="shared" si="53"/>
        <v>n/a</v>
      </c>
      <c r="EW247" t="str">
        <f t="shared" si="54"/>
        <v>&amp;br;防御修正：0&amp;br;装備負担：0&amp;br;行軍速度：-0&amp;br;魔法の防具</v>
      </c>
      <c r="EX247" t="str">
        <f t="shared" si="55"/>
        <v>&amp;ref(Item/Damage-Reversal.jpg,nolink,25x25,Damage Reversal (13 vs MR));</v>
      </c>
      <c r="EY247" t="str">
        <f t="shared" si="58"/>
        <v>&amp;ref(Item/Reinvigoration.jpg,nolink,25x25,Reinvigoration (2));</v>
      </c>
      <c r="EZ247" t="str">
        <f t="shared" si="66"/>
        <v/>
      </c>
      <c r="FA247" t="str">
        <f t="shared" si="59"/>
        <v>&amp;ref(Item/Horror-Marked.jpg,nolink,25x25,Causes Horror Mark);</v>
      </c>
      <c r="FB247" t="str">
        <f t="shared" si="56"/>
        <v>&amp;ref(Spell/P_Blood.jpg,nolink,25x25,Blood Magic Bonus (1));</v>
      </c>
      <c r="FC247" t="str">
        <f t="shared" si="60"/>
        <v/>
      </c>
      <c r="FD247" t="str">
        <f t="shared" si="61"/>
        <v>&amp;ref(Item/Damage-Reversal.jpg,nolink,25x25,Damage Reversal (13 vs MR));&amp;ref(Item/Reinvigoration.jpg,nolink,25x25,Reinvigoration (2));&amp;br;&amp;ref(Item/Horror-Marked.jpg,nolink,25x25,Causes Horror Mark);&amp;br;&amp;ref(Spell/P_Blood.jpg,nolink,25x25,Blood Magic Bonus (1));&amp;br;筋力+4&amp;br;無生物使用不可&amp;br;装備解除不可</v>
      </c>
      <c r="FE247" t="str">
        <f t="shared" si="62"/>
        <v>&amp;br;防御修正：0&amp;br;装備負担：0&amp;br;行軍速度：-0&amp;br;魔法の防具&amp;br;&amp;br;&amp;ref(Item/Damage-Reversal.jpg,nolink,25x25,Damage Reversal (13 vs MR));&amp;ref(Item/Reinvigoration.jpg,nolink,25x25,Reinvigoration (2));&amp;br;&amp;ref(Item/Horror-Marked.jpg,nolink,25x25,Causes Horror Mark);&amp;br;&amp;ref(Spell/P_Blood.jpg,nolink,25x25,Blood Magic Bonus (1));&amp;br;筋力+4&amp;br;無生物使用不可&amp;br;装備解除不可</v>
      </c>
      <c r="FF247" t="str">
        <f t="shared" si="63"/>
        <v>&amp;br;&amp;ref(Item/Damage-Reversal.jpg,nolink,25x25,Damage Reversal (13 vs MR));&amp;ref(Item/Reinvigoration.jpg,nolink,25x25,Reinvigoration (2));&amp;br;&amp;ref(Item/Horror-Marked.jpg,nolink,25x25,Causes Horror Mark);&amp;br;&amp;ref(Spell/P_Blood.jpg,nolink,25x25,Blood Magic Bonus (1));&amp;br;筋力+4&amp;br;無生物使用不可&amp;br;装備解除不可</v>
      </c>
      <c r="FG247" t="str">
        <f t="shared" si="64"/>
        <v>~</v>
      </c>
      <c r="FH247" s="24" t="str">
        <f t="shared" si="65"/>
        <v xml:space="preserve">|BGCOLOR(#000000):&amp;ref(Item/Armors/Flesh-Ward.jpg,nolink,75x75,Flesh Ward);|BGCOLOR(BLACK):COLOR(WHITE):''Flesh Ward''|鎧|&amp;ref(Spell/P_Blood.jpg,nolink,25x25,Blood);4|&amp;ref(Spell/V_Blood.jpg,nolink,25x25,Blood Slave);25|
|~|&gt;|&gt;|&gt;|&amp;br;防御修正：0&amp;br;装備負担：0&amp;br;行軍速度：-0&amp;br;魔法の防具&amp;br;&amp;br;&amp;ref(Item/Damage-Reversal.jpg,nolink,25x25,Damage Reversal (13 vs MR));&amp;ref(Item/Reinvigoration.jpg,nolink,25x25,Reinvigoration (2));&amp;br;&amp;ref(Item/Horror-Marked.jpg,nolink,25x25,Causes Horror Mark);&amp;br;&amp;ref(Spell/P_Blood.jpg,nolink,25x25,Blood Magic Bonus (1));&amp;br;筋力+4&amp;br;無生物使用不可&amp;br;装備解除不可|
|&gt;|&gt;|&gt;|&gt;|BGCOLOR(#F5F5F5):独特な性能。抵抗力の低い相手には強い|
</v>
      </c>
    </row>
    <row r="248" spans="1:164" x14ac:dyDescent="0.15">
      <c r="A248" t="str">
        <f t="shared" si="67"/>
        <v>鎧8E</v>
      </c>
      <c r="C248" s="1" t="s">
        <v>3862</v>
      </c>
      <c r="E248" s="1">
        <v>8</v>
      </c>
      <c r="F248" s="1" t="s">
        <v>3963</v>
      </c>
      <c r="H248" s="1" t="s">
        <v>3960</v>
      </c>
      <c r="I248" s="1" t="s">
        <v>3864</v>
      </c>
      <c r="J248" s="1">
        <v>25</v>
      </c>
      <c r="K248" s="7">
        <v>5</v>
      </c>
      <c r="BU248" s="2">
        <v>10</v>
      </c>
      <c r="EH248" s="2">
        <v>1</v>
      </c>
      <c r="EQ248" s="7" t="s">
        <v>3964</v>
      </c>
      <c r="ER248" s="20" t="s">
        <v>4606</v>
      </c>
      <c r="ES248" t="str">
        <f t="shared" si="57"/>
        <v>BGCOLOR(#000000):&amp;ref(Item/Armors/Pebble-Skin-Suit.jpg,nolink,75x75,Pebble Skin Suit);|BGCOLOR(BLACK):COLOR(WHITE):''Pebble Skin Suit''</v>
      </c>
      <c r="ET248" t="str">
        <f t="shared" si="51"/>
        <v>&amp;ref(Spell/P_Blood.jpg,nolink,25x25,Blood);4&amp;ref(Spell/P_Earth.jpg,nolink,25x25,Earth);1</v>
      </c>
      <c r="EU248" t="str">
        <f t="shared" si="52"/>
        <v>&amp;ref(Spell/V_Blood.jpg,nolink,25x25,Blood Slave);25&amp;ref(Spell/V_Earth.jpg,nolink,25x25,Earth Gem);5</v>
      </c>
      <c r="EV248" t="str">
        <f t="shared" si="53"/>
        <v>n/a</v>
      </c>
      <c r="EW248" t="str">
        <f t="shared" si="54"/>
        <v>n/a</v>
      </c>
      <c r="EX248" t="str">
        <f t="shared" si="55"/>
        <v/>
      </c>
      <c r="EY248" t="str">
        <f t="shared" si="58"/>
        <v>&amp;ref(Item/Regeneration.jpg,nolink,25x25,Regeneration (10));</v>
      </c>
      <c r="EZ248" t="str">
        <f t="shared" si="66"/>
        <v/>
      </c>
      <c r="FA248" t="str">
        <f t="shared" si="59"/>
        <v/>
      </c>
      <c r="FB248" t="str">
        <f t="shared" si="56"/>
        <v>&amp;ref(Spell/P_Earth.jpg,nolink,25x25,Earth Magic Bonus (1));</v>
      </c>
      <c r="FC248" t="str">
        <f t="shared" si="60"/>
        <v/>
      </c>
      <c r="FD248" t="str">
        <f t="shared" si="61"/>
        <v>&amp;ref(Item/Regeneration.jpg,nolink,25x25,Regeneration (10));&amp;br;&amp;ref(Spell/P_Earth.jpg,nolink,25x25,Earth Magic Bonus (1));&amp;br;筋力+2&amp;br;常時効果：Stoneskin&amp;br;無生物使用不可&amp;br;装備解除不可&amp;br;ターン毎に低確率でTrollに変身</v>
      </c>
      <c r="FE248" t="str">
        <f t="shared" si="62"/>
        <v>&amp;ref(Item/Regeneration.jpg,nolink,25x25,Regeneration (10));&amp;br;&amp;ref(Spell/P_Earth.jpg,nolink,25x25,Earth Magic Bonus (1));&amp;br;筋力+2&amp;br;常時効果：Stoneskin&amp;br;無生物使用不可&amp;br;装備解除不可&amp;br;ターン毎に低確率でTrollに変身</v>
      </c>
      <c r="FF248" t="str">
        <f t="shared" si="63"/>
        <v>~</v>
      </c>
      <c r="FG248" t="str">
        <f t="shared" si="64"/>
        <v>~</v>
      </c>
      <c r="FH248" s="24" t="str">
        <f t="shared" si="65"/>
        <v xml:space="preserve">|BGCOLOR(#000000):&amp;ref(Item/Armors/Pebble-Skin-Suit.jpg,nolink,75x75,Pebble Skin Suit);|BGCOLOR(BLACK):COLOR(WHITE):''Pebble Skin Suit''|鎧|&amp;ref(Spell/P_Blood.jpg,nolink,25x25,Blood);4&amp;ref(Spell/P_Earth.jpg,nolink,25x25,Earth);1|&amp;ref(Spell/V_Blood.jpg,nolink,25x25,Blood Slave);25&amp;ref(Spell/V_Earth.jpg,nolink,25x25,Earth Gem);5|
|~|&gt;|&gt;|&gt;|&amp;ref(Item/Regeneration.jpg,nolink,25x25,Regeneration (10));&amp;br;&amp;ref(Spell/P_Earth.jpg,nolink,25x25,Earth Magic Bonus (1));&amp;br;筋力+2&amp;br;常時効果：Stoneskin&amp;br;無生物使用不可&amp;br;装備解除不可&amp;br;ターン毎に低確率でTrollに変身|
|&gt;|&gt;|&gt;|&gt;|BGCOLOR(#F5F5F5):地魔法増強。非常に特徴的な効果を備える|
</v>
      </c>
    </row>
    <row r="249" spans="1:164" x14ac:dyDescent="0.15">
      <c r="A249" t="str">
        <f t="shared" si="67"/>
        <v>鎧12S</v>
      </c>
      <c r="C249" s="1" t="s">
        <v>3862</v>
      </c>
      <c r="E249" s="1">
        <v>12</v>
      </c>
      <c r="F249" s="1" t="s">
        <v>3965</v>
      </c>
      <c r="H249" s="1" t="s">
        <v>3969</v>
      </c>
      <c r="I249" s="1" t="s">
        <v>3970</v>
      </c>
      <c r="J249" s="1">
        <v>40</v>
      </c>
      <c r="K249" s="7">
        <v>40</v>
      </c>
      <c r="AM249" s="1">
        <v>16</v>
      </c>
      <c r="AO249" s="1">
        <v>0</v>
      </c>
      <c r="AQ249" s="1">
        <v>0</v>
      </c>
      <c r="AR249" s="1">
        <v>0</v>
      </c>
      <c r="AS249" s="1" t="s">
        <v>3866</v>
      </c>
      <c r="EI249" s="2">
        <v>1</v>
      </c>
      <c r="EJ249" s="2">
        <v>1</v>
      </c>
      <c r="EK249" s="2">
        <v>1</v>
      </c>
      <c r="EL249" s="2">
        <v>1</v>
      </c>
      <c r="ER249" s="20" t="s">
        <v>4607</v>
      </c>
      <c r="ES249" t="str">
        <f t="shared" si="57"/>
        <v>BGCOLOR(#000000):&amp;ref(Item/Armors/Robe-of-the-Sorceress.jpg,nolink,75x75,Robe of the Sorceress);|BGCOLOR(BLACK):COLOR(WHITE):''Robe of the Sorceress''</v>
      </c>
      <c r="ET249" t="str">
        <f t="shared" si="51"/>
        <v>&amp;ref(Spell/P_Earth.jpg,nolink,25x25,Earth);5&amp;ref(Spell/P_Astral.jpg,nolink,25x25,Astral);5</v>
      </c>
      <c r="EU249" t="str">
        <f t="shared" si="52"/>
        <v>&amp;ref(Spell/V_Earth.jpg,nolink,25x25,Earth Gem);40&amp;ref(Spell/V_Astral.jpg,nolink,25x25,Astral Pearl);40</v>
      </c>
      <c r="EV249" t="str">
        <f t="shared" si="53"/>
        <v>n/a</v>
      </c>
      <c r="EW249" t="str">
        <f t="shared" si="54"/>
        <v>胴体防護：16&amp;br;防御修正：0&amp;br;装備負担：0&amp;br;行軍速度：-0&amp;br;魔法の防具</v>
      </c>
      <c r="EX249" t="str">
        <f t="shared" si="55"/>
        <v/>
      </c>
      <c r="EY249" t="str">
        <f t="shared" si="58"/>
        <v/>
      </c>
      <c r="EZ249" t="str">
        <f t="shared" si="66"/>
        <v/>
      </c>
      <c r="FA249" t="str">
        <f t="shared" si="59"/>
        <v/>
      </c>
      <c r="FB249" t="str">
        <f t="shared" si="56"/>
        <v>&amp;ref(Spell/P_Astral.jpg,nolink,25x25,Astral Magic Bonus (1));&amp;ref(Spell/P_Death.jpg,nolink,25x25,Death Magic Bonus (1));&amp;ref(Spell/P_Nature.jpg,nolink,25x25,Nature Magic Bonus (1));&amp;ref(Spell/P_Blood.jpg,nolink,25x25,Blood Magic Bonus (1));</v>
      </c>
      <c r="FC249" t="str">
        <f t="shared" si="60"/>
        <v/>
      </c>
      <c r="FD249" t="str">
        <f t="shared" si="61"/>
        <v>&amp;ref(Spell/P_Astral.jpg,nolink,25x25,Astral Magic Bonus (1));&amp;ref(Spell/P_Death.jpg,nolink,25x25,Death Magic Bonus (1));&amp;ref(Spell/P_Nature.jpg,nolink,25x25,Nature Magic Bonus (1));&amp;ref(Spell/P_Blood.jpg,nolink,25x25,Blood Magic Bonus (1));</v>
      </c>
      <c r="FE249" t="str">
        <f t="shared" si="62"/>
        <v>胴体防護：16&amp;br;防御修正：0&amp;br;装備負担：0&amp;br;行軍速度：-0&amp;br;魔法の防具&amp;br;&amp;br;&amp;ref(Spell/P_Astral.jpg,nolink,25x25,Astral Magic Bonus (1));&amp;ref(Spell/P_Death.jpg,nolink,25x25,Death Magic Bonus (1));&amp;ref(Spell/P_Nature.jpg,nolink,25x25,Nature Magic Bonus (1));&amp;ref(Spell/P_Blood.jpg,nolink,25x25,Blood Magic Bonus (1));</v>
      </c>
      <c r="FF249" t="str">
        <f t="shared" si="63"/>
        <v>&amp;br;&amp;ref(Spell/P_Astral.jpg,nolink,25x25,Astral Magic Bonus (1));&amp;ref(Spell/P_Death.jpg,nolink,25x25,Death Magic Bonus (1));&amp;ref(Spell/P_Nature.jpg,nolink,25x25,Nature Magic Bonus (1));&amp;ref(Spell/P_Blood.jpg,nolink,25x25,Blood Magic Bonus (1));</v>
      </c>
      <c r="FG249" t="str">
        <f t="shared" si="64"/>
        <v>~</v>
      </c>
      <c r="FH249" s="24" t="str">
        <f t="shared" si="65"/>
        <v xml:space="preserve">|BGCOLOR(#000000):&amp;ref(Item/Armors/Robe-of-the-Sorceress.jpg,nolink,75x75,Robe of the Sorceress);|BGCOLOR(BLACK):COLOR(WHITE):''Robe of the Sorceress''|鎧|&amp;ref(Spell/P_Earth.jpg,nolink,25x25,Earth);5&amp;ref(Spell/P_Astral.jpg,nolink,25x25,Astral);5|&amp;ref(Spell/V_Earth.jpg,nolink,25x25,Earth Gem);40&amp;ref(Spell/V_Astral.jpg,nolink,25x25,Astral Pearl);40|
|~|&gt;|&gt;|&gt;|胴体防護：16&amp;br;防御修正：0&amp;br;装備負担：0&amp;br;行軍速度：-0&amp;br;魔法の防具&amp;br;&amp;br;&amp;ref(Spell/P_Astral.jpg,nolink,25x25,Astral Magic Bonus (1));&amp;ref(Spell/P_Death.jpg,nolink,25x25,Death Magic Bonus (1));&amp;ref(Spell/P_Nature.jpg,nolink,25x25,Nature Magic Bonus (1));&amp;ref(Spell/P_Blood.jpg,nolink,25x25,Blood Magic Bonus (1));|
|&gt;|&gt;|&gt;|&gt;|BGCOLOR(#F5F5F5):野良女魔術師の外套。癖のない魔術師に理想的な防具|
</v>
      </c>
    </row>
    <row r="250" spans="1:164" x14ac:dyDescent="0.15">
      <c r="A250" t="str">
        <f t="shared" si="67"/>
        <v/>
      </c>
      <c r="C250" s="1" t="s">
        <v>3862</v>
      </c>
      <c r="E250" s="1">
        <v>12</v>
      </c>
      <c r="F250" s="1" t="s">
        <v>3966</v>
      </c>
      <c r="H250" s="1" t="s">
        <v>3971</v>
      </c>
      <c r="J250" s="1">
        <v>25</v>
      </c>
      <c r="AM250" s="1">
        <v>25</v>
      </c>
      <c r="AO250" s="1">
        <v>-3</v>
      </c>
      <c r="AQ250" s="1">
        <v>4</v>
      </c>
      <c r="AR250" s="1">
        <v>6</v>
      </c>
      <c r="AS250" s="1" t="s">
        <v>3866</v>
      </c>
      <c r="BE250" s="2">
        <v>3</v>
      </c>
      <c r="EQ250" s="7" t="s">
        <v>3903</v>
      </c>
      <c r="ER250" s="20" t="s">
        <v>4608</v>
      </c>
      <c r="ES250" t="str">
        <f t="shared" si="57"/>
        <v>BGCOLOR(#000000):&amp;ref(Item/Armors/Sun-Armor.jpg,nolink,75x75,Sun Armor);|BGCOLOR(BLACK):COLOR(WHITE):''Sun Armor''</v>
      </c>
      <c r="ET250" t="str">
        <f t="shared" si="51"/>
        <v>&amp;ref(Spell/P_Fire.jpg,nolink,25x25,Fire);4</v>
      </c>
      <c r="EU250" t="str">
        <f t="shared" si="52"/>
        <v>&amp;ref(Spell/V_Fire.jpg,nolink,25x25,Fire Gem);25</v>
      </c>
      <c r="EV250" t="str">
        <f t="shared" si="53"/>
        <v>n/a</v>
      </c>
      <c r="EW250" t="str">
        <f t="shared" si="54"/>
        <v>胴体防護：25&amp;br;防御修正：-3&amp;br;装備負担：4&amp;br;行軍速度：-6&amp;br;魔法の防具</v>
      </c>
      <c r="EX250" t="str">
        <f t="shared" si="55"/>
        <v>&amp;ref(Item/Awe.jpg,nolink,25x25,Awe (3));</v>
      </c>
      <c r="EY250" t="str">
        <f t="shared" si="58"/>
        <v/>
      </c>
      <c r="EZ250" t="str">
        <f t="shared" si="66"/>
        <v/>
      </c>
      <c r="FA250" t="str">
        <f t="shared" si="59"/>
        <v/>
      </c>
      <c r="FB250" t="str">
        <f t="shared" si="56"/>
        <v/>
      </c>
      <c r="FC250" t="str">
        <f t="shared" si="60"/>
        <v/>
      </c>
      <c r="FD250" t="str">
        <f t="shared" si="61"/>
        <v>&amp;ref(Item/Awe.jpg,nolink,25x25,Awe (3));&amp;br;士気+4</v>
      </c>
      <c r="FE250" t="str">
        <f t="shared" si="62"/>
        <v>胴体防護：25&amp;br;防御修正：-3&amp;br;装備負担：4&amp;br;行軍速度：-6&amp;br;魔法の防具&amp;br;&amp;br;&amp;ref(Item/Awe.jpg,nolink,25x25,Awe (3));&amp;br;士気+4</v>
      </c>
      <c r="FF250" t="str">
        <f t="shared" si="63"/>
        <v>&amp;br;&amp;ref(Item/Awe.jpg,nolink,25x25,Awe (3));&amp;br;士気+4</v>
      </c>
      <c r="FG250" t="str">
        <f t="shared" si="64"/>
        <v>~</v>
      </c>
      <c r="FH250" s="24" t="str">
        <f t="shared" si="65"/>
        <v xml:space="preserve">|BGCOLOR(#000000):&amp;ref(Item/Armors/Sun-Armor.jpg,nolink,75x75,Sun Armor);|BGCOLOR(BLACK):COLOR(WHITE):''Sun Armor''|鎧|&amp;ref(Spell/P_Fire.jpg,nolink,25x25,Fire);4|&amp;ref(Spell/V_Fire.jpg,nolink,25x25,Fire Gem);25|
|~|&gt;|&gt;|&gt;|胴体防護：25&amp;br;防御修正：-3&amp;br;装備負担：4&amp;br;行軍速度：-6&amp;br;魔法の防具&amp;br;&amp;br;&amp;ref(Item/Awe.jpg,nolink,25x25,Awe (3));&amp;br;士気+4|
|&gt;|&gt;|&gt;|&gt;|BGCOLOR(#F5F5F5):野良聖騎士の鎧。攻撃妨害が強力|
</v>
      </c>
    </row>
    <row r="251" spans="1:164" x14ac:dyDescent="0.15">
      <c r="A251" t="str">
        <f t="shared" si="67"/>
        <v/>
      </c>
      <c r="C251" s="1" t="s">
        <v>3862</v>
      </c>
      <c r="E251" s="1">
        <v>12</v>
      </c>
      <c r="F251" s="1" t="s">
        <v>3967</v>
      </c>
      <c r="H251" s="1" t="s">
        <v>3948</v>
      </c>
      <c r="J251" s="1">
        <v>15</v>
      </c>
      <c r="AM251" s="1">
        <v>20</v>
      </c>
      <c r="AO251" s="1">
        <v>-3</v>
      </c>
      <c r="AQ251" s="1">
        <v>6</v>
      </c>
      <c r="AR251" s="1">
        <v>6</v>
      </c>
      <c r="AS251" s="1" t="s">
        <v>3866</v>
      </c>
      <c r="ER251" s="20" t="s">
        <v>4609</v>
      </c>
      <c r="ES251" t="str">
        <f t="shared" si="57"/>
        <v>BGCOLOR(#000000):&amp;ref(Item/Armors/Greenstone-Armor.jpg,nolink,75x75,Greenstone Armor);|BGCOLOR(BLACK):COLOR(WHITE):''Greenstone Armor''</v>
      </c>
      <c r="ET251" t="str">
        <f t="shared" si="51"/>
        <v>&amp;ref(Spell/P_Earth.jpg,nolink,25x25,Earth);3</v>
      </c>
      <c r="EU251" t="str">
        <f t="shared" si="52"/>
        <v>&amp;ref(Spell/V_Earth.jpg,nolink,25x25,Earth Gem);15</v>
      </c>
      <c r="EV251" t="str">
        <f t="shared" si="53"/>
        <v>n/a</v>
      </c>
      <c r="EW251" t="str">
        <f t="shared" si="54"/>
        <v>胴体防護：20&amp;br;防御修正：-3&amp;br;装備負担：6&amp;br;行軍速度：-6&amp;br;魔法の防具</v>
      </c>
      <c r="EX251" t="str">
        <f t="shared" si="55"/>
        <v>n/a</v>
      </c>
      <c r="EY251" t="str">
        <f t="shared" si="58"/>
        <v/>
      </c>
      <c r="EZ251" t="str">
        <f t="shared" si="66"/>
        <v/>
      </c>
      <c r="FA251" t="str">
        <f t="shared" si="59"/>
        <v/>
      </c>
      <c r="FB251" t="str">
        <f t="shared" si="56"/>
        <v/>
      </c>
      <c r="FC251" t="str">
        <f t="shared" si="60"/>
        <v/>
      </c>
      <c r="FD251" t="str">
        <f t="shared" si="61"/>
        <v/>
      </c>
      <c r="FE251" t="str">
        <f t="shared" si="62"/>
        <v>胴体防護：20&amp;br;防御修正：-3&amp;br;装備負担：6&amp;br;行軍速度：-6&amp;br;魔法の防具</v>
      </c>
      <c r="FF251" t="str">
        <f t="shared" si="63"/>
        <v>~</v>
      </c>
      <c r="FG251" t="str">
        <f t="shared" si="64"/>
        <v>~</v>
      </c>
      <c r="FH251" s="24" t="str">
        <f t="shared" si="65"/>
        <v xml:space="preserve">|BGCOLOR(#000000):&amp;ref(Item/Armors/Greenstone-Armor.jpg,nolink,75x75,Greenstone Armor);|BGCOLOR(BLACK):COLOR(WHITE):''Greenstone Armor''|鎧|&amp;ref(Spell/P_Earth.jpg,nolink,25x25,Earth);3|&amp;ref(Spell/V_Earth.jpg,nolink,25x25,Earth Gem);15|
|~|&gt;|&gt;|&gt;|胴体防護：20&amp;br;防御修正：-3&amp;br;装備負担：6&amp;br;行軍速度：-6&amp;br;魔法の防具|
|&gt;|&gt;|&gt;|&gt;|BGCOLOR(#F5F5F5):自称英雄の鎧。無駄に重い|
</v>
      </c>
    </row>
    <row r="252" spans="1:164" x14ac:dyDescent="0.15">
      <c r="A252" t="str">
        <f t="shared" si="67"/>
        <v>鎧12E</v>
      </c>
      <c r="C252" s="1" t="s">
        <v>3862</v>
      </c>
      <c r="E252" s="1">
        <v>12</v>
      </c>
      <c r="F252" s="1" t="s">
        <v>3968</v>
      </c>
      <c r="H252" s="1" t="s">
        <v>3972</v>
      </c>
      <c r="J252" s="1">
        <v>40</v>
      </c>
      <c r="AM252" s="1">
        <v>18</v>
      </c>
      <c r="AO252" s="1">
        <v>-1</v>
      </c>
      <c r="AQ252" s="1">
        <v>3</v>
      </c>
      <c r="AR252" s="1">
        <v>4</v>
      </c>
      <c r="AS252" s="1" t="s">
        <v>3866</v>
      </c>
      <c r="BE252" s="2">
        <v>1</v>
      </c>
      <c r="BU252" s="2" t="s">
        <v>3973</v>
      </c>
      <c r="CV252" s="2">
        <v>1</v>
      </c>
      <c r="CY252" s="2">
        <v>1</v>
      </c>
      <c r="EQ252" s="7" t="s">
        <v>3974</v>
      </c>
      <c r="ER252" s="20" t="s">
        <v>4610</v>
      </c>
      <c r="ES252" t="str">
        <f t="shared" si="57"/>
        <v>BGCOLOR(#000000):&amp;ref(Item/Armors/Champion's-Cuirass.jpg,nolink,75x75,Champion's Cuirass);|BGCOLOR(BLACK):COLOR(WHITE):''Champion's Cuirass''</v>
      </c>
      <c r="ET252" t="str">
        <f t="shared" si="51"/>
        <v>&amp;ref(Spell/P_Fire.jpg,nolink,25x25,Fire);5</v>
      </c>
      <c r="EU252" t="str">
        <f t="shared" si="52"/>
        <v>&amp;ref(Spell/V_Fire.jpg,nolink,25x25,Fire Gem);40</v>
      </c>
      <c r="EV252" t="str">
        <f t="shared" si="53"/>
        <v>n/a</v>
      </c>
      <c r="EW252" t="str">
        <f t="shared" si="54"/>
        <v>胴体防護：18&amp;br;防御修正：-1&amp;br;装備負担：3&amp;br;行軍速度：-4&amp;br;魔法の防具</v>
      </c>
      <c r="EX252" t="str">
        <f t="shared" si="55"/>
        <v>&amp;ref(Item/Awe.jpg,nolink,25x25,Awe (1));</v>
      </c>
      <c r="EY252" t="str">
        <f t="shared" si="58"/>
        <v>&amp;ref(Item/True-Regeneration.jpg,nolink,25x25,True Regeneration (5));</v>
      </c>
      <c r="EZ252" t="str">
        <f t="shared" si="66"/>
        <v/>
      </c>
      <c r="FA252" t="str">
        <f t="shared" si="59"/>
        <v>&amp;ref(Item/Quickness.jpg,nolink,25x25,Quickness);&amp;ref(Item/Lucky.jpg,nolink,25x25,Lucky);</v>
      </c>
      <c r="FB252" t="str">
        <f t="shared" si="56"/>
        <v/>
      </c>
      <c r="FC252" t="str">
        <f t="shared" si="60"/>
        <v/>
      </c>
      <c r="FD252" t="str">
        <f t="shared" si="61"/>
        <v>&amp;ref(Item/Awe.jpg,nolink,25x25,Awe (1));&amp;ref(Item/True-Regeneration.jpg,nolink,25x25,True Regeneration (5));&amp;br;&amp;ref(Item/Quickness.jpg,nolink,25x25,Quickness);&amp;ref(Item/Lucky.jpg,nolink,25x25,Lucky);&amp;br;装備解除不可&amp;br;デスマッチ強制参加</v>
      </c>
      <c r="FE252" t="str">
        <f t="shared" si="62"/>
        <v>胴体防護：18&amp;br;防御修正：-1&amp;br;装備負担：3&amp;br;行軍速度：-4&amp;br;魔法の防具&amp;br;&amp;br;&amp;ref(Item/Awe.jpg,nolink,25x25,Awe (1));&amp;ref(Item/True-Regeneration.jpg,nolink,25x25,True Regeneration (5));&amp;br;&amp;ref(Item/Quickness.jpg,nolink,25x25,Quickness);&amp;ref(Item/Lucky.jpg,nolink,25x25,Lucky);&amp;br;装備解除不可&amp;br;デスマッチ強制参加</v>
      </c>
      <c r="FF252" t="str">
        <f t="shared" si="63"/>
        <v>&amp;br;&amp;ref(Item/Awe.jpg,nolink,25x25,Awe (1));&amp;ref(Item/True-Regeneration.jpg,nolink,25x25,True Regeneration (5));&amp;br;&amp;ref(Item/Quickness.jpg,nolink,25x25,Quickness);&amp;ref(Item/Lucky.jpg,nolink,25x25,Lucky);&amp;br;装備解除不可&amp;br;デスマッチ強制参加</v>
      </c>
      <c r="FG252" t="str">
        <f t="shared" si="64"/>
        <v>~</v>
      </c>
      <c r="FH252" s="24" t="str">
        <f t="shared" si="65"/>
        <v xml:space="preserve">|BGCOLOR(#000000):&amp;ref(Item/Armors/Champion's-Cuirass.jpg,nolink,75x75,Champion's Cuirass);|BGCOLOR(BLACK):COLOR(WHITE):''Champion's Cuirass''|鎧|&amp;ref(Spell/P_Fire.jpg,nolink,25x25,Fire);5|&amp;ref(Spell/V_Fire.jpg,nolink,25x25,Fire Gem);40|
|~|&gt;|&gt;|&gt;|胴体防護：18&amp;br;防御修正：-1&amp;br;装備負担：3&amp;br;行軍速度：-4&amp;br;魔法の防具&amp;br;&amp;br;&amp;ref(Item/Awe.jpg,nolink,25x25,Awe (1));&amp;ref(Item/True-Regeneration.jpg,nolink,25x25,True Regeneration (5));&amp;br;&amp;ref(Item/Quickness.jpg,nolink,25x25,Quickness);&amp;ref(Item/Lucky.jpg,nolink,25x25,Lucky);&amp;br;装備解除不可&amp;br;デスマッチ強制参加|
|&gt;|&gt;|&gt;|&gt;|BGCOLOR(#F5F5F5):デスマッチ景品の一つ。多様な恩恵を与えるがやや重い|
</v>
      </c>
    </row>
    <row r="253" spans="1:164" x14ac:dyDescent="0.15">
      <c r="A253" t="str">
        <f t="shared" si="67"/>
        <v>靴0S</v>
      </c>
      <c r="C253" s="1" t="s">
        <v>3975</v>
      </c>
      <c r="E253" s="1">
        <v>0</v>
      </c>
      <c r="F253" s="1" t="s">
        <v>3976</v>
      </c>
      <c r="H253" s="1" t="s">
        <v>3869</v>
      </c>
      <c r="J253" s="1">
        <v>5</v>
      </c>
      <c r="CU253" s="2">
        <v>100</v>
      </c>
      <c r="EQ253" s="7" t="s">
        <v>3977</v>
      </c>
      <c r="ER253" s="20" t="s">
        <v>4611</v>
      </c>
      <c r="ES253" t="str">
        <f t="shared" si="57"/>
        <v>BGCOLOR(#000000):&amp;ref(Item/Boots/Boots-of-Long-Strides.jpg,nolink,75x75,Boots of Long Strides);|BGCOLOR(BLACK):COLOR(WHITE):''Boots of Long Strides''</v>
      </c>
      <c r="ET253" t="str">
        <f t="shared" si="51"/>
        <v>&amp;ref(Spell/P_Nature.jpg,nolink,25x25,Nature);1</v>
      </c>
      <c r="EU253" t="str">
        <f t="shared" si="52"/>
        <v>&amp;ref(Spell/V_Nature.jpg,nolink,25x25,Nature Gem);5</v>
      </c>
      <c r="EV253" t="str">
        <f t="shared" si="53"/>
        <v>n/a</v>
      </c>
      <c r="EW253" t="str">
        <f t="shared" si="54"/>
        <v>n/a</v>
      </c>
      <c r="EX253" t="str">
        <f t="shared" si="55"/>
        <v/>
      </c>
      <c r="EY253" t="str">
        <f t="shared" si="58"/>
        <v/>
      </c>
      <c r="EZ253" t="str">
        <f t="shared" si="66"/>
        <v/>
      </c>
      <c r="FA253" t="str">
        <f t="shared" si="59"/>
        <v>&amp;ref(Item/Swiftness.jpg,nolink,25x25,Swiftness (100));</v>
      </c>
      <c r="FB253" t="str">
        <f t="shared" si="56"/>
        <v/>
      </c>
      <c r="FC253" t="str">
        <f t="shared" si="60"/>
        <v/>
      </c>
      <c r="FD253" t="str">
        <f t="shared" si="61"/>
        <v>&amp;ref(Item/Swiftness.jpg,nolink,25x25,Swiftness (100));&amp;br;行軍速度+6</v>
      </c>
      <c r="FE253" t="str">
        <f t="shared" si="62"/>
        <v>&amp;ref(Item/Swiftness.jpg,nolink,25x25,Swiftness (100));&amp;br;行軍速度+6</v>
      </c>
      <c r="FF253" t="str">
        <f t="shared" si="63"/>
        <v>~</v>
      </c>
      <c r="FG253" t="str">
        <f t="shared" si="64"/>
        <v>~</v>
      </c>
      <c r="FH253" s="24" t="str">
        <f t="shared" si="65"/>
        <v xml:space="preserve">|BGCOLOR(#000000):&amp;ref(Item/Boots/Boots-of-Long-Strides.jpg,nolink,75x75,Boots of Long Strides);|BGCOLOR(BLACK):COLOR(WHITE):''Boots of Long Strides''|靴|&amp;ref(Spell/P_Nature.jpg,nolink,25x25,Nature);1|&amp;ref(Spell/V_Nature.jpg,nolink,25x25,Nature Gem);5|
|~|&gt;|&gt;|&gt;|&amp;ref(Item/Swiftness.jpg,nolink,25x25,Swiftness (100));&amp;br;行軍速度+6|
|&gt;|&gt;|&gt;|&gt;|BGCOLOR(#F5F5F5):移動速度の強化。先手を取れることも増える|
</v>
      </c>
    </row>
    <row r="254" spans="1:164" x14ac:dyDescent="0.15">
      <c r="A254" t="str">
        <f t="shared" si="67"/>
        <v>靴0E</v>
      </c>
      <c r="C254" s="1" t="s">
        <v>3975</v>
      </c>
      <c r="E254" s="1">
        <v>0</v>
      </c>
      <c r="F254" s="1" t="s">
        <v>4667</v>
      </c>
      <c r="H254" s="1" t="s">
        <v>4668</v>
      </c>
      <c r="J254" s="1">
        <v>5</v>
      </c>
      <c r="DR254" s="2">
        <v>1</v>
      </c>
      <c r="ER254" s="20" t="s">
        <v>4670</v>
      </c>
      <c r="ES254" t="str">
        <f t="shared" si="57"/>
        <v>BGCOLOR(#000000):&amp;ref(Item/Boots/Boots-of-Water-Walking.jpg,nolink,75x75,Boots of Water Walking);|BGCOLOR(BLACK):COLOR(WHITE):''Boots of Water Walking''</v>
      </c>
      <c r="ET254" t="str">
        <f t="shared" si="51"/>
        <v>&amp;ref(Spell/P_Water.jpg,nolink,25x25,Water);1</v>
      </c>
      <c r="EU254" t="str">
        <f t="shared" si="52"/>
        <v>&amp;ref(Spell/V_Water.jpg,nolink,25x25,Water Gem);5</v>
      </c>
      <c r="EV254" t="str">
        <f t="shared" si="53"/>
        <v>n/a</v>
      </c>
      <c r="EW254" t="str">
        <f t="shared" si="54"/>
        <v>n/a</v>
      </c>
      <c r="EX254" t="str">
        <f t="shared" si="55"/>
        <v/>
      </c>
      <c r="EY254" t="str">
        <f t="shared" si="58"/>
        <v/>
      </c>
      <c r="EZ254" t="str">
        <f t="shared" si="66"/>
        <v/>
      </c>
      <c r="FA254" t="str">
        <f t="shared" si="59"/>
        <v>&amp;ref(Item/Swimming.jpg,nolink,25x25,Swimming);</v>
      </c>
      <c r="FB254" t="str">
        <f t="shared" si="56"/>
        <v/>
      </c>
      <c r="FC254" t="str">
        <f t="shared" si="60"/>
        <v/>
      </c>
      <c r="FD254" t="str">
        <f t="shared" si="61"/>
        <v>&amp;ref(Item/Swimming.jpg,nolink,25x25,Swimming);</v>
      </c>
      <c r="FE254" t="str">
        <f t="shared" si="62"/>
        <v>&amp;ref(Item/Swimming.jpg,nolink,25x25,Swimming);</v>
      </c>
      <c r="FF254" t="str">
        <f t="shared" si="63"/>
        <v>~</v>
      </c>
      <c r="FG254" t="str">
        <f t="shared" si="64"/>
        <v>~</v>
      </c>
      <c r="FH254" s="24" t="str">
        <f t="shared" si="65"/>
        <v xml:space="preserve">|BGCOLOR(#000000):&amp;ref(Item/Boots/Boots-of-Water-Walking.jpg,nolink,75x75,Boots of Water Walking);|BGCOLOR(BLACK):COLOR(WHITE):''Boots of Water Walking''|靴|&amp;ref(Spell/P_Water.jpg,nolink,25x25,Water);1|&amp;ref(Spell/V_Water.jpg,nolink,25x25,Water Gem);5|
|~|&gt;|&gt;|&gt;|&amp;ref(Item/Swimming.jpg,nolink,25x25,Swimming);|
|&gt;|&gt;|&gt;|&gt;|BGCOLOR(#F5F5F5):誰でも川を通れるようになる。暑い領域で優秀|
</v>
      </c>
    </row>
    <row r="255" spans="1:164" x14ac:dyDescent="0.15">
      <c r="A255" t="str">
        <f t="shared" si="67"/>
        <v>靴2S</v>
      </c>
      <c r="C255" s="1" t="s">
        <v>3975</v>
      </c>
      <c r="E255" s="1">
        <v>2</v>
      </c>
      <c r="F255" s="1" t="s">
        <v>3978</v>
      </c>
      <c r="H255" s="1" t="s">
        <v>3881</v>
      </c>
      <c r="J255" s="1">
        <v>5</v>
      </c>
      <c r="L255" s="6">
        <v>0</v>
      </c>
      <c r="M255" s="1" t="s">
        <v>4335</v>
      </c>
      <c r="AA255" s="1">
        <v>1</v>
      </c>
      <c r="AE255" s="1">
        <v>0</v>
      </c>
      <c r="AF255" s="1">
        <v>0</v>
      </c>
      <c r="AK255" s="1">
        <v>0</v>
      </c>
      <c r="ER255" s="20" t="s">
        <v>4612</v>
      </c>
      <c r="ES255" t="str">
        <f t="shared" si="57"/>
        <v>BGCOLOR(#000000):&amp;ref(Item/Boots/Chi-Shoes.jpg,nolink,75x75,Chi Shoes);|BGCOLOR(BLACK):COLOR(WHITE):''Chi Shoes''</v>
      </c>
      <c r="ET255" t="str">
        <f t="shared" si="51"/>
        <v>&amp;ref(Spell/P_Air.jpg,nolink,25x25,Air);1</v>
      </c>
      <c r="EU255" t="str">
        <f t="shared" si="52"/>
        <v>&amp;ref(Spell/V_Air.jpg,nolink,25x25,Air Gem);5</v>
      </c>
      <c r="EV255" t="str">
        <f t="shared" si="53"/>
        <v>攻撃力：0&amp;ref(Item/D_Blunt.jpg,nolink,25x25,Blunt Damage);&amp;ref(Item/D_Magic.jpg,nolink,25x25,Magic Damage);&amp;br;ボーナス武器&amp;br;攻撃修正：0&amp;br;防御修正：0&amp;br;長さ：0</v>
      </c>
      <c r="EW255" t="str">
        <f t="shared" si="54"/>
        <v>n/a</v>
      </c>
      <c r="EX255" t="str">
        <f t="shared" si="55"/>
        <v>n/a</v>
      </c>
      <c r="EY255" t="str">
        <f t="shared" si="58"/>
        <v/>
      </c>
      <c r="EZ255" t="str">
        <f t="shared" si="66"/>
        <v/>
      </c>
      <c r="FA255" t="str">
        <f t="shared" si="59"/>
        <v/>
      </c>
      <c r="FB255" t="str">
        <f t="shared" si="56"/>
        <v/>
      </c>
      <c r="FC255" t="str">
        <f t="shared" si="60"/>
        <v/>
      </c>
      <c r="FD255" t="str">
        <f t="shared" si="61"/>
        <v/>
      </c>
      <c r="FE255" t="str">
        <f t="shared" si="62"/>
        <v>攻撃力：0&amp;ref(Item/D_Blunt.jpg,nolink,25x25,Blunt Damage);&amp;ref(Item/D_Magic.jpg,nolink,25x25,Magic Damage);&amp;br;ボーナス武器&amp;br;攻撃修正：0&amp;br;防御修正：0&amp;br;長さ：0</v>
      </c>
      <c r="FF255" t="str">
        <f t="shared" si="63"/>
        <v>~</v>
      </c>
      <c r="FG255" t="str">
        <f t="shared" si="64"/>
        <v>~</v>
      </c>
      <c r="FH255" s="24" t="str">
        <f t="shared" si="65"/>
        <v xml:space="preserve">|BGCOLOR(#000000):&amp;ref(Item/Boots/Chi-Shoes.jpg,nolink,75x75,Chi Shoes);|BGCOLOR(BLACK):COLOR(WHITE):''Chi Shoes''|靴|&amp;ref(Spell/P_Air.jpg,nolink,25x25,Air);1|&amp;ref(Spell/V_Air.jpg,nolink,25x25,Air Gem);5|
|~|&gt;|&gt;|&gt;|攻撃力：0&amp;ref(Item/D_Blunt.jpg,nolink,25x25,Blunt Damage);&amp;ref(Item/D_Magic.jpg,nolink,25x25,Magic Damage);&amp;br;ボーナス武器&amp;br;攻撃修正：0&amp;br;防御修正：0&amp;br;長さ：0|
|&gt;|&gt;|&gt;|&gt;|BGCOLOR(#F5F5F5):蹴りの一撃が可能に。筋力が高ければ強烈|
</v>
      </c>
    </row>
    <row r="256" spans="1:164" x14ac:dyDescent="0.15">
      <c r="A256" t="str">
        <f t="shared" si="67"/>
        <v/>
      </c>
      <c r="C256" s="1" t="s">
        <v>3975</v>
      </c>
      <c r="E256" s="1">
        <v>2</v>
      </c>
      <c r="F256" s="1" t="s">
        <v>3979</v>
      </c>
      <c r="H256" s="1" t="s">
        <v>3864</v>
      </c>
      <c r="J256" s="1">
        <v>5</v>
      </c>
      <c r="BS256" s="2">
        <v>1</v>
      </c>
      <c r="ER256" s="20" t="s">
        <v>4613</v>
      </c>
      <c r="ES256" t="str">
        <f t="shared" si="57"/>
        <v>BGCOLOR(#000000):&amp;ref(Item/Boots/Boots-of-the-Behemoth.jpg,nolink,75x75,Boots of the Behemoth);|BGCOLOR(BLACK):COLOR(WHITE):''Boots of the Behemoth''</v>
      </c>
      <c r="ET256" t="str">
        <f t="shared" si="51"/>
        <v>&amp;ref(Spell/P_Earth.jpg,nolink,25x25,Earth);1</v>
      </c>
      <c r="EU256" t="str">
        <f t="shared" si="52"/>
        <v>&amp;ref(Spell/V_Earth.jpg,nolink,25x25,Earth Gem);5</v>
      </c>
      <c r="EV256" t="str">
        <f t="shared" si="53"/>
        <v>n/a</v>
      </c>
      <c r="EW256" t="str">
        <f t="shared" si="54"/>
        <v>n/a</v>
      </c>
      <c r="EX256" t="str">
        <f t="shared" si="55"/>
        <v/>
      </c>
      <c r="EY256" t="str">
        <f t="shared" si="58"/>
        <v>&amp;ref(Item/Trample.jpg,nolink,25x25,Trample);</v>
      </c>
      <c r="EZ256" t="str">
        <f t="shared" si="66"/>
        <v/>
      </c>
      <c r="FA256" t="str">
        <f t="shared" si="59"/>
        <v/>
      </c>
      <c r="FB256" t="str">
        <f t="shared" si="56"/>
        <v/>
      </c>
      <c r="FC256" t="str">
        <f t="shared" si="60"/>
        <v/>
      </c>
      <c r="FD256" t="str">
        <f t="shared" si="61"/>
        <v>&amp;ref(Item/Trample.jpg,nolink,25x25,Trample);</v>
      </c>
      <c r="FE256" t="str">
        <f t="shared" si="62"/>
        <v>&amp;ref(Item/Trample.jpg,nolink,25x25,Trample);</v>
      </c>
      <c r="FF256" t="str">
        <f t="shared" si="63"/>
        <v>~</v>
      </c>
      <c r="FG256" t="str">
        <f t="shared" si="64"/>
        <v>~</v>
      </c>
      <c r="FH256" s="24" t="str">
        <f t="shared" si="65"/>
        <v xml:space="preserve">|BGCOLOR(#000000):&amp;ref(Item/Boots/Boots-of-the-Behemoth.jpg,nolink,75x75,Boots of the Behemoth);|BGCOLOR(BLACK):COLOR(WHITE):''Boots of the Behemoth''|靴|&amp;ref(Spell/P_Earth.jpg,nolink,25x25,Earth);1|&amp;ref(Spell/V_Earth.jpg,nolink,25x25,Earth Gem);5|
|~|&gt;|&gt;|&gt;|&amp;ref(Item/Trample.jpg,nolink,25x25,Trample);|
|&gt;|&gt;|&gt;|&gt;|BGCOLOR(#F5F5F5):小さな敵を薙ぎ倒せる。ほぼ巨人用|
</v>
      </c>
    </row>
    <row r="257" spans="1:164" x14ac:dyDescent="0.15">
      <c r="A257" t="str">
        <f t="shared" si="67"/>
        <v/>
      </c>
      <c r="C257" s="1" t="s">
        <v>3975</v>
      </c>
      <c r="E257" s="1">
        <v>2</v>
      </c>
      <c r="F257" s="1" t="s">
        <v>3980</v>
      </c>
      <c r="H257" s="1" t="s">
        <v>3864</v>
      </c>
      <c r="J257" s="1">
        <v>5</v>
      </c>
      <c r="EQ257" s="7" t="s">
        <v>3981</v>
      </c>
      <c r="ER257" s="20" t="s">
        <v>4614</v>
      </c>
      <c r="ES257" t="str">
        <f t="shared" si="57"/>
        <v>BGCOLOR(#000000):&amp;ref(Item/Boots/Boots-of-Giant-Strength.jpg,nolink,75x75,Boots of Giant Strength);|BGCOLOR(BLACK):COLOR(WHITE):''Boots of Giant Strength''</v>
      </c>
      <c r="ET257" t="str">
        <f t="shared" si="51"/>
        <v>&amp;ref(Spell/P_Earth.jpg,nolink,25x25,Earth);1</v>
      </c>
      <c r="EU257" t="str">
        <f t="shared" si="52"/>
        <v>&amp;ref(Spell/V_Earth.jpg,nolink,25x25,Earth Gem);5</v>
      </c>
      <c r="EV257" t="str">
        <f t="shared" si="53"/>
        <v>n/a</v>
      </c>
      <c r="EW257" t="str">
        <f t="shared" si="54"/>
        <v>n/a</v>
      </c>
      <c r="EX257" t="str">
        <f t="shared" si="55"/>
        <v/>
      </c>
      <c r="EY257" t="str">
        <f t="shared" si="58"/>
        <v/>
      </c>
      <c r="EZ257" t="str">
        <f t="shared" si="66"/>
        <v/>
      </c>
      <c r="FA257" t="str">
        <f t="shared" si="59"/>
        <v/>
      </c>
      <c r="FB257" t="str">
        <f t="shared" si="56"/>
        <v/>
      </c>
      <c r="FC257" t="str">
        <f t="shared" si="60"/>
        <v/>
      </c>
      <c r="FD257" t="str">
        <f t="shared" si="61"/>
        <v>筋力+5</v>
      </c>
      <c r="FE257" t="str">
        <f t="shared" si="62"/>
        <v>筋力+5</v>
      </c>
      <c r="FF257" t="str">
        <f t="shared" si="63"/>
        <v>~</v>
      </c>
      <c r="FG257" t="str">
        <f t="shared" si="64"/>
        <v>~</v>
      </c>
      <c r="FH257" s="24" t="str">
        <f t="shared" si="65"/>
        <v xml:space="preserve">|BGCOLOR(#000000):&amp;ref(Item/Boots/Boots-of-Giant-Strength.jpg,nolink,75x75,Boots of Giant Strength);|BGCOLOR(BLACK):COLOR(WHITE):''Boots of Giant Strength''|靴|&amp;ref(Spell/P_Earth.jpg,nolink,25x25,Earth);1|&amp;ref(Spell/V_Earth.jpg,nolink,25x25,Earth Gem);5|
|~|&gt;|&gt;|&gt;|筋力+5|
|&gt;|&gt;|&gt;|&gt;|BGCOLOR(#F5F5F5):筋力の大きな強化。手数が多いと恩恵も増える|
</v>
      </c>
    </row>
    <row r="258" spans="1:164" x14ac:dyDescent="0.15">
      <c r="A258" t="str">
        <f t="shared" si="67"/>
        <v/>
      </c>
      <c r="C258" s="1" t="s">
        <v>3975</v>
      </c>
      <c r="E258" s="1">
        <v>2</v>
      </c>
      <c r="F258" s="1" t="s">
        <v>3982</v>
      </c>
      <c r="H258" s="1" t="s">
        <v>3869</v>
      </c>
      <c r="J258" s="1">
        <v>5</v>
      </c>
      <c r="AY258" s="2">
        <v>5</v>
      </c>
      <c r="DN258" s="2">
        <v>1</v>
      </c>
      <c r="DQ258" s="2">
        <v>1</v>
      </c>
      <c r="ER258" s="20" t="s">
        <v>4615</v>
      </c>
      <c r="ES258" t="str">
        <f t="shared" si="57"/>
        <v>BGCOLOR(#000000):&amp;ref(Item/Boots/Birch-Boots.jpg,nolink,75x75,Birch Boots);|BGCOLOR(BLACK):COLOR(WHITE):''Birch Boots''</v>
      </c>
      <c r="ET258" t="str">
        <f t="shared" si="51"/>
        <v>&amp;ref(Spell/P_Nature.jpg,nolink,25x25,Nature);1</v>
      </c>
      <c r="EU258" t="str">
        <f t="shared" si="52"/>
        <v>&amp;ref(Spell/V_Nature.jpg,nolink,25x25,Nature Gem);5</v>
      </c>
      <c r="EV258" t="str">
        <f t="shared" si="53"/>
        <v>n/a</v>
      </c>
      <c r="EW258" t="str">
        <f t="shared" si="54"/>
        <v>n/a</v>
      </c>
      <c r="EX258" t="str">
        <f t="shared" si="55"/>
        <v>&amp;ref(Item/Cold-Resistant.jpg,nolink,25x25,Cold Resistant (5));</v>
      </c>
      <c r="EY258" t="str">
        <f t="shared" si="58"/>
        <v/>
      </c>
      <c r="EZ258" t="str">
        <f t="shared" si="66"/>
        <v/>
      </c>
      <c r="FA258" t="str">
        <f t="shared" si="59"/>
        <v>&amp;ref(Item/Mountain-Survival.jpg,nolink,25x25,Mountain Survival);&amp;ref(Item/Snow-Move.jpg,nolink,25x25,Snow Move);</v>
      </c>
      <c r="FB258" t="str">
        <f t="shared" si="56"/>
        <v/>
      </c>
      <c r="FC258" t="str">
        <f t="shared" si="60"/>
        <v/>
      </c>
      <c r="FD258" t="str">
        <f t="shared" si="61"/>
        <v>&amp;ref(Item/Cold-Resistant.jpg,nolink,25x25,Cold Resistant (5));&amp;br;&amp;ref(Item/Mountain-Survival.jpg,nolink,25x25,Mountain Survival);&amp;ref(Item/Snow-Move.jpg,nolink,25x25,Snow Move);</v>
      </c>
      <c r="FE258" t="str">
        <f t="shared" si="62"/>
        <v>&amp;ref(Item/Cold-Resistant.jpg,nolink,25x25,Cold Resistant (5));&amp;br;&amp;ref(Item/Mountain-Survival.jpg,nolink,25x25,Mountain Survival);&amp;ref(Item/Snow-Move.jpg,nolink,25x25,Snow Move);</v>
      </c>
      <c r="FF258" t="str">
        <f t="shared" si="63"/>
        <v>~</v>
      </c>
      <c r="FG258" t="str">
        <f t="shared" si="64"/>
        <v>~</v>
      </c>
      <c r="FH258" s="24" t="str">
        <f t="shared" si="65"/>
        <v xml:space="preserve">|BGCOLOR(#000000):&amp;ref(Item/Boots/Birch-Boots.jpg,nolink,75x75,Birch Boots);|BGCOLOR(BLACK):COLOR(WHITE):''Birch Boots''|靴|&amp;ref(Spell/P_Nature.jpg,nolink,25x25,Nature);1|&amp;ref(Spell/V_Nature.jpg,nolink,25x25,Nature Gem);5|
|~|&gt;|&gt;|&gt;|&amp;ref(Item/Cold-Resistant.jpg,nolink,25x25,Cold Resistant (5));&amp;br;&amp;ref(Item/Mountain-Survival.jpg,nolink,25x25,Mountain Survival);&amp;ref(Item/Snow-Move.jpg,nolink,25x25,Snow Move);|
|&gt;|&gt;|&gt;|&gt;|BGCOLOR(#F5F5F5):山と冬の旅に。冷気にも少し耐えられる|
</v>
      </c>
    </row>
    <row r="259" spans="1:164" x14ac:dyDescent="0.15">
      <c r="A259" t="str">
        <f t="shared" si="67"/>
        <v>靴2E</v>
      </c>
      <c r="C259" s="1" t="s">
        <v>3975</v>
      </c>
      <c r="E259" s="1">
        <v>2</v>
      </c>
      <c r="F259" s="1" t="s">
        <v>3984</v>
      </c>
      <c r="H259" s="1" t="s">
        <v>3869</v>
      </c>
      <c r="J259" s="1">
        <v>5</v>
      </c>
      <c r="BV259" s="2">
        <v>2</v>
      </c>
      <c r="BW259" s="2">
        <v>20</v>
      </c>
      <c r="DM259" s="2">
        <v>1</v>
      </c>
      <c r="ER259" s="20" t="s">
        <v>4616</v>
      </c>
      <c r="ES259" t="str">
        <f t="shared" si="57"/>
        <v>BGCOLOR(#000000):&amp;ref(Item/Boots/Ranger's-Boots.jpg,nolink,75x75,Ranger's Boots);|BGCOLOR(BLACK):COLOR(WHITE):''Ranger's Boots''</v>
      </c>
      <c r="ET259" t="str">
        <f t="shared" ref="ET259:ET322" si="68">SUBSTITUTE(SUBSTITUTE(SUBSTITUTE(SUBSTITUTE(SUBSTITUTE(SUBSTITUTE(SUBSTITUTE(SUBSTITUTE(SUBSTITUTE(H259&amp;I259,"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&amp;ref(Spell/P_Nature.jpg,nolink,25x25,Nature);1</v>
      </c>
      <c r="EU259" t="str">
        <f t="shared" ref="EU259:EU322" si="69">SUBSTITUTE(SUBSTITUTE(SUBSTITUTE(SUBSTITUTE(SUBSTITUTE(SUBSTITUTE(SUBSTITUTE(SUBSTITUTE(LEFT(H259,1)&amp;J259&amp;IF(I259&lt;&gt;"",LEFT(I259,1)&amp;K259,""),"火","&amp;ref(Spell/V_Fire.jpg,nolink,25x25,Fire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&amp;ref(Spell/V_Nature.jpg,nolink,25x25,Nature Gem);5</v>
      </c>
      <c r="EV259" t="str">
        <f t="shared" ref="EV259:EV322" si="70">IF(L259&lt;&gt;"",CONCATENATE("攻撃力：",L259,SUBSTITUTE(SUBSTITUTE(SUBSTITUTE(SUBSTITUTE(SUBSTITUTE(SUBSTITUTE(SUBSTITUTE(SUBSTITUTE(SUBSTITUTE(M259,"切","&amp;ref(Item/D_Slash.jpg,nolink,25x25,Slash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N259,"ap","&amp;br;防御貫通"),"an","&amp;br;防御無視"),SUBSTITUTE(SUBSTITUTE(O259,"p","&amp;br;吸収攻撃（上限5）"),"f","&amp;br;吸収攻撃"),IF(P259&lt;&gt;"","&amp;br;ダメージ上限"&amp;P259,""),SUBSTITUTE(SUBSTITUTE(Q259,"2","&amp;br;対デーモン二倍打"),"3","&amp;br;対アンデッド/デーモン三倍打"),IF(R259&lt;&gt;"","&amp;br;対魔法生物2倍打",""),SUBSTITUTE(SUBSTITUTE(S259,"2","&amp;br;対小型二倍打"),"3","&amp;br;対大型三倍打"),SUBSTITUTE(SUBSTITUTE(SUBSTITUTE(T259,"0","&amp;br;筋力加算なし"),"2","&amp;br;筋力加算二分の一"),"3","&amp;br;筋力加算三分の一"),IF(U259&lt;&gt;"","&amp;br;第一撃に突撃ボーナス加算",""),IF(V259&lt;&gt;"","&amp;br;殺した敵をゾンビ化",""),IF(W259&lt;&gt;"","&amp;br;筋力加算+25%",""),IF(X259&lt;&gt;"","&amp;br;対盾攻撃修正+2",""),IF(Y259&lt;&gt;"","&amp;br;頭部優先攻撃",""),SUBSTITUTE(SUBSTITUTE(SUBSTITUTE(Z259,"n","&amp;br;抵抗可能"),"e","&amp;br;抵抗容易"),"h","&amp;br;抵抗困難"),IF(AA259&lt;&gt;"","&amp;br;ボーナス武器",""),IF(AB259&lt;&gt;"","&amp;br;"&amp;IF(AB259&gt;0,AB259&amp;"回連続攻撃",ABS(AB259)+1&amp;"ラウンド毎に1回攻撃"),""),IF(AC259&lt;&gt;"","&amp;br;効果範囲："&amp;AC259,""),IF(AD259&lt;&gt;"","&amp;br;効果継続："&amp;AC259,""),IF(AE259&lt;&gt;"","&amp;br;攻撃修正："&amp;AE259&amp;"&amp;br;防御修正："&amp;AF259&amp;"&amp;br;長さ："&amp;AK259,""),IF(AG259&lt;&gt;"","&amp;br;射程："&amp;SUBSTITUTE(SUBSTITUTE(SUBSTITUTE(AG259,"s","筋力"),"h","筋力/2"),"t","筋力/3")&amp;"&amp;br;精度修正："&amp;AH259&amp;"&amp;br;弾数："&amp;AI259&amp;IF(AJ259&lt;&gt;"","&amp;br;水中使用可能",""),""),IF(AT259&lt;&gt;"","&amp;br;負傷時追撃："&amp;AT259,""),IF(AU259&lt;&gt;"","&amp;br;命中時追撃："&amp;AU259,""),IF(AV259&lt;&gt;"","&amp;br;攻撃時追撃："&amp;AV259,"")),"n/a")</f>
        <v>n/a</v>
      </c>
      <c r="EW259" t="str">
        <f t="shared" ref="EW259:EW322" si="71">IF(AQ259&lt;&gt;"",CONCATENATE(IF(AL259&lt;&gt;"","頭部防護："&amp;AL259,""),IF(AM259&lt;&gt;"",IF(AL259&lt;&gt;"","&amp;br;","")&amp;"胴体防護："&amp;AM259,""),IF(AN259&lt;&gt;"","盾軽減力："&amp;AN259,""),IF(AO259&lt;&gt;"","&amp;br;防御修正："&amp;AO259,""),IF(AP259&lt;&gt;"","&amp;br;盾対応力："&amp;AP259,""),IF(AQ259&lt;&gt;"","&amp;br;装備負担："&amp;AQ259,""),IF(AR259&lt;&gt;"","&amp;br;行軍速度：-"&amp;AR259,""),IF(AS259&lt;&gt;"","&amp;br;魔法の防具","")),"n/a")</f>
        <v>n/a</v>
      </c>
      <c r="EX259" t="str">
        <f t="shared" ref="EX259:EX322" si="72">IF(COUNTA(AW259:EQ259)&lt;&gt;0,CONCATENATE(IF(AW259&lt;&gt;"",IF(AW259&gt;0,"&amp;ref(Item/Fire-Resistant.jpg,nolink,25x25,Fire Resistant ("&amp;AW259&amp;"));","&amp;ref(Item/Susceptible-to-Fire.jpg,nolink,25x25,Susceptible to Fire ("&amp;ABS(AW259)&amp;"));"),""),IF(AX259&lt;&gt;"",IF(AX259&gt;0,"&amp;ref(Item/Shock-Resistant.jpg,nolink,25x25,Shock Resistant ("&amp;AX259&amp;"));","&amp;ref(Item/Susceptible-to-Shock.jpg,nolink,25x25,Susceptible to Shock ("&amp;ABS(AX259)&amp;"));"),""),IF(AY259&lt;&gt;"",IF(AY259&gt;0,"&amp;ref(Item/Cold-Resistant.jpg,nolink,25x25,Cold Resistant ("&amp;AY259&amp;"));","&amp;ref(Item/Susceptible-to-Cold.jpg,nolink,25x25,Susceptible to Cold ("&amp;ABS(AY259)&amp;"));"),""),IF(AZ259&lt;&gt;"",IF(AZ259&gt;0,"&amp;ref(Item/Poison-Resistant.jpg,nolink,25x25,Poison Resistant ("&amp;AZ259&amp;"));","&amp;ref(Item/Susceptible-to-Poison.jpg,nolink,25x25,Susceptible to Poison ("&amp;ABS(AZ259)&amp;"));"),""),IF(BA259&lt;&gt;"","&amp;ref(Item/Affliction-Resistance.jpg,nolink,25x25,Affliction Resistance ("&amp;BA259&amp;"));",""),IF(BB259&lt;&gt;"","&amp;ref(Item/Ice-Protection.jpg,nolink,25x25,Ice Protection ("&amp;BB259&amp;"));",""),IF(BC259&lt;&gt;"","&amp;ref(Item/Invulnerable.jpg,nolink,25x25,Invulnerable ("&amp;BC259&amp;"));",""),IF(BD259&lt;&gt;"","&amp;ref(Item/Protective-Force.jpg,nolink,25x25,Protective Force ("&amp;BD259&amp;"));",""),IF(BE259&lt;&gt;"","&amp;ref(Item/Awe.jpg,nolink,25x25,Awe ("&amp;BE259&amp;"));",""),IF(BF259&lt;&gt;"","&amp;ref(Item/Animal-Awe.jpg,nolink,25x25,Animal Awe ("&amp;BF259&amp;"));",""),IF(BG259&lt;&gt;"","&amp;ref(Item/Causes-Fear.jpg,nolink,25x25,Fear ("&amp;BG259&amp;"));",""),IF(BH259&lt;&gt;"","&amp;ref(Item/Heat.jpg,nolink,25x25,Heat ("&amp;BH259&amp;"));",""),IF(BI259&lt;&gt;"","&amp;ref(Item/Chill.jpg,nolink,25x25,Chill ("&amp;BI259&amp;"));",""),IF(BJ259&lt;&gt;"","&amp;ref(Item/Fire-Shield.jpg,nolink,25x25,Fire Shield ("&amp;BJ259&amp;"));",""),IF(BK259&lt;&gt;"","&amp;ref(Item/Air-Shield.jpg,nolink,25x25,Air Shield ("&amp;BK259&amp;"));",""),IF(BL259&lt;&gt;"","&amp;ref(Item/Overcharged.jpg,nolink,25x25,Overcharged);",""),IF(BM259&lt;&gt;"","&amp;ref(Item/Poison-Barbs.jpg,nolink,25x25,Poison Barbs);",""),IF(BN259&lt;&gt;"","&amp;ref(Item/Petrification.jpg,nolink,25x25,Petrification);",""),IF(BO259&lt;&gt;"","&amp;ref(Item/Damage-Reversal.jpg,nolink,25x25,Damage Reversal ("&amp;BO259+12&amp;" vs MR));","")),"n/a")</f>
        <v/>
      </c>
      <c r="EY259" t="str">
        <f t="shared" si="58"/>
        <v>&amp;ref(Item/Reinvigoration.jpg,nolink,25x25,Reinvigoration (2));&amp;ref(Item/Stealthy-Boost.jpg,nolink,25x25,Stealth Boost (20));</v>
      </c>
      <c r="EZ259" t="str">
        <f t="shared" si="66"/>
        <v/>
      </c>
      <c r="FA259" t="str">
        <f t="shared" si="59"/>
        <v>&amp;ref(Item/Forest-Survival.jpg,nolink,25x25,Forest Survival);</v>
      </c>
      <c r="FB259" t="str">
        <f t="shared" ref="FB259:FB322" si="73">CONCATENATE(IF(DS259&lt;&gt;"","&amp;ref(Item/Blood-Searcher.jpg,nolink,25x25,Blood Searcher ("&amp;DS259&amp;"));",""),IF(DT259&lt;&gt;"","&amp;ref(Item/Reanimation-Bonus.jpg,nolink,25x25,Reanimation Bonus ("&amp;DT259&amp;"));",""),IF(DU259&lt;&gt;"","&amp;ref(Item/Dragon-Master.jpg,nolink,25x25,Dragon Master ("&amp;DU259&amp;"));",""),IF(DV259&lt;&gt;"","&amp;ref(Item/Ivy-Lord.jpg,nolink,25x25,Ivy Lord ("&amp;DV259&amp;"));",""),IF(DW259&lt;&gt;"","&amp;ref(Item/Adept-Cross-Breeder.jpg,nolink,25x25,Adept Cross Breeder ("&amp;DW259&amp;"));",""),IF(DX259&lt;&gt;"","&amp;ref(Item/Forge-Bonus.jpg,nolink,25x25,Forge Bonus ("&amp;DX259&amp;"));",""),IF(DY259&lt;&gt;"","&amp;ref(Item/Master-Smith.jpg,nolink,25x25,Master Smith ("&amp;DY259&amp;"));",""),IF(DZ259&lt;&gt;"","&amp;ref(Item/Master-Ritualist.jpg,nolink,25x25,Master Ritualist ("&amp;DZ259&amp;"));",""),IF(EA259&lt;&gt;"","&amp;ref(Item/Alchemist.jpg,nolink,25x25,Alchemist ("&amp;EA259&amp;"));",""),IF(EB259&lt;&gt;"","&amp;ref(Item/Communion-Master.jpg,nolink,25x25,Communion Master);",""),IF(EC259&lt;&gt;"","&amp;ref(Item/Communion-Slave.jpg,nolink,25x25,Communion Slave);",""),IF(ED259&lt;&gt;"","&amp;ref(Item/Adept-Researcher.jpg,nolink,25x25,Adept Researcher ("&amp;ED259&amp;"));",""),IF(EE259&lt;&gt;"","&amp;ref(Spell/P_Fire.jpg,nolink,25x25,Fire Magic Bonus ("&amp;EE259&amp;"));",""),IF(EF259&lt;&gt;"","&amp;ref(Spell/P_Air.jpg,nolink,25x25,Air Magic Bonus ("&amp;EF259&amp;"));",""),IF(EG259&lt;&gt;"","&amp;ref(Spell/P_Water.jpg,nolink,25x25,Water Magic Bonus ("&amp;EG259&amp;"));",""),IF(EH259&lt;&gt;"","&amp;ref(Spell/P_Earth.jpg,nolink,25x25,Earth Magic Bonus ("&amp;EH259&amp;"));",""),IF(EI259&lt;&gt;"","&amp;ref(Spell/P_Astral.jpg,nolink,25x25,Astral Magic Bonus ("&amp;EI259&amp;"));",""),IF(EJ259&lt;&gt;"","&amp;ref(Spell/P_Death.jpg,nolink,25x25,Death Magic Bonus ("&amp;EJ259&amp;"));",""),IF(EK259&lt;&gt;"","&amp;ref(Spell/P_Nature.jpg,nolink,25x25,Nature Magic Bonus ("&amp;EK259&amp;"));",""),IF(EL259&lt;&gt;"","&amp;ref(Spell/P_Blood.jpg,nolink,25x25,Blood Magic Bonus ("&amp;EL259&amp;"));",""),IF(EM259&lt;&gt;"","&amp;ref(Spell/P_Holy.jpg,nolink,25x25,Priest Bonus ("&amp;EM259&amp;"));",""))</f>
        <v/>
      </c>
      <c r="FC259" t="str">
        <f t="shared" si="60"/>
        <v/>
      </c>
      <c r="FD259" t="str">
        <f t="shared" si="61"/>
        <v>&amp;ref(Item/Reinvigoration.jpg,nolink,25x25,Reinvigoration (2));&amp;ref(Item/Stealthy-Boost.jpg,nolink,25x25,Stealth Boost (20));&amp;br;&amp;ref(Item/Forest-Survival.jpg,nolink,25x25,Forest Survival);</v>
      </c>
      <c r="FE259" t="str">
        <f t="shared" si="62"/>
        <v>&amp;ref(Item/Reinvigoration.jpg,nolink,25x25,Reinvigoration (2));&amp;ref(Item/Stealthy-Boost.jpg,nolink,25x25,Stealth Boost (20));&amp;br;&amp;ref(Item/Forest-Survival.jpg,nolink,25x25,Forest Survival);</v>
      </c>
      <c r="FF259" t="str">
        <f t="shared" si="63"/>
        <v>~</v>
      </c>
      <c r="FG259" t="str">
        <f t="shared" si="64"/>
        <v>~</v>
      </c>
      <c r="FH259" s="24" t="str">
        <f t="shared" si="65"/>
        <v xml:space="preserve">|BGCOLOR(#000000):&amp;ref(Item/Boots/Ranger's-Boots.jpg,nolink,75x75,Ranger's Boots);|BGCOLOR(BLACK):COLOR(WHITE):''Ranger's Boots''|靴|&amp;ref(Spell/P_Nature.jpg,nolink,25x25,Nature);1|&amp;ref(Spell/V_Nature.jpg,nolink,25x25,Nature Gem);5|
|~|&gt;|&gt;|&gt;|&amp;ref(Item/Reinvigoration.jpg,nolink,25x25,Reinvigoration (2));&amp;ref(Item/Stealthy-Boost.jpg,nolink,25x25,Stealth Boost (20));&amp;br;&amp;ref(Item/Forest-Survival.jpg,nolink,25x25,Forest Survival);|
|&gt;|&gt;|&gt;|&gt;|BGCOLOR(#F5F5F5):斥候向け。疲労回復も備える|
</v>
      </c>
    </row>
    <row r="260" spans="1:164" x14ac:dyDescent="0.15">
      <c r="A260" t="str">
        <f t="shared" si="67"/>
        <v>靴4S</v>
      </c>
      <c r="C260" s="1" t="s">
        <v>3975</v>
      </c>
      <c r="E260" s="1">
        <v>4</v>
      </c>
      <c r="F260" s="1" t="s">
        <v>3985</v>
      </c>
      <c r="H260" s="1" t="s">
        <v>3873</v>
      </c>
      <c r="I260" s="1" t="s">
        <v>3864</v>
      </c>
      <c r="J260" s="1">
        <v>5</v>
      </c>
      <c r="K260" s="7">
        <v>5</v>
      </c>
      <c r="AW260" s="2">
        <v>15</v>
      </c>
      <c r="DP260" s="2">
        <v>1</v>
      </c>
      <c r="EQ260" s="7" t="s">
        <v>3986</v>
      </c>
      <c r="ER260" s="20" t="s">
        <v>4617</v>
      </c>
      <c r="ES260" t="str">
        <f t="shared" ref="ES260:ES323" si="74">CONCATENATE("BGCOLOR(#000000):&amp;ref(Item/",SUBSTITUTE(SUBSTITUTE(SUBSTITUTE(SUBSTITUTE(SUBSTITUTE(SUBSTITUTE(SUBSTITUTE(C260,"片手","SH Weapons"),"両手","DH Weapons"),"盾","Shields"),"兜","Helms"),"鎧","Armors"),"靴","Boots"),"雑貨","Misc"),"/",SUBSTITUTE(SUBSTITUTE(IF(G260&lt;&gt;"",G260,F260)," ","-"),"ö","o"),".jpg,nolink,75x75,",F260,");","|","BGCOLOR(BLACK):COLOR(WHITE):''",F260,"''")</f>
        <v>BGCOLOR(#000000):&amp;ref(Item/Boots/Brimstone-Boots.jpg,nolink,75x75,Brimstone Boots);|BGCOLOR(BLACK):COLOR(WHITE):''Brimstone Boots''</v>
      </c>
      <c r="ET260" t="str">
        <f t="shared" si="68"/>
        <v>&amp;ref(Spell/P_Fire.jpg,nolink,25x25,Fire);1&amp;ref(Spell/P_Earth.jpg,nolink,25x25,Earth);1</v>
      </c>
      <c r="EU260" t="str">
        <f t="shared" si="69"/>
        <v>&amp;ref(Spell/V_Fire.jpg,nolink,25x25,Fire Gem);5&amp;ref(Spell/V_Earth.jpg,nolink,25x25,Earth Gem);5</v>
      </c>
      <c r="EV260" t="str">
        <f t="shared" si="70"/>
        <v>n/a</v>
      </c>
      <c r="EW260" t="str">
        <f t="shared" si="71"/>
        <v>n/a</v>
      </c>
      <c r="EX260" t="str">
        <f t="shared" si="72"/>
        <v>&amp;ref(Item/Fire-Resistant.jpg,nolink,25x25,Fire Resistant (15));</v>
      </c>
      <c r="EY260" t="str">
        <f t="shared" ref="EY260:EY323" si="75">CONCATENATE(IF(BP260&lt;&gt;"",IF(BP260="s","&amp;ref(Item/Sacred-Bless.jpg,nolink,25x25,Blessed (Sacred Only));","&amp;ref(Item/Blessed.jpg,nolink,25x25,Blessed);"),""),IF(BQ260&lt;&gt;"","&amp;ref(Item/Berserker.jpg,nolink,25x25,Berserker ("&amp;BQ260&amp;"));",""),IF(BR260&lt;&gt;"","&amp;ref(Item/Gone-Berserk.jpg,nolink,25x25,Gone Berserk);",""),IF(BS260&lt;&gt;"","&amp;ref(Item/Trample.jpg,nolink,25x25,Trample);",""),IF(BT260&lt;&gt;"",IF(BT260&lt;&gt;"s","&amp;ref(Item/Darkvision.jpg,nolink,25x25,Darkvision ("&amp;BT260&amp;"));","&amp;ref(Item/Spirit-Sight.jpg,nolink,25x25,Spirit Sight);"),""),IF(BU260&lt;&gt;"",IF(LEFT(BU260,1)&lt;&gt;"t","&amp;ref(Item/Regeneration.jpg,nolink,25x25,Regeneration ("&amp;BU260&amp;"));","&amp;ref(Item/True-Regeneration.jpg,nolink,25x25,True Regeneration ("&amp;MID(BU260,2,LEN(BU260)-1)&amp;"));"),""),IF(BV260&lt;&gt;"",IF(BV260&gt;0,"&amp;ref(Item/Reinvigoration.jpg,nolink,25x25,Reinvigoration ("&amp;BV260&amp;"));","&amp;ref(Item/Exhaustion.jpg,nolink,25x25,Exhaustion ("&amp;BV260&amp;"));"),""),IF(BW260&lt;&gt;"",IF(LEFT(BW260,1)&lt;&gt;"f","&amp;ref(Item/Stealthy-Boost.jpg,nolink,25x25,Stealth Boost ("&amp;BW260&amp;"));","&amp;ref(Item/Stealthy.jpg,nolink,25x25,Stealthy ("&amp;MID(BW260,2,LEN(BW260)-1)&amp;"));"),""),IF(BX260&lt;&gt;"","&amp;ref(Item/Invisible.jpg,nolink,25x25,Invisible);",""),IF(BY260&lt;&gt;"","&amp;ref(Item/Assassin.jpg,nolink,25x25,Assassin);",""),IF(BZ260&lt;&gt;"","&amp;ref(Item/Seduction.jpg,nolink,25x25,Seduction);",""),IF(CA260&lt;&gt;"","&amp;ref(Item/Reaper.jpg,nolink,25x25,Reaper ("&amp;CA260&amp;"));",""),IF(CB260&lt;&gt;"","&amp;ref(Item/Heretic.jpg,nolink,25x25,Heretic ("&amp;CB260&amp;"));",""),IF(CC260&lt;&gt;"","&amp;ref(Item/Inquisitor.jpg,nolink,25x25,Inquisitor);",""),IF(CD260&lt;&gt;"","&amp;ref(Item/Adept-Sacrificer.jpg,nolink,25x25,Adept Sacrificer ("&amp;CD260&amp;"));",""),IF(CE260&lt;&gt;"","&amp;ref(Item/Dominion-Spreader.jpg,nolink,25x25,Dominion Spreader ("&amp;CE260&amp;"));",""),IF(CF260&lt;&gt;"","&amp;ref(Item/Gold-Maker.jpg,nolink,25x25,Gold Maker ("&amp;CF260&amp;"));",""))</f>
        <v/>
      </c>
      <c r="EZ260" t="str">
        <f t="shared" si="66"/>
        <v/>
      </c>
      <c r="FA260" t="str">
        <f t="shared" ref="FA260:FA323" si="76">CONCATENATE(IF(CT260&lt;&gt;"","&amp;ref(Item/Ethereal.jpg,nolink,25x25,Ethereal);",""),IF(CU260&lt;&gt;"","&amp;ref(Item/Swiftness.jpg,nolink,25x25,Swiftness ("&amp;CU260&amp;"));",""),IF(CV260&lt;&gt;"","&amp;ref(Item/Quickness.jpg,nolink,25x25,Quickness);",""),IF(CW260&lt;&gt;"",IF(CW260&lt;&gt;"l","&amp;ref(Item/Enlarged.jpg,nolink,25x25,Enlarged);","&amp;ref(Item/Enlarged.jpg,nolink,25x25,Enlarged (Up to Size 4));"),""),IF(CX260&lt;&gt;"","&amp;ref(Item/Storm-Power.jpg,nolink,25x25,Storm Power ("&amp;CX260&amp;"));",""),IF(CY260&lt;&gt;"","&amp;ref(Item/Lucky.jpg,nolink,25x25,Lucky);",""),IF(CZ260&lt;&gt;"","&amp;ref(Item/Twist-Fate.jpg,nolink,25x25,Twist Fate);",""),IF(DA260&lt;&gt;"","&amp;ref(Item/Fool's-Luck.jpg,nolink,25x25,Fool's Luck);",""),IF(DB260&lt;&gt;"","&amp;ref(Item/Cursed.jpg,nolink,25x25,Cursed);",""),IF(DC260&lt;&gt;"","&amp;ref(Item/Horror-Marked.jpg,nolink,25x25,Causes Horror Mark);",""),IF(DD260&lt;&gt;"","&amp;ref(Item/Diseased.jpg,nolink,25x25,Diseased);",""),IF(DE260&lt;&gt;"","&amp;ref(Item/Affliction.jpg,nolink,25x25,Lost one eye);",""),IF(DF260&lt;&gt;"","&amp;ref(Item/Affliction.jpg,nolink,25x25,Chest Wound);",""),IF(DG260&lt;&gt;"","&amp;ref(Item/Affliction.jpg,nolink,25x25,Feeble Minded);",""),IF(DH260&lt;&gt;"","&amp;ref(Item/Insane.jpg,nolink,25x25,Insane ("&amp;DH260&amp;"));",""),IF(DI260&lt;&gt;"","&amp;ref(Item/Siege-Bonus.jpg,nolink,25x25,Siege Bonus ("&amp;DI260&amp;"));",""),IF(DJ260&lt;&gt;"","&amp;ref(Item/Flying.jpg,nolink,25x25,Flying"&amp;IF(DJ260&gt;0," (Map Move "&amp;DJ260&amp;")","")&amp;");",""),IF(DK260&lt;&gt;"","&amp;ref(Item/Storm-Immunity.jpg,nolink,25x25,Storm Immunity);",""),IF(DL260&lt;&gt;"","&amp;ref(Item/Floating.jpg,nolink,25x25,Floating);",""),IF(DM260&lt;&gt;"","&amp;ref(Item/Forest-Survival.jpg,nolink,25x25,Forest Survival);",""),IF(DN260&lt;&gt;"","&amp;ref(Item/Mountain-Survival.jpg,nolink,25x25,Mountain Survival);",""),IF(DO260&lt;&gt;"","&amp;ref(Item/Swamp-Survival.jpg,nolink,25x25,Swamp Survival);",""),IF(DP260&lt;&gt;"","&amp;ref(Item/Wasteland-Survival.jpg,nolink,25x25,Wasteland Survival);",""),IF(DQ260&lt;&gt;"","&amp;ref(Item/Snow-Move.jpg,nolink,25x25,Snow Move);",""),IF(DR260&lt;&gt;"","&amp;ref(Item/Swimming.jpg,nolink,25x25,Swimming);",""))</f>
        <v>&amp;ref(Item/Wasteland-Survival.jpg,nolink,25x25,Wasteland Survival);</v>
      </c>
      <c r="FB260" t="str">
        <f t="shared" si="73"/>
        <v/>
      </c>
      <c r="FC260" t="str">
        <f t="shared" si="60"/>
        <v/>
      </c>
      <c r="FD260" t="str">
        <f t="shared" si="61"/>
        <v>&amp;ref(Item/Fire-Resistant.jpg,nolink,25x25,Fire Resistant (15));&amp;br;&amp;ref(Item/Wasteland-Survival.jpg,nolink,25x25,Wasteland Survival);&amp;br;筋力+4</v>
      </c>
      <c r="FE260" t="str">
        <f t="shared" si="62"/>
        <v>&amp;ref(Item/Fire-Resistant.jpg,nolink,25x25,Fire Resistant (15));&amp;br;&amp;ref(Item/Wasteland-Survival.jpg,nolink,25x25,Wasteland Survival);&amp;br;筋力+4</v>
      </c>
      <c r="FF260" t="str">
        <f t="shared" si="63"/>
        <v>~</v>
      </c>
      <c r="FG260" t="str">
        <f t="shared" si="64"/>
        <v>~</v>
      </c>
      <c r="FH260" s="24" t="str">
        <f t="shared" ref="FH260:FH323" si="77">CONCATENATE("|",ES260,"|",IF(D260&lt;&gt;"",D260,C260),"|",ET260,"|",EU260,"|",CHAR(10),"|~|&gt;|&gt;|&gt;|",FE260,"|",CHAR(10),"|&gt;|&gt;|&gt;|&gt;|BGCOLOR(#F5F5F5):",ER260,"|",CHAR(10))</f>
        <v xml:space="preserve">|BGCOLOR(#000000):&amp;ref(Item/Boots/Brimstone-Boots.jpg,nolink,75x75,Brimstone Boots);|BGCOLOR(BLACK):COLOR(WHITE):''Brimstone Boots''|靴|&amp;ref(Spell/P_Fire.jpg,nolink,25x25,Fire);1&amp;ref(Spell/P_Earth.jpg,nolink,25x25,Earth);1|&amp;ref(Spell/V_Fire.jpg,nolink,25x25,Fire Gem);5&amp;ref(Spell/V_Earth.jpg,nolink,25x25,Earth Gem);5|
|~|&gt;|&gt;|&gt;|&amp;ref(Item/Fire-Resistant.jpg,nolink,25x25,Fire Resistant (15));&amp;br;&amp;ref(Item/Wasteland-Survival.jpg,nolink,25x25,Wasteland Survival);&amp;br;筋力+4|
|&gt;|&gt;|&gt;|&gt;|BGCOLOR(#F5F5F5):筋力と火炎耐性。両方必要なときにはありがたい|
</v>
      </c>
    </row>
    <row r="261" spans="1:164" x14ac:dyDescent="0.15">
      <c r="A261" t="str">
        <f t="shared" ref="A261:A324" si="78">IF(OR(C261&lt;&gt;C260,E261&lt;&gt;E260),C261&amp;E261&amp;"S",IF(OR(C261&lt;&gt;C262,E261&lt;&gt;E262),C261&amp;E261&amp;"E",""))</f>
        <v/>
      </c>
      <c r="C261" s="1" t="s">
        <v>3975</v>
      </c>
      <c r="E261" s="1">
        <v>4</v>
      </c>
      <c r="F261" s="1" t="s">
        <v>3987</v>
      </c>
      <c r="H261" s="1" t="s">
        <v>3887</v>
      </c>
      <c r="J261" s="1">
        <v>10</v>
      </c>
      <c r="DJ261" s="2">
        <v>20</v>
      </c>
      <c r="ER261" s="20" t="s">
        <v>4618</v>
      </c>
      <c r="ES261" t="str">
        <f t="shared" si="74"/>
        <v>BGCOLOR(#000000):&amp;ref(Item/Boots/Winged-Shoes.jpg,nolink,75x75,Winged Shoes);|BGCOLOR(BLACK):COLOR(WHITE):''Winged Shoes''</v>
      </c>
      <c r="ET261" t="str">
        <f t="shared" si="68"/>
        <v>&amp;ref(Spell/P_Air.jpg,nolink,25x25,Air);2</v>
      </c>
      <c r="EU261" t="str">
        <f t="shared" si="69"/>
        <v>&amp;ref(Spell/V_Air.jpg,nolink,25x25,Air Gem);10</v>
      </c>
      <c r="EV261" t="str">
        <f t="shared" si="70"/>
        <v>n/a</v>
      </c>
      <c r="EW261" t="str">
        <f t="shared" si="71"/>
        <v>n/a</v>
      </c>
      <c r="EX261" t="str">
        <f t="shared" si="72"/>
        <v/>
      </c>
      <c r="EY261" t="str">
        <f t="shared" si="75"/>
        <v/>
      </c>
      <c r="EZ261" t="str">
        <f t="shared" ref="EZ261:EZ324" si="79">CONCATENATE(IF(CG261&lt;&gt;"",IF(CG261&gt;0,"&amp;ref(Item/Inspirational.jpg,nolink,25x25,Inspirational ("&amp;CG261&amp;"));","&amp;ref(Item/Uninspirational.jpg,nolink,25x25,Inspirational ("&amp;CG261&amp;"));"),""),IF(CH261&lt;&gt;"","&amp;ref(Item/Taskmaster.jpg,nolink,25x25,Taskmaster ("&amp;CH261&amp;"));",""),IF(CI261&lt;&gt;"","&amp;ref(Item/Beastmaster.jpg,nolink,25x25,Beastmaster ("&amp;CI261&amp;"));",""),IF(CJ261&lt;&gt;"","&amp;ref(Nation/LivingLead.jpg,nolink,25x25,Leadership ("&amp;CJ261&amp;"));",""),IF(CK261&lt;&gt;"","&amp;ref(Nation/MagicLead.jpg,nolink,25x25,Magic Leadership ("&amp;CK261&amp;"));",""),IF(CL261&lt;&gt;"","&amp;ref(Nation/UndeadLead.jpg,nolink,25x25,Undead Leadership ("&amp;CL261&amp;"));",""),IF(CM261&lt;&gt;"","&amp;ref(Item/Pillager.jpg,nolink,25x25,Pillager ("&amp;CM261&amp;"));",""),IF(CN261&lt;&gt;"","&amp;ref(Item/Patrol-Bonus.jpg,nolink,25x25,Patrol Bonus ("&amp;CN261&amp;"));",""),IF(CO261&lt;&gt;"",IF(CO261&gt;0,"&amp;ref(Item/Supply-Bonus.jpg,nolink,25x25,Supply Bonus ("&amp;CO261&amp;"));","&amp;ref(Item/Gluttony.jpg,nolink,25x25,Gluttony ("&amp;ABS(CO261)&amp;"));"),""),IF(CP261&lt;&gt;"",IF(CP261&gt;0,"&amp;ref(Item/Water-Breathing.jpg,nolink,25x25,Gift of Water Breathing ("&amp;CP261&amp;"));","&amp;ref(Item/Water-Breathing.jpg,nolink,25x25,Water Breathing);"),""),IF(CQ261&lt;&gt;"","&amp;ref(Item/Sailing.jpg,nolink,25x25,Sailing (Size points "&amp;LEFT(CQ261,LEN(CQ261)-1)&amp;", max size "&amp;RIGHT(CQ261)&amp;"));",""),IF(CR261&lt;&gt;"",IF(LEFT(CR261,1)&lt;&gt;"d",IF(LEFT(CR261,1)&lt;&gt;"g","&amp;ref(Item/Healer.jpg,nolink,25x25,Healer ("&amp;CR261&amp;"));","&amp;ref(Item/Disease-Grinder.jpg,nolink,25x25,Disease Grinder ("&amp;MID(CR261,2,LEN(CR261)-1)&amp;"));"),"&amp;ref(Item/Disease-Healer.jpg,nolink,25x25,Disease Healer ("&amp;MID(CR261,2,LEN(CR261)-1)&amp;"));"),""),IF(CS261&lt;&gt;"","&amp;ref(Item/Mason.jpg,nolink,25x25,Mason);",""))</f>
        <v/>
      </c>
      <c r="FA261" t="str">
        <f t="shared" si="76"/>
        <v>&amp;ref(Item/Flying.jpg,nolink,25x25,Flying (Map Move 20));</v>
      </c>
      <c r="FB261" t="str">
        <f t="shared" si="73"/>
        <v/>
      </c>
      <c r="FC261" t="str">
        <f t="shared" ref="FC261:FC324" si="80">CONCATENATE(IF(EN261&lt;&gt;"","&amp;ref(Item/Far-Caster.jpg,nolink,25x25,Far Caster ("&amp;SUBSTITUTE(SUBSTITUTE(SUBSTITUTE(SUBSTITUTE(SUBSTITUTE(SUBSTITUTE(SUBSTITUTE(SUBSTITUTE(SUBSTITUTE(SUBSTITUTE(SUBSTITUTE(SUBSTITUTE(EN261,"火","Fire, "),"風","Air, "),"水","Water, "),"地","Earth, "),"星","Astral, "),"死","Death, "),"緑","Nature, "),"血","Blood, "),"聖","Priest, "),"霊","Elemental, "),"魔","Sorcery, "),"全","All, ")&amp;"));",""),IF(EO261&lt;&gt;"",SUBSTITUTE(SUBSTITUTE(SUBSTITUTE(SUBSTITUTE(SUBSTITUTE(SUBSTITUTE(SUBSTITUTE(SUBSTITUTE(EO261,"火","&amp;ref(Spell/V_Fire.jpg,nolink,25x25,Fire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(")&amp;"));",""),IF(EP261&lt;&gt;"",SUBSTITUTE(SUBSTITUTE(SUBSTITUTE(SUBSTITUTE(SUBSTITUTE(SUBSTITUTE(SUBSTITUTE(SUBSTITUTE(EP261,"火","&amp;ref(Spell/Vt_Fire.jpg,nolink,25x25,Temporary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D261" t="str">
        <f t="shared" ref="FD261:FD324" si="81">IF(EX261&lt;&gt;"n/a",CONCATENATE(EX261,EY261,IF(AND(OR(EX261&lt;&gt;"",EY261&lt;&gt;""),OR(EZ261&lt;&gt;"",FA261&lt;&gt;"")),"&amp;br;",""),EZ261,FA261,IF(AND(OR(EX261&lt;&gt;"",EY261&lt;&gt;"",EZ261&lt;&gt;"",FA261&lt;&gt;""),OR(FB261&lt;&gt;"",FC261&lt;&gt;"")),"&amp;br;",""),FB261,FC261,IF(AND(OR(EX261&lt;&gt;"",EY261&lt;&gt;"",EZ261&lt;&gt;"",FA261&lt;&gt;"",FB261&lt;&gt;"",FC261&lt;&gt;""),EQ261&lt;&gt;""),"&amp;br;",""),SUBSTITUTE(EQ261,"\n","&amp;br;")),"")</f>
        <v>&amp;ref(Item/Flying.jpg,nolink,25x25,Flying (Map Move 20));</v>
      </c>
      <c r="FE261" t="str">
        <f t="shared" ref="FE261:FE324" si="82">CONCATENATE(IF(EV261&lt;&gt;"n/a",EV261,IF(EW261&lt;&gt;"n/a",EW261,IF(EX261&lt;&gt;"n/a",FD261,""))),IF(FF261&lt;&gt;"~","&amp;br;"&amp;FF261,""),IF(FG261&lt;&gt;"~","&amp;br;"&amp;FG261,""))</f>
        <v>&amp;ref(Item/Flying.jpg,nolink,25x25,Flying (Map Move 20));</v>
      </c>
      <c r="FF261" t="str">
        <f t="shared" ref="FF261:FF324" si="83">IF(EV261&lt;&gt;"n/a",IF(EW261&lt;&gt;"n/a","&amp;br;"&amp;EW261,IF(EX261&lt;&gt;"n/a","&amp;br;"&amp;FD261,"~")),IF(AND(EW261&lt;&gt;"n/a",EX261&lt;&gt;"n/a"),"&amp;br;"&amp;FD261,"~"))</f>
        <v>~</v>
      </c>
      <c r="FG261" t="str">
        <f t="shared" ref="FG261:FG324" si="84">IF(AND(EV261&lt;&gt;"n/a",EW261&lt;&gt;"n/a",EX261&lt;&gt;"n/a"),IF(EX261&lt;&gt;"n/a","&amp;br;"&amp;FD261,""),"~")</f>
        <v>~</v>
      </c>
      <c r="FH261" s="24" t="str">
        <f t="shared" si="77"/>
        <v xml:space="preserve">|BGCOLOR(#000000):&amp;ref(Item/Boots/Winged-Shoes.jpg,nolink,75x75,Winged Shoes);|BGCOLOR(BLACK):COLOR(WHITE):''Winged Shoes''|靴|&amp;ref(Spell/P_Air.jpg,nolink,25x25,Air);2|&amp;ref(Spell/V_Air.jpg,nolink,25x25,Air Gem);10|
|~|&gt;|&gt;|&gt;|&amp;ref(Item/Flying.jpg,nolink,25x25,Flying (Map Move 20));|
|&gt;|&gt;|&gt;|&gt;|BGCOLOR(#F5F5F5):飛行能力を獲得。誰でも一定の速度に|
</v>
      </c>
    </row>
    <row r="262" spans="1:164" x14ac:dyDescent="0.15">
      <c r="A262" t="str">
        <f t="shared" si="78"/>
        <v/>
      </c>
      <c r="C262" s="1" t="s">
        <v>3975</v>
      </c>
      <c r="E262" s="1">
        <v>4</v>
      </c>
      <c r="F262" s="1" t="s">
        <v>3988</v>
      </c>
      <c r="H262" s="1" t="s">
        <v>3867</v>
      </c>
      <c r="J262" s="1">
        <v>10</v>
      </c>
      <c r="EH262" s="2">
        <v>1</v>
      </c>
      <c r="ER262" s="20" t="s">
        <v>4619</v>
      </c>
      <c r="ES262" t="str">
        <f t="shared" si="74"/>
        <v>BGCOLOR(#000000):&amp;ref(Item/Boots/Earth-Boots.jpg,nolink,75x75,Earth Boots);|BGCOLOR(BLACK):COLOR(WHITE):''Earth Boots''</v>
      </c>
      <c r="ET262" t="str">
        <f t="shared" si="68"/>
        <v>&amp;ref(Spell/P_Earth.jpg,nolink,25x25,Earth);2</v>
      </c>
      <c r="EU262" t="str">
        <f t="shared" si="69"/>
        <v>&amp;ref(Spell/V_Earth.jpg,nolink,25x25,Earth Gem);10</v>
      </c>
      <c r="EV262" t="str">
        <f t="shared" si="70"/>
        <v>n/a</v>
      </c>
      <c r="EW262" t="str">
        <f t="shared" si="71"/>
        <v>n/a</v>
      </c>
      <c r="EX262" t="str">
        <f t="shared" si="72"/>
        <v/>
      </c>
      <c r="EY262" t="str">
        <f t="shared" si="75"/>
        <v/>
      </c>
      <c r="EZ262" t="str">
        <f t="shared" si="79"/>
        <v/>
      </c>
      <c r="FA262" t="str">
        <f t="shared" si="76"/>
        <v/>
      </c>
      <c r="FB262" t="str">
        <f t="shared" si="73"/>
        <v>&amp;ref(Spell/P_Earth.jpg,nolink,25x25,Earth Magic Bonus (1));</v>
      </c>
      <c r="FC262" t="str">
        <f t="shared" si="80"/>
        <v/>
      </c>
      <c r="FD262" t="str">
        <f t="shared" si="81"/>
        <v>&amp;ref(Spell/P_Earth.jpg,nolink,25x25,Earth Magic Bonus (1));</v>
      </c>
      <c r="FE262" t="str">
        <f t="shared" si="82"/>
        <v>&amp;ref(Spell/P_Earth.jpg,nolink,25x25,Earth Magic Bonus (1));</v>
      </c>
      <c r="FF262" t="str">
        <f t="shared" si="83"/>
        <v>~</v>
      </c>
      <c r="FG262" t="str">
        <f t="shared" si="84"/>
        <v>~</v>
      </c>
      <c r="FH262" s="24" t="str">
        <f t="shared" si="77"/>
        <v xml:space="preserve">|BGCOLOR(#000000):&amp;ref(Item/Boots/Earth-Boots.jpg,nolink,75x75,Earth Boots);|BGCOLOR(BLACK):COLOR(WHITE):''Earth Boots''|靴|&amp;ref(Spell/P_Earth.jpg,nolink,25x25,Earth);2|&amp;ref(Spell/V_Earth.jpg,nolink,25x25,Earth Gem);10|
|~|&gt;|&gt;|&gt;|&amp;ref(Spell/P_Earth.jpg,nolink,25x25,Earth Magic Bonus (1));|
|&gt;|&gt;|&gt;|&gt;|BGCOLOR(#F5F5F5):地魔法増強。安価で癖もない|
</v>
      </c>
    </row>
    <row r="263" spans="1:164" x14ac:dyDescent="0.15">
      <c r="A263" t="str">
        <f t="shared" si="78"/>
        <v>靴4E</v>
      </c>
      <c r="C263" s="1" t="s">
        <v>3975</v>
      </c>
      <c r="E263" s="1">
        <v>4</v>
      </c>
      <c r="F263" s="1" t="s">
        <v>3989</v>
      </c>
      <c r="H263" s="1" t="s">
        <v>3869</v>
      </c>
      <c r="J263" s="1">
        <v>5</v>
      </c>
      <c r="BV263" s="2">
        <v>3</v>
      </c>
      <c r="EQ263" s="7" t="s">
        <v>3990</v>
      </c>
      <c r="ER263" s="20" t="s">
        <v>4620</v>
      </c>
      <c r="ES263" t="str">
        <f t="shared" si="74"/>
        <v>BGCOLOR(#000000):&amp;ref(Item/Boots/Boots-of-the-Messenger.jpg,nolink,75x75,Boots of the Messenger);|BGCOLOR(BLACK):COLOR(WHITE):''Boots of the Messenger''</v>
      </c>
      <c r="ET263" t="str">
        <f t="shared" si="68"/>
        <v>&amp;ref(Spell/P_Nature.jpg,nolink,25x25,Nature);1</v>
      </c>
      <c r="EU263" t="str">
        <f t="shared" si="69"/>
        <v>&amp;ref(Spell/V_Nature.jpg,nolink,25x25,Nature Gem);5</v>
      </c>
      <c r="EV263" t="str">
        <f t="shared" si="70"/>
        <v>n/a</v>
      </c>
      <c r="EW263" t="str">
        <f t="shared" si="71"/>
        <v>n/a</v>
      </c>
      <c r="EX263" t="str">
        <f t="shared" si="72"/>
        <v/>
      </c>
      <c r="EY263" t="str">
        <f t="shared" si="75"/>
        <v>&amp;ref(Item/Reinvigoration.jpg,nolink,25x25,Reinvigoration (3));</v>
      </c>
      <c r="EZ263" t="str">
        <f t="shared" si="79"/>
        <v/>
      </c>
      <c r="FA263" t="str">
        <f t="shared" si="76"/>
        <v/>
      </c>
      <c r="FB263" t="str">
        <f t="shared" si="73"/>
        <v/>
      </c>
      <c r="FC263" t="str">
        <f t="shared" si="80"/>
        <v/>
      </c>
      <c r="FD263" t="str">
        <f t="shared" si="81"/>
        <v>&amp;ref(Item/Reinvigoration.jpg,nolink,25x25,Reinvigoration (3));&amp;br;行軍速度+9</v>
      </c>
      <c r="FE263" t="str">
        <f t="shared" si="82"/>
        <v>&amp;ref(Item/Reinvigoration.jpg,nolink,25x25,Reinvigoration (3));&amp;br;行軍速度+9</v>
      </c>
      <c r="FF263" t="str">
        <f t="shared" si="83"/>
        <v>~</v>
      </c>
      <c r="FG263" t="str">
        <f t="shared" si="84"/>
        <v>~</v>
      </c>
      <c r="FH263" s="24" t="str">
        <f t="shared" si="77"/>
        <v xml:space="preserve">|BGCOLOR(#000000):&amp;ref(Item/Boots/Boots-of-the-Messenger.jpg,nolink,75x75,Boots of the Messenger);|BGCOLOR(BLACK):COLOR(WHITE):''Boots of the Messenger''|靴|&amp;ref(Spell/P_Nature.jpg,nolink,25x25,Nature);1|&amp;ref(Spell/V_Nature.jpg,nolink,25x25,Nature Gem);5|
|~|&gt;|&gt;|&gt;|&amp;ref(Item/Reinvigoration.jpg,nolink,25x25,Reinvigoration (3));&amp;br;行軍速度+9|
|&gt;|&gt;|&gt;|&gt;|BGCOLOR(#F5F5F5):疲労回復の定番。行軍の助けにもなる|
</v>
      </c>
    </row>
    <row r="264" spans="1:164" x14ac:dyDescent="0.15">
      <c r="A264" t="str">
        <f t="shared" si="78"/>
        <v>靴6S</v>
      </c>
      <c r="C264" s="1" t="s">
        <v>3975</v>
      </c>
      <c r="E264" s="1">
        <v>6</v>
      </c>
      <c r="F264" s="1" t="s">
        <v>3991</v>
      </c>
      <c r="H264" s="1" t="s">
        <v>3909</v>
      </c>
      <c r="J264" s="1">
        <v>10</v>
      </c>
      <c r="CV264" s="2">
        <v>1</v>
      </c>
      <c r="EQ264" s="7" t="s">
        <v>3992</v>
      </c>
      <c r="ER264" s="20" t="s">
        <v>4621</v>
      </c>
      <c r="ES264" t="str">
        <f t="shared" si="74"/>
        <v>BGCOLOR(#000000):&amp;ref(Item/Boots/Boots-of-Quickness.jpg,nolink,75x75,Boots of Quickness);|BGCOLOR(BLACK):COLOR(WHITE):''Boots of Quickness''</v>
      </c>
      <c r="ET264" t="str">
        <f t="shared" si="68"/>
        <v>&amp;ref(Spell/P_Water.jpg,nolink,25x25,Water);2</v>
      </c>
      <c r="EU264" t="str">
        <f t="shared" si="69"/>
        <v>&amp;ref(Spell/V_Water.jpg,nolink,25x25,Water Gem);10</v>
      </c>
      <c r="EV264" t="str">
        <f t="shared" si="70"/>
        <v>n/a</v>
      </c>
      <c r="EW264" t="str">
        <f t="shared" si="71"/>
        <v>n/a</v>
      </c>
      <c r="EX264" t="str">
        <f t="shared" si="72"/>
        <v/>
      </c>
      <c r="EY264" t="str">
        <f t="shared" si="75"/>
        <v/>
      </c>
      <c r="EZ264" t="str">
        <f t="shared" si="79"/>
        <v/>
      </c>
      <c r="FA264" t="str">
        <f t="shared" si="76"/>
        <v>&amp;ref(Item/Quickness.jpg,nolink,25x25,Quickness);</v>
      </c>
      <c r="FB264" t="str">
        <f t="shared" si="73"/>
        <v/>
      </c>
      <c r="FC264" t="str">
        <f t="shared" si="80"/>
        <v/>
      </c>
      <c r="FD264" t="str">
        <f t="shared" si="81"/>
        <v>&amp;ref(Item/Quickness.jpg,nolink,25x25,Quickness);&amp;br;行軍速度+12</v>
      </c>
      <c r="FE264" t="str">
        <f t="shared" si="82"/>
        <v>&amp;ref(Item/Quickness.jpg,nolink,25x25,Quickness);&amp;br;行軍速度+12</v>
      </c>
      <c r="FF264" t="str">
        <f t="shared" si="83"/>
        <v>~</v>
      </c>
      <c r="FG264" t="str">
        <f t="shared" si="84"/>
        <v>~</v>
      </c>
      <c r="FH264" s="24" t="str">
        <f t="shared" si="77"/>
        <v xml:space="preserve">|BGCOLOR(#000000):&amp;ref(Item/Boots/Boots-of-Quickness.jpg,nolink,75x75,Boots of Quickness);|BGCOLOR(BLACK):COLOR(WHITE):''Boots of Quickness''|靴|&amp;ref(Spell/P_Water.jpg,nolink,25x25,Water);2|&amp;ref(Spell/V_Water.jpg,nolink,25x25,Water Gem);10|
|~|&gt;|&gt;|&gt;|&amp;ref(Item/Quickness.jpg,nolink,25x25,Quickness);&amp;br;行軍速度+12|
|&gt;|&gt;|&gt;|&gt;|BGCOLOR(#F5F5F5):常時加速状態。強力だが疲労に注意|
</v>
      </c>
    </row>
    <row r="265" spans="1:164" x14ac:dyDescent="0.15">
      <c r="A265" t="str">
        <f t="shared" si="78"/>
        <v/>
      </c>
      <c r="C265" s="1" t="s">
        <v>3975</v>
      </c>
      <c r="E265" s="1">
        <v>6</v>
      </c>
      <c r="F265" s="1" t="s">
        <v>3993</v>
      </c>
      <c r="H265" s="1" t="s">
        <v>3867</v>
      </c>
      <c r="J265" s="1">
        <v>10</v>
      </c>
      <c r="DN265" s="2">
        <v>1</v>
      </c>
      <c r="EQ265" s="7" t="s">
        <v>3925</v>
      </c>
      <c r="ER265" s="20" t="s">
        <v>4622</v>
      </c>
      <c r="ES265" t="str">
        <f t="shared" si="74"/>
        <v>BGCOLOR(#000000):&amp;ref(Item/Boots/Boots-of-Stone.jpg,nolink,75x75,Boots of Stone);|BGCOLOR(BLACK):COLOR(WHITE):''Boots of Stone''</v>
      </c>
      <c r="ET265" t="str">
        <f t="shared" si="68"/>
        <v>&amp;ref(Spell/P_Earth.jpg,nolink,25x25,Earth);2</v>
      </c>
      <c r="EU265" t="str">
        <f t="shared" si="69"/>
        <v>&amp;ref(Spell/V_Earth.jpg,nolink,25x25,Earth Gem);10</v>
      </c>
      <c r="EV265" t="str">
        <f t="shared" si="70"/>
        <v>n/a</v>
      </c>
      <c r="EW265" t="str">
        <f t="shared" si="71"/>
        <v>n/a</v>
      </c>
      <c r="EX265" t="str">
        <f t="shared" si="72"/>
        <v/>
      </c>
      <c r="EY265" t="str">
        <f t="shared" si="75"/>
        <v/>
      </c>
      <c r="EZ265" t="str">
        <f t="shared" si="79"/>
        <v/>
      </c>
      <c r="FA265" t="str">
        <f t="shared" si="76"/>
        <v>&amp;ref(Item/Mountain-Survival.jpg,nolink,25x25,Mountain Survival);</v>
      </c>
      <c r="FB265" t="str">
        <f t="shared" si="73"/>
        <v/>
      </c>
      <c r="FC265" t="str">
        <f t="shared" si="80"/>
        <v/>
      </c>
      <c r="FD265" t="str">
        <f t="shared" si="81"/>
        <v>&amp;ref(Item/Mountain-Survival.jpg,nolink,25x25,Mountain Survival);&amp;br;常時効果：Stoneskin</v>
      </c>
      <c r="FE265" t="str">
        <f t="shared" si="82"/>
        <v>&amp;ref(Item/Mountain-Survival.jpg,nolink,25x25,Mountain Survival);&amp;br;常時効果：Stoneskin</v>
      </c>
      <c r="FF265" t="str">
        <f t="shared" si="83"/>
        <v>~</v>
      </c>
      <c r="FG265" t="str">
        <f t="shared" si="84"/>
        <v>~</v>
      </c>
      <c r="FH265" s="24" t="str">
        <f t="shared" si="77"/>
        <v xml:space="preserve">|BGCOLOR(#000000):&amp;ref(Item/Boots/Boots-of-Stone.jpg,nolink,75x75,Boots of Stone);|BGCOLOR(BLACK):COLOR(WHITE):''Boots of Stone''|靴|&amp;ref(Spell/P_Earth.jpg,nolink,25x25,Earth);2|&amp;ref(Spell/V_Earth.jpg,nolink,25x25,Earth Gem);10|
|~|&gt;|&gt;|&gt;|&amp;ref(Item/Mountain-Survival.jpg,nolink,25x25,Mountain Survival);&amp;br;常時効果：Stoneskin|
|&gt;|&gt;|&gt;|&gt;|BGCOLOR(#F5F5F5):防御力を大きく高める。冷気には弱い|
</v>
      </c>
    </row>
    <row r="266" spans="1:164" x14ac:dyDescent="0.15">
      <c r="A266" t="str">
        <f t="shared" si="78"/>
        <v/>
      </c>
      <c r="C266" s="1" t="s">
        <v>3975</v>
      </c>
      <c r="E266" s="1">
        <v>6</v>
      </c>
      <c r="F266" s="1" t="s">
        <v>3994</v>
      </c>
      <c r="H266" s="1" t="s">
        <v>3995</v>
      </c>
      <c r="J266" s="1">
        <v>10</v>
      </c>
      <c r="BV266" s="2">
        <v>3</v>
      </c>
      <c r="EQ266" s="7" t="s">
        <v>3996</v>
      </c>
      <c r="ER266" s="20" t="s">
        <v>4623</v>
      </c>
      <c r="ES266" t="str">
        <f t="shared" si="74"/>
        <v>BGCOLOR(#000000):&amp;ref(Item/Boots/Boots-of-Youth.jpg,nolink,75x75,Boots of Youth);|BGCOLOR(BLACK):COLOR(WHITE):''Boots of Youth''</v>
      </c>
      <c r="ET266" t="str">
        <f t="shared" si="68"/>
        <v>&amp;ref(Spell/P_Blood.jpg,nolink,25x25,Blood);2</v>
      </c>
      <c r="EU266" t="str">
        <f t="shared" si="69"/>
        <v>&amp;ref(Spell/V_Blood.jpg,nolink,25x25,Blood Slave);10</v>
      </c>
      <c r="EV266" t="str">
        <f t="shared" si="70"/>
        <v>n/a</v>
      </c>
      <c r="EW266" t="str">
        <f t="shared" si="71"/>
        <v>n/a</v>
      </c>
      <c r="EX266" t="str">
        <f t="shared" si="72"/>
        <v/>
      </c>
      <c r="EY266" t="str">
        <f t="shared" si="75"/>
        <v>&amp;ref(Item/Reinvigoration.jpg,nolink,25x25,Reinvigoration (3));</v>
      </c>
      <c r="EZ266" t="str">
        <f t="shared" si="79"/>
        <v/>
      </c>
      <c r="FA266" t="str">
        <f t="shared" si="76"/>
        <v/>
      </c>
      <c r="FB266" t="str">
        <f t="shared" si="73"/>
        <v/>
      </c>
      <c r="FC266" t="str">
        <f t="shared" si="80"/>
        <v/>
      </c>
      <c r="FD266" t="str">
        <f t="shared" si="81"/>
        <v>&amp;ref(Item/Reinvigoration.jpg,nolink,25x25,Reinvigoration (3));&amp;br;老化抑止：90%</v>
      </c>
      <c r="FE266" t="str">
        <f t="shared" si="82"/>
        <v>&amp;ref(Item/Reinvigoration.jpg,nolink,25x25,Reinvigoration (3));&amp;br;老化抑止：90%</v>
      </c>
      <c r="FF266" t="str">
        <f t="shared" si="83"/>
        <v>~</v>
      </c>
      <c r="FG266" t="str">
        <f t="shared" si="84"/>
        <v>~</v>
      </c>
      <c r="FH266" s="24" t="str">
        <f t="shared" si="77"/>
        <v xml:space="preserve">|BGCOLOR(#000000):&amp;ref(Item/Boots/Boots-of-Youth.jpg,nolink,75x75,Boots of Youth);|BGCOLOR(BLACK):COLOR(WHITE):''Boots of Youth''|靴|&amp;ref(Spell/P_Blood.jpg,nolink,25x25,Blood);2|&amp;ref(Spell/V_Blood.jpg,nolink,25x25,Blood Slave);10|
|~|&gt;|&gt;|&gt;|&amp;ref(Item/Reinvigoration.jpg,nolink,25x25,Reinvigoration (3));&amp;br;老化抑止：90%|
|&gt;|&gt;|&gt;|&gt;|BGCOLOR(#F5F5F5):老化をほぼ停止。疲労回復付き|
</v>
      </c>
    </row>
    <row r="267" spans="1:164" x14ac:dyDescent="0.15">
      <c r="A267" t="str">
        <f t="shared" si="78"/>
        <v/>
      </c>
      <c r="C267" s="1" t="s">
        <v>3975</v>
      </c>
      <c r="E267" s="1">
        <v>6</v>
      </c>
      <c r="F267" s="1" t="s">
        <v>3997</v>
      </c>
      <c r="H267" s="1" t="s">
        <v>3881</v>
      </c>
      <c r="J267" s="1">
        <v>5</v>
      </c>
      <c r="DM267" s="2">
        <v>1</v>
      </c>
      <c r="DN267" s="2">
        <v>1</v>
      </c>
      <c r="DO267" s="2">
        <v>1</v>
      </c>
      <c r="DP267" s="2">
        <v>1</v>
      </c>
      <c r="DQ267" s="2">
        <v>1</v>
      </c>
      <c r="EQ267" s="7" t="s">
        <v>3998</v>
      </c>
      <c r="ER267" s="20" t="s">
        <v>4624</v>
      </c>
      <c r="ES267" t="str">
        <f t="shared" si="74"/>
        <v>BGCOLOR(#000000):&amp;ref(Item/Boots/Boots-of-the-Spider.jpg,nolink,75x75,Boots of the Spider);|BGCOLOR(BLACK):COLOR(WHITE):''Boots of the Spider''</v>
      </c>
      <c r="ET267" t="str">
        <f t="shared" si="68"/>
        <v>&amp;ref(Spell/P_Air.jpg,nolink,25x25,Air);1</v>
      </c>
      <c r="EU267" t="str">
        <f t="shared" si="69"/>
        <v>&amp;ref(Spell/V_Air.jpg,nolink,25x25,Air Gem);5</v>
      </c>
      <c r="EV267" t="str">
        <f t="shared" si="70"/>
        <v>n/a</v>
      </c>
      <c r="EW267" t="str">
        <f t="shared" si="71"/>
        <v>n/a</v>
      </c>
      <c r="EX267" t="str">
        <f t="shared" si="72"/>
        <v/>
      </c>
      <c r="EY267" t="str">
        <f t="shared" si="75"/>
        <v/>
      </c>
      <c r="EZ267" t="str">
        <f t="shared" si="79"/>
        <v/>
      </c>
      <c r="FA267" t="str">
        <f t="shared" si="76"/>
        <v>&amp;ref(Item/Forest-Survival.jpg,nolink,25x25,Forest Survival);&amp;ref(Item/Mountain-Survival.jpg,nolink,25x25,Mountain Survival);&amp;ref(Item/Swamp-Survival.jpg,nolink,25x25,Swamp Survival);&amp;ref(Item/Wasteland-Survival.jpg,nolink,25x25,Wasteland Survival);&amp;ref(Item/Snow-Move.jpg,nolink,25x25,Snow Move);</v>
      </c>
      <c r="FB267" t="str">
        <f t="shared" si="73"/>
        <v/>
      </c>
      <c r="FC267" t="str">
        <f t="shared" si="80"/>
        <v/>
      </c>
      <c r="FD267" t="str">
        <f t="shared" si="81"/>
        <v>&amp;ref(Item/Forest-Survival.jpg,nolink,25x25,Forest Survival);&amp;ref(Item/Mountain-Survival.jpg,nolink,25x25,Mountain Survival);&amp;ref(Item/Swamp-Survival.jpg,nolink,25x25,Swamp Survival);&amp;ref(Item/Wasteland-Survival.jpg,nolink,25x25,Wasteland Survival);&amp;ref(Item/Snow-Move.jpg,nolink,25x25,Snow Move);&amp;br;捕縛無効</v>
      </c>
      <c r="FE267" t="str">
        <f t="shared" si="82"/>
        <v>&amp;ref(Item/Forest-Survival.jpg,nolink,25x25,Forest Survival);&amp;ref(Item/Mountain-Survival.jpg,nolink,25x25,Mountain Survival);&amp;ref(Item/Swamp-Survival.jpg,nolink,25x25,Swamp Survival);&amp;ref(Item/Wasteland-Survival.jpg,nolink,25x25,Wasteland Survival);&amp;ref(Item/Snow-Move.jpg,nolink,25x25,Snow Move);&amp;br;捕縛無効</v>
      </c>
      <c r="FF267" t="str">
        <f t="shared" si="83"/>
        <v>~</v>
      </c>
      <c r="FG267" t="str">
        <f t="shared" si="84"/>
        <v>~</v>
      </c>
      <c r="FH267" s="24" t="str">
        <f t="shared" si="77"/>
        <v xml:space="preserve">|BGCOLOR(#000000):&amp;ref(Item/Boots/Boots-of-the-Spider.jpg,nolink,75x75,Boots of the Spider);|BGCOLOR(BLACK):COLOR(WHITE):''Boots of the Spider''|靴|&amp;ref(Spell/P_Air.jpg,nolink,25x25,Air);1|&amp;ref(Spell/V_Air.jpg,nolink,25x25,Air Gem);5|
|~|&gt;|&gt;|&gt;|&amp;ref(Item/Forest-Survival.jpg,nolink,25x25,Forest Survival);&amp;ref(Item/Mountain-Survival.jpg,nolink,25x25,Mountain Survival);&amp;ref(Item/Swamp-Survival.jpg,nolink,25x25,Swamp Survival);&amp;ref(Item/Wasteland-Survival.jpg,nolink,25x25,Wasteland Survival);&amp;ref(Item/Snow-Move.jpg,nolink,25x25,Snow Move);&amp;br;捕縛無効|
|&gt;|&gt;|&gt;|&gt;|BGCOLOR(#F5F5F5):どんな地形も抜けられる。捕縛すら受け付けない|
</v>
      </c>
    </row>
    <row r="268" spans="1:164" x14ac:dyDescent="0.15">
      <c r="A268" t="str">
        <f t="shared" si="78"/>
        <v>靴6E</v>
      </c>
      <c r="C268" s="1" t="s">
        <v>3975</v>
      </c>
      <c r="E268" s="1">
        <v>6</v>
      </c>
      <c r="F268" s="1" t="s">
        <v>3999</v>
      </c>
      <c r="H268" s="1" t="s">
        <v>3921</v>
      </c>
      <c r="J268" s="1">
        <v>10</v>
      </c>
      <c r="EQ268" s="7" t="s">
        <v>4000</v>
      </c>
      <c r="ER268" s="20" t="s">
        <v>4625</v>
      </c>
      <c r="ES268" t="str">
        <f t="shared" si="74"/>
        <v>BGCOLOR(#000000):&amp;ref(Item/Boots/Boots-of-Seven-Mile-Strides.jpg,nolink,75x75,Boots of Seven Mile Strides);|BGCOLOR(BLACK):COLOR(WHITE):''Boots of Seven Mile Strides''</v>
      </c>
      <c r="ET268" t="str">
        <f t="shared" si="68"/>
        <v>&amp;ref(Spell/P_Nature.jpg,nolink,25x25,Nature);2</v>
      </c>
      <c r="EU268" t="str">
        <f t="shared" si="69"/>
        <v>&amp;ref(Spell/V_Nature.jpg,nolink,25x25,Nature Gem);10</v>
      </c>
      <c r="EV268" t="str">
        <f t="shared" si="70"/>
        <v>n/a</v>
      </c>
      <c r="EW268" t="str">
        <f t="shared" si="71"/>
        <v>n/a</v>
      </c>
      <c r="EX268" t="str">
        <f t="shared" si="72"/>
        <v/>
      </c>
      <c r="EY268" t="str">
        <f t="shared" si="75"/>
        <v/>
      </c>
      <c r="EZ268" t="str">
        <f t="shared" si="79"/>
        <v/>
      </c>
      <c r="FA268" t="str">
        <f t="shared" si="76"/>
        <v/>
      </c>
      <c r="FB268" t="str">
        <f t="shared" si="73"/>
        <v/>
      </c>
      <c r="FC268" t="str">
        <f t="shared" si="80"/>
        <v/>
      </c>
      <c r="FD268" t="str">
        <f t="shared" si="81"/>
        <v>行軍速度+18</v>
      </c>
      <c r="FE268" t="str">
        <f t="shared" si="82"/>
        <v>行軍速度+18</v>
      </c>
      <c r="FF268" t="str">
        <f t="shared" si="83"/>
        <v>~</v>
      </c>
      <c r="FG268" t="str">
        <f t="shared" si="84"/>
        <v>~</v>
      </c>
      <c r="FH268" s="24" t="str">
        <f t="shared" si="77"/>
        <v xml:space="preserve">|BGCOLOR(#000000):&amp;ref(Item/Boots/Boots-of-Seven-Mile-Strides.jpg,nolink,75x75,Boots of Seven Mile Strides);|BGCOLOR(BLACK):COLOR(WHITE):''Boots of Seven Mile Strides''|靴|&amp;ref(Spell/P_Nature.jpg,nolink,25x25,Nature);2|&amp;ref(Spell/V_Nature.jpg,nolink,25x25,Nature Gem);10|
|~|&gt;|&gt;|&gt;|行軍速度+18|
|&gt;|&gt;|&gt;|&gt;|BGCOLOR(#F5F5F5):単純な行軍加速では最高峰|
</v>
      </c>
    </row>
    <row r="269" spans="1:164" x14ac:dyDescent="0.15">
      <c r="A269" t="str">
        <f t="shared" si="78"/>
        <v>靴8S</v>
      </c>
      <c r="C269" s="1" t="s">
        <v>3975</v>
      </c>
      <c r="E269" s="1">
        <v>8</v>
      </c>
      <c r="F269" s="1" t="s">
        <v>4001</v>
      </c>
      <c r="H269" s="1" t="s">
        <v>3927</v>
      </c>
      <c r="I269" s="1" t="s">
        <v>3869</v>
      </c>
      <c r="J269" s="1">
        <v>25</v>
      </c>
      <c r="K269" s="7">
        <v>5</v>
      </c>
      <c r="BU269" s="2">
        <v>10</v>
      </c>
      <c r="BV269" s="2">
        <v>5</v>
      </c>
      <c r="EH269" s="2">
        <v>1</v>
      </c>
      <c r="EQ269" s="7" t="s">
        <v>3977</v>
      </c>
      <c r="ER269" s="20" t="s">
        <v>4626</v>
      </c>
      <c r="ES269" t="str">
        <f t="shared" si="74"/>
        <v>BGCOLOR(#000000):&amp;ref(Item/Boots/Boots-of-Antaeus.jpg,nolink,75x75,Boots of Antaeus);|BGCOLOR(BLACK):COLOR(WHITE):''Boots of Antaeus''</v>
      </c>
      <c r="ET269" t="str">
        <f t="shared" si="68"/>
        <v>&amp;ref(Spell/P_Earth.jpg,nolink,25x25,Earth);4&amp;ref(Spell/P_Nature.jpg,nolink,25x25,Nature);1</v>
      </c>
      <c r="EU269" t="str">
        <f t="shared" si="69"/>
        <v>&amp;ref(Spell/V_Earth.jpg,nolink,25x25,Earth Gem);25&amp;ref(Spell/V_Nature.jpg,nolink,25x25,Nature Gem);5</v>
      </c>
      <c r="EV269" t="str">
        <f t="shared" si="70"/>
        <v>n/a</v>
      </c>
      <c r="EW269" t="str">
        <f t="shared" si="71"/>
        <v>n/a</v>
      </c>
      <c r="EX269" t="str">
        <f t="shared" si="72"/>
        <v/>
      </c>
      <c r="EY269" t="str">
        <f t="shared" si="75"/>
        <v>&amp;ref(Item/Regeneration.jpg,nolink,25x25,Regeneration (10));&amp;ref(Item/Reinvigoration.jpg,nolink,25x25,Reinvigoration (5));</v>
      </c>
      <c r="EZ269" t="str">
        <f t="shared" si="79"/>
        <v/>
      </c>
      <c r="FA269" t="str">
        <f t="shared" si="76"/>
        <v/>
      </c>
      <c r="FB269" t="str">
        <f t="shared" si="73"/>
        <v>&amp;ref(Spell/P_Earth.jpg,nolink,25x25,Earth Magic Bonus (1));</v>
      </c>
      <c r="FC269" t="str">
        <f t="shared" si="80"/>
        <v/>
      </c>
      <c r="FD269" t="str">
        <f t="shared" si="81"/>
        <v>&amp;ref(Item/Regeneration.jpg,nolink,25x25,Regeneration (10));&amp;ref(Item/Reinvigoration.jpg,nolink,25x25,Reinvigoration (5));&amp;br;&amp;ref(Spell/P_Earth.jpg,nolink,25x25,Earth Magic Bonus (1));&amp;br;行軍速度+6</v>
      </c>
      <c r="FE269" t="str">
        <f t="shared" si="82"/>
        <v>&amp;ref(Item/Regeneration.jpg,nolink,25x25,Regeneration (10));&amp;ref(Item/Reinvigoration.jpg,nolink,25x25,Reinvigoration (5));&amp;br;&amp;ref(Spell/P_Earth.jpg,nolink,25x25,Earth Magic Bonus (1));&amp;br;行軍速度+6</v>
      </c>
      <c r="FF269" t="str">
        <f t="shared" si="83"/>
        <v>~</v>
      </c>
      <c r="FG269" t="str">
        <f t="shared" si="84"/>
        <v>~</v>
      </c>
      <c r="FH269" s="24" t="str">
        <f t="shared" si="77"/>
        <v xml:space="preserve">|BGCOLOR(#000000):&amp;ref(Item/Boots/Boots-of-Antaeus.jpg,nolink,75x75,Boots of Antaeus);|BGCOLOR(BLACK):COLOR(WHITE):''Boots of Antaeus''|靴|&amp;ref(Spell/P_Earth.jpg,nolink,25x25,Earth);4&amp;ref(Spell/P_Nature.jpg,nolink,25x25,Nature);1|&amp;ref(Spell/V_Earth.jpg,nolink,25x25,Earth Gem);25&amp;ref(Spell/V_Nature.jpg,nolink,25x25,Nature Gem);5|
|~|&gt;|&gt;|&gt;|&amp;ref(Item/Regeneration.jpg,nolink,25x25,Regeneration (10));&amp;ref(Item/Reinvigoration.jpg,nolink,25x25,Reinvigoration (5));&amp;br;&amp;ref(Spell/P_Earth.jpg,nolink,25x25,Earth Magic Bonus (1));&amp;br;行軍速度+6|
|&gt;|&gt;|&gt;|&gt;|BGCOLOR(#F5F5F5):地魔法増強。様々な形で持久力も高める|
</v>
      </c>
    </row>
    <row r="270" spans="1:164" x14ac:dyDescent="0.15">
      <c r="A270" t="str">
        <f t="shared" si="78"/>
        <v/>
      </c>
      <c r="C270" s="1" t="s">
        <v>3975</v>
      </c>
      <c r="E270" s="1">
        <v>8</v>
      </c>
      <c r="F270" s="1" t="s">
        <v>4002</v>
      </c>
      <c r="H270" s="1" t="s">
        <v>3871</v>
      </c>
      <c r="J270" s="1">
        <v>5</v>
      </c>
      <c r="EQ270" s="7" t="s">
        <v>4003</v>
      </c>
      <c r="ER270" s="20" t="s">
        <v>4627</v>
      </c>
      <c r="ES270" t="str">
        <f t="shared" si="74"/>
        <v>BGCOLOR(#000000):&amp;ref(Item/Boots/Sandals-of-the-Crane.jpg,nolink,75x75,Sandals of the Crane);|BGCOLOR(BLACK):COLOR(WHITE):''Sandals of the Crane''</v>
      </c>
      <c r="ET270" t="str">
        <f t="shared" si="68"/>
        <v>&amp;ref(Spell/P_Astral.jpg,nolink,25x25,Astral);1</v>
      </c>
      <c r="EU270" t="str">
        <f t="shared" si="69"/>
        <v>&amp;ref(Spell/V_Astral.jpg,nolink,25x25,Astral Pearl);5</v>
      </c>
      <c r="EV270" t="str">
        <f t="shared" si="70"/>
        <v>n/a</v>
      </c>
      <c r="EW270" t="str">
        <f t="shared" si="71"/>
        <v>n/a</v>
      </c>
      <c r="EX270" t="str">
        <f t="shared" si="72"/>
        <v/>
      </c>
      <c r="EY270" t="str">
        <f t="shared" si="75"/>
        <v/>
      </c>
      <c r="EZ270" t="str">
        <f t="shared" si="79"/>
        <v/>
      </c>
      <c r="FA270" t="str">
        <f t="shared" si="76"/>
        <v/>
      </c>
      <c r="FB270" t="str">
        <f t="shared" si="73"/>
        <v/>
      </c>
      <c r="FC270" t="str">
        <f t="shared" si="80"/>
        <v/>
      </c>
      <c r="FD270" t="str">
        <f t="shared" si="81"/>
        <v>戦闘中自動発動：Blink</v>
      </c>
      <c r="FE270" t="str">
        <f t="shared" si="82"/>
        <v>戦闘中自動発動：Blink</v>
      </c>
      <c r="FF270" t="str">
        <f t="shared" si="83"/>
        <v>~</v>
      </c>
      <c r="FG270" t="str">
        <f t="shared" si="84"/>
        <v>~</v>
      </c>
      <c r="FH270" s="24" t="str">
        <f t="shared" si="77"/>
        <v xml:space="preserve">|BGCOLOR(#000000):&amp;ref(Item/Boots/Sandals-of-the-Crane.jpg,nolink,75x75,Sandals of the Crane);|BGCOLOR(BLACK):COLOR(WHITE):''Sandals of the Crane''|靴|&amp;ref(Spell/P_Astral.jpg,nolink,25x25,Astral);1|&amp;ref(Spell/V_Astral.jpg,nolink,25x25,Astral Pearl);5|
|~|&gt;|&gt;|&gt;|戦闘中自動発動：Blink|
|&gt;|&gt;|&gt;|&gt;|BGCOLOR(#F5F5F5):戦場を勝手に飛び回る。扱いが非常に難しい|
</v>
      </c>
    </row>
    <row r="271" spans="1:164" x14ac:dyDescent="0.15">
      <c r="A271" t="str">
        <f t="shared" si="78"/>
        <v/>
      </c>
      <c r="C271" s="1" t="s">
        <v>3975</v>
      </c>
      <c r="E271" s="1">
        <v>8</v>
      </c>
      <c r="F271" s="1" t="s">
        <v>4004</v>
      </c>
      <c r="H271" s="1" t="s">
        <v>3970</v>
      </c>
      <c r="J271" s="1">
        <v>40</v>
      </c>
      <c r="CT271" s="2">
        <v>1</v>
      </c>
      <c r="DC271" s="2">
        <v>1</v>
      </c>
      <c r="EQ271" s="7" t="s">
        <v>4006</v>
      </c>
      <c r="ER271" s="20" t="s">
        <v>4628</v>
      </c>
      <c r="ES271" t="str">
        <f t="shared" si="74"/>
        <v>BGCOLOR(#000000):&amp;ref(Item/Boots/Boots-of-the-Planes.jpg,nolink,75x75,Boots of the Planes);|BGCOLOR(BLACK):COLOR(WHITE):''Boots of the Planes''</v>
      </c>
      <c r="ET271" t="str">
        <f t="shared" si="68"/>
        <v>&amp;ref(Spell/P_Astral.jpg,nolink,25x25,Astral);5</v>
      </c>
      <c r="EU271" t="str">
        <f t="shared" si="69"/>
        <v>&amp;ref(Spell/V_Astral.jpg,nolink,25x25,Astral Pearl);40</v>
      </c>
      <c r="EV271" t="str">
        <f t="shared" si="70"/>
        <v>n/a</v>
      </c>
      <c r="EW271" t="str">
        <f t="shared" si="71"/>
        <v>n/a</v>
      </c>
      <c r="EX271" t="str">
        <f t="shared" si="72"/>
        <v/>
      </c>
      <c r="EY271" t="str">
        <f t="shared" si="75"/>
        <v/>
      </c>
      <c r="EZ271" t="str">
        <f t="shared" si="79"/>
        <v/>
      </c>
      <c r="FA271" t="str">
        <f t="shared" si="76"/>
        <v>&amp;ref(Item/Ethereal.jpg,nolink,25x25,Ethereal);&amp;ref(Item/Horror-Marked.jpg,nolink,25x25,Causes Horror Mark);</v>
      </c>
      <c r="FB271" t="str">
        <f t="shared" si="73"/>
        <v/>
      </c>
      <c r="FC271" t="str">
        <f t="shared" si="80"/>
        <v/>
      </c>
      <c r="FD271" t="str">
        <f t="shared" si="81"/>
        <v>&amp;ref(Item/Ethereal.jpg,nolink,25x25,Ethereal);&amp;ref(Item/Horror-Marked.jpg,nolink,25x25,Causes Horror Mark);&amp;br;非戦闘時使用可能：Teleport&amp;br;稀にVoidへ追放される</v>
      </c>
      <c r="FE271" t="str">
        <f t="shared" si="82"/>
        <v>&amp;ref(Item/Ethereal.jpg,nolink,25x25,Ethereal);&amp;ref(Item/Horror-Marked.jpg,nolink,25x25,Causes Horror Mark);&amp;br;非戦闘時使用可能：Teleport&amp;br;稀にVoidへ追放される</v>
      </c>
      <c r="FF271" t="str">
        <f t="shared" si="83"/>
        <v>~</v>
      </c>
      <c r="FG271" t="str">
        <f t="shared" si="84"/>
        <v>~</v>
      </c>
      <c r="FH271" s="24" t="str">
        <f t="shared" si="77"/>
        <v xml:space="preserve">|BGCOLOR(#000000):&amp;ref(Item/Boots/Boots-of-the-Planes.jpg,nolink,75x75,Boots of the Planes);|BGCOLOR(BLACK):COLOR(WHITE):''Boots of the Planes''|靴|&amp;ref(Spell/P_Astral.jpg,nolink,25x25,Astral);5|&amp;ref(Spell/V_Astral.jpg,nolink,25x25,Astral Pearl);40|
|~|&gt;|&gt;|&gt;|&amp;ref(Item/Ethereal.jpg,nolink,25x25,Ethereal);&amp;ref(Item/Horror-Marked.jpg,nolink,25x25,Causes Horror Mark);&amp;br;非戦闘時使用可能：Teleport&amp;br;稀にVoidへ追放される|
|&gt;|&gt;|&gt;|&gt;|BGCOLOR(#F5F5F5):気ままな一人旅が可能に。危険も伴う|
</v>
      </c>
    </row>
    <row r="272" spans="1:164" x14ac:dyDescent="0.15">
      <c r="A272" t="str">
        <f t="shared" si="78"/>
        <v>靴8E</v>
      </c>
      <c r="C272" s="1" t="s">
        <v>3975</v>
      </c>
      <c r="E272" s="1">
        <v>8</v>
      </c>
      <c r="F272" s="1" t="s">
        <v>4005</v>
      </c>
      <c r="H272" s="1" t="s">
        <v>3953</v>
      </c>
      <c r="J272" s="1">
        <v>25</v>
      </c>
      <c r="BV272" s="2">
        <v>10</v>
      </c>
      <c r="EQ272" s="7" t="s">
        <v>3990</v>
      </c>
      <c r="ER272" s="20" t="s">
        <v>4629</v>
      </c>
      <c r="ES272" t="str">
        <f t="shared" si="74"/>
        <v>BGCOLOR(#000000):&amp;ref(Item/Boots/The-Boots-of-Calius-the-Druid.jpg,nolink,75x75,The Boots of Calius the Druid);|BGCOLOR(BLACK):COLOR(WHITE):''The Boots of Calius the Druid''</v>
      </c>
      <c r="ET272" t="str">
        <f t="shared" si="68"/>
        <v>&amp;ref(Spell/P_Nature.jpg,nolink,25x25,Nature);4</v>
      </c>
      <c r="EU272" t="str">
        <f t="shared" si="69"/>
        <v>&amp;ref(Spell/V_Nature.jpg,nolink,25x25,Nature Gem);25</v>
      </c>
      <c r="EV272" t="str">
        <f t="shared" si="70"/>
        <v>n/a</v>
      </c>
      <c r="EW272" t="str">
        <f t="shared" si="71"/>
        <v>n/a</v>
      </c>
      <c r="EX272" t="str">
        <f t="shared" si="72"/>
        <v/>
      </c>
      <c r="EY272" t="str">
        <f t="shared" si="75"/>
        <v>&amp;ref(Item/Reinvigoration.jpg,nolink,25x25,Reinvigoration (10));</v>
      </c>
      <c r="EZ272" t="str">
        <f t="shared" si="79"/>
        <v/>
      </c>
      <c r="FA272" t="str">
        <f t="shared" si="76"/>
        <v/>
      </c>
      <c r="FB272" t="str">
        <f t="shared" si="73"/>
        <v/>
      </c>
      <c r="FC272" t="str">
        <f t="shared" si="80"/>
        <v/>
      </c>
      <c r="FD272" t="str">
        <f t="shared" si="81"/>
        <v>&amp;ref(Item/Reinvigoration.jpg,nolink,25x25,Reinvigoration (10));&amp;br;行軍速度+9</v>
      </c>
      <c r="FE272" t="str">
        <f t="shared" si="82"/>
        <v>&amp;ref(Item/Reinvigoration.jpg,nolink,25x25,Reinvigoration (10));&amp;br;行軍速度+9</v>
      </c>
      <c r="FF272" t="str">
        <f t="shared" si="83"/>
        <v>~</v>
      </c>
      <c r="FG272" t="str">
        <f t="shared" si="84"/>
        <v>~</v>
      </c>
      <c r="FH272" s="24" t="str">
        <f t="shared" si="77"/>
        <v xml:space="preserve">|BGCOLOR(#000000):&amp;ref(Item/Boots/The-Boots-of-Calius-the-Druid.jpg,nolink,75x75,The Boots of Calius the Druid);|BGCOLOR(BLACK):COLOR(WHITE):''The Boots of Calius the Druid''|靴|&amp;ref(Spell/P_Nature.jpg,nolink,25x25,Nature);4|&amp;ref(Spell/V_Nature.jpg,nolink,25x25,Nature Gem);25|
|~|&gt;|&gt;|&gt;|&amp;ref(Item/Reinvigoration.jpg,nolink,25x25,Reinvigoration (10));&amp;br;行軍速度+9|
|&gt;|&gt;|&gt;|&gt;|BGCOLOR(#F5F5F5):強力な疲労回復。並のことでは疲れ切らない|
</v>
      </c>
    </row>
    <row r="273" spans="1:164" x14ac:dyDescent="0.15">
      <c r="A273" t="str">
        <f t="shared" si="78"/>
        <v>靴12S</v>
      </c>
      <c r="C273" s="1" t="s">
        <v>3975</v>
      </c>
      <c r="E273" s="1">
        <v>12</v>
      </c>
      <c r="F273" s="1" t="s">
        <v>4007</v>
      </c>
      <c r="H273" s="1" t="s">
        <v>3972</v>
      </c>
      <c r="J273" s="1">
        <v>40</v>
      </c>
      <c r="CJ273" s="2">
        <v>25</v>
      </c>
      <c r="CV273" s="2">
        <v>1</v>
      </c>
      <c r="CY273" s="2">
        <v>1</v>
      </c>
      <c r="EQ273" s="7" t="s">
        <v>4008</v>
      </c>
      <c r="ER273" s="20" t="s">
        <v>4630</v>
      </c>
      <c r="ES273" t="str">
        <f t="shared" si="74"/>
        <v>BGCOLOR(#000000):&amp;ref(Item/Boots/Golden-Sandals.jpg,nolink,75x75,Golden Sandals);|BGCOLOR(BLACK):COLOR(WHITE):''Golden Sandals''</v>
      </c>
      <c r="ET273" t="str">
        <f t="shared" si="68"/>
        <v>&amp;ref(Spell/P_Fire.jpg,nolink,25x25,Fire);5</v>
      </c>
      <c r="EU273" t="str">
        <f t="shared" si="69"/>
        <v>&amp;ref(Spell/V_Fire.jpg,nolink,25x25,Fire Gem);40</v>
      </c>
      <c r="EV273" t="str">
        <f t="shared" si="70"/>
        <v>n/a</v>
      </c>
      <c r="EW273" t="str">
        <f t="shared" si="71"/>
        <v>n/a</v>
      </c>
      <c r="EX273" t="str">
        <f t="shared" si="72"/>
        <v/>
      </c>
      <c r="EY273" t="str">
        <f t="shared" si="75"/>
        <v/>
      </c>
      <c r="EZ273" t="str">
        <f t="shared" si="79"/>
        <v>&amp;ref(Nation/LivingLead.jpg,nolink,25x25,Leadership (25));</v>
      </c>
      <c r="FA273" t="str">
        <f t="shared" si="76"/>
        <v>&amp;ref(Item/Quickness.jpg,nolink,25x25,Quickness);&amp;ref(Item/Lucky.jpg,nolink,25x25,Lucky);</v>
      </c>
      <c r="FB273" t="str">
        <f t="shared" si="73"/>
        <v/>
      </c>
      <c r="FC273" t="str">
        <f t="shared" si="80"/>
        <v/>
      </c>
      <c r="FD273" t="str">
        <f t="shared" si="81"/>
        <v>&amp;ref(Nation/LivingLead.jpg,nolink,25x25,Leadership (25));&amp;ref(Item/Quickness.jpg,nolink,25x25,Quickness);&amp;ref(Item/Lucky.jpg,nolink,25x25,Lucky);&amp;br;防御技能+5、行軍速度+6</v>
      </c>
      <c r="FE273" t="str">
        <f t="shared" si="82"/>
        <v>&amp;ref(Nation/LivingLead.jpg,nolink,25x25,Leadership (25));&amp;ref(Item/Quickness.jpg,nolink,25x25,Quickness);&amp;ref(Item/Lucky.jpg,nolink,25x25,Lucky);&amp;br;防御技能+5、行軍速度+6</v>
      </c>
      <c r="FF273" t="str">
        <f t="shared" si="83"/>
        <v>~</v>
      </c>
      <c r="FG273" t="str">
        <f t="shared" si="84"/>
        <v>~</v>
      </c>
      <c r="FH273" s="24" t="str">
        <f t="shared" si="77"/>
        <v xml:space="preserve">|BGCOLOR(#000000):&amp;ref(Item/Boots/Golden-Sandals.jpg,nolink,75x75,Golden Sandals);|BGCOLOR(BLACK):COLOR(WHITE):''Golden Sandals''|靴|&amp;ref(Spell/P_Fire.jpg,nolink,25x25,Fire);5|&amp;ref(Spell/V_Fire.jpg,nolink,25x25,Fire Gem);40|
|~|&gt;|&gt;|&gt;|&amp;ref(Nation/LivingLead.jpg,nolink,25x25,Leadership (25));&amp;ref(Item/Quickness.jpg,nolink,25x25,Quickness);&amp;ref(Item/Lucky.jpg,nolink,25x25,Lucky);&amp;br;防御技能+5、行軍速度+6|
|&gt;|&gt;|&gt;|&gt;|BGCOLOR(#F5F5F5):デスマッチ景品の一つ。加速と併せて防御技能が大きく増加|
</v>
      </c>
    </row>
    <row r="274" spans="1:164" x14ac:dyDescent="0.15">
      <c r="A274" t="str">
        <f t="shared" si="78"/>
        <v>雑貨0S</v>
      </c>
      <c r="C274" s="1" t="s">
        <v>4009</v>
      </c>
      <c r="E274" s="1">
        <v>0</v>
      </c>
      <c r="F274" s="1" t="s">
        <v>4010</v>
      </c>
      <c r="H274" s="1" t="s">
        <v>4011</v>
      </c>
      <c r="J274" s="1">
        <v>5</v>
      </c>
      <c r="AW274" s="2">
        <v>15</v>
      </c>
      <c r="ER274" s="20" t="s">
        <v>4631</v>
      </c>
      <c r="ES274" t="str">
        <f t="shared" si="74"/>
        <v>BGCOLOR(#000000):&amp;ref(Item/Misc/Ring-of-Fire.jpg,nolink,75x75,Ring of Fire);|BGCOLOR(BLACK):COLOR(WHITE):''Ring of Fire''</v>
      </c>
      <c r="ET274" t="str">
        <f t="shared" si="68"/>
        <v>&amp;ref(Spell/P_Fire.jpg,nolink,25x25,Fire);1</v>
      </c>
      <c r="EU274" t="str">
        <f t="shared" si="69"/>
        <v>&amp;ref(Spell/V_Fire.jpg,nolink,25x25,Fire Gem);5</v>
      </c>
      <c r="EV274" t="str">
        <f t="shared" si="70"/>
        <v>n/a</v>
      </c>
      <c r="EW274" t="str">
        <f t="shared" si="71"/>
        <v>n/a</v>
      </c>
      <c r="EX274" t="str">
        <f t="shared" si="72"/>
        <v>&amp;ref(Item/Fire-Resistant.jpg,nolink,25x25,Fire Resistant (15));</v>
      </c>
      <c r="EY274" t="str">
        <f t="shared" si="75"/>
        <v/>
      </c>
      <c r="EZ274" t="str">
        <f t="shared" si="79"/>
        <v/>
      </c>
      <c r="FA274" t="str">
        <f t="shared" si="76"/>
        <v/>
      </c>
      <c r="FB274" t="str">
        <f t="shared" si="73"/>
        <v/>
      </c>
      <c r="FC274" t="str">
        <f t="shared" si="80"/>
        <v/>
      </c>
      <c r="FD274" t="str">
        <f t="shared" si="81"/>
        <v>&amp;ref(Item/Fire-Resistant.jpg,nolink,25x25,Fire Resistant (15));</v>
      </c>
      <c r="FE274" t="str">
        <f t="shared" si="82"/>
        <v>&amp;ref(Item/Fire-Resistant.jpg,nolink,25x25,Fire Resistant (15));</v>
      </c>
      <c r="FF274" t="str">
        <f t="shared" si="83"/>
        <v>~</v>
      </c>
      <c r="FG274" t="str">
        <f t="shared" si="84"/>
        <v>~</v>
      </c>
      <c r="FH274" s="24" t="str">
        <f t="shared" si="77"/>
        <v xml:space="preserve">|BGCOLOR(#000000):&amp;ref(Item/Misc/Ring-of-Fire.jpg,nolink,75x75,Ring of Fire);|BGCOLOR(BLACK):COLOR(WHITE):''Ring of Fire''|雑貨|&amp;ref(Spell/P_Fire.jpg,nolink,25x25,Fire);1|&amp;ref(Spell/V_Fire.jpg,nolink,25x25,Fire Gem);5|
|~|&gt;|&gt;|&gt;|&amp;ref(Item/Fire-Resistant.jpg,nolink,25x25,Fire Resistant (15));|
|&gt;|&gt;|&gt;|&gt;|BGCOLOR(#F5F5F5):手頃な火炎対策。序盤には十分|
</v>
      </c>
    </row>
    <row r="275" spans="1:164" x14ac:dyDescent="0.15">
      <c r="A275" t="str">
        <f t="shared" si="78"/>
        <v/>
      </c>
      <c r="C275" s="1" t="s">
        <v>4009</v>
      </c>
      <c r="E275" s="1">
        <v>0</v>
      </c>
      <c r="F275" s="1" t="s">
        <v>4012</v>
      </c>
      <c r="H275" s="1" t="s">
        <v>4013</v>
      </c>
      <c r="J275" s="1">
        <v>5</v>
      </c>
      <c r="AX275" s="2">
        <v>15</v>
      </c>
      <c r="ER275" s="20" t="s">
        <v>4632</v>
      </c>
      <c r="ES275" t="str">
        <f t="shared" si="74"/>
        <v>BGCOLOR(#000000):&amp;ref(Item/Misc/Ring-of-Tamed-Lightning.jpg,nolink,75x75,Ring of Tamed Lightning);|BGCOLOR(BLACK):COLOR(WHITE):''Ring of Tamed Lightning''</v>
      </c>
      <c r="ET275" t="str">
        <f t="shared" si="68"/>
        <v>&amp;ref(Spell/P_Air.jpg,nolink,25x25,Air);1</v>
      </c>
      <c r="EU275" t="str">
        <f t="shared" si="69"/>
        <v>&amp;ref(Spell/V_Air.jpg,nolink,25x25,Air Gem);5</v>
      </c>
      <c r="EV275" t="str">
        <f t="shared" si="70"/>
        <v>n/a</v>
      </c>
      <c r="EW275" t="str">
        <f t="shared" si="71"/>
        <v>n/a</v>
      </c>
      <c r="EX275" t="str">
        <f t="shared" si="72"/>
        <v>&amp;ref(Item/Shock-Resistant.jpg,nolink,25x25,Shock Resistant (15));</v>
      </c>
      <c r="EY275" t="str">
        <f t="shared" si="75"/>
        <v/>
      </c>
      <c r="EZ275" t="str">
        <f t="shared" si="79"/>
        <v/>
      </c>
      <c r="FA275" t="str">
        <f t="shared" si="76"/>
        <v/>
      </c>
      <c r="FB275" t="str">
        <f t="shared" si="73"/>
        <v/>
      </c>
      <c r="FC275" t="str">
        <f t="shared" si="80"/>
        <v/>
      </c>
      <c r="FD275" t="str">
        <f t="shared" si="81"/>
        <v>&amp;ref(Item/Shock-Resistant.jpg,nolink,25x25,Shock Resistant (15));</v>
      </c>
      <c r="FE275" t="str">
        <f t="shared" si="82"/>
        <v>&amp;ref(Item/Shock-Resistant.jpg,nolink,25x25,Shock Resistant (15));</v>
      </c>
      <c r="FF275" t="str">
        <f t="shared" si="83"/>
        <v>~</v>
      </c>
      <c r="FG275" t="str">
        <f t="shared" si="84"/>
        <v>~</v>
      </c>
      <c r="FH275" s="24" t="str">
        <f t="shared" si="77"/>
        <v xml:space="preserve">|BGCOLOR(#000000):&amp;ref(Item/Misc/Ring-of-Tamed-Lightning.jpg,nolink,75x75,Ring of Tamed Lightning);|BGCOLOR(BLACK):COLOR(WHITE):''Ring of Tamed Lightning''|雑貨|&amp;ref(Spell/P_Air.jpg,nolink,25x25,Air);1|&amp;ref(Spell/V_Air.jpg,nolink,25x25,Air Gem);5|
|~|&gt;|&gt;|&gt;|&amp;ref(Item/Shock-Resistant.jpg,nolink,25x25,Shock Resistant (15));|
|&gt;|&gt;|&gt;|&gt;|BGCOLOR(#F5F5F5):手頃な電撃対策。多用してくる敵には必須|
</v>
      </c>
    </row>
    <row r="276" spans="1:164" x14ac:dyDescent="0.15">
      <c r="A276" t="str">
        <f t="shared" si="78"/>
        <v/>
      </c>
      <c r="C276" s="1" t="s">
        <v>4009</v>
      </c>
      <c r="E276" s="1">
        <v>0</v>
      </c>
      <c r="F276" s="1" t="s">
        <v>4014</v>
      </c>
      <c r="H276" s="1" t="s">
        <v>4015</v>
      </c>
      <c r="J276" s="1">
        <v>5</v>
      </c>
      <c r="AY276" s="2">
        <v>15</v>
      </c>
      <c r="ER276" s="20" t="s">
        <v>4633</v>
      </c>
      <c r="ES276" t="str">
        <f t="shared" si="74"/>
        <v>BGCOLOR(#000000):&amp;ref(Item/Misc/Ring-of-Frost.jpg,nolink,75x75,Ring of Frost);|BGCOLOR(BLACK):COLOR(WHITE):''Ring of Frost''</v>
      </c>
      <c r="ET276" t="str">
        <f t="shared" si="68"/>
        <v>&amp;ref(Spell/P_Water.jpg,nolink,25x25,Water);1</v>
      </c>
      <c r="EU276" t="str">
        <f t="shared" si="69"/>
        <v>&amp;ref(Spell/V_Water.jpg,nolink,25x25,Water Gem);5</v>
      </c>
      <c r="EV276" t="str">
        <f t="shared" si="70"/>
        <v>n/a</v>
      </c>
      <c r="EW276" t="str">
        <f t="shared" si="71"/>
        <v>n/a</v>
      </c>
      <c r="EX276" t="str">
        <f t="shared" si="72"/>
        <v>&amp;ref(Item/Cold-Resistant.jpg,nolink,25x25,Cold Resistant (15));</v>
      </c>
      <c r="EY276" t="str">
        <f t="shared" si="75"/>
        <v/>
      </c>
      <c r="EZ276" t="str">
        <f t="shared" si="79"/>
        <v/>
      </c>
      <c r="FA276" t="str">
        <f t="shared" si="76"/>
        <v/>
      </c>
      <c r="FB276" t="str">
        <f t="shared" si="73"/>
        <v/>
      </c>
      <c r="FC276" t="str">
        <f t="shared" si="80"/>
        <v/>
      </c>
      <c r="FD276" t="str">
        <f t="shared" si="81"/>
        <v>&amp;ref(Item/Cold-Resistant.jpg,nolink,25x25,Cold Resistant (15));</v>
      </c>
      <c r="FE276" t="str">
        <f t="shared" si="82"/>
        <v>&amp;ref(Item/Cold-Resistant.jpg,nolink,25x25,Cold Resistant (15));</v>
      </c>
      <c r="FF276" t="str">
        <f t="shared" si="83"/>
        <v>~</v>
      </c>
      <c r="FG276" t="str">
        <f t="shared" si="84"/>
        <v>~</v>
      </c>
      <c r="FH276" s="24" t="str">
        <f t="shared" si="77"/>
        <v xml:space="preserve">|BGCOLOR(#000000):&amp;ref(Item/Misc/Ring-of-Frost.jpg,nolink,75x75,Ring of Frost);|BGCOLOR(BLACK):COLOR(WHITE):''Ring of Frost''|雑貨|&amp;ref(Spell/P_Water.jpg,nolink,25x25,Water);1|&amp;ref(Spell/V_Water.jpg,nolink,25x25,Water Gem);5|
|~|&gt;|&gt;|&gt;|&amp;ref(Item/Cold-Resistant.jpg,nolink,25x25,Cold Resistant (15));|
|&gt;|&gt;|&gt;|&gt;|BGCOLOR(#F5F5F5):手頃な冷気対策。アンデッドの寒波への対処にも|
</v>
      </c>
    </row>
    <row r="277" spans="1:164" x14ac:dyDescent="0.15">
      <c r="A277" t="str">
        <f t="shared" si="78"/>
        <v/>
      </c>
      <c r="C277" s="1" t="s">
        <v>4009</v>
      </c>
      <c r="E277" s="1">
        <v>0</v>
      </c>
      <c r="F277" s="1" t="s">
        <v>4016</v>
      </c>
      <c r="H277" s="1" t="s">
        <v>4017</v>
      </c>
      <c r="I277" s="1" t="s">
        <v>4018</v>
      </c>
      <c r="J277" s="1">
        <v>5</v>
      </c>
      <c r="K277" s="7">
        <v>5</v>
      </c>
      <c r="EQ277" s="7" t="s">
        <v>4019</v>
      </c>
      <c r="ER277" s="20" t="s">
        <v>4634</v>
      </c>
      <c r="ES277" t="str">
        <f t="shared" si="74"/>
        <v>BGCOLOR(#000000):&amp;ref(Item/Misc/Bear-Claw-Talisman.jpg,nolink,75x75,Bear Claw Talisman);|BGCOLOR(BLACK):COLOR(WHITE):''Bear Claw Talisman''</v>
      </c>
      <c r="ET277" t="str">
        <f t="shared" si="68"/>
        <v>&amp;ref(Spell/P_Earth.jpg,nolink,25x25,Earth);1&amp;ref(Spell/P_Nature.jpg,nolink,25x25,Nature);1</v>
      </c>
      <c r="EU277" t="str">
        <f t="shared" si="69"/>
        <v>&amp;ref(Spell/V_Earth.jpg,nolink,25x25,Earth Gem);5&amp;ref(Spell/V_Nature.jpg,nolink,25x25,Nature Gem);5</v>
      </c>
      <c r="EV277" t="str">
        <f t="shared" si="70"/>
        <v>n/a</v>
      </c>
      <c r="EW277" t="str">
        <f t="shared" si="71"/>
        <v>n/a</v>
      </c>
      <c r="EX277" t="str">
        <f t="shared" si="72"/>
        <v/>
      </c>
      <c r="EY277" t="str">
        <f t="shared" si="75"/>
        <v/>
      </c>
      <c r="EZ277" t="str">
        <f t="shared" si="79"/>
        <v/>
      </c>
      <c r="FA277" t="str">
        <f t="shared" si="76"/>
        <v/>
      </c>
      <c r="FB277" t="str">
        <f t="shared" si="73"/>
        <v/>
      </c>
      <c r="FC277" t="str">
        <f t="shared" si="80"/>
        <v/>
      </c>
      <c r="FD277" t="str">
        <f t="shared" si="81"/>
        <v>筋力+5、士気+2</v>
      </c>
      <c r="FE277" t="str">
        <f t="shared" si="82"/>
        <v>筋力+5、士気+2</v>
      </c>
      <c r="FF277" t="str">
        <f t="shared" si="83"/>
        <v>~</v>
      </c>
      <c r="FG277" t="str">
        <f t="shared" si="84"/>
        <v>~</v>
      </c>
      <c r="FH277" s="24" t="str">
        <f t="shared" si="77"/>
        <v xml:space="preserve">|BGCOLOR(#000000):&amp;ref(Item/Misc/Bear-Claw-Talisman.jpg,nolink,75x75,Bear Claw Talisman);|BGCOLOR(BLACK):COLOR(WHITE):''Bear Claw Talisman''|雑貨|&amp;ref(Spell/P_Earth.jpg,nolink,25x25,Earth);1&amp;ref(Spell/P_Nature.jpg,nolink,25x25,Nature);1|&amp;ref(Spell/V_Earth.jpg,nolink,25x25,Earth Gem);5&amp;ref(Spell/V_Nature.jpg,nolink,25x25,Nature Gem);5|
|~|&gt;|&gt;|&gt;|筋力+5、士気+2|
|&gt;|&gt;|&gt;|&gt;|BGCOLOR(#F5F5F5):筋力の大きな向上。硬い敵の処理に|
</v>
      </c>
    </row>
    <row r="278" spans="1:164" x14ac:dyDescent="0.15">
      <c r="A278" t="str">
        <f t="shared" si="78"/>
        <v/>
      </c>
      <c r="C278" s="1" t="s">
        <v>4009</v>
      </c>
      <c r="E278" s="1">
        <v>0</v>
      </c>
      <c r="F278" s="1" t="s">
        <v>4020</v>
      </c>
      <c r="H278" s="1" t="s">
        <v>4021</v>
      </c>
      <c r="J278" s="1">
        <v>5</v>
      </c>
      <c r="CZ278" s="2">
        <v>1</v>
      </c>
      <c r="ER278" s="20" t="s">
        <v>4635</v>
      </c>
      <c r="ES278" t="str">
        <f t="shared" si="74"/>
        <v>BGCOLOR(#000000):&amp;ref(Item/Misc/Rabbit-Foot-Charm.jpg,nolink,75x75,Rabbit Foot Charm);|BGCOLOR(BLACK):COLOR(WHITE):''Rabbit Foot Charm''</v>
      </c>
      <c r="ET278" t="str">
        <f t="shared" si="68"/>
        <v>&amp;ref(Spell/P_Astral.jpg,nolink,25x25,Astral);1</v>
      </c>
      <c r="EU278" t="str">
        <f t="shared" si="69"/>
        <v>&amp;ref(Spell/V_Astral.jpg,nolink,25x25,Astral Pearl);5</v>
      </c>
      <c r="EV278" t="str">
        <f t="shared" si="70"/>
        <v>n/a</v>
      </c>
      <c r="EW278" t="str">
        <f t="shared" si="71"/>
        <v>n/a</v>
      </c>
      <c r="EX278" t="str">
        <f t="shared" si="72"/>
        <v/>
      </c>
      <c r="EY278" t="str">
        <f t="shared" si="75"/>
        <v/>
      </c>
      <c r="EZ278" t="str">
        <f t="shared" si="79"/>
        <v/>
      </c>
      <c r="FA278" t="str">
        <f t="shared" si="76"/>
        <v>&amp;ref(Item/Twist-Fate.jpg,nolink,25x25,Twist Fate);</v>
      </c>
      <c r="FB278" t="str">
        <f t="shared" si="73"/>
        <v/>
      </c>
      <c r="FC278" t="str">
        <f t="shared" si="80"/>
        <v/>
      </c>
      <c r="FD278" t="str">
        <f t="shared" si="81"/>
        <v>&amp;ref(Item/Twist-Fate.jpg,nolink,25x25,Twist Fate);</v>
      </c>
      <c r="FE278" t="str">
        <f t="shared" si="82"/>
        <v>&amp;ref(Item/Twist-Fate.jpg,nolink,25x25,Twist Fate);</v>
      </c>
      <c r="FF278" t="str">
        <f t="shared" si="83"/>
        <v>~</v>
      </c>
      <c r="FG278" t="str">
        <f t="shared" si="84"/>
        <v>~</v>
      </c>
      <c r="FH278" s="24" t="str">
        <f t="shared" si="77"/>
        <v xml:space="preserve">|BGCOLOR(#000000):&amp;ref(Item/Misc/Rabbit-Foot-Charm.jpg,nolink,75x75,Rabbit Foot Charm);|BGCOLOR(BLACK):COLOR(WHITE):''Rabbit Foot Charm''|雑貨|&amp;ref(Spell/P_Astral.jpg,nolink,25x25,Astral);1|&amp;ref(Spell/V_Astral.jpg,nolink,25x25,Astral Pearl);5|
|~|&gt;|&gt;|&gt;|&amp;ref(Item/Twist-Fate.jpg,nolink,25x25,Twist Fate);|
|&gt;|&gt;|&gt;|&gt;|BGCOLOR(#F5F5F5):確実に一撃を防ぐ。戦闘外でも有効|
</v>
      </c>
    </row>
    <row r="279" spans="1:164" x14ac:dyDescent="0.15">
      <c r="A279" t="str">
        <f t="shared" si="78"/>
        <v/>
      </c>
      <c r="C279" s="1" t="s">
        <v>4009</v>
      </c>
      <c r="E279" s="1">
        <v>0</v>
      </c>
      <c r="F279" s="1" t="s">
        <v>4024</v>
      </c>
      <c r="H279" s="1" t="s">
        <v>4025</v>
      </c>
      <c r="J279" s="1">
        <v>5</v>
      </c>
      <c r="CL279" s="2">
        <v>5</v>
      </c>
      <c r="EQ279" s="7" t="s">
        <v>4026</v>
      </c>
      <c r="ER279" s="20" t="s">
        <v>4636</v>
      </c>
      <c r="ES279" t="str">
        <f t="shared" si="74"/>
        <v>BGCOLOR(#000000):&amp;ref(Item/Misc/Skull-Talisman.jpg,nolink,75x75,Skull Talisman);|BGCOLOR(BLACK):COLOR(WHITE):''Skull Talisman''</v>
      </c>
      <c r="ET279" t="str">
        <f t="shared" si="68"/>
        <v>&amp;ref(Spell/P_Death.jpg,nolink,25x25,Death);1</v>
      </c>
      <c r="EU279" t="str">
        <f t="shared" si="69"/>
        <v>&amp;ref(Spell/V_Death.jpg,nolink,25x25,Death Gem);5</v>
      </c>
      <c r="EV279" t="str">
        <f t="shared" si="70"/>
        <v>n/a</v>
      </c>
      <c r="EW279" t="str">
        <f t="shared" si="71"/>
        <v>n/a</v>
      </c>
      <c r="EX279" t="str">
        <f t="shared" si="72"/>
        <v/>
      </c>
      <c r="EY279" t="str">
        <f t="shared" si="75"/>
        <v/>
      </c>
      <c r="EZ279" t="str">
        <f t="shared" si="79"/>
        <v>&amp;ref(Nation/UndeadLead.jpg,nolink,25x25,Undead Leadership (5));</v>
      </c>
      <c r="FA279" t="str">
        <f t="shared" si="76"/>
        <v/>
      </c>
      <c r="FB279" t="str">
        <f t="shared" si="73"/>
        <v/>
      </c>
      <c r="FC279" t="str">
        <f t="shared" si="80"/>
        <v/>
      </c>
      <c r="FD279" t="str">
        <f t="shared" si="81"/>
        <v>&amp;ref(Nation/UndeadLead.jpg,nolink,25x25,Undead Leadership (5));&amp;br;随員：Longdead1体</v>
      </c>
      <c r="FE279" t="str">
        <f t="shared" si="82"/>
        <v>&amp;ref(Nation/UndeadLead.jpg,nolink,25x25,Undead Leadership (5));&amp;br;随員：Longdead1体</v>
      </c>
      <c r="FF279" t="str">
        <f t="shared" si="83"/>
        <v>~</v>
      </c>
      <c r="FG279" t="str">
        <f t="shared" si="84"/>
        <v>~</v>
      </c>
      <c r="FH279" s="24" t="str">
        <f t="shared" si="77"/>
        <v xml:space="preserve">|BGCOLOR(#000000):&amp;ref(Item/Misc/Skull-Talisman.jpg,nolink,75x75,Skull Talisman);|BGCOLOR(BLACK):COLOR(WHITE):''Skull Talisman''|雑貨|&amp;ref(Spell/P_Death.jpg,nolink,25x25,Death);1|&amp;ref(Spell/V_Death.jpg,nolink,25x25,Death Gem);5|
|~|&gt;|&gt;|&gt;|&amp;ref(Nation/UndeadLead.jpg,nolink,25x25,Undead Leadership (5));&amp;br;随員：Longdead1体|
|&gt;|&gt;|&gt;|&gt;|BGCOLOR(#F5F5F5):弱いが信頼できる護衛。主に暗殺対策に|
</v>
      </c>
    </row>
    <row r="280" spans="1:164" x14ac:dyDescent="0.15">
      <c r="A280" t="str">
        <f t="shared" si="78"/>
        <v/>
      </c>
      <c r="C280" s="1" t="s">
        <v>4009</v>
      </c>
      <c r="E280" s="1">
        <v>0</v>
      </c>
      <c r="F280" s="1" t="s">
        <v>4027</v>
      </c>
      <c r="H280" s="1" t="s">
        <v>4018</v>
      </c>
      <c r="J280" s="1">
        <v>5</v>
      </c>
      <c r="AZ280" s="2">
        <v>30</v>
      </c>
      <c r="EQ280" s="7" t="s">
        <v>4028</v>
      </c>
      <c r="ER280" s="20" t="s">
        <v>4637</v>
      </c>
      <c r="ES280" t="str">
        <f t="shared" si="74"/>
        <v>BGCOLOR(#000000):&amp;ref(Item/Misc/Snake-Ring.jpg,nolink,75x75,Snake Ring);|BGCOLOR(BLACK):COLOR(WHITE):''Snake Ring''</v>
      </c>
      <c r="ET280" t="str">
        <f t="shared" si="68"/>
        <v>&amp;ref(Spell/P_Nature.jpg,nolink,25x25,Nature);1</v>
      </c>
      <c r="EU280" t="str">
        <f t="shared" si="69"/>
        <v>&amp;ref(Spell/V_Nature.jpg,nolink,25x25,Nature Gem);5</v>
      </c>
      <c r="EV280" t="str">
        <f t="shared" si="70"/>
        <v>n/a</v>
      </c>
      <c r="EW280" t="str">
        <f t="shared" si="71"/>
        <v>n/a</v>
      </c>
      <c r="EX280" t="str">
        <f t="shared" si="72"/>
        <v>&amp;ref(Item/Poison-Resistant.jpg,nolink,25x25,Poison Resistant (30));</v>
      </c>
      <c r="EY280" t="str">
        <f t="shared" si="75"/>
        <v/>
      </c>
      <c r="EZ280" t="str">
        <f t="shared" si="79"/>
        <v/>
      </c>
      <c r="FA280" t="str">
        <f t="shared" si="76"/>
        <v/>
      </c>
      <c r="FB280" t="str">
        <f t="shared" si="73"/>
        <v/>
      </c>
      <c r="FC280" t="str">
        <f t="shared" si="80"/>
        <v/>
      </c>
      <c r="FD280" t="str">
        <f t="shared" si="81"/>
        <v>&amp;ref(Item/Poison-Resistant.jpg,nolink,25x25,Poison Resistant (30));&amp;br;戦闘時使用可能：Poison Touch</v>
      </c>
      <c r="FE280" t="str">
        <f t="shared" si="82"/>
        <v>&amp;ref(Item/Poison-Resistant.jpg,nolink,25x25,Poison Resistant (30));&amp;br;戦闘時使用可能：Poison Touch</v>
      </c>
      <c r="FF280" t="str">
        <f t="shared" si="83"/>
        <v>~</v>
      </c>
      <c r="FG280" t="str">
        <f t="shared" si="84"/>
        <v>~</v>
      </c>
      <c r="FH280" s="24" t="str">
        <f t="shared" si="77"/>
        <v xml:space="preserve">|BGCOLOR(#000000):&amp;ref(Item/Misc/Snake-Ring.jpg,nolink,75x75,Snake Ring);|BGCOLOR(BLACK):COLOR(WHITE):''Snake Ring''|雑貨|&amp;ref(Spell/P_Nature.jpg,nolink,25x25,Nature);1|&amp;ref(Spell/V_Nature.jpg,nolink,25x25,Nature Gem);5|
|~|&gt;|&gt;|&gt;|&amp;ref(Item/Poison-Resistant.jpg,nolink,25x25,Poison Resistant (30));&amp;br;戦闘時使用可能：Poison Touch|
|&gt;|&gt;|&gt;|&gt;|BGCOLOR(#F5F5F5):手頃な毒物対策。おまけもついている|
</v>
      </c>
    </row>
    <row r="281" spans="1:164" x14ac:dyDescent="0.15">
      <c r="A281" t="str">
        <f t="shared" si="78"/>
        <v>雑貨0E</v>
      </c>
      <c r="C281" s="1" t="s">
        <v>4009</v>
      </c>
      <c r="E281" s="1">
        <v>0</v>
      </c>
      <c r="F281" s="1" t="s">
        <v>4029</v>
      </c>
      <c r="H281" s="1" t="s">
        <v>4030</v>
      </c>
      <c r="J281" s="1">
        <v>5</v>
      </c>
      <c r="DG281" s="2">
        <v>1</v>
      </c>
      <c r="EQ281" s="7" t="s">
        <v>4341</v>
      </c>
      <c r="ER281" s="20" t="s">
        <v>4638</v>
      </c>
      <c r="ES281" t="str">
        <f t="shared" si="74"/>
        <v>BGCOLOR(#000000):&amp;ref(Item/Misc/Slave-Collar.jpg,nolink,75x75,Slave Collar);|BGCOLOR(BLACK):COLOR(WHITE):''Slave Collar''</v>
      </c>
      <c r="ET281" t="str">
        <f t="shared" si="68"/>
        <v>&amp;ref(Spell/P_Blood.jpg,nolink,25x25,Blood);1</v>
      </c>
      <c r="EU281" t="str">
        <f t="shared" si="69"/>
        <v>&amp;ref(Spell/V_Blood.jpg,nolink,25x25,Blood Slave);5</v>
      </c>
      <c r="EV281" t="str">
        <f t="shared" si="70"/>
        <v>n/a</v>
      </c>
      <c r="EW281" t="str">
        <f t="shared" si="71"/>
        <v>n/a</v>
      </c>
      <c r="EX281" t="str">
        <f t="shared" si="72"/>
        <v/>
      </c>
      <c r="EY281" t="str">
        <f t="shared" si="75"/>
        <v/>
      </c>
      <c r="EZ281" t="str">
        <f t="shared" si="79"/>
        <v/>
      </c>
      <c r="FA281" t="str">
        <f t="shared" si="76"/>
        <v>&amp;ref(Item/Affliction.jpg,nolink,25x25,Feeble Minded);</v>
      </c>
      <c r="FB281" t="str">
        <f t="shared" si="73"/>
        <v/>
      </c>
      <c r="FC281" t="str">
        <f t="shared" si="80"/>
        <v/>
      </c>
      <c r="FD281" t="str">
        <f t="shared" si="81"/>
        <v>&amp;ref(Item/Affliction.jpg,nolink,25x25,Feeble Minded);&amp;br;士気+20&amp;br;暗殺技能修正：+1&amp;br;装備解除不可</v>
      </c>
      <c r="FE281" t="str">
        <f t="shared" si="82"/>
        <v>&amp;ref(Item/Affliction.jpg,nolink,25x25,Feeble Minded);&amp;br;士気+20&amp;br;暗殺技能修正：+1&amp;br;装備解除不可</v>
      </c>
      <c r="FF281" t="str">
        <f t="shared" si="83"/>
        <v>~</v>
      </c>
      <c r="FG281" t="str">
        <f t="shared" si="84"/>
        <v>~</v>
      </c>
      <c r="FH281" s="24" t="str">
        <f t="shared" si="77"/>
        <v xml:space="preserve">|BGCOLOR(#000000):&amp;ref(Item/Misc/Slave-Collar.jpg,nolink,75x75,Slave Collar);|BGCOLOR(BLACK):COLOR(WHITE):''Slave Collar''|雑貨|&amp;ref(Spell/P_Blood.jpg,nolink,25x25,Blood);1|&amp;ref(Spell/V_Blood.jpg,nolink,25x25,Blood Slave);5|
|~|&gt;|&gt;|&gt;|&amp;ref(Item/Affliction.jpg,nolink,25x25,Feeble Minded);&amp;br;士気+20&amp;br;暗殺技能修正：+1&amp;br;装備解除不可|
|&gt;|&gt;|&gt;|&gt;|BGCOLOR(#F5F5F5):並の事では逃げなくなる。副作用が大きい|
</v>
      </c>
    </row>
    <row r="282" spans="1:164" x14ac:dyDescent="0.15">
      <c r="A282" t="str">
        <f t="shared" si="78"/>
        <v>雑貨2S</v>
      </c>
      <c r="C282" s="1" t="s">
        <v>4009</v>
      </c>
      <c r="E282" s="1">
        <v>2</v>
      </c>
      <c r="F282" s="1" t="s">
        <v>4032</v>
      </c>
      <c r="H282" s="1" t="s">
        <v>4011</v>
      </c>
      <c r="J282" s="1">
        <v>5</v>
      </c>
      <c r="AW282" s="2">
        <v>5</v>
      </c>
      <c r="EQ282" s="7" t="s">
        <v>4340</v>
      </c>
      <c r="ER282" s="20" t="s">
        <v>4639</v>
      </c>
      <c r="ES282" t="str">
        <f t="shared" si="74"/>
        <v>BGCOLOR(#000000):&amp;ref(Item/Misc/Burning-Pearl.jpg,nolink,75x75,Burning Pearl);|BGCOLOR(BLACK):COLOR(WHITE):''Burning Pearl''</v>
      </c>
      <c r="ET282" t="str">
        <f t="shared" si="68"/>
        <v>&amp;ref(Spell/P_Fire.jpg,nolink,25x25,Fire);1</v>
      </c>
      <c r="EU282" t="str">
        <f t="shared" si="69"/>
        <v>&amp;ref(Spell/V_Fire.jpg,nolink,25x25,Fire Gem);5</v>
      </c>
      <c r="EV282" t="str">
        <f t="shared" si="70"/>
        <v>n/a</v>
      </c>
      <c r="EW282" t="str">
        <f t="shared" si="71"/>
        <v>n/a</v>
      </c>
      <c r="EX282" t="str">
        <f t="shared" si="72"/>
        <v>&amp;ref(Item/Fire-Resistant.jpg,nolink,25x25,Fire Resistant (5));</v>
      </c>
      <c r="EY282" t="str">
        <f t="shared" si="75"/>
        <v/>
      </c>
      <c r="EZ282" t="str">
        <f t="shared" si="79"/>
        <v/>
      </c>
      <c r="FA282" t="str">
        <f t="shared" si="76"/>
        <v/>
      </c>
      <c r="FB282" t="str">
        <f t="shared" si="73"/>
        <v/>
      </c>
      <c r="FC282" t="str">
        <f t="shared" si="80"/>
        <v/>
      </c>
      <c r="FD282" t="str">
        <f t="shared" si="81"/>
        <v>&amp;ref(Item/Fire-Resistant.jpg,nolink,25x25,Fire Resistant (5));&amp;br;攻撃技能+4&amp;br;暗殺技能修正：-1</v>
      </c>
      <c r="FE282" t="str">
        <f t="shared" si="82"/>
        <v>&amp;ref(Item/Fire-Resistant.jpg,nolink,25x25,Fire Resistant (5));&amp;br;攻撃技能+4&amp;br;暗殺技能修正：-1</v>
      </c>
      <c r="FF282" t="str">
        <f t="shared" si="83"/>
        <v>~</v>
      </c>
      <c r="FG282" t="str">
        <f t="shared" si="84"/>
        <v>~</v>
      </c>
      <c r="FH282" s="24" t="str">
        <f t="shared" si="77"/>
        <v xml:space="preserve">|BGCOLOR(#000000):&amp;ref(Item/Misc/Burning-Pearl.jpg,nolink,75x75,Burning Pearl);|BGCOLOR(BLACK):COLOR(WHITE):''Burning Pearl''|雑貨|&amp;ref(Spell/P_Fire.jpg,nolink,25x25,Fire);1|&amp;ref(Spell/V_Fire.jpg,nolink,25x25,Fire Gem);5|
|~|&gt;|&gt;|&gt;|&amp;ref(Item/Fire-Resistant.jpg,nolink,25x25,Fire Resistant (5));&amp;br;攻撃技能+4&amp;br;暗殺技能修正：-1|
|&gt;|&gt;|&gt;|&gt;|BGCOLOR(#F5F5F5):接近戦での命中率を大いに向上|
</v>
      </c>
    </row>
    <row r="283" spans="1:164" x14ac:dyDescent="0.15">
      <c r="A283" t="str">
        <f t="shared" si="78"/>
        <v/>
      </c>
      <c r="C283" s="1" t="s">
        <v>4009</v>
      </c>
      <c r="E283" s="1">
        <v>2</v>
      </c>
      <c r="F283" s="1" t="s">
        <v>4033</v>
      </c>
      <c r="H283" s="1" t="s">
        <v>4011</v>
      </c>
      <c r="J283" s="1">
        <v>5</v>
      </c>
      <c r="AY283" s="2">
        <v>5</v>
      </c>
      <c r="EP283" s="2" t="s">
        <v>648</v>
      </c>
      <c r="ER283" s="20" t="s">
        <v>4640</v>
      </c>
      <c r="ES283" t="str">
        <f t="shared" si="74"/>
        <v>BGCOLOR(#000000):&amp;ref(Item/Misc/Fire-in-a-Jar.jpg,nolink,75x75,Fire in a Jar);|BGCOLOR(BLACK):COLOR(WHITE):''Fire in a Jar''</v>
      </c>
      <c r="ET283" t="str">
        <f t="shared" si="68"/>
        <v>&amp;ref(Spell/P_Fire.jpg,nolink,25x25,Fire);1</v>
      </c>
      <c r="EU283" t="str">
        <f t="shared" si="69"/>
        <v>&amp;ref(Spell/V_Fire.jpg,nolink,25x25,Fire Gem);5</v>
      </c>
      <c r="EV283" t="str">
        <f t="shared" si="70"/>
        <v>n/a</v>
      </c>
      <c r="EW283" t="str">
        <f t="shared" si="71"/>
        <v>n/a</v>
      </c>
      <c r="EX283" t="str">
        <f t="shared" si="72"/>
        <v>&amp;ref(Item/Cold-Resistant.jpg,nolink,25x25,Cold Resistant (5));</v>
      </c>
      <c r="EY283" t="str">
        <f t="shared" si="75"/>
        <v/>
      </c>
      <c r="EZ283" t="str">
        <f t="shared" si="79"/>
        <v/>
      </c>
      <c r="FA283" t="str">
        <f t="shared" si="76"/>
        <v/>
      </c>
      <c r="FB283" t="str">
        <f t="shared" si="73"/>
        <v/>
      </c>
      <c r="FC283" t="str">
        <f t="shared" si="80"/>
        <v>&amp;ref(Spell/Vt_Fire.jpg,nolink,25x25,Temporary Fire Gem (1));</v>
      </c>
      <c r="FD283" t="str">
        <f t="shared" si="81"/>
        <v>&amp;ref(Item/Cold-Resistant.jpg,nolink,25x25,Cold Resistant (5));&amp;br;&amp;ref(Spell/Vt_Fire.jpg,nolink,25x25,Temporary Fire Gem (1));</v>
      </c>
      <c r="FE283" t="str">
        <f t="shared" si="82"/>
        <v>&amp;ref(Item/Cold-Resistant.jpg,nolink,25x25,Cold Resistant (5));&amp;br;&amp;ref(Spell/Vt_Fire.jpg,nolink,25x25,Temporary Fire Gem (1));</v>
      </c>
      <c r="FF283" t="str">
        <f t="shared" si="83"/>
        <v>~</v>
      </c>
      <c r="FG283" t="str">
        <f t="shared" si="84"/>
        <v>~</v>
      </c>
      <c r="FH283" s="24" t="str">
        <f t="shared" si="77"/>
        <v xml:space="preserve">|BGCOLOR(#000000):&amp;ref(Item/Misc/Fire-in-a-Jar.jpg,nolink,75x75,Fire in a Jar);|BGCOLOR(BLACK):COLOR(WHITE):''Fire in a Jar''|雑貨|&amp;ref(Spell/P_Fire.jpg,nolink,25x25,Fire);1|&amp;ref(Spell/V_Fire.jpg,nolink,25x25,Fire Gem);5|
|~|&gt;|&gt;|&gt;|&amp;ref(Item/Cold-Resistant.jpg,nolink,25x25,Cold Resistant (5));&amp;br;&amp;ref(Spell/Vt_Fire.jpg,nolink,25x25,Temporary Fire Gem (1));|
|&gt;|&gt;|&gt;|&gt;|BGCOLOR(#F5F5F5):手軽に作れる火の宝石の代役。用途は幅広い|
</v>
      </c>
    </row>
    <row r="284" spans="1:164" x14ac:dyDescent="0.15">
      <c r="A284" t="str">
        <f t="shared" si="78"/>
        <v/>
      </c>
      <c r="C284" s="1" t="s">
        <v>4009</v>
      </c>
      <c r="E284" s="1">
        <v>2</v>
      </c>
      <c r="F284" s="1" t="s">
        <v>4034</v>
      </c>
      <c r="H284" s="1" t="s">
        <v>4013</v>
      </c>
      <c r="J284" s="1">
        <v>5</v>
      </c>
      <c r="CN284" s="2">
        <v>10</v>
      </c>
      <c r="EQ284" s="7" t="s">
        <v>4036</v>
      </c>
      <c r="ER284" s="20" t="s">
        <v>4641</v>
      </c>
      <c r="ES284" t="str">
        <f t="shared" si="74"/>
        <v>BGCOLOR(#000000):&amp;ref(Item/Misc/Ring-of-Warning.jpg,nolink,75x75,Ring of Warning);|BGCOLOR(BLACK):COLOR(WHITE):''Ring of Warning''</v>
      </c>
      <c r="ET284" t="str">
        <f t="shared" si="68"/>
        <v>&amp;ref(Spell/P_Air.jpg,nolink,25x25,Air);1</v>
      </c>
      <c r="EU284" t="str">
        <f t="shared" si="69"/>
        <v>&amp;ref(Spell/V_Air.jpg,nolink,25x25,Air Gem);5</v>
      </c>
      <c r="EV284" t="str">
        <f t="shared" si="70"/>
        <v>n/a</v>
      </c>
      <c r="EW284" t="str">
        <f t="shared" si="71"/>
        <v>n/a</v>
      </c>
      <c r="EX284" t="str">
        <f t="shared" si="72"/>
        <v/>
      </c>
      <c r="EY284" t="str">
        <f t="shared" si="75"/>
        <v/>
      </c>
      <c r="EZ284" t="str">
        <f t="shared" si="79"/>
        <v>&amp;ref(Item/Patrol-Bonus.jpg,nolink,25x25,Patrol Bonus (10));</v>
      </c>
      <c r="FA284" t="str">
        <f t="shared" si="76"/>
        <v/>
      </c>
      <c r="FB284" t="str">
        <f t="shared" si="73"/>
        <v/>
      </c>
      <c r="FC284" t="str">
        <f t="shared" si="80"/>
        <v/>
      </c>
      <c r="FD284" t="str">
        <f t="shared" si="81"/>
        <v>&amp;ref(Item/Patrol-Bonus.jpg,nolink,25x25,Patrol Bonus (10));&amp;br;護衛最大数+5</v>
      </c>
      <c r="FE284" t="str">
        <f t="shared" si="82"/>
        <v>&amp;ref(Item/Patrol-Bonus.jpg,nolink,25x25,Patrol Bonus (10));&amp;br;護衛最大数+5</v>
      </c>
      <c r="FF284" t="str">
        <f t="shared" si="83"/>
        <v>~</v>
      </c>
      <c r="FG284" t="str">
        <f t="shared" si="84"/>
        <v>~</v>
      </c>
      <c r="FH284" s="24" t="str">
        <f t="shared" si="77"/>
        <v xml:space="preserve">|BGCOLOR(#000000):&amp;ref(Item/Misc/Ring-of-Warning.jpg,nolink,75x75,Ring of Warning);|BGCOLOR(BLACK):COLOR(WHITE):''Ring of Warning''|雑貨|&amp;ref(Spell/P_Air.jpg,nolink,25x25,Air);1|&amp;ref(Spell/V_Air.jpg,nolink,25x25,Air Gem);5|
|~|&gt;|&gt;|&gt;|&amp;ref(Item/Patrol-Bonus.jpg,nolink,25x25,Patrol Bonus (10));&amp;br;護衛最大数+5|
|&gt;|&gt;|&gt;|&gt;|BGCOLOR(#F5F5F5):暗殺対策。有能な護衛の用意も重要|
</v>
      </c>
    </row>
    <row r="285" spans="1:164" x14ac:dyDescent="0.15">
      <c r="A285" t="str">
        <f t="shared" si="78"/>
        <v/>
      </c>
      <c r="C285" s="1" t="s">
        <v>4009</v>
      </c>
      <c r="E285" s="1">
        <v>2</v>
      </c>
      <c r="F285" s="1" t="s">
        <v>4037</v>
      </c>
      <c r="H285" s="1" t="s">
        <v>4013</v>
      </c>
      <c r="J285" s="1">
        <v>5</v>
      </c>
      <c r="DL285" s="2">
        <v>1</v>
      </c>
      <c r="ER285" s="20" t="s">
        <v>4642</v>
      </c>
      <c r="ES285" t="str">
        <f t="shared" si="74"/>
        <v>BGCOLOR(#000000):&amp;ref(Item/Misc/Ring-of-Levitation.jpg,nolink,75x75,Ring of Levitation);|BGCOLOR(BLACK):COLOR(WHITE):''Ring of Levitation''</v>
      </c>
      <c r="ET285" t="str">
        <f t="shared" si="68"/>
        <v>&amp;ref(Spell/P_Air.jpg,nolink,25x25,Air);1</v>
      </c>
      <c r="EU285" t="str">
        <f t="shared" si="69"/>
        <v>&amp;ref(Spell/V_Air.jpg,nolink,25x25,Air Gem);5</v>
      </c>
      <c r="EV285" t="str">
        <f t="shared" si="70"/>
        <v>n/a</v>
      </c>
      <c r="EW285" t="str">
        <f t="shared" si="71"/>
        <v>n/a</v>
      </c>
      <c r="EX285" t="str">
        <f t="shared" si="72"/>
        <v/>
      </c>
      <c r="EY285" t="str">
        <f t="shared" si="75"/>
        <v/>
      </c>
      <c r="EZ285" t="str">
        <f t="shared" si="79"/>
        <v/>
      </c>
      <c r="FA285" t="str">
        <f t="shared" si="76"/>
        <v>&amp;ref(Item/Floating.jpg,nolink,25x25,Floating);</v>
      </c>
      <c r="FB285" t="str">
        <f t="shared" si="73"/>
        <v/>
      </c>
      <c r="FC285" t="str">
        <f t="shared" si="80"/>
        <v/>
      </c>
      <c r="FD285" t="str">
        <f t="shared" si="81"/>
        <v>&amp;ref(Item/Floating.jpg,nolink,25x25,Floating);</v>
      </c>
      <c r="FE285" t="str">
        <f t="shared" si="82"/>
        <v>&amp;ref(Item/Floating.jpg,nolink,25x25,Floating);</v>
      </c>
      <c r="FF285" t="str">
        <f t="shared" si="83"/>
        <v>~</v>
      </c>
      <c r="FG285" t="str">
        <f t="shared" si="84"/>
        <v>~</v>
      </c>
      <c r="FH285" s="24" t="str">
        <f t="shared" si="77"/>
        <v xml:space="preserve">|BGCOLOR(#000000):&amp;ref(Item/Misc/Ring-of-Levitation.jpg,nolink,75x75,Ring of Levitation);|BGCOLOR(BLACK):COLOR(WHITE):''Ring of Levitation''|雑貨|&amp;ref(Spell/P_Air.jpg,nolink,25x25,Air);1|&amp;ref(Spell/V_Air.jpg,nolink,25x25,Air Gem);5|
|~|&gt;|&gt;|&gt;|&amp;ref(Item/Floating.jpg,nolink,25x25,Floating);|
|&gt;|&gt;|&gt;|&gt;|BGCOLOR(#F5F5F5):地震などへの対策に。行軍でも役立つ|
</v>
      </c>
    </row>
    <row r="286" spans="1:164" x14ac:dyDescent="0.15">
      <c r="A286" t="str">
        <f t="shared" si="78"/>
        <v/>
      </c>
      <c r="C286" s="1" t="s">
        <v>4009</v>
      </c>
      <c r="E286" s="1">
        <v>2</v>
      </c>
      <c r="F286" s="1" t="s">
        <v>4038</v>
      </c>
      <c r="H286" s="1" t="s">
        <v>4013</v>
      </c>
      <c r="J286" s="1">
        <v>5</v>
      </c>
      <c r="ED286" s="2">
        <v>6</v>
      </c>
      <c r="ER286" s="20" t="s">
        <v>4643</v>
      </c>
      <c r="ES286" t="str">
        <f t="shared" si="74"/>
        <v>BGCOLOR(#000000):&amp;ref(Item/Misc/Owl-Quill.jpg,nolink,75x75,Owl Quill);|BGCOLOR(BLACK):COLOR(WHITE):''Owl Quill''</v>
      </c>
      <c r="ET286" t="str">
        <f t="shared" si="68"/>
        <v>&amp;ref(Spell/P_Air.jpg,nolink,25x25,Air);1</v>
      </c>
      <c r="EU286" t="str">
        <f t="shared" si="69"/>
        <v>&amp;ref(Spell/V_Air.jpg,nolink,25x25,Air Gem);5</v>
      </c>
      <c r="EV286" t="str">
        <f t="shared" si="70"/>
        <v>n/a</v>
      </c>
      <c r="EW286" t="str">
        <f t="shared" si="71"/>
        <v>n/a</v>
      </c>
      <c r="EX286" t="str">
        <f t="shared" si="72"/>
        <v/>
      </c>
      <c r="EY286" t="str">
        <f t="shared" si="75"/>
        <v/>
      </c>
      <c r="EZ286" t="str">
        <f t="shared" si="79"/>
        <v/>
      </c>
      <c r="FA286" t="str">
        <f t="shared" si="76"/>
        <v/>
      </c>
      <c r="FB286" t="str">
        <f t="shared" si="73"/>
        <v>&amp;ref(Item/Adept-Researcher.jpg,nolink,25x25,Adept Researcher (6));</v>
      </c>
      <c r="FC286" t="str">
        <f t="shared" si="80"/>
        <v/>
      </c>
      <c r="FD286" t="str">
        <f t="shared" si="81"/>
        <v>&amp;ref(Item/Adept-Researcher.jpg,nolink,25x25,Adept Researcher (6));</v>
      </c>
      <c r="FE286" t="str">
        <f t="shared" si="82"/>
        <v>&amp;ref(Item/Adept-Researcher.jpg,nolink,25x25,Adept Researcher (6));</v>
      </c>
      <c r="FF286" t="str">
        <f t="shared" si="83"/>
        <v>~</v>
      </c>
      <c r="FG286" t="str">
        <f t="shared" si="84"/>
        <v>~</v>
      </c>
      <c r="FH286" s="24" t="str">
        <f t="shared" si="77"/>
        <v xml:space="preserve">|BGCOLOR(#000000):&amp;ref(Item/Misc/Owl-Quill.jpg,nolink,75x75,Owl Quill);|BGCOLOR(BLACK):COLOR(WHITE):''Owl Quill''|雑貨|&amp;ref(Spell/P_Air.jpg,nolink,25x25,Air);1|&amp;ref(Spell/V_Air.jpg,nolink,25x25,Air Gem);5|
|~|&gt;|&gt;|&gt;|&amp;ref(Item/Adept-Researcher.jpg,nolink,25x25,Adept Researcher (6));|
|&gt;|&gt;|&gt;|&gt;|BGCOLOR(#F5F5F5):安価な研究道具。序盤から中盤に大活躍|
</v>
      </c>
    </row>
    <row r="287" spans="1:164" x14ac:dyDescent="0.15">
      <c r="A287" t="str">
        <f t="shared" si="78"/>
        <v/>
      </c>
      <c r="C287" s="1" t="s">
        <v>4009</v>
      </c>
      <c r="E287" s="1">
        <v>2</v>
      </c>
      <c r="F287" s="1" t="s">
        <v>4040</v>
      </c>
      <c r="H287" s="1" t="s">
        <v>4013</v>
      </c>
      <c r="J287" s="1">
        <v>5</v>
      </c>
      <c r="DE287" s="2">
        <v>1</v>
      </c>
      <c r="EQ287" s="7" t="s">
        <v>4041</v>
      </c>
      <c r="ER287" s="20" t="s">
        <v>4644</v>
      </c>
      <c r="ES287" t="str">
        <f t="shared" si="74"/>
        <v>BGCOLOR(#000000):&amp;ref(Item/Misc/Eye-of-Aiming.jpg,nolink,75x75,Eye of Aiming);|BGCOLOR(BLACK):COLOR(WHITE):''Eye of Aiming''</v>
      </c>
      <c r="ET287" t="str">
        <f t="shared" si="68"/>
        <v>&amp;ref(Spell/P_Air.jpg,nolink,25x25,Air);1</v>
      </c>
      <c r="EU287" t="str">
        <f t="shared" si="69"/>
        <v>&amp;ref(Spell/V_Air.jpg,nolink,25x25,Air Gem);5</v>
      </c>
      <c r="EV287" t="str">
        <f t="shared" si="70"/>
        <v>n/a</v>
      </c>
      <c r="EW287" t="str">
        <f t="shared" si="71"/>
        <v>n/a</v>
      </c>
      <c r="EX287" t="str">
        <f t="shared" si="72"/>
        <v/>
      </c>
      <c r="EY287" t="str">
        <f t="shared" si="75"/>
        <v/>
      </c>
      <c r="EZ287" t="str">
        <f t="shared" si="79"/>
        <v/>
      </c>
      <c r="FA287" t="str">
        <f t="shared" si="76"/>
        <v>&amp;ref(Item/Affliction.jpg,nolink,25x25,Lost one eye);</v>
      </c>
      <c r="FB287" t="str">
        <f t="shared" si="73"/>
        <v/>
      </c>
      <c r="FC287" t="str">
        <f t="shared" si="80"/>
        <v/>
      </c>
      <c r="FD287" t="str">
        <f t="shared" si="81"/>
        <v>&amp;ref(Item/Affliction.jpg,nolink,25x25,Lost one eye);&amp;br;射撃精度+8&amp;br;装備解除不可</v>
      </c>
      <c r="FE287" t="str">
        <f t="shared" si="82"/>
        <v>&amp;ref(Item/Affliction.jpg,nolink,25x25,Lost one eye);&amp;br;射撃精度+8&amp;br;装備解除不可</v>
      </c>
      <c r="FF287" t="str">
        <f t="shared" si="83"/>
        <v>~</v>
      </c>
      <c r="FG287" t="str">
        <f t="shared" si="84"/>
        <v>~</v>
      </c>
      <c r="FH287" s="24" t="str">
        <f t="shared" si="77"/>
        <v xml:space="preserve">|BGCOLOR(#000000):&amp;ref(Item/Misc/Eye-of-Aiming.jpg,nolink,75x75,Eye of Aiming);|BGCOLOR(BLACK):COLOR(WHITE):''Eye of Aiming''|雑貨|&amp;ref(Spell/P_Air.jpg,nolink,25x25,Air);1|&amp;ref(Spell/V_Air.jpg,nolink,25x25,Air Gem);5|
|~|&gt;|&gt;|&gt;|&amp;ref(Item/Affliction.jpg,nolink,25x25,Lost one eye);&amp;br;射撃精度+8&amp;br;装備解除不可|
|&gt;|&gt;|&gt;|&gt;|BGCOLOR(#F5F5F5):貴重な射撃精度向上。白兵戦には弱くなる|
</v>
      </c>
    </row>
    <row r="288" spans="1:164" x14ac:dyDescent="0.15">
      <c r="A288" t="str">
        <f t="shared" si="78"/>
        <v/>
      </c>
      <c r="C288" s="1" t="s">
        <v>4009</v>
      </c>
      <c r="E288" s="1">
        <v>2</v>
      </c>
      <c r="F288" s="1" t="s">
        <v>4042</v>
      </c>
      <c r="H288" s="1" t="s">
        <v>4043</v>
      </c>
      <c r="J288" s="1">
        <v>10</v>
      </c>
      <c r="BK288" s="2">
        <v>80</v>
      </c>
      <c r="ER288" s="20" t="s">
        <v>4645</v>
      </c>
      <c r="ES288" t="str">
        <f t="shared" si="74"/>
        <v>BGCOLOR(#000000):&amp;ref(Item/Misc/Amulet-of-Missile-Protection.jpg,nolink,75x75,Amulet of Missile Protection);|BGCOLOR(BLACK):COLOR(WHITE):''Amulet of Missile Protection''</v>
      </c>
      <c r="ET288" t="str">
        <f t="shared" si="68"/>
        <v>&amp;ref(Spell/P_Air.jpg,nolink,25x25,Air);2</v>
      </c>
      <c r="EU288" t="str">
        <f t="shared" si="69"/>
        <v>&amp;ref(Spell/V_Air.jpg,nolink,25x25,Air Gem);10</v>
      </c>
      <c r="EV288" t="str">
        <f t="shared" si="70"/>
        <v>n/a</v>
      </c>
      <c r="EW288" t="str">
        <f t="shared" si="71"/>
        <v>n/a</v>
      </c>
      <c r="EX288" t="str">
        <f t="shared" si="72"/>
        <v>&amp;ref(Item/Air-Shield.jpg,nolink,25x25,Air Shield (80));</v>
      </c>
      <c r="EY288" t="str">
        <f t="shared" si="75"/>
        <v/>
      </c>
      <c r="EZ288" t="str">
        <f t="shared" si="79"/>
        <v/>
      </c>
      <c r="FA288" t="str">
        <f t="shared" si="76"/>
        <v/>
      </c>
      <c r="FB288" t="str">
        <f t="shared" si="73"/>
        <v/>
      </c>
      <c r="FC288" t="str">
        <f t="shared" si="80"/>
        <v/>
      </c>
      <c r="FD288" t="str">
        <f t="shared" si="81"/>
        <v>&amp;ref(Item/Air-Shield.jpg,nolink,25x25,Air Shield (80));</v>
      </c>
      <c r="FE288" t="str">
        <f t="shared" si="82"/>
        <v>&amp;ref(Item/Air-Shield.jpg,nolink,25x25,Air Shield (80));</v>
      </c>
      <c r="FF288" t="str">
        <f t="shared" si="83"/>
        <v>~</v>
      </c>
      <c r="FG288" t="str">
        <f t="shared" si="84"/>
        <v>~</v>
      </c>
      <c r="FH288" s="24" t="str">
        <f t="shared" si="77"/>
        <v xml:space="preserve">|BGCOLOR(#000000):&amp;ref(Item/Misc/Amulet-of-Missile-Protection.jpg,nolink,75x75,Amulet of Missile Protection);|BGCOLOR(BLACK):COLOR(WHITE):''Amulet of Missile Protection''|雑貨|&amp;ref(Spell/P_Air.jpg,nolink,25x25,Air);2|&amp;ref(Spell/V_Air.jpg,nolink,25x25,Air Gem);10|
|~|&gt;|&gt;|&gt;|&amp;ref(Item/Air-Shield.jpg,nolink,25x25,Air Shield (80));|
|&gt;|&gt;|&gt;|&gt;|BGCOLOR(#F5F5F5):手軽な射撃対策。魔物でも使えるのが利点|
</v>
      </c>
    </row>
    <row r="289" spans="1:164" x14ac:dyDescent="0.15">
      <c r="A289" t="str">
        <f t="shared" si="78"/>
        <v/>
      </c>
      <c r="C289" s="1" t="s">
        <v>4009</v>
      </c>
      <c r="E289" s="1">
        <v>2</v>
      </c>
      <c r="F289" s="1" t="s">
        <v>4044</v>
      </c>
      <c r="H289" s="1" t="s">
        <v>4043</v>
      </c>
      <c r="J289" s="1">
        <v>10</v>
      </c>
      <c r="CP289" s="2">
        <v>0</v>
      </c>
      <c r="ER289" s="20" t="s">
        <v>4646</v>
      </c>
      <c r="ES289" t="str">
        <f t="shared" si="74"/>
        <v>BGCOLOR(#000000):&amp;ref(Item/Misc/Amulet-of-Breathing.jpg,nolink,75x75,Amulet of Breathing);|BGCOLOR(BLACK):COLOR(WHITE):''Amulet of Breathing''</v>
      </c>
      <c r="ET289" t="str">
        <f t="shared" si="68"/>
        <v>&amp;ref(Spell/P_Air.jpg,nolink,25x25,Air);2</v>
      </c>
      <c r="EU289" t="str">
        <f t="shared" si="69"/>
        <v>&amp;ref(Spell/V_Air.jpg,nolink,25x25,Air Gem);10</v>
      </c>
      <c r="EV289" t="str">
        <f t="shared" si="70"/>
        <v>n/a</v>
      </c>
      <c r="EW289" t="str">
        <f t="shared" si="71"/>
        <v>n/a</v>
      </c>
      <c r="EX289" t="str">
        <f t="shared" si="72"/>
        <v/>
      </c>
      <c r="EY289" t="str">
        <f t="shared" si="75"/>
        <v/>
      </c>
      <c r="EZ289" t="str">
        <f t="shared" si="79"/>
        <v>&amp;ref(Item/Water-Breathing.jpg,nolink,25x25,Water Breathing);</v>
      </c>
      <c r="FA289" t="str">
        <f t="shared" si="76"/>
        <v/>
      </c>
      <c r="FB289" t="str">
        <f t="shared" si="73"/>
        <v/>
      </c>
      <c r="FC289" t="str">
        <f t="shared" si="80"/>
        <v/>
      </c>
      <c r="FD289" t="str">
        <f t="shared" si="81"/>
        <v>&amp;ref(Item/Water-Breathing.jpg,nolink,25x25,Water Breathing);</v>
      </c>
      <c r="FE289" t="str">
        <f t="shared" si="82"/>
        <v>&amp;ref(Item/Water-Breathing.jpg,nolink,25x25,Water Breathing);</v>
      </c>
      <c r="FF289" t="str">
        <f t="shared" si="83"/>
        <v>~</v>
      </c>
      <c r="FG289" t="str">
        <f t="shared" si="84"/>
        <v>~</v>
      </c>
      <c r="FH289" s="24" t="str">
        <f t="shared" si="77"/>
        <v xml:space="preserve">|BGCOLOR(#000000):&amp;ref(Item/Misc/Amulet-of-Breathing.jpg,nolink,75x75,Amulet of Breathing);|BGCOLOR(BLACK):COLOR(WHITE):''Amulet of Breathing''|雑貨|&amp;ref(Spell/P_Air.jpg,nolink,25x25,Air);2|&amp;ref(Spell/V_Air.jpg,nolink,25x25,Air Gem);10|
|~|&gt;|&gt;|&gt;|&amp;ref(Item/Water-Breathing.jpg,nolink,25x25,Water Breathing);|
|&gt;|&gt;|&gt;|&gt;|BGCOLOR(#F5F5F5):ややお高い水中呼吸。海中での能力低下は回避不能|
</v>
      </c>
    </row>
    <row r="290" spans="1:164" x14ac:dyDescent="0.15">
      <c r="A290" t="str">
        <f t="shared" si="78"/>
        <v/>
      </c>
      <c r="C290" s="1" t="s">
        <v>4009</v>
      </c>
      <c r="E290" s="1">
        <v>2</v>
      </c>
      <c r="F290" s="1" t="s">
        <v>4045</v>
      </c>
      <c r="H290" s="1" t="s">
        <v>4043</v>
      </c>
      <c r="I290" s="1" t="s">
        <v>4018</v>
      </c>
      <c r="J290" s="1">
        <v>10</v>
      </c>
      <c r="K290" s="7">
        <v>5</v>
      </c>
      <c r="EQ290" s="7" t="s">
        <v>4046</v>
      </c>
      <c r="ER290" s="20" t="s">
        <v>4647</v>
      </c>
      <c r="ES290" t="str">
        <f t="shared" si="74"/>
        <v>BGCOLOR(#000000):&amp;ref(Item/Misc/Gossamer-Cloth.jpg,nolink,75x75,Gossamer Cloth);|BGCOLOR(BLACK):COLOR(WHITE):''Gossamer Cloth''</v>
      </c>
      <c r="ET290" t="str">
        <f t="shared" si="68"/>
        <v>&amp;ref(Spell/P_Air.jpg,nolink,25x25,Air);2&amp;ref(Spell/P_Nature.jpg,nolink,25x25,Nature);1</v>
      </c>
      <c r="EU290" t="str">
        <f t="shared" si="69"/>
        <v>&amp;ref(Spell/V_Air.jpg,nolink,25x25,Air Gem);10&amp;ref(Spell/V_Nature.jpg,nolink,25x25,Nature Gem);5</v>
      </c>
      <c r="EV290" t="str">
        <f t="shared" si="70"/>
        <v>n/a</v>
      </c>
      <c r="EW290" t="str">
        <f t="shared" si="71"/>
        <v>n/a</v>
      </c>
      <c r="EX290" t="str">
        <f t="shared" si="72"/>
        <v/>
      </c>
      <c r="EY290" t="str">
        <f t="shared" si="75"/>
        <v/>
      </c>
      <c r="EZ290" t="str">
        <f t="shared" si="79"/>
        <v/>
      </c>
      <c r="FA290" t="str">
        <f t="shared" si="76"/>
        <v/>
      </c>
      <c r="FB290" t="str">
        <f t="shared" si="73"/>
        <v/>
      </c>
      <c r="FC290" t="str">
        <f t="shared" si="80"/>
        <v/>
      </c>
      <c r="FD290" t="str">
        <f t="shared" si="81"/>
        <v>軍勢規模欺瞞：-25</v>
      </c>
      <c r="FE290" t="str">
        <f t="shared" si="82"/>
        <v>軍勢規模欺瞞：-25</v>
      </c>
      <c r="FF290" t="str">
        <f t="shared" si="83"/>
        <v>~</v>
      </c>
      <c r="FG290" t="str">
        <f t="shared" si="84"/>
        <v>~</v>
      </c>
      <c r="FH290" s="24" t="str">
        <f t="shared" si="77"/>
        <v xml:space="preserve">|BGCOLOR(#000000):&amp;ref(Item/Misc/Gossamer-Cloth.jpg,nolink,75x75,Gossamer Cloth);|BGCOLOR(BLACK):COLOR(WHITE):''Gossamer Cloth''|雑貨|&amp;ref(Spell/P_Air.jpg,nolink,25x25,Air);2&amp;ref(Spell/P_Nature.jpg,nolink,25x25,Nature);1|&amp;ref(Spell/V_Air.jpg,nolink,25x25,Air Gem);10&amp;ref(Spell/V_Nature.jpg,nolink,25x25,Nature Gem);5|
|~|&gt;|&gt;|&gt;|軍勢規模欺瞞：-25|
|&gt;|&gt;|&gt;|&gt;|BGCOLOR(#F5F5F5):軍を小さく見せかける。小規模なら完全な隠蔽も|
</v>
      </c>
    </row>
    <row r="291" spans="1:164" x14ac:dyDescent="0.15">
      <c r="A291" t="str">
        <f t="shared" si="78"/>
        <v/>
      </c>
      <c r="C291" s="1" t="s">
        <v>4009</v>
      </c>
      <c r="E291" s="1">
        <v>2</v>
      </c>
      <c r="F291" s="1" t="s">
        <v>4047</v>
      </c>
      <c r="H291" s="1" t="s">
        <v>4015</v>
      </c>
      <c r="J291" s="1">
        <v>5</v>
      </c>
      <c r="CP291" s="2">
        <v>0</v>
      </c>
      <c r="ER291" s="20" t="s">
        <v>4648</v>
      </c>
      <c r="ES291" t="str">
        <f t="shared" si="74"/>
        <v>BGCOLOR(#000000):&amp;ref(Item/Misc/Ring-of-Water-Breathing.jpg,nolink,75x75,Ring of Water Breathing);|BGCOLOR(BLACK):COLOR(WHITE):''Ring of Water Breathing''</v>
      </c>
      <c r="ET291" t="str">
        <f t="shared" si="68"/>
        <v>&amp;ref(Spell/P_Water.jpg,nolink,25x25,Water);1</v>
      </c>
      <c r="EU291" t="str">
        <f t="shared" si="69"/>
        <v>&amp;ref(Spell/V_Water.jpg,nolink,25x25,Water Gem);5</v>
      </c>
      <c r="EV291" t="str">
        <f t="shared" si="70"/>
        <v>n/a</v>
      </c>
      <c r="EW291" t="str">
        <f t="shared" si="71"/>
        <v>n/a</v>
      </c>
      <c r="EX291" t="str">
        <f t="shared" si="72"/>
        <v/>
      </c>
      <c r="EY291" t="str">
        <f t="shared" si="75"/>
        <v/>
      </c>
      <c r="EZ291" t="str">
        <f t="shared" si="79"/>
        <v>&amp;ref(Item/Water-Breathing.jpg,nolink,25x25,Water Breathing);</v>
      </c>
      <c r="FA291" t="str">
        <f t="shared" si="76"/>
        <v/>
      </c>
      <c r="FB291" t="str">
        <f t="shared" si="73"/>
        <v/>
      </c>
      <c r="FC291" t="str">
        <f t="shared" si="80"/>
        <v/>
      </c>
      <c r="FD291" t="str">
        <f t="shared" si="81"/>
        <v>&amp;ref(Item/Water-Breathing.jpg,nolink,25x25,Water Breathing);</v>
      </c>
      <c r="FE291" t="str">
        <f t="shared" si="82"/>
        <v>&amp;ref(Item/Water-Breathing.jpg,nolink,25x25,Water Breathing);</v>
      </c>
      <c r="FF291" t="str">
        <f t="shared" si="83"/>
        <v>~</v>
      </c>
      <c r="FG291" t="str">
        <f t="shared" si="84"/>
        <v>~</v>
      </c>
      <c r="FH291" s="24" t="str">
        <f t="shared" si="77"/>
        <v xml:space="preserve">|BGCOLOR(#000000):&amp;ref(Item/Misc/Ring-of-Water-Breathing.jpg,nolink,75x75,Ring of Water Breathing);|BGCOLOR(BLACK):COLOR(WHITE):''Ring of Water Breathing''|雑貨|&amp;ref(Spell/P_Water.jpg,nolink,25x25,Water);1|&amp;ref(Spell/V_Water.jpg,nolink,25x25,Water Gem);5|
|~|&gt;|&gt;|&gt;|&amp;ref(Item/Water-Breathing.jpg,nolink,25x25,Water Breathing);|
|&gt;|&gt;|&gt;|&gt;|BGCOLOR(#F5F5F5):安価な水中呼吸。兵を率いないならこれで十分|
</v>
      </c>
    </row>
    <row r="292" spans="1:164" x14ac:dyDescent="0.15">
      <c r="A292" t="str">
        <f t="shared" si="78"/>
        <v/>
      </c>
      <c r="C292" s="1" t="s">
        <v>4009</v>
      </c>
      <c r="E292" s="1">
        <v>2</v>
      </c>
      <c r="F292" s="1" t="s">
        <v>4048</v>
      </c>
      <c r="H292" s="1" t="s">
        <v>4015</v>
      </c>
      <c r="J292" s="1">
        <v>5</v>
      </c>
      <c r="BP292" s="2" t="s">
        <v>4049</v>
      </c>
      <c r="ER292" s="20" t="s">
        <v>4649</v>
      </c>
      <c r="ES292" t="str">
        <f t="shared" si="74"/>
        <v>BGCOLOR(#000000):&amp;ref(Item/Misc/Flask-of-Holy-Water.jpg,nolink,75x75,Flask of Holy Water);|BGCOLOR(BLACK):COLOR(WHITE):''Flask of Holy Water''</v>
      </c>
      <c r="ET292" t="str">
        <f t="shared" si="68"/>
        <v>&amp;ref(Spell/P_Water.jpg,nolink,25x25,Water);1</v>
      </c>
      <c r="EU292" t="str">
        <f t="shared" si="69"/>
        <v>&amp;ref(Spell/V_Water.jpg,nolink,25x25,Water Gem);5</v>
      </c>
      <c r="EV292" t="str">
        <f t="shared" si="70"/>
        <v>n/a</v>
      </c>
      <c r="EW292" t="str">
        <f t="shared" si="71"/>
        <v>n/a</v>
      </c>
      <c r="EX292" t="str">
        <f t="shared" si="72"/>
        <v/>
      </c>
      <c r="EY292" t="str">
        <f t="shared" si="75"/>
        <v>&amp;ref(Item/Sacred-Bless.jpg,nolink,25x25,Blessed (Sacred Only));</v>
      </c>
      <c r="EZ292" t="str">
        <f t="shared" si="79"/>
        <v/>
      </c>
      <c r="FA292" t="str">
        <f t="shared" si="76"/>
        <v/>
      </c>
      <c r="FB292" t="str">
        <f t="shared" si="73"/>
        <v/>
      </c>
      <c r="FC292" t="str">
        <f t="shared" si="80"/>
        <v/>
      </c>
      <c r="FD292" t="str">
        <f t="shared" si="81"/>
        <v>&amp;ref(Item/Sacred-Bless.jpg,nolink,25x25,Blessed (Sacred Only));</v>
      </c>
      <c r="FE292" t="str">
        <f t="shared" si="82"/>
        <v>&amp;ref(Item/Sacred-Bless.jpg,nolink,25x25,Blessed (Sacred Only));</v>
      </c>
      <c r="FF292" t="str">
        <f t="shared" si="83"/>
        <v>~</v>
      </c>
      <c r="FG292" t="str">
        <f t="shared" si="84"/>
        <v>~</v>
      </c>
      <c r="FH292" s="24" t="str">
        <f t="shared" si="77"/>
        <v xml:space="preserve">|BGCOLOR(#000000):&amp;ref(Item/Misc/Flask-of-Holy-Water.jpg,nolink,75x75,Flask of Holy Water);|BGCOLOR(BLACK):COLOR(WHITE):''Flask of Holy Water''|雑貨|&amp;ref(Spell/P_Water.jpg,nolink,25x25,Water);1|&amp;ref(Spell/V_Water.jpg,nolink,25x25,Water Gem);5|
|~|&gt;|&gt;|&gt;|&amp;ref(Item/Sacred-Bless.jpg,nolink,25x25,Blessed (Sacred Only));|
|&gt;|&gt;|&gt;|&gt;|BGCOLOR(#F5F5F5):元々神聖なものだけが使える自動祝福装置|
</v>
      </c>
    </row>
    <row r="293" spans="1:164" x14ac:dyDescent="0.15">
      <c r="A293" t="str">
        <f t="shared" si="78"/>
        <v/>
      </c>
      <c r="C293" s="1" t="s">
        <v>4009</v>
      </c>
      <c r="E293" s="1">
        <v>2</v>
      </c>
      <c r="F293" s="1" t="s">
        <v>4050</v>
      </c>
      <c r="H293" s="1" t="s">
        <v>4015</v>
      </c>
      <c r="I293" s="1" t="s">
        <v>4018</v>
      </c>
      <c r="J293" s="1">
        <v>5</v>
      </c>
      <c r="K293" s="7">
        <v>5</v>
      </c>
      <c r="EP293" s="2" t="s">
        <v>667</v>
      </c>
      <c r="ER293" s="20" t="s">
        <v>4650</v>
      </c>
      <c r="ES293" t="str">
        <f t="shared" si="74"/>
        <v>BGCOLOR(#000000):&amp;ref(Item/Misc/Clam-of-Pearls.jpg,nolink,75x75,Clam of Pearls);|BGCOLOR(BLACK):COLOR(WHITE):''Clam of Pearls''</v>
      </c>
      <c r="ET293" t="str">
        <f t="shared" si="68"/>
        <v>&amp;ref(Spell/P_Water.jpg,nolink,25x25,Water);1&amp;ref(Spell/P_Nature.jpg,nolink,25x25,Nature);1</v>
      </c>
      <c r="EU293" t="str">
        <f t="shared" si="69"/>
        <v>&amp;ref(Spell/V_Water.jpg,nolink,25x25,Water Gem);5&amp;ref(Spell/V_Nature.jpg,nolink,25x25,Nature Gem);5</v>
      </c>
      <c r="EV293" t="str">
        <f t="shared" si="70"/>
        <v>n/a</v>
      </c>
      <c r="EW293" t="str">
        <f t="shared" si="71"/>
        <v>n/a</v>
      </c>
      <c r="EX293" t="str">
        <f t="shared" si="72"/>
        <v/>
      </c>
      <c r="EY293" t="str">
        <f t="shared" si="75"/>
        <v/>
      </c>
      <c r="EZ293" t="str">
        <f t="shared" si="79"/>
        <v/>
      </c>
      <c r="FA293" t="str">
        <f t="shared" si="76"/>
        <v/>
      </c>
      <c r="FB293" t="str">
        <f t="shared" si="73"/>
        <v/>
      </c>
      <c r="FC293" t="str">
        <f t="shared" si="80"/>
        <v>&amp;ref(Spell/Vt_Astral.jpg,nolink,25x25,Temporary Astral Pearl (2));</v>
      </c>
      <c r="FD293" t="str">
        <f t="shared" si="81"/>
        <v>&amp;ref(Spell/Vt_Astral.jpg,nolink,25x25,Temporary Astral Pearl (2));</v>
      </c>
      <c r="FE293" t="str">
        <f t="shared" si="82"/>
        <v>&amp;ref(Spell/Vt_Astral.jpg,nolink,25x25,Temporary Astral Pearl (2));</v>
      </c>
      <c r="FF293" t="str">
        <f t="shared" si="83"/>
        <v>~</v>
      </c>
      <c r="FG293" t="str">
        <f t="shared" si="84"/>
        <v>~</v>
      </c>
      <c r="FH293" s="24" t="str">
        <f t="shared" si="77"/>
        <v xml:space="preserve">|BGCOLOR(#000000):&amp;ref(Item/Misc/Clam-of-Pearls.jpg,nolink,75x75,Clam of Pearls);|BGCOLOR(BLACK):COLOR(WHITE):''Clam of Pearls''|雑貨|&amp;ref(Spell/P_Water.jpg,nolink,25x25,Water);1&amp;ref(Spell/P_Nature.jpg,nolink,25x25,Nature);1|&amp;ref(Spell/V_Water.jpg,nolink,25x25,Water Gem);5&amp;ref(Spell/V_Nature.jpg,nolink,25x25,Nature Gem);5|
|~|&gt;|&gt;|&gt;|&amp;ref(Spell/Vt_Astral.jpg,nolink,25x25,Temporary Astral Pearl (2));|
|&gt;|&gt;|&gt;|&gt;|BGCOLOR(#F5F5F5):二個もの真珠を戦闘毎に使える。製造条件が曲者|
</v>
      </c>
    </row>
    <row r="294" spans="1:164" x14ac:dyDescent="0.15">
      <c r="A294" t="str">
        <f t="shared" si="78"/>
        <v/>
      </c>
      <c r="C294" s="1" t="s">
        <v>4009</v>
      </c>
      <c r="E294" s="1">
        <v>2</v>
      </c>
      <c r="F294" s="1" t="s">
        <v>4051</v>
      </c>
      <c r="H294" s="1" t="s">
        <v>4017</v>
      </c>
      <c r="J294" s="1">
        <v>5</v>
      </c>
      <c r="AL294" s="1">
        <v>2</v>
      </c>
      <c r="AM294" s="1">
        <v>2</v>
      </c>
      <c r="AO294" s="1">
        <v>2</v>
      </c>
      <c r="AQ294" s="1">
        <v>0</v>
      </c>
      <c r="AS294" s="1">
        <v>1</v>
      </c>
      <c r="ER294" s="20" t="s">
        <v>4651</v>
      </c>
      <c r="ES294" t="str">
        <f t="shared" si="74"/>
        <v>BGCOLOR(#000000):&amp;ref(Item/Misc/Bracers-of-Protection.jpg,nolink,75x75,Bracers of Protection);|BGCOLOR(BLACK):COLOR(WHITE):''Bracers of Protection''</v>
      </c>
      <c r="ET294" t="str">
        <f t="shared" si="68"/>
        <v>&amp;ref(Spell/P_Earth.jpg,nolink,25x25,Earth);1</v>
      </c>
      <c r="EU294" t="str">
        <f t="shared" si="69"/>
        <v>&amp;ref(Spell/V_Earth.jpg,nolink,25x25,Earth Gem);5</v>
      </c>
      <c r="EV294" t="str">
        <f t="shared" si="70"/>
        <v>n/a</v>
      </c>
      <c r="EW294" t="str">
        <f t="shared" si="71"/>
        <v>頭部防護：2&amp;br;胴体防護：2&amp;br;防御修正：2&amp;br;装備負担：0&amp;br;魔法の防具</v>
      </c>
      <c r="EX294" t="str">
        <f t="shared" si="72"/>
        <v>n/a</v>
      </c>
      <c r="EY294" t="str">
        <f t="shared" si="75"/>
        <v/>
      </c>
      <c r="EZ294" t="str">
        <f t="shared" si="79"/>
        <v/>
      </c>
      <c r="FA294" t="str">
        <f t="shared" si="76"/>
        <v/>
      </c>
      <c r="FB294" t="str">
        <f t="shared" si="73"/>
        <v/>
      </c>
      <c r="FC294" t="str">
        <f t="shared" si="80"/>
        <v/>
      </c>
      <c r="FD294" t="str">
        <f t="shared" si="81"/>
        <v/>
      </c>
      <c r="FE294" t="str">
        <f t="shared" si="82"/>
        <v>頭部防護：2&amp;br;胴体防護：2&amp;br;防御修正：2&amp;br;装備負担：0&amp;br;魔法の防具</v>
      </c>
      <c r="FF294" t="str">
        <f t="shared" si="83"/>
        <v>~</v>
      </c>
      <c r="FG294" t="str">
        <f t="shared" si="84"/>
        <v>~</v>
      </c>
      <c r="FH294" s="24" t="str">
        <f t="shared" si="77"/>
        <v xml:space="preserve">|BGCOLOR(#000000):&amp;ref(Item/Misc/Bracers-of-Protection.jpg,nolink,75x75,Bracers of Protection);|BGCOLOR(BLACK):COLOR(WHITE):''Bracers of Protection''|雑貨|&amp;ref(Spell/P_Earth.jpg,nolink,25x25,Earth);1|&amp;ref(Spell/V_Earth.jpg,nolink,25x25,Earth Gem);5|
|~|&gt;|&gt;|&gt;|頭部防護：2&amp;br;胴体防護：2&amp;br;防御修正：2&amp;br;装備負担：0&amp;br;魔法の防具|
|&gt;|&gt;|&gt;|&gt;|BGCOLOR(#F5F5F5):追加装甲。分厚い防具と合わせるのが良い|
</v>
      </c>
    </row>
    <row r="295" spans="1:164" x14ac:dyDescent="0.15">
      <c r="A295" t="str">
        <f t="shared" si="78"/>
        <v/>
      </c>
      <c r="C295" s="1" t="s">
        <v>4009</v>
      </c>
      <c r="E295" s="1">
        <v>2</v>
      </c>
      <c r="F295" s="1" t="s">
        <v>4052</v>
      </c>
      <c r="H295" s="1" t="s">
        <v>4017</v>
      </c>
      <c r="J295" s="1">
        <v>5</v>
      </c>
      <c r="EQ295" s="7" t="s">
        <v>4053</v>
      </c>
      <c r="ER295" s="20" t="s">
        <v>4652</v>
      </c>
      <c r="ES295" t="str">
        <f t="shared" si="74"/>
        <v>BGCOLOR(#000000):&amp;ref(Item/Misc/Lodestone-Amulet.jpg,nolink,75x75,Lodestone Amulet);|BGCOLOR(BLACK):COLOR(WHITE):''Lodestone Amulet''</v>
      </c>
      <c r="ET295" t="str">
        <f t="shared" si="68"/>
        <v>&amp;ref(Spell/P_Earth.jpg,nolink,25x25,Earth);1</v>
      </c>
      <c r="EU295" t="str">
        <f t="shared" si="69"/>
        <v>&amp;ref(Spell/V_Earth.jpg,nolink,25x25,Earth Gem);5</v>
      </c>
      <c r="EV295" t="str">
        <f t="shared" si="70"/>
        <v>n/a</v>
      </c>
      <c r="EW295" t="str">
        <f t="shared" si="71"/>
        <v>n/a</v>
      </c>
      <c r="EX295" t="str">
        <f t="shared" si="72"/>
        <v/>
      </c>
      <c r="EY295" t="str">
        <f t="shared" si="75"/>
        <v/>
      </c>
      <c r="EZ295" t="str">
        <f t="shared" si="79"/>
        <v/>
      </c>
      <c r="FA295" t="str">
        <f t="shared" si="76"/>
        <v/>
      </c>
      <c r="FB295" t="str">
        <f t="shared" si="73"/>
        <v/>
      </c>
      <c r="FC295" t="str">
        <f t="shared" si="80"/>
        <v/>
      </c>
      <c r="FD295" t="str">
        <f t="shared" si="81"/>
        <v>魔法抵抗+2</v>
      </c>
      <c r="FE295" t="str">
        <f t="shared" si="82"/>
        <v>魔法抵抗+2</v>
      </c>
      <c r="FF295" t="str">
        <f t="shared" si="83"/>
        <v>~</v>
      </c>
      <c r="FG295" t="str">
        <f t="shared" si="84"/>
        <v>~</v>
      </c>
      <c r="FH295" s="24" t="str">
        <f t="shared" si="77"/>
        <v xml:space="preserve">|BGCOLOR(#000000):&amp;ref(Item/Misc/Lodestone-Amulet.jpg,nolink,75x75,Lodestone Amulet);|BGCOLOR(BLACK):COLOR(WHITE):''Lodestone Amulet''|雑貨|&amp;ref(Spell/P_Earth.jpg,nolink,25x25,Earth);1|&amp;ref(Spell/V_Earth.jpg,nolink,25x25,Earth Gem);5|
|~|&gt;|&gt;|&gt;|魔法抵抗+2|
|&gt;|&gt;|&gt;|&gt;|BGCOLOR(#F5F5F5):魔法抵抗の補強。効果は控えめだが安価|
</v>
      </c>
    </row>
    <row r="296" spans="1:164" x14ac:dyDescent="0.15">
      <c r="A296" t="str">
        <f t="shared" si="78"/>
        <v/>
      </c>
      <c r="C296" s="1" t="s">
        <v>4009</v>
      </c>
      <c r="E296" s="1">
        <v>2</v>
      </c>
      <c r="F296" s="1" t="s">
        <v>4054</v>
      </c>
      <c r="H296" s="1" t="s">
        <v>4017</v>
      </c>
      <c r="I296" s="1" t="s">
        <v>4021</v>
      </c>
      <c r="J296" s="1">
        <v>5</v>
      </c>
      <c r="K296" s="7">
        <v>5</v>
      </c>
      <c r="BA296" s="2">
        <v>2</v>
      </c>
      <c r="ER296" s="20" t="s">
        <v>4653</v>
      </c>
      <c r="ES296" t="str">
        <f t="shared" si="74"/>
        <v>BGCOLOR(#000000):&amp;ref(Item/Misc/Wound-Fend-Amulet.jpg,nolink,75x75,Wound Fend Amulet);|BGCOLOR(BLACK):COLOR(WHITE):''Wound Fend Amulet''</v>
      </c>
      <c r="ET296" t="str">
        <f t="shared" si="68"/>
        <v>&amp;ref(Spell/P_Earth.jpg,nolink,25x25,Earth);1&amp;ref(Spell/P_Astral.jpg,nolink,25x25,Astral);1</v>
      </c>
      <c r="EU296" t="str">
        <f t="shared" si="69"/>
        <v>&amp;ref(Spell/V_Earth.jpg,nolink,25x25,Earth Gem);5&amp;ref(Spell/V_Astral.jpg,nolink,25x25,Astral Pearl);5</v>
      </c>
      <c r="EV296" t="str">
        <f t="shared" si="70"/>
        <v>n/a</v>
      </c>
      <c r="EW296" t="str">
        <f t="shared" si="71"/>
        <v>n/a</v>
      </c>
      <c r="EX296" t="str">
        <f t="shared" si="72"/>
        <v>&amp;ref(Item/Affliction-Resistance.jpg,nolink,25x25,Affliction Resistance (2));</v>
      </c>
      <c r="EY296" t="str">
        <f t="shared" si="75"/>
        <v/>
      </c>
      <c r="EZ296" t="str">
        <f t="shared" si="79"/>
        <v/>
      </c>
      <c r="FA296" t="str">
        <f t="shared" si="76"/>
        <v/>
      </c>
      <c r="FB296" t="str">
        <f t="shared" si="73"/>
        <v/>
      </c>
      <c r="FC296" t="str">
        <f t="shared" si="80"/>
        <v/>
      </c>
      <c r="FD296" t="str">
        <f t="shared" si="81"/>
        <v>&amp;ref(Item/Affliction-Resistance.jpg,nolink,25x25,Affliction Resistance (2));</v>
      </c>
      <c r="FE296" t="str">
        <f t="shared" si="82"/>
        <v>&amp;ref(Item/Affliction-Resistance.jpg,nolink,25x25,Affliction Resistance (2));</v>
      </c>
      <c r="FF296" t="str">
        <f t="shared" si="83"/>
        <v>~</v>
      </c>
      <c r="FG296" t="str">
        <f t="shared" si="84"/>
        <v>~</v>
      </c>
      <c r="FH296" s="24" t="str">
        <f t="shared" si="77"/>
        <v xml:space="preserve">|BGCOLOR(#000000):&amp;ref(Item/Misc/Wound-Fend-Amulet.jpg,nolink,75x75,Wound Fend Amulet);|BGCOLOR(BLACK):COLOR(WHITE):''Wound Fend Amulet''|雑貨|&amp;ref(Spell/P_Earth.jpg,nolink,25x25,Earth);1&amp;ref(Spell/P_Astral.jpg,nolink,25x25,Astral);1|&amp;ref(Spell/V_Earth.jpg,nolink,25x25,Earth Gem);5&amp;ref(Spell/V_Astral.jpg,nolink,25x25,Astral Pearl);5|
|~|&gt;|&gt;|&gt;|&amp;ref(Item/Affliction-Resistance.jpg,nolink,25x25,Affliction Resistance (2));|
|&gt;|&gt;|&gt;|&gt;|BGCOLOR(#F5F5F5):傷からの後遺症を抑える。事故防止に|
</v>
      </c>
    </row>
    <row r="297" spans="1:164" x14ac:dyDescent="0.15">
      <c r="A297" t="str">
        <f t="shared" si="78"/>
        <v/>
      </c>
      <c r="C297" s="1" t="s">
        <v>4009</v>
      </c>
      <c r="E297" s="1">
        <v>2</v>
      </c>
      <c r="F297" s="1" t="s">
        <v>4055</v>
      </c>
      <c r="H297" s="1" t="s">
        <v>4017</v>
      </c>
      <c r="J297" s="1">
        <v>5</v>
      </c>
      <c r="L297" s="6">
        <v>8</v>
      </c>
      <c r="M297" s="1" t="s">
        <v>4335</v>
      </c>
      <c r="AG297" s="1" t="s">
        <v>4782</v>
      </c>
      <c r="AH297" s="1">
        <v>0</v>
      </c>
      <c r="AI297" s="1">
        <v>15</v>
      </c>
      <c r="EQ297" s="7" t="s">
        <v>4056</v>
      </c>
      <c r="ER297" s="20" t="s">
        <v>4654</v>
      </c>
      <c r="ES297" t="str">
        <f t="shared" si="74"/>
        <v>BGCOLOR(#000000):&amp;ref(Item/Misc/The-Pebble-Pouch.jpg,nolink,75x75,The Pebble Pouch);|BGCOLOR(BLACK):COLOR(WHITE):''The Pebble Pouch''</v>
      </c>
      <c r="ET297" t="str">
        <f t="shared" si="68"/>
        <v>&amp;ref(Spell/P_Earth.jpg,nolink,25x25,Earth);1</v>
      </c>
      <c r="EU297" t="str">
        <f t="shared" si="69"/>
        <v>&amp;ref(Spell/V_Earth.jpg,nolink,25x25,Earth Gem);5</v>
      </c>
      <c r="EV297" t="str">
        <f t="shared" si="70"/>
        <v>攻撃力：8&amp;ref(Item/D_Blunt.jpg,nolink,25x25,Blunt Damage);&amp;ref(Item/D_Magic.jpg,nolink,25x25,Magic Damage);&amp;br;射程：筋力/3&amp;br;精度修正：0&amp;br;弾数：15</v>
      </c>
      <c r="EW297" t="str">
        <f t="shared" si="71"/>
        <v>n/a</v>
      </c>
      <c r="EX297" t="str">
        <f t="shared" si="72"/>
        <v/>
      </c>
      <c r="EY297" t="str">
        <f t="shared" si="75"/>
        <v/>
      </c>
      <c r="EZ297" t="str">
        <f t="shared" si="79"/>
        <v/>
      </c>
      <c r="FA297" t="str">
        <f t="shared" si="76"/>
        <v/>
      </c>
      <c r="FB297" t="str">
        <f t="shared" si="73"/>
        <v/>
      </c>
      <c r="FC297" t="str">
        <f t="shared" si="80"/>
        <v/>
      </c>
      <c r="FD297" t="str">
        <f t="shared" si="81"/>
        <v>装備条件：サイズ4、筋力20、腕2本</v>
      </c>
      <c r="FE297" t="str">
        <f t="shared" si="82"/>
        <v>攻撃力：8&amp;ref(Item/D_Blunt.jpg,nolink,25x25,Blunt Damage);&amp;ref(Item/D_Magic.jpg,nolink,25x25,Magic Damage);&amp;br;射程：筋力/3&amp;br;精度修正：0&amp;br;弾数：15&amp;br;&amp;br;装備条件：サイズ4、筋力20、腕2本</v>
      </c>
      <c r="FF297" t="str">
        <f t="shared" si="83"/>
        <v>&amp;br;装備条件：サイズ4、筋力20、腕2本</v>
      </c>
      <c r="FG297" t="str">
        <f t="shared" si="84"/>
        <v>~</v>
      </c>
      <c r="FH297" s="24" t="str">
        <f t="shared" si="77"/>
        <v xml:space="preserve">|BGCOLOR(#000000):&amp;ref(Item/Misc/The-Pebble-Pouch.jpg,nolink,75x75,The Pebble Pouch);|BGCOLOR(BLACK):COLOR(WHITE):''The Pebble Pouch''|雑貨|&amp;ref(Spell/P_Earth.jpg,nolink,25x25,Earth);1|&amp;ref(Spell/V_Earth.jpg,nolink,25x25,Earth Gem);5|
|~|&gt;|&gt;|&gt;|攻撃力：8&amp;ref(Item/D_Blunt.jpg,nolink,25x25,Blunt Damage);&amp;ref(Item/D_Magic.jpg,nolink,25x25,Magic Damage);&amp;br;射程：筋力/3&amp;br;精度修正：0&amp;br;弾数：15&amp;br;&amp;br;装備条件：サイズ4、筋力20、腕2本|
|&gt;|&gt;|&gt;|&gt;|BGCOLOR(#F5F5F5):巨人用の投擲武器。手を塞がれないのが特徴|
</v>
      </c>
    </row>
    <row r="298" spans="1:164" x14ac:dyDescent="0.15">
      <c r="A298" t="str">
        <f t="shared" si="78"/>
        <v/>
      </c>
      <c r="C298" s="1" t="s">
        <v>4009</v>
      </c>
      <c r="E298" s="1">
        <v>2</v>
      </c>
      <c r="F298" s="1" t="s">
        <v>4057</v>
      </c>
      <c r="H298" s="1" t="s">
        <v>4017</v>
      </c>
      <c r="I298" s="1" t="s">
        <v>4013</v>
      </c>
      <c r="J298" s="1">
        <v>5</v>
      </c>
      <c r="K298" s="7">
        <v>5</v>
      </c>
      <c r="L298" s="6">
        <v>9</v>
      </c>
      <c r="M298" s="1" t="s">
        <v>4335</v>
      </c>
      <c r="T298" s="11">
        <v>0</v>
      </c>
      <c r="Y298" s="1">
        <v>1</v>
      </c>
      <c r="AB298" s="1">
        <v>4</v>
      </c>
      <c r="AE298" s="1">
        <v>0</v>
      </c>
      <c r="AF298" s="1">
        <v>2</v>
      </c>
      <c r="AK298" s="1">
        <v>5</v>
      </c>
      <c r="ER298" s="20" t="s">
        <v>4655</v>
      </c>
      <c r="ES298" t="str">
        <f t="shared" si="74"/>
        <v>BGCOLOR(#000000):&amp;ref(Item/Misc/Stone-Bird.jpg,nolink,75x75,Stone Bird);|BGCOLOR(BLACK):COLOR(WHITE):''Stone Bird''</v>
      </c>
      <c r="ET298" t="str">
        <f t="shared" si="68"/>
        <v>&amp;ref(Spell/P_Earth.jpg,nolink,25x25,Earth);1&amp;ref(Spell/P_Air.jpg,nolink,25x25,Air);1</v>
      </c>
      <c r="EU298" t="str">
        <f t="shared" si="69"/>
        <v>&amp;ref(Spell/V_Earth.jpg,nolink,25x25,Earth Gem);5&amp;ref(Spell/V_Air.jpg,nolink,25x25,Air Gem);5</v>
      </c>
      <c r="EV298" t="str">
        <f t="shared" si="70"/>
        <v>攻撃力：9&amp;ref(Item/D_Blunt.jpg,nolink,25x25,Blunt Damage);&amp;ref(Item/D_Magic.jpg,nolink,25x25,Magic Damage);&amp;br;筋力加算なし&amp;br;頭部優先攻撃&amp;br;4回連続攻撃&amp;br;攻撃修正：0&amp;br;防御修正：2&amp;br;長さ：5</v>
      </c>
      <c r="EW298" t="str">
        <f t="shared" si="71"/>
        <v>n/a</v>
      </c>
      <c r="EX298" t="str">
        <f t="shared" si="72"/>
        <v>n/a</v>
      </c>
      <c r="EY298" t="str">
        <f t="shared" si="75"/>
        <v/>
      </c>
      <c r="EZ298" t="str">
        <f t="shared" si="79"/>
        <v/>
      </c>
      <c r="FA298" t="str">
        <f t="shared" si="76"/>
        <v/>
      </c>
      <c r="FB298" t="str">
        <f t="shared" si="73"/>
        <v/>
      </c>
      <c r="FC298" t="str">
        <f t="shared" si="80"/>
        <v/>
      </c>
      <c r="FD298" t="str">
        <f t="shared" si="81"/>
        <v/>
      </c>
      <c r="FE298" t="str">
        <f t="shared" si="82"/>
        <v>攻撃力：9&amp;ref(Item/D_Blunt.jpg,nolink,25x25,Blunt Damage);&amp;ref(Item/D_Magic.jpg,nolink,25x25,Magic Damage);&amp;br;筋力加算なし&amp;br;頭部優先攻撃&amp;br;4回連続攻撃&amp;br;攻撃修正：0&amp;br;防御修正：2&amp;br;長さ：5</v>
      </c>
      <c r="FF298" t="str">
        <f t="shared" si="83"/>
        <v>~</v>
      </c>
      <c r="FG298" t="str">
        <f t="shared" si="84"/>
        <v>~</v>
      </c>
      <c r="FH298" s="24" t="str">
        <f t="shared" si="77"/>
        <v xml:space="preserve">|BGCOLOR(#000000):&amp;ref(Item/Misc/Stone-Bird.jpg,nolink,75x75,Stone Bird);|BGCOLOR(BLACK):COLOR(WHITE):''Stone Bird''|雑貨|&amp;ref(Spell/P_Earth.jpg,nolink,25x25,Earth);1&amp;ref(Spell/P_Air.jpg,nolink,25x25,Air);1|&amp;ref(Spell/V_Earth.jpg,nolink,25x25,Earth Gem);5&amp;ref(Spell/V_Air.jpg,nolink,25x25,Air Gem);5|
|~|&gt;|&gt;|&gt;|攻撃力：9&amp;ref(Item/D_Blunt.jpg,nolink,25x25,Blunt Damage);&amp;ref(Item/D_Magic.jpg,nolink,25x25,Magic Damage);&amp;br;筋力加算なし&amp;br;頭部優先攻撃&amp;br;4回連続攻撃&amp;br;攻撃修正：0&amp;br;防御修正：2&amp;br;長さ：5|
|&gt;|&gt;|&gt;|&gt;|BGCOLOR(#F5F5F5):頭を連打する石の鳥。兜のない敵には強烈|
</v>
      </c>
    </row>
    <row r="299" spans="1:164" x14ac:dyDescent="0.15">
      <c r="A299" t="str">
        <f t="shared" si="78"/>
        <v/>
      </c>
      <c r="C299" s="1" t="s">
        <v>4009</v>
      </c>
      <c r="E299" s="1">
        <v>2</v>
      </c>
      <c r="F299" s="1" t="s">
        <v>4059</v>
      </c>
      <c r="H299" s="1" t="s">
        <v>4017</v>
      </c>
      <c r="J299" s="1">
        <v>5</v>
      </c>
      <c r="BT299" s="2">
        <v>50</v>
      </c>
      <c r="BW299" s="2">
        <v>20</v>
      </c>
      <c r="ER299" s="20" t="s">
        <v>4656</v>
      </c>
      <c r="ES299" t="str">
        <f t="shared" si="74"/>
        <v>BGCOLOR(#000000):&amp;ref(Item/Misc/Cat's-Eye-Amulet.jpg,nolink,75x75,Cat's Eye Amulet);|BGCOLOR(BLACK):COLOR(WHITE):''Cat's Eye Amulet''</v>
      </c>
      <c r="ET299" t="str">
        <f t="shared" si="68"/>
        <v>&amp;ref(Spell/P_Earth.jpg,nolink,25x25,Earth);1</v>
      </c>
      <c r="EU299" t="str">
        <f t="shared" si="69"/>
        <v>&amp;ref(Spell/V_Earth.jpg,nolink,25x25,Earth Gem);5</v>
      </c>
      <c r="EV299" t="str">
        <f t="shared" si="70"/>
        <v>n/a</v>
      </c>
      <c r="EW299" t="str">
        <f t="shared" si="71"/>
        <v>n/a</v>
      </c>
      <c r="EX299" t="str">
        <f t="shared" si="72"/>
        <v/>
      </c>
      <c r="EY299" t="str">
        <f t="shared" si="75"/>
        <v>&amp;ref(Item/Darkvision.jpg,nolink,25x25,Darkvision (50));&amp;ref(Item/Stealthy-Boost.jpg,nolink,25x25,Stealth Boost (20));</v>
      </c>
      <c r="EZ299" t="str">
        <f t="shared" si="79"/>
        <v/>
      </c>
      <c r="FA299" t="str">
        <f t="shared" si="76"/>
        <v/>
      </c>
      <c r="FB299" t="str">
        <f t="shared" si="73"/>
        <v/>
      </c>
      <c r="FC299" t="str">
        <f t="shared" si="80"/>
        <v/>
      </c>
      <c r="FD299" t="str">
        <f t="shared" si="81"/>
        <v>&amp;ref(Item/Darkvision.jpg,nolink,25x25,Darkvision (50));&amp;ref(Item/Stealthy-Boost.jpg,nolink,25x25,Stealth Boost (20));</v>
      </c>
      <c r="FE299" t="str">
        <f t="shared" si="82"/>
        <v>&amp;ref(Item/Darkvision.jpg,nolink,25x25,Darkvision (50));&amp;ref(Item/Stealthy-Boost.jpg,nolink,25x25,Stealth Boost (20));</v>
      </c>
      <c r="FF299" t="str">
        <f t="shared" si="83"/>
        <v>~</v>
      </c>
      <c r="FG299" t="str">
        <f t="shared" si="84"/>
        <v>~</v>
      </c>
      <c r="FH299" s="24" t="str">
        <f t="shared" si="77"/>
        <v xml:space="preserve">|BGCOLOR(#000000):&amp;ref(Item/Misc/Cat's-Eye-Amulet.jpg,nolink,75x75,Cat's Eye Amulet);|BGCOLOR(BLACK):COLOR(WHITE):''Cat's Eye Amulet''|雑貨|&amp;ref(Spell/P_Earth.jpg,nolink,25x25,Earth);1|&amp;ref(Spell/V_Earth.jpg,nolink,25x25,Earth Gem);5|
|~|&gt;|&gt;|&gt;|&amp;ref(Item/Darkvision.jpg,nolink,25x25,Darkvision (50));&amp;ref(Item/Stealthy-Boost.jpg,nolink,25x25,Stealth Boost (20));|
|&gt;|&gt;|&gt;|&gt;|BGCOLOR(#F5F5F5):暗視と隠密行動の助けに。暗殺者に好都合|
</v>
      </c>
    </row>
    <row r="300" spans="1:164" x14ac:dyDescent="0.15">
      <c r="A300" t="str">
        <f t="shared" si="78"/>
        <v/>
      </c>
      <c r="C300" s="1" t="s">
        <v>4009</v>
      </c>
      <c r="E300" s="1">
        <v>2</v>
      </c>
      <c r="F300" s="1" t="s">
        <v>4060</v>
      </c>
      <c r="H300" s="1" t="s">
        <v>4021</v>
      </c>
      <c r="J300" s="1">
        <v>5</v>
      </c>
      <c r="CY300" s="2">
        <v>1</v>
      </c>
      <c r="ER300" s="20" t="s">
        <v>4657</v>
      </c>
      <c r="ES300" t="str">
        <f t="shared" si="74"/>
        <v>BGCOLOR(#000000):&amp;ref(Item/Misc/Pendant-of-Luck.jpg,nolink,75x75,Pendant of Luck);|BGCOLOR(BLACK):COLOR(WHITE):''Pendant of Luck''</v>
      </c>
      <c r="ET300" t="str">
        <f t="shared" si="68"/>
        <v>&amp;ref(Spell/P_Astral.jpg,nolink,25x25,Astral);1</v>
      </c>
      <c r="EU300" t="str">
        <f t="shared" si="69"/>
        <v>&amp;ref(Spell/V_Astral.jpg,nolink,25x25,Astral Pearl);5</v>
      </c>
      <c r="EV300" t="str">
        <f t="shared" si="70"/>
        <v>n/a</v>
      </c>
      <c r="EW300" t="str">
        <f t="shared" si="71"/>
        <v>n/a</v>
      </c>
      <c r="EX300" t="str">
        <f t="shared" si="72"/>
        <v/>
      </c>
      <c r="EY300" t="str">
        <f t="shared" si="75"/>
        <v/>
      </c>
      <c r="EZ300" t="str">
        <f t="shared" si="79"/>
        <v/>
      </c>
      <c r="FA300" t="str">
        <f t="shared" si="76"/>
        <v>&amp;ref(Item/Lucky.jpg,nolink,25x25,Lucky);</v>
      </c>
      <c r="FB300" t="str">
        <f t="shared" si="73"/>
        <v/>
      </c>
      <c r="FC300" t="str">
        <f t="shared" si="80"/>
        <v/>
      </c>
      <c r="FD300" t="str">
        <f t="shared" si="81"/>
        <v>&amp;ref(Item/Lucky.jpg,nolink,25x25,Lucky);</v>
      </c>
      <c r="FE300" t="str">
        <f t="shared" si="82"/>
        <v>&amp;ref(Item/Lucky.jpg,nolink,25x25,Lucky);</v>
      </c>
      <c r="FF300" t="str">
        <f t="shared" si="83"/>
        <v>~</v>
      </c>
      <c r="FG300" t="str">
        <f t="shared" si="84"/>
        <v>~</v>
      </c>
      <c r="FH300" s="24" t="str">
        <f t="shared" si="77"/>
        <v xml:space="preserve">|BGCOLOR(#000000):&amp;ref(Item/Misc/Pendant-of-Luck.jpg,nolink,75x75,Pendant of Luck);|BGCOLOR(BLACK):COLOR(WHITE):''Pendant of Luck''|雑貨|&amp;ref(Spell/P_Astral.jpg,nolink,25x25,Astral);1|&amp;ref(Spell/V_Astral.jpg,nolink,25x25,Astral Pearl);5|
|~|&gt;|&gt;|&gt;|&amp;ref(Item/Lucky.jpg,nolink,25x25,Lucky);|
|&gt;|&gt;|&gt;|&gt;|BGCOLOR(#F5F5F5):高確率で死を回避。脆い魔術師などに|
</v>
      </c>
    </row>
    <row r="301" spans="1:164" x14ac:dyDescent="0.15">
      <c r="A301" t="str">
        <f t="shared" si="78"/>
        <v/>
      </c>
      <c r="C301" s="1" t="s">
        <v>4009</v>
      </c>
      <c r="E301" s="1">
        <v>2</v>
      </c>
      <c r="F301" s="1" t="s">
        <v>4061</v>
      </c>
      <c r="H301" s="1" t="s">
        <v>639</v>
      </c>
      <c r="J301" s="1">
        <v>5</v>
      </c>
      <c r="EQ301" s="7" t="s">
        <v>4062</v>
      </c>
      <c r="ER301" s="20" t="s">
        <v>4658</v>
      </c>
      <c r="ES301" t="str">
        <f t="shared" si="74"/>
        <v>BGCOLOR(#000000):&amp;ref(Item/Misc/Champion's-Skull.jpg,nolink,75x75,Champion's Skull);|BGCOLOR(BLACK):COLOR(WHITE):''Champion's Skull''</v>
      </c>
      <c r="ET301" t="str">
        <f t="shared" si="68"/>
        <v>&amp;ref(Spell/P_Death.jpg,nolink,25x25,Death);1</v>
      </c>
      <c r="EU301" t="str">
        <f t="shared" si="69"/>
        <v>&amp;ref(Spell/V_Death.jpg,nolink,25x25,Death Gem);5</v>
      </c>
      <c r="EV301" t="str">
        <f t="shared" si="70"/>
        <v>n/a</v>
      </c>
      <c r="EW301" t="str">
        <f t="shared" si="71"/>
        <v>n/a</v>
      </c>
      <c r="EX301" t="str">
        <f t="shared" si="72"/>
        <v/>
      </c>
      <c r="EY301" t="str">
        <f t="shared" si="75"/>
        <v/>
      </c>
      <c r="EZ301" t="str">
        <f t="shared" si="79"/>
        <v/>
      </c>
      <c r="FA301" t="str">
        <f t="shared" si="76"/>
        <v/>
      </c>
      <c r="FB301" t="str">
        <f t="shared" si="73"/>
        <v/>
      </c>
      <c r="FC301" t="str">
        <f t="shared" si="80"/>
        <v/>
      </c>
      <c r="FD301" t="str">
        <f t="shared" si="81"/>
        <v>経験値自然増加：+3</v>
      </c>
      <c r="FE301" t="str">
        <f t="shared" si="82"/>
        <v>経験値自然増加：+3</v>
      </c>
      <c r="FF301" t="str">
        <f t="shared" si="83"/>
        <v>~</v>
      </c>
      <c r="FG301" t="str">
        <f t="shared" si="84"/>
        <v>~</v>
      </c>
      <c r="FH301" s="24" t="str">
        <f t="shared" si="77"/>
        <v xml:space="preserve">|BGCOLOR(#000000):&amp;ref(Item/Misc/Champion's-Skull.jpg,nolink,75x75,Champion's Skull);|BGCOLOR(BLACK):COLOR(WHITE):''Champion's Skull''|雑貨|&amp;ref(Spell/P_Death.jpg,nolink,25x25,Death);1|&amp;ref(Spell/V_Death.jpg,nolink,25x25,Death Gem);5|
|~|&gt;|&gt;|&gt;|経験値自然増加：+3|
|&gt;|&gt;|&gt;|&gt;|BGCOLOR(#F5F5F5):全自動訓練装置。地味だが色々使える|
</v>
      </c>
    </row>
    <row r="302" spans="1:164" x14ac:dyDescent="0.15">
      <c r="A302" t="str">
        <f t="shared" si="78"/>
        <v/>
      </c>
      <c r="C302" s="1" t="s">
        <v>4009</v>
      </c>
      <c r="E302" s="1">
        <v>2</v>
      </c>
      <c r="F302" s="1" t="s">
        <v>4063</v>
      </c>
      <c r="H302" s="1" t="s">
        <v>4025</v>
      </c>
      <c r="I302" s="1" t="s">
        <v>4018</v>
      </c>
      <c r="J302" s="1">
        <v>5</v>
      </c>
      <c r="K302" s="7">
        <v>5</v>
      </c>
      <c r="EQ302" s="7" t="s">
        <v>4064</v>
      </c>
      <c r="ER302" s="20" t="s">
        <v>4659</v>
      </c>
      <c r="ES302" t="str">
        <f t="shared" si="74"/>
        <v>BGCOLOR(#000000):&amp;ref(Item/Misc/Effigy-of-War.jpg,nolink,75x75,Effigy of War);|BGCOLOR(BLACK):COLOR(WHITE):''Effigy of War''</v>
      </c>
      <c r="ET302" t="str">
        <f t="shared" si="68"/>
        <v>&amp;ref(Spell/P_Death.jpg,nolink,25x25,Death);1&amp;ref(Spell/P_Nature.jpg,nolink,25x25,Nature);1</v>
      </c>
      <c r="EU302" t="str">
        <f t="shared" si="69"/>
        <v>&amp;ref(Spell/V_Death.jpg,nolink,25x25,Death Gem);5&amp;ref(Spell/V_Nature.jpg,nolink,25x25,Nature Gem);5</v>
      </c>
      <c r="EV302" t="str">
        <f t="shared" si="70"/>
        <v>n/a</v>
      </c>
      <c r="EW302" t="str">
        <f t="shared" si="71"/>
        <v>n/a</v>
      </c>
      <c r="EX302" t="str">
        <f t="shared" si="72"/>
        <v/>
      </c>
      <c r="EY302" t="str">
        <f t="shared" si="75"/>
        <v/>
      </c>
      <c r="EZ302" t="str">
        <f t="shared" si="79"/>
        <v/>
      </c>
      <c r="FA302" t="str">
        <f t="shared" si="76"/>
        <v/>
      </c>
      <c r="FB302" t="str">
        <f t="shared" si="73"/>
        <v/>
      </c>
      <c r="FC302" t="str">
        <f t="shared" si="80"/>
        <v/>
      </c>
      <c r="FD302" t="str">
        <f t="shared" si="81"/>
        <v>軍勢規模欺瞞：+50</v>
      </c>
      <c r="FE302" t="str">
        <f t="shared" si="82"/>
        <v>軍勢規模欺瞞：+50</v>
      </c>
      <c r="FF302" t="str">
        <f t="shared" si="83"/>
        <v>~</v>
      </c>
      <c r="FG302" t="str">
        <f t="shared" si="84"/>
        <v>~</v>
      </c>
      <c r="FH302" s="24" t="str">
        <f t="shared" si="77"/>
        <v xml:space="preserve">|BGCOLOR(#000000):&amp;ref(Item/Misc/Effigy-of-War.jpg,nolink,75x75,Effigy of War);|BGCOLOR(BLACK):COLOR(WHITE):''Effigy of War''|雑貨|&amp;ref(Spell/P_Death.jpg,nolink,25x25,Death);1&amp;ref(Spell/P_Nature.jpg,nolink,25x25,Nature);1|&amp;ref(Spell/V_Death.jpg,nolink,25x25,Death Gem);5&amp;ref(Spell/V_Nature.jpg,nolink,25x25,Nature Gem);5|
|~|&gt;|&gt;|&gt;|軍勢規模欺瞞：+50|
|&gt;|&gt;|&gt;|&gt;|BGCOLOR(#F5F5F5):軍を大きく見せかける。敵への牽制に|
</v>
      </c>
    </row>
    <row r="303" spans="1:164" x14ac:dyDescent="0.15">
      <c r="A303" t="str">
        <f t="shared" si="78"/>
        <v/>
      </c>
      <c r="C303" s="1" t="s">
        <v>4009</v>
      </c>
      <c r="E303" s="1">
        <v>2</v>
      </c>
      <c r="F303" s="1" t="s">
        <v>4065</v>
      </c>
      <c r="H303" s="1" t="s">
        <v>4018</v>
      </c>
      <c r="J303" s="1">
        <v>5</v>
      </c>
      <c r="CK303" s="2">
        <v>1</v>
      </c>
      <c r="EQ303" s="7" t="s">
        <v>4066</v>
      </c>
      <c r="ER303" s="20" t="s">
        <v>4660</v>
      </c>
      <c r="ES303" t="str">
        <f t="shared" si="74"/>
        <v>BGCOLOR(#000000):&amp;ref(Item/Misc/Handful-of-Acorns.jpg,nolink,75x75,Handful of Acorns);|BGCOLOR(BLACK):COLOR(WHITE):''Handful of Acorns''</v>
      </c>
      <c r="ET303" t="str">
        <f t="shared" si="68"/>
        <v>&amp;ref(Spell/P_Nature.jpg,nolink,25x25,Nature);1</v>
      </c>
      <c r="EU303" t="str">
        <f t="shared" si="69"/>
        <v>&amp;ref(Spell/V_Nature.jpg,nolink,25x25,Nature Gem);5</v>
      </c>
      <c r="EV303" t="str">
        <f t="shared" si="70"/>
        <v>n/a</v>
      </c>
      <c r="EW303" t="str">
        <f t="shared" si="71"/>
        <v>n/a</v>
      </c>
      <c r="EX303" t="str">
        <f t="shared" si="72"/>
        <v/>
      </c>
      <c r="EY303" t="str">
        <f t="shared" si="75"/>
        <v/>
      </c>
      <c r="EZ303" t="str">
        <f t="shared" si="79"/>
        <v>&amp;ref(Nation/MagicLead.jpg,nolink,25x25,Magic Leadership (1));</v>
      </c>
      <c r="FA303" t="str">
        <f t="shared" si="76"/>
        <v/>
      </c>
      <c r="FB303" t="str">
        <f t="shared" si="73"/>
        <v/>
      </c>
      <c r="FC303" t="str">
        <f t="shared" si="80"/>
        <v/>
      </c>
      <c r="FD303" t="str">
        <f t="shared" si="81"/>
        <v>&amp;ref(Nation/MagicLead.jpg,nolink,25x25,Magic Leadership (1));&amp;br;随員：Vineman3体</v>
      </c>
      <c r="FE303" t="str">
        <f t="shared" si="82"/>
        <v>&amp;ref(Nation/MagicLead.jpg,nolink,25x25,Magic Leadership (1));&amp;br;随員：Vineman3体</v>
      </c>
      <c r="FF303" t="str">
        <f t="shared" si="83"/>
        <v>~</v>
      </c>
      <c r="FG303" t="str">
        <f t="shared" si="84"/>
        <v>~</v>
      </c>
      <c r="FH303" s="24" t="str">
        <f t="shared" si="77"/>
        <v xml:space="preserve">|BGCOLOR(#000000):&amp;ref(Item/Misc/Handful-of-Acorns.jpg,nolink,75x75,Handful of Acorns);|BGCOLOR(BLACK):COLOR(WHITE):''Handful of Acorns''|雑貨|&amp;ref(Spell/P_Nature.jpg,nolink,25x25,Nature);1|&amp;ref(Spell/V_Nature.jpg,nolink,25x25,Nature Gem);5|
|~|&gt;|&gt;|&gt;|&amp;ref(Nation/MagicLead.jpg,nolink,25x25,Magic Leadership (1));&amp;br;随員：Vineman3体|
|&gt;|&gt;|&gt;|&gt;|BGCOLOR(#F5F5F5):丈夫な護衛を得られる。数の多さが利点|
</v>
      </c>
    </row>
    <row r="304" spans="1:164" x14ac:dyDescent="0.15">
      <c r="A304" t="str">
        <f t="shared" si="78"/>
        <v/>
      </c>
      <c r="C304" s="1" t="s">
        <v>4009</v>
      </c>
      <c r="E304" s="1">
        <v>2</v>
      </c>
      <c r="F304" s="1" t="s">
        <v>4067</v>
      </c>
      <c r="H304" s="1" t="s">
        <v>4018</v>
      </c>
      <c r="J304" s="1">
        <v>5</v>
      </c>
      <c r="EQ304" s="7" t="s">
        <v>4068</v>
      </c>
      <c r="ER304" s="20" t="s">
        <v>4661</v>
      </c>
      <c r="ES304" t="str">
        <f t="shared" si="74"/>
        <v>BGCOLOR(#000000):&amp;ref(Item/Misc/Barkskin-Amulet.jpg,nolink,75x75,Barkskin Amulet);|BGCOLOR(BLACK):COLOR(WHITE):''Barkskin Amulet''</v>
      </c>
      <c r="ET304" t="str">
        <f t="shared" si="68"/>
        <v>&amp;ref(Spell/P_Nature.jpg,nolink,25x25,Nature);1</v>
      </c>
      <c r="EU304" t="str">
        <f t="shared" si="69"/>
        <v>&amp;ref(Spell/V_Nature.jpg,nolink,25x25,Nature Gem);5</v>
      </c>
      <c r="EV304" t="str">
        <f t="shared" si="70"/>
        <v>n/a</v>
      </c>
      <c r="EW304" t="str">
        <f t="shared" si="71"/>
        <v>n/a</v>
      </c>
      <c r="EX304" t="str">
        <f t="shared" si="72"/>
        <v/>
      </c>
      <c r="EY304" t="str">
        <f t="shared" si="75"/>
        <v/>
      </c>
      <c r="EZ304" t="str">
        <f t="shared" si="79"/>
        <v/>
      </c>
      <c r="FA304" t="str">
        <f t="shared" si="76"/>
        <v/>
      </c>
      <c r="FB304" t="str">
        <f t="shared" si="73"/>
        <v/>
      </c>
      <c r="FC304" t="str">
        <f t="shared" si="80"/>
        <v/>
      </c>
      <c r="FD304" t="str">
        <f t="shared" si="81"/>
        <v>常時効果：Barkskin</v>
      </c>
      <c r="FE304" t="str">
        <f t="shared" si="82"/>
        <v>常時効果：Barkskin</v>
      </c>
      <c r="FF304" t="str">
        <f t="shared" si="83"/>
        <v>~</v>
      </c>
      <c r="FG304" t="str">
        <f t="shared" si="84"/>
        <v>~</v>
      </c>
      <c r="FH304" s="24" t="str">
        <f t="shared" si="77"/>
        <v xml:space="preserve">|BGCOLOR(#000000):&amp;ref(Item/Misc/Barkskin-Amulet.jpg,nolink,75x75,Barkskin Amulet);|BGCOLOR(BLACK):COLOR(WHITE):''Barkskin Amulet''|雑貨|&amp;ref(Spell/P_Nature.jpg,nolink,25x25,Nature);1|&amp;ref(Spell/V_Nature.jpg,nolink,25x25,Nature Gem);5|
|~|&gt;|&gt;|&gt;|常時効果：Barkskin|
|&gt;|&gt;|&gt;|&gt;|BGCOLOR(#F5F5F5):簡易的な防具代わり。火には弱くなる|
</v>
      </c>
    </row>
    <row r="305" spans="1:164" x14ac:dyDescent="0.15">
      <c r="A305" t="str">
        <f t="shared" si="78"/>
        <v/>
      </c>
      <c r="C305" s="1" t="s">
        <v>4009</v>
      </c>
      <c r="E305" s="1">
        <v>2</v>
      </c>
      <c r="F305" s="1" t="s">
        <v>4069</v>
      </c>
      <c r="H305" s="1" t="s">
        <v>4070</v>
      </c>
      <c r="J305" s="1">
        <v>10</v>
      </c>
      <c r="EQ305" s="7" t="s">
        <v>4071</v>
      </c>
      <c r="ER305" s="20" t="s">
        <v>4662</v>
      </c>
      <c r="ES305" t="str">
        <f t="shared" si="74"/>
        <v>BGCOLOR(#000000):&amp;ref(Item/Misc/Cat-Charm.jpg,nolink,75x75,Cat Charm);|BGCOLOR(BLACK):COLOR(WHITE):''Cat Charm''</v>
      </c>
      <c r="ET305" t="str">
        <f t="shared" si="68"/>
        <v>&amp;ref(Spell/P_Nature.jpg,nolink,25x25,Nature);2</v>
      </c>
      <c r="EU305" t="str">
        <f t="shared" si="69"/>
        <v>&amp;ref(Spell/V_Nature.jpg,nolink,25x25,Nature Gem);10</v>
      </c>
      <c r="EV305" t="str">
        <f t="shared" si="70"/>
        <v>n/a</v>
      </c>
      <c r="EW305" t="str">
        <f t="shared" si="71"/>
        <v>n/a</v>
      </c>
      <c r="EX305" t="str">
        <f t="shared" si="72"/>
        <v/>
      </c>
      <c r="EY305" t="str">
        <f t="shared" si="75"/>
        <v/>
      </c>
      <c r="EZ305" t="str">
        <f t="shared" si="79"/>
        <v/>
      </c>
      <c r="FA305" t="str">
        <f t="shared" si="76"/>
        <v/>
      </c>
      <c r="FB305" t="str">
        <f t="shared" si="73"/>
        <v/>
      </c>
      <c r="FC305" t="str">
        <f t="shared" si="80"/>
        <v/>
      </c>
      <c r="FD305" t="str">
        <f t="shared" si="81"/>
        <v>防御技能+4</v>
      </c>
      <c r="FE305" t="str">
        <f t="shared" si="82"/>
        <v>防御技能+4</v>
      </c>
      <c r="FF305" t="str">
        <f t="shared" si="83"/>
        <v>~</v>
      </c>
      <c r="FG305" t="str">
        <f t="shared" si="84"/>
        <v>~</v>
      </c>
      <c r="FH305" s="24" t="str">
        <f t="shared" si="77"/>
        <v xml:space="preserve">|BGCOLOR(#000000):&amp;ref(Item/Misc/Cat-Charm.jpg,nolink,75x75,Cat Charm);|BGCOLOR(BLACK):COLOR(WHITE):''Cat Charm''|雑貨|&amp;ref(Spell/P_Nature.jpg,nolink,25x25,Nature);2|&amp;ref(Spell/V_Nature.jpg,nolink,25x25,Nature Gem);10|
|~|&gt;|&gt;|&gt;|防御技能+4|
|&gt;|&gt;|&gt;|&gt;|BGCOLOR(#F5F5F5):接近戦での回避率向上。少数相手に向く|
</v>
      </c>
    </row>
    <row r="306" spans="1:164" x14ac:dyDescent="0.15">
      <c r="A306" t="str">
        <f t="shared" si="78"/>
        <v/>
      </c>
      <c r="C306" s="1" t="s">
        <v>4009</v>
      </c>
      <c r="E306" s="1">
        <v>2</v>
      </c>
      <c r="F306" s="1" t="s">
        <v>4072</v>
      </c>
      <c r="H306" s="1" t="s">
        <v>4073</v>
      </c>
      <c r="J306" s="1">
        <v>15</v>
      </c>
      <c r="CO306" s="2">
        <v>100</v>
      </c>
      <c r="ER306" s="20" t="s">
        <v>4663</v>
      </c>
      <c r="ES306" t="str">
        <f t="shared" si="74"/>
        <v>BGCOLOR(#000000):&amp;ref(Item/Misc/Enormous-Cauldron-of-Broth.jpg,nolink,75x75,Enormous Cauldron of Broth);|BGCOLOR(BLACK):COLOR(WHITE):''Enormous Cauldron of Broth''</v>
      </c>
      <c r="ET306" t="str">
        <f t="shared" si="68"/>
        <v>&amp;ref(Spell/P_Nature.jpg,nolink,25x25,Nature);3</v>
      </c>
      <c r="EU306" t="str">
        <f t="shared" si="69"/>
        <v>&amp;ref(Spell/V_Nature.jpg,nolink,25x25,Nature Gem);15</v>
      </c>
      <c r="EV306" t="str">
        <f t="shared" si="70"/>
        <v>n/a</v>
      </c>
      <c r="EW306" t="str">
        <f t="shared" si="71"/>
        <v>n/a</v>
      </c>
      <c r="EX306" t="str">
        <f t="shared" si="72"/>
        <v/>
      </c>
      <c r="EY306" t="str">
        <f t="shared" si="75"/>
        <v/>
      </c>
      <c r="EZ306" t="str">
        <f t="shared" si="79"/>
        <v>&amp;ref(Item/Supply-Bonus.jpg,nolink,25x25,Supply Bonus (100));</v>
      </c>
      <c r="FA306" t="str">
        <f t="shared" si="76"/>
        <v/>
      </c>
      <c r="FB306" t="str">
        <f t="shared" si="73"/>
        <v/>
      </c>
      <c r="FC306" t="str">
        <f t="shared" si="80"/>
        <v/>
      </c>
      <c r="FD306" t="str">
        <f t="shared" si="81"/>
        <v>&amp;ref(Item/Supply-Bonus.jpg,nolink,25x25,Supply Bonus (100));</v>
      </c>
      <c r="FE306" t="str">
        <f t="shared" si="82"/>
        <v>&amp;ref(Item/Supply-Bonus.jpg,nolink,25x25,Supply Bonus (100));</v>
      </c>
      <c r="FF306" t="str">
        <f t="shared" si="83"/>
        <v>~</v>
      </c>
      <c r="FG306" t="str">
        <f t="shared" si="84"/>
        <v>~</v>
      </c>
      <c r="FH306" s="24" t="str">
        <f t="shared" si="77"/>
        <v xml:space="preserve">|BGCOLOR(#000000):&amp;ref(Item/Misc/Enormous-Cauldron-of-Broth.jpg,nolink,75x75,Enormous Cauldron of Broth);|BGCOLOR(BLACK):COLOR(WHITE):''Enormous Cauldron of Broth''|雑貨|&amp;ref(Spell/P_Nature.jpg,nolink,25x25,Nature);3|&amp;ref(Spell/V_Nature.jpg,nolink,25x25,Nature Gem);15|
|~|&gt;|&gt;|&gt;|&amp;ref(Item/Supply-Bonus.jpg,nolink,25x25,Supply Bonus (100));|
|&gt;|&gt;|&gt;|&gt;|BGCOLOR(#F5F5F5):大容量の食糧鍋。痩せ地への行軍に|
</v>
      </c>
    </row>
    <row r="307" spans="1:164" x14ac:dyDescent="0.15">
      <c r="A307" t="str">
        <f t="shared" si="78"/>
        <v/>
      </c>
      <c r="C307" s="1" t="s">
        <v>4009</v>
      </c>
      <c r="E307" s="1">
        <v>2</v>
      </c>
      <c r="F307" s="1" t="s">
        <v>4074</v>
      </c>
      <c r="H307" s="1" t="s">
        <v>4030</v>
      </c>
      <c r="J307" s="1">
        <v>5</v>
      </c>
      <c r="EQ307" s="7" t="s">
        <v>4075</v>
      </c>
      <c r="ER307" s="20" t="s">
        <v>4664</v>
      </c>
      <c r="ES307" t="str">
        <f t="shared" si="74"/>
        <v>BGCOLOR(#000000):&amp;ref(Item/Misc/Ring-of-the-Warrior.jpg,nolink,75x75,Ring of the Warrior);|BGCOLOR(BLACK):COLOR(WHITE):''Ring of the Warrior''</v>
      </c>
      <c r="ET307" t="str">
        <f t="shared" si="68"/>
        <v>&amp;ref(Spell/P_Blood.jpg,nolink,25x25,Blood);1</v>
      </c>
      <c r="EU307" t="str">
        <f t="shared" si="69"/>
        <v>&amp;ref(Spell/V_Blood.jpg,nolink,25x25,Blood Slave);5</v>
      </c>
      <c r="EV307" t="str">
        <f t="shared" si="70"/>
        <v>n/a</v>
      </c>
      <c r="EW307" t="str">
        <f t="shared" si="71"/>
        <v>n/a</v>
      </c>
      <c r="EX307" t="str">
        <f t="shared" si="72"/>
        <v/>
      </c>
      <c r="EY307" t="str">
        <f t="shared" si="75"/>
        <v/>
      </c>
      <c r="EZ307" t="str">
        <f t="shared" si="79"/>
        <v/>
      </c>
      <c r="FA307" t="str">
        <f t="shared" si="76"/>
        <v/>
      </c>
      <c r="FB307" t="str">
        <f t="shared" si="73"/>
        <v/>
      </c>
      <c r="FC307" t="str">
        <f t="shared" si="80"/>
        <v/>
      </c>
      <c r="FD307" t="str">
        <f t="shared" si="81"/>
        <v>攻撃技能+5、士気+2</v>
      </c>
      <c r="FE307" t="str">
        <f t="shared" si="82"/>
        <v>攻撃技能+5、士気+2</v>
      </c>
      <c r="FF307" t="str">
        <f t="shared" si="83"/>
        <v>~</v>
      </c>
      <c r="FG307" t="str">
        <f t="shared" si="84"/>
        <v>~</v>
      </c>
      <c r="FH307" s="24" t="str">
        <f t="shared" si="77"/>
        <v xml:space="preserve">|BGCOLOR(#000000):&amp;ref(Item/Misc/Ring-of-the-Warrior.jpg,nolink,75x75,Ring of the Warrior);|BGCOLOR(BLACK):COLOR(WHITE):''Ring of the Warrior''|雑貨|&amp;ref(Spell/P_Blood.jpg,nolink,25x25,Blood);1|&amp;ref(Spell/V_Blood.jpg,nolink,25x25,Blood Slave);5|
|~|&gt;|&gt;|&gt;|攻撃技能+5、士気+2|
|&gt;|&gt;|&gt;|&gt;|BGCOLOR(#F5F5F5):大きな命中率向上。安さも強み|
</v>
      </c>
    </row>
    <row r="308" spans="1:164" x14ac:dyDescent="0.15">
      <c r="A308" t="str">
        <f t="shared" si="78"/>
        <v/>
      </c>
      <c r="C308" s="1" t="s">
        <v>4009</v>
      </c>
      <c r="E308" s="1">
        <v>2</v>
      </c>
      <c r="F308" s="1" t="s">
        <v>4076</v>
      </c>
      <c r="H308" s="1" t="s">
        <v>4030</v>
      </c>
      <c r="J308" s="1">
        <v>5</v>
      </c>
      <c r="CL308" s="2">
        <v>1</v>
      </c>
      <c r="DC308" s="2">
        <v>1</v>
      </c>
      <c r="ED308" s="2">
        <v>3</v>
      </c>
      <c r="EQ308" s="7" t="s">
        <v>4080</v>
      </c>
      <c r="ER308" s="20" t="s">
        <v>4665</v>
      </c>
      <c r="ES308" t="str">
        <f t="shared" si="74"/>
        <v>BGCOLOR(#000000):&amp;ref(Item/Misc/Imp-Familiar.jpg,nolink,75x75,Imp Familiar);|BGCOLOR(BLACK):COLOR(WHITE):''Imp Familiar''</v>
      </c>
      <c r="ET308" t="str">
        <f t="shared" si="68"/>
        <v>&amp;ref(Spell/P_Blood.jpg,nolink,25x25,Blood);1</v>
      </c>
      <c r="EU308" t="str">
        <f t="shared" si="69"/>
        <v>&amp;ref(Spell/V_Blood.jpg,nolink,25x25,Blood Slave);5</v>
      </c>
      <c r="EV308" t="str">
        <f t="shared" si="70"/>
        <v>n/a</v>
      </c>
      <c r="EW308" t="str">
        <f t="shared" si="71"/>
        <v>n/a</v>
      </c>
      <c r="EX308" t="str">
        <f t="shared" si="72"/>
        <v/>
      </c>
      <c r="EY308" t="str">
        <f t="shared" si="75"/>
        <v/>
      </c>
      <c r="EZ308" t="str">
        <f t="shared" si="79"/>
        <v>&amp;ref(Nation/UndeadLead.jpg,nolink,25x25,Undead Leadership (1));</v>
      </c>
      <c r="FA308" t="str">
        <f t="shared" si="76"/>
        <v>&amp;ref(Item/Horror-Marked.jpg,nolink,25x25,Causes Horror Mark);</v>
      </c>
      <c r="FB308" t="str">
        <f t="shared" si="73"/>
        <v>&amp;ref(Item/Adept-Researcher.jpg,nolink,25x25,Adept Researcher (3));</v>
      </c>
      <c r="FC308" t="str">
        <f t="shared" si="80"/>
        <v/>
      </c>
      <c r="FD308" t="str">
        <f t="shared" si="81"/>
        <v>&amp;ref(Nation/UndeadLead.jpg,nolink,25x25,Undead Leadership (1));&amp;ref(Item/Horror-Marked.jpg,nolink,25x25,Causes Horror Mark);&amp;br;&amp;ref(Item/Adept-Researcher.jpg,nolink,25x25,Adept Researcher (3));&amp;br;製造費軽減対象外&amp;br;装備解除不可</v>
      </c>
      <c r="FE308" t="str">
        <f t="shared" si="82"/>
        <v>&amp;ref(Nation/UndeadLead.jpg,nolink,25x25,Undead Leadership (1));&amp;ref(Item/Horror-Marked.jpg,nolink,25x25,Causes Horror Mark);&amp;br;&amp;ref(Item/Adept-Researcher.jpg,nolink,25x25,Adept Researcher (3));&amp;br;製造費軽減対象外&amp;br;装備解除不可</v>
      </c>
      <c r="FF308" t="str">
        <f t="shared" si="83"/>
        <v>~</v>
      </c>
      <c r="FG308" t="str">
        <f t="shared" si="84"/>
        <v>~</v>
      </c>
      <c r="FH308" s="24" t="str">
        <f t="shared" si="77"/>
        <v xml:space="preserve">|BGCOLOR(#000000):&amp;ref(Item/Misc/Imp-Familiar.jpg,nolink,75x75,Imp Familiar);|BGCOLOR(BLACK):COLOR(WHITE):''Imp Familiar''|雑貨|&amp;ref(Spell/P_Blood.jpg,nolink,25x25,Blood);1|&amp;ref(Spell/V_Blood.jpg,nolink,25x25,Blood Slave);5|
|~|&gt;|&gt;|&gt;|&amp;ref(Nation/UndeadLead.jpg,nolink,25x25,Undead Leadership (1));&amp;ref(Item/Horror-Marked.jpg,nolink,25x25,Causes Horror Mark);&amp;br;&amp;ref(Item/Adept-Researcher.jpg,nolink,25x25,Adept Researcher (3));&amp;br;製造費軽減対象外&amp;br;装備解除不可|
|&gt;|&gt;|&gt;|&gt;|BGCOLOR(#F5F5F5):多機能な使い魔。多少の危険も秘める|
</v>
      </c>
    </row>
    <row r="309" spans="1:164" x14ac:dyDescent="0.15">
      <c r="A309" t="str">
        <f t="shared" si="78"/>
        <v>雑貨2E</v>
      </c>
      <c r="C309" s="1" t="s">
        <v>4009</v>
      </c>
      <c r="E309" s="1">
        <v>2</v>
      </c>
      <c r="F309" s="1" t="s">
        <v>4077</v>
      </c>
      <c r="H309" s="1" t="s">
        <v>4078</v>
      </c>
      <c r="I309" s="1" t="s">
        <v>4011</v>
      </c>
      <c r="J309" s="1">
        <v>90</v>
      </c>
      <c r="K309" s="7">
        <v>5</v>
      </c>
      <c r="CL309" s="2">
        <v>10</v>
      </c>
      <c r="DC309" s="2">
        <v>1</v>
      </c>
      <c r="EQ309" s="7" t="s">
        <v>4079</v>
      </c>
      <c r="ER309" s="20" t="s">
        <v>4666</v>
      </c>
      <c r="ES309" t="str">
        <f t="shared" si="74"/>
        <v>BGCOLOR(#000000):&amp;ref(Item/Misc/Soul-Contract.jpg,nolink,75x75,Soul Contract);|BGCOLOR(BLACK):COLOR(WHITE):''Soul Contract''</v>
      </c>
      <c r="ET309" t="str">
        <f t="shared" si="68"/>
        <v>&amp;ref(Spell/P_Blood.jpg,nolink,25x25,Blood);3&amp;ref(Spell/P_Fire.jpg,nolink,25x25,Fire);1</v>
      </c>
      <c r="EU309" t="str">
        <f t="shared" si="69"/>
        <v>&amp;ref(Spell/V_Blood.jpg,nolink,25x25,Blood Slave);90&amp;ref(Spell/V_Fire.jpg,nolink,25x25,Fire Gem);5</v>
      </c>
      <c r="EV309" t="str">
        <f t="shared" si="70"/>
        <v>n/a</v>
      </c>
      <c r="EW309" t="str">
        <f t="shared" si="71"/>
        <v>n/a</v>
      </c>
      <c r="EX309" t="str">
        <f t="shared" si="72"/>
        <v/>
      </c>
      <c r="EY309" t="str">
        <f t="shared" si="75"/>
        <v/>
      </c>
      <c r="EZ309" t="str">
        <f t="shared" si="79"/>
        <v>&amp;ref(Nation/UndeadLead.jpg,nolink,25x25,Undead Leadership (10));</v>
      </c>
      <c r="FA309" t="str">
        <f t="shared" si="76"/>
        <v>&amp;ref(Item/Horror-Marked.jpg,nolink,25x25,Causes Horror Mark);</v>
      </c>
      <c r="FB309" t="str">
        <f t="shared" si="73"/>
        <v/>
      </c>
      <c r="FC309" t="str">
        <f t="shared" si="80"/>
        <v/>
      </c>
      <c r="FD309" t="str">
        <f t="shared" si="81"/>
        <v>&amp;ref(Nation/UndeadLead.jpg,nolink,25x25,Undead Leadership (10));&amp;ref(Item/Horror-Marked.jpg,nolink,25x25,Causes Horror Mark);&amp;br;毎ターン自動召喚：Devil1体&amp;br;製造費軽減対象外&amp;br;装備解除不可</v>
      </c>
      <c r="FE309" t="str">
        <f t="shared" si="82"/>
        <v>&amp;ref(Nation/UndeadLead.jpg,nolink,25x25,Undead Leadership (10));&amp;ref(Item/Horror-Marked.jpg,nolink,25x25,Causes Horror Mark);&amp;br;毎ターン自動召喚：Devil1体&amp;br;製造費軽減対象外&amp;br;装備解除不可</v>
      </c>
      <c r="FF309" t="str">
        <f t="shared" si="83"/>
        <v>~</v>
      </c>
      <c r="FG309" t="str">
        <f t="shared" si="84"/>
        <v>~</v>
      </c>
      <c r="FH309" s="24" t="str">
        <f t="shared" si="77"/>
        <v xml:space="preserve">|BGCOLOR(#000000):&amp;ref(Item/Misc/Soul-Contract.jpg,nolink,75x75,Soul Contract);|BGCOLOR(BLACK):COLOR(WHITE):''Soul Contract''|雑貨|&amp;ref(Spell/P_Blood.jpg,nolink,25x25,Blood);3&amp;ref(Spell/P_Fire.jpg,nolink,25x25,Fire);1|&amp;ref(Spell/V_Blood.jpg,nolink,25x25,Blood Slave);90&amp;ref(Spell/V_Fire.jpg,nolink,25x25,Fire Gem);5|
|~|&gt;|&gt;|&gt;|&amp;ref(Nation/UndeadLead.jpg,nolink,25x25,Undead Leadership (10));&amp;ref(Item/Horror-Marked.jpg,nolink,25x25,Causes Horror Mark);&amp;br;毎ターン自動召喚：Devil1体&amp;br;製造費軽減対象外&amp;br;装備解除不可|
|&gt;|&gt;|&gt;|&gt;|BGCOLOR(#F5F5F5):悪魔を自動生産。代償は避け得ぬ死|
</v>
      </c>
    </row>
    <row r="310" spans="1:164" x14ac:dyDescent="0.15">
      <c r="A310" t="str">
        <f t="shared" si="78"/>
        <v>雑貨4S</v>
      </c>
      <c r="C310" s="1" t="s">
        <v>4009</v>
      </c>
      <c r="E310" s="1">
        <v>4</v>
      </c>
      <c r="F310" s="1" t="s">
        <v>4081</v>
      </c>
      <c r="H310" s="1" t="s">
        <v>4082</v>
      </c>
      <c r="J310" s="1">
        <v>5</v>
      </c>
      <c r="EQ310" s="7" t="s">
        <v>4083</v>
      </c>
      <c r="ER310" s="20" t="s">
        <v>4672</v>
      </c>
      <c r="ES310" t="str">
        <f t="shared" si="74"/>
        <v>BGCOLOR(#000000):&amp;ref(Item/Misc/Medallion-of-Vengeance.jpg,nolink,75x75,Medallion of Vengeance);|BGCOLOR(BLACK):COLOR(WHITE):''Medallion of Vengeance''</v>
      </c>
      <c r="ET310" t="str">
        <f t="shared" si="68"/>
        <v>&amp;ref(Spell/P_Fire.jpg,nolink,25x25,Fire);1</v>
      </c>
      <c r="EU310" t="str">
        <f t="shared" si="69"/>
        <v>&amp;ref(Spell/V_Fire.jpg,nolink,25x25,Fire Gem);5</v>
      </c>
      <c r="EV310" t="str">
        <f t="shared" si="70"/>
        <v>n/a</v>
      </c>
      <c r="EW310" t="str">
        <f t="shared" si="71"/>
        <v>n/a</v>
      </c>
      <c r="EX310" t="str">
        <f t="shared" si="72"/>
        <v/>
      </c>
      <c r="EY310" t="str">
        <f t="shared" si="75"/>
        <v/>
      </c>
      <c r="EZ310" t="str">
        <f t="shared" si="79"/>
        <v/>
      </c>
      <c r="FA310" t="str">
        <f t="shared" si="76"/>
        <v/>
      </c>
      <c r="FB310" t="str">
        <f t="shared" si="73"/>
        <v/>
      </c>
      <c r="FC310" t="str">
        <f t="shared" si="80"/>
        <v/>
      </c>
      <c r="FD310" t="str">
        <f t="shared" si="81"/>
        <v>死亡時に消費して自爆（威力20、防御貫通、範囲10）</v>
      </c>
      <c r="FE310" t="str">
        <f t="shared" si="82"/>
        <v>死亡時に消費して自爆（威力20、防御貫通、範囲10）</v>
      </c>
      <c r="FF310" t="str">
        <f t="shared" si="83"/>
        <v>~</v>
      </c>
      <c r="FG310" t="str">
        <f t="shared" si="84"/>
        <v>~</v>
      </c>
      <c r="FH310" s="24" t="str">
        <f t="shared" si="77"/>
        <v xml:space="preserve">|BGCOLOR(#000000):&amp;ref(Item/Misc/Medallion-of-Vengeance.jpg,nolink,75x75,Medallion of Vengeance);|BGCOLOR(BLACK):COLOR(WHITE):''Medallion of Vengeance''|雑貨|&amp;ref(Spell/P_Fire.jpg,nolink,25x25,Fire);1|&amp;ref(Spell/V_Fire.jpg,nolink,25x25,Fire Gem);5|
|~|&gt;|&gt;|&gt;|死亡時に消費して自爆（威力20、防御貫通、範囲10）|
|&gt;|&gt;|&gt;|&gt;|BGCOLOR(#F5F5F5):生体爆弾の種。指揮官や魔術師に直撃させると爽快|
</v>
      </c>
    </row>
    <row r="311" spans="1:164" x14ac:dyDescent="0.15">
      <c r="A311" t="str">
        <f t="shared" si="78"/>
        <v/>
      </c>
      <c r="C311" s="1" t="s">
        <v>4009</v>
      </c>
      <c r="E311" s="1">
        <v>4</v>
      </c>
      <c r="F311" s="1" t="s">
        <v>4084</v>
      </c>
      <c r="H311" s="1" t="s">
        <v>4085</v>
      </c>
      <c r="J311" s="1">
        <v>10</v>
      </c>
      <c r="CP311" s="2">
        <v>20</v>
      </c>
      <c r="ER311" s="20" t="s">
        <v>4673</v>
      </c>
      <c r="ES311" t="str">
        <f t="shared" si="74"/>
        <v>BGCOLOR(#000000):&amp;ref(Item/Misc/Pills-of-Water-Breathing.jpg,nolink,75x75,Pills of Water Breathing);|BGCOLOR(BLACK):COLOR(WHITE):''Pills of Water Breathing''</v>
      </c>
      <c r="ET311" t="str">
        <f t="shared" si="68"/>
        <v>&amp;ref(Spell/P_Air.jpg,nolink,25x25,Air);2</v>
      </c>
      <c r="EU311" t="str">
        <f t="shared" si="69"/>
        <v>&amp;ref(Spell/V_Air.jpg,nolink,25x25,Air Gem);10</v>
      </c>
      <c r="EV311" t="str">
        <f t="shared" si="70"/>
        <v>n/a</v>
      </c>
      <c r="EW311" t="str">
        <f t="shared" si="71"/>
        <v>n/a</v>
      </c>
      <c r="EX311" t="str">
        <f t="shared" si="72"/>
        <v/>
      </c>
      <c r="EY311" t="str">
        <f t="shared" si="75"/>
        <v/>
      </c>
      <c r="EZ311" t="str">
        <f t="shared" si="79"/>
        <v>&amp;ref(Item/Water-Breathing.jpg,nolink,25x25,Gift of Water Breathing (20));</v>
      </c>
      <c r="FA311" t="str">
        <f t="shared" si="76"/>
        <v/>
      </c>
      <c r="FB311" t="str">
        <f t="shared" si="73"/>
        <v/>
      </c>
      <c r="FC311" t="str">
        <f t="shared" si="80"/>
        <v/>
      </c>
      <c r="FD311" t="str">
        <f t="shared" si="81"/>
        <v>&amp;ref(Item/Water-Breathing.jpg,nolink,25x25,Gift of Water Breathing (20));</v>
      </c>
      <c r="FE311" t="str">
        <f t="shared" si="82"/>
        <v>&amp;ref(Item/Water-Breathing.jpg,nolink,25x25,Gift of Water Breathing (20));</v>
      </c>
      <c r="FF311" t="str">
        <f t="shared" si="83"/>
        <v>~</v>
      </c>
      <c r="FG311" t="str">
        <f t="shared" si="84"/>
        <v>~</v>
      </c>
      <c r="FH311" s="24" t="str">
        <f t="shared" si="77"/>
        <v xml:space="preserve">|BGCOLOR(#000000):&amp;ref(Item/Misc/Pills-of-Water-Breathing.jpg,nolink,75x75,Pills of Water Breathing);|BGCOLOR(BLACK):COLOR(WHITE):''Pills of Water Breathing''|雑貨|&amp;ref(Spell/P_Air.jpg,nolink,25x25,Air);2|&amp;ref(Spell/V_Air.jpg,nolink,25x25,Air Gem);10|
|~|&gt;|&gt;|&gt;|&amp;ref(Item/Water-Breathing.jpg,nolink,25x25,Gift of Water Breathing (20));|
|&gt;|&gt;|&gt;|&gt;|BGCOLOR(#F5F5F5):安価だが弱い水中呼吸付加。護衛程度は問題なく連れられる|
</v>
      </c>
    </row>
    <row r="312" spans="1:164" x14ac:dyDescent="0.15">
      <c r="A312" t="str">
        <f t="shared" si="78"/>
        <v/>
      </c>
      <c r="C312" s="1" t="s">
        <v>4009</v>
      </c>
      <c r="E312" s="1">
        <v>4</v>
      </c>
      <c r="F312" s="1" t="s">
        <v>4086</v>
      </c>
      <c r="H312" s="1" t="s">
        <v>4087</v>
      </c>
      <c r="J312" s="1">
        <v>5</v>
      </c>
      <c r="L312" s="6">
        <v>19</v>
      </c>
      <c r="M312" s="1" t="s">
        <v>4334</v>
      </c>
      <c r="T312" s="11">
        <v>0</v>
      </c>
      <c r="AA312" s="1">
        <v>1</v>
      </c>
      <c r="AE312" s="1">
        <v>0</v>
      </c>
      <c r="AF312" s="1">
        <v>1</v>
      </c>
      <c r="AK312" s="1">
        <v>5</v>
      </c>
      <c r="ER312" s="20" t="s">
        <v>4674</v>
      </c>
      <c r="ES312" t="str">
        <f t="shared" si="74"/>
        <v>BGCOLOR(#000000):&amp;ref(Item/Misc/Dancing-Trident.jpg,nolink,75x75,Dancing Trident);|BGCOLOR(BLACK):COLOR(WHITE):''Dancing Trident''</v>
      </c>
      <c r="ET312" t="str">
        <f t="shared" si="68"/>
        <v>&amp;ref(Spell/P_Air.jpg,nolink,25x25,Air);1</v>
      </c>
      <c r="EU312" t="str">
        <f t="shared" si="69"/>
        <v>&amp;ref(Spell/V_Air.jpg,nolink,25x25,Air Gem);5</v>
      </c>
      <c r="EV312" t="str">
        <f t="shared" si="70"/>
        <v>攻撃力：19&amp;ref(Item/D_Pierce.jpg,nolink,25x25,Pierce Damage);&amp;ref(Item/D_Magic.jpg,nolink,25x25,Magic Damage);&amp;br;筋力加算なし&amp;br;ボーナス武器&amp;br;攻撃修正：0&amp;br;防御修正：1&amp;br;長さ：5</v>
      </c>
      <c r="EW312" t="str">
        <f t="shared" si="71"/>
        <v>n/a</v>
      </c>
      <c r="EX312" t="str">
        <f t="shared" si="72"/>
        <v>n/a</v>
      </c>
      <c r="EY312" t="str">
        <f t="shared" si="75"/>
        <v/>
      </c>
      <c r="EZ312" t="str">
        <f t="shared" si="79"/>
        <v/>
      </c>
      <c r="FA312" t="str">
        <f t="shared" si="76"/>
        <v/>
      </c>
      <c r="FB312" t="str">
        <f t="shared" si="73"/>
        <v/>
      </c>
      <c r="FC312" t="str">
        <f t="shared" si="80"/>
        <v/>
      </c>
      <c r="FD312" t="str">
        <f t="shared" si="81"/>
        <v/>
      </c>
      <c r="FE312" t="str">
        <f t="shared" si="82"/>
        <v>攻撃力：19&amp;ref(Item/D_Pierce.jpg,nolink,25x25,Pierce Damage);&amp;ref(Item/D_Magic.jpg,nolink,25x25,Magic Damage);&amp;br;筋力加算なし&amp;br;ボーナス武器&amp;br;攻撃修正：0&amp;br;防御修正：1&amp;br;長さ：5</v>
      </c>
      <c r="FF312" t="str">
        <f t="shared" si="83"/>
        <v>~</v>
      </c>
      <c r="FG312" t="str">
        <f t="shared" si="84"/>
        <v>~</v>
      </c>
      <c r="FH312" s="24" t="str">
        <f t="shared" si="77"/>
        <v xml:space="preserve">|BGCOLOR(#000000):&amp;ref(Item/Misc/Dancing-Trident.jpg,nolink,75x75,Dancing Trident);|BGCOLOR(BLACK):COLOR(WHITE):''Dancing Trident''|雑貨|&amp;ref(Spell/P_Air.jpg,nolink,25x25,Air);1|&amp;ref(Spell/V_Air.jpg,nolink,25x25,Air Gem);5|
|~|&gt;|&gt;|&gt;|攻撃力：19&amp;ref(Item/D_Pierce.jpg,nolink,25x25,Pierce Damage);&amp;ref(Item/D_Magic.jpg,nolink,25x25,Magic Damage);&amp;br;筋力加算なし&amp;br;ボーナス武器&amp;br;攻撃修正：0&amp;br;防御修正：1&amp;br;長さ：5|
|&gt;|&gt;|&gt;|&gt;|BGCOLOR(#F5F5F5):一撃の重い追撃。水中でもよく機能する|
</v>
      </c>
    </row>
    <row r="313" spans="1:164" x14ac:dyDescent="0.15">
      <c r="A313" t="str">
        <f t="shared" si="78"/>
        <v/>
      </c>
      <c r="C313" s="1" t="s">
        <v>4009</v>
      </c>
      <c r="E313" s="1">
        <v>4</v>
      </c>
      <c r="F313" s="1" t="s">
        <v>4088</v>
      </c>
      <c r="H313" s="1" t="s">
        <v>4087</v>
      </c>
      <c r="J313" s="1">
        <v>5</v>
      </c>
      <c r="AX313" s="2">
        <v>15</v>
      </c>
      <c r="BL313" s="2">
        <v>1</v>
      </c>
      <c r="EQ313" s="7" t="s">
        <v>4090</v>
      </c>
      <c r="ER313" s="20" t="s">
        <v>4675</v>
      </c>
      <c r="ES313" t="str">
        <f t="shared" si="74"/>
        <v>BGCOLOR(#000000):&amp;ref(Item/Misc/Storm-Spool.jpg,nolink,75x75,Storm Spool);|BGCOLOR(BLACK):COLOR(WHITE):''Storm Spool''</v>
      </c>
      <c r="ET313" t="str">
        <f t="shared" si="68"/>
        <v>&amp;ref(Spell/P_Air.jpg,nolink,25x25,Air);1</v>
      </c>
      <c r="EU313" t="str">
        <f t="shared" si="69"/>
        <v>&amp;ref(Spell/V_Air.jpg,nolink,25x25,Air Gem);5</v>
      </c>
      <c r="EV313" t="str">
        <f t="shared" si="70"/>
        <v>n/a</v>
      </c>
      <c r="EW313" t="str">
        <f t="shared" si="71"/>
        <v>n/a</v>
      </c>
      <c r="EX313" t="str">
        <f t="shared" si="72"/>
        <v>&amp;ref(Item/Shock-Resistant.jpg,nolink,25x25,Shock Resistant (15));&amp;ref(Item/Overcharged.jpg,nolink,25x25,Overcharged);</v>
      </c>
      <c r="EY313" t="str">
        <f t="shared" si="75"/>
        <v/>
      </c>
      <c r="EZ313" t="str">
        <f t="shared" si="79"/>
        <v/>
      </c>
      <c r="FA313" t="str">
        <f t="shared" si="76"/>
        <v/>
      </c>
      <c r="FB313" t="str">
        <f t="shared" si="73"/>
        <v/>
      </c>
      <c r="FC313" t="str">
        <f t="shared" si="80"/>
        <v/>
      </c>
      <c r="FD313" t="str">
        <f t="shared" si="81"/>
        <v>&amp;ref(Item/Shock-Resistant.jpg,nolink,25x25,Shock Resistant (15));&amp;ref(Item/Overcharged.jpg,nolink,25x25,Overcharged);&amp;br;Corpse Construct召喚数+2</v>
      </c>
      <c r="FE313" t="str">
        <f t="shared" si="82"/>
        <v>&amp;ref(Item/Shock-Resistant.jpg,nolink,25x25,Shock Resistant (15));&amp;ref(Item/Overcharged.jpg,nolink,25x25,Overcharged);&amp;br;Corpse Construct召喚数+2</v>
      </c>
      <c r="FF313" t="str">
        <f t="shared" si="83"/>
        <v>~</v>
      </c>
      <c r="FG313" t="str">
        <f t="shared" si="84"/>
        <v>~</v>
      </c>
      <c r="FH313" s="24" t="str">
        <f t="shared" si="77"/>
        <v xml:space="preserve">|BGCOLOR(#000000):&amp;ref(Item/Misc/Storm-Spool.jpg,nolink,75x75,Storm Spool);|BGCOLOR(BLACK):COLOR(WHITE):''Storm Spool''|雑貨|&amp;ref(Spell/P_Air.jpg,nolink,25x25,Air);1|&amp;ref(Spell/V_Air.jpg,nolink,25x25,Air Gem);5|
|~|&gt;|&gt;|&gt;|&amp;ref(Item/Shock-Resistant.jpg,nolink,25x25,Shock Resistant (15));&amp;ref(Item/Overcharged.jpg,nolink,25x25,Overcharged);&amp;br;Corpse Construct召喚数+2|
|&gt;|&gt;|&gt;|&gt;|BGCOLOR(#F5F5F5):電撃での弱い自動反撃。死体工作にも役立つ|
</v>
      </c>
    </row>
    <row r="314" spans="1:164" x14ac:dyDescent="0.15">
      <c r="A314" t="str">
        <f t="shared" si="78"/>
        <v/>
      </c>
      <c r="C314" s="1" t="s">
        <v>4009</v>
      </c>
      <c r="E314" s="1">
        <v>4</v>
      </c>
      <c r="F314" s="1" t="s">
        <v>4091</v>
      </c>
      <c r="H314" s="1" t="s">
        <v>4092</v>
      </c>
      <c r="J314" s="1">
        <v>15</v>
      </c>
      <c r="DI314" s="2">
        <v>25</v>
      </c>
      <c r="EQ314" s="7" t="s">
        <v>4093</v>
      </c>
      <c r="ER314" s="20" t="s">
        <v>4676</v>
      </c>
      <c r="ES314" t="str">
        <f t="shared" si="74"/>
        <v>BGCOLOR(#000000):&amp;ref(Item/Misc/Wall-Shaker.jpg,nolink,75x75,Wall Shaker);|BGCOLOR(BLACK):COLOR(WHITE):''Wall Shaker''</v>
      </c>
      <c r="ET314" t="str">
        <f t="shared" si="68"/>
        <v>&amp;ref(Spell/P_Air.jpg,nolink,25x25,Air);3</v>
      </c>
      <c r="EU314" t="str">
        <f t="shared" si="69"/>
        <v>&amp;ref(Spell/V_Air.jpg,nolink,25x25,Air Gem);15</v>
      </c>
      <c r="EV314" t="str">
        <f t="shared" si="70"/>
        <v>n/a</v>
      </c>
      <c r="EW314" t="str">
        <f t="shared" si="71"/>
        <v>n/a</v>
      </c>
      <c r="EX314" t="str">
        <f t="shared" si="72"/>
        <v/>
      </c>
      <c r="EY314" t="str">
        <f t="shared" si="75"/>
        <v/>
      </c>
      <c r="EZ314" t="str">
        <f t="shared" si="79"/>
        <v/>
      </c>
      <c r="FA314" t="str">
        <f t="shared" si="76"/>
        <v>&amp;ref(Item/Siege-Bonus.jpg,nolink,25x25,Siege Bonus (25));</v>
      </c>
      <c r="FB314" t="str">
        <f t="shared" si="73"/>
        <v/>
      </c>
      <c r="FC314" t="str">
        <f t="shared" si="80"/>
        <v/>
      </c>
      <c r="FD314" t="str">
        <f t="shared" si="81"/>
        <v>&amp;ref(Item/Siege-Bonus.jpg,nolink,25x25,Siege Bonus (25));&amp;br;戦闘時使用可能：Panic</v>
      </c>
      <c r="FE314" t="str">
        <f t="shared" si="82"/>
        <v>&amp;ref(Item/Siege-Bonus.jpg,nolink,25x25,Siege Bonus (25));&amp;br;戦闘時使用可能：Panic</v>
      </c>
      <c r="FF314" t="str">
        <f t="shared" si="83"/>
        <v>~</v>
      </c>
      <c r="FG314" t="str">
        <f t="shared" si="84"/>
        <v>~</v>
      </c>
      <c r="FH314" s="24" t="str">
        <f t="shared" si="77"/>
        <v xml:space="preserve">|BGCOLOR(#000000):&amp;ref(Item/Misc/Wall-Shaker.jpg,nolink,75x75,Wall Shaker);|BGCOLOR(BLACK):COLOR(WHITE):''Wall Shaker''|雑貨|&amp;ref(Spell/P_Air.jpg,nolink,25x25,Air);3|&amp;ref(Spell/V_Air.jpg,nolink,25x25,Air Gem);15|
|~|&gt;|&gt;|&gt;|&amp;ref(Item/Siege-Bonus.jpg,nolink,25x25,Siege Bonus (25));&amp;br;戦闘時使用可能：Panic|
|&gt;|&gt;|&gt;|&gt;|BGCOLOR(#F5F5F5):包囲戦のお供。戦闘でも役立ってくれる|
</v>
      </c>
    </row>
    <row r="315" spans="1:164" x14ac:dyDescent="0.15">
      <c r="A315" t="str">
        <f t="shared" si="78"/>
        <v/>
      </c>
      <c r="C315" s="1" t="s">
        <v>4009</v>
      </c>
      <c r="E315" s="1">
        <v>4</v>
      </c>
      <c r="F315" s="1" t="s">
        <v>4094</v>
      </c>
      <c r="H315" s="1" t="s">
        <v>4095</v>
      </c>
      <c r="J315" s="1">
        <v>40</v>
      </c>
      <c r="CK315" s="2">
        <v>1</v>
      </c>
      <c r="EF315" s="2">
        <v>1</v>
      </c>
      <c r="EQ315" s="7" t="s">
        <v>4096</v>
      </c>
      <c r="ER315" s="20" t="s">
        <v>4682</v>
      </c>
      <c r="ES315" t="str">
        <f t="shared" si="74"/>
        <v>BGCOLOR(#000000):&amp;ref(Item/Misc/Bag-of-Winds.jpg,nolink,75x75,Bag of Winds);|BGCOLOR(BLACK):COLOR(WHITE):''Bag of Winds''</v>
      </c>
      <c r="ET315" t="str">
        <f t="shared" si="68"/>
        <v>&amp;ref(Spell/P_Air.jpg,nolink,25x25,Air);5</v>
      </c>
      <c r="EU315" t="str">
        <f t="shared" si="69"/>
        <v>&amp;ref(Spell/V_Air.jpg,nolink,25x25,Air Gem);40</v>
      </c>
      <c r="EV315" t="str">
        <f t="shared" si="70"/>
        <v>n/a</v>
      </c>
      <c r="EW315" t="str">
        <f t="shared" si="71"/>
        <v>n/a</v>
      </c>
      <c r="EX315" t="str">
        <f t="shared" si="72"/>
        <v/>
      </c>
      <c r="EY315" t="str">
        <f t="shared" si="75"/>
        <v/>
      </c>
      <c r="EZ315" t="str">
        <f t="shared" si="79"/>
        <v>&amp;ref(Nation/MagicLead.jpg,nolink,25x25,Magic Leadership (1));</v>
      </c>
      <c r="FA315" t="str">
        <f t="shared" si="76"/>
        <v/>
      </c>
      <c r="FB315" t="str">
        <f t="shared" si="73"/>
        <v>&amp;ref(Spell/P_Air.jpg,nolink,25x25,Air Magic Bonus (1));</v>
      </c>
      <c r="FC315" t="str">
        <f t="shared" si="80"/>
        <v/>
      </c>
      <c r="FD315" t="str">
        <f t="shared" si="81"/>
        <v>&amp;ref(Nation/MagicLead.jpg,nolink,25x25,Magic Leadership (1));&amp;br;&amp;ref(Spell/P_Air.jpg,nolink,25x25,Air Magic Bonus (1));&amp;br;戦闘開始時自動発動：Summon Lesser Air Elemental</v>
      </c>
      <c r="FE315" t="str">
        <f t="shared" si="82"/>
        <v>&amp;ref(Nation/MagicLead.jpg,nolink,25x25,Magic Leadership (1));&amp;br;&amp;ref(Spell/P_Air.jpg,nolink,25x25,Air Magic Bonus (1));&amp;br;戦闘開始時自動発動：Summon Lesser Air Elemental</v>
      </c>
      <c r="FF315" t="str">
        <f t="shared" si="83"/>
        <v>~</v>
      </c>
      <c r="FG315" t="str">
        <f t="shared" si="84"/>
        <v>~</v>
      </c>
      <c r="FH315" s="24" t="str">
        <f t="shared" si="77"/>
        <v xml:space="preserve">|BGCOLOR(#000000):&amp;ref(Item/Misc/Bag-of-Winds.jpg,nolink,75x75,Bag of Winds);|BGCOLOR(BLACK):COLOR(WHITE):''Bag of Winds''|雑貨|&amp;ref(Spell/P_Air.jpg,nolink,25x25,Air);5|&amp;ref(Spell/V_Air.jpg,nolink,25x25,Air Gem);40|
|~|&gt;|&gt;|&gt;|&amp;ref(Nation/MagicLead.jpg,nolink,25x25,Magic Leadership (1));&amp;br;&amp;ref(Spell/P_Air.jpg,nolink,25x25,Air Magic Bonus (1));&amp;br;戦闘開始時自動発動：Summon Lesser Air Elemental|
|&gt;|&gt;|&gt;|&gt;|BGCOLOR(#F5F5F5):風魔法増強。風の精霊のお供も付く|
</v>
      </c>
    </row>
    <row r="316" spans="1:164" x14ac:dyDescent="0.15">
      <c r="A316" t="str">
        <f t="shared" si="78"/>
        <v/>
      </c>
      <c r="C316" s="1" t="s">
        <v>4009</v>
      </c>
      <c r="E316" s="1">
        <v>4</v>
      </c>
      <c r="F316" s="1" t="s">
        <v>4097</v>
      </c>
      <c r="H316" s="1" t="s">
        <v>4092</v>
      </c>
      <c r="J316" s="1">
        <v>15</v>
      </c>
      <c r="EQ316" s="7" t="s">
        <v>4098</v>
      </c>
      <c r="ER316" s="20" t="s">
        <v>4677</v>
      </c>
      <c r="ES316" t="str">
        <f t="shared" si="74"/>
        <v>BGCOLOR(#000000):&amp;ref(Item/Misc/Flying-Carpet.jpg,nolink,75x75,Flying Carpet);|BGCOLOR(BLACK):COLOR(WHITE):''Flying Carpet''</v>
      </c>
      <c r="ET316" t="str">
        <f t="shared" si="68"/>
        <v>&amp;ref(Spell/P_Air.jpg,nolink,25x25,Air);3</v>
      </c>
      <c r="EU316" t="str">
        <f t="shared" si="69"/>
        <v>&amp;ref(Spell/V_Air.jpg,nolink,25x25,Air Gem);15</v>
      </c>
      <c r="EV316" t="str">
        <f t="shared" si="70"/>
        <v>n/a</v>
      </c>
      <c r="EW316" t="str">
        <f t="shared" si="71"/>
        <v>n/a</v>
      </c>
      <c r="EX316" t="str">
        <f t="shared" si="72"/>
        <v/>
      </c>
      <c r="EY316" t="str">
        <f t="shared" si="75"/>
        <v/>
      </c>
      <c r="EZ316" t="str">
        <f t="shared" si="79"/>
        <v/>
      </c>
      <c r="FA316" t="str">
        <f t="shared" si="76"/>
        <v/>
      </c>
      <c r="FB316" t="str">
        <f t="shared" si="73"/>
        <v/>
      </c>
      <c r="FC316" t="str">
        <f t="shared" si="80"/>
        <v/>
      </c>
      <c r="FD316" t="str">
        <f t="shared" si="81"/>
        <v>空輸：容量14、速度20</v>
      </c>
      <c r="FE316" t="str">
        <f t="shared" si="82"/>
        <v>空輸：容量14、速度20</v>
      </c>
      <c r="FF316" t="str">
        <f t="shared" si="83"/>
        <v>~</v>
      </c>
      <c r="FG316" t="str">
        <f t="shared" si="84"/>
        <v>~</v>
      </c>
      <c r="FH316" s="24" t="str">
        <f t="shared" si="77"/>
        <v xml:space="preserve">|BGCOLOR(#000000):&amp;ref(Item/Misc/Flying-Carpet.jpg,nolink,75x75,Flying Carpet);|BGCOLOR(BLACK):COLOR(WHITE):''Flying Carpet''|雑貨|&amp;ref(Spell/P_Air.jpg,nolink,25x25,Air);3|&amp;ref(Spell/V_Air.jpg,nolink,25x25,Air Gem);15|
|~|&gt;|&gt;|&gt;|空輸：容量14、速度20|
|&gt;|&gt;|&gt;|&gt;|BGCOLOR(#F5F5F5):小型輸送機。鈍重な兵も素早く輸送する|
</v>
      </c>
    </row>
    <row r="317" spans="1:164" x14ac:dyDescent="0.15">
      <c r="A317" t="str">
        <f t="shared" si="78"/>
        <v/>
      </c>
      <c r="C317" s="1" t="s">
        <v>4009</v>
      </c>
      <c r="E317" s="1">
        <v>4</v>
      </c>
      <c r="F317" s="1" t="s">
        <v>4099</v>
      </c>
      <c r="H317" s="1" t="s">
        <v>4087</v>
      </c>
      <c r="I317" s="1" t="s">
        <v>4100</v>
      </c>
      <c r="J317" s="1">
        <v>5</v>
      </c>
      <c r="K317" s="7">
        <v>5</v>
      </c>
      <c r="BD317" s="2">
        <v>20</v>
      </c>
      <c r="ER317" s="20" t="s">
        <v>4678</v>
      </c>
      <c r="ES317" t="str">
        <f t="shared" si="74"/>
        <v>BGCOLOR(#000000):&amp;ref(Item/Misc/Dancing-Shield.jpg,nolink,75x75,Dancing Shield);|BGCOLOR(BLACK):COLOR(WHITE):''Dancing Shield''</v>
      </c>
      <c r="ET317" t="str">
        <f t="shared" si="68"/>
        <v>&amp;ref(Spell/P_Air.jpg,nolink,25x25,Air);1&amp;ref(Spell/P_Earth.jpg,nolink,25x25,Earth);1</v>
      </c>
      <c r="EU317" t="str">
        <f t="shared" si="69"/>
        <v>&amp;ref(Spell/V_Air.jpg,nolink,25x25,Air Gem);5&amp;ref(Spell/V_Earth.jpg,nolink,25x25,Earth Gem);5</v>
      </c>
      <c r="EV317" t="str">
        <f t="shared" si="70"/>
        <v>n/a</v>
      </c>
      <c r="EW317" t="str">
        <f t="shared" si="71"/>
        <v>n/a</v>
      </c>
      <c r="EX317" t="str">
        <f t="shared" si="72"/>
        <v>&amp;ref(Item/Protective-Force.jpg,nolink,25x25,Protective Force (20));</v>
      </c>
      <c r="EY317" t="str">
        <f t="shared" si="75"/>
        <v/>
      </c>
      <c r="EZ317" t="str">
        <f t="shared" si="79"/>
        <v/>
      </c>
      <c r="FA317" t="str">
        <f t="shared" si="76"/>
        <v/>
      </c>
      <c r="FB317" t="str">
        <f t="shared" si="73"/>
        <v/>
      </c>
      <c r="FC317" t="str">
        <f t="shared" si="80"/>
        <v/>
      </c>
      <c r="FD317" t="str">
        <f t="shared" si="81"/>
        <v>&amp;ref(Item/Protective-Force.jpg,nolink,25x25,Protective Force (20));</v>
      </c>
      <c r="FE317" t="str">
        <f t="shared" si="82"/>
        <v>&amp;ref(Item/Protective-Force.jpg,nolink,25x25,Protective Force (20));</v>
      </c>
      <c r="FF317" t="str">
        <f t="shared" si="83"/>
        <v>~</v>
      </c>
      <c r="FG317" t="str">
        <f t="shared" si="84"/>
        <v>~</v>
      </c>
      <c r="FH317" s="24" t="str">
        <f t="shared" si="77"/>
        <v xml:space="preserve">|BGCOLOR(#000000):&amp;ref(Item/Misc/Dancing-Shield.jpg,nolink,75x75,Dancing Shield);|BGCOLOR(BLACK):COLOR(WHITE):''Dancing Shield''|雑貨|&amp;ref(Spell/P_Air.jpg,nolink,25x25,Air);1&amp;ref(Spell/P_Earth.jpg,nolink,25x25,Earth);1|&amp;ref(Spell/V_Air.jpg,nolink,25x25,Air Gem);5&amp;ref(Spell/V_Earth.jpg,nolink,25x25,Earth Gem);5|
|~|&gt;|&gt;|&gt;|&amp;ref(Item/Protective-Force.jpg,nolink,25x25,Protective Force (20));|
|&gt;|&gt;|&gt;|&gt;|BGCOLOR(#F5F5F5):不確実だが強力な追加防御|
</v>
      </c>
    </row>
    <row r="318" spans="1:164" x14ac:dyDescent="0.15">
      <c r="A318" t="str">
        <f t="shared" si="78"/>
        <v/>
      </c>
      <c r="C318" s="1" t="s">
        <v>4009</v>
      </c>
      <c r="E318" s="1">
        <v>4</v>
      </c>
      <c r="F318" s="1" t="s">
        <v>4101</v>
      </c>
      <c r="H318" s="1" t="s">
        <v>4085</v>
      </c>
      <c r="J318" s="1">
        <v>10</v>
      </c>
      <c r="EQ318" s="7" t="s">
        <v>4102</v>
      </c>
      <c r="ER318" s="20" t="s">
        <v>4679</v>
      </c>
      <c r="ES318" t="str">
        <f t="shared" si="74"/>
        <v>BGCOLOR(#000000):&amp;ref(Item/Misc/Enchanted-Mirror.jpg,nolink,75x75,Enchanted Mirror);|BGCOLOR(BLACK):COLOR(WHITE):''Enchanted Mirror''</v>
      </c>
      <c r="ET318" t="str">
        <f t="shared" si="68"/>
        <v>&amp;ref(Spell/P_Air.jpg,nolink,25x25,Air);2</v>
      </c>
      <c r="EU318" t="str">
        <f t="shared" si="69"/>
        <v>&amp;ref(Spell/V_Air.jpg,nolink,25x25,Air Gem);10</v>
      </c>
      <c r="EV318" t="str">
        <f t="shared" si="70"/>
        <v>n/a</v>
      </c>
      <c r="EW318" t="str">
        <f t="shared" si="71"/>
        <v>n/a</v>
      </c>
      <c r="EX318" t="str">
        <f t="shared" si="72"/>
        <v/>
      </c>
      <c r="EY318" t="str">
        <f t="shared" si="75"/>
        <v/>
      </c>
      <c r="EZ318" t="str">
        <f t="shared" si="79"/>
        <v/>
      </c>
      <c r="FA318" t="str">
        <f t="shared" si="76"/>
        <v/>
      </c>
      <c r="FB318" t="str">
        <f t="shared" si="73"/>
        <v/>
      </c>
      <c r="FC318" t="str">
        <f t="shared" si="80"/>
        <v/>
      </c>
      <c r="FD318" t="str">
        <f t="shared" si="81"/>
        <v>軍勢規模欺瞞：+75</v>
      </c>
      <c r="FE318" t="str">
        <f t="shared" si="82"/>
        <v>軍勢規模欺瞞：+75</v>
      </c>
      <c r="FF318" t="str">
        <f t="shared" si="83"/>
        <v>~</v>
      </c>
      <c r="FG318" t="str">
        <f t="shared" si="84"/>
        <v>~</v>
      </c>
      <c r="FH318" s="24" t="str">
        <f t="shared" si="77"/>
        <v xml:space="preserve">|BGCOLOR(#000000):&amp;ref(Item/Misc/Enchanted-Mirror.jpg,nolink,75x75,Enchanted Mirror);|BGCOLOR(BLACK):COLOR(WHITE):''Enchanted Mirror''|雑貨|&amp;ref(Spell/P_Air.jpg,nolink,25x25,Air);2|&amp;ref(Spell/V_Air.jpg,nolink,25x25,Air Gem);10|
|~|&gt;|&gt;|&gt;|軍勢規模欺瞞：+75|
|&gt;|&gt;|&gt;|&gt;|BGCOLOR(#F5F5F5):大軍が居るかのように思わせる。要塞と組み合わせるのが良い|
</v>
      </c>
    </row>
    <row r="319" spans="1:164" x14ac:dyDescent="0.15">
      <c r="A319" t="str">
        <f t="shared" si="78"/>
        <v/>
      </c>
      <c r="C319" s="1" t="s">
        <v>4009</v>
      </c>
      <c r="E319" s="1">
        <v>4</v>
      </c>
      <c r="F319" s="1" t="s">
        <v>4103</v>
      </c>
      <c r="H319" s="1" t="s">
        <v>4092</v>
      </c>
      <c r="J319" s="1">
        <v>15</v>
      </c>
      <c r="EQ319" s="7" t="s">
        <v>4104</v>
      </c>
      <c r="ER319" s="20" t="s">
        <v>4680</v>
      </c>
      <c r="ES319" t="str">
        <f t="shared" si="74"/>
        <v>BGCOLOR(#000000):&amp;ref(Item/Misc/Cauldron-of-the-Elven-Halls.jpg,nolink,75x75,Cauldron of the Elven Halls);|BGCOLOR(BLACK):COLOR(WHITE):''Cauldron of the Elven Halls''</v>
      </c>
      <c r="ET319" t="str">
        <f t="shared" si="68"/>
        <v>&amp;ref(Spell/P_Air.jpg,nolink,25x25,Air);3</v>
      </c>
      <c r="EU319" t="str">
        <f t="shared" si="69"/>
        <v>&amp;ref(Spell/V_Air.jpg,nolink,25x25,Air Gem);15</v>
      </c>
      <c r="EV319" t="str">
        <f t="shared" si="70"/>
        <v>n/a</v>
      </c>
      <c r="EW319" t="str">
        <f t="shared" si="71"/>
        <v>n/a</v>
      </c>
      <c r="EX319" t="str">
        <f t="shared" si="72"/>
        <v/>
      </c>
      <c r="EY319" t="str">
        <f t="shared" si="75"/>
        <v/>
      </c>
      <c r="EZ319" t="str">
        <f t="shared" si="79"/>
        <v/>
      </c>
      <c r="FA319" t="str">
        <f t="shared" si="76"/>
        <v/>
      </c>
      <c r="FB319" t="str">
        <f t="shared" si="73"/>
        <v/>
      </c>
      <c r="FC319" t="str">
        <f t="shared" si="80"/>
        <v/>
      </c>
      <c r="FD319" t="str">
        <f t="shared" si="81"/>
        <v>軍勢規模欺瞞：-75</v>
      </c>
      <c r="FE319" t="str">
        <f t="shared" si="82"/>
        <v>軍勢規模欺瞞：-75</v>
      </c>
      <c r="FF319" t="str">
        <f t="shared" si="83"/>
        <v>~</v>
      </c>
      <c r="FG319" t="str">
        <f t="shared" si="84"/>
        <v>~</v>
      </c>
      <c r="FH319" s="24" t="str">
        <f t="shared" si="77"/>
        <v xml:space="preserve">|BGCOLOR(#000000):&amp;ref(Item/Misc/Cauldron-of-the-Elven-Halls.jpg,nolink,75x75,Cauldron of the Elven Halls);|BGCOLOR(BLACK):COLOR(WHITE):''Cauldron of the Elven Halls''|雑貨|&amp;ref(Spell/P_Air.jpg,nolink,25x25,Air);3|&amp;ref(Spell/V_Air.jpg,nolink,25x25,Air Gem);15|
|~|&gt;|&gt;|&gt;|軍勢規模欺瞞：-75|
|&gt;|&gt;|&gt;|&gt;|BGCOLOR(#F5F5F5):多数の兵を隠蔽。完全な隠蔽も十分可能|
</v>
      </c>
    </row>
    <row r="320" spans="1:164" x14ac:dyDescent="0.15">
      <c r="A320" t="str">
        <f t="shared" si="78"/>
        <v/>
      </c>
      <c r="C320" s="1" t="s">
        <v>4009</v>
      </c>
      <c r="E320" s="1">
        <v>4</v>
      </c>
      <c r="F320" s="1" t="s">
        <v>4105</v>
      </c>
      <c r="H320" s="1" t="s">
        <v>4106</v>
      </c>
      <c r="I320" s="1" t="s">
        <v>4087</v>
      </c>
      <c r="J320" s="1">
        <v>5</v>
      </c>
      <c r="K320" s="7">
        <v>5</v>
      </c>
      <c r="EQ320" s="7" t="s">
        <v>4107</v>
      </c>
      <c r="ER320" s="20" t="s">
        <v>4681</v>
      </c>
      <c r="ES320" t="str">
        <f t="shared" si="74"/>
        <v>BGCOLOR(#000000):&amp;ref(Item/Misc/Amulet-of-the-Fish.jpg,nolink,75x75,Amulet of the Fish);|BGCOLOR(BLACK):COLOR(WHITE):''Amulet of the Fish''</v>
      </c>
      <c r="ET320" t="str">
        <f t="shared" si="68"/>
        <v>&amp;ref(Spell/P_Water.jpg,nolink,25x25,Water);1&amp;ref(Spell/P_Air.jpg,nolink,25x25,Air);1</v>
      </c>
      <c r="EU320" t="str">
        <f t="shared" si="69"/>
        <v>&amp;ref(Spell/V_Water.jpg,nolink,25x25,Water Gem);5&amp;ref(Spell/V_Air.jpg,nolink,25x25,Air Gem);5</v>
      </c>
      <c r="EV320" t="str">
        <f t="shared" si="70"/>
        <v>n/a</v>
      </c>
      <c r="EW320" t="str">
        <f t="shared" si="71"/>
        <v>n/a</v>
      </c>
      <c r="EX320" t="str">
        <f t="shared" si="72"/>
        <v/>
      </c>
      <c r="EY320" t="str">
        <f t="shared" si="75"/>
        <v/>
      </c>
      <c r="EZ320" t="str">
        <f t="shared" si="79"/>
        <v/>
      </c>
      <c r="FA320" t="str">
        <f t="shared" si="76"/>
        <v/>
      </c>
      <c r="FB320" t="str">
        <f t="shared" si="73"/>
        <v/>
      </c>
      <c r="FC320" t="str">
        <f t="shared" si="80"/>
        <v/>
      </c>
      <c r="FD320" t="str">
        <f t="shared" si="81"/>
        <v>空気呼吸付加</v>
      </c>
      <c r="FE320" t="str">
        <f t="shared" si="82"/>
        <v>空気呼吸付加</v>
      </c>
      <c r="FF320" t="str">
        <f t="shared" si="83"/>
        <v>~</v>
      </c>
      <c r="FG320" t="str">
        <f t="shared" si="84"/>
        <v>~</v>
      </c>
      <c r="FH320" s="24" t="str">
        <f t="shared" si="77"/>
        <v xml:space="preserve">|BGCOLOR(#000000):&amp;ref(Item/Misc/Amulet-of-the-Fish.jpg,nolink,75x75,Amulet of the Fish);|BGCOLOR(BLACK):COLOR(WHITE):''Amulet of the Fish''|雑貨|&amp;ref(Spell/P_Water.jpg,nolink,25x25,Water);1&amp;ref(Spell/P_Air.jpg,nolink,25x25,Air);1|&amp;ref(Spell/V_Water.jpg,nolink,25x25,Water Gem);5&amp;ref(Spell/V_Air.jpg,nolink,25x25,Air Gem);5|
|~|&gt;|&gt;|&gt;|空気呼吸付加|
|&gt;|&gt;|&gt;|&gt;|BGCOLOR(#F5F5F5):魚が陸に上がるための品。誰でも使えるのが売り|
</v>
      </c>
    </row>
    <row r="321" spans="1:164" x14ac:dyDescent="0.15">
      <c r="A321" t="str">
        <f t="shared" si="78"/>
        <v/>
      </c>
      <c r="C321" s="1" t="s">
        <v>4009</v>
      </c>
      <c r="E321" s="1">
        <v>4</v>
      </c>
      <c r="F321" s="1" t="s">
        <v>4108</v>
      </c>
      <c r="H321" s="1" t="s">
        <v>4109</v>
      </c>
      <c r="I321" s="1" t="s">
        <v>4106</v>
      </c>
      <c r="J321" s="1">
        <v>15</v>
      </c>
      <c r="K321" s="7">
        <v>5</v>
      </c>
      <c r="CP321" s="2">
        <v>50</v>
      </c>
      <c r="ER321" s="20" t="s">
        <v>4683</v>
      </c>
      <c r="ES321" t="str">
        <f t="shared" si="74"/>
        <v>BGCOLOR(#000000):&amp;ref(Item/Misc/Manual-of-Water-Breathing.jpg,nolink,75x75,Manual of Water Breathing);|BGCOLOR(BLACK):COLOR(WHITE):''Manual of Water Breathing''</v>
      </c>
      <c r="ET321" t="str">
        <f t="shared" si="68"/>
        <v>&amp;ref(Spell/P_Nature.jpg,nolink,25x25,Nature);3&amp;ref(Spell/P_Water.jpg,nolink,25x25,Water);1</v>
      </c>
      <c r="EU321" t="str">
        <f t="shared" si="69"/>
        <v>&amp;ref(Spell/V_Nature.jpg,nolink,25x25,Nature Gem);15&amp;ref(Spell/V_Water.jpg,nolink,25x25,Water Gem);5</v>
      </c>
      <c r="EV321" t="str">
        <f t="shared" si="70"/>
        <v>n/a</v>
      </c>
      <c r="EW321" t="str">
        <f t="shared" si="71"/>
        <v>n/a</v>
      </c>
      <c r="EX321" t="str">
        <f t="shared" si="72"/>
        <v/>
      </c>
      <c r="EY321" t="str">
        <f t="shared" si="75"/>
        <v/>
      </c>
      <c r="EZ321" t="str">
        <f t="shared" si="79"/>
        <v>&amp;ref(Item/Water-Breathing.jpg,nolink,25x25,Gift of Water Breathing (50));</v>
      </c>
      <c r="FA321" t="str">
        <f t="shared" si="76"/>
        <v/>
      </c>
      <c r="FB321" t="str">
        <f t="shared" si="73"/>
        <v/>
      </c>
      <c r="FC321" t="str">
        <f t="shared" si="80"/>
        <v/>
      </c>
      <c r="FD321" t="str">
        <f t="shared" si="81"/>
        <v>&amp;ref(Item/Water-Breathing.jpg,nolink,25x25,Gift of Water Breathing (50));</v>
      </c>
      <c r="FE321" t="str">
        <f t="shared" si="82"/>
        <v>&amp;ref(Item/Water-Breathing.jpg,nolink,25x25,Gift of Water Breathing (50));</v>
      </c>
      <c r="FF321" t="str">
        <f t="shared" si="83"/>
        <v>~</v>
      </c>
      <c r="FG321" t="str">
        <f t="shared" si="84"/>
        <v>~</v>
      </c>
      <c r="FH321" s="24" t="str">
        <f t="shared" si="77"/>
        <v xml:space="preserve">|BGCOLOR(#000000):&amp;ref(Item/Misc/Manual-of-Water-Breathing.jpg,nolink,75x75,Manual of Water Breathing);|BGCOLOR(BLACK):COLOR(WHITE):''Manual of Water Breathing''|雑貨|&amp;ref(Spell/P_Nature.jpg,nolink,25x25,Nature);3&amp;ref(Spell/P_Water.jpg,nolink,25x25,Water);1|&amp;ref(Spell/V_Nature.jpg,nolink,25x25,Nature Gem);15&amp;ref(Spell/V_Water.jpg,nolink,25x25,Water Gem);5|
|~|&gt;|&gt;|&gt;|&amp;ref(Item/Water-Breathing.jpg,nolink,25x25,Gift of Water Breathing (50));|
|&gt;|&gt;|&gt;|&gt;|BGCOLOR(#F5F5F5):やや値の張る水中呼吸の書。容量はそれなり|
</v>
      </c>
    </row>
    <row r="322" spans="1:164" x14ac:dyDescent="0.15">
      <c r="A322" t="str">
        <f t="shared" si="78"/>
        <v/>
      </c>
      <c r="C322" s="1" t="s">
        <v>4009</v>
      </c>
      <c r="E322" s="1">
        <v>4</v>
      </c>
      <c r="F322" s="1" t="s">
        <v>4110</v>
      </c>
      <c r="H322" s="1" t="s">
        <v>4100</v>
      </c>
      <c r="J322" s="1">
        <v>5</v>
      </c>
      <c r="BV322" s="2">
        <v>3</v>
      </c>
      <c r="EQ322" s="7" t="s">
        <v>4111</v>
      </c>
      <c r="ER322" s="20" t="s">
        <v>4684</v>
      </c>
      <c r="ES322" t="str">
        <f t="shared" si="74"/>
        <v>BGCOLOR(#000000):&amp;ref(Item/Misc/Girdle-of-Might.jpg,nolink,75x75,Girdle of Might);|BGCOLOR(BLACK):COLOR(WHITE):''Girdle of Might''</v>
      </c>
      <c r="ET322" t="str">
        <f t="shared" si="68"/>
        <v>&amp;ref(Spell/P_Earth.jpg,nolink,25x25,Earth);1</v>
      </c>
      <c r="EU322" t="str">
        <f t="shared" si="69"/>
        <v>&amp;ref(Spell/V_Earth.jpg,nolink,25x25,Earth Gem);5</v>
      </c>
      <c r="EV322" t="str">
        <f t="shared" si="70"/>
        <v>n/a</v>
      </c>
      <c r="EW322" t="str">
        <f t="shared" si="71"/>
        <v>n/a</v>
      </c>
      <c r="EX322" t="str">
        <f t="shared" si="72"/>
        <v/>
      </c>
      <c r="EY322" t="str">
        <f t="shared" si="75"/>
        <v>&amp;ref(Item/Reinvigoration.jpg,nolink,25x25,Reinvigoration (3));</v>
      </c>
      <c r="EZ322" t="str">
        <f t="shared" si="79"/>
        <v/>
      </c>
      <c r="FA322" t="str">
        <f t="shared" si="76"/>
        <v/>
      </c>
      <c r="FB322" t="str">
        <f t="shared" si="73"/>
        <v/>
      </c>
      <c r="FC322" t="str">
        <f t="shared" si="80"/>
        <v/>
      </c>
      <c r="FD322" t="str">
        <f t="shared" si="81"/>
        <v>&amp;ref(Item/Reinvigoration.jpg,nolink,25x25,Reinvigoration (3));&amp;br;筋力+3</v>
      </c>
      <c r="FE322" t="str">
        <f t="shared" si="82"/>
        <v>&amp;ref(Item/Reinvigoration.jpg,nolink,25x25,Reinvigoration (3));&amp;br;筋力+3</v>
      </c>
      <c r="FF322" t="str">
        <f t="shared" si="83"/>
        <v>~</v>
      </c>
      <c r="FG322" t="str">
        <f t="shared" si="84"/>
        <v>~</v>
      </c>
      <c r="FH322" s="24" t="str">
        <f t="shared" si="77"/>
        <v xml:space="preserve">|BGCOLOR(#000000):&amp;ref(Item/Misc/Girdle-of-Might.jpg,nolink,75x75,Girdle of Might);|BGCOLOR(BLACK):COLOR(WHITE):''Girdle of Might''|雑貨|&amp;ref(Spell/P_Earth.jpg,nolink,25x25,Earth);1|&amp;ref(Spell/V_Earth.jpg,nolink,25x25,Earth Gem);5|
|~|&gt;|&gt;|&gt;|&amp;ref(Item/Reinvigoration.jpg,nolink,25x25,Reinvigoration (3));&amp;br;筋力+3|
|&gt;|&gt;|&gt;|&gt;|BGCOLOR(#F5F5F5):筋力と持久力を提供。魔術師にでも役立つ|
</v>
      </c>
    </row>
    <row r="323" spans="1:164" x14ac:dyDescent="0.15">
      <c r="A323" t="str">
        <f t="shared" si="78"/>
        <v/>
      </c>
      <c r="C323" s="1" t="s">
        <v>4009</v>
      </c>
      <c r="E323" s="1">
        <v>4</v>
      </c>
      <c r="F323" s="1" t="s">
        <v>4112</v>
      </c>
      <c r="H323" s="1" t="s">
        <v>4100</v>
      </c>
      <c r="I323" s="1" t="s">
        <v>4113</v>
      </c>
      <c r="J323" s="1">
        <v>5</v>
      </c>
      <c r="K323" s="7">
        <v>5</v>
      </c>
      <c r="EB323" s="2">
        <v>1</v>
      </c>
      <c r="ER323" s="20" t="s">
        <v>4686</v>
      </c>
      <c r="ES323" t="str">
        <f t="shared" si="74"/>
        <v>BGCOLOR(#000000):&amp;ref(Item/Misc/Crystal-Matrix.jpg,nolink,75x75,Crystal Matrix);|BGCOLOR(BLACK):COLOR(WHITE):''Crystal Matrix''</v>
      </c>
      <c r="ET323" t="str">
        <f t="shared" ref="ET323:ET386" si="85">SUBSTITUTE(SUBSTITUTE(SUBSTITUTE(SUBSTITUTE(SUBSTITUTE(SUBSTITUTE(SUBSTITUTE(SUBSTITUTE(SUBSTITUTE(H323&amp;I323,"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&amp;ref(Spell/P_Earth.jpg,nolink,25x25,Earth);1&amp;ref(Spell/P_Astral.jpg,nolink,25x25,Astral);1</v>
      </c>
      <c r="EU323" t="str">
        <f t="shared" ref="EU323:EU386" si="86">SUBSTITUTE(SUBSTITUTE(SUBSTITUTE(SUBSTITUTE(SUBSTITUTE(SUBSTITUTE(SUBSTITUTE(SUBSTITUTE(LEFT(H323,1)&amp;J323&amp;IF(I323&lt;&gt;"",LEFT(I323,1)&amp;K323,""),"火","&amp;ref(Spell/V_Fire.jpg,nolink,25x25,Fire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&amp;ref(Spell/V_Earth.jpg,nolink,25x25,Earth Gem);5&amp;ref(Spell/V_Astral.jpg,nolink,25x25,Astral Pearl);5</v>
      </c>
      <c r="EV323" t="str">
        <f t="shared" ref="EV323:EV386" si="87">IF(L323&lt;&gt;"",CONCATENATE("攻撃力：",L323,SUBSTITUTE(SUBSTITUTE(SUBSTITUTE(SUBSTITUTE(SUBSTITUTE(SUBSTITUTE(SUBSTITUTE(SUBSTITUTE(SUBSTITUTE(M323,"切","&amp;ref(Item/D_Slash.jpg,nolink,25x25,Slash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N323,"ap","&amp;br;防御貫通"),"an","&amp;br;防御無視"),SUBSTITUTE(SUBSTITUTE(O323,"p","&amp;br;吸収攻撃（上限5）"),"f","&amp;br;吸収攻撃"),IF(P323&lt;&gt;"","&amp;br;ダメージ上限"&amp;P323,""),SUBSTITUTE(SUBSTITUTE(Q323,"2","&amp;br;対デーモン二倍打"),"3","&amp;br;対アンデッド/デーモン三倍打"),IF(R323&lt;&gt;"","&amp;br;対魔法生物2倍打",""),SUBSTITUTE(SUBSTITUTE(S323,"2","&amp;br;対小型二倍打"),"3","&amp;br;対大型三倍打"),SUBSTITUTE(SUBSTITUTE(SUBSTITUTE(T323,"0","&amp;br;筋力加算なし"),"2","&amp;br;筋力加算二分の一"),"3","&amp;br;筋力加算三分の一"),IF(U323&lt;&gt;"","&amp;br;第一撃に突撃ボーナス加算",""),IF(V323&lt;&gt;"","&amp;br;殺した敵をゾンビ化",""),IF(W323&lt;&gt;"","&amp;br;筋力加算+25%",""),IF(X323&lt;&gt;"","&amp;br;対盾攻撃修正+2",""),IF(Y323&lt;&gt;"","&amp;br;頭部優先攻撃",""),SUBSTITUTE(SUBSTITUTE(SUBSTITUTE(Z323,"n","&amp;br;抵抗可能"),"e","&amp;br;抵抗容易"),"h","&amp;br;抵抗困難"),IF(AA323&lt;&gt;"","&amp;br;ボーナス武器",""),IF(AB323&lt;&gt;"","&amp;br;"&amp;IF(AB323&gt;0,AB323&amp;"回連続攻撃",ABS(AB323)+1&amp;"ラウンド毎に1回攻撃"),""),IF(AC323&lt;&gt;"","&amp;br;効果範囲："&amp;AC323,""),IF(AD323&lt;&gt;"","&amp;br;効果継続："&amp;AC323,""),IF(AE323&lt;&gt;"","&amp;br;攻撃修正："&amp;AE323&amp;"&amp;br;防御修正："&amp;AF323&amp;"&amp;br;長さ："&amp;AK323,""),IF(AG323&lt;&gt;"","&amp;br;射程："&amp;SUBSTITUTE(SUBSTITUTE(SUBSTITUTE(AG323,"s","筋力"),"h","筋力/2"),"t","筋力/3")&amp;"&amp;br;精度修正："&amp;AH323&amp;"&amp;br;弾数："&amp;AI323&amp;IF(AJ323&lt;&gt;"","&amp;br;水中使用可能",""),""),IF(AT323&lt;&gt;"","&amp;br;負傷時追撃："&amp;AT323,""),IF(AU323&lt;&gt;"","&amp;br;命中時追撃："&amp;AU323,""),IF(AV323&lt;&gt;"","&amp;br;攻撃時追撃："&amp;AV323,"")),"n/a")</f>
        <v>n/a</v>
      </c>
      <c r="EW323" t="str">
        <f t="shared" ref="EW323:EW386" si="88">IF(AQ323&lt;&gt;"",CONCATENATE(IF(AL323&lt;&gt;"","頭部防護："&amp;AL323,""),IF(AM323&lt;&gt;"",IF(AL323&lt;&gt;"","&amp;br;","")&amp;"胴体防護："&amp;AM323,""),IF(AN323&lt;&gt;"","盾軽減力："&amp;AN323,""),IF(AO323&lt;&gt;"","&amp;br;防御修正："&amp;AO323,""),IF(AP323&lt;&gt;"","&amp;br;盾対応力："&amp;AP323,""),IF(AQ323&lt;&gt;"","&amp;br;装備負担："&amp;AQ323,""),IF(AR323&lt;&gt;"","&amp;br;行軍速度：-"&amp;AR323,""),IF(AS323&lt;&gt;"","&amp;br;魔法の防具","")),"n/a")</f>
        <v>n/a</v>
      </c>
      <c r="EX323" t="str">
        <f t="shared" ref="EX323:EX386" si="89">IF(COUNTA(AW323:EQ323)&lt;&gt;0,CONCATENATE(IF(AW323&lt;&gt;"",IF(AW323&gt;0,"&amp;ref(Item/Fire-Resistant.jpg,nolink,25x25,Fire Resistant ("&amp;AW323&amp;"));","&amp;ref(Item/Susceptible-to-Fire.jpg,nolink,25x25,Susceptible to Fire ("&amp;ABS(AW323)&amp;"));"),""),IF(AX323&lt;&gt;"",IF(AX323&gt;0,"&amp;ref(Item/Shock-Resistant.jpg,nolink,25x25,Shock Resistant ("&amp;AX323&amp;"));","&amp;ref(Item/Susceptible-to-Shock.jpg,nolink,25x25,Susceptible to Shock ("&amp;ABS(AX323)&amp;"));"),""),IF(AY323&lt;&gt;"",IF(AY323&gt;0,"&amp;ref(Item/Cold-Resistant.jpg,nolink,25x25,Cold Resistant ("&amp;AY323&amp;"));","&amp;ref(Item/Susceptible-to-Cold.jpg,nolink,25x25,Susceptible to Cold ("&amp;ABS(AY323)&amp;"));"),""),IF(AZ323&lt;&gt;"",IF(AZ323&gt;0,"&amp;ref(Item/Poison-Resistant.jpg,nolink,25x25,Poison Resistant ("&amp;AZ323&amp;"));","&amp;ref(Item/Susceptible-to-Poison.jpg,nolink,25x25,Susceptible to Poison ("&amp;ABS(AZ323)&amp;"));"),""),IF(BA323&lt;&gt;"","&amp;ref(Item/Affliction-Resistance.jpg,nolink,25x25,Affliction Resistance ("&amp;BA323&amp;"));",""),IF(BB323&lt;&gt;"","&amp;ref(Item/Ice-Protection.jpg,nolink,25x25,Ice Protection ("&amp;BB323&amp;"));",""),IF(BC323&lt;&gt;"","&amp;ref(Item/Invulnerable.jpg,nolink,25x25,Invulnerable ("&amp;BC323&amp;"));",""),IF(BD323&lt;&gt;"","&amp;ref(Item/Protective-Force.jpg,nolink,25x25,Protective Force ("&amp;BD323&amp;"));",""),IF(BE323&lt;&gt;"","&amp;ref(Item/Awe.jpg,nolink,25x25,Awe ("&amp;BE323&amp;"));",""),IF(BF323&lt;&gt;"","&amp;ref(Item/Animal-Awe.jpg,nolink,25x25,Animal Awe ("&amp;BF323&amp;"));",""),IF(BG323&lt;&gt;"","&amp;ref(Item/Causes-Fear.jpg,nolink,25x25,Fear ("&amp;BG323&amp;"));",""),IF(BH323&lt;&gt;"","&amp;ref(Item/Heat.jpg,nolink,25x25,Heat ("&amp;BH323&amp;"));",""),IF(BI323&lt;&gt;"","&amp;ref(Item/Chill.jpg,nolink,25x25,Chill ("&amp;BI323&amp;"));",""),IF(BJ323&lt;&gt;"","&amp;ref(Item/Fire-Shield.jpg,nolink,25x25,Fire Shield ("&amp;BJ323&amp;"));",""),IF(BK323&lt;&gt;"","&amp;ref(Item/Air-Shield.jpg,nolink,25x25,Air Shield ("&amp;BK323&amp;"));",""),IF(BL323&lt;&gt;"","&amp;ref(Item/Overcharged.jpg,nolink,25x25,Overcharged);",""),IF(BM323&lt;&gt;"","&amp;ref(Item/Poison-Barbs.jpg,nolink,25x25,Poison Barbs);",""),IF(BN323&lt;&gt;"","&amp;ref(Item/Petrification.jpg,nolink,25x25,Petrification);",""),IF(BO323&lt;&gt;"","&amp;ref(Item/Damage-Reversal.jpg,nolink,25x25,Damage Reversal ("&amp;BO323+12&amp;" vs MR));","")),"n/a")</f>
        <v/>
      </c>
      <c r="EY323" t="str">
        <f t="shared" si="75"/>
        <v/>
      </c>
      <c r="EZ323" t="str">
        <f t="shared" si="79"/>
        <v/>
      </c>
      <c r="FA323" t="str">
        <f t="shared" si="76"/>
        <v/>
      </c>
      <c r="FB323" t="str">
        <f t="shared" ref="FB323:FB386" si="90">CONCATENATE(IF(DS323&lt;&gt;"","&amp;ref(Item/Blood-Searcher.jpg,nolink,25x25,Blood Searcher ("&amp;DS323&amp;"));",""),IF(DT323&lt;&gt;"","&amp;ref(Item/Reanimation-Bonus.jpg,nolink,25x25,Reanimation Bonus ("&amp;DT323&amp;"));",""),IF(DU323&lt;&gt;"","&amp;ref(Item/Dragon-Master.jpg,nolink,25x25,Dragon Master ("&amp;DU323&amp;"));",""),IF(DV323&lt;&gt;"","&amp;ref(Item/Ivy-Lord.jpg,nolink,25x25,Ivy Lord ("&amp;DV323&amp;"));",""),IF(DW323&lt;&gt;"","&amp;ref(Item/Adept-Cross-Breeder.jpg,nolink,25x25,Adept Cross Breeder ("&amp;DW323&amp;"));",""),IF(DX323&lt;&gt;"","&amp;ref(Item/Forge-Bonus.jpg,nolink,25x25,Forge Bonus ("&amp;DX323&amp;"));",""),IF(DY323&lt;&gt;"","&amp;ref(Item/Master-Smith.jpg,nolink,25x25,Master Smith ("&amp;DY323&amp;"));",""),IF(DZ323&lt;&gt;"","&amp;ref(Item/Master-Ritualist.jpg,nolink,25x25,Master Ritualist ("&amp;DZ323&amp;"));",""),IF(EA323&lt;&gt;"","&amp;ref(Item/Alchemist.jpg,nolink,25x25,Alchemist ("&amp;EA323&amp;"));",""),IF(EB323&lt;&gt;"","&amp;ref(Item/Communion-Master.jpg,nolink,25x25,Communion Master);",""),IF(EC323&lt;&gt;"","&amp;ref(Item/Communion-Slave.jpg,nolink,25x25,Communion Slave);",""),IF(ED323&lt;&gt;"","&amp;ref(Item/Adept-Researcher.jpg,nolink,25x25,Adept Researcher ("&amp;ED323&amp;"));",""),IF(EE323&lt;&gt;"","&amp;ref(Spell/P_Fire.jpg,nolink,25x25,Fire Magic Bonus ("&amp;EE323&amp;"));",""),IF(EF323&lt;&gt;"","&amp;ref(Spell/P_Air.jpg,nolink,25x25,Air Magic Bonus ("&amp;EF323&amp;"));",""),IF(EG323&lt;&gt;"","&amp;ref(Spell/P_Water.jpg,nolink,25x25,Water Magic Bonus ("&amp;EG323&amp;"));",""),IF(EH323&lt;&gt;"","&amp;ref(Spell/P_Earth.jpg,nolink,25x25,Earth Magic Bonus ("&amp;EH323&amp;"));",""),IF(EI323&lt;&gt;"","&amp;ref(Spell/P_Astral.jpg,nolink,25x25,Astral Magic Bonus ("&amp;EI323&amp;"));",""),IF(EJ323&lt;&gt;"","&amp;ref(Spell/P_Death.jpg,nolink,25x25,Death Magic Bonus ("&amp;EJ323&amp;"));",""),IF(EK323&lt;&gt;"","&amp;ref(Spell/P_Nature.jpg,nolink,25x25,Nature Magic Bonus ("&amp;EK323&amp;"));",""),IF(EL323&lt;&gt;"","&amp;ref(Spell/P_Blood.jpg,nolink,25x25,Blood Magic Bonus ("&amp;EL323&amp;"));",""),IF(EM323&lt;&gt;"","&amp;ref(Spell/P_Holy.jpg,nolink,25x25,Priest Bonus ("&amp;EM323&amp;"));",""))</f>
        <v>&amp;ref(Item/Communion-Master.jpg,nolink,25x25,Communion Master);</v>
      </c>
      <c r="FC323" t="str">
        <f t="shared" si="80"/>
        <v/>
      </c>
      <c r="FD323" t="str">
        <f t="shared" si="81"/>
        <v>&amp;ref(Item/Communion-Master.jpg,nolink,25x25,Communion Master);</v>
      </c>
      <c r="FE323" t="str">
        <f t="shared" si="82"/>
        <v>&amp;ref(Item/Communion-Master.jpg,nolink,25x25,Communion Master);</v>
      </c>
      <c r="FF323" t="str">
        <f t="shared" si="83"/>
        <v>~</v>
      </c>
      <c r="FG323" t="str">
        <f t="shared" si="84"/>
        <v>~</v>
      </c>
      <c r="FH323" s="24" t="str">
        <f t="shared" si="77"/>
        <v xml:space="preserve">|BGCOLOR(#000000):&amp;ref(Item/Misc/Crystal-Matrix.jpg,nolink,75x75,Crystal Matrix);|BGCOLOR(BLACK):COLOR(WHITE):''Crystal Matrix''|雑貨|&amp;ref(Spell/P_Earth.jpg,nolink,25x25,Earth);1&amp;ref(Spell/P_Astral.jpg,nolink,25x25,Astral);1|&amp;ref(Spell/V_Earth.jpg,nolink,25x25,Earth Gem);5&amp;ref(Spell/V_Astral.jpg,nolink,25x25,Astral Pearl);5|
|~|&gt;|&gt;|&gt;|&amp;ref(Item/Communion-Master.jpg,nolink,25x25,Communion Master);|
|&gt;|&gt;|&gt;|&gt;|BGCOLOR(#F5F5F5):準備の手間を省ける。聖以外の魔法技能が必要|
</v>
      </c>
    </row>
    <row r="324" spans="1:164" x14ac:dyDescent="0.15">
      <c r="A324" t="str">
        <f t="shared" si="78"/>
        <v/>
      </c>
      <c r="C324" s="1" t="s">
        <v>4009</v>
      </c>
      <c r="E324" s="1">
        <v>4</v>
      </c>
      <c r="F324" s="1" t="s">
        <v>4116</v>
      </c>
      <c r="H324" s="1" t="s">
        <v>4100</v>
      </c>
      <c r="I324" s="1" t="s">
        <v>4113</v>
      </c>
      <c r="J324" s="1">
        <v>5</v>
      </c>
      <c r="K324" s="7">
        <v>5</v>
      </c>
      <c r="EC324" s="2">
        <v>1</v>
      </c>
      <c r="ER324" s="20" t="s">
        <v>4685</v>
      </c>
      <c r="ES324" t="str">
        <f t="shared" ref="ES324:ES387" si="91">CONCATENATE("BGCOLOR(#000000):&amp;ref(Item/",SUBSTITUTE(SUBSTITUTE(SUBSTITUTE(SUBSTITUTE(SUBSTITUTE(SUBSTITUTE(SUBSTITUTE(C324,"片手","SH Weapons"),"両手","DH Weapons"),"盾","Shields"),"兜","Helms"),"鎧","Armors"),"靴","Boots"),"雑貨","Misc"),"/",SUBSTITUTE(SUBSTITUTE(IF(G324&lt;&gt;"",G324,F324)," ","-"),"ö","o"),".jpg,nolink,75x75,",F324,");","|","BGCOLOR(BLACK):COLOR(WHITE):''",F324,"''")</f>
        <v>BGCOLOR(#000000):&amp;ref(Item/Misc/Slave-Matrix.jpg,nolink,75x75,Slave Matrix);|BGCOLOR(BLACK):COLOR(WHITE):''Slave Matrix''</v>
      </c>
      <c r="ET324" t="str">
        <f t="shared" si="85"/>
        <v>&amp;ref(Spell/P_Earth.jpg,nolink,25x25,Earth);1&amp;ref(Spell/P_Astral.jpg,nolink,25x25,Astral);1</v>
      </c>
      <c r="EU324" t="str">
        <f t="shared" si="86"/>
        <v>&amp;ref(Spell/V_Earth.jpg,nolink,25x25,Earth Gem);5&amp;ref(Spell/V_Astral.jpg,nolink,25x25,Astral Pearl);5</v>
      </c>
      <c r="EV324" t="str">
        <f t="shared" si="87"/>
        <v>n/a</v>
      </c>
      <c r="EW324" t="str">
        <f t="shared" si="88"/>
        <v>n/a</v>
      </c>
      <c r="EX324" t="str">
        <f t="shared" si="89"/>
        <v/>
      </c>
      <c r="EY324" t="str">
        <f t="shared" ref="EY324:EY387" si="92">CONCATENATE(IF(BP324&lt;&gt;"",IF(BP324="s","&amp;ref(Item/Sacred-Bless.jpg,nolink,25x25,Blessed (Sacred Only));","&amp;ref(Item/Blessed.jpg,nolink,25x25,Blessed);"),""),IF(BQ324&lt;&gt;"","&amp;ref(Item/Berserker.jpg,nolink,25x25,Berserker ("&amp;BQ324&amp;"));",""),IF(BR324&lt;&gt;"","&amp;ref(Item/Gone-Berserk.jpg,nolink,25x25,Gone Berserk);",""),IF(BS324&lt;&gt;"","&amp;ref(Item/Trample.jpg,nolink,25x25,Trample);",""),IF(BT324&lt;&gt;"",IF(BT324&lt;&gt;"s","&amp;ref(Item/Darkvision.jpg,nolink,25x25,Darkvision ("&amp;BT324&amp;"));","&amp;ref(Item/Spirit-Sight.jpg,nolink,25x25,Spirit Sight);"),""),IF(BU324&lt;&gt;"",IF(LEFT(BU324,1)&lt;&gt;"t","&amp;ref(Item/Regeneration.jpg,nolink,25x25,Regeneration ("&amp;BU324&amp;"));","&amp;ref(Item/True-Regeneration.jpg,nolink,25x25,True Regeneration ("&amp;MID(BU324,2,LEN(BU324)-1)&amp;"));"),""),IF(BV324&lt;&gt;"",IF(BV324&gt;0,"&amp;ref(Item/Reinvigoration.jpg,nolink,25x25,Reinvigoration ("&amp;BV324&amp;"));","&amp;ref(Item/Exhaustion.jpg,nolink,25x25,Exhaustion ("&amp;BV324&amp;"));"),""),IF(BW324&lt;&gt;"",IF(LEFT(BW324,1)&lt;&gt;"f","&amp;ref(Item/Stealthy-Boost.jpg,nolink,25x25,Stealth Boost ("&amp;BW324&amp;"));","&amp;ref(Item/Stealthy.jpg,nolink,25x25,Stealthy ("&amp;MID(BW324,2,LEN(BW324)-1)&amp;"));"),""),IF(BX324&lt;&gt;"","&amp;ref(Item/Invisible.jpg,nolink,25x25,Invisible);",""),IF(BY324&lt;&gt;"","&amp;ref(Item/Assassin.jpg,nolink,25x25,Assassin);",""),IF(BZ324&lt;&gt;"","&amp;ref(Item/Seduction.jpg,nolink,25x25,Seduction);",""),IF(CA324&lt;&gt;"","&amp;ref(Item/Reaper.jpg,nolink,25x25,Reaper ("&amp;CA324&amp;"));",""),IF(CB324&lt;&gt;"","&amp;ref(Item/Heretic.jpg,nolink,25x25,Heretic ("&amp;CB324&amp;"));",""),IF(CC324&lt;&gt;"","&amp;ref(Item/Inquisitor.jpg,nolink,25x25,Inquisitor);",""),IF(CD324&lt;&gt;"","&amp;ref(Item/Adept-Sacrificer.jpg,nolink,25x25,Adept Sacrificer ("&amp;CD324&amp;"));",""),IF(CE324&lt;&gt;"","&amp;ref(Item/Dominion-Spreader.jpg,nolink,25x25,Dominion Spreader ("&amp;CE324&amp;"));",""),IF(CF324&lt;&gt;"","&amp;ref(Item/Gold-Maker.jpg,nolink,25x25,Gold Maker ("&amp;CF324&amp;"));",""))</f>
        <v/>
      </c>
      <c r="EZ324" t="str">
        <f t="shared" si="79"/>
        <v/>
      </c>
      <c r="FA324" t="str">
        <f t="shared" ref="FA324:FA387" si="93">CONCATENATE(IF(CT324&lt;&gt;"","&amp;ref(Item/Ethereal.jpg,nolink,25x25,Ethereal);",""),IF(CU324&lt;&gt;"","&amp;ref(Item/Swiftness.jpg,nolink,25x25,Swiftness ("&amp;CU324&amp;"));",""),IF(CV324&lt;&gt;"","&amp;ref(Item/Quickness.jpg,nolink,25x25,Quickness);",""),IF(CW324&lt;&gt;"",IF(CW324&lt;&gt;"l","&amp;ref(Item/Enlarged.jpg,nolink,25x25,Enlarged);","&amp;ref(Item/Enlarged.jpg,nolink,25x25,Enlarged (Up to Size 4));"),""),IF(CX324&lt;&gt;"","&amp;ref(Item/Storm-Power.jpg,nolink,25x25,Storm Power ("&amp;CX324&amp;"));",""),IF(CY324&lt;&gt;"","&amp;ref(Item/Lucky.jpg,nolink,25x25,Lucky);",""),IF(CZ324&lt;&gt;"","&amp;ref(Item/Twist-Fate.jpg,nolink,25x25,Twist Fate);",""),IF(DA324&lt;&gt;"","&amp;ref(Item/Fool's-Luck.jpg,nolink,25x25,Fool's Luck);",""),IF(DB324&lt;&gt;"","&amp;ref(Item/Cursed.jpg,nolink,25x25,Cursed);",""),IF(DC324&lt;&gt;"","&amp;ref(Item/Horror-Marked.jpg,nolink,25x25,Causes Horror Mark);",""),IF(DD324&lt;&gt;"","&amp;ref(Item/Diseased.jpg,nolink,25x25,Diseased);",""),IF(DE324&lt;&gt;"","&amp;ref(Item/Affliction.jpg,nolink,25x25,Lost one eye);",""),IF(DF324&lt;&gt;"","&amp;ref(Item/Affliction.jpg,nolink,25x25,Chest Wound);",""),IF(DG324&lt;&gt;"","&amp;ref(Item/Affliction.jpg,nolink,25x25,Feeble Minded);",""),IF(DH324&lt;&gt;"","&amp;ref(Item/Insane.jpg,nolink,25x25,Insane ("&amp;DH324&amp;"));",""),IF(DI324&lt;&gt;"","&amp;ref(Item/Siege-Bonus.jpg,nolink,25x25,Siege Bonus ("&amp;DI324&amp;"));",""),IF(DJ324&lt;&gt;"","&amp;ref(Item/Flying.jpg,nolink,25x25,Flying"&amp;IF(DJ324&gt;0," (Map Move "&amp;DJ324&amp;")","")&amp;");",""),IF(DK324&lt;&gt;"","&amp;ref(Item/Storm-Immunity.jpg,nolink,25x25,Storm Immunity);",""),IF(DL324&lt;&gt;"","&amp;ref(Item/Floating.jpg,nolink,25x25,Floating);",""),IF(DM324&lt;&gt;"","&amp;ref(Item/Forest-Survival.jpg,nolink,25x25,Forest Survival);",""),IF(DN324&lt;&gt;"","&amp;ref(Item/Mountain-Survival.jpg,nolink,25x25,Mountain Survival);",""),IF(DO324&lt;&gt;"","&amp;ref(Item/Swamp-Survival.jpg,nolink,25x25,Swamp Survival);",""),IF(DP324&lt;&gt;"","&amp;ref(Item/Wasteland-Survival.jpg,nolink,25x25,Wasteland Survival);",""),IF(DQ324&lt;&gt;"","&amp;ref(Item/Snow-Move.jpg,nolink,25x25,Snow Move);",""),IF(DR324&lt;&gt;"","&amp;ref(Item/Swimming.jpg,nolink,25x25,Swimming);",""))</f>
        <v/>
      </c>
      <c r="FB324" t="str">
        <f t="shared" si="90"/>
        <v>&amp;ref(Item/Communion-Slave.jpg,nolink,25x25,Communion Slave);</v>
      </c>
      <c r="FC324" t="str">
        <f t="shared" si="80"/>
        <v/>
      </c>
      <c r="FD324" t="str">
        <f t="shared" si="81"/>
        <v>&amp;ref(Item/Communion-Slave.jpg,nolink,25x25,Communion Slave);</v>
      </c>
      <c r="FE324" t="str">
        <f t="shared" si="82"/>
        <v>&amp;ref(Item/Communion-Slave.jpg,nolink,25x25,Communion Slave);</v>
      </c>
      <c r="FF324" t="str">
        <f t="shared" si="83"/>
        <v>~</v>
      </c>
      <c r="FG324" t="str">
        <f t="shared" si="84"/>
        <v>~</v>
      </c>
      <c r="FH324" s="24" t="str">
        <f t="shared" ref="FH324:FH387" si="94">CONCATENATE("|",ES324,"|",IF(D324&lt;&gt;"",D324,C324),"|",ET324,"|",EU324,"|",CHAR(10),"|~|&gt;|&gt;|&gt;|",FE324,"|",CHAR(10),"|&gt;|&gt;|&gt;|&gt;|BGCOLOR(#F5F5F5):",ER324,"|",CHAR(10))</f>
        <v xml:space="preserve">|BGCOLOR(#000000):&amp;ref(Item/Misc/Slave-Matrix.jpg,nolink,75x75,Slave Matrix);|BGCOLOR(BLACK):COLOR(WHITE):''Slave Matrix''|雑貨|&amp;ref(Spell/P_Earth.jpg,nolink,25x25,Earth);1&amp;ref(Spell/P_Astral.jpg,nolink,25x25,Astral);1|&amp;ref(Spell/V_Earth.jpg,nolink,25x25,Earth Gem);5&amp;ref(Spell/V_Astral.jpg,nolink,25x25,Astral Pearl);5|
|~|&gt;|&gt;|&gt;|&amp;ref(Item/Communion-Slave.jpg,nolink,25x25,Communion Slave);|
|&gt;|&gt;|&gt;|&gt;|BGCOLOR(#F5F5F5):時間短縮に。聖以外の魔法技能さえあれば機能する|
</v>
      </c>
    </row>
    <row r="325" spans="1:164" x14ac:dyDescent="0.15">
      <c r="A325" t="str">
        <f t="shared" ref="A325:A388" si="95">IF(OR(C325&lt;&gt;C324,E325&lt;&gt;E324),C325&amp;E325&amp;"S",IF(OR(C325&lt;&gt;C326,E325&lt;&gt;E326),C325&amp;E325&amp;"E",""))</f>
        <v/>
      </c>
      <c r="C325" s="1" t="s">
        <v>4009</v>
      </c>
      <c r="E325" s="1">
        <v>4</v>
      </c>
      <c r="F325" s="1" t="s">
        <v>4117</v>
      </c>
      <c r="H325" s="1" t="s">
        <v>4113</v>
      </c>
      <c r="J325" s="1">
        <v>5</v>
      </c>
      <c r="EQ325" s="7" t="s">
        <v>4118</v>
      </c>
      <c r="ER325" s="20" t="s">
        <v>4687</v>
      </c>
      <c r="ES325" t="str">
        <f t="shared" si="91"/>
        <v>BGCOLOR(#000000):&amp;ref(Item/Misc/Amulet-of-Antimagic.jpg,nolink,75x75,Amulet of Antimagic);|BGCOLOR(BLACK):COLOR(WHITE):''Amulet of Antimagic''</v>
      </c>
      <c r="ET325" t="str">
        <f t="shared" si="85"/>
        <v>&amp;ref(Spell/P_Astral.jpg,nolink,25x25,Astral);1</v>
      </c>
      <c r="EU325" t="str">
        <f t="shared" si="86"/>
        <v>&amp;ref(Spell/V_Astral.jpg,nolink,25x25,Astral Pearl);5</v>
      </c>
      <c r="EV325" t="str">
        <f t="shared" si="87"/>
        <v>n/a</v>
      </c>
      <c r="EW325" t="str">
        <f t="shared" si="88"/>
        <v>n/a</v>
      </c>
      <c r="EX325" t="str">
        <f t="shared" si="89"/>
        <v/>
      </c>
      <c r="EY325" t="str">
        <f t="shared" si="92"/>
        <v/>
      </c>
      <c r="EZ325" t="str">
        <f t="shared" ref="EZ325:EZ388" si="96">CONCATENATE(IF(CG325&lt;&gt;"",IF(CG325&gt;0,"&amp;ref(Item/Inspirational.jpg,nolink,25x25,Inspirational ("&amp;CG325&amp;"));","&amp;ref(Item/Uninspirational.jpg,nolink,25x25,Inspirational ("&amp;CG325&amp;"));"),""),IF(CH325&lt;&gt;"","&amp;ref(Item/Taskmaster.jpg,nolink,25x25,Taskmaster ("&amp;CH325&amp;"));",""),IF(CI325&lt;&gt;"","&amp;ref(Item/Beastmaster.jpg,nolink,25x25,Beastmaster ("&amp;CI325&amp;"));",""),IF(CJ325&lt;&gt;"","&amp;ref(Nation/LivingLead.jpg,nolink,25x25,Leadership ("&amp;CJ325&amp;"));",""),IF(CK325&lt;&gt;"","&amp;ref(Nation/MagicLead.jpg,nolink,25x25,Magic Leadership ("&amp;CK325&amp;"));",""),IF(CL325&lt;&gt;"","&amp;ref(Nation/UndeadLead.jpg,nolink,25x25,Undead Leadership ("&amp;CL325&amp;"));",""),IF(CM325&lt;&gt;"","&amp;ref(Item/Pillager.jpg,nolink,25x25,Pillager ("&amp;CM325&amp;"));",""),IF(CN325&lt;&gt;"","&amp;ref(Item/Patrol-Bonus.jpg,nolink,25x25,Patrol Bonus ("&amp;CN325&amp;"));",""),IF(CO325&lt;&gt;"",IF(CO325&gt;0,"&amp;ref(Item/Supply-Bonus.jpg,nolink,25x25,Supply Bonus ("&amp;CO325&amp;"));","&amp;ref(Item/Gluttony.jpg,nolink,25x25,Gluttony ("&amp;ABS(CO325)&amp;"));"),""),IF(CP325&lt;&gt;"",IF(CP325&gt;0,"&amp;ref(Item/Water-Breathing.jpg,nolink,25x25,Gift of Water Breathing ("&amp;CP325&amp;"));","&amp;ref(Item/Water-Breathing.jpg,nolink,25x25,Water Breathing);"),""),IF(CQ325&lt;&gt;"","&amp;ref(Item/Sailing.jpg,nolink,25x25,Sailing (Size points "&amp;LEFT(CQ325,LEN(CQ325)-1)&amp;", max size "&amp;RIGHT(CQ325)&amp;"));",""),IF(CR325&lt;&gt;"",IF(LEFT(CR325,1)&lt;&gt;"d",IF(LEFT(CR325,1)&lt;&gt;"g","&amp;ref(Item/Healer.jpg,nolink,25x25,Healer ("&amp;CR325&amp;"));","&amp;ref(Item/Disease-Grinder.jpg,nolink,25x25,Disease Grinder ("&amp;MID(CR325,2,LEN(CR325)-1)&amp;"));"),"&amp;ref(Item/Disease-Healer.jpg,nolink,25x25,Disease Healer ("&amp;MID(CR325,2,LEN(CR325)-1)&amp;"));"),""),IF(CS325&lt;&gt;"","&amp;ref(Item/Mason.jpg,nolink,25x25,Mason);",""))</f>
        <v/>
      </c>
      <c r="FA325" t="str">
        <f t="shared" si="93"/>
        <v/>
      </c>
      <c r="FB325" t="str">
        <f t="shared" si="90"/>
        <v/>
      </c>
      <c r="FC325" t="str">
        <f t="shared" ref="FC325:FC388" si="97">CONCATENATE(IF(EN325&lt;&gt;"","&amp;ref(Item/Far-Caster.jpg,nolink,25x25,Far Caster ("&amp;SUBSTITUTE(SUBSTITUTE(SUBSTITUTE(SUBSTITUTE(SUBSTITUTE(SUBSTITUTE(SUBSTITUTE(SUBSTITUTE(SUBSTITUTE(SUBSTITUTE(SUBSTITUTE(SUBSTITUTE(EN325,"火","Fire, "),"風","Air, "),"水","Water, "),"地","Earth, "),"星","Astral, "),"死","Death, "),"緑","Nature, "),"血","Blood, "),"聖","Priest, "),"霊","Elemental, "),"魔","Sorcery, "),"全","All, ")&amp;"));",""),IF(EO325&lt;&gt;"",SUBSTITUTE(SUBSTITUTE(SUBSTITUTE(SUBSTITUTE(SUBSTITUTE(SUBSTITUTE(SUBSTITUTE(SUBSTITUTE(EO325,"火","&amp;ref(Spell/V_Fire.jpg,nolink,25x25,Fire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(")&amp;"));",""),IF(EP325&lt;&gt;"",SUBSTITUTE(SUBSTITUTE(SUBSTITUTE(SUBSTITUTE(SUBSTITUTE(SUBSTITUTE(SUBSTITUTE(SUBSTITUTE(EP325,"火","&amp;ref(Spell/Vt_Fire.jpg,nolink,25x25,Temporary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D325" t="str">
        <f t="shared" ref="FD325:FD388" si="98">IF(EX325&lt;&gt;"n/a",CONCATENATE(EX325,EY325,IF(AND(OR(EX325&lt;&gt;"",EY325&lt;&gt;""),OR(EZ325&lt;&gt;"",FA325&lt;&gt;"")),"&amp;br;",""),EZ325,FA325,IF(AND(OR(EX325&lt;&gt;"",EY325&lt;&gt;"",EZ325&lt;&gt;"",FA325&lt;&gt;""),OR(FB325&lt;&gt;"",FC325&lt;&gt;"")),"&amp;br;",""),FB325,FC325,IF(AND(OR(EX325&lt;&gt;"",EY325&lt;&gt;"",EZ325&lt;&gt;"",FA325&lt;&gt;"",FB325&lt;&gt;"",FC325&lt;&gt;""),EQ325&lt;&gt;""),"&amp;br;",""),SUBSTITUTE(EQ325,"\n","&amp;br;")),"")</f>
        <v>魔法抵抗+4</v>
      </c>
      <c r="FE325" t="str">
        <f t="shared" ref="FE325:FE388" si="99">CONCATENATE(IF(EV325&lt;&gt;"n/a",EV325,IF(EW325&lt;&gt;"n/a",EW325,IF(EX325&lt;&gt;"n/a",FD325,""))),IF(FF325&lt;&gt;"~","&amp;br;"&amp;FF325,""),IF(FG325&lt;&gt;"~","&amp;br;"&amp;FG325,""))</f>
        <v>魔法抵抗+4</v>
      </c>
      <c r="FF325" t="str">
        <f t="shared" ref="FF325:FF388" si="100">IF(EV325&lt;&gt;"n/a",IF(EW325&lt;&gt;"n/a","&amp;br;"&amp;EW325,IF(EX325&lt;&gt;"n/a","&amp;br;"&amp;FD325,"~")),IF(AND(EW325&lt;&gt;"n/a",EX325&lt;&gt;"n/a"),"&amp;br;"&amp;FD325,"~"))</f>
        <v>~</v>
      </c>
      <c r="FG325" t="str">
        <f t="shared" ref="FG325:FG388" si="101">IF(AND(EV325&lt;&gt;"n/a",EW325&lt;&gt;"n/a",EX325&lt;&gt;"n/a"),IF(EX325&lt;&gt;"n/a","&amp;br;"&amp;FD325,""),"~")</f>
        <v>~</v>
      </c>
      <c r="FH325" s="24" t="str">
        <f t="shared" si="94"/>
        <v xml:space="preserve">|BGCOLOR(#000000):&amp;ref(Item/Misc/Amulet-of-Antimagic.jpg,nolink,75x75,Amulet of Antimagic);|BGCOLOR(BLACK):COLOR(WHITE):''Amulet of Antimagic''|雑貨|&amp;ref(Spell/P_Astral.jpg,nolink,25x25,Astral);1|&amp;ref(Spell/V_Astral.jpg,nolink,25x25,Astral Pearl);5|
|~|&gt;|&gt;|&gt;|魔法抵抗+4|
|&gt;|&gt;|&gt;|&gt;|BGCOLOR(#F5F5F5):特定の攻撃への優れた対策。大型の指揮官には重要|
</v>
      </c>
    </row>
    <row r="326" spans="1:164" x14ac:dyDescent="0.15">
      <c r="A326" t="str">
        <f t="shared" si="95"/>
        <v/>
      </c>
      <c r="C326" s="1" t="s">
        <v>4009</v>
      </c>
      <c r="E326" s="1">
        <v>4</v>
      </c>
      <c r="F326" s="1" t="s">
        <v>4119</v>
      </c>
      <c r="H326" s="1" t="s">
        <v>4113</v>
      </c>
      <c r="J326" s="1">
        <v>5</v>
      </c>
      <c r="DA326" s="2">
        <v>1</v>
      </c>
      <c r="EQ326" s="7" t="s">
        <v>4196</v>
      </c>
      <c r="ER326" s="20" t="s">
        <v>4688</v>
      </c>
      <c r="ES326" t="str">
        <f t="shared" si="91"/>
        <v>BGCOLOR(#000000):&amp;ref(Item/Misc/Spell-Focus.jpg,nolink,75x75,Spell Focus);|BGCOLOR(BLACK):COLOR(WHITE):''Spell Focus''</v>
      </c>
      <c r="ET326" t="str">
        <f t="shared" si="85"/>
        <v>&amp;ref(Spell/P_Astral.jpg,nolink,25x25,Astral);1</v>
      </c>
      <c r="EU326" t="str">
        <f t="shared" si="86"/>
        <v>&amp;ref(Spell/V_Astral.jpg,nolink,25x25,Astral Pearl);5</v>
      </c>
      <c r="EV326" t="str">
        <f t="shared" si="87"/>
        <v>n/a</v>
      </c>
      <c r="EW326" t="str">
        <f t="shared" si="88"/>
        <v>n/a</v>
      </c>
      <c r="EX326" t="str">
        <f t="shared" si="89"/>
        <v/>
      </c>
      <c r="EY326" t="str">
        <f t="shared" si="92"/>
        <v/>
      </c>
      <c r="EZ326" t="str">
        <f t="shared" si="96"/>
        <v/>
      </c>
      <c r="FA326" t="str">
        <f t="shared" si="93"/>
        <v>&amp;ref(Item/Fool's-Luck.jpg,nolink,25x25,Fool's Luck);</v>
      </c>
      <c r="FB326" t="str">
        <f t="shared" si="90"/>
        <v/>
      </c>
      <c r="FC326" t="str">
        <f t="shared" si="97"/>
        <v/>
      </c>
      <c r="FD326" t="str">
        <f t="shared" si="98"/>
        <v>&amp;ref(Item/Fool's-Luck.jpg,nolink,25x25,Fool's Luck);&amp;br;抵抗貫通修正+1</v>
      </c>
      <c r="FE326" t="str">
        <f t="shared" si="99"/>
        <v>&amp;ref(Item/Fool's-Luck.jpg,nolink,25x25,Fool's Luck);&amp;br;抵抗貫通修正+1</v>
      </c>
      <c r="FF326" t="str">
        <f t="shared" si="100"/>
        <v>~</v>
      </c>
      <c r="FG326" t="str">
        <f t="shared" si="101"/>
        <v>~</v>
      </c>
      <c r="FH326" s="24" t="str">
        <f t="shared" si="94"/>
        <v xml:space="preserve">|BGCOLOR(#000000):&amp;ref(Item/Misc/Spell-Focus.jpg,nolink,75x75,Spell Focus);|BGCOLOR(BLACK):COLOR(WHITE):''Spell Focus''|雑貨|&amp;ref(Spell/P_Astral.jpg,nolink,25x25,Astral);1|&amp;ref(Spell/V_Astral.jpg,nolink,25x25,Astral Pearl);5|
|~|&gt;|&gt;|&gt;|&amp;ref(Item/Fool's-Luck.jpg,nolink,25x25,Fool's Luck);&amp;br;抵抗貫通修正+1|
|&gt;|&gt;|&gt;|&gt;|BGCOLOR(#F5F5F5):対応する呪文を使うには非常に優秀。妙なおまけも|
</v>
      </c>
    </row>
    <row r="327" spans="1:164" x14ac:dyDescent="0.15">
      <c r="A327" t="str">
        <f t="shared" si="95"/>
        <v/>
      </c>
      <c r="C327" s="1" t="s">
        <v>4009</v>
      </c>
      <c r="E327" s="1">
        <v>4</v>
      </c>
      <c r="F327" s="1" t="s">
        <v>4120</v>
      </c>
      <c r="H327" s="1" t="s">
        <v>4113</v>
      </c>
      <c r="J327" s="1">
        <v>5</v>
      </c>
      <c r="BT327" s="2" t="s">
        <v>4121</v>
      </c>
      <c r="DC327" s="2">
        <v>1</v>
      </c>
      <c r="DE327" s="2">
        <v>1</v>
      </c>
      <c r="EQ327" s="7" t="s">
        <v>4122</v>
      </c>
      <c r="ER327" s="20" t="s">
        <v>4689</v>
      </c>
      <c r="ES327" t="str">
        <f t="shared" si="91"/>
        <v>BGCOLOR(#000000):&amp;ref(Item/Misc/Eye-of-the-Void.jpg,nolink,75x75,Eye of the Void);|BGCOLOR(BLACK):COLOR(WHITE):''Eye of the Void''</v>
      </c>
      <c r="ET327" t="str">
        <f t="shared" si="85"/>
        <v>&amp;ref(Spell/P_Astral.jpg,nolink,25x25,Astral);1</v>
      </c>
      <c r="EU327" t="str">
        <f t="shared" si="86"/>
        <v>&amp;ref(Spell/V_Astral.jpg,nolink,25x25,Astral Pearl);5</v>
      </c>
      <c r="EV327" t="str">
        <f t="shared" si="87"/>
        <v>n/a</v>
      </c>
      <c r="EW327" t="str">
        <f t="shared" si="88"/>
        <v>n/a</v>
      </c>
      <c r="EX327" t="str">
        <f t="shared" si="89"/>
        <v/>
      </c>
      <c r="EY327" t="str">
        <f t="shared" si="92"/>
        <v>&amp;ref(Item/Spirit-Sight.jpg,nolink,25x25,Spirit Sight);</v>
      </c>
      <c r="EZ327" t="str">
        <f t="shared" si="96"/>
        <v/>
      </c>
      <c r="FA327" t="str">
        <f t="shared" si="93"/>
        <v>&amp;ref(Item/Horror-Marked.jpg,nolink,25x25,Causes Horror Mark);&amp;ref(Item/Affliction.jpg,nolink,25x25,Lost one eye);</v>
      </c>
      <c r="FB327" t="str">
        <f t="shared" si="90"/>
        <v/>
      </c>
      <c r="FC327" t="str">
        <f t="shared" si="97"/>
        <v/>
      </c>
      <c r="FD327" t="str">
        <f t="shared" si="98"/>
        <v>&amp;ref(Item/Spirit-Sight.jpg,nolink,25x25,Spirit Sight);&amp;br;&amp;ref(Item/Horror-Marked.jpg,nolink,25x25,Causes Horror Mark);&amp;ref(Item/Affliction.jpg,nolink,25x25,Lost one eye);&amp;br;魔法抵抗-2、抵抗貫通修正+2&amp;br;装備解除不可</v>
      </c>
      <c r="FE327" t="str">
        <f t="shared" si="99"/>
        <v>&amp;ref(Item/Spirit-Sight.jpg,nolink,25x25,Spirit Sight);&amp;br;&amp;ref(Item/Horror-Marked.jpg,nolink,25x25,Causes Horror Mark);&amp;ref(Item/Affliction.jpg,nolink,25x25,Lost one eye);&amp;br;魔法抵抗-2、抵抗貫通修正+2&amp;br;装備解除不可</v>
      </c>
      <c r="FF327" t="str">
        <f t="shared" si="100"/>
        <v>~</v>
      </c>
      <c r="FG327" t="str">
        <f t="shared" si="101"/>
        <v>~</v>
      </c>
      <c r="FH327" s="24" t="str">
        <f t="shared" si="94"/>
        <v xml:space="preserve">|BGCOLOR(#000000):&amp;ref(Item/Misc/Eye-of-the-Void.jpg,nolink,75x75,Eye of the Void);|BGCOLOR(BLACK):COLOR(WHITE):''Eye of the Void''|雑貨|&amp;ref(Spell/P_Astral.jpg,nolink,25x25,Astral);1|&amp;ref(Spell/V_Astral.jpg,nolink,25x25,Astral Pearl);5|
|~|&gt;|&gt;|&gt;|&amp;ref(Item/Spirit-Sight.jpg,nolink,25x25,Spirit Sight);&amp;br;&amp;ref(Item/Horror-Marked.jpg,nolink,25x25,Causes Horror Mark);&amp;ref(Item/Affliction.jpg,nolink,25x25,Lost one eye);&amp;br;魔法抵抗-2、抵抗貫通修正+2&amp;br;装備解除不可|
|&gt;|&gt;|&gt;|&gt;|BGCOLOR(#F5F5F5):自分も相手も抵抗が困難に。危険も秘める|
</v>
      </c>
    </row>
    <row r="328" spans="1:164" x14ac:dyDescent="0.15">
      <c r="A328" t="str">
        <f t="shared" si="95"/>
        <v/>
      </c>
      <c r="C328" s="1" t="s">
        <v>4009</v>
      </c>
      <c r="E328" s="1">
        <v>4</v>
      </c>
      <c r="F328" s="1" t="s">
        <v>4123</v>
      </c>
      <c r="H328" s="1" t="s">
        <v>4124</v>
      </c>
      <c r="I328" s="1" t="s">
        <v>4100</v>
      </c>
      <c r="J328" s="1">
        <v>10</v>
      </c>
      <c r="K328" s="7">
        <v>5</v>
      </c>
      <c r="DC328" s="2">
        <v>1</v>
      </c>
      <c r="EQ328" s="7" t="s">
        <v>4125</v>
      </c>
      <c r="ER328" s="20" t="s">
        <v>4690</v>
      </c>
      <c r="ES328" t="str">
        <f t="shared" si="91"/>
        <v>BGCOLOR(#000000):&amp;ref(Item/Misc/Stone-Sphere.jpg,nolink,75x75,Stone Sphere);|BGCOLOR(BLACK):COLOR(WHITE):''Stone Sphere''</v>
      </c>
      <c r="ET328" t="str">
        <f t="shared" si="85"/>
        <v>&amp;ref(Spell/P_Astral.jpg,nolink,25x25,Astral);2&amp;ref(Spell/P_Earth.jpg,nolink,25x25,Earth);1</v>
      </c>
      <c r="EU328" t="str">
        <f t="shared" si="86"/>
        <v>&amp;ref(Spell/V_Astral.jpg,nolink,25x25,Astral Pearl);10&amp;ref(Spell/V_Earth.jpg,nolink,25x25,Earth Gem);5</v>
      </c>
      <c r="EV328" t="str">
        <f t="shared" si="87"/>
        <v>n/a</v>
      </c>
      <c r="EW328" t="str">
        <f t="shared" si="88"/>
        <v>n/a</v>
      </c>
      <c r="EX328" t="str">
        <f t="shared" si="89"/>
        <v/>
      </c>
      <c r="EY328" t="str">
        <f t="shared" si="92"/>
        <v/>
      </c>
      <c r="EZ328" t="str">
        <f t="shared" si="96"/>
        <v/>
      </c>
      <c r="FA328" t="str">
        <f t="shared" si="93"/>
        <v>&amp;ref(Item/Horror-Marked.jpg,nolink,25x25,Causes Horror Mark);</v>
      </c>
      <c r="FB328" t="str">
        <f t="shared" si="90"/>
        <v/>
      </c>
      <c r="FC328" t="str">
        <f t="shared" si="97"/>
        <v/>
      </c>
      <c r="FD328" t="str">
        <f t="shared" si="98"/>
        <v>&amp;ref(Item/Horror-Marked.jpg,nolink,25x25,Causes Horror Mark);&amp;br;非戦闘時使用可能：Astral Window</v>
      </c>
      <c r="FE328" t="str">
        <f t="shared" si="99"/>
        <v>&amp;ref(Item/Horror-Marked.jpg,nolink,25x25,Causes Horror Mark);&amp;br;非戦闘時使用可能：Astral Window</v>
      </c>
      <c r="FF328" t="str">
        <f t="shared" si="100"/>
        <v>~</v>
      </c>
      <c r="FG328" t="str">
        <f t="shared" si="101"/>
        <v>~</v>
      </c>
      <c r="FH328" s="24" t="str">
        <f t="shared" si="94"/>
        <v xml:space="preserve">|BGCOLOR(#000000):&amp;ref(Item/Misc/Stone-Sphere.jpg,nolink,75x75,Stone Sphere);|BGCOLOR(BLACK):COLOR(WHITE):''Stone Sphere''|雑貨|&amp;ref(Spell/P_Astral.jpg,nolink,25x25,Astral);2&amp;ref(Spell/P_Earth.jpg,nolink,25x25,Earth);1|&amp;ref(Spell/V_Astral.jpg,nolink,25x25,Astral Pearl);10&amp;ref(Spell/V_Earth.jpg,nolink,25x25,Earth Gem);5|
|~|&gt;|&gt;|&gt;|&amp;ref(Item/Horror-Marked.jpg,nolink,25x25,Causes Horror Mark);&amp;br;非戦闘時使用可能：Astral Window|
|&gt;|&gt;|&gt;|&gt;|BGCOLOR(#F5F5F5):初期費用だけで好きなだけ覗き見ができる|
</v>
      </c>
    </row>
    <row r="329" spans="1:164" x14ac:dyDescent="0.15">
      <c r="A329" t="str">
        <f t="shared" si="95"/>
        <v/>
      </c>
      <c r="C329" s="1" t="s">
        <v>4009</v>
      </c>
      <c r="E329" s="1">
        <v>4</v>
      </c>
      <c r="F329" s="1" t="s">
        <v>4126</v>
      </c>
      <c r="H329" s="1" t="s">
        <v>4124</v>
      </c>
      <c r="I329" s="1" t="s">
        <v>4127</v>
      </c>
      <c r="J329" s="1">
        <v>10</v>
      </c>
      <c r="K329" s="7">
        <v>10</v>
      </c>
      <c r="EI329" s="2">
        <v>1</v>
      </c>
      <c r="ER329" s="20" t="s">
        <v>4691</v>
      </c>
      <c r="ES329" t="str">
        <f t="shared" si="91"/>
        <v>BGCOLOR(#000000):&amp;ref(Item/Misc/Crystal-Coin.jpg,nolink,75x75,Crystal Coin);|BGCOLOR(BLACK):COLOR(WHITE):''Crystal Coin''</v>
      </c>
      <c r="ET329" t="str">
        <f t="shared" si="85"/>
        <v>&amp;ref(Spell/P_Astral.jpg,nolink,25x25,Astral);2&amp;ref(Spell/P_Earth.jpg,nolink,25x25,Earth);2</v>
      </c>
      <c r="EU329" t="str">
        <f t="shared" si="86"/>
        <v>&amp;ref(Spell/V_Astral.jpg,nolink,25x25,Astral Pearl);10&amp;ref(Spell/V_Earth.jpg,nolink,25x25,Earth Gem);10</v>
      </c>
      <c r="EV329" t="str">
        <f t="shared" si="87"/>
        <v>n/a</v>
      </c>
      <c r="EW329" t="str">
        <f t="shared" si="88"/>
        <v>n/a</v>
      </c>
      <c r="EX329" t="str">
        <f t="shared" si="89"/>
        <v/>
      </c>
      <c r="EY329" t="str">
        <f t="shared" si="92"/>
        <v/>
      </c>
      <c r="EZ329" t="str">
        <f t="shared" si="96"/>
        <v/>
      </c>
      <c r="FA329" t="str">
        <f t="shared" si="93"/>
        <v/>
      </c>
      <c r="FB329" t="str">
        <f t="shared" si="90"/>
        <v>&amp;ref(Spell/P_Astral.jpg,nolink,25x25,Astral Magic Bonus (1));</v>
      </c>
      <c r="FC329" t="str">
        <f t="shared" si="97"/>
        <v/>
      </c>
      <c r="FD329" t="str">
        <f t="shared" si="98"/>
        <v>&amp;ref(Spell/P_Astral.jpg,nolink,25x25,Astral Magic Bonus (1));</v>
      </c>
      <c r="FE329" t="str">
        <f t="shared" si="99"/>
        <v>&amp;ref(Spell/P_Astral.jpg,nolink,25x25,Astral Magic Bonus (1));</v>
      </c>
      <c r="FF329" t="str">
        <f t="shared" si="100"/>
        <v>~</v>
      </c>
      <c r="FG329" t="str">
        <f t="shared" si="101"/>
        <v>~</v>
      </c>
      <c r="FH329" s="24" t="str">
        <f t="shared" si="94"/>
        <v xml:space="preserve">|BGCOLOR(#000000):&amp;ref(Item/Misc/Crystal-Coin.jpg,nolink,75x75,Crystal Coin);|BGCOLOR(BLACK):COLOR(WHITE):''Crystal Coin''|雑貨|&amp;ref(Spell/P_Astral.jpg,nolink,25x25,Astral);2&amp;ref(Spell/P_Earth.jpg,nolink,25x25,Earth);2|&amp;ref(Spell/V_Astral.jpg,nolink,25x25,Astral Pearl);10&amp;ref(Spell/V_Earth.jpg,nolink,25x25,Earth Gem);10|
|~|&gt;|&gt;|&gt;|&amp;ref(Spell/P_Astral.jpg,nolink,25x25,Astral Magic Bonus (1));|
|&gt;|&gt;|&gt;|&gt;|BGCOLOR(#F5F5F5):星魔法増強。やや作りにくい|
</v>
      </c>
    </row>
    <row r="330" spans="1:164" x14ac:dyDescent="0.15">
      <c r="A330" t="str">
        <f t="shared" si="95"/>
        <v/>
      </c>
      <c r="C330" s="1" t="s">
        <v>4009</v>
      </c>
      <c r="E330" s="1">
        <v>4</v>
      </c>
      <c r="F330" s="1" t="s">
        <v>4128</v>
      </c>
      <c r="H330" s="1" t="s">
        <v>4129</v>
      </c>
      <c r="J330" s="1">
        <v>5</v>
      </c>
      <c r="CL330" s="2">
        <v>5</v>
      </c>
      <c r="DT330" s="19" t="s">
        <v>4130</v>
      </c>
      <c r="EQ330" s="7" t="s">
        <v>4131</v>
      </c>
      <c r="ER330" s="20" t="s">
        <v>4692</v>
      </c>
      <c r="ES330" t="str">
        <f t="shared" si="91"/>
        <v>BGCOLOR(#000000):&amp;ref(Item/Misc/Amulet-of-the-Dead.jpg,nolink,75x75,Amulet of the Dead);|BGCOLOR(BLACK):COLOR(WHITE):''Amulet of the Dead''</v>
      </c>
      <c r="ET330" t="str">
        <f t="shared" si="85"/>
        <v>&amp;ref(Spell/P_Death.jpg,nolink,25x25,Death);1</v>
      </c>
      <c r="EU330" t="str">
        <f t="shared" si="86"/>
        <v>&amp;ref(Spell/V_Death.jpg,nolink,25x25,Death Gem);5</v>
      </c>
      <c r="EV330" t="str">
        <f t="shared" si="87"/>
        <v>n/a</v>
      </c>
      <c r="EW330" t="str">
        <f t="shared" si="88"/>
        <v>n/a</v>
      </c>
      <c r="EX330" t="str">
        <f t="shared" si="89"/>
        <v/>
      </c>
      <c r="EY330" t="str">
        <f t="shared" si="92"/>
        <v/>
      </c>
      <c r="EZ330" t="str">
        <f t="shared" si="96"/>
        <v>&amp;ref(Nation/UndeadLead.jpg,nolink,25x25,Undead Leadership (5));</v>
      </c>
      <c r="FA330" t="str">
        <f t="shared" si="93"/>
        <v/>
      </c>
      <c r="FB330" t="str">
        <f t="shared" si="90"/>
        <v>&amp;ref(Item/Reanimation-Bonus.jpg,nolink,25x25,Reanimation Bonus (2/2));</v>
      </c>
      <c r="FC330" t="str">
        <f t="shared" si="97"/>
        <v/>
      </c>
      <c r="FD330" t="str">
        <f t="shared" si="98"/>
        <v>&amp;ref(Nation/UndeadLead.jpg,nolink,25x25,Undead Leadership (5));&amp;br;&amp;ref(Item/Reanimation-Bonus.jpg,nolink,25x25,Reanimation Bonus (2/2));&amp;br;戦闘時使用可能：Animate Skeleton</v>
      </c>
      <c r="FE330" t="str">
        <f t="shared" si="99"/>
        <v>&amp;ref(Nation/UndeadLead.jpg,nolink,25x25,Undead Leadership (5));&amp;br;&amp;ref(Item/Reanimation-Bonus.jpg,nolink,25x25,Reanimation Bonus (2/2));&amp;br;戦闘時使用可能：Animate Skeleton</v>
      </c>
      <c r="FF330" t="str">
        <f t="shared" si="100"/>
        <v>~</v>
      </c>
      <c r="FG330" t="str">
        <f t="shared" si="101"/>
        <v>~</v>
      </c>
      <c r="FH330" s="24" t="str">
        <f t="shared" si="94"/>
        <v xml:space="preserve">|BGCOLOR(#000000):&amp;ref(Item/Misc/Amulet-of-the-Dead.jpg,nolink,75x75,Amulet of the Dead);|BGCOLOR(BLACK):COLOR(WHITE):''Amulet of the Dead''|雑貨|&amp;ref(Spell/P_Death.jpg,nolink,25x25,Death);1|&amp;ref(Spell/V_Death.jpg,nolink,25x25,Death Gem);5|
|~|&gt;|&gt;|&gt;|&amp;ref(Nation/UndeadLead.jpg,nolink,25x25,Undead Leadership (5));&amp;br;&amp;ref(Item/Reanimation-Bonus.jpg,nolink,25x25,Reanimation Bonus (2/2));&amp;br;戦闘時使用可能：Animate Skeleton|
|&gt;|&gt;|&gt;|&gt;|BGCOLOR(#F5F5F5):下等なアンデッドの製造に。戦闘での用途も持つ|
</v>
      </c>
    </row>
    <row r="331" spans="1:164" x14ac:dyDescent="0.15">
      <c r="A331" t="str">
        <f t="shared" si="95"/>
        <v/>
      </c>
      <c r="C331" s="1" t="s">
        <v>4009</v>
      </c>
      <c r="E331" s="1">
        <v>4</v>
      </c>
      <c r="F331" s="1" t="s">
        <v>4132</v>
      </c>
      <c r="H331" s="1" t="s">
        <v>4133</v>
      </c>
      <c r="J331" s="1">
        <v>10</v>
      </c>
      <c r="ED331" s="2">
        <v>14</v>
      </c>
      <c r="ER331" s="20" t="s">
        <v>4693</v>
      </c>
      <c r="ES331" t="str">
        <f t="shared" si="91"/>
        <v>BGCOLOR(#000000):&amp;ref(Item/Misc/Skull-Mentor.jpg,nolink,75x75,Skull Mentor);|BGCOLOR(BLACK):COLOR(WHITE):''Skull Mentor''</v>
      </c>
      <c r="ET331" t="str">
        <f t="shared" si="85"/>
        <v>&amp;ref(Spell/P_Death.jpg,nolink,25x25,Death);2</v>
      </c>
      <c r="EU331" t="str">
        <f t="shared" si="86"/>
        <v>&amp;ref(Spell/V_Death.jpg,nolink,25x25,Death Gem);10</v>
      </c>
      <c r="EV331" t="str">
        <f t="shared" si="87"/>
        <v>n/a</v>
      </c>
      <c r="EW331" t="str">
        <f t="shared" si="88"/>
        <v>n/a</v>
      </c>
      <c r="EX331" t="str">
        <f t="shared" si="89"/>
        <v/>
      </c>
      <c r="EY331" t="str">
        <f t="shared" si="92"/>
        <v/>
      </c>
      <c r="EZ331" t="str">
        <f t="shared" si="96"/>
        <v/>
      </c>
      <c r="FA331" t="str">
        <f t="shared" si="93"/>
        <v/>
      </c>
      <c r="FB331" t="str">
        <f t="shared" si="90"/>
        <v>&amp;ref(Item/Adept-Researcher.jpg,nolink,25x25,Adept Researcher (14));</v>
      </c>
      <c r="FC331" t="str">
        <f t="shared" si="97"/>
        <v/>
      </c>
      <c r="FD331" t="str">
        <f t="shared" si="98"/>
        <v>&amp;ref(Item/Adept-Researcher.jpg,nolink,25x25,Adept Researcher (14));</v>
      </c>
      <c r="FE331" t="str">
        <f t="shared" si="99"/>
        <v>&amp;ref(Item/Adept-Researcher.jpg,nolink,25x25,Adept Researcher (14));</v>
      </c>
      <c r="FF331" t="str">
        <f t="shared" si="100"/>
        <v>~</v>
      </c>
      <c r="FG331" t="str">
        <f t="shared" si="101"/>
        <v>~</v>
      </c>
      <c r="FH331" s="24" t="str">
        <f t="shared" si="94"/>
        <v xml:space="preserve">|BGCOLOR(#000000):&amp;ref(Item/Misc/Skull-Mentor.jpg,nolink,75x75,Skull Mentor);|BGCOLOR(BLACK):COLOR(WHITE):''Skull Mentor''|雑貨|&amp;ref(Spell/P_Death.jpg,nolink,25x25,Death);2|&amp;ref(Spell/V_Death.jpg,nolink,25x25,Death Gem);10|
|~|&gt;|&gt;|&gt;|&amp;ref(Item/Adept-Researcher.jpg,nolink,25x25,Adept Researcher (14));|
|&gt;|&gt;|&gt;|&gt;|BGCOLOR(#F5F5F5):研究力の大幅な増強。価格も相応に高い|
</v>
      </c>
    </row>
    <row r="332" spans="1:164" x14ac:dyDescent="0.15">
      <c r="A332" t="str">
        <f t="shared" si="95"/>
        <v/>
      </c>
      <c r="C332" s="1" t="s">
        <v>4009</v>
      </c>
      <c r="E332" s="1">
        <v>4</v>
      </c>
      <c r="F332" s="1" t="s">
        <v>4134</v>
      </c>
      <c r="H332" s="1" t="s">
        <v>4133</v>
      </c>
      <c r="J332" s="1">
        <v>10</v>
      </c>
      <c r="CA332" s="2">
        <v>10</v>
      </c>
      <c r="DD332" s="2">
        <v>1</v>
      </c>
      <c r="ER332" s="20" t="s">
        <v>4694</v>
      </c>
      <c r="ES332" t="str">
        <f t="shared" si="91"/>
        <v>BGCOLOR(#000000):&amp;ref(Item/Misc/Bane-Venom-Charm.jpg,nolink,75x75,Bane Venom Charm);|BGCOLOR(BLACK):COLOR(WHITE):''Bane Venom Charm''</v>
      </c>
      <c r="ET332" t="str">
        <f t="shared" si="85"/>
        <v>&amp;ref(Spell/P_Death.jpg,nolink,25x25,Death);2</v>
      </c>
      <c r="EU332" t="str">
        <f t="shared" si="86"/>
        <v>&amp;ref(Spell/V_Death.jpg,nolink,25x25,Death Gem);10</v>
      </c>
      <c r="EV332" t="str">
        <f t="shared" si="87"/>
        <v>n/a</v>
      </c>
      <c r="EW332" t="str">
        <f t="shared" si="88"/>
        <v>n/a</v>
      </c>
      <c r="EX332" t="str">
        <f t="shared" si="89"/>
        <v/>
      </c>
      <c r="EY332" t="str">
        <f t="shared" si="92"/>
        <v>&amp;ref(Item/Reaper.jpg,nolink,25x25,Reaper (10));</v>
      </c>
      <c r="EZ332" t="str">
        <f t="shared" si="96"/>
        <v/>
      </c>
      <c r="FA332" t="str">
        <f t="shared" si="93"/>
        <v>&amp;ref(Item/Diseased.jpg,nolink,25x25,Diseased);</v>
      </c>
      <c r="FB332" t="str">
        <f t="shared" si="90"/>
        <v/>
      </c>
      <c r="FC332" t="str">
        <f t="shared" si="97"/>
        <v/>
      </c>
      <c r="FD332" t="str">
        <f t="shared" si="98"/>
        <v>&amp;ref(Item/Reaper.jpg,nolink,25x25,Reaper (10));&amp;br;&amp;ref(Item/Diseased.jpg,nolink,25x25,Diseased);</v>
      </c>
      <c r="FE332" t="str">
        <f t="shared" si="99"/>
        <v>&amp;ref(Item/Reaper.jpg,nolink,25x25,Reaper (10));&amp;br;&amp;ref(Item/Diseased.jpg,nolink,25x25,Diseased);</v>
      </c>
      <c r="FF332" t="str">
        <f t="shared" si="100"/>
        <v>~</v>
      </c>
      <c r="FG332" t="str">
        <f t="shared" si="101"/>
        <v>~</v>
      </c>
      <c r="FH332" s="24" t="str">
        <f t="shared" si="94"/>
        <v xml:space="preserve">|BGCOLOR(#000000):&amp;ref(Item/Misc/Bane-Venom-Charm.jpg,nolink,75x75,Bane Venom Charm);|BGCOLOR(BLACK):COLOR(WHITE):''Bane Venom Charm''|雑貨|&amp;ref(Spell/P_Death.jpg,nolink,25x25,Death);2|&amp;ref(Spell/V_Death.jpg,nolink,25x25,Death Gem);10|
|~|&gt;|&gt;|&gt;|&amp;ref(Item/Reaper.jpg,nolink,25x25,Reaper (10));&amp;br;&amp;ref(Item/Diseased.jpg,nolink,25x25,Diseased);|
|&gt;|&gt;|&gt;|&gt;|BGCOLOR(#F5F5F5):破壊工作用。取扱注意|
</v>
      </c>
    </row>
    <row r="333" spans="1:164" x14ac:dyDescent="0.15">
      <c r="A333" t="str">
        <f t="shared" si="95"/>
        <v/>
      </c>
      <c r="C333" s="1" t="s">
        <v>4009</v>
      </c>
      <c r="E333" s="1">
        <v>4</v>
      </c>
      <c r="F333" s="1" t="s">
        <v>4136</v>
      </c>
      <c r="H333" s="1" t="s">
        <v>4137</v>
      </c>
      <c r="J333" s="1">
        <v>5</v>
      </c>
      <c r="CG333" s="2">
        <v>1</v>
      </c>
      <c r="ER333" s="20" t="s">
        <v>4695</v>
      </c>
      <c r="ES333" t="str">
        <f t="shared" si="91"/>
        <v>BGCOLOR(#000000):&amp;ref(Item/Misc/Horn-of-Valor.jpg,nolink,75x75,Horn of Valor);|BGCOLOR(BLACK):COLOR(WHITE):''Horn of Valor''</v>
      </c>
      <c r="ET333" t="str">
        <f t="shared" si="85"/>
        <v>&amp;ref(Spell/P_Nature.jpg,nolink,25x25,Nature);1</v>
      </c>
      <c r="EU333" t="str">
        <f t="shared" si="86"/>
        <v>&amp;ref(Spell/V_Nature.jpg,nolink,25x25,Nature Gem);5</v>
      </c>
      <c r="EV333" t="str">
        <f t="shared" si="87"/>
        <v>n/a</v>
      </c>
      <c r="EW333" t="str">
        <f t="shared" si="88"/>
        <v>n/a</v>
      </c>
      <c r="EX333" t="str">
        <f t="shared" si="89"/>
        <v/>
      </c>
      <c r="EY333" t="str">
        <f t="shared" si="92"/>
        <v/>
      </c>
      <c r="EZ333" t="str">
        <f t="shared" si="96"/>
        <v>&amp;ref(Item/Inspirational.jpg,nolink,25x25,Inspirational (1));</v>
      </c>
      <c r="FA333" t="str">
        <f t="shared" si="93"/>
        <v/>
      </c>
      <c r="FB333" t="str">
        <f t="shared" si="90"/>
        <v/>
      </c>
      <c r="FC333" t="str">
        <f t="shared" si="97"/>
        <v/>
      </c>
      <c r="FD333" t="str">
        <f t="shared" si="98"/>
        <v>&amp;ref(Item/Inspirational.jpg,nolink,25x25,Inspirational (1));</v>
      </c>
      <c r="FE333" t="str">
        <f t="shared" si="99"/>
        <v>&amp;ref(Item/Inspirational.jpg,nolink,25x25,Inspirational (1));</v>
      </c>
      <c r="FF333" t="str">
        <f t="shared" si="100"/>
        <v>~</v>
      </c>
      <c r="FG333" t="str">
        <f t="shared" si="101"/>
        <v>~</v>
      </c>
      <c r="FH333" s="24" t="str">
        <f t="shared" si="94"/>
        <v xml:space="preserve">|BGCOLOR(#000000):&amp;ref(Item/Misc/Horn-of-Valor.jpg,nolink,75x75,Horn of Valor);|BGCOLOR(BLACK):COLOR(WHITE):''Horn of Valor''|雑貨|&amp;ref(Spell/P_Nature.jpg,nolink,25x25,Nature);1|&amp;ref(Spell/V_Nature.jpg,nolink,25x25,Nature Gem);5|
|~|&gt;|&gt;|&gt;|&amp;ref(Item/Inspirational.jpg,nolink,25x25,Inspirational (1));|
|&gt;|&gt;|&gt;|&gt;|BGCOLOR(#F5F5F5):指揮官が持つだけで有効。量産も容易|
</v>
      </c>
    </row>
    <row r="334" spans="1:164" x14ac:dyDescent="0.15">
      <c r="A334" t="str">
        <f t="shared" si="95"/>
        <v/>
      </c>
      <c r="C334" s="1" t="s">
        <v>4009</v>
      </c>
      <c r="E334" s="1">
        <v>4</v>
      </c>
      <c r="F334" s="1" t="s">
        <v>4138</v>
      </c>
      <c r="H334" s="1" t="s">
        <v>4137</v>
      </c>
      <c r="I334" s="1" t="s">
        <v>4100</v>
      </c>
      <c r="J334" s="1">
        <v>5</v>
      </c>
      <c r="K334" s="7">
        <v>5</v>
      </c>
      <c r="AX334" s="2">
        <v>15</v>
      </c>
      <c r="CY334" s="2">
        <v>1</v>
      </c>
      <c r="ER334" s="20" t="s">
        <v>4696</v>
      </c>
      <c r="ES334" t="str">
        <f t="shared" si="91"/>
        <v>BGCOLOR(#000000):&amp;ref(Item/Misc/Acorn-Necklace.jpg,nolink,75x75,Acorn Necklace);|BGCOLOR(BLACK):COLOR(WHITE):''Acorn Necklace''</v>
      </c>
      <c r="ET334" t="str">
        <f t="shared" si="85"/>
        <v>&amp;ref(Spell/P_Nature.jpg,nolink,25x25,Nature);1&amp;ref(Spell/P_Earth.jpg,nolink,25x25,Earth);1</v>
      </c>
      <c r="EU334" t="str">
        <f t="shared" si="86"/>
        <v>&amp;ref(Spell/V_Nature.jpg,nolink,25x25,Nature Gem);5&amp;ref(Spell/V_Earth.jpg,nolink,25x25,Earth Gem);5</v>
      </c>
      <c r="EV334" t="str">
        <f t="shared" si="87"/>
        <v>n/a</v>
      </c>
      <c r="EW334" t="str">
        <f t="shared" si="88"/>
        <v>n/a</v>
      </c>
      <c r="EX334" t="str">
        <f t="shared" si="89"/>
        <v>&amp;ref(Item/Shock-Resistant.jpg,nolink,25x25,Shock Resistant (15));</v>
      </c>
      <c r="EY334" t="str">
        <f t="shared" si="92"/>
        <v/>
      </c>
      <c r="EZ334" t="str">
        <f t="shared" si="96"/>
        <v/>
      </c>
      <c r="FA334" t="str">
        <f t="shared" si="93"/>
        <v>&amp;ref(Item/Lucky.jpg,nolink,25x25,Lucky);</v>
      </c>
      <c r="FB334" t="str">
        <f t="shared" si="90"/>
        <v/>
      </c>
      <c r="FC334" t="str">
        <f t="shared" si="97"/>
        <v/>
      </c>
      <c r="FD334" t="str">
        <f t="shared" si="98"/>
        <v>&amp;ref(Item/Shock-Resistant.jpg,nolink,25x25,Shock Resistant (15));&amp;br;&amp;ref(Item/Lucky.jpg,nolink,25x25,Lucky);</v>
      </c>
      <c r="FE334" t="str">
        <f t="shared" si="99"/>
        <v>&amp;ref(Item/Shock-Resistant.jpg,nolink,25x25,Shock Resistant (15));&amp;br;&amp;ref(Item/Lucky.jpg,nolink,25x25,Lucky);</v>
      </c>
      <c r="FF334" t="str">
        <f t="shared" si="100"/>
        <v>~</v>
      </c>
      <c r="FG334" t="str">
        <f t="shared" si="101"/>
        <v>~</v>
      </c>
      <c r="FH334" s="24" t="str">
        <f t="shared" si="94"/>
        <v xml:space="preserve">|BGCOLOR(#000000):&amp;ref(Item/Misc/Acorn-Necklace.jpg,nolink,75x75,Acorn Necklace);|BGCOLOR(BLACK):COLOR(WHITE):''Acorn Necklace''|雑貨|&amp;ref(Spell/P_Nature.jpg,nolink,25x25,Nature);1&amp;ref(Spell/P_Earth.jpg,nolink,25x25,Earth);1|&amp;ref(Spell/V_Nature.jpg,nolink,25x25,Nature Gem);5&amp;ref(Spell/V_Earth.jpg,nolink,25x25,Earth Gem);5|
|~|&gt;|&gt;|&gt;|&amp;ref(Item/Shock-Resistant.jpg,nolink,25x25,Shock Resistant (15));&amp;br;&amp;ref(Item/Lucky.jpg,nolink,25x25,Lucky);|
|&gt;|&gt;|&gt;|&gt;|BGCOLOR(#F5F5F5):電撃に強いお守り。星に頼らず幸運を得る|
</v>
      </c>
    </row>
    <row r="335" spans="1:164" x14ac:dyDescent="0.15">
      <c r="A335" t="str">
        <f t="shared" si="95"/>
        <v/>
      </c>
      <c r="C335" s="1" t="s">
        <v>4009</v>
      </c>
      <c r="E335" s="1">
        <v>4</v>
      </c>
      <c r="F335" s="1" t="s">
        <v>4140</v>
      </c>
      <c r="H335" s="1" t="s">
        <v>4137</v>
      </c>
      <c r="J335" s="1">
        <v>5</v>
      </c>
      <c r="CO335" s="2">
        <v>50</v>
      </c>
      <c r="ER335" s="20" t="s">
        <v>4697</v>
      </c>
      <c r="ES335" t="str">
        <f t="shared" si="91"/>
        <v>BGCOLOR(#000000):&amp;ref(Item/Misc/Endless-Bag-of-Wine.jpg,nolink,75x75,Endless Bag of Wine);|BGCOLOR(BLACK):COLOR(WHITE):''Endless Bag of Wine''</v>
      </c>
      <c r="ET335" t="str">
        <f t="shared" si="85"/>
        <v>&amp;ref(Spell/P_Nature.jpg,nolink,25x25,Nature);1</v>
      </c>
      <c r="EU335" t="str">
        <f t="shared" si="86"/>
        <v>&amp;ref(Spell/V_Nature.jpg,nolink,25x25,Nature Gem);5</v>
      </c>
      <c r="EV335" t="str">
        <f t="shared" si="87"/>
        <v>n/a</v>
      </c>
      <c r="EW335" t="str">
        <f t="shared" si="88"/>
        <v>n/a</v>
      </c>
      <c r="EX335" t="str">
        <f t="shared" si="89"/>
        <v/>
      </c>
      <c r="EY335" t="str">
        <f t="shared" si="92"/>
        <v/>
      </c>
      <c r="EZ335" t="str">
        <f t="shared" si="96"/>
        <v>&amp;ref(Item/Supply-Bonus.jpg,nolink,25x25,Supply Bonus (50));</v>
      </c>
      <c r="FA335" t="str">
        <f t="shared" si="93"/>
        <v/>
      </c>
      <c r="FB335" t="str">
        <f t="shared" si="90"/>
        <v/>
      </c>
      <c r="FC335" t="str">
        <f t="shared" si="97"/>
        <v/>
      </c>
      <c r="FD335" t="str">
        <f t="shared" si="98"/>
        <v>&amp;ref(Item/Supply-Bonus.jpg,nolink,25x25,Supply Bonus (50));</v>
      </c>
      <c r="FE335" t="str">
        <f t="shared" si="99"/>
        <v>&amp;ref(Item/Supply-Bonus.jpg,nolink,25x25,Supply Bonus (50));</v>
      </c>
      <c r="FF335" t="str">
        <f t="shared" si="100"/>
        <v>~</v>
      </c>
      <c r="FG335" t="str">
        <f t="shared" si="101"/>
        <v>~</v>
      </c>
      <c r="FH335" s="24" t="str">
        <f t="shared" si="94"/>
        <v xml:space="preserve">|BGCOLOR(#000000):&amp;ref(Item/Misc/Endless-Bag-of-Wine.jpg,nolink,75x75,Endless Bag of Wine);|BGCOLOR(BLACK):COLOR(WHITE):''Endless Bag of Wine''|雑貨|&amp;ref(Spell/P_Nature.jpg,nolink,25x25,Nature);1|&amp;ref(Spell/V_Nature.jpg,nolink,25x25,Nature Gem);5|
|~|&gt;|&gt;|&gt;|&amp;ref(Item/Supply-Bonus.jpg,nolink,25x25,Supply Bonus (50));|
|&gt;|&gt;|&gt;|&gt;|BGCOLOR(#F5F5F5):食事代わりの酒。容量は小さいが安価|
</v>
      </c>
    </row>
    <row r="336" spans="1:164" x14ac:dyDescent="0.15">
      <c r="A336" t="str">
        <f t="shared" si="95"/>
        <v/>
      </c>
      <c r="C336" s="1" t="s">
        <v>4009</v>
      </c>
      <c r="E336" s="1">
        <v>4</v>
      </c>
      <c r="F336" s="1" t="s">
        <v>4141</v>
      </c>
      <c r="H336" s="1" t="s">
        <v>4137</v>
      </c>
      <c r="J336" s="1">
        <v>5</v>
      </c>
      <c r="CW336" s="2" t="s">
        <v>4139</v>
      </c>
      <c r="ER336" s="20" t="s">
        <v>4698</v>
      </c>
      <c r="ES336" t="str">
        <f t="shared" si="91"/>
        <v>BGCOLOR(#000000):&amp;ref(Item/Misc/Amulet-of-Giants.jpg,nolink,75x75,Amulet of Giants);|BGCOLOR(BLACK):COLOR(WHITE):''Amulet of Giants''</v>
      </c>
      <c r="ET336" t="str">
        <f t="shared" si="85"/>
        <v>&amp;ref(Spell/P_Nature.jpg,nolink,25x25,Nature);1</v>
      </c>
      <c r="EU336" t="str">
        <f t="shared" si="86"/>
        <v>&amp;ref(Spell/V_Nature.jpg,nolink,25x25,Nature Gem);5</v>
      </c>
      <c r="EV336" t="str">
        <f t="shared" si="87"/>
        <v>n/a</v>
      </c>
      <c r="EW336" t="str">
        <f t="shared" si="88"/>
        <v>n/a</v>
      </c>
      <c r="EX336" t="str">
        <f t="shared" si="89"/>
        <v/>
      </c>
      <c r="EY336" t="str">
        <f t="shared" si="92"/>
        <v/>
      </c>
      <c r="EZ336" t="str">
        <f t="shared" si="96"/>
        <v/>
      </c>
      <c r="FA336" t="str">
        <f t="shared" si="93"/>
        <v>&amp;ref(Item/Enlarged.jpg,nolink,25x25,Enlarged (Up to Size 4));</v>
      </c>
      <c r="FB336" t="str">
        <f t="shared" si="90"/>
        <v/>
      </c>
      <c r="FC336" t="str">
        <f t="shared" si="97"/>
        <v/>
      </c>
      <c r="FD336" t="str">
        <f t="shared" si="98"/>
        <v>&amp;ref(Item/Enlarged.jpg,nolink,25x25,Enlarged (Up to Size 4));</v>
      </c>
      <c r="FE336" t="str">
        <f t="shared" si="99"/>
        <v>&amp;ref(Item/Enlarged.jpg,nolink,25x25,Enlarged (Up to Size 4));</v>
      </c>
      <c r="FF336" t="str">
        <f t="shared" si="100"/>
        <v>~</v>
      </c>
      <c r="FG336" t="str">
        <f t="shared" si="101"/>
        <v>~</v>
      </c>
      <c r="FH336" s="24" t="str">
        <f t="shared" si="94"/>
        <v xml:space="preserve">|BGCOLOR(#000000):&amp;ref(Item/Misc/Amulet-of-Giants.jpg,nolink,75x75,Amulet of Giants);|BGCOLOR(BLACK):COLOR(WHITE):''Amulet of Giants''|雑貨|&amp;ref(Spell/P_Nature.jpg,nolink,25x25,Nature);1|&amp;ref(Spell/V_Nature.jpg,nolink,25x25,Nature Gem);5|
|~|&gt;|&gt;|&gt;|&amp;ref(Item/Enlarged.jpg,nolink,25x25,Enlarged (Up to Size 4));|
|&gt;|&gt;|&gt;|&gt;|BGCOLOR(#F5F5F5):サイズ4までの制限で巨大化。利点と欠点を併せ持つ|
</v>
      </c>
    </row>
    <row r="337" spans="1:164" x14ac:dyDescent="0.15">
      <c r="A337" t="str">
        <f t="shared" si="95"/>
        <v/>
      </c>
      <c r="C337" s="1" t="s">
        <v>4009</v>
      </c>
      <c r="E337" s="1">
        <v>4</v>
      </c>
      <c r="F337" s="1" t="s">
        <v>4142</v>
      </c>
      <c r="H337" s="1" t="s">
        <v>4143</v>
      </c>
      <c r="J337" s="1">
        <v>10</v>
      </c>
      <c r="BR337" s="2">
        <v>1</v>
      </c>
      <c r="BT337" s="2">
        <v>50</v>
      </c>
      <c r="BU337" s="2">
        <v>10</v>
      </c>
      <c r="EQ337" s="7" t="s">
        <v>4700</v>
      </c>
      <c r="ER337" s="20" t="s">
        <v>4699</v>
      </c>
      <c r="ES337" t="str">
        <f t="shared" si="91"/>
        <v>BGCOLOR(#000000):&amp;ref(Item/Misc/Lychantropos'-Amulet.jpg,nolink,75x75,Lychantropos' Amulet);|BGCOLOR(BLACK):COLOR(WHITE):''Lychantropos' Amulet''</v>
      </c>
      <c r="ET337" t="str">
        <f t="shared" si="85"/>
        <v>&amp;ref(Spell/P_Nature.jpg,nolink,25x25,Nature);2</v>
      </c>
      <c r="EU337" t="str">
        <f t="shared" si="86"/>
        <v>&amp;ref(Spell/V_Nature.jpg,nolink,25x25,Nature Gem);10</v>
      </c>
      <c r="EV337" t="str">
        <f t="shared" si="87"/>
        <v>n/a</v>
      </c>
      <c r="EW337" t="str">
        <f t="shared" si="88"/>
        <v>n/a</v>
      </c>
      <c r="EX337" t="str">
        <f t="shared" si="89"/>
        <v/>
      </c>
      <c r="EY337" t="str">
        <f t="shared" si="92"/>
        <v>&amp;ref(Item/Gone-Berserk.jpg,nolink,25x25,Gone Berserk);&amp;ref(Item/Darkvision.jpg,nolink,25x25,Darkvision (50));&amp;ref(Item/Regeneration.jpg,nolink,25x25,Regeneration (10));</v>
      </c>
      <c r="EZ337" t="str">
        <f t="shared" si="96"/>
        <v/>
      </c>
      <c r="FA337" t="str">
        <f t="shared" si="93"/>
        <v/>
      </c>
      <c r="FB337" t="str">
        <f t="shared" si="90"/>
        <v/>
      </c>
      <c r="FC337" t="str">
        <f t="shared" si="97"/>
        <v/>
      </c>
      <c r="FD337" t="str">
        <f t="shared" si="98"/>
        <v>&amp;ref(Item/Gone-Berserk.jpg,nolink,25x25,Gone Berserk);&amp;ref(Item/Darkvision.jpg,nolink,25x25,Darkvision (50));&amp;ref(Item/Regeneration.jpg,nolink,25x25,Regeneration (10));&amp;br;筋力+4&amp;br;装備解除不可&amp;br;ターン毎に低確率でSkinshifterへ変身</v>
      </c>
      <c r="FE337" t="str">
        <f t="shared" si="99"/>
        <v>&amp;ref(Item/Gone-Berserk.jpg,nolink,25x25,Gone Berserk);&amp;ref(Item/Darkvision.jpg,nolink,25x25,Darkvision (50));&amp;ref(Item/Regeneration.jpg,nolink,25x25,Regeneration (10));&amp;br;筋力+4&amp;br;装備解除不可&amp;br;ターン毎に低確率でSkinshifterへ変身</v>
      </c>
      <c r="FF337" t="str">
        <f t="shared" si="100"/>
        <v>~</v>
      </c>
      <c r="FG337" t="str">
        <f t="shared" si="101"/>
        <v>~</v>
      </c>
      <c r="FH337" s="24" t="str">
        <f t="shared" si="94"/>
        <v xml:space="preserve">|BGCOLOR(#000000):&amp;ref(Item/Misc/Lychantropos'-Amulet.jpg,nolink,75x75,Lychantropos' Amulet);|BGCOLOR(BLACK):COLOR(WHITE):''Lychantropos' Amulet''|雑貨|&amp;ref(Spell/P_Nature.jpg,nolink,25x25,Nature);2|&amp;ref(Spell/V_Nature.jpg,nolink,25x25,Nature Gem);10|
|~|&gt;|&gt;|&gt;|&amp;ref(Item/Gone-Berserk.jpg,nolink,25x25,Gone Berserk);&amp;ref(Item/Darkvision.jpg,nolink,25x25,Darkvision (50));&amp;ref(Item/Regeneration.jpg,nolink,25x25,Regeneration (10));&amp;br;筋力+4&amp;br;装備解除不可&amp;br;ターン毎に低確率でSkinshifterへ変身|
|&gt;|&gt;|&gt;|&gt;|BGCOLOR(#F5F5F5):効果は豊富だが扱いが難しい|
</v>
      </c>
    </row>
    <row r="338" spans="1:164" x14ac:dyDescent="0.15">
      <c r="A338" t="str">
        <f t="shared" si="95"/>
        <v/>
      </c>
      <c r="C338" s="1" t="s">
        <v>4009</v>
      </c>
      <c r="E338" s="1">
        <v>4</v>
      </c>
      <c r="F338" s="1" t="s">
        <v>4144</v>
      </c>
      <c r="H338" s="1" t="s">
        <v>4143</v>
      </c>
      <c r="J338" s="1">
        <v>10</v>
      </c>
      <c r="BU338" s="2">
        <v>10</v>
      </c>
      <c r="ER338" s="20" t="s">
        <v>4701</v>
      </c>
      <c r="ES338" t="str">
        <f t="shared" si="91"/>
        <v>BGCOLOR(#000000):&amp;ref(Item/Misc/Ring-of-Regeneration.jpg,nolink,75x75,Ring of Regeneration);|BGCOLOR(BLACK):COLOR(WHITE):''Ring of Regeneration''</v>
      </c>
      <c r="ET338" t="str">
        <f t="shared" si="85"/>
        <v>&amp;ref(Spell/P_Nature.jpg,nolink,25x25,Nature);2</v>
      </c>
      <c r="EU338" t="str">
        <f t="shared" si="86"/>
        <v>&amp;ref(Spell/V_Nature.jpg,nolink,25x25,Nature Gem);10</v>
      </c>
      <c r="EV338" t="str">
        <f t="shared" si="87"/>
        <v>n/a</v>
      </c>
      <c r="EW338" t="str">
        <f t="shared" si="88"/>
        <v>n/a</v>
      </c>
      <c r="EX338" t="str">
        <f t="shared" si="89"/>
        <v/>
      </c>
      <c r="EY338" t="str">
        <f t="shared" si="92"/>
        <v>&amp;ref(Item/Regeneration.jpg,nolink,25x25,Regeneration (10));</v>
      </c>
      <c r="EZ338" t="str">
        <f t="shared" si="96"/>
        <v/>
      </c>
      <c r="FA338" t="str">
        <f t="shared" si="93"/>
        <v/>
      </c>
      <c r="FB338" t="str">
        <f t="shared" si="90"/>
        <v/>
      </c>
      <c r="FC338" t="str">
        <f t="shared" si="97"/>
        <v/>
      </c>
      <c r="FD338" t="str">
        <f t="shared" si="98"/>
        <v>&amp;ref(Item/Regeneration.jpg,nolink,25x25,Regeneration (10));</v>
      </c>
      <c r="FE338" t="str">
        <f t="shared" si="99"/>
        <v>&amp;ref(Item/Regeneration.jpg,nolink,25x25,Regeneration (10));</v>
      </c>
      <c r="FF338" t="str">
        <f t="shared" si="100"/>
        <v>~</v>
      </c>
      <c r="FG338" t="str">
        <f t="shared" si="101"/>
        <v>~</v>
      </c>
      <c r="FH338" s="24" t="str">
        <f t="shared" si="94"/>
        <v xml:space="preserve">|BGCOLOR(#000000):&amp;ref(Item/Misc/Ring-of-Regeneration.jpg,nolink,75x75,Ring of Regeneration);|BGCOLOR(BLACK):COLOR(WHITE):''Ring of Regeneration''|雑貨|&amp;ref(Spell/P_Nature.jpg,nolink,25x25,Nature);2|&amp;ref(Spell/V_Nature.jpg,nolink,25x25,Nature Gem);10|
|~|&gt;|&gt;|&gt;|&amp;ref(Item/Regeneration.jpg,nolink,25x25,Regeneration (10));|
|&gt;|&gt;|&gt;|&gt;|BGCOLOR(#F5F5F5):HPが高いものの生存力を大きく高める|
</v>
      </c>
    </row>
    <row r="339" spans="1:164" x14ac:dyDescent="0.15">
      <c r="A339" t="str">
        <f t="shared" si="95"/>
        <v/>
      </c>
      <c r="C339" s="1" t="s">
        <v>4009</v>
      </c>
      <c r="E339" s="1">
        <v>4</v>
      </c>
      <c r="F339" s="1" t="s">
        <v>4145</v>
      </c>
      <c r="H339" s="1" t="s">
        <v>4143</v>
      </c>
      <c r="J339" s="1">
        <v>10</v>
      </c>
      <c r="BV339" s="2">
        <v>5</v>
      </c>
      <c r="ER339" s="20" t="s">
        <v>4702</v>
      </c>
      <c r="ES339" t="str">
        <f t="shared" si="91"/>
        <v>BGCOLOR(#000000):&amp;ref(Item/Misc/Amulet-of-Resilience.jpg,nolink,75x75,Amulet of Resilience);|BGCOLOR(BLACK):COLOR(WHITE):''Amulet of Resilience''</v>
      </c>
      <c r="ET339" t="str">
        <f t="shared" si="85"/>
        <v>&amp;ref(Spell/P_Nature.jpg,nolink,25x25,Nature);2</v>
      </c>
      <c r="EU339" t="str">
        <f t="shared" si="86"/>
        <v>&amp;ref(Spell/V_Nature.jpg,nolink,25x25,Nature Gem);10</v>
      </c>
      <c r="EV339" t="str">
        <f t="shared" si="87"/>
        <v>n/a</v>
      </c>
      <c r="EW339" t="str">
        <f t="shared" si="88"/>
        <v>n/a</v>
      </c>
      <c r="EX339" t="str">
        <f t="shared" si="89"/>
        <v/>
      </c>
      <c r="EY339" t="str">
        <f t="shared" si="92"/>
        <v>&amp;ref(Item/Reinvigoration.jpg,nolink,25x25,Reinvigoration (5));</v>
      </c>
      <c r="EZ339" t="str">
        <f t="shared" si="96"/>
        <v/>
      </c>
      <c r="FA339" t="str">
        <f t="shared" si="93"/>
        <v/>
      </c>
      <c r="FB339" t="str">
        <f t="shared" si="90"/>
        <v/>
      </c>
      <c r="FC339" t="str">
        <f t="shared" si="97"/>
        <v/>
      </c>
      <c r="FD339" t="str">
        <f t="shared" si="98"/>
        <v>&amp;ref(Item/Reinvigoration.jpg,nolink,25x25,Reinvigoration (5));</v>
      </c>
      <c r="FE339" t="str">
        <f t="shared" si="99"/>
        <v>&amp;ref(Item/Reinvigoration.jpg,nolink,25x25,Reinvigoration (5));</v>
      </c>
      <c r="FF339" t="str">
        <f t="shared" si="100"/>
        <v>~</v>
      </c>
      <c r="FG339" t="str">
        <f t="shared" si="101"/>
        <v>~</v>
      </c>
      <c r="FH339" s="24" t="str">
        <f t="shared" si="94"/>
        <v xml:space="preserve">|BGCOLOR(#000000):&amp;ref(Item/Misc/Amulet-of-Resilience.jpg,nolink,75x75,Amulet of Resilience);|BGCOLOR(BLACK):COLOR(WHITE):''Amulet of Resilience''|雑貨|&amp;ref(Spell/P_Nature.jpg,nolink,25x25,Nature);2|&amp;ref(Spell/V_Nature.jpg,nolink,25x25,Nature Gem);10|
|~|&gt;|&gt;|&gt;|&amp;ref(Item/Reinvigoration.jpg,nolink,25x25,Reinvigoration (5));|
|&gt;|&gt;|&gt;|&gt;|BGCOLOR(#F5F5F5):持久力を大幅に向上。魔術師にも役立つ|
</v>
      </c>
    </row>
    <row r="340" spans="1:164" x14ac:dyDescent="0.15">
      <c r="A340" t="str">
        <f t="shared" si="95"/>
        <v/>
      </c>
      <c r="C340" s="1" t="s">
        <v>4009</v>
      </c>
      <c r="E340" s="1">
        <v>4</v>
      </c>
      <c r="F340" s="1" t="s">
        <v>4146</v>
      </c>
      <c r="H340" s="1" t="s">
        <v>4109</v>
      </c>
      <c r="J340" s="1">
        <v>15</v>
      </c>
      <c r="CO340" s="2">
        <v>50</v>
      </c>
      <c r="EP340" s="2" t="s">
        <v>643</v>
      </c>
      <c r="ER340" s="20" t="s">
        <v>4703</v>
      </c>
      <c r="ES340" t="str">
        <f t="shared" si="91"/>
        <v>BGCOLOR(#000000):&amp;ref(Item/Misc/Cornucopia.jpg,nolink,75x75,Cornucopia);|BGCOLOR(BLACK):COLOR(WHITE):''Cornucopia''</v>
      </c>
      <c r="ET340" t="str">
        <f t="shared" si="85"/>
        <v>&amp;ref(Spell/P_Nature.jpg,nolink,25x25,Nature);3</v>
      </c>
      <c r="EU340" t="str">
        <f t="shared" si="86"/>
        <v>&amp;ref(Spell/V_Nature.jpg,nolink,25x25,Nature Gem);15</v>
      </c>
      <c r="EV340" t="str">
        <f t="shared" si="87"/>
        <v>n/a</v>
      </c>
      <c r="EW340" t="str">
        <f t="shared" si="88"/>
        <v>n/a</v>
      </c>
      <c r="EX340" t="str">
        <f t="shared" si="89"/>
        <v/>
      </c>
      <c r="EY340" t="str">
        <f t="shared" si="92"/>
        <v/>
      </c>
      <c r="EZ340" t="str">
        <f t="shared" si="96"/>
        <v>&amp;ref(Item/Supply-Bonus.jpg,nolink,25x25,Supply Bonus (50));</v>
      </c>
      <c r="FA340" t="str">
        <f t="shared" si="93"/>
        <v/>
      </c>
      <c r="FB340" t="str">
        <f t="shared" si="90"/>
        <v/>
      </c>
      <c r="FC340" t="str">
        <f t="shared" si="97"/>
        <v>&amp;ref(Spell/Vt_Nature.jpg,nolink,25x25,Temporary Nature Gem (2));</v>
      </c>
      <c r="FD340" t="str">
        <f t="shared" si="98"/>
        <v>&amp;ref(Item/Supply-Bonus.jpg,nolink,25x25,Supply Bonus (50));&amp;br;&amp;ref(Spell/Vt_Nature.jpg,nolink,25x25,Temporary Nature Gem (2));</v>
      </c>
      <c r="FE340" t="str">
        <f t="shared" si="99"/>
        <v>&amp;ref(Item/Supply-Bonus.jpg,nolink,25x25,Supply Bonus (50));&amp;br;&amp;ref(Spell/Vt_Nature.jpg,nolink,25x25,Temporary Nature Gem (2));</v>
      </c>
      <c r="FF340" t="str">
        <f t="shared" si="100"/>
        <v>~</v>
      </c>
      <c r="FG340" t="str">
        <f t="shared" si="101"/>
        <v>~</v>
      </c>
      <c r="FH340" s="24" t="str">
        <f t="shared" si="94"/>
        <v xml:space="preserve">|BGCOLOR(#000000):&amp;ref(Item/Misc/Cornucopia.jpg,nolink,75x75,Cornucopia);|BGCOLOR(BLACK):COLOR(WHITE):''Cornucopia''|雑貨|&amp;ref(Spell/P_Nature.jpg,nolink,25x25,Nature);3|&amp;ref(Spell/V_Nature.jpg,nolink,25x25,Nature Gem);15|
|~|&gt;|&gt;|&gt;|&amp;ref(Item/Supply-Bonus.jpg,nolink,25x25,Supply Bonus (50));&amp;br;&amp;ref(Spell/Vt_Nature.jpg,nolink,25x25,Temporary Nature Gem (2));|
|&gt;|&gt;|&gt;|&gt;|BGCOLOR(#F5F5F5):食糧と緑の宝石を提供。活用できる魔術師が持ちたい|
</v>
      </c>
    </row>
    <row r="341" spans="1:164" x14ac:dyDescent="0.15">
      <c r="A341" t="str">
        <f t="shared" si="95"/>
        <v/>
      </c>
      <c r="C341" s="1" t="s">
        <v>4009</v>
      </c>
      <c r="E341" s="1">
        <v>4</v>
      </c>
      <c r="F341" s="1" t="s">
        <v>4147</v>
      </c>
      <c r="H341" s="1" t="s">
        <v>4148</v>
      </c>
      <c r="J341" s="1">
        <v>40</v>
      </c>
      <c r="CR341" s="2" t="s">
        <v>4150</v>
      </c>
      <c r="ER341" s="20" t="s">
        <v>4795</v>
      </c>
      <c r="ES341" t="str">
        <f t="shared" si="91"/>
        <v>BGCOLOR(#000000):&amp;ref(Item/Misc/Miraculous-Cure-All-Elixir.jpg,nolink,75x75,Miraculous Cure All Elixir);|BGCOLOR(BLACK):COLOR(WHITE):''Miraculous Cure All Elixir''</v>
      </c>
      <c r="ET341" t="str">
        <f t="shared" si="85"/>
        <v>&amp;ref(Spell/P_Nature.jpg,nolink,25x25,Nature);5</v>
      </c>
      <c r="EU341" t="str">
        <f t="shared" si="86"/>
        <v>&amp;ref(Spell/V_Nature.jpg,nolink,25x25,Nature Gem);40</v>
      </c>
      <c r="EV341" t="str">
        <f t="shared" si="87"/>
        <v>n/a</v>
      </c>
      <c r="EW341" t="str">
        <f t="shared" si="88"/>
        <v>n/a</v>
      </c>
      <c r="EX341" t="str">
        <f t="shared" si="89"/>
        <v/>
      </c>
      <c r="EY341" t="str">
        <f t="shared" si="92"/>
        <v/>
      </c>
      <c r="EZ341" t="str">
        <f t="shared" si="96"/>
        <v>&amp;ref(Item/Disease-Healer.jpg,nolink,25x25,Disease Healer (1));</v>
      </c>
      <c r="FA341" t="str">
        <f t="shared" si="93"/>
        <v/>
      </c>
      <c r="FB341" t="str">
        <f t="shared" si="90"/>
        <v/>
      </c>
      <c r="FC341" t="str">
        <f t="shared" si="97"/>
        <v/>
      </c>
      <c r="FD341" t="str">
        <f t="shared" si="98"/>
        <v>&amp;ref(Item/Disease-Healer.jpg,nolink,25x25,Disease Healer (1));</v>
      </c>
      <c r="FE341" t="str">
        <f t="shared" si="99"/>
        <v>&amp;ref(Item/Disease-Healer.jpg,nolink,25x25,Disease Healer (1));</v>
      </c>
      <c r="FF341" t="str">
        <f t="shared" si="100"/>
        <v>~</v>
      </c>
      <c r="FG341" t="str">
        <f t="shared" si="101"/>
        <v>~</v>
      </c>
      <c r="FH341" s="24" t="str">
        <f t="shared" si="94"/>
        <v xml:space="preserve">|BGCOLOR(#000000):&amp;ref(Item/Misc/Miraculous-Cure-All-Elixir.jpg,nolink,75x75,Miraculous Cure All Elixir);|BGCOLOR(BLACK):COLOR(WHITE):''Miraculous Cure All Elixir''|雑貨|&amp;ref(Spell/P_Nature.jpg,nolink,25x25,Nature);5|&amp;ref(Spell/V_Nature.jpg,nolink,25x25,Nature Gem);40|
|~|&gt;|&gt;|&gt;|&amp;ref(Item/Disease-Healer.jpg,nolink,25x25,Disease Healer (1));|
|&gt;|&gt;|&gt;|&gt;|BGCOLOR(#F5F5F5):病気を誰でも治療できる。高価だが繰り返し利用可|
</v>
      </c>
    </row>
    <row r="342" spans="1:164" x14ac:dyDescent="0.15">
      <c r="A342" t="str">
        <f t="shared" si="95"/>
        <v/>
      </c>
      <c r="C342" s="1" t="s">
        <v>4009</v>
      </c>
      <c r="E342" s="1">
        <v>4</v>
      </c>
      <c r="F342" s="1" t="s">
        <v>4151</v>
      </c>
      <c r="H342" s="1" t="s">
        <v>4137</v>
      </c>
      <c r="I342" s="1" t="s">
        <v>4113</v>
      </c>
      <c r="J342" s="1">
        <v>5</v>
      </c>
      <c r="K342" s="7">
        <v>5</v>
      </c>
      <c r="L342" s="6">
        <v>3</v>
      </c>
      <c r="M342" s="1" t="s">
        <v>4334</v>
      </c>
      <c r="N342" s="1" t="s">
        <v>4152</v>
      </c>
      <c r="T342" s="11">
        <v>0</v>
      </c>
      <c r="AE342" s="1">
        <v>3</v>
      </c>
      <c r="AF342" s="1">
        <v>0</v>
      </c>
      <c r="AK342" s="1">
        <v>2</v>
      </c>
      <c r="AT342" s="1" t="s">
        <v>4153</v>
      </c>
      <c r="AZ342" s="2">
        <v>5</v>
      </c>
      <c r="ER342" s="20" t="s">
        <v>4704</v>
      </c>
      <c r="ES342" t="str">
        <f t="shared" si="91"/>
        <v>BGCOLOR(#000000):&amp;ref(Item/Misc/Astral-Serpent.jpg,nolink,75x75,Astral Serpent);|BGCOLOR(BLACK):COLOR(WHITE):''Astral Serpent''</v>
      </c>
      <c r="ET342" t="str">
        <f t="shared" si="85"/>
        <v>&amp;ref(Spell/P_Nature.jpg,nolink,25x25,Nature);1&amp;ref(Spell/P_Astral.jpg,nolink,25x25,Astral);1</v>
      </c>
      <c r="EU342" t="str">
        <f t="shared" si="86"/>
        <v>&amp;ref(Spell/V_Nature.jpg,nolink,25x25,Nature Gem);5&amp;ref(Spell/V_Astral.jpg,nolink,25x25,Astral Pearl);5</v>
      </c>
      <c r="EV342" t="str">
        <f t="shared" si="87"/>
        <v>攻撃力：3&amp;ref(Item/D_Pierce.jpg,nolink,25x25,Pierce Damage);&amp;ref(Item/D_Magic.jpg,nolink,25x25,Magic Damage);&amp;br;防御無視&amp;br;筋力加算なし&amp;br;攻撃修正：3&amp;br;防御修正：0&amp;br;長さ：2&amp;br;負傷時追撃：Death Poison</v>
      </c>
      <c r="EW342" t="str">
        <f t="shared" si="88"/>
        <v>n/a</v>
      </c>
      <c r="EX342" t="str">
        <f t="shared" si="89"/>
        <v>&amp;ref(Item/Poison-Resistant.jpg,nolink,25x25,Poison Resistant (5));</v>
      </c>
      <c r="EY342" t="str">
        <f t="shared" si="92"/>
        <v/>
      </c>
      <c r="EZ342" t="str">
        <f t="shared" si="96"/>
        <v/>
      </c>
      <c r="FA342" t="str">
        <f t="shared" si="93"/>
        <v/>
      </c>
      <c r="FB342" t="str">
        <f t="shared" si="90"/>
        <v/>
      </c>
      <c r="FC342" t="str">
        <f t="shared" si="97"/>
        <v/>
      </c>
      <c r="FD342" t="str">
        <f t="shared" si="98"/>
        <v>&amp;ref(Item/Poison-Resistant.jpg,nolink,25x25,Poison Resistant (5));</v>
      </c>
      <c r="FE342" t="str">
        <f t="shared" si="99"/>
        <v>攻撃力：3&amp;ref(Item/D_Pierce.jpg,nolink,25x25,Pierce Damage);&amp;ref(Item/D_Magic.jpg,nolink,25x25,Magic Damage);&amp;br;防御無視&amp;br;筋力加算なし&amp;br;攻撃修正：3&amp;br;防御修正：0&amp;br;長さ：2&amp;br;負傷時追撃：Death Poison&amp;br;&amp;br;&amp;ref(Item/Poison-Resistant.jpg,nolink,25x25,Poison Resistant (5));</v>
      </c>
      <c r="FF342" t="str">
        <f t="shared" si="100"/>
        <v>&amp;br;&amp;ref(Item/Poison-Resistant.jpg,nolink,25x25,Poison Resistant (5));</v>
      </c>
      <c r="FG342" t="str">
        <f t="shared" si="101"/>
        <v>~</v>
      </c>
      <c r="FH342" s="24" t="str">
        <f t="shared" si="94"/>
        <v xml:space="preserve">|BGCOLOR(#000000):&amp;ref(Item/Misc/Astral-Serpent.jpg,nolink,75x75,Astral Serpent);|BGCOLOR(BLACK):COLOR(WHITE):''Astral Serpent''|雑貨|&amp;ref(Spell/P_Nature.jpg,nolink,25x25,Nature);1&amp;ref(Spell/P_Astral.jpg,nolink,25x25,Astral);1|&amp;ref(Spell/V_Nature.jpg,nolink,25x25,Nature Gem);5&amp;ref(Spell/V_Astral.jpg,nolink,25x25,Astral Pearl);5|
|~|&gt;|&gt;|&gt;|攻撃力：3&amp;ref(Item/D_Pierce.jpg,nolink,25x25,Pierce Damage);&amp;ref(Item/D_Magic.jpg,nolink,25x25,Magic Damage);&amp;br;防御無視&amp;br;筋力加算なし&amp;br;攻撃修正：3&amp;br;防御修正：0&amp;br;長さ：2&amp;br;負傷時追撃：Death Poison&amp;br;&amp;br;&amp;ref(Item/Poison-Resistant.jpg,nolink,25x25,Poison Resistant (5));|
|&gt;|&gt;|&gt;|&gt;|BGCOLOR(#F5F5F5):猛毒の追撃。効く相手は多い|
</v>
      </c>
    </row>
    <row r="343" spans="1:164" x14ac:dyDescent="0.15">
      <c r="A343" t="str">
        <f t="shared" si="95"/>
        <v/>
      </c>
      <c r="C343" s="1" t="s">
        <v>4009</v>
      </c>
      <c r="E343" s="1">
        <v>4</v>
      </c>
      <c r="F343" s="1" t="s">
        <v>4154</v>
      </c>
      <c r="H343" s="1" t="s">
        <v>4155</v>
      </c>
      <c r="J343" s="1">
        <v>5</v>
      </c>
      <c r="DS343" s="2">
        <v>1</v>
      </c>
      <c r="ER343" s="20" t="s">
        <v>4705</v>
      </c>
      <c r="ES343" t="str">
        <f t="shared" si="91"/>
        <v>BGCOLOR(#000000):&amp;ref(Item/Misc/Sanguine-Dowsing-Rod.jpg,nolink,75x75,Sanguine Dowsing Rod);|BGCOLOR(BLACK):COLOR(WHITE):''Sanguine Dowsing Rod''</v>
      </c>
      <c r="ET343" t="str">
        <f t="shared" si="85"/>
        <v>&amp;ref(Spell/P_Blood.jpg,nolink,25x25,Blood);1</v>
      </c>
      <c r="EU343" t="str">
        <f t="shared" si="86"/>
        <v>&amp;ref(Spell/V_Blood.jpg,nolink,25x25,Blood Slave);5</v>
      </c>
      <c r="EV343" t="str">
        <f t="shared" si="87"/>
        <v>n/a</v>
      </c>
      <c r="EW343" t="str">
        <f t="shared" si="88"/>
        <v>n/a</v>
      </c>
      <c r="EX343" t="str">
        <f t="shared" si="89"/>
        <v/>
      </c>
      <c r="EY343" t="str">
        <f t="shared" si="92"/>
        <v/>
      </c>
      <c r="EZ343" t="str">
        <f t="shared" si="96"/>
        <v/>
      </c>
      <c r="FA343" t="str">
        <f t="shared" si="93"/>
        <v/>
      </c>
      <c r="FB343" t="str">
        <f t="shared" si="90"/>
        <v>&amp;ref(Item/Blood-Searcher.jpg,nolink,25x25,Blood Searcher (1));</v>
      </c>
      <c r="FC343" t="str">
        <f t="shared" si="97"/>
        <v/>
      </c>
      <c r="FD343" t="str">
        <f t="shared" si="98"/>
        <v>&amp;ref(Item/Blood-Searcher.jpg,nolink,25x25,Blood Searcher (1));</v>
      </c>
      <c r="FE343" t="str">
        <f t="shared" si="99"/>
        <v>&amp;ref(Item/Blood-Searcher.jpg,nolink,25x25,Blood Searcher (1));</v>
      </c>
      <c r="FF343" t="str">
        <f t="shared" si="100"/>
        <v>~</v>
      </c>
      <c r="FG343" t="str">
        <f t="shared" si="101"/>
        <v>~</v>
      </c>
      <c r="FH343" s="24" t="str">
        <f t="shared" si="94"/>
        <v xml:space="preserve">|BGCOLOR(#000000):&amp;ref(Item/Misc/Sanguine-Dowsing-Rod.jpg,nolink,75x75,Sanguine Dowsing Rod);|BGCOLOR(BLACK):COLOR(WHITE):''Sanguine Dowsing Rod''|雑貨|&amp;ref(Spell/P_Blood.jpg,nolink,25x25,Blood);1|&amp;ref(Spell/V_Blood.jpg,nolink,25x25,Blood Slave);5|
|~|&gt;|&gt;|&gt;|&amp;ref(Item/Blood-Searcher.jpg,nolink,25x25,Blood Searcher (1));|
|&gt;|&gt;|&gt;|&gt;|BGCOLOR(#F5F5F5):奴隷探しの友。使わない手はない|
</v>
      </c>
    </row>
    <row r="344" spans="1:164" x14ac:dyDescent="0.15">
      <c r="A344" t="str">
        <f t="shared" si="95"/>
        <v/>
      </c>
      <c r="C344" s="1" t="s">
        <v>4009</v>
      </c>
      <c r="E344" s="1">
        <v>4</v>
      </c>
      <c r="F344" s="1" t="s">
        <v>4157</v>
      </c>
      <c r="H344" s="1" t="s">
        <v>4158</v>
      </c>
      <c r="J344" s="1">
        <v>40</v>
      </c>
      <c r="EL344" s="2">
        <v>1</v>
      </c>
      <c r="ER344" s="20" t="s">
        <v>4706</v>
      </c>
      <c r="ES344" t="str">
        <f t="shared" si="91"/>
        <v>BGCOLOR(#000000):&amp;ref(Item/Misc/Brazen-Vessel.jpg,nolink,75x75,Brazen Vessel);|BGCOLOR(BLACK):COLOR(WHITE):''Brazen Vessel''</v>
      </c>
      <c r="ET344" t="str">
        <f t="shared" si="85"/>
        <v>&amp;ref(Spell/P_Blood.jpg,nolink,25x25,Blood);5</v>
      </c>
      <c r="EU344" t="str">
        <f t="shared" si="86"/>
        <v>&amp;ref(Spell/V_Blood.jpg,nolink,25x25,Blood Slave);40</v>
      </c>
      <c r="EV344" t="str">
        <f t="shared" si="87"/>
        <v>n/a</v>
      </c>
      <c r="EW344" t="str">
        <f t="shared" si="88"/>
        <v>n/a</v>
      </c>
      <c r="EX344" t="str">
        <f t="shared" si="89"/>
        <v/>
      </c>
      <c r="EY344" t="str">
        <f t="shared" si="92"/>
        <v/>
      </c>
      <c r="EZ344" t="str">
        <f t="shared" si="96"/>
        <v/>
      </c>
      <c r="FA344" t="str">
        <f t="shared" si="93"/>
        <v/>
      </c>
      <c r="FB344" t="str">
        <f t="shared" si="90"/>
        <v>&amp;ref(Spell/P_Blood.jpg,nolink,25x25,Blood Magic Bonus (1));</v>
      </c>
      <c r="FC344" t="str">
        <f t="shared" si="97"/>
        <v/>
      </c>
      <c r="FD344" t="str">
        <f t="shared" si="98"/>
        <v>&amp;ref(Spell/P_Blood.jpg,nolink,25x25,Blood Magic Bonus (1));</v>
      </c>
      <c r="FE344" t="str">
        <f t="shared" si="99"/>
        <v>&amp;ref(Spell/P_Blood.jpg,nolink,25x25,Blood Magic Bonus (1));</v>
      </c>
      <c r="FF344" t="str">
        <f t="shared" si="100"/>
        <v>~</v>
      </c>
      <c r="FG344" t="str">
        <f t="shared" si="101"/>
        <v>~</v>
      </c>
      <c r="FH344" s="24" t="str">
        <f t="shared" si="94"/>
        <v xml:space="preserve">|BGCOLOR(#000000):&amp;ref(Item/Misc/Brazen-Vessel.jpg,nolink,75x75,Brazen Vessel);|BGCOLOR(BLACK):COLOR(WHITE):''Brazen Vessel''|雑貨|&amp;ref(Spell/P_Blood.jpg,nolink,25x25,Blood);5|&amp;ref(Spell/V_Blood.jpg,nolink,25x25,Blood Slave);40|
|~|&gt;|&gt;|&gt;|&amp;ref(Spell/P_Blood.jpg,nolink,25x25,Blood Magic Bonus (1));|
|&gt;|&gt;|&gt;|&gt;|BGCOLOR(#F5F5F5):血魔法増強。条件は厳しいが癖はない|
</v>
      </c>
    </row>
    <row r="345" spans="1:164" x14ac:dyDescent="0.15">
      <c r="A345" t="str">
        <f t="shared" si="95"/>
        <v/>
      </c>
      <c r="C345" s="1" t="s">
        <v>4009</v>
      </c>
      <c r="E345" s="1">
        <v>4</v>
      </c>
      <c r="F345" s="1" t="s">
        <v>4159</v>
      </c>
      <c r="H345" s="1" t="s">
        <v>4160</v>
      </c>
      <c r="J345" s="1">
        <v>15</v>
      </c>
      <c r="AZ345" s="2">
        <v>5</v>
      </c>
      <c r="BV345" s="2">
        <v>10</v>
      </c>
      <c r="DF345" s="2">
        <v>1</v>
      </c>
      <c r="EQ345" s="7" t="s">
        <v>4161</v>
      </c>
      <c r="ER345" s="20" t="s">
        <v>4707</v>
      </c>
      <c r="ES345" t="str">
        <f t="shared" si="91"/>
        <v>BGCOLOR(#000000):&amp;ref(Item/Misc/The-Heart-of-Life.jpg,nolink,75x75,The Heart of Life);|BGCOLOR(BLACK):COLOR(WHITE):''The Heart of Life''</v>
      </c>
      <c r="ET345" t="str">
        <f t="shared" si="85"/>
        <v>&amp;ref(Spell/P_Blood.jpg,nolink,25x25,Blood);3</v>
      </c>
      <c r="EU345" t="str">
        <f t="shared" si="86"/>
        <v>&amp;ref(Spell/V_Blood.jpg,nolink,25x25,Blood Slave);15</v>
      </c>
      <c r="EV345" t="str">
        <f t="shared" si="87"/>
        <v>n/a</v>
      </c>
      <c r="EW345" t="str">
        <f t="shared" si="88"/>
        <v>n/a</v>
      </c>
      <c r="EX345" t="str">
        <f t="shared" si="89"/>
        <v>&amp;ref(Item/Poison-Resistant.jpg,nolink,25x25,Poison Resistant (5));</v>
      </c>
      <c r="EY345" t="str">
        <f t="shared" si="92"/>
        <v>&amp;ref(Item/Reinvigoration.jpg,nolink,25x25,Reinvigoration (10));</v>
      </c>
      <c r="EZ345" t="str">
        <f t="shared" si="96"/>
        <v/>
      </c>
      <c r="FA345" t="str">
        <f t="shared" si="93"/>
        <v>&amp;ref(Item/Affliction.jpg,nolink,25x25,Chest Wound);</v>
      </c>
      <c r="FB345" t="str">
        <f t="shared" si="90"/>
        <v/>
      </c>
      <c r="FC345" t="str">
        <f t="shared" si="97"/>
        <v/>
      </c>
      <c r="FD345" t="str">
        <f t="shared" si="98"/>
        <v>&amp;ref(Item/Poison-Resistant.jpg,nolink,25x25,Poison Resistant (5));&amp;ref(Item/Reinvigoration.jpg,nolink,25x25,Reinvigoration (10));&amp;br;&amp;ref(Item/Affliction.jpg,nolink,25x25,Chest Wound);&amp;br;老化抑止：50%&amp;br;製造費軽減対象外&amp;br;無生物使用不可&amp;br;装備解除不可</v>
      </c>
      <c r="FE345" t="str">
        <f t="shared" si="99"/>
        <v>&amp;ref(Item/Poison-Resistant.jpg,nolink,25x25,Poison Resistant (5));&amp;ref(Item/Reinvigoration.jpg,nolink,25x25,Reinvigoration (10));&amp;br;&amp;ref(Item/Affliction.jpg,nolink,25x25,Chest Wound);&amp;br;老化抑止：50%&amp;br;製造費軽減対象外&amp;br;無生物使用不可&amp;br;装備解除不可</v>
      </c>
      <c r="FF345" t="str">
        <f t="shared" si="100"/>
        <v>~</v>
      </c>
      <c r="FG345" t="str">
        <f t="shared" si="101"/>
        <v>~</v>
      </c>
      <c r="FH345" s="24" t="str">
        <f t="shared" si="94"/>
        <v xml:space="preserve">|BGCOLOR(#000000):&amp;ref(Item/Misc/The-Heart-of-Life.jpg,nolink,75x75,The Heart of Life);|BGCOLOR(BLACK):COLOR(WHITE):''The Heart of Life''|雑貨|&amp;ref(Spell/P_Blood.jpg,nolink,25x25,Blood);3|&amp;ref(Spell/V_Blood.jpg,nolink,25x25,Blood Slave);15|
|~|&gt;|&gt;|&gt;|&amp;ref(Item/Poison-Resistant.jpg,nolink,25x25,Poison Resistant (5));&amp;ref(Item/Reinvigoration.jpg,nolink,25x25,Reinvigoration (10));&amp;br;&amp;ref(Item/Affliction.jpg,nolink,25x25,Chest Wound);&amp;br;老化抑止：50%&amp;br;製造費軽減対象外&amp;br;無生物使用不可&amp;br;装備解除不可|
|&gt;|&gt;|&gt;|&gt;|BGCOLOR(#F5F5F5):強力な疲労回復。ただし疲れやすくもなる|
</v>
      </c>
    </row>
    <row r="346" spans="1:164" x14ac:dyDescent="0.15">
      <c r="A346" t="str">
        <f t="shared" si="95"/>
        <v/>
      </c>
      <c r="C346" s="1" t="s">
        <v>4009</v>
      </c>
      <c r="E346" s="1">
        <v>4</v>
      </c>
      <c r="F346" s="1" t="s">
        <v>4162</v>
      </c>
      <c r="H346" s="1" t="s">
        <v>4163</v>
      </c>
      <c r="J346" s="1">
        <v>40</v>
      </c>
      <c r="CL346" s="2">
        <v>5</v>
      </c>
      <c r="DC346" s="2">
        <v>1</v>
      </c>
      <c r="EQ346" s="7" t="s">
        <v>4164</v>
      </c>
      <c r="ER346" s="20" t="s">
        <v>4708</v>
      </c>
      <c r="ES346" t="str">
        <f t="shared" si="91"/>
        <v>BGCOLOR(#000000):&amp;ref(Item/Misc/Lifelong-Protection.jpg,nolink,75x75,Lifelong Protection);|BGCOLOR(BLACK):COLOR(WHITE):''Lifelong Protection''</v>
      </c>
      <c r="ET346" t="str">
        <f t="shared" si="85"/>
        <v>&amp;ref(Spell/P_Blood.jpg,nolink,25x25,Blood);2</v>
      </c>
      <c r="EU346" t="str">
        <f t="shared" si="86"/>
        <v>&amp;ref(Spell/V_Blood.jpg,nolink,25x25,Blood Slave);40</v>
      </c>
      <c r="EV346" t="str">
        <f t="shared" si="87"/>
        <v>n/a</v>
      </c>
      <c r="EW346" t="str">
        <f t="shared" si="88"/>
        <v>n/a</v>
      </c>
      <c r="EX346" t="str">
        <f t="shared" si="89"/>
        <v/>
      </c>
      <c r="EY346" t="str">
        <f t="shared" si="92"/>
        <v/>
      </c>
      <c r="EZ346" t="str">
        <f t="shared" si="96"/>
        <v>&amp;ref(Nation/UndeadLead.jpg,nolink,25x25,Undead Leadership (5));</v>
      </c>
      <c r="FA346" t="str">
        <f t="shared" si="93"/>
        <v>&amp;ref(Item/Horror-Marked.jpg,nolink,25x25,Causes Horror Mark);</v>
      </c>
      <c r="FB346" t="str">
        <f t="shared" si="90"/>
        <v/>
      </c>
      <c r="FC346" t="str">
        <f t="shared" si="97"/>
        <v/>
      </c>
      <c r="FD346" t="str">
        <f t="shared" si="98"/>
        <v>&amp;ref(Nation/UndeadLead.jpg,nolink,25x25,Undead Leadership (5));&amp;ref(Item/Horror-Marked.jpg,nolink,25x25,Causes Horror Mark);&amp;br;戦闘中自動発動：Summon 2 Imps&amp;br;製造費軽減対象外&amp;br;装備解除不可</v>
      </c>
      <c r="FE346" t="str">
        <f t="shared" si="99"/>
        <v>&amp;ref(Nation/UndeadLead.jpg,nolink,25x25,Undead Leadership (5));&amp;ref(Item/Horror-Marked.jpg,nolink,25x25,Causes Horror Mark);&amp;br;戦闘中自動発動：Summon 2 Imps&amp;br;製造費軽減対象外&amp;br;装備解除不可</v>
      </c>
      <c r="FF346" t="str">
        <f t="shared" si="100"/>
        <v>~</v>
      </c>
      <c r="FG346" t="str">
        <f t="shared" si="101"/>
        <v>~</v>
      </c>
      <c r="FH346" s="24" t="str">
        <f t="shared" si="94"/>
        <v xml:space="preserve">|BGCOLOR(#000000):&amp;ref(Item/Misc/Lifelong-Protection.jpg,nolink,75x75,Lifelong Protection);|BGCOLOR(BLACK):COLOR(WHITE):''Lifelong Protection''|雑貨|&amp;ref(Spell/P_Blood.jpg,nolink,25x25,Blood);2|&amp;ref(Spell/V_Blood.jpg,nolink,25x25,Blood Slave);40|
|~|&gt;|&gt;|&gt;|&amp;ref(Nation/UndeadLead.jpg,nolink,25x25,Undead Leadership (5));&amp;ref(Item/Horror-Marked.jpg,nolink,25x25,Causes Horror Mark);&amp;br;戦闘中自動発動：Summon 2 Imps&amp;br;製造費軽減対象外&amp;br;装備解除不可|
|&gt;|&gt;|&gt;|&gt;|BGCOLOR(#F5F5F5):Impの群れが押し寄せる。多数持ち込むと凶悪|
</v>
      </c>
    </row>
    <row r="347" spans="1:164" x14ac:dyDescent="0.15">
      <c r="A347" t="str">
        <f t="shared" si="95"/>
        <v/>
      </c>
      <c r="C347" s="1" t="s">
        <v>4009</v>
      </c>
      <c r="E347" s="1">
        <v>4</v>
      </c>
      <c r="F347" s="1" t="s">
        <v>4165</v>
      </c>
      <c r="H347" s="1" t="s">
        <v>4160</v>
      </c>
      <c r="I347" s="1" t="s">
        <v>4127</v>
      </c>
      <c r="J347" s="1">
        <v>15</v>
      </c>
      <c r="K347" s="7">
        <v>10</v>
      </c>
      <c r="EH347" s="2">
        <v>1</v>
      </c>
      <c r="EP347" s="2" t="s">
        <v>638</v>
      </c>
      <c r="ER347" s="20" t="s">
        <v>4709</v>
      </c>
      <c r="ES347" t="str">
        <f t="shared" si="91"/>
        <v>BGCOLOR(#000000):&amp;ref(Item/Misc/Blood-Stone.jpg,nolink,75x75,Blood Stone);|BGCOLOR(BLACK):COLOR(WHITE):''Blood Stone''</v>
      </c>
      <c r="ET347" t="str">
        <f t="shared" si="85"/>
        <v>&amp;ref(Spell/P_Blood.jpg,nolink,25x25,Blood);3&amp;ref(Spell/P_Earth.jpg,nolink,25x25,Earth);2</v>
      </c>
      <c r="EU347" t="str">
        <f t="shared" si="86"/>
        <v>&amp;ref(Spell/V_Blood.jpg,nolink,25x25,Blood Slave);15&amp;ref(Spell/V_Earth.jpg,nolink,25x25,Earth Gem);10</v>
      </c>
      <c r="EV347" t="str">
        <f t="shared" si="87"/>
        <v>n/a</v>
      </c>
      <c r="EW347" t="str">
        <f t="shared" si="88"/>
        <v>n/a</v>
      </c>
      <c r="EX347" t="str">
        <f t="shared" si="89"/>
        <v/>
      </c>
      <c r="EY347" t="str">
        <f t="shared" si="92"/>
        <v/>
      </c>
      <c r="EZ347" t="str">
        <f t="shared" si="96"/>
        <v/>
      </c>
      <c r="FA347" t="str">
        <f t="shared" si="93"/>
        <v/>
      </c>
      <c r="FB347" t="str">
        <f t="shared" si="90"/>
        <v>&amp;ref(Spell/P_Earth.jpg,nolink,25x25,Earth Magic Bonus (1));</v>
      </c>
      <c r="FC347" t="str">
        <f t="shared" si="97"/>
        <v>&amp;ref(Spell/Vt_Earth.jpg,nolink,25x25,Temporary Earth Gem (1));</v>
      </c>
      <c r="FD347" t="str">
        <f t="shared" si="98"/>
        <v>&amp;ref(Spell/P_Earth.jpg,nolink,25x25,Earth Magic Bonus (1));&amp;ref(Spell/Vt_Earth.jpg,nolink,25x25,Temporary Earth Gem (1));</v>
      </c>
      <c r="FE347" t="str">
        <f t="shared" si="99"/>
        <v>&amp;ref(Spell/P_Earth.jpg,nolink,25x25,Earth Magic Bonus (1));&amp;ref(Spell/Vt_Earth.jpg,nolink,25x25,Temporary Earth Gem (1));</v>
      </c>
      <c r="FF347" t="str">
        <f t="shared" si="100"/>
        <v>~</v>
      </c>
      <c r="FG347" t="str">
        <f t="shared" si="101"/>
        <v>~</v>
      </c>
      <c r="FH347" s="24" t="str">
        <f t="shared" si="94"/>
        <v xml:space="preserve">|BGCOLOR(#000000):&amp;ref(Item/Misc/Blood-Stone.jpg,nolink,75x75,Blood Stone);|BGCOLOR(BLACK):COLOR(WHITE):''Blood Stone''|雑貨|&amp;ref(Spell/P_Blood.jpg,nolink,25x25,Blood);3&amp;ref(Spell/P_Earth.jpg,nolink,25x25,Earth);2|&amp;ref(Spell/V_Blood.jpg,nolink,25x25,Blood Slave);15&amp;ref(Spell/V_Earth.jpg,nolink,25x25,Earth Gem);10|
|~|&gt;|&gt;|&gt;|&amp;ref(Spell/P_Earth.jpg,nolink,25x25,Earth Magic Bonus (1));&amp;ref(Spell/Vt_Earth.jpg,nolink,25x25,Temporary Earth Gem (1));|
|&gt;|&gt;|&gt;|&gt;|BGCOLOR(#F5F5F5):地魔法増強。厄介な製造条件の代わりに優秀な機能|
</v>
      </c>
    </row>
    <row r="348" spans="1:164" x14ac:dyDescent="0.15">
      <c r="A348" t="str">
        <f t="shared" si="95"/>
        <v>雑貨4E</v>
      </c>
      <c r="C348" s="1" t="s">
        <v>4009</v>
      </c>
      <c r="E348" s="1">
        <v>4</v>
      </c>
      <c r="F348" s="1" t="s">
        <v>4166</v>
      </c>
      <c r="H348" s="1" t="s">
        <v>4106</v>
      </c>
      <c r="J348" s="1">
        <v>5</v>
      </c>
      <c r="EN348" s="2" t="s">
        <v>642</v>
      </c>
      <c r="EP348" s="2" t="s">
        <v>642</v>
      </c>
      <c r="ER348" s="20" t="s">
        <v>4710</v>
      </c>
      <c r="ES348" t="str">
        <f t="shared" si="91"/>
        <v>BGCOLOR(#000000):&amp;ref(Item/Misc/Water-Lens.jpg,nolink,75x75,Water Lens);|BGCOLOR(BLACK):COLOR(WHITE):''Water Lens''</v>
      </c>
      <c r="ET348" t="str">
        <f t="shared" si="85"/>
        <v>&amp;ref(Spell/P_Water.jpg,nolink,25x25,Water);1</v>
      </c>
      <c r="EU348" t="str">
        <f t="shared" si="86"/>
        <v>&amp;ref(Spell/V_Water.jpg,nolink,25x25,Water Gem);5</v>
      </c>
      <c r="EV348" t="str">
        <f t="shared" si="87"/>
        <v>n/a</v>
      </c>
      <c r="EW348" t="str">
        <f t="shared" si="88"/>
        <v>n/a</v>
      </c>
      <c r="EX348" t="str">
        <f t="shared" si="89"/>
        <v/>
      </c>
      <c r="EY348" t="str">
        <f t="shared" si="92"/>
        <v/>
      </c>
      <c r="EZ348" t="str">
        <f t="shared" si="96"/>
        <v/>
      </c>
      <c r="FA348" t="str">
        <f t="shared" si="93"/>
        <v/>
      </c>
      <c r="FB348" t="str">
        <f t="shared" si="90"/>
        <v/>
      </c>
      <c r="FC348" t="str">
        <f t="shared" si="97"/>
        <v>&amp;ref(Item/Far-Caster.jpg,nolink,25x25,Far Caster (Water, 1));&amp;ref(Spell/Vt_Water.jpg,nolink,25x25,Temporary Water Gem (1));</v>
      </c>
      <c r="FD348" t="str">
        <f t="shared" si="98"/>
        <v>&amp;ref(Item/Far-Caster.jpg,nolink,25x25,Far Caster (Water, 1));&amp;ref(Spell/Vt_Water.jpg,nolink,25x25,Temporary Water Gem (1));</v>
      </c>
      <c r="FE348" t="str">
        <f t="shared" si="99"/>
        <v>&amp;ref(Item/Far-Caster.jpg,nolink,25x25,Far Caster (Water, 1));&amp;ref(Spell/Vt_Water.jpg,nolink,25x25,Temporary Water Gem (1));</v>
      </c>
      <c r="FF348" t="str">
        <f t="shared" si="100"/>
        <v>~</v>
      </c>
      <c r="FG348" t="str">
        <f t="shared" si="101"/>
        <v>~</v>
      </c>
      <c r="FH348" s="24" t="str">
        <f t="shared" si="94"/>
        <v xml:space="preserve">|BGCOLOR(#000000):&amp;ref(Item/Misc/Water-Lens.jpg,nolink,75x75,Water Lens);|BGCOLOR(BLACK):COLOR(WHITE):''Water Lens''|雑貨|&amp;ref(Spell/P_Water.jpg,nolink,25x25,Water);1|&amp;ref(Spell/V_Water.jpg,nolink,25x25,Water Gem);5|
|~|&gt;|&gt;|&gt;|&amp;ref(Item/Far-Caster.jpg,nolink,25x25,Far Caster (Water, 1));&amp;ref(Spell/Vt_Water.jpg,nolink,25x25,Temporary Water Gem (1));|
|&gt;|&gt;|&gt;|&gt;|BGCOLOR(#F5F5F5):水魔法を支援する品。安価で扱いやすい|
</v>
      </c>
    </row>
    <row r="349" spans="1:164" x14ac:dyDescent="0.15">
      <c r="A349" t="str">
        <f t="shared" si="95"/>
        <v>雑貨6S</v>
      </c>
      <c r="C349" s="1" t="s">
        <v>4009</v>
      </c>
      <c r="E349" s="1">
        <v>6</v>
      </c>
      <c r="F349" s="1" t="s">
        <v>4167</v>
      </c>
      <c r="H349" s="1" t="s">
        <v>4082</v>
      </c>
      <c r="J349" s="1">
        <v>5</v>
      </c>
      <c r="BT349" s="2">
        <v>100</v>
      </c>
      <c r="DC349" s="2">
        <v>1</v>
      </c>
      <c r="ED349" s="2">
        <v>12</v>
      </c>
      <c r="ER349" s="20" t="s">
        <v>4711</v>
      </c>
      <c r="ES349" t="str">
        <f t="shared" si="91"/>
        <v>BGCOLOR(#000000):&amp;ref(Item/Misc/Lightless-Lantern.jpg,nolink,75x75,Lightless Lantern);|BGCOLOR(BLACK):COLOR(WHITE):''Lightless Lantern''</v>
      </c>
      <c r="ET349" t="str">
        <f t="shared" si="85"/>
        <v>&amp;ref(Spell/P_Fire.jpg,nolink,25x25,Fire);1</v>
      </c>
      <c r="EU349" t="str">
        <f t="shared" si="86"/>
        <v>&amp;ref(Spell/V_Fire.jpg,nolink,25x25,Fire Gem);5</v>
      </c>
      <c r="EV349" t="str">
        <f t="shared" si="87"/>
        <v>n/a</v>
      </c>
      <c r="EW349" t="str">
        <f t="shared" si="88"/>
        <v>n/a</v>
      </c>
      <c r="EX349" t="str">
        <f t="shared" si="89"/>
        <v/>
      </c>
      <c r="EY349" t="str">
        <f t="shared" si="92"/>
        <v>&amp;ref(Item/Darkvision.jpg,nolink,25x25,Darkvision (100));</v>
      </c>
      <c r="EZ349" t="str">
        <f t="shared" si="96"/>
        <v/>
      </c>
      <c r="FA349" t="str">
        <f t="shared" si="93"/>
        <v>&amp;ref(Item/Horror-Marked.jpg,nolink,25x25,Causes Horror Mark);</v>
      </c>
      <c r="FB349" t="str">
        <f t="shared" si="90"/>
        <v>&amp;ref(Item/Adept-Researcher.jpg,nolink,25x25,Adept Researcher (12));</v>
      </c>
      <c r="FC349" t="str">
        <f t="shared" si="97"/>
        <v/>
      </c>
      <c r="FD349" t="str">
        <f t="shared" si="98"/>
        <v>&amp;ref(Item/Darkvision.jpg,nolink,25x25,Darkvision (100));&amp;br;&amp;ref(Item/Horror-Marked.jpg,nolink,25x25,Causes Horror Mark);&amp;br;&amp;ref(Item/Adept-Researcher.jpg,nolink,25x25,Adept Researcher (12));</v>
      </c>
      <c r="FE349" t="str">
        <f t="shared" si="99"/>
        <v>&amp;ref(Item/Darkvision.jpg,nolink,25x25,Darkvision (100));&amp;br;&amp;ref(Item/Horror-Marked.jpg,nolink,25x25,Causes Horror Mark);&amp;br;&amp;ref(Item/Adept-Researcher.jpg,nolink,25x25,Adept Researcher (12));</v>
      </c>
      <c r="FF349" t="str">
        <f t="shared" si="100"/>
        <v>~</v>
      </c>
      <c r="FG349" t="str">
        <f t="shared" si="101"/>
        <v>~</v>
      </c>
      <c r="FH349" s="24" t="str">
        <f t="shared" si="94"/>
        <v xml:space="preserve">|BGCOLOR(#000000):&amp;ref(Item/Misc/Lightless-Lantern.jpg,nolink,75x75,Lightless Lantern);|BGCOLOR(BLACK):COLOR(WHITE):''Lightless Lantern''|雑貨|&amp;ref(Spell/P_Fire.jpg,nolink,25x25,Fire);1|&amp;ref(Spell/V_Fire.jpg,nolink,25x25,Fire Gem);5|
|~|&gt;|&gt;|&gt;|&amp;ref(Item/Darkvision.jpg,nolink,25x25,Darkvision (100));&amp;br;&amp;ref(Item/Horror-Marked.jpg,nolink,25x25,Causes Horror Mark);&amp;br;&amp;ref(Item/Adept-Researcher.jpg,nolink,25x25,Adept Researcher (12));|
|&gt;|&gt;|&gt;|&gt;|BGCOLOR(#F5F5F5):小さな危険で安価な研究加速。闇も見通せる|
</v>
      </c>
    </row>
    <row r="350" spans="1:164" x14ac:dyDescent="0.15">
      <c r="A350" t="str">
        <f t="shared" si="95"/>
        <v/>
      </c>
      <c r="C350" s="1" t="s">
        <v>4009</v>
      </c>
      <c r="E350" s="1">
        <v>6</v>
      </c>
      <c r="F350" s="1" t="s">
        <v>4168</v>
      </c>
      <c r="H350" s="1" t="s">
        <v>4082</v>
      </c>
      <c r="I350" s="1" t="s">
        <v>4129</v>
      </c>
      <c r="J350" s="1">
        <v>5</v>
      </c>
      <c r="K350" s="7">
        <v>5</v>
      </c>
      <c r="AY350" s="2">
        <v>-5</v>
      </c>
      <c r="EE350" s="2">
        <v>1</v>
      </c>
      <c r="ER350" s="20" t="s">
        <v>4712</v>
      </c>
      <c r="ES350" t="str">
        <f t="shared" si="91"/>
        <v>BGCOLOR(#000000):&amp;ref(Item/Misc/Skull-of-Fire.jpg,nolink,75x75,Skull of Fire);|BGCOLOR(BLACK):COLOR(WHITE):''Skull of Fire''</v>
      </c>
      <c r="ET350" t="str">
        <f t="shared" si="85"/>
        <v>&amp;ref(Spell/P_Fire.jpg,nolink,25x25,Fire);1&amp;ref(Spell/P_Death.jpg,nolink,25x25,Death);1</v>
      </c>
      <c r="EU350" t="str">
        <f t="shared" si="86"/>
        <v>&amp;ref(Spell/V_Fire.jpg,nolink,25x25,Fire Gem);5&amp;ref(Spell/V_Death.jpg,nolink,25x25,Death Gem);5</v>
      </c>
      <c r="EV350" t="str">
        <f t="shared" si="87"/>
        <v>n/a</v>
      </c>
      <c r="EW350" t="str">
        <f t="shared" si="88"/>
        <v>n/a</v>
      </c>
      <c r="EX350" t="str">
        <f t="shared" si="89"/>
        <v>&amp;ref(Item/Susceptible-to-Cold.jpg,nolink,25x25,Susceptible to Cold (5));</v>
      </c>
      <c r="EY350" t="str">
        <f t="shared" si="92"/>
        <v/>
      </c>
      <c r="EZ350" t="str">
        <f t="shared" si="96"/>
        <v/>
      </c>
      <c r="FA350" t="str">
        <f t="shared" si="93"/>
        <v/>
      </c>
      <c r="FB350" t="str">
        <f t="shared" si="90"/>
        <v>&amp;ref(Spell/P_Fire.jpg,nolink,25x25,Fire Magic Bonus (1));</v>
      </c>
      <c r="FC350" t="str">
        <f t="shared" si="97"/>
        <v/>
      </c>
      <c r="FD350" t="str">
        <f t="shared" si="98"/>
        <v>&amp;ref(Item/Susceptible-to-Cold.jpg,nolink,25x25,Susceptible to Cold (5));&amp;br;&amp;ref(Spell/P_Fire.jpg,nolink,25x25,Fire Magic Bonus (1));</v>
      </c>
      <c r="FE350" t="str">
        <f t="shared" si="99"/>
        <v>&amp;ref(Item/Susceptible-to-Cold.jpg,nolink,25x25,Susceptible to Cold (5));&amp;br;&amp;ref(Spell/P_Fire.jpg,nolink,25x25,Fire Magic Bonus (1));</v>
      </c>
      <c r="FF350" t="str">
        <f t="shared" si="100"/>
        <v>~</v>
      </c>
      <c r="FG350" t="str">
        <f t="shared" si="101"/>
        <v>~</v>
      </c>
      <c r="FH350" s="24" t="str">
        <f t="shared" si="94"/>
        <v xml:space="preserve">|BGCOLOR(#000000):&amp;ref(Item/Misc/Skull-of-Fire.jpg,nolink,75x75,Skull of Fire);|BGCOLOR(BLACK):COLOR(WHITE):''Skull of Fire''|雑貨|&amp;ref(Spell/P_Fire.jpg,nolink,25x25,Fire);1&amp;ref(Spell/P_Death.jpg,nolink,25x25,Death);1|&amp;ref(Spell/V_Fire.jpg,nolink,25x25,Fire Gem);5&amp;ref(Spell/V_Death.jpg,nolink,25x25,Death Gem);5|
|~|&gt;|&gt;|&gt;|&amp;ref(Item/Susceptible-to-Cold.jpg,nolink,25x25,Susceptible to Cold (5));&amp;br;&amp;ref(Spell/P_Fire.jpg,nolink,25x25,Fire Magic Bonus (1));|
|&gt;|&gt;|&gt;|&gt;|BGCOLOR(#F5F5F5):火魔法増強。小さな欠点も持つ|
</v>
      </c>
    </row>
    <row r="351" spans="1:164" x14ac:dyDescent="0.15">
      <c r="A351" t="str">
        <f t="shared" si="95"/>
        <v/>
      </c>
      <c r="C351" s="1" t="s">
        <v>4009</v>
      </c>
      <c r="E351" s="1">
        <v>6</v>
      </c>
      <c r="F351" s="1" t="s">
        <v>4169</v>
      </c>
      <c r="H351" s="1" t="s">
        <v>4170</v>
      </c>
      <c r="J351" s="1">
        <v>25</v>
      </c>
      <c r="CP351" s="2">
        <v>150</v>
      </c>
      <c r="ER351" s="20" t="s">
        <v>4713</v>
      </c>
      <c r="ES351" t="str">
        <f t="shared" si="91"/>
        <v>BGCOLOR(#000000):&amp;ref(Item/Misc/Barrel-of-Air.jpg,nolink,75x75,Barrel of Air);|BGCOLOR(BLACK):COLOR(WHITE):''Barrel of Air''</v>
      </c>
      <c r="ET351" t="str">
        <f t="shared" si="85"/>
        <v>&amp;ref(Spell/P_Air.jpg,nolink,25x25,Air);4</v>
      </c>
      <c r="EU351" t="str">
        <f t="shared" si="86"/>
        <v>&amp;ref(Spell/V_Air.jpg,nolink,25x25,Air Gem);25</v>
      </c>
      <c r="EV351" t="str">
        <f t="shared" si="87"/>
        <v>n/a</v>
      </c>
      <c r="EW351" t="str">
        <f t="shared" si="88"/>
        <v>n/a</v>
      </c>
      <c r="EX351" t="str">
        <f t="shared" si="89"/>
        <v/>
      </c>
      <c r="EY351" t="str">
        <f t="shared" si="92"/>
        <v/>
      </c>
      <c r="EZ351" t="str">
        <f t="shared" si="96"/>
        <v>&amp;ref(Item/Water-Breathing.jpg,nolink,25x25,Gift of Water Breathing (150));</v>
      </c>
      <c r="FA351" t="str">
        <f t="shared" si="93"/>
        <v/>
      </c>
      <c r="FB351" t="str">
        <f t="shared" si="90"/>
        <v/>
      </c>
      <c r="FC351" t="str">
        <f t="shared" si="97"/>
        <v/>
      </c>
      <c r="FD351" t="str">
        <f t="shared" si="98"/>
        <v>&amp;ref(Item/Water-Breathing.jpg,nolink,25x25,Gift of Water Breathing (150));</v>
      </c>
      <c r="FE351" t="str">
        <f t="shared" si="99"/>
        <v>&amp;ref(Item/Water-Breathing.jpg,nolink,25x25,Gift of Water Breathing (150));</v>
      </c>
      <c r="FF351" t="str">
        <f t="shared" si="100"/>
        <v>~</v>
      </c>
      <c r="FG351" t="str">
        <f t="shared" si="101"/>
        <v>~</v>
      </c>
      <c r="FH351" s="24" t="str">
        <f t="shared" si="94"/>
        <v xml:space="preserve">|BGCOLOR(#000000):&amp;ref(Item/Misc/Barrel-of-Air.jpg,nolink,75x75,Barrel of Air);|BGCOLOR(BLACK):COLOR(WHITE):''Barrel of Air''|雑貨|&amp;ref(Spell/P_Air.jpg,nolink,25x25,Air);4|&amp;ref(Spell/V_Air.jpg,nolink,25x25,Air Gem);25|
|~|&gt;|&gt;|&gt;|&amp;ref(Item/Water-Breathing.jpg,nolink,25x25,Gift of Water Breathing (150));|
|&gt;|&gt;|&gt;|&gt;|BGCOLOR(#F5F5F5):量産できる水中呼吸では最大容量。値も張る|
</v>
      </c>
    </row>
    <row r="352" spans="1:164" x14ac:dyDescent="0.15">
      <c r="A352" t="str">
        <f t="shared" si="95"/>
        <v/>
      </c>
      <c r="C352" s="1" t="s">
        <v>4009</v>
      </c>
      <c r="E352" s="1">
        <v>6</v>
      </c>
      <c r="F352" s="1" t="s">
        <v>4171</v>
      </c>
      <c r="H352" s="1" t="s">
        <v>4170</v>
      </c>
      <c r="J352" s="1">
        <v>25</v>
      </c>
      <c r="CJ352" s="2">
        <v>-20</v>
      </c>
      <c r="EQ352" s="7" t="s">
        <v>4172</v>
      </c>
      <c r="ER352" s="20" t="s">
        <v>4714</v>
      </c>
      <c r="ES352" t="str">
        <f t="shared" si="91"/>
        <v>BGCOLOR(#000000):&amp;ref(Item/Misc/Mirror-of-False-Impressions.jpg,nolink,75x75,Mirror of False Impressions);|BGCOLOR(BLACK):COLOR(WHITE):''Mirror of False Impressions''</v>
      </c>
      <c r="ET352" t="str">
        <f t="shared" si="85"/>
        <v>&amp;ref(Spell/P_Air.jpg,nolink,25x25,Air);4</v>
      </c>
      <c r="EU352" t="str">
        <f t="shared" si="86"/>
        <v>&amp;ref(Spell/V_Air.jpg,nolink,25x25,Air Gem);25</v>
      </c>
      <c r="EV352" t="str">
        <f t="shared" si="87"/>
        <v>n/a</v>
      </c>
      <c r="EW352" t="str">
        <f t="shared" si="88"/>
        <v>n/a</v>
      </c>
      <c r="EX352" t="str">
        <f t="shared" si="89"/>
        <v/>
      </c>
      <c r="EY352" t="str">
        <f t="shared" si="92"/>
        <v/>
      </c>
      <c r="EZ352" t="str">
        <f t="shared" si="96"/>
        <v>&amp;ref(Nation/LivingLead.jpg,nolink,25x25,Leadership (-20));</v>
      </c>
      <c r="FA352" t="str">
        <f t="shared" si="93"/>
        <v/>
      </c>
      <c r="FB352" t="str">
        <f t="shared" si="90"/>
        <v/>
      </c>
      <c r="FC352" t="str">
        <f t="shared" si="97"/>
        <v/>
      </c>
      <c r="FD352" t="str">
        <f t="shared" si="98"/>
        <v>&amp;ref(Nation/LivingLead.jpg,nolink,25x25,Leadership (-20));&amp;br;軍勢の容姿を1種に統一</v>
      </c>
      <c r="FE352" t="str">
        <f t="shared" si="99"/>
        <v>&amp;ref(Nation/LivingLead.jpg,nolink,25x25,Leadership (-20));&amp;br;軍勢の容姿を1種に統一</v>
      </c>
      <c r="FF352" t="str">
        <f t="shared" si="100"/>
        <v>~</v>
      </c>
      <c r="FG352" t="str">
        <f t="shared" si="101"/>
        <v>~</v>
      </c>
      <c r="FH352" s="24" t="str">
        <f t="shared" si="94"/>
        <v xml:space="preserve">|BGCOLOR(#000000):&amp;ref(Item/Misc/Mirror-of-False-Impressions.jpg,nolink,75x75,Mirror of False Impressions);|BGCOLOR(BLACK):COLOR(WHITE):''Mirror of False Impressions''|雑貨|&amp;ref(Spell/P_Air.jpg,nolink,25x25,Air);4|&amp;ref(Spell/V_Air.jpg,nolink,25x25,Air Gem);25|
|~|&gt;|&gt;|&gt;|&amp;ref(Nation/LivingLead.jpg,nolink,25x25,Leadership (-20));&amp;br;軍勢の容姿を1種に統一|
|&gt;|&gt;|&gt;|&gt;|BGCOLOR(#F5F5F5):偵察を酷く攪乱する。強力な何かを隠すのに好都合|
</v>
      </c>
    </row>
    <row r="353" spans="1:164" x14ac:dyDescent="0.15">
      <c r="A353" t="str">
        <f t="shared" si="95"/>
        <v/>
      </c>
      <c r="C353" s="1" t="s">
        <v>4009</v>
      </c>
      <c r="E353" s="1">
        <v>6</v>
      </c>
      <c r="F353" s="1" t="s">
        <v>4173</v>
      </c>
      <c r="H353" s="1" t="s">
        <v>4106</v>
      </c>
      <c r="J353" s="1">
        <v>5</v>
      </c>
      <c r="EG353" s="2">
        <v>1</v>
      </c>
      <c r="ER353" s="20" t="s">
        <v>4715</v>
      </c>
      <c r="ES353" t="str">
        <f t="shared" si="91"/>
        <v>BGCOLOR(#000000):&amp;ref(Item/Misc/Water-Bracelet.jpg,nolink,75x75,Water Bracelet);|BGCOLOR(BLACK):COLOR(WHITE):''Water Bracelet''</v>
      </c>
      <c r="ET353" t="str">
        <f t="shared" si="85"/>
        <v>&amp;ref(Spell/P_Water.jpg,nolink,25x25,Water);1</v>
      </c>
      <c r="EU353" t="str">
        <f t="shared" si="86"/>
        <v>&amp;ref(Spell/V_Water.jpg,nolink,25x25,Water Gem);5</v>
      </c>
      <c r="EV353" t="str">
        <f t="shared" si="87"/>
        <v>n/a</v>
      </c>
      <c r="EW353" t="str">
        <f t="shared" si="88"/>
        <v>n/a</v>
      </c>
      <c r="EX353" t="str">
        <f t="shared" si="89"/>
        <v/>
      </c>
      <c r="EY353" t="str">
        <f t="shared" si="92"/>
        <v/>
      </c>
      <c r="EZ353" t="str">
        <f t="shared" si="96"/>
        <v/>
      </c>
      <c r="FA353" t="str">
        <f t="shared" si="93"/>
        <v/>
      </c>
      <c r="FB353" t="str">
        <f t="shared" si="90"/>
        <v>&amp;ref(Spell/P_Water.jpg,nolink,25x25,Water Magic Bonus (1));</v>
      </c>
      <c r="FC353" t="str">
        <f t="shared" si="97"/>
        <v/>
      </c>
      <c r="FD353" t="str">
        <f t="shared" si="98"/>
        <v>&amp;ref(Spell/P_Water.jpg,nolink,25x25,Water Magic Bonus (1));</v>
      </c>
      <c r="FE353" t="str">
        <f t="shared" si="99"/>
        <v>&amp;ref(Spell/P_Water.jpg,nolink,25x25,Water Magic Bonus (1));</v>
      </c>
      <c r="FF353" t="str">
        <f t="shared" si="100"/>
        <v>~</v>
      </c>
      <c r="FG353" t="str">
        <f t="shared" si="101"/>
        <v>~</v>
      </c>
      <c r="FH353" s="24" t="str">
        <f t="shared" si="94"/>
        <v xml:space="preserve">|BGCOLOR(#000000):&amp;ref(Item/Misc/Water-Bracelet.jpg,nolink,75x75,Water Bracelet);|BGCOLOR(BLACK):COLOR(WHITE):''Water Bracelet''|雑貨|&amp;ref(Spell/P_Water.jpg,nolink,25x25,Water);1|&amp;ref(Spell/V_Water.jpg,nolink,25x25,Water Gem);5|
|~|&gt;|&gt;|&gt;|&amp;ref(Spell/P_Water.jpg,nolink,25x25,Water Magic Bonus (1));|
|&gt;|&gt;|&gt;|&gt;|BGCOLOR(#F5F5F5):水魔法増強。この類の品では最も安価|
</v>
      </c>
    </row>
    <row r="354" spans="1:164" x14ac:dyDescent="0.15">
      <c r="A354" t="str">
        <f t="shared" si="95"/>
        <v/>
      </c>
      <c r="C354" s="1" t="s">
        <v>4009</v>
      </c>
      <c r="E354" s="1">
        <v>6</v>
      </c>
      <c r="F354" s="1" t="s">
        <v>4174</v>
      </c>
      <c r="H354" s="1" t="s">
        <v>4175</v>
      </c>
      <c r="J354" s="1">
        <v>10</v>
      </c>
      <c r="CK354" s="2">
        <v>1</v>
      </c>
      <c r="EQ354" s="7" t="s">
        <v>4176</v>
      </c>
      <c r="ER354" s="20" t="s">
        <v>4716</v>
      </c>
      <c r="ES354" t="str">
        <f t="shared" si="91"/>
        <v>BGCOLOR(#000000):&amp;ref(Item/Misc/Bottle-of-Living-Water.jpg,nolink,75x75,Bottle of Living Water);|BGCOLOR(BLACK):COLOR(WHITE):''Bottle of Living Water''</v>
      </c>
      <c r="ET354" t="str">
        <f t="shared" si="85"/>
        <v>&amp;ref(Spell/P_Water.jpg,nolink,25x25,Water);2</v>
      </c>
      <c r="EU354" t="str">
        <f t="shared" si="86"/>
        <v>&amp;ref(Spell/V_Water.jpg,nolink,25x25,Water Gem);10</v>
      </c>
      <c r="EV354" t="str">
        <f t="shared" si="87"/>
        <v>n/a</v>
      </c>
      <c r="EW354" t="str">
        <f t="shared" si="88"/>
        <v>n/a</v>
      </c>
      <c r="EX354" t="str">
        <f t="shared" si="89"/>
        <v/>
      </c>
      <c r="EY354" t="str">
        <f t="shared" si="92"/>
        <v/>
      </c>
      <c r="EZ354" t="str">
        <f t="shared" si="96"/>
        <v>&amp;ref(Nation/MagicLead.jpg,nolink,25x25,Magic Leadership (1));</v>
      </c>
      <c r="FA354" t="str">
        <f t="shared" si="93"/>
        <v/>
      </c>
      <c r="FB354" t="str">
        <f t="shared" si="90"/>
        <v/>
      </c>
      <c r="FC354" t="str">
        <f t="shared" si="97"/>
        <v/>
      </c>
      <c r="FD354" t="str">
        <f t="shared" si="98"/>
        <v>&amp;ref(Nation/MagicLead.jpg,nolink,25x25,Magic Leadership (1));&amp;br;随員：Water Elemental1体</v>
      </c>
      <c r="FE354" t="str">
        <f t="shared" si="99"/>
        <v>&amp;ref(Nation/MagicLead.jpg,nolink,25x25,Magic Leadership (1));&amp;br;随員：Water Elemental1体</v>
      </c>
      <c r="FF354" t="str">
        <f t="shared" si="100"/>
        <v>~</v>
      </c>
      <c r="FG354" t="str">
        <f t="shared" si="101"/>
        <v>~</v>
      </c>
      <c r="FH354" s="24" t="str">
        <f t="shared" si="94"/>
        <v xml:space="preserve">|BGCOLOR(#000000):&amp;ref(Item/Misc/Bottle-of-Living-Water.jpg,nolink,75x75,Bottle of Living Water);|BGCOLOR(BLACK):COLOR(WHITE):''Bottle of Living Water''|雑貨|&amp;ref(Spell/P_Water.jpg,nolink,25x25,Water);2|&amp;ref(Spell/V_Water.jpg,nolink,25x25,Water Gem);10|
|~|&gt;|&gt;|&gt;|&amp;ref(Nation/MagicLead.jpg,nolink,25x25,Magic Leadership (1));&amp;br;随員：Water Elemental1体|
|&gt;|&gt;|&gt;|&gt;|BGCOLOR(#F5F5F5):強力なお供を得られる。戦争でも暗殺でも優秀|
</v>
      </c>
    </row>
    <row r="355" spans="1:164" x14ac:dyDescent="0.15">
      <c r="A355" t="str">
        <f t="shared" si="95"/>
        <v/>
      </c>
      <c r="C355" s="1" t="s">
        <v>4009</v>
      </c>
      <c r="E355" s="1">
        <v>6</v>
      </c>
      <c r="F355" s="1" t="s">
        <v>4177</v>
      </c>
      <c r="H355" s="1" t="s">
        <v>4178</v>
      </c>
      <c r="J355" s="1">
        <v>15</v>
      </c>
      <c r="CP355" s="2">
        <v>100</v>
      </c>
      <c r="ER355" s="20" t="s">
        <v>4717</v>
      </c>
      <c r="ES355" t="str">
        <f t="shared" si="91"/>
        <v>BGCOLOR(#000000):&amp;ref(Item/Misc/Sea-King's-Goblet.jpg,nolink,75x75,Sea King's Goblet);|BGCOLOR(BLACK):COLOR(WHITE):''Sea King's Goblet''</v>
      </c>
      <c r="ET355" t="str">
        <f t="shared" si="85"/>
        <v>&amp;ref(Spell/P_Water.jpg,nolink,25x25,Water);3</v>
      </c>
      <c r="EU355" t="str">
        <f t="shared" si="86"/>
        <v>&amp;ref(Spell/V_Water.jpg,nolink,25x25,Water Gem);15</v>
      </c>
      <c r="EV355" t="str">
        <f t="shared" si="87"/>
        <v>n/a</v>
      </c>
      <c r="EW355" t="str">
        <f t="shared" si="88"/>
        <v>n/a</v>
      </c>
      <c r="EX355" t="str">
        <f t="shared" si="89"/>
        <v/>
      </c>
      <c r="EY355" t="str">
        <f t="shared" si="92"/>
        <v/>
      </c>
      <c r="EZ355" t="str">
        <f t="shared" si="96"/>
        <v>&amp;ref(Item/Water-Breathing.jpg,nolink,25x25,Gift of Water Breathing (100));</v>
      </c>
      <c r="FA355" t="str">
        <f t="shared" si="93"/>
        <v/>
      </c>
      <c r="FB355" t="str">
        <f t="shared" si="90"/>
        <v/>
      </c>
      <c r="FC355" t="str">
        <f t="shared" si="97"/>
        <v/>
      </c>
      <c r="FD355" t="str">
        <f t="shared" si="98"/>
        <v>&amp;ref(Item/Water-Breathing.jpg,nolink,25x25,Gift of Water Breathing (100));</v>
      </c>
      <c r="FE355" t="str">
        <f t="shared" si="99"/>
        <v>&amp;ref(Item/Water-Breathing.jpg,nolink,25x25,Gift of Water Breathing (100));</v>
      </c>
      <c r="FF355" t="str">
        <f t="shared" si="100"/>
        <v>~</v>
      </c>
      <c r="FG355" t="str">
        <f t="shared" si="101"/>
        <v>~</v>
      </c>
      <c r="FH355" s="24" t="str">
        <f t="shared" si="94"/>
        <v xml:space="preserve">|BGCOLOR(#000000):&amp;ref(Item/Misc/Sea-King's-Goblet.jpg,nolink,75x75,Sea King's Goblet);|BGCOLOR(BLACK):COLOR(WHITE):''Sea King's Goblet''|雑貨|&amp;ref(Spell/P_Water.jpg,nolink,25x25,Water);3|&amp;ref(Spell/V_Water.jpg,nolink,25x25,Water Gem);15|
|~|&gt;|&gt;|&gt;|&amp;ref(Item/Water-Breathing.jpg,nolink,25x25,Gift of Water Breathing (100));|
|&gt;|&gt;|&gt;|&gt;|BGCOLOR(#F5F5F5):大容量の水中呼吸。価格も程々|
</v>
      </c>
    </row>
    <row r="356" spans="1:164" x14ac:dyDescent="0.15">
      <c r="A356" t="str">
        <f t="shared" si="95"/>
        <v/>
      </c>
      <c r="C356" s="1" t="s">
        <v>4009</v>
      </c>
      <c r="E356" s="1">
        <v>6</v>
      </c>
      <c r="F356" s="1" t="s">
        <v>4179</v>
      </c>
      <c r="H356" s="1" t="s">
        <v>4180</v>
      </c>
      <c r="I356" s="1" t="s">
        <v>4082</v>
      </c>
      <c r="J356" s="1">
        <v>15</v>
      </c>
      <c r="K356" s="7">
        <v>5</v>
      </c>
      <c r="EQ356" s="7" t="s">
        <v>4181</v>
      </c>
      <c r="ER356" s="20" t="s">
        <v>4718</v>
      </c>
      <c r="ES356" t="str">
        <f t="shared" si="91"/>
        <v>BGCOLOR(#000000):&amp;ref(Item/Misc/The-Copper-Arm.jpg,nolink,75x75,The Copper Arm);|BGCOLOR(BLACK):COLOR(WHITE):''The Copper Arm''</v>
      </c>
      <c r="ET356" t="str">
        <f t="shared" si="85"/>
        <v>&amp;ref(Spell/P_Earth.jpg,nolink,25x25,Earth);3&amp;ref(Spell/P_Fire.jpg,nolink,25x25,Fire);1</v>
      </c>
      <c r="EU356" t="str">
        <f t="shared" si="86"/>
        <v>&amp;ref(Spell/V_Earth.jpg,nolink,25x25,Earth Gem);15&amp;ref(Spell/V_Fire.jpg,nolink,25x25,Fire Gem);5</v>
      </c>
      <c r="EV356" t="str">
        <f t="shared" si="87"/>
        <v>n/a</v>
      </c>
      <c r="EW356" t="str">
        <f t="shared" si="88"/>
        <v>n/a</v>
      </c>
      <c r="EX356" t="str">
        <f t="shared" si="89"/>
        <v/>
      </c>
      <c r="EY356" t="str">
        <f t="shared" si="92"/>
        <v/>
      </c>
      <c r="EZ356" t="str">
        <f t="shared" si="96"/>
        <v/>
      </c>
      <c r="FA356" t="str">
        <f t="shared" si="93"/>
        <v/>
      </c>
      <c r="FB356" t="str">
        <f t="shared" si="90"/>
        <v/>
      </c>
      <c r="FC356" t="str">
        <f t="shared" si="97"/>
        <v/>
      </c>
      <c r="FD356" t="str">
        <f t="shared" si="98"/>
        <v>腕の装備欄を1つ追加&amp;br;装備解除不可</v>
      </c>
      <c r="FE356" t="str">
        <f t="shared" si="99"/>
        <v>腕の装備欄を1つ追加&amp;br;装備解除不可</v>
      </c>
      <c r="FF356" t="str">
        <f t="shared" si="100"/>
        <v>~</v>
      </c>
      <c r="FG356" t="str">
        <f t="shared" si="101"/>
        <v>~</v>
      </c>
      <c r="FH356" s="24" t="str">
        <f t="shared" si="94"/>
        <v xml:space="preserve">|BGCOLOR(#000000):&amp;ref(Item/Misc/The-Copper-Arm.jpg,nolink,75x75,The Copper Arm);|BGCOLOR(BLACK):COLOR(WHITE):''The Copper Arm''|雑貨|&amp;ref(Spell/P_Earth.jpg,nolink,25x25,Earth);3&amp;ref(Spell/P_Fire.jpg,nolink,25x25,Fire);1|&amp;ref(Spell/V_Earth.jpg,nolink,25x25,Earth Gem);15&amp;ref(Spell/V_Fire.jpg,nolink,25x25,Fire Gem);5|
|~|&gt;|&gt;|&gt;|腕の装備欄を1つ追加&amp;br;装備解除不可|
|&gt;|&gt;|&gt;|&gt;|BGCOLOR(#F5F5F5):非常に特殊な品。一風変わった装備構成を実現|
</v>
      </c>
    </row>
    <row r="357" spans="1:164" x14ac:dyDescent="0.15">
      <c r="A357" t="str">
        <f t="shared" si="95"/>
        <v/>
      </c>
      <c r="C357" s="1" t="s">
        <v>4009</v>
      </c>
      <c r="E357" s="1">
        <v>6</v>
      </c>
      <c r="F357" s="1" t="s">
        <v>4182</v>
      </c>
      <c r="H357" s="1" t="s">
        <v>4127</v>
      </c>
      <c r="I357" s="1" t="s">
        <v>4124</v>
      </c>
      <c r="J357" s="1">
        <v>10</v>
      </c>
      <c r="K357" s="7">
        <v>10</v>
      </c>
      <c r="DF357" s="2">
        <v>1</v>
      </c>
      <c r="EB357" s="2">
        <v>1</v>
      </c>
      <c r="EQ357" s="7" t="s">
        <v>4183</v>
      </c>
      <c r="ER357" s="20" t="s">
        <v>4719</v>
      </c>
      <c r="ES357" t="str">
        <f t="shared" si="91"/>
        <v>BGCOLOR(#000000):&amp;ref(Item/Misc/Crystal-Heart.jpg,nolink,75x75,Crystal Heart);|BGCOLOR(BLACK):COLOR(WHITE):''Crystal Heart''</v>
      </c>
      <c r="ET357" t="str">
        <f t="shared" si="85"/>
        <v>&amp;ref(Spell/P_Earth.jpg,nolink,25x25,Earth);2&amp;ref(Spell/P_Astral.jpg,nolink,25x25,Astral);2</v>
      </c>
      <c r="EU357" t="str">
        <f t="shared" si="86"/>
        <v>&amp;ref(Spell/V_Earth.jpg,nolink,25x25,Earth Gem);10&amp;ref(Spell/V_Astral.jpg,nolink,25x25,Astral Pearl);10</v>
      </c>
      <c r="EV357" t="str">
        <f t="shared" si="87"/>
        <v>n/a</v>
      </c>
      <c r="EW357" t="str">
        <f t="shared" si="88"/>
        <v>n/a</v>
      </c>
      <c r="EX357" t="str">
        <f t="shared" si="89"/>
        <v/>
      </c>
      <c r="EY357" t="str">
        <f t="shared" si="92"/>
        <v/>
      </c>
      <c r="EZ357" t="str">
        <f t="shared" si="96"/>
        <v/>
      </c>
      <c r="FA357" t="str">
        <f t="shared" si="93"/>
        <v>&amp;ref(Item/Affliction.jpg,nolink,25x25,Chest Wound);</v>
      </c>
      <c r="FB357" t="str">
        <f t="shared" si="90"/>
        <v>&amp;ref(Item/Communion-Master.jpg,nolink,25x25,Communion Master);</v>
      </c>
      <c r="FC357" t="str">
        <f t="shared" si="97"/>
        <v/>
      </c>
      <c r="FD357" t="str">
        <f t="shared" si="98"/>
        <v>&amp;ref(Item/Affliction.jpg,nolink,25x25,Chest Wound);&amp;br;&amp;ref(Item/Communion-Master.jpg,nolink,25x25,Communion Master);&amp;br;死亡時に消費して全回復&amp;br;無生物使用不可&amp;br;装備解除不可</v>
      </c>
      <c r="FE357" t="str">
        <f t="shared" si="99"/>
        <v>&amp;ref(Item/Affliction.jpg,nolink,25x25,Chest Wound);&amp;br;&amp;ref(Item/Communion-Master.jpg,nolink,25x25,Communion Master);&amp;br;死亡時に消費して全回復&amp;br;無生物使用不可&amp;br;装備解除不可</v>
      </c>
      <c r="FF357" t="str">
        <f t="shared" si="100"/>
        <v>~</v>
      </c>
      <c r="FG357" t="str">
        <f t="shared" si="101"/>
        <v>~</v>
      </c>
      <c r="FH357" s="24" t="str">
        <f t="shared" si="94"/>
        <v xml:space="preserve">|BGCOLOR(#000000):&amp;ref(Item/Misc/Crystal-Heart.jpg,nolink,75x75,Crystal Heart);|BGCOLOR(BLACK):COLOR(WHITE):''Crystal Heart''|雑貨|&amp;ref(Spell/P_Earth.jpg,nolink,25x25,Earth);2&amp;ref(Spell/P_Astral.jpg,nolink,25x25,Astral);2|&amp;ref(Spell/V_Earth.jpg,nolink,25x25,Earth Gem);10&amp;ref(Spell/V_Astral.jpg,nolink,25x25,Astral Pearl);10|
|~|&gt;|&gt;|&gt;|&amp;ref(Item/Affliction.jpg,nolink,25x25,Chest Wound);&amp;br;&amp;ref(Item/Communion-Master.jpg,nolink,25x25,Communion Master);&amp;br;死亡時に消費して全回復&amp;br;無生物使用不可&amp;br;装備解除不可|
|&gt;|&gt;|&gt;|&gt;|BGCOLOR(#F5F5F5):予備の命を提供。疲労が早まる点に注意|
</v>
      </c>
    </row>
    <row r="358" spans="1:164" x14ac:dyDescent="0.15">
      <c r="A358" t="str">
        <f t="shared" si="95"/>
        <v/>
      </c>
      <c r="C358" s="1" t="s">
        <v>4009</v>
      </c>
      <c r="E358" s="1">
        <v>6</v>
      </c>
      <c r="F358" s="1" t="s">
        <v>4184</v>
      </c>
      <c r="H358" s="1" t="s">
        <v>4127</v>
      </c>
      <c r="I358" s="1" t="s">
        <v>4124</v>
      </c>
      <c r="J358" s="1">
        <v>10</v>
      </c>
      <c r="K358" s="7">
        <v>10</v>
      </c>
      <c r="CB358" s="2">
        <v>3</v>
      </c>
      <c r="ER358" s="20" t="s">
        <v>4720</v>
      </c>
      <c r="ES358" t="str">
        <f t="shared" si="91"/>
        <v>BGCOLOR(#000000):&amp;ref(Item/Misc/Stone-Idol.jpg,nolink,75x75,Stone Idol);|BGCOLOR(BLACK):COLOR(WHITE):''Stone Idol''</v>
      </c>
      <c r="ET358" t="str">
        <f t="shared" si="85"/>
        <v>&amp;ref(Spell/P_Earth.jpg,nolink,25x25,Earth);2&amp;ref(Spell/P_Astral.jpg,nolink,25x25,Astral);2</v>
      </c>
      <c r="EU358" t="str">
        <f t="shared" si="86"/>
        <v>&amp;ref(Spell/V_Earth.jpg,nolink,25x25,Earth Gem);10&amp;ref(Spell/V_Astral.jpg,nolink,25x25,Astral Pearl);10</v>
      </c>
      <c r="EV358" t="str">
        <f t="shared" si="87"/>
        <v>n/a</v>
      </c>
      <c r="EW358" t="str">
        <f t="shared" si="88"/>
        <v>n/a</v>
      </c>
      <c r="EX358" t="str">
        <f t="shared" si="89"/>
        <v/>
      </c>
      <c r="EY358" t="str">
        <f t="shared" si="92"/>
        <v>&amp;ref(Item/Heretic.jpg,nolink,25x25,Heretic (3));</v>
      </c>
      <c r="EZ358" t="str">
        <f t="shared" si="96"/>
        <v/>
      </c>
      <c r="FA358" t="str">
        <f t="shared" si="93"/>
        <v/>
      </c>
      <c r="FB358" t="str">
        <f t="shared" si="90"/>
        <v/>
      </c>
      <c r="FC358" t="str">
        <f t="shared" si="97"/>
        <v/>
      </c>
      <c r="FD358" t="str">
        <f t="shared" si="98"/>
        <v>&amp;ref(Item/Heretic.jpg,nolink,25x25,Heretic (3));</v>
      </c>
      <c r="FE358" t="str">
        <f t="shared" si="99"/>
        <v>&amp;ref(Item/Heretic.jpg,nolink,25x25,Heretic (3));</v>
      </c>
      <c r="FF358" t="str">
        <f t="shared" si="100"/>
        <v>~</v>
      </c>
      <c r="FG358" t="str">
        <f t="shared" si="101"/>
        <v>~</v>
      </c>
      <c r="FH358" s="24" t="str">
        <f t="shared" si="94"/>
        <v xml:space="preserve">|BGCOLOR(#000000):&amp;ref(Item/Misc/Stone-Idol.jpg,nolink,75x75,Stone Idol);|BGCOLOR(BLACK):COLOR(WHITE):''Stone Idol''|雑貨|&amp;ref(Spell/P_Earth.jpg,nolink,25x25,Earth);2&amp;ref(Spell/P_Astral.jpg,nolink,25x25,Astral);2|&amp;ref(Spell/V_Earth.jpg,nolink,25x25,Earth Gem);10&amp;ref(Spell/V_Astral.jpg,nolink,25x25,Astral Pearl);10|
|~|&gt;|&gt;|&gt;|&amp;ref(Item/Heretic.jpg,nolink,25x25,Heretic (3));|
|&gt;|&gt;|&gt;|&gt;|BGCOLOR(#F5F5F5):支配力を下げ続ける。自分の支配圏で持たないように|
</v>
      </c>
    </row>
    <row r="359" spans="1:164" x14ac:dyDescent="0.15">
      <c r="A359" t="str">
        <f t="shared" si="95"/>
        <v/>
      </c>
      <c r="C359" s="1" t="s">
        <v>4009</v>
      </c>
      <c r="E359" s="1">
        <v>6</v>
      </c>
      <c r="F359" s="1" t="s">
        <v>4187</v>
      </c>
      <c r="H359" s="1" t="s">
        <v>4180</v>
      </c>
      <c r="I359" s="1" t="s">
        <v>4188</v>
      </c>
      <c r="J359" s="1">
        <v>15</v>
      </c>
      <c r="K359" s="7">
        <v>15</v>
      </c>
      <c r="CN359" s="2">
        <v>10</v>
      </c>
      <c r="CR359" s="2" t="s">
        <v>4150</v>
      </c>
      <c r="EQ359" s="7" t="s">
        <v>4189</v>
      </c>
      <c r="ER359" s="20" t="s">
        <v>4721</v>
      </c>
      <c r="ES359" t="str">
        <f t="shared" si="91"/>
        <v>BGCOLOR(#000000):&amp;ref(Item/Misc/Eye-Pendant.jpg,nolink,75x75,Eye Pendant);|BGCOLOR(BLACK):COLOR(WHITE):''Eye Pendant''</v>
      </c>
      <c r="ET359" t="str">
        <f t="shared" si="85"/>
        <v>&amp;ref(Spell/P_Earth.jpg,nolink,25x25,Earth);3&amp;ref(Spell/P_Death.jpg,nolink,25x25,Death);3</v>
      </c>
      <c r="EU359" t="str">
        <f t="shared" si="86"/>
        <v>&amp;ref(Spell/V_Earth.jpg,nolink,25x25,Earth Gem);15&amp;ref(Spell/V_Death.jpg,nolink,25x25,Death Gem);15</v>
      </c>
      <c r="EV359" t="str">
        <f t="shared" si="87"/>
        <v>n/a</v>
      </c>
      <c r="EW359" t="str">
        <f t="shared" si="88"/>
        <v>n/a</v>
      </c>
      <c r="EX359" t="str">
        <f t="shared" si="89"/>
        <v/>
      </c>
      <c r="EY359" t="str">
        <f t="shared" si="92"/>
        <v/>
      </c>
      <c r="EZ359" t="str">
        <f t="shared" si="96"/>
        <v>&amp;ref(Item/Patrol-Bonus.jpg,nolink,25x25,Patrol Bonus (10));&amp;ref(Item/Disease-Healer.jpg,nolink,25x25,Disease Healer (1));</v>
      </c>
      <c r="FA359" t="str">
        <f t="shared" si="93"/>
        <v/>
      </c>
      <c r="FB359" t="str">
        <f t="shared" si="90"/>
        <v/>
      </c>
      <c r="FC359" t="str">
        <f t="shared" si="97"/>
        <v/>
      </c>
      <c r="FD359" t="str">
        <f t="shared" si="98"/>
        <v>&amp;ref(Item/Patrol-Bonus.jpg,nolink,25x25,Patrol Bonus (10));&amp;ref(Item/Disease-Healer.jpg,nolink,25x25,Disease Healer (1));&amp;br;護衛最大数+5</v>
      </c>
      <c r="FE359" t="str">
        <f t="shared" si="99"/>
        <v>&amp;ref(Item/Patrol-Bonus.jpg,nolink,25x25,Patrol Bonus (10));&amp;ref(Item/Disease-Healer.jpg,nolink,25x25,Disease Healer (1));&amp;br;護衛最大数+5</v>
      </c>
      <c r="FF359" t="str">
        <f t="shared" si="100"/>
        <v>~</v>
      </c>
      <c r="FG359" t="str">
        <f t="shared" si="101"/>
        <v>~</v>
      </c>
      <c r="FH359" s="24" t="str">
        <f t="shared" si="94"/>
        <v xml:space="preserve">|BGCOLOR(#000000):&amp;ref(Item/Misc/Eye-Pendant.jpg,nolink,75x75,Eye Pendant);|BGCOLOR(BLACK):COLOR(WHITE):''Eye Pendant''|雑貨|&amp;ref(Spell/P_Earth.jpg,nolink,25x25,Earth);3&amp;ref(Spell/P_Death.jpg,nolink,25x25,Death);3|&amp;ref(Spell/V_Earth.jpg,nolink,25x25,Earth Gem);15&amp;ref(Spell/V_Death.jpg,nolink,25x25,Death Gem);15|
|~|&gt;|&gt;|&gt;|&amp;ref(Item/Patrol-Bonus.jpg,nolink,25x25,Patrol Bonus (10));&amp;ref(Item/Disease-Healer.jpg,nolink,25x25,Disease Healer (1));&amp;br;護衛最大数+5|
|&gt;|&gt;|&gt;|&gt;|BGCOLOR(#F5F5F5):暗殺対策と病気対策の融合。効果だが価値は高い|
</v>
      </c>
    </row>
    <row r="360" spans="1:164" x14ac:dyDescent="0.15">
      <c r="A360" t="str">
        <f t="shared" si="95"/>
        <v/>
      </c>
      <c r="C360" s="1" t="s">
        <v>4009</v>
      </c>
      <c r="E360" s="1">
        <v>6</v>
      </c>
      <c r="F360" s="1" t="s">
        <v>4190</v>
      </c>
      <c r="H360" s="1" t="s">
        <v>4191</v>
      </c>
      <c r="J360" s="1">
        <v>15</v>
      </c>
      <c r="EN360" s="2" t="s">
        <v>4357</v>
      </c>
      <c r="ER360" s="20" t="s">
        <v>4722</v>
      </c>
      <c r="ES360" t="str">
        <f t="shared" si="91"/>
        <v>BGCOLOR(#000000):&amp;ref(Item/Misc/Arcane-Lens.jpg,nolink,75x75,Arcane Lens);|BGCOLOR(BLACK):COLOR(WHITE):''Arcane Lens''</v>
      </c>
      <c r="ET360" t="str">
        <f t="shared" si="85"/>
        <v>&amp;ref(Spell/P_Astral.jpg,nolink,25x25,Astral);3</v>
      </c>
      <c r="EU360" t="str">
        <f t="shared" si="86"/>
        <v>&amp;ref(Spell/V_Astral.jpg,nolink,25x25,Astral Pearl);15</v>
      </c>
      <c r="EV360" t="str">
        <f t="shared" si="87"/>
        <v>n/a</v>
      </c>
      <c r="EW360" t="str">
        <f t="shared" si="88"/>
        <v>n/a</v>
      </c>
      <c r="EX360" t="str">
        <f t="shared" si="89"/>
        <v/>
      </c>
      <c r="EY360" t="str">
        <f t="shared" si="92"/>
        <v/>
      </c>
      <c r="EZ360" t="str">
        <f t="shared" si="96"/>
        <v/>
      </c>
      <c r="FA360" t="str">
        <f t="shared" si="93"/>
        <v/>
      </c>
      <c r="FB360" t="str">
        <f t="shared" si="90"/>
        <v/>
      </c>
      <c r="FC360" t="str">
        <f t="shared" si="97"/>
        <v>&amp;ref(Item/Far-Caster.jpg,nolink,25x25,Far Caster (All, 1));</v>
      </c>
      <c r="FD360" t="str">
        <f t="shared" si="98"/>
        <v>&amp;ref(Item/Far-Caster.jpg,nolink,25x25,Far Caster (All, 1));</v>
      </c>
      <c r="FE360" t="str">
        <f t="shared" si="99"/>
        <v>&amp;ref(Item/Far-Caster.jpg,nolink,25x25,Far Caster (All, 1));</v>
      </c>
      <c r="FF360" t="str">
        <f t="shared" si="100"/>
        <v>~</v>
      </c>
      <c r="FG360" t="str">
        <f t="shared" si="101"/>
        <v>~</v>
      </c>
      <c r="FH360" s="24" t="str">
        <f t="shared" si="94"/>
        <v xml:space="preserve">|BGCOLOR(#000000):&amp;ref(Item/Misc/Arcane-Lens.jpg,nolink,75x75,Arcane Lens);|BGCOLOR(BLACK):COLOR(WHITE):''Arcane Lens''|雑貨|&amp;ref(Spell/P_Astral.jpg,nolink,25x25,Astral);3|&amp;ref(Spell/V_Astral.jpg,nolink,25x25,Astral Pearl);15|
|~|&gt;|&gt;|&gt;|&amp;ref(Item/Far-Caster.jpg,nolink,25x25,Far Caster (All, 1));|
|&gt;|&gt;|&gt;|&gt;|BGCOLOR(#F5F5F5):全系統に効果がある射程延長。魔術師なら皆喜ぶ|
</v>
      </c>
    </row>
    <row r="361" spans="1:164" x14ac:dyDescent="0.15">
      <c r="A361" t="str">
        <f t="shared" si="95"/>
        <v/>
      </c>
      <c r="C361" s="1" t="s">
        <v>4009</v>
      </c>
      <c r="E361" s="1">
        <v>6</v>
      </c>
      <c r="F361" s="1" t="s">
        <v>4192</v>
      </c>
      <c r="H361" s="1" t="s">
        <v>4124</v>
      </c>
      <c r="J361" s="1">
        <v>10</v>
      </c>
      <c r="BW361" s="2">
        <v>40</v>
      </c>
      <c r="DE361" s="2">
        <v>1</v>
      </c>
      <c r="EQ361" s="7" t="s">
        <v>4193</v>
      </c>
      <c r="ER361" s="20" t="s">
        <v>4723</v>
      </c>
      <c r="ES361" t="str">
        <f t="shared" si="91"/>
        <v>BGCOLOR(#000000):&amp;ref(Item/Misc/Eye-of-Innocence.jpg,nolink,75x75,Eye of Innocence);|BGCOLOR(BLACK):COLOR(WHITE):''Eye of Innocence''</v>
      </c>
      <c r="ET361" t="str">
        <f t="shared" si="85"/>
        <v>&amp;ref(Spell/P_Astral.jpg,nolink,25x25,Astral);2</v>
      </c>
      <c r="EU361" t="str">
        <f t="shared" si="86"/>
        <v>&amp;ref(Spell/V_Astral.jpg,nolink,25x25,Astral Pearl);10</v>
      </c>
      <c r="EV361" t="str">
        <f t="shared" si="87"/>
        <v>n/a</v>
      </c>
      <c r="EW361" t="str">
        <f t="shared" si="88"/>
        <v>n/a</v>
      </c>
      <c r="EX361" t="str">
        <f t="shared" si="89"/>
        <v/>
      </c>
      <c r="EY361" t="str">
        <f t="shared" si="92"/>
        <v>&amp;ref(Item/Stealthy-Boost.jpg,nolink,25x25,Stealth Boost (40));</v>
      </c>
      <c r="EZ361" t="str">
        <f t="shared" si="96"/>
        <v/>
      </c>
      <c r="FA361" t="str">
        <f t="shared" si="93"/>
        <v>&amp;ref(Item/Affliction.jpg,nolink,25x25,Lost one eye);</v>
      </c>
      <c r="FB361" t="str">
        <f t="shared" si="90"/>
        <v/>
      </c>
      <c r="FC361" t="str">
        <f t="shared" si="97"/>
        <v/>
      </c>
      <c r="FD361" t="str">
        <f t="shared" si="98"/>
        <v>&amp;ref(Item/Stealthy-Boost.jpg,nolink,25x25,Stealth Boost (40));&amp;br;&amp;ref(Item/Affliction.jpg,nolink,25x25,Lost one eye);&amp;br;装備解除不可</v>
      </c>
      <c r="FE361" t="str">
        <f t="shared" si="99"/>
        <v>&amp;ref(Item/Stealthy-Boost.jpg,nolink,25x25,Stealth Boost (40));&amp;br;&amp;ref(Item/Affliction.jpg,nolink,25x25,Lost one eye);&amp;br;装備解除不可</v>
      </c>
      <c r="FF361" t="str">
        <f t="shared" si="100"/>
        <v>~</v>
      </c>
      <c r="FG361" t="str">
        <f t="shared" si="101"/>
        <v>~</v>
      </c>
      <c r="FH361" s="24" t="str">
        <f t="shared" si="94"/>
        <v xml:space="preserve">|BGCOLOR(#000000):&amp;ref(Item/Misc/Eye-of-Innocence.jpg,nolink,75x75,Eye of Innocence);|BGCOLOR(BLACK):COLOR(WHITE):''Eye of Innocence''|雑貨|&amp;ref(Spell/P_Astral.jpg,nolink,25x25,Astral);2|&amp;ref(Spell/V_Astral.jpg,nolink,25x25,Astral Pearl);10|
|~|&gt;|&gt;|&gt;|&amp;ref(Item/Stealthy-Boost.jpg,nolink,25x25,Stealth Boost (40));&amp;br;&amp;ref(Item/Affliction.jpg,nolink,25x25,Lost one eye);&amp;br;装備解除不可|
|&gt;|&gt;|&gt;|&gt;|BGCOLOR(#F5F5F5):斥候用の品。値段の割に効果は高め|
</v>
      </c>
    </row>
    <row r="362" spans="1:164" x14ac:dyDescent="0.15">
      <c r="A362" t="str">
        <f t="shared" si="95"/>
        <v/>
      </c>
      <c r="C362" s="1" t="s">
        <v>4009</v>
      </c>
      <c r="E362" s="1">
        <v>6</v>
      </c>
      <c r="F362" s="1" t="s">
        <v>4194</v>
      </c>
      <c r="H362" s="1" t="s">
        <v>4195</v>
      </c>
      <c r="J362" s="1">
        <v>80</v>
      </c>
      <c r="EE362" s="2">
        <v>1</v>
      </c>
      <c r="EF362" s="2">
        <v>1</v>
      </c>
      <c r="EG362" s="2">
        <v>1</v>
      </c>
      <c r="EH362" s="2">
        <v>1</v>
      </c>
      <c r="EI362" s="2">
        <v>1</v>
      </c>
      <c r="EJ362" s="2">
        <v>1</v>
      </c>
      <c r="EK362" s="2">
        <v>1</v>
      </c>
      <c r="EL362" s="2">
        <v>1</v>
      </c>
      <c r="EQ362" s="7" t="s">
        <v>4196</v>
      </c>
      <c r="ER362" s="20" t="s">
        <v>4724</v>
      </c>
      <c r="ES362" t="str">
        <f t="shared" si="91"/>
        <v>BGCOLOR(#000000):&amp;ref(Item/Misc/Ring-of-Wizardry.jpg,nolink,75x75,Ring of Wizardry);|BGCOLOR(BLACK):COLOR(WHITE):''Ring of Wizardry''</v>
      </c>
      <c r="ET362" t="str">
        <f t="shared" si="85"/>
        <v>&amp;ref(Spell/P_Astral.jpg,nolink,25x25,Astral);7</v>
      </c>
      <c r="EU362" t="str">
        <f t="shared" si="86"/>
        <v>&amp;ref(Spell/V_Astral.jpg,nolink,25x25,Astral Pearl);80</v>
      </c>
      <c r="EV362" t="str">
        <f t="shared" si="87"/>
        <v>n/a</v>
      </c>
      <c r="EW362" t="str">
        <f t="shared" si="88"/>
        <v>n/a</v>
      </c>
      <c r="EX362" t="str">
        <f t="shared" si="89"/>
        <v/>
      </c>
      <c r="EY362" t="str">
        <f t="shared" si="92"/>
        <v/>
      </c>
      <c r="EZ362" t="str">
        <f t="shared" si="96"/>
        <v/>
      </c>
      <c r="FA362" t="str">
        <f t="shared" si="93"/>
        <v/>
      </c>
      <c r="FB362" t="str">
        <f t="shared" si="90"/>
        <v>&amp;ref(Spell/P_Fire.jpg,nolink,25x25,Fire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v>
      </c>
      <c r="FC362" t="str">
        <f t="shared" si="97"/>
        <v/>
      </c>
      <c r="FD362" t="str">
        <f t="shared" si="98"/>
        <v>&amp;ref(Spell/P_Fire.jpg,nolink,25x25,Fire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(1));&amp;br;抵抗貫通修正+1</v>
      </c>
      <c r="FE362" t="str">
        <f t="shared" si="99"/>
        <v>&amp;ref(Spell/P_Fire.jpg,nolink,25x25,Fire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(1));&amp;br;抵抗貫通修正+1</v>
      </c>
      <c r="FF362" t="str">
        <f t="shared" si="100"/>
        <v>~</v>
      </c>
      <c r="FG362" t="str">
        <f t="shared" si="101"/>
        <v>~</v>
      </c>
      <c r="FH362" s="24" t="str">
        <f t="shared" si="94"/>
        <v xml:space="preserve">|BGCOLOR(#000000):&amp;ref(Item/Misc/Ring-of-Wizardry.jpg,nolink,75x75,Ring of Wizardry);|BGCOLOR(BLACK):COLOR(WHITE):''Ring of Wizardry''|雑貨|&amp;ref(Spell/P_Astral.jpg,nolink,25x25,Astral);7|&amp;ref(Spell/V_Astral.jpg,nolink,25x25,Astral Pearl);80|
|~|&gt;|&gt;|&gt;|&amp;ref(Spell/P_Fire.jpg,nolink,25x25,Fire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(1));&amp;br;抵抗貫通修正+1|
|&gt;|&gt;|&gt;|&gt;|BGCOLOR(#F5F5F5):全魔法増強。驚異的価格と優れた性能|
</v>
      </c>
    </row>
    <row r="363" spans="1:164" x14ac:dyDescent="0.15">
      <c r="A363" t="str">
        <f t="shared" si="95"/>
        <v/>
      </c>
      <c r="C363" s="1" t="s">
        <v>4009</v>
      </c>
      <c r="E363" s="1">
        <v>6</v>
      </c>
      <c r="F363" s="1" t="s">
        <v>4197</v>
      </c>
      <c r="H363" s="1" t="s">
        <v>4198</v>
      </c>
      <c r="J363" s="1">
        <v>60</v>
      </c>
      <c r="EI363" s="2">
        <v>1</v>
      </c>
      <c r="EJ363" s="2">
        <v>1</v>
      </c>
      <c r="EK363" s="2">
        <v>1</v>
      </c>
      <c r="EL363" s="2">
        <v>1</v>
      </c>
      <c r="EQ363" s="7" t="s">
        <v>4196</v>
      </c>
      <c r="ER363" s="20" t="s">
        <v>4725</v>
      </c>
      <c r="ES363" t="str">
        <f t="shared" si="91"/>
        <v>BGCOLOR(#000000):&amp;ref(Item/Misc/Ring-of-Sorcery.jpg,nolink,75x75,Ring of Sorcery);|BGCOLOR(BLACK):COLOR(WHITE):''Ring of Sorcery''</v>
      </c>
      <c r="ET363" t="str">
        <f t="shared" si="85"/>
        <v>&amp;ref(Spell/P_Astral.jpg,nolink,25x25,Astral);6</v>
      </c>
      <c r="EU363" t="str">
        <f t="shared" si="86"/>
        <v>&amp;ref(Spell/V_Astral.jpg,nolink,25x25,Astral Pearl);60</v>
      </c>
      <c r="EV363" t="str">
        <f t="shared" si="87"/>
        <v>n/a</v>
      </c>
      <c r="EW363" t="str">
        <f t="shared" si="88"/>
        <v>n/a</v>
      </c>
      <c r="EX363" t="str">
        <f t="shared" si="89"/>
        <v/>
      </c>
      <c r="EY363" t="str">
        <f t="shared" si="92"/>
        <v/>
      </c>
      <c r="EZ363" t="str">
        <f t="shared" si="96"/>
        <v/>
      </c>
      <c r="FA363" t="str">
        <f t="shared" si="93"/>
        <v/>
      </c>
      <c r="FB363" t="str">
        <f t="shared" si="90"/>
        <v>&amp;ref(Spell/P_Astral.jpg,nolink,25x25,Astral Magic Bonus (1));&amp;ref(Spell/P_Death.jpg,nolink,25x25,Death Magic Bonus (1));&amp;ref(Spell/P_Nature.jpg,nolink,25x25,Nature Magic Bonus (1));&amp;ref(Spell/P_Blood.jpg,nolink,25x25,Blood Magic Bonus (1));</v>
      </c>
      <c r="FC363" t="str">
        <f t="shared" si="97"/>
        <v/>
      </c>
      <c r="FD363" t="str">
        <f t="shared" si="98"/>
        <v>&amp;ref(Spell/P_Astral.jpg,nolink,25x25,Astral Magic Bonus (1));&amp;ref(Spell/P_Death.jpg,nolink,25x25,Death Magic Bonus (1));&amp;ref(Spell/P_Nature.jpg,nolink,25x25,Nature Magic Bonus (1));&amp;ref(Spell/P_Blood.jpg,nolink,25x25,Blood Magic Bonus (1));&amp;br;抵抗貫通修正+1</v>
      </c>
      <c r="FE363" t="str">
        <f t="shared" si="99"/>
        <v>&amp;ref(Spell/P_Astral.jpg,nolink,25x25,Astral Magic Bonus (1));&amp;ref(Spell/P_Death.jpg,nolink,25x25,Death Magic Bonus (1));&amp;ref(Spell/P_Nature.jpg,nolink,25x25,Nature Magic Bonus (1));&amp;ref(Spell/P_Blood.jpg,nolink,25x25,Blood Magic Bonus (1));&amp;br;抵抗貫通修正+1</v>
      </c>
      <c r="FF363" t="str">
        <f t="shared" si="100"/>
        <v>~</v>
      </c>
      <c r="FG363" t="str">
        <f t="shared" si="101"/>
        <v>~</v>
      </c>
      <c r="FH363" s="24" t="str">
        <f t="shared" si="94"/>
        <v xml:space="preserve">|BGCOLOR(#000000):&amp;ref(Item/Misc/Ring-of-Sorcery.jpg,nolink,75x75,Ring of Sorcery);|BGCOLOR(BLACK):COLOR(WHITE):''Ring of Sorcery''|雑貨|&amp;ref(Spell/P_Astral.jpg,nolink,25x25,Astral);6|&amp;ref(Spell/V_Astral.jpg,nolink,25x25,Astral Pearl);60|
|~|&gt;|&gt;|&gt;|&amp;ref(Spell/P_Astral.jpg,nolink,25x25,Astral Magic Bonus (1));&amp;ref(Spell/P_Death.jpg,nolink,25x25,Death Magic Bonus (1));&amp;ref(Spell/P_Nature.jpg,nolink,25x25,Nature Magic Bonus (1));&amp;ref(Spell/P_Blood.jpg,nolink,25x25,Blood Magic Bonus (1));&amp;br;抵抗貫通修正+1|
|&gt;|&gt;|&gt;|&gt;|BGCOLOR(#F5F5F5):魔術増強。高価なだけに恩恵も多大|
</v>
      </c>
    </row>
    <row r="364" spans="1:164" x14ac:dyDescent="0.15">
      <c r="A364" t="str">
        <f t="shared" si="95"/>
        <v/>
      </c>
      <c r="C364" s="1" t="s">
        <v>4009</v>
      </c>
      <c r="E364" s="1">
        <v>6</v>
      </c>
      <c r="F364" s="1" t="s">
        <v>4199</v>
      </c>
      <c r="H364" s="1" t="s">
        <v>4143</v>
      </c>
      <c r="I364" s="1" t="s">
        <v>4200</v>
      </c>
      <c r="J364" s="1">
        <v>10</v>
      </c>
      <c r="K364" s="7">
        <v>10</v>
      </c>
      <c r="EQ364" s="7" t="s">
        <v>4201</v>
      </c>
      <c r="ER364" s="20" t="s">
        <v>4726</v>
      </c>
      <c r="ES364" t="str">
        <f t="shared" si="91"/>
        <v>BGCOLOR(#000000):&amp;ref(Item/Misc/Elixir-of-Life.jpg,nolink,75x75,Elixir of Life);|BGCOLOR(BLACK):COLOR(WHITE):''Elixir of Life''</v>
      </c>
      <c r="ET364" t="str">
        <f t="shared" si="85"/>
        <v>&amp;ref(Spell/P_Nature.jpg,nolink,25x25,Nature);2&amp;ref(Spell/P_Fire.jpg,nolink,25x25,Fire);2</v>
      </c>
      <c r="EU364" t="str">
        <f t="shared" si="86"/>
        <v>&amp;ref(Spell/V_Nature.jpg,nolink,25x25,Nature Gem);10&amp;ref(Spell/V_Fire.jpg,nolink,25x25,Fire Gem);10</v>
      </c>
      <c r="EV364" t="str">
        <f t="shared" si="87"/>
        <v>n/a</v>
      </c>
      <c r="EW364" t="str">
        <f t="shared" si="88"/>
        <v>n/a</v>
      </c>
      <c r="EX364" t="str">
        <f t="shared" si="89"/>
        <v/>
      </c>
      <c r="EY364" t="str">
        <f t="shared" si="92"/>
        <v/>
      </c>
      <c r="EZ364" t="str">
        <f t="shared" si="96"/>
        <v/>
      </c>
      <c r="FA364" t="str">
        <f t="shared" si="93"/>
        <v/>
      </c>
      <c r="FB364" t="str">
        <f t="shared" si="90"/>
        <v/>
      </c>
      <c r="FC364" t="str">
        <f t="shared" si="97"/>
        <v/>
      </c>
      <c r="FD364" t="str">
        <f t="shared" si="98"/>
        <v>老化抑止：80%&amp;br;死亡時に消費して全回復</v>
      </c>
      <c r="FE364" t="str">
        <f t="shared" si="99"/>
        <v>老化抑止：80%&amp;br;死亡時に消費して全回復</v>
      </c>
      <c r="FF364" t="str">
        <f t="shared" si="100"/>
        <v>~</v>
      </c>
      <c r="FG364" t="str">
        <f t="shared" si="101"/>
        <v>~</v>
      </c>
      <c r="FH364" s="24" t="str">
        <f t="shared" si="94"/>
        <v xml:space="preserve">|BGCOLOR(#000000):&amp;ref(Item/Misc/Elixir-of-Life.jpg,nolink,75x75,Elixir of Life);|BGCOLOR(BLACK):COLOR(WHITE):''Elixir of Life''|雑貨|&amp;ref(Spell/P_Nature.jpg,nolink,25x25,Nature);2&amp;ref(Spell/P_Fire.jpg,nolink,25x25,Fire);2|&amp;ref(Spell/V_Nature.jpg,nolink,25x25,Nature Gem);10&amp;ref(Spell/V_Fire.jpg,nolink,25x25,Fire Gem);10|
|~|&gt;|&gt;|&gt;|老化抑止：80%&amp;br;死亡時に消費して全回復|
|&gt;|&gt;|&gt;|&gt;|BGCOLOR(#F5F5F5):限定的な不老不死を提供。不利益も持たない|
</v>
      </c>
    </row>
    <row r="365" spans="1:164" x14ac:dyDescent="0.15">
      <c r="A365" t="str">
        <f t="shared" si="95"/>
        <v/>
      </c>
      <c r="C365" s="1" t="s">
        <v>4009</v>
      </c>
      <c r="E365" s="1">
        <v>6</v>
      </c>
      <c r="F365" s="1" t="s">
        <v>4202</v>
      </c>
      <c r="H365" s="1" t="s">
        <v>4109</v>
      </c>
      <c r="I365" s="1" t="s">
        <v>4085</v>
      </c>
      <c r="J365" s="1">
        <v>15</v>
      </c>
      <c r="K365" s="7">
        <v>10</v>
      </c>
      <c r="CQ365" s="2">
        <v>2004</v>
      </c>
      <c r="ER365" s="20" t="s">
        <v>4727</v>
      </c>
      <c r="ES365" t="str">
        <f t="shared" si="91"/>
        <v>BGCOLOR(#000000):&amp;ref(Item/Misc/Pocket-Ship.jpg,nolink,75x75,Pocket Ship);|BGCOLOR(BLACK):COLOR(WHITE):''Pocket Ship''</v>
      </c>
      <c r="ET365" t="str">
        <f t="shared" si="85"/>
        <v>&amp;ref(Spell/P_Nature.jpg,nolink,25x25,Nature);3&amp;ref(Spell/P_Air.jpg,nolink,25x25,Air);2</v>
      </c>
      <c r="EU365" t="str">
        <f t="shared" si="86"/>
        <v>&amp;ref(Spell/V_Nature.jpg,nolink,25x25,Nature Gem);15&amp;ref(Spell/V_Air.jpg,nolink,25x25,Air Gem);10</v>
      </c>
      <c r="EV365" t="str">
        <f t="shared" si="87"/>
        <v>n/a</v>
      </c>
      <c r="EW365" t="str">
        <f t="shared" si="88"/>
        <v>n/a</v>
      </c>
      <c r="EX365" t="str">
        <f t="shared" si="89"/>
        <v/>
      </c>
      <c r="EY365" t="str">
        <f t="shared" si="92"/>
        <v/>
      </c>
      <c r="EZ365" t="str">
        <f t="shared" si="96"/>
        <v>&amp;ref(Item/Sailing.jpg,nolink,25x25,Sailing (Size points 200, max size 4));</v>
      </c>
      <c r="FA365" t="str">
        <f t="shared" si="93"/>
        <v/>
      </c>
      <c r="FB365" t="str">
        <f t="shared" si="90"/>
        <v/>
      </c>
      <c r="FC365" t="str">
        <f t="shared" si="97"/>
        <v/>
      </c>
      <c r="FD365" t="str">
        <f t="shared" si="98"/>
        <v>&amp;ref(Item/Sailing.jpg,nolink,25x25,Sailing (Size points 200, max size 4));</v>
      </c>
      <c r="FE365" t="str">
        <f t="shared" si="99"/>
        <v>&amp;ref(Item/Sailing.jpg,nolink,25x25,Sailing (Size points 200, max size 4));</v>
      </c>
      <c r="FF365" t="str">
        <f t="shared" si="100"/>
        <v>~</v>
      </c>
      <c r="FG365" t="str">
        <f t="shared" si="101"/>
        <v>~</v>
      </c>
      <c r="FH365" s="24" t="str">
        <f t="shared" si="94"/>
        <v xml:space="preserve">|BGCOLOR(#000000):&amp;ref(Item/Misc/Pocket-Ship.jpg,nolink,75x75,Pocket Ship);|BGCOLOR(BLACK):COLOR(WHITE):''Pocket Ship''|雑貨|&amp;ref(Spell/P_Nature.jpg,nolink,25x25,Nature);3&amp;ref(Spell/P_Air.jpg,nolink,25x25,Air);2|&amp;ref(Spell/V_Nature.jpg,nolink,25x25,Nature Gem);15&amp;ref(Spell/V_Air.jpg,nolink,25x25,Air Gem);10|
|~|&gt;|&gt;|&gt;|&amp;ref(Item/Sailing.jpg,nolink,25x25,Sailing (Size points 200, max size 4));|
|&gt;|&gt;|&gt;|&gt;|BGCOLOR(#F5F5F5):誰でも海を越えられる。沿岸での移動にも便利|
</v>
      </c>
    </row>
    <row r="366" spans="1:164" x14ac:dyDescent="0.15">
      <c r="A366" t="str">
        <f t="shared" si="95"/>
        <v/>
      </c>
      <c r="C366" s="1" t="s">
        <v>4009</v>
      </c>
      <c r="E366" s="1">
        <v>6</v>
      </c>
      <c r="F366" s="1" t="s">
        <v>4204</v>
      </c>
      <c r="H366" s="1" t="s">
        <v>4109</v>
      </c>
      <c r="I366" s="1" t="s">
        <v>4113</v>
      </c>
      <c r="J366" s="1">
        <v>15</v>
      </c>
      <c r="K366" s="7">
        <v>5</v>
      </c>
      <c r="EK366" s="2">
        <v>1</v>
      </c>
      <c r="EQ366" s="7" t="s">
        <v>5237</v>
      </c>
      <c r="ER366" s="20" t="s">
        <v>4728</v>
      </c>
      <c r="ES366" t="str">
        <f t="shared" si="91"/>
        <v>BGCOLOR(#000000):&amp;ref(Item/Misc/Moonvine-Bracelet.jpg,nolink,75x75,Moonvine Bracelet);|BGCOLOR(BLACK):COLOR(WHITE):''Moonvine Bracelet''</v>
      </c>
      <c r="ET366" t="str">
        <f t="shared" si="85"/>
        <v>&amp;ref(Spell/P_Nature.jpg,nolink,25x25,Nature);3&amp;ref(Spell/P_Astral.jpg,nolink,25x25,Astral);1</v>
      </c>
      <c r="EU366" t="str">
        <f t="shared" si="86"/>
        <v>&amp;ref(Spell/V_Nature.jpg,nolink,25x25,Nature Gem);15&amp;ref(Spell/V_Astral.jpg,nolink,25x25,Astral Pearl);5</v>
      </c>
      <c r="EV366" t="str">
        <f t="shared" si="87"/>
        <v>n/a</v>
      </c>
      <c r="EW366" t="str">
        <f t="shared" si="88"/>
        <v>n/a</v>
      </c>
      <c r="EX366" t="str">
        <f t="shared" si="89"/>
        <v/>
      </c>
      <c r="EY366" t="str">
        <f t="shared" si="92"/>
        <v/>
      </c>
      <c r="EZ366" t="str">
        <f t="shared" si="96"/>
        <v/>
      </c>
      <c r="FA366" t="str">
        <f t="shared" si="93"/>
        <v/>
      </c>
      <c r="FB366" t="str">
        <f t="shared" si="90"/>
        <v>&amp;ref(Spell/P_Nature.jpg,nolink,25x25,Nature Magic Bonus (1));</v>
      </c>
      <c r="FC366" t="str">
        <f t="shared" si="97"/>
        <v/>
      </c>
      <c r="FD366" t="str">
        <f t="shared" si="98"/>
        <v>&amp;ref(Spell/P_Nature.jpg,nolink,25x25,Nature Magic Bonus (1));&amp;br;随員：Vine Man1体</v>
      </c>
      <c r="FE366" t="str">
        <f t="shared" si="99"/>
        <v>&amp;ref(Spell/P_Nature.jpg,nolink,25x25,Nature Magic Bonus (1));&amp;br;随員：Vine Man1体</v>
      </c>
      <c r="FF366" t="str">
        <f t="shared" si="100"/>
        <v>~</v>
      </c>
      <c r="FG366" t="str">
        <f t="shared" si="101"/>
        <v>~</v>
      </c>
      <c r="FH366" s="24" t="str">
        <f t="shared" si="94"/>
        <v xml:space="preserve">|BGCOLOR(#000000):&amp;ref(Item/Misc/Moonvine-Bracelet.jpg,nolink,75x75,Moonvine Bracelet);|BGCOLOR(BLACK):COLOR(WHITE):''Moonvine Bracelet''|雑貨|&amp;ref(Spell/P_Nature.jpg,nolink,25x25,Nature);3&amp;ref(Spell/P_Astral.jpg,nolink,25x25,Astral);1|&amp;ref(Spell/V_Nature.jpg,nolink,25x25,Nature Gem);15&amp;ref(Spell/V_Astral.jpg,nolink,25x25,Astral Pearl);5|
|~|&gt;|&gt;|&gt;|&amp;ref(Spell/P_Nature.jpg,nolink,25x25,Nature Magic Bonus (1));&amp;br;随員：Vine Man1体|
|&gt;|&gt;|&gt;|&gt;|BGCOLOR(#F5F5F5):緑魔法増強。製造条件が厄介|
</v>
      </c>
    </row>
    <row r="367" spans="1:164" x14ac:dyDescent="0.15">
      <c r="A367" t="str">
        <f t="shared" si="95"/>
        <v/>
      </c>
      <c r="C367" s="1" t="s">
        <v>4009</v>
      </c>
      <c r="E367" s="1">
        <v>6</v>
      </c>
      <c r="F367" s="1" t="s">
        <v>4205</v>
      </c>
      <c r="H367" s="1" t="s">
        <v>4163</v>
      </c>
      <c r="J367" s="1">
        <v>10</v>
      </c>
      <c r="BY367" s="2">
        <v>1</v>
      </c>
      <c r="DF367" s="2">
        <v>1</v>
      </c>
      <c r="EQ367" s="7" t="s">
        <v>4206</v>
      </c>
      <c r="ER367" s="20" t="s">
        <v>4729</v>
      </c>
      <c r="ES367" t="str">
        <f t="shared" si="91"/>
        <v>BGCOLOR(#000000):&amp;ref(Item/Misc/The-Black-Heart.jpg,nolink,75x75,The Black Heart);|BGCOLOR(BLACK):COLOR(WHITE):''The Black Heart''</v>
      </c>
      <c r="ET367" t="str">
        <f t="shared" si="85"/>
        <v>&amp;ref(Spell/P_Blood.jpg,nolink,25x25,Blood);2</v>
      </c>
      <c r="EU367" t="str">
        <f t="shared" si="86"/>
        <v>&amp;ref(Spell/V_Blood.jpg,nolink,25x25,Blood Slave);10</v>
      </c>
      <c r="EV367" t="str">
        <f t="shared" si="87"/>
        <v>n/a</v>
      </c>
      <c r="EW367" t="str">
        <f t="shared" si="88"/>
        <v>n/a</v>
      </c>
      <c r="EX367" t="str">
        <f t="shared" si="89"/>
        <v/>
      </c>
      <c r="EY367" t="str">
        <f t="shared" si="92"/>
        <v>&amp;ref(Item/Assassin.jpg,nolink,25x25,Assassin);</v>
      </c>
      <c r="EZ367" t="str">
        <f t="shared" si="96"/>
        <v/>
      </c>
      <c r="FA367" t="str">
        <f t="shared" si="93"/>
        <v>&amp;ref(Item/Affliction.jpg,nolink,25x25,Chest Wound);</v>
      </c>
      <c r="FB367" t="str">
        <f t="shared" si="90"/>
        <v/>
      </c>
      <c r="FC367" t="str">
        <f t="shared" si="97"/>
        <v/>
      </c>
      <c r="FD367" t="str">
        <f t="shared" si="98"/>
        <v>&amp;ref(Item/Assassin.jpg,nolink,25x25,Assassin);&amp;br;&amp;ref(Item/Affliction.jpg,nolink,25x25,Chest Wound);&amp;br;士気+2&amp;br;製造費軽減対象外&amp;br;無生物使用不可&amp;br;装備解除不可</v>
      </c>
      <c r="FE367" t="str">
        <f t="shared" si="99"/>
        <v>&amp;ref(Item/Assassin.jpg,nolink,25x25,Assassin);&amp;br;&amp;ref(Item/Affliction.jpg,nolink,25x25,Chest Wound);&amp;br;士気+2&amp;br;製造費軽減対象外&amp;br;無生物使用不可&amp;br;装備解除不可</v>
      </c>
      <c r="FF367" t="str">
        <f t="shared" si="100"/>
        <v>~</v>
      </c>
      <c r="FG367" t="str">
        <f t="shared" si="101"/>
        <v>~</v>
      </c>
      <c r="FH367" s="24" t="str">
        <f t="shared" si="94"/>
        <v xml:space="preserve">|BGCOLOR(#000000):&amp;ref(Item/Misc/The-Black-Heart.jpg,nolink,75x75,The Black Heart);|BGCOLOR(BLACK):COLOR(WHITE):''The Black Heart''|雑貨|&amp;ref(Spell/P_Blood.jpg,nolink,25x25,Blood);2|&amp;ref(Spell/V_Blood.jpg,nolink,25x25,Blood Slave);10|
|~|&gt;|&gt;|&gt;|&amp;ref(Item/Assassin.jpg,nolink,25x25,Assassin);&amp;br;&amp;ref(Item/Affliction.jpg,nolink,25x25,Chest Wound);&amp;br;士気+2&amp;br;製造費軽減対象外&amp;br;無生物使用不可&amp;br;装備解除不可|
|&gt;|&gt;|&gt;|&gt;|BGCOLOR(#F5F5F5):誰でも暗殺者に。隠密技能は別途必要|
</v>
      </c>
    </row>
    <row r="368" spans="1:164" x14ac:dyDescent="0.15">
      <c r="A368" t="str">
        <f t="shared" si="95"/>
        <v/>
      </c>
      <c r="C368" s="1" t="s">
        <v>4009</v>
      </c>
      <c r="E368" s="1">
        <v>6</v>
      </c>
      <c r="F368" s="1" t="s">
        <v>4207</v>
      </c>
      <c r="H368" s="1" t="s">
        <v>4163</v>
      </c>
      <c r="J368" s="1">
        <v>10</v>
      </c>
      <c r="BT368" s="2">
        <v>50</v>
      </c>
      <c r="EN368" s="2" t="s">
        <v>1099</v>
      </c>
      <c r="EQ368" s="7" t="s">
        <v>4208</v>
      </c>
      <c r="ER368" s="20" t="s">
        <v>4730</v>
      </c>
      <c r="ES368" t="str">
        <f t="shared" si="91"/>
        <v>BGCOLOR(#000000):&amp;ref(Item/Misc/Blood-Pendant.jpg,nolink,75x75,Blood Pendant);|BGCOLOR(BLACK):COLOR(WHITE):''Blood Pendant''</v>
      </c>
      <c r="ET368" t="str">
        <f t="shared" si="85"/>
        <v>&amp;ref(Spell/P_Blood.jpg,nolink,25x25,Blood);2</v>
      </c>
      <c r="EU368" t="str">
        <f t="shared" si="86"/>
        <v>&amp;ref(Spell/V_Blood.jpg,nolink,25x25,Blood Slave);10</v>
      </c>
      <c r="EV368" t="str">
        <f t="shared" si="87"/>
        <v>n/a</v>
      </c>
      <c r="EW368" t="str">
        <f t="shared" si="88"/>
        <v>n/a</v>
      </c>
      <c r="EX368" t="str">
        <f t="shared" si="89"/>
        <v/>
      </c>
      <c r="EY368" t="str">
        <f t="shared" si="92"/>
        <v>&amp;ref(Item/Darkvision.jpg,nolink,25x25,Darkvision (50));</v>
      </c>
      <c r="EZ368" t="str">
        <f t="shared" si="96"/>
        <v/>
      </c>
      <c r="FA368" t="str">
        <f t="shared" si="93"/>
        <v/>
      </c>
      <c r="FB368" t="str">
        <f t="shared" si="90"/>
        <v/>
      </c>
      <c r="FC368" t="str">
        <f t="shared" si="97"/>
        <v>&amp;ref(Item/Far-Caster.jpg,nolink,25x25,Far Caster (Blood, 1));</v>
      </c>
      <c r="FD368" t="str">
        <f t="shared" si="98"/>
        <v>&amp;ref(Item/Darkvision.jpg,nolink,25x25,Darkvision (50));&amp;br;&amp;ref(Item/Far-Caster.jpg,nolink,25x25,Far Caster (Blood, 1));&amp;br;筋力+2</v>
      </c>
      <c r="FE368" t="str">
        <f t="shared" si="99"/>
        <v>&amp;ref(Item/Darkvision.jpg,nolink,25x25,Darkvision (50));&amp;br;&amp;ref(Item/Far-Caster.jpg,nolink,25x25,Far Caster (Blood, 1));&amp;br;筋力+2</v>
      </c>
      <c r="FF368" t="str">
        <f t="shared" si="100"/>
        <v>~</v>
      </c>
      <c r="FG368" t="str">
        <f t="shared" si="101"/>
        <v>~</v>
      </c>
      <c r="FH368" s="24" t="str">
        <f t="shared" si="94"/>
        <v xml:space="preserve">|BGCOLOR(#000000):&amp;ref(Item/Misc/Blood-Pendant.jpg,nolink,75x75,Blood Pendant);|BGCOLOR(BLACK):COLOR(WHITE):''Blood Pendant''|雑貨|&amp;ref(Spell/P_Blood.jpg,nolink,25x25,Blood);2|&amp;ref(Spell/V_Blood.jpg,nolink,25x25,Blood Slave);10|
|~|&gt;|&gt;|&gt;|&amp;ref(Item/Darkvision.jpg,nolink,25x25,Darkvision (50));&amp;br;&amp;ref(Item/Far-Caster.jpg,nolink,25x25,Far Caster (Blood, 1));&amp;br;筋力+2|
|&gt;|&gt;|&gt;|&gt;|BGCOLOR(#F5F5F5):血魔法の支援器具。格闘向けの機能も備える|
</v>
      </c>
    </row>
    <row r="369" spans="1:164" x14ac:dyDescent="0.15">
      <c r="A369" t="str">
        <f t="shared" si="95"/>
        <v/>
      </c>
      <c r="C369" s="1" t="s">
        <v>4009</v>
      </c>
      <c r="E369" s="1">
        <v>6</v>
      </c>
      <c r="F369" s="1" t="s">
        <v>4209</v>
      </c>
      <c r="H369" s="1" t="s">
        <v>4191</v>
      </c>
      <c r="J369" s="1">
        <v>15</v>
      </c>
      <c r="EQ369" s="7" t="s">
        <v>4210</v>
      </c>
      <c r="ER369" s="20" t="s">
        <v>4731</v>
      </c>
      <c r="ES369" t="str">
        <f t="shared" si="91"/>
        <v>BGCOLOR(#000000):&amp;ref(Item/Misc/Ring-of-Returning.jpg,nolink,75x75,Ring of Returning);|BGCOLOR(BLACK):COLOR(WHITE):''Ring of Returning''</v>
      </c>
      <c r="ET369" t="str">
        <f t="shared" si="85"/>
        <v>&amp;ref(Spell/P_Astral.jpg,nolink,25x25,Astral);3</v>
      </c>
      <c r="EU369" t="str">
        <f t="shared" si="86"/>
        <v>&amp;ref(Spell/V_Astral.jpg,nolink,25x25,Astral Pearl);15</v>
      </c>
      <c r="EV369" t="str">
        <f t="shared" si="87"/>
        <v>n/a</v>
      </c>
      <c r="EW369" t="str">
        <f t="shared" si="88"/>
        <v>n/a</v>
      </c>
      <c r="EX369" t="str">
        <f t="shared" si="89"/>
        <v/>
      </c>
      <c r="EY369" t="str">
        <f t="shared" si="92"/>
        <v/>
      </c>
      <c r="EZ369" t="str">
        <f t="shared" si="96"/>
        <v/>
      </c>
      <c r="FA369" t="str">
        <f t="shared" si="93"/>
        <v/>
      </c>
      <c r="FB369" t="str">
        <f t="shared" si="90"/>
        <v/>
      </c>
      <c r="FC369" t="str">
        <f t="shared" si="97"/>
        <v/>
      </c>
      <c r="FD369" t="str">
        <f t="shared" si="98"/>
        <v>ダメージを受けると首都へ帰還</v>
      </c>
      <c r="FE369" t="str">
        <f t="shared" si="99"/>
        <v>ダメージを受けると首都へ帰還</v>
      </c>
      <c r="FF369" t="str">
        <f t="shared" si="100"/>
        <v>~</v>
      </c>
      <c r="FG369" t="str">
        <f t="shared" si="101"/>
        <v>~</v>
      </c>
      <c r="FH369" s="24" t="str">
        <f t="shared" si="94"/>
        <v xml:space="preserve">|BGCOLOR(#000000):&amp;ref(Item/Misc/Ring-of-Returning.jpg,nolink,75x75,Ring of Returning);|BGCOLOR(BLACK):COLOR(WHITE):''Ring of Returning''|雑貨|&amp;ref(Spell/P_Astral.jpg,nolink,25x25,Astral);3|&amp;ref(Spell/V_Astral.jpg,nolink,25x25,Astral Pearl);15|
|~|&gt;|&gt;|&gt;|ダメージを受けると首都へ帰還|
|&gt;|&gt;|&gt;|&gt;|BGCOLOR(#F5F5F5):傷付くなり即退却。少々扱いが難しい品|
</v>
      </c>
    </row>
    <row r="370" spans="1:164" x14ac:dyDescent="0.15">
      <c r="A370" t="str">
        <f t="shared" si="95"/>
        <v>雑貨6E</v>
      </c>
      <c r="C370" s="1" t="s">
        <v>4009</v>
      </c>
      <c r="E370" s="1">
        <v>6</v>
      </c>
      <c r="F370" s="1" t="s">
        <v>4211</v>
      </c>
      <c r="H370" s="1" t="s">
        <v>4163</v>
      </c>
      <c r="I370" s="1" t="s">
        <v>4082</v>
      </c>
      <c r="J370" s="1">
        <v>10</v>
      </c>
      <c r="K370" s="7">
        <v>5</v>
      </c>
      <c r="AY370" s="2">
        <v>5</v>
      </c>
      <c r="AZ370" s="2">
        <v>-5</v>
      </c>
      <c r="BV370" s="2">
        <v>2</v>
      </c>
      <c r="CV370" s="2">
        <v>1</v>
      </c>
      <c r="DF370" s="2">
        <v>1</v>
      </c>
      <c r="EQ370" s="7" t="s">
        <v>4212</v>
      </c>
      <c r="ER370" s="20" t="s">
        <v>4732</v>
      </c>
      <c r="ES370" t="str">
        <f t="shared" si="91"/>
        <v>BGCOLOR(#000000):&amp;ref(Item/Misc/The-Heart-of-Quickness.jpg,nolink,75x75,The Heart of Quickness);|BGCOLOR(BLACK):COLOR(WHITE):''The Heart of Quickness''</v>
      </c>
      <c r="ET370" t="str">
        <f t="shared" si="85"/>
        <v>&amp;ref(Spell/P_Blood.jpg,nolink,25x25,Blood);2&amp;ref(Spell/P_Fire.jpg,nolink,25x25,Fire);1</v>
      </c>
      <c r="EU370" t="str">
        <f t="shared" si="86"/>
        <v>&amp;ref(Spell/V_Blood.jpg,nolink,25x25,Blood Slave);10&amp;ref(Spell/V_Fire.jpg,nolink,25x25,Fire Gem);5</v>
      </c>
      <c r="EV370" t="str">
        <f t="shared" si="87"/>
        <v>n/a</v>
      </c>
      <c r="EW370" t="str">
        <f t="shared" si="88"/>
        <v>n/a</v>
      </c>
      <c r="EX370" t="str">
        <f t="shared" si="89"/>
        <v>&amp;ref(Item/Cold-Resistant.jpg,nolink,25x25,Cold Resistant (5));&amp;ref(Item/Susceptible-to-Poison.jpg,nolink,25x25,Susceptible to Poison (5));</v>
      </c>
      <c r="EY370" t="str">
        <f t="shared" si="92"/>
        <v>&amp;ref(Item/Reinvigoration.jpg,nolink,25x25,Reinvigoration (2));</v>
      </c>
      <c r="EZ370" t="str">
        <f t="shared" si="96"/>
        <v/>
      </c>
      <c r="FA370" t="str">
        <f t="shared" si="93"/>
        <v>&amp;ref(Item/Quickness.jpg,nolink,25x25,Quickness);&amp;ref(Item/Affliction.jpg,nolink,25x25,Chest Wound);</v>
      </c>
      <c r="FB370" t="str">
        <f t="shared" si="90"/>
        <v/>
      </c>
      <c r="FC370" t="str">
        <f t="shared" si="97"/>
        <v/>
      </c>
      <c r="FD370" t="str">
        <f t="shared" si="98"/>
        <v>&amp;ref(Item/Cold-Resistant.jpg,nolink,25x25,Cold Resistant (5));&amp;ref(Item/Susceptible-to-Poison.jpg,nolink,25x25,Susceptible to Poison (5));&amp;ref(Item/Reinvigoration.jpg,nolink,25x25,Reinvigoration (2));&amp;br;&amp;ref(Item/Quickness.jpg,nolink,25x25,Quickness);&amp;ref(Item/Affliction.jpg,nolink,25x25,Chest Wound);&amp;br;行軍速度+12&amp;br;老化加速：+2&amp;br;無生物使用不可&amp;br;装備解除不可</v>
      </c>
      <c r="FE370" t="str">
        <f t="shared" si="99"/>
        <v>&amp;ref(Item/Cold-Resistant.jpg,nolink,25x25,Cold Resistant (5));&amp;ref(Item/Susceptible-to-Poison.jpg,nolink,25x25,Susceptible to Poison (5));&amp;ref(Item/Reinvigoration.jpg,nolink,25x25,Reinvigoration (2));&amp;br;&amp;ref(Item/Quickness.jpg,nolink,25x25,Quickness);&amp;ref(Item/Affliction.jpg,nolink,25x25,Chest Wound);&amp;br;行軍速度+12&amp;br;老化加速：+2&amp;br;無生物使用不可&amp;br;装備解除不可</v>
      </c>
      <c r="FF370" t="str">
        <f t="shared" si="100"/>
        <v>~</v>
      </c>
      <c r="FG370" t="str">
        <f t="shared" si="101"/>
        <v>~</v>
      </c>
      <c r="FH370" s="24" t="str">
        <f t="shared" si="94"/>
        <v xml:space="preserve">|BGCOLOR(#000000):&amp;ref(Item/Misc/The-Heart-of-Quickness.jpg,nolink,75x75,The Heart of Quickness);|BGCOLOR(BLACK):COLOR(WHITE):''The Heart of Quickness''|雑貨|&amp;ref(Spell/P_Blood.jpg,nolink,25x25,Blood);2&amp;ref(Spell/P_Fire.jpg,nolink,25x25,Fire);1|&amp;ref(Spell/V_Blood.jpg,nolink,25x25,Blood Slave);10&amp;ref(Spell/V_Fire.jpg,nolink,25x25,Fire Gem);5|
|~|&gt;|&gt;|&gt;|&amp;ref(Item/Cold-Resistant.jpg,nolink,25x25,Cold Resistant (5));&amp;ref(Item/Susceptible-to-Poison.jpg,nolink,25x25,Susceptible to Poison (5));&amp;ref(Item/Reinvigoration.jpg,nolink,25x25,Reinvigoration (2));&amp;br;&amp;ref(Item/Quickness.jpg,nolink,25x25,Quickness);&amp;ref(Item/Affliction.jpg,nolink,25x25,Chest Wound);&amp;br;行軍速度+12&amp;br;老化加速：+2&amp;br;無生物使用不可&amp;br;装備解除不可|
|&gt;|&gt;|&gt;|&gt;|BGCOLOR(#F5F5F5):色々なものが加速する。欠点を補えるかが重要|
</v>
      </c>
    </row>
    <row r="371" spans="1:164" x14ac:dyDescent="0.15">
      <c r="A371" t="str">
        <f t="shared" si="95"/>
        <v>雑貨8S</v>
      </c>
      <c r="C371" s="1" t="s">
        <v>4009</v>
      </c>
      <c r="E371" s="1">
        <v>8</v>
      </c>
      <c r="F371" s="1" t="s">
        <v>4213</v>
      </c>
      <c r="H371" s="1" t="s">
        <v>4214</v>
      </c>
      <c r="J371" s="1">
        <v>15</v>
      </c>
      <c r="DE371" s="2">
        <v>1</v>
      </c>
      <c r="EE371" s="2">
        <v>1</v>
      </c>
      <c r="EO371" s="2" t="s">
        <v>650</v>
      </c>
      <c r="EQ371" s="7" t="s">
        <v>4215</v>
      </c>
      <c r="ER371" s="20" t="s">
        <v>4733</v>
      </c>
      <c r="ES371" t="str">
        <f t="shared" si="91"/>
        <v>BGCOLOR(#000000):&amp;ref(Item/Misc/The-Ruby-Eye.jpg,nolink,75x75,The Ruby Eye);|BGCOLOR(BLACK):COLOR(WHITE):''The Ruby Eye''</v>
      </c>
      <c r="ET371" t="str">
        <f t="shared" si="85"/>
        <v>&amp;ref(Spell/P_Fire.jpg,nolink,25x25,Fire);3</v>
      </c>
      <c r="EU371" t="str">
        <f t="shared" si="86"/>
        <v>&amp;ref(Spell/V_Fire.jpg,nolink,25x25,Fire Gem);15</v>
      </c>
      <c r="EV371" t="str">
        <f t="shared" si="87"/>
        <v>n/a</v>
      </c>
      <c r="EW371" t="str">
        <f t="shared" si="88"/>
        <v>n/a</v>
      </c>
      <c r="EX371" t="str">
        <f t="shared" si="89"/>
        <v/>
      </c>
      <c r="EY371" t="str">
        <f t="shared" si="92"/>
        <v/>
      </c>
      <c r="EZ371" t="str">
        <f t="shared" si="96"/>
        <v/>
      </c>
      <c r="FA371" t="str">
        <f t="shared" si="93"/>
        <v>&amp;ref(Item/Affliction.jpg,nolink,25x25,Lost one eye);</v>
      </c>
      <c r="FB371" t="str">
        <f t="shared" si="90"/>
        <v>&amp;ref(Spell/P_Fire.jpg,nolink,25x25,Fire Magic Bonus (1));</v>
      </c>
      <c r="FC371" t="str">
        <f t="shared" si="97"/>
        <v>&amp;ref(Spell/V_Water.jpg,nolink,25x25,Water Gem Generator (2));</v>
      </c>
      <c r="FD371" t="str">
        <f t="shared" si="98"/>
        <v>&amp;ref(Item/Affliction.jpg,nolink,25x25,Lost one eye);&amp;br;&amp;ref(Spell/P_Fire.jpg,nolink,25x25,Fire Magic Bonus (1));&amp;ref(Spell/V_Water.jpg,nolink,25x25,Water Gem Generator (2));&amp;br;装備解除不可</v>
      </c>
      <c r="FE371" t="str">
        <f t="shared" si="99"/>
        <v>&amp;ref(Item/Affliction.jpg,nolink,25x25,Lost one eye);&amp;br;&amp;ref(Spell/P_Fire.jpg,nolink,25x25,Fire Magic Bonus (1));&amp;ref(Spell/V_Water.jpg,nolink,25x25,Water Gem Generator (2));&amp;br;装備解除不可</v>
      </c>
      <c r="FF371" t="str">
        <f t="shared" si="100"/>
        <v>~</v>
      </c>
      <c r="FG371" t="str">
        <f t="shared" si="101"/>
        <v>~</v>
      </c>
      <c r="FH371" s="24" t="str">
        <f t="shared" si="94"/>
        <v xml:space="preserve">|BGCOLOR(#000000):&amp;ref(Item/Misc/The-Ruby-Eye.jpg,nolink,75x75,The Ruby Eye);|BGCOLOR(BLACK):COLOR(WHITE):''The Ruby Eye''|雑貨|&amp;ref(Spell/P_Fire.jpg,nolink,25x25,Fire);3|&amp;ref(Spell/V_Fire.jpg,nolink,25x25,Fire Gem);15|
|~|&gt;|&gt;|&gt;|&amp;ref(Item/Affliction.jpg,nolink,25x25,Lost one eye);&amp;br;&amp;ref(Spell/P_Fire.jpg,nolink,25x25,Fire Magic Bonus (1));&amp;ref(Spell/V_Water.jpg,nolink,25x25,Water Gem Generator (2));&amp;br;装備解除不可|
|&gt;|&gt;|&gt;|&gt;|BGCOLOR(#F5F5F5):火魔法増強。水の宝石も生成する|
</v>
      </c>
    </row>
    <row r="372" spans="1:164" x14ac:dyDescent="0.15">
      <c r="A372" t="str">
        <f t="shared" si="95"/>
        <v/>
      </c>
      <c r="C372" s="1" t="s">
        <v>4009</v>
      </c>
      <c r="E372" s="1">
        <v>8</v>
      </c>
      <c r="F372" s="1" t="s">
        <v>4801</v>
      </c>
      <c r="H372" s="1" t="s">
        <v>4216</v>
      </c>
      <c r="I372" s="1" t="s">
        <v>4217</v>
      </c>
      <c r="J372" s="1">
        <v>5</v>
      </c>
      <c r="K372" s="7">
        <v>5</v>
      </c>
      <c r="DD372" s="2">
        <v>1</v>
      </c>
      <c r="EO372" s="2" t="s">
        <v>646</v>
      </c>
      <c r="ER372" s="20" t="s">
        <v>4734</v>
      </c>
      <c r="ES372" t="str">
        <f t="shared" si="91"/>
        <v>BGCOLOR(#000000):&amp;ref(Item/Misc/Fever-Fetish.jpg,nolink,75x75,Fever Fetish);|BGCOLOR(BLACK):COLOR(WHITE):''Fever Fetish''</v>
      </c>
      <c r="ET372" t="str">
        <f t="shared" si="85"/>
        <v>&amp;ref(Spell/P_Fire.jpg,nolink,25x25,Fire);1&amp;ref(Spell/P_Nature.jpg,nolink,25x25,Nature);1</v>
      </c>
      <c r="EU372" t="str">
        <f t="shared" si="86"/>
        <v>&amp;ref(Spell/V_Fire.jpg,nolink,25x25,Fire Gem);5&amp;ref(Spell/V_Nature.jpg,nolink,25x25,Nature Gem);5</v>
      </c>
      <c r="EV372" t="str">
        <f t="shared" si="87"/>
        <v>n/a</v>
      </c>
      <c r="EW372" t="str">
        <f t="shared" si="88"/>
        <v>n/a</v>
      </c>
      <c r="EX372" t="str">
        <f t="shared" si="89"/>
        <v/>
      </c>
      <c r="EY372" t="str">
        <f t="shared" si="92"/>
        <v/>
      </c>
      <c r="EZ372" t="str">
        <f t="shared" si="96"/>
        <v/>
      </c>
      <c r="FA372" t="str">
        <f t="shared" si="93"/>
        <v>&amp;ref(Item/Diseased.jpg,nolink,25x25,Diseased);</v>
      </c>
      <c r="FB372" t="str">
        <f t="shared" si="90"/>
        <v/>
      </c>
      <c r="FC372" t="str">
        <f t="shared" si="97"/>
        <v>&amp;ref(Spell/V_Fire.jpg,nolink,25x25,Fire Gem Generator (2));</v>
      </c>
      <c r="FD372" t="str">
        <f t="shared" si="98"/>
        <v>&amp;ref(Item/Diseased.jpg,nolink,25x25,Diseased);&amp;br;&amp;ref(Spell/V_Fire.jpg,nolink,25x25,Fire Gem Generator (2));</v>
      </c>
      <c r="FE372" t="str">
        <f t="shared" si="99"/>
        <v>&amp;ref(Item/Diseased.jpg,nolink,25x25,Diseased);&amp;br;&amp;ref(Spell/V_Fire.jpg,nolink,25x25,Fire Gem Generator (2));</v>
      </c>
      <c r="FF372" t="str">
        <f t="shared" si="100"/>
        <v>~</v>
      </c>
      <c r="FG372" t="str">
        <f t="shared" si="101"/>
        <v>~</v>
      </c>
      <c r="FH372" s="24" t="str">
        <f t="shared" si="94"/>
        <v xml:space="preserve">|BGCOLOR(#000000):&amp;ref(Item/Misc/Fever-Fetish.jpg,nolink,75x75,Fever Fetish);|BGCOLOR(BLACK):COLOR(WHITE):''Fever Fetish''|雑貨|&amp;ref(Spell/P_Fire.jpg,nolink,25x25,Fire);1&amp;ref(Spell/P_Nature.jpg,nolink,25x25,Nature);1|&amp;ref(Spell/V_Fire.jpg,nolink,25x25,Fire Gem);5&amp;ref(Spell/V_Nature.jpg,nolink,25x25,Nature Gem);5|
|~|&gt;|&gt;|&gt;|&amp;ref(Item/Diseased.jpg,nolink,25x25,Diseased);&amp;br;&amp;ref(Spell/V_Fire.jpg,nolink,25x25,Fire Gem Generator (2));|
|&gt;|&gt;|&gt;|&gt;|BGCOLOR(#F5F5F5):火の宝石を生成。病に影響されないものが使うと良い|
</v>
      </c>
    </row>
    <row r="373" spans="1:164" x14ac:dyDescent="0.15">
      <c r="A373" t="str">
        <f t="shared" si="95"/>
        <v/>
      </c>
      <c r="C373" s="1" t="s">
        <v>4009</v>
      </c>
      <c r="E373" s="1">
        <v>8</v>
      </c>
      <c r="F373" s="1" t="s">
        <v>4218</v>
      </c>
      <c r="H373" s="1" t="s">
        <v>4219</v>
      </c>
      <c r="I373" s="1" t="s">
        <v>4220</v>
      </c>
      <c r="J373" s="1">
        <v>40</v>
      </c>
      <c r="K373" s="7">
        <v>40</v>
      </c>
      <c r="CE373" s="2">
        <v>1</v>
      </c>
      <c r="EQ373" s="7" t="s">
        <v>4221</v>
      </c>
      <c r="ER373" s="20" t="s">
        <v>4735</v>
      </c>
      <c r="ES373" t="str">
        <f t="shared" si="91"/>
        <v>BGCOLOR(#000000):&amp;ref(Item/Misc/The-Ark.jpg,nolink,75x75,The Ark);|BGCOLOR(BLACK):COLOR(WHITE):''The Ark''</v>
      </c>
      <c r="ET373" t="str">
        <f t="shared" si="85"/>
        <v>&amp;ref(Spell/P_Fire.jpg,nolink,25x25,Fire);5&amp;ref(Spell/P_Astral.jpg,nolink,25x25,Astral);5</v>
      </c>
      <c r="EU373" t="str">
        <f t="shared" si="86"/>
        <v>&amp;ref(Spell/V_Fire.jpg,nolink,25x25,Fire Gem);40&amp;ref(Spell/V_Astral.jpg,nolink,25x25,Astral Pearl);40</v>
      </c>
      <c r="EV373" t="str">
        <f t="shared" si="87"/>
        <v>n/a</v>
      </c>
      <c r="EW373" t="str">
        <f t="shared" si="88"/>
        <v>n/a</v>
      </c>
      <c r="EX373" t="str">
        <f t="shared" si="89"/>
        <v/>
      </c>
      <c r="EY373" t="str">
        <f t="shared" si="92"/>
        <v>&amp;ref(Item/Dominion-Spreader.jpg,nolink,25x25,Dominion Spreader (1));</v>
      </c>
      <c r="EZ373" t="str">
        <f t="shared" si="96"/>
        <v/>
      </c>
      <c r="FA373" t="str">
        <f t="shared" si="93"/>
        <v/>
      </c>
      <c r="FB373" t="str">
        <f t="shared" si="90"/>
        <v/>
      </c>
      <c r="FC373" t="str">
        <f t="shared" si="97"/>
        <v/>
      </c>
      <c r="FD373" t="str">
        <f t="shared" si="98"/>
        <v>&amp;ref(Item/Dominion-Spreader.jpg,nolink,25x25,Dominion Spreader (1));&amp;br;戦闘開始時自動発動：Ark</v>
      </c>
      <c r="FE373" t="str">
        <f t="shared" si="99"/>
        <v>&amp;ref(Item/Dominion-Spreader.jpg,nolink,25x25,Dominion Spreader (1));&amp;br;戦闘開始時自動発動：Ark</v>
      </c>
      <c r="FF373" t="str">
        <f t="shared" si="100"/>
        <v>~</v>
      </c>
      <c r="FG373" t="str">
        <f t="shared" si="101"/>
        <v>~</v>
      </c>
      <c r="FH373" s="24" t="str">
        <f t="shared" si="94"/>
        <v xml:space="preserve">|BGCOLOR(#000000):&amp;ref(Item/Misc/The-Ark.jpg,nolink,75x75,The Ark);|BGCOLOR(BLACK):COLOR(WHITE):''The Ark''|雑貨|&amp;ref(Spell/P_Fire.jpg,nolink,25x25,Fire);5&amp;ref(Spell/P_Astral.jpg,nolink,25x25,Astral);5|&amp;ref(Spell/V_Fire.jpg,nolink,25x25,Fire Gem);40&amp;ref(Spell/V_Astral.jpg,nolink,25x25,Astral Pearl);40|
|~|&gt;|&gt;|&gt;|&amp;ref(Item/Dominion-Spreader.jpg,nolink,25x25,Dominion Spreader (1));&amp;br;戦闘開始時自動発動：Ark|
|&gt;|&gt;|&gt;|&gt;|BGCOLOR(#F5F5F5):敬虔なる信徒以外を虐殺。支配力も広げる|
</v>
      </c>
    </row>
    <row r="374" spans="1:164" x14ac:dyDescent="0.15">
      <c r="A374" t="str">
        <f t="shared" si="95"/>
        <v/>
      </c>
      <c r="C374" s="1" t="s">
        <v>4009</v>
      </c>
      <c r="E374" s="1">
        <v>8</v>
      </c>
      <c r="F374" s="1" t="s">
        <v>4799</v>
      </c>
      <c r="H374" s="1" t="s">
        <v>4223</v>
      </c>
      <c r="J374" s="1">
        <v>10</v>
      </c>
      <c r="BW374" s="2" t="s">
        <v>4224</v>
      </c>
      <c r="BZ374" s="2">
        <v>1</v>
      </c>
      <c r="ER374" s="20" t="s">
        <v>4736</v>
      </c>
      <c r="ES374" t="str">
        <f t="shared" si="91"/>
        <v>BGCOLOR(#000000):&amp;ref(Item/Misc/Amulet-of-the-Doppelganger.jpg,nolink,75x75,Amulet of the Doppelganger);|BGCOLOR(BLACK):COLOR(WHITE):''Amulet of the Doppelganger''</v>
      </c>
      <c r="ET374" t="str">
        <f t="shared" si="85"/>
        <v>&amp;ref(Spell/P_Air.jpg,nolink,25x25,Air);2</v>
      </c>
      <c r="EU374" t="str">
        <f t="shared" si="86"/>
        <v>&amp;ref(Spell/V_Air.jpg,nolink,25x25,Air Gem);10</v>
      </c>
      <c r="EV374" t="str">
        <f t="shared" si="87"/>
        <v>n/a</v>
      </c>
      <c r="EW374" t="str">
        <f t="shared" si="88"/>
        <v>n/a</v>
      </c>
      <c r="EX374" t="str">
        <f t="shared" si="89"/>
        <v/>
      </c>
      <c r="EY374" t="str">
        <f t="shared" si="92"/>
        <v>&amp;ref(Item/Stealthy.jpg,nolink,25x25,Stealthy (50));&amp;ref(Item/Seduction.jpg,nolink,25x25,Seduction);</v>
      </c>
      <c r="EZ374" t="str">
        <f t="shared" si="96"/>
        <v/>
      </c>
      <c r="FA374" t="str">
        <f t="shared" si="93"/>
        <v/>
      </c>
      <c r="FB374" t="str">
        <f t="shared" si="90"/>
        <v/>
      </c>
      <c r="FC374" t="str">
        <f t="shared" si="97"/>
        <v/>
      </c>
      <c r="FD374" t="str">
        <f t="shared" si="98"/>
        <v>&amp;ref(Item/Stealthy.jpg,nolink,25x25,Stealthy (50));&amp;ref(Item/Seduction.jpg,nolink,25x25,Seduction);</v>
      </c>
      <c r="FE374" t="str">
        <f t="shared" si="99"/>
        <v>&amp;ref(Item/Stealthy.jpg,nolink,25x25,Stealthy (50));&amp;ref(Item/Seduction.jpg,nolink,25x25,Seduction);</v>
      </c>
      <c r="FF374" t="str">
        <f t="shared" si="100"/>
        <v>~</v>
      </c>
      <c r="FG374" t="str">
        <f t="shared" si="101"/>
        <v>~</v>
      </c>
      <c r="FH374" s="24" t="str">
        <f t="shared" si="94"/>
        <v xml:space="preserve">|BGCOLOR(#000000):&amp;ref(Item/Misc/Amulet-of-the-Doppelganger.jpg,nolink,75x75,Amulet of the Doppelganger);|BGCOLOR(BLACK):COLOR(WHITE):''Amulet of the Doppelganger''|雑貨|&amp;ref(Spell/P_Air.jpg,nolink,25x25,Air);2|&amp;ref(Spell/V_Air.jpg,nolink,25x25,Air Gem);10|
|~|&gt;|&gt;|&gt;|&amp;ref(Item/Stealthy.jpg,nolink,25x25,Stealthy (50));&amp;ref(Item/Seduction.jpg,nolink,25x25,Seduction);|
|&gt;|&gt;|&gt;|&gt;|BGCOLOR(#F5F5F5):誰にでも隠密技能を付加。誘惑も行える|
</v>
      </c>
    </row>
    <row r="375" spans="1:164" x14ac:dyDescent="0.15">
      <c r="A375" t="str">
        <f t="shared" si="95"/>
        <v/>
      </c>
      <c r="C375" s="1" t="s">
        <v>4009</v>
      </c>
      <c r="E375" s="1">
        <v>8</v>
      </c>
      <c r="F375" s="1" t="s">
        <v>4225</v>
      </c>
      <c r="H375" s="1" t="s">
        <v>4226</v>
      </c>
      <c r="J375" s="1">
        <v>40</v>
      </c>
      <c r="EQ375" s="7" t="s">
        <v>4227</v>
      </c>
      <c r="ER375" s="20" t="s">
        <v>4737</v>
      </c>
      <c r="ES375" t="str">
        <f t="shared" si="91"/>
        <v>BGCOLOR(#000000):&amp;ref(Item/Misc/The-Flying-Ship.jpg,nolink,75x75,The Flying Ship);|BGCOLOR(BLACK):COLOR(WHITE):''The Flying Ship''</v>
      </c>
      <c r="ET375" t="str">
        <f t="shared" si="85"/>
        <v>&amp;ref(Spell/P_Air.jpg,nolink,25x25,Air);5</v>
      </c>
      <c r="EU375" t="str">
        <f t="shared" si="86"/>
        <v>&amp;ref(Spell/V_Air.jpg,nolink,25x25,Air Gem);40</v>
      </c>
      <c r="EV375" t="str">
        <f t="shared" si="87"/>
        <v>n/a</v>
      </c>
      <c r="EW375" t="str">
        <f t="shared" si="88"/>
        <v>n/a</v>
      </c>
      <c r="EX375" t="str">
        <f t="shared" si="89"/>
        <v/>
      </c>
      <c r="EY375" t="str">
        <f t="shared" si="92"/>
        <v/>
      </c>
      <c r="EZ375" t="str">
        <f t="shared" si="96"/>
        <v/>
      </c>
      <c r="FA375" t="str">
        <f t="shared" si="93"/>
        <v/>
      </c>
      <c r="FB375" t="str">
        <f t="shared" si="90"/>
        <v/>
      </c>
      <c r="FC375" t="str">
        <f t="shared" si="97"/>
        <v/>
      </c>
      <c r="FD375" t="str">
        <f t="shared" si="98"/>
        <v>空輸：容量500、速度26</v>
      </c>
      <c r="FE375" t="str">
        <f t="shared" si="99"/>
        <v>空輸：容量500、速度26</v>
      </c>
      <c r="FF375" t="str">
        <f t="shared" si="100"/>
        <v>~</v>
      </c>
      <c r="FG375" t="str">
        <f t="shared" si="101"/>
        <v>~</v>
      </c>
      <c r="FH375" s="24" t="str">
        <f t="shared" si="94"/>
        <v xml:space="preserve">|BGCOLOR(#000000):&amp;ref(Item/Misc/The-Flying-Ship.jpg,nolink,75x75,The Flying Ship);|BGCOLOR(BLACK):COLOR(WHITE):''The Flying Ship''|雑貨|&amp;ref(Spell/P_Air.jpg,nolink,25x25,Air);5|&amp;ref(Spell/V_Air.jpg,nolink,25x25,Air Gem);40|
|~|&gt;|&gt;|&gt;|空輸：容量500、速度26|
|&gt;|&gt;|&gt;|&gt;|BGCOLOR(#F5F5F5):大型輸送機。少々大規模な軍でも軽々と運ぶ|
</v>
      </c>
    </row>
    <row r="376" spans="1:164" x14ac:dyDescent="0.15">
      <c r="A376" t="str">
        <f t="shared" si="95"/>
        <v/>
      </c>
      <c r="C376" s="1" t="s">
        <v>4009</v>
      </c>
      <c r="E376" s="1">
        <v>8</v>
      </c>
      <c r="F376" s="1" t="s">
        <v>4796</v>
      </c>
      <c r="H376" s="1" t="s">
        <v>4223</v>
      </c>
      <c r="I376" s="1" t="s">
        <v>4228</v>
      </c>
      <c r="J376" s="1">
        <v>10</v>
      </c>
      <c r="K376" s="7">
        <v>10</v>
      </c>
      <c r="CX376" s="2">
        <v>5</v>
      </c>
      <c r="DK376" s="2">
        <v>1</v>
      </c>
      <c r="EQ376" s="7" t="s">
        <v>4229</v>
      </c>
      <c r="ER376" s="20" t="s">
        <v>4738</v>
      </c>
      <c r="ES376" t="str">
        <f t="shared" si="91"/>
        <v>BGCOLOR(#000000):&amp;ref(Item/Misc/Igor-Konhelm's-Tome.jpg,nolink,75x75,Igor Könhelm's Tome);|BGCOLOR(BLACK):COLOR(WHITE):''Igor Könhelm's Tome''</v>
      </c>
      <c r="ET376" t="str">
        <f t="shared" si="85"/>
        <v>&amp;ref(Spell/P_Air.jpg,nolink,25x25,Air);2&amp;ref(Spell/P_Death.jpg,nolink,25x25,Death);2</v>
      </c>
      <c r="EU376" t="str">
        <f t="shared" si="86"/>
        <v>&amp;ref(Spell/V_Air.jpg,nolink,25x25,Air Gem);10&amp;ref(Spell/V_Death.jpg,nolink,25x25,Death Gem);10</v>
      </c>
      <c r="EV376" t="str">
        <f t="shared" si="87"/>
        <v>n/a</v>
      </c>
      <c r="EW376" t="str">
        <f t="shared" si="88"/>
        <v>n/a</v>
      </c>
      <c r="EX376" t="str">
        <f t="shared" si="89"/>
        <v/>
      </c>
      <c r="EY376" t="str">
        <f t="shared" si="92"/>
        <v/>
      </c>
      <c r="EZ376" t="str">
        <f t="shared" si="96"/>
        <v/>
      </c>
      <c r="FA376" t="str">
        <f t="shared" si="93"/>
        <v>&amp;ref(Item/Storm-Power.jpg,nolink,25x25,Storm Power (5));&amp;ref(Item/Storm-Immunity.jpg,nolink,25x25,Storm Immunity);</v>
      </c>
      <c r="FB376" t="str">
        <f t="shared" si="90"/>
        <v/>
      </c>
      <c r="FC376" t="str">
        <f t="shared" si="97"/>
        <v/>
      </c>
      <c r="FD376" t="str">
        <f t="shared" si="98"/>
        <v>&amp;ref(Item/Storm-Power.jpg,nolink,25x25,Storm Power (5));&amp;ref(Item/Storm-Immunity.jpg,nolink,25x25,Storm Immunity);&amp;br;Corpse Construct召喚数+10</v>
      </c>
      <c r="FE376" t="str">
        <f t="shared" si="99"/>
        <v>&amp;ref(Item/Storm-Power.jpg,nolink,25x25,Storm Power (5));&amp;ref(Item/Storm-Immunity.jpg,nolink,25x25,Storm Immunity);&amp;br;Corpse Construct召喚数+10</v>
      </c>
      <c r="FF376" t="str">
        <f t="shared" si="100"/>
        <v>~</v>
      </c>
      <c r="FG376" t="str">
        <f t="shared" si="101"/>
        <v>~</v>
      </c>
      <c r="FH376" s="24" t="str">
        <f t="shared" si="94"/>
        <v xml:space="preserve">|BGCOLOR(#000000):&amp;ref(Item/Misc/Igor-Konhelm's-Tome.jpg,nolink,75x75,Igor Könhelm's Tome);|BGCOLOR(BLACK):COLOR(WHITE):''Igor Könhelm's Tome''|雑貨|&amp;ref(Spell/P_Air.jpg,nolink,25x25,Air);2&amp;ref(Spell/P_Death.jpg,nolink,25x25,Death);2|&amp;ref(Spell/V_Air.jpg,nolink,25x25,Air Gem);10&amp;ref(Spell/V_Death.jpg,nolink,25x25,Death Gem);10|
|~|&gt;|&gt;|&gt;|&amp;ref(Item/Storm-Power.jpg,nolink,25x25,Storm Power (5));&amp;ref(Item/Storm-Immunity.jpg,nolink,25x25,Storm Immunity);&amp;br;Corpse Construct召喚数+10|
|&gt;|&gt;|&gt;|&gt;|BGCOLOR(#F5F5F5):嵐の力を借りる品。死体工作にも使える|
</v>
      </c>
    </row>
    <row r="377" spans="1:164" x14ac:dyDescent="0.15">
      <c r="A377" t="str">
        <f t="shared" si="95"/>
        <v/>
      </c>
      <c r="C377" s="1" t="s">
        <v>4009</v>
      </c>
      <c r="E377" s="1">
        <v>8</v>
      </c>
      <c r="F377" s="1" t="s">
        <v>4231</v>
      </c>
      <c r="H377" s="1" t="s">
        <v>4223</v>
      </c>
      <c r="I377" s="1" t="s">
        <v>4232</v>
      </c>
      <c r="J377" s="1">
        <v>10</v>
      </c>
      <c r="K377" s="7">
        <v>10</v>
      </c>
      <c r="DC377" s="2">
        <v>1</v>
      </c>
      <c r="EF377" s="2">
        <v>1</v>
      </c>
      <c r="EI377" s="2">
        <v>1</v>
      </c>
      <c r="EN377" s="2" t="s">
        <v>4358</v>
      </c>
      <c r="ER377" s="20" t="s">
        <v>4739</v>
      </c>
      <c r="ES377" t="str">
        <f t="shared" si="91"/>
        <v>BGCOLOR(#000000):&amp;ref(Item/Misc/Tome-of-High-Power.jpg,nolink,75x75,Tome of High Power);|BGCOLOR(BLACK):COLOR(WHITE):''Tome of High Power''</v>
      </c>
      <c r="ET377" t="str">
        <f t="shared" si="85"/>
        <v>&amp;ref(Spell/P_Air.jpg,nolink,25x25,Air);2&amp;ref(Spell/P_Astral.jpg,nolink,25x25,Astral);2</v>
      </c>
      <c r="EU377" t="str">
        <f t="shared" si="86"/>
        <v>&amp;ref(Spell/V_Air.jpg,nolink,25x25,Air Gem);10&amp;ref(Spell/V_Astral.jpg,nolink,25x25,Astral Pearl);10</v>
      </c>
      <c r="EV377" t="str">
        <f t="shared" si="87"/>
        <v>n/a</v>
      </c>
      <c r="EW377" t="str">
        <f t="shared" si="88"/>
        <v>n/a</v>
      </c>
      <c r="EX377" t="str">
        <f t="shared" si="89"/>
        <v/>
      </c>
      <c r="EY377" t="str">
        <f t="shared" si="92"/>
        <v/>
      </c>
      <c r="EZ377" t="str">
        <f t="shared" si="96"/>
        <v/>
      </c>
      <c r="FA377" t="str">
        <f t="shared" si="93"/>
        <v>&amp;ref(Item/Horror-Marked.jpg,nolink,25x25,Causes Horror Mark);</v>
      </c>
      <c r="FB377" t="str">
        <f t="shared" si="90"/>
        <v>&amp;ref(Spell/P_Air.jpg,nolink,25x25,Air Magic Bonus (1));&amp;ref(Spell/P_Astral.jpg,nolink,25x25,Astral Magic Bonus (1));</v>
      </c>
      <c r="FC377" t="str">
        <f t="shared" si="97"/>
        <v>&amp;ref(Item/Far-Caster.jpg,nolink,25x25,Far Caster (All, 2));</v>
      </c>
      <c r="FD377" t="str">
        <f t="shared" si="98"/>
        <v>&amp;ref(Item/Horror-Marked.jpg,nolink,25x25,Causes Horror Mark);&amp;br;&amp;ref(Spell/P_Air.jpg,nolink,25x25,Air Magic Bonus (1));&amp;ref(Spell/P_Astral.jpg,nolink,25x25,Astral Magic Bonus (1));&amp;ref(Item/Far-Caster.jpg,nolink,25x25,Far Caster (All, 2));</v>
      </c>
      <c r="FE377" t="str">
        <f t="shared" si="99"/>
        <v>&amp;ref(Item/Horror-Marked.jpg,nolink,25x25,Causes Horror Mark);&amp;br;&amp;ref(Spell/P_Air.jpg,nolink,25x25,Air Magic Bonus (1));&amp;ref(Spell/P_Astral.jpg,nolink,25x25,Astral Magic Bonus (1));&amp;ref(Item/Far-Caster.jpg,nolink,25x25,Far Caster (All, 2));</v>
      </c>
      <c r="FF377" t="str">
        <f t="shared" si="100"/>
        <v>~</v>
      </c>
      <c r="FG377" t="str">
        <f t="shared" si="101"/>
        <v>~</v>
      </c>
      <c r="FH377" s="24" t="str">
        <f t="shared" si="94"/>
        <v xml:space="preserve">|BGCOLOR(#000000):&amp;ref(Item/Misc/Tome-of-High-Power.jpg,nolink,75x75,Tome of High Power);|BGCOLOR(BLACK):COLOR(WHITE):''Tome of High Power''|雑貨|&amp;ref(Spell/P_Air.jpg,nolink,25x25,Air);2&amp;ref(Spell/P_Astral.jpg,nolink,25x25,Astral);2|&amp;ref(Spell/V_Air.jpg,nolink,25x25,Air Gem);10&amp;ref(Spell/V_Astral.jpg,nolink,25x25,Astral Pearl);10|
|~|&gt;|&gt;|&gt;|&amp;ref(Item/Horror-Marked.jpg,nolink,25x25,Causes Horror Mark);&amp;br;&amp;ref(Spell/P_Air.jpg,nolink,25x25,Air Magic Bonus (1));&amp;ref(Spell/P_Astral.jpg,nolink,25x25,Astral Magic Bonus (1));&amp;ref(Item/Far-Caster.jpg,nolink,25x25,Far Caster (All, 2));|
|&gt;|&gt;|&gt;|&gt;|BGCOLOR(#F5F5F5):空の力を借る書。強大ながら危険性も|
</v>
      </c>
    </row>
    <row r="378" spans="1:164" x14ac:dyDescent="0.15">
      <c r="A378" t="str">
        <f t="shared" si="95"/>
        <v/>
      </c>
      <c r="C378" s="1" t="s">
        <v>4009</v>
      </c>
      <c r="E378" s="1">
        <v>8</v>
      </c>
      <c r="F378" s="1" t="s">
        <v>4233</v>
      </c>
      <c r="H378" s="1" t="s">
        <v>4226</v>
      </c>
      <c r="I378" s="1" t="s">
        <v>4234</v>
      </c>
      <c r="J378" s="1">
        <v>40</v>
      </c>
      <c r="K378" s="7">
        <v>25</v>
      </c>
      <c r="EQ378" s="7" t="s">
        <v>4235</v>
      </c>
      <c r="ER378" s="20" t="s">
        <v>4740</v>
      </c>
      <c r="ES378" t="str">
        <f t="shared" si="91"/>
        <v>BGCOLOR(#000000):&amp;ref(Item/Misc/The-Magic-Lamp.jpg,nolink,75x75,The Magic Lamp);|BGCOLOR(BLACK):COLOR(WHITE):''The Magic Lamp''</v>
      </c>
      <c r="ET378" t="str">
        <f t="shared" si="85"/>
        <v>&amp;ref(Spell/P_Air.jpg,nolink,25x25,Air);5&amp;ref(Spell/P_Fire.jpg,nolink,25x25,Fire);4</v>
      </c>
      <c r="EU378" t="str">
        <f t="shared" si="86"/>
        <v>&amp;ref(Spell/V_Air.jpg,nolink,25x25,Air Gem);40&amp;ref(Spell/V_Fire.jpg,nolink,25x25,Fire Gem);25</v>
      </c>
      <c r="EV378" t="str">
        <f t="shared" si="87"/>
        <v>n/a</v>
      </c>
      <c r="EW378" t="str">
        <f t="shared" si="88"/>
        <v>n/a</v>
      </c>
      <c r="EX378" t="str">
        <f t="shared" si="89"/>
        <v/>
      </c>
      <c r="EY378" t="str">
        <f t="shared" si="92"/>
        <v/>
      </c>
      <c r="EZ378" t="str">
        <f t="shared" si="96"/>
        <v/>
      </c>
      <c r="FA378" t="str">
        <f t="shared" si="93"/>
        <v/>
      </c>
      <c r="FB378" t="str">
        <f t="shared" si="90"/>
        <v/>
      </c>
      <c r="FC378" t="str">
        <f t="shared" si="97"/>
        <v/>
      </c>
      <c r="FD378" t="str">
        <f t="shared" si="98"/>
        <v>非戦闘時使用可能：Summon Jinn</v>
      </c>
      <c r="FE378" t="str">
        <f t="shared" si="99"/>
        <v>非戦闘時使用可能：Summon Jinn</v>
      </c>
      <c r="FF378" t="str">
        <f t="shared" si="100"/>
        <v>~</v>
      </c>
      <c r="FG378" t="str">
        <f t="shared" si="101"/>
        <v>~</v>
      </c>
      <c r="FH378" s="24" t="str">
        <f t="shared" si="94"/>
        <v xml:space="preserve">|BGCOLOR(#000000):&amp;ref(Item/Misc/The-Magic-Lamp.jpg,nolink,75x75,The Magic Lamp);|BGCOLOR(BLACK):COLOR(WHITE):''The Magic Lamp''|雑貨|&amp;ref(Spell/P_Air.jpg,nolink,25x25,Air);5&amp;ref(Spell/P_Fire.jpg,nolink,25x25,Fire);4|&amp;ref(Spell/V_Air.jpg,nolink,25x25,Air Gem);40&amp;ref(Spell/V_Fire.jpg,nolink,25x25,Fire Gem);25|
|~|&gt;|&gt;|&gt;|非戦闘時使用可能：Summon Jinn|
|&gt;|&gt;|&gt;|&gt;|BGCOLOR(#F5F5F5):魔人の檻。開放するか幽閉するか|
</v>
      </c>
    </row>
    <row r="379" spans="1:164" x14ac:dyDescent="0.15">
      <c r="A379" t="str">
        <f t="shared" si="95"/>
        <v/>
      </c>
      <c r="C379" s="1" t="s">
        <v>4009</v>
      </c>
      <c r="E379" s="1">
        <v>8</v>
      </c>
      <c r="F379" s="1" t="s">
        <v>4236</v>
      </c>
      <c r="H379" s="1" t="s">
        <v>4237</v>
      </c>
      <c r="J379" s="1">
        <v>10</v>
      </c>
      <c r="AL379" s="1">
        <v>5</v>
      </c>
      <c r="AM379" s="1">
        <v>5</v>
      </c>
      <c r="AO379" s="1">
        <v>5</v>
      </c>
      <c r="AQ379" s="1">
        <v>0</v>
      </c>
      <c r="AS379" s="1">
        <v>1</v>
      </c>
      <c r="BV379" s="2">
        <v>3</v>
      </c>
      <c r="ER379" s="20" t="s">
        <v>4741</v>
      </c>
      <c r="ES379" t="str">
        <f t="shared" si="91"/>
        <v>BGCOLOR(#000000):&amp;ref(Item/Misc/Krupp's-Bracers.jpg,nolink,75x75,Krupp's Bracers);|BGCOLOR(BLACK):COLOR(WHITE):''Krupp's Bracers''</v>
      </c>
      <c r="ET379" t="str">
        <f t="shared" si="85"/>
        <v>&amp;ref(Spell/P_Earth.jpg,nolink,25x25,Earth);2</v>
      </c>
      <c r="EU379" t="str">
        <f t="shared" si="86"/>
        <v>&amp;ref(Spell/V_Earth.jpg,nolink,25x25,Earth Gem);10</v>
      </c>
      <c r="EV379" t="str">
        <f t="shared" si="87"/>
        <v>n/a</v>
      </c>
      <c r="EW379" t="str">
        <f t="shared" si="88"/>
        <v>頭部防護：5&amp;br;胴体防護：5&amp;br;防御修正：5&amp;br;装備負担：0&amp;br;魔法の防具</v>
      </c>
      <c r="EX379" t="str">
        <f t="shared" si="89"/>
        <v/>
      </c>
      <c r="EY379" t="str">
        <f t="shared" si="92"/>
        <v>&amp;ref(Item/Reinvigoration.jpg,nolink,25x25,Reinvigoration (3));</v>
      </c>
      <c r="EZ379" t="str">
        <f t="shared" si="96"/>
        <v/>
      </c>
      <c r="FA379" t="str">
        <f t="shared" si="93"/>
        <v/>
      </c>
      <c r="FB379" t="str">
        <f t="shared" si="90"/>
        <v/>
      </c>
      <c r="FC379" t="str">
        <f t="shared" si="97"/>
        <v/>
      </c>
      <c r="FD379" t="str">
        <f t="shared" si="98"/>
        <v>&amp;ref(Item/Reinvigoration.jpg,nolink,25x25,Reinvigoration (3));</v>
      </c>
      <c r="FE379" t="str">
        <f t="shared" si="99"/>
        <v>頭部防護：5&amp;br;胴体防護：5&amp;br;防御修正：5&amp;br;装備負担：0&amp;br;魔法の防具&amp;br;&amp;br;&amp;ref(Item/Reinvigoration.jpg,nolink,25x25,Reinvigoration (3));</v>
      </c>
      <c r="FF379" t="str">
        <f t="shared" si="100"/>
        <v>&amp;br;&amp;ref(Item/Reinvigoration.jpg,nolink,25x25,Reinvigoration (3));</v>
      </c>
      <c r="FG379" t="str">
        <f t="shared" si="101"/>
        <v>~</v>
      </c>
      <c r="FH379" s="24" t="str">
        <f t="shared" si="94"/>
        <v xml:space="preserve">|BGCOLOR(#000000):&amp;ref(Item/Misc/Krupp's-Bracers.jpg,nolink,75x75,Krupp's Bracers);|BGCOLOR(BLACK):COLOR(WHITE):''Krupp's Bracers''|雑貨|&amp;ref(Spell/P_Earth.jpg,nolink,25x25,Earth);2|&amp;ref(Spell/V_Earth.jpg,nolink,25x25,Earth Gem);10|
|~|&gt;|&gt;|&gt;|頭部防護：5&amp;br;胴体防護：5&amp;br;防御修正：5&amp;br;装備負担：0&amp;br;魔法の防具&amp;br;&amp;br;&amp;ref(Item/Reinvigoration.jpg,nolink,25x25,Reinvigoration (3));|
|&gt;|&gt;|&gt;|&gt;|BGCOLOR(#F5F5F5):やや強力な追加装甲。持久力も与える|
</v>
      </c>
    </row>
    <row r="380" spans="1:164" x14ac:dyDescent="0.15">
      <c r="A380" t="str">
        <f t="shared" si="95"/>
        <v/>
      </c>
      <c r="C380" s="1" t="s">
        <v>4009</v>
      </c>
      <c r="E380" s="1">
        <v>8</v>
      </c>
      <c r="F380" s="1" t="s">
        <v>4238</v>
      </c>
      <c r="H380" s="1" t="s">
        <v>4239</v>
      </c>
      <c r="J380" s="1">
        <v>40</v>
      </c>
      <c r="CF380" s="2">
        <v>200</v>
      </c>
      <c r="ER380" s="20" t="s">
        <v>4742</v>
      </c>
      <c r="ES380" t="str">
        <f t="shared" si="91"/>
        <v>BGCOLOR(#000000):&amp;ref(Item/Misc/Draupnir.jpg,nolink,75x75,Draupnir);|BGCOLOR(BLACK):COLOR(WHITE):''Draupnir''</v>
      </c>
      <c r="ET380" t="str">
        <f t="shared" si="85"/>
        <v>&amp;ref(Spell/P_Earth.jpg,nolink,25x25,Earth);5</v>
      </c>
      <c r="EU380" t="str">
        <f t="shared" si="86"/>
        <v>&amp;ref(Spell/V_Earth.jpg,nolink,25x25,Earth Gem);40</v>
      </c>
      <c r="EV380" t="str">
        <f t="shared" si="87"/>
        <v>n/a</v>
      </c>
      <c r="EW380" t="str">
        <f t="shared" si="88"/>
        <v>n/a</v>
      </c>
      <c r="EX380" t="str">
        <f t="shared" si="89"/>
        <v/>
      </c>
      <c r="EY380" t="str">
        <f t="shared" si="92"/>
        <v>&amp;ref(Item/Gold-Maker.jpg,nolink,25x25,Gold Maker (200));</v>
      </c>
      <c r="EZ380" t="str">
        <f t="shared" si="96"/>
        <v/>
      </c>
      <c r="FA380" t="str">
        <f t="shared" si="93"/>
        <v/>
      </c>
      <c r="FB380" t="str">
        <f t="shared" si="90"/>
        <v/>
      </c>
      <c r="FC380" t="str">
        <f t="shared" si="97"/>
        <v/>
      </c>
      <c r="FD380" t="str">
        <f t="shared" si="98"/>
        <v>&amp;ref(Item/Gold-Maker.jpg,nolink,25x25,Gold Maker (200));</v>
      </c>
      <c r="FE380" t="str">
        <f t="shared" si="99"/>
        <v>&amp;ref(Item/Gold-Maker.jpg,nolink,25x25,Gold Maker (200));</v>
      </c>
      <c r="FF380" t="str">
        <f t="shared" si="100"/>
        <v>~</v>
      </c>
      <c r="FG380" t="str">
        <f t="shared" si="101"/>
        <v>~</v>
      </c>
      <c r="FH380" s="24" t="str">
        <f t="shared" si="94"/>
        <v xml:space="preserve">|BGCOLOR(#000000):&amp;ref(Item/Misc/Draupnir.jpg,nolink,75x75,Draupnir);|BGCOLOR(BLACK):COLOR(WHITE):''Draupnir''|雑貨|&amp;ref(Spell/P_Earth.jpg,nolink,25x25,Earth);5|&amp;ref(Spell/V_Earth.jpg,nolink,25x25,Earth Gem);40|
|~|&gt;|&gt;|&gt;|&amp;ref(Item/Gold-Maker.jpg,nolink,25x25,Gold Maker (200));|
|&gt;|&gt;|&gt;|&gt;|BGCOLOR(#F5F5F5):持つだけで金を産む。安全なところで利用したい|
</v>
      </c>
    </row>
    <row r="381" spans="1:164" x14ac:dyDescent="0.15">
      <c r="A381" t="str">
        <f t="shared" si="95"/>
        <v/>
      </c>
      <c r="C381" s="1" t="s">
        <v>4009</v>
      </c>
      <c r="E381" s="1">
        <v>8</v>
      </c>
      <c r="F381" s="1" t="s">
        <v>4241</v>
      </c>
      <c r="H381" s="1" t="s">
        <v>4242</v>
      </c>
      <c r="J381" s="1">
        <v>60</v>
      </c>
      <c r="DY381" s="2">
        <v>1</v>
      </c>
      <c r="ER381" s="20" t="s">
        <v>4743</v>
      </c>
      <c r="ES381" t="str">
        <f t="shared" si="91"/>
        <v>BGCOLOR(#000000):&amp;ref(Item/Misc/The-First-Anvil.jpg,nolink,75x75,The First Anvil);|BGCOLOR(BLACK):COLOR(WHITE):''The First Anvil''</v>
      </c>
      <c r="ET381" t="str">
        <f t="shared" si="85"/>
        <v>&amp;ref(Spell/P_Earth.jpg,nolink,25x25,Earth);6</v>
      </c>
      <c r="EU381" t="str">
        <f t="shared" si="86"/>
        <v>&amp;ref(Spell/V_Earth.jpg,nolink,25x25,Earth Gem);60</v>
      </c>
      <c r="EV381" t="str">
        <f t="shared" si="87"/>
        <v>n/a</v>
      </c>
      <c r="EW381" t="str">
        <f t="shared" si="88"/>
        <v>n/a</v>
      </c>
      <c r="EX381" t="str">
        <f t="shared" si="89"/>
        <v/>
      </c>
      <c r="EY381" t="str">
        <f t="shared" si="92"/>
        <v/>
      </c>
      <c r="EZ381" t="str">
        <f t="shared" si="96"/>
        <v/>
      </c>
      <c r="FA381" t="str">
        <f t="shared" si="93"/>
        <v/>
      </c>
      <c r="FB381" t="str">
        <f t="shared" si="90"/>
        <v>&amp;ref(Item/Master-Smith.jpg,nolink,25x25,Master Smith (1));</v>
      </c>
      <c r="FC381" t="str">
        <f t="shared" si="97"/>
        <v/>
      </c>
      <c r="FD381" t="str">
        <f t="shared" si="98"/>
        <v>&amp;ref(Item/Master-Smith.jpg,nolink,25x25,Master Smith (1));</v>
      </c>
      <c r="FE381" t="str">
        <f t="shared" si="99"/>
        <v>&amp;ref(Item/Master-Smith.jpg,nolink,25x25,Master Smith (1));</v>
      </c>
      <c r="FF381" t="str">
        <f t="shared" si="100"/>
        <v>~</v>
      </c>
      <c r="FG381" t="str">
        <f t="shared" si="101"/>
        <v>~</v>
      </c>
      <c r="FH381" s="24" t="str">
        <f t="shared" si="94"/>
        <v xml:space="preserve">|BGCOLOR(#000000):&amp;ref(Item/Misc/The-First-Anvil.jpg,nolink,75x75,The First Anvil);|BGCOLOR(BLACK):COLOR(WHITE):''The First Anvil''|雑貨|&amp;ref(Spell/P_Earth.jpg,nolink,25x25,Earth);6|&amp;ref(Spell/V_Earth.jpg,nolink,25x25,Earth Gem);60|
|~|&gt;|&gt;|&gt;|&amp;ref(Item/Master-Smith.jpg,nolink,25x25,Master Smith (1));|
|&gt;|&gt;|&gt;|&gt;|BGCOLOR(#F5F5F5):高度な製造を可能に。全系統に対応|
</v>
      </c>
    </row>
    <row r="382" spans="1:164" x14ac:dyDescent="0.15">
      <c r="A382" t="str">
        <f t="shared" si="95"/>
        <v/>
      </c>
      <c r="C382" s="1" t="s">
        <v>4009</v>
      </c>
      <c r="E382" s="1">
        <v>8</v>
      </c>
      <c r="F382" s="1" t="s">
        <v>4243</v>
      </c>
      <c r="H382" s="1" t="s">
        <v>4244</v>
      </c>
      <c r="I382" s="1" t="s">
        <v>4245</v>
      </c>
      <c r="J382" s="1">
        <v>5</v>
      </c>
      <c r="K382" s="7">
        <v>5</v>
      </c>
      <c r="CO382" s="2">
        <v>-3</v>
      </c>
      <c r="EQ382" s="7" t="s">
        <v>4744</v>
      </c>
      <c r="ER382" s="20" t="s">
        <v>4745</v>
      </c>
      <c r="ES382" t="str">
        <f t="shared" si="91"/>
        <v>BGCOLOR(#000000):&amp;ref(Item/Misc/Holger-the-Head.jpg,nolink,75x75,Holger the Head);|BGCOLOR(BLACK):COLOR(WHITE):''Holger the Head''</v>
      </c>
      <c r="ET382" t="str">
        <f t="shared" si="85"/>
        <v>&amp;ref(Spell/P_Earth.jpg,nolink,25x25,Earth);1&amp;ref(Spell/P_Death.jpg,nolink,25x25,Death);1</v>
      </c>
      <c r="EU382" t="str">
        <f t="shared" si="86"/>
        <v>&amp;ref(Spell/V_Earth.jpg,nolink,25x25,Earth Gem);5&amp;ref(Spell/V_Death.jpg,nolink,25x25,Death Gem);5</v>
      </c>
      <c r="EV382" t="str">
        <f t="shared" si="87"/>
        <v>n/a</v>
      </c>
      <c r="EW382" t="str">
        <f t="shared" si="88"/>
        <v>n/a</v>
      </c>
      <c r="EX382" t="str">
        <f t="shared" si="89"/>
        <v/>
      </c>
      <c r="EY382" t="str">
        <f t="shared" si="92"/>
        <v/>
      </c>
      <c r="EZ382" t="str">
        <f t="shared" si="96"/>
        <v>&amp;ref(Item/Gluttony.jpg,nolink,25x25,Gluttony (3));</v>
      </c>
      <c r="FA382" t="str">
        <f t="shared" si="93"/>
        <v/>
      </c>
      <c r="FB382" t="str">
        <f t="shared" si="90"/>
        <v/>
      </c>
      <c r="FC382" t="str">
        <f t="shared" si="97"/>
        <v/>
      </c>
      <c r="FD382" t="str">
        <f t="shared" si="98"/>
        <v>&amp;ref(Item/Gluttony.jpg,nolink,25x25,Gluttony (3));&amp;br;随員：Headless Hoburg Hero（指揮官）</v>
      </c>
      <c r="FE382" t="str">
        <f t="shared" si="99"/>
        <v>&amp;ref(Item/Gluttony.jpg,nolink,25x25,Gluttony (3));&amp;br;随員：Headless Hoburg Hero（指揮官）</v>
      </c>
      <c r="FF382" t="str">
        <f t="shared" si="100"/>
        <v>~</v>
      </c>
      <c r="FG382" t="str">
        <f t="shared" si="101"/>
        <v>~</v>
      </c>
      <c r="FH382" s="24" t="str">
        <f t="shared" si="94"/>
        <v xml:space="preserve">|BGCOLOR(#000000):&amp;ref(Item/Misc/Holger-the-Head.jpg,nolink,75x75,Holger the Head);|BGCOLOR(BLACK):COLOR(WHITE):''Holger the Head''|雑貨|&amp;ref(Spell/P_Earth.jpg,nolink,25x25,Earth);1&amp;ref(Spell/P_Death.jpg,nolink,25x25,Death);1|&amp;ref(Spell/V_Earth.jpg,nolink,25x25,Earth Gem);5&amp;ref(Spell/V_Death.jpg,nolink,25x25,Death Gem);5|
|~|&gt;|&gt;|&gt;|&amp;ref(Item/Gluttony.jpg,nolink,25x25,Gluttony (3));&amp;br;随員：Headless Hoburg Hero（指揮官）|
|&gt;|&gt;|&gt;|&gt;|BGCOLOR(#F5F5F5):珍妙なる英雄を使役。護衛にはなる|
</v>
      </c>
    </row>
    <row r="383" spans="1:164" x14ac:dyDescent="0.15">
      <c r="A383" t="str">
        <f t="shared" si="95"/>
        <v/>
      </c>
      <c r="C383" s="1" t="s">
        <v>4009</v>
      </c>
      <c r="E383" s="1">
        <v>8</v>
      </c>
      <c r="F383" s="1" t="s">
        <v>4246</v>
      </c>
      <c r="H383" s="1" t="s">
        <v>4237</v>
      </c>
      <c r="I383" s="1" t="s">
        <v>4217</v>
      </c>
      <c r="J383" s="1">
        <v>10</v>
      </c>
      <c r="K383" s="7">
        <v>5</v>
      </c>
      <c r="EQ383" s="7" t="s">
        <v>4247</v>
      </c>
      <c r="ER383" s="20" t="s">
        <v>4746</v>
      </c>
      <c r="ES383" t="str">
        <f t="shared" si="91"/>
        <v>BGCOLOR(#000000):&amp;ref(Item/Misc/Percival-the-Pocket-Knight.jpg,nolink,75x75,Percival the Pocket Knight);|BGCOLOR(BLACK):COLOR(WHITE):''Percival the Pocket Knight''</v>
      </c>
      <c r="ET383" t="str">
        <f t="shared" si="85"/>
        <v>&amp;ref(Spell/P_Earth.jpg,nolink,25x25,Earth);2&amp;ref(Spell/P_Nature.jpg,nolink,25x25,Nature);1</v>
      </c>
      <c r="EU383" t="str">
        <f t="shared" si="86"/>
        <v>&amp;ref(Spell/V_Earth.jpg,nolink,25x25,Earth Gem);10&amp;ref(Spell/V_Nature.jpg,nolink,25x25,Nature Gem);5</v>
      </c>
      <c r="EV383" t="str">
        <f t="shared" si="87"/>
        <v>n/a</v>
      </c>
      <c r="EW383" t="str">
        <f t="shared" si="88"/>
        <v>n/a</v>
      </c>
      <c r="EX383" t="str">
        <f t="shared" si="89"/>
        <v/>
      </c>
      <c r="EY383" t="str">
        <f t="shared" si="92"/>
        <v/>
      </c>
      <c r="EZ383" t="str">
        <f t="shared" si="96"/>
        <v/>
      </c>
      <c r="FA383" t="str">
        <f t="shared" si="93"/>
        <v/>
      </c>
      <c r="FB383" t="str">
        <f t="shared" si="90"/>
        <v/>
      </c>
      <c r="FC383" t="str">
        <f t="shared" si="97"/>
        <v/>
      </c>
      <c r="FD383" t="str">
        <f t="shared" si="98"/>
        <v>随員：Pocket Knight（指揮官）</v>
      </c>
      <c r="FE383" t="str">
        <f t="shared" si="99"/>
        <v>随員：Pocket Knight（指揮官）</v>
      </c>
      <c r="FF383" t="str">
        <f t="shared" si="100"/>
        <v>~</v>
      </c>
      <c r="FG383" t="str">
        <f t="shared" si="101"/>
        <v>~</v>
      </c>
      <c r="FH383" s="24" t="str">
        <f t="shared" si="94"/>
        <v xml:space="preserve">|BGCOLOR(#000000):&amp;ref(Item/Misc/Percival-the-Pocket-Knight.jpg,nolink,75x75,Percival the Pocket Knight);|BGCOLOR(BLACK):COLOR(WHITE):''Percival the Pocket Knight''|雑貨|&amp;ref(Spell/P_Earth.jpg,nolink,25x25,Earth);2&amp;ref(Spell/P_Nature.jpg,nolink,25x25,Nature);1|&amp;ref(Spell/V_Earth.jpg,nolink,25x25,Earth Gem);10&amp;ref(Spell/V_Nature.jpg,nolink,25x25,Nature Gem);5|
|~|&gt;|&gt;|&gt;|随員：Pocket Knight（指揮官）|
|&gt;|&gt;|&gt;|&gt;|BGCOLOR(#F5F5F5):ポケットに住む錫の騎士。侮れない能力ではある|
</v>
      </c>
    </row>
    <row r="384" spans="1:164" x14ac:dyDescent="0.15">
      <c r="A384" t="str">
        <f t="shared" si="95"/>
        <v/>
      </c>
      <c r="C384" s="1" t="s">
        <v>4009</v>
      </c>
      <c r="E384" s="1">
        <v>8</v>
      </c>
      <c r="F384" s="1" t="s">
        <v>4248</v>
      </c>
      <c r="H384" s="1" t="s">
        <v>4244</v>
      </c>
      <c r="I384" s="1" t="s">
        <v>4216</v>
      </c>
      <c r="J384" s="1">
        <v>5</v>
      </c>
      <c r="K384" s="7">
        <v>5</v>
      </c>
      <c r="AW384" s="2">
        <v>5</v>
      </c>
      <c r="AX384" s="2">
        <v>5</v>
      </c>
      <c r="EA384" s="2">
        <v>50</v>
      </c>
      <c r="ER384" s="20" t="s">
        <v>4747</v>
      </c>
      <c r="ES384" t="str">
        <f t="shared" si="91"/>
        <v>BGCOLOR(#000000):&amp;ref(Item/Misc/Alchemist's-Stone.jpg,nolink,75x75,Alchemist's Stone);|BGCOLOR(BLACK):COLOR(WHITE):''Alchemist's Stone''</v>
      </c>
      <c r="ET384" t="str">
        <f t="shared" si="85"/>
        <v>&amp;ref(Spell/P_Earth.jpg,nolink,25x25,Earth);1&amp;ref(Spell/P_Fire.jpg,nolink,25x25,Fire);1</v>
      </c>
      <c r="EU384" t="str">
        <f t="shared" si="86"/>
        <v>&amp;ref(Spell/V_Earth.jpg,nolink,25x25,Earth Gem);5&amp;ref(Spell/V_Fire.jpg,nolink,25x25,Fire Gem);5</v>
      </c>
      <c r="EV384" t="str">
        <f t="shared" si="87"/>
        <v>n/a</v>
      </c>
      <c r="EW384" t="str">
        <f t="shared" si="88"/>
        <v>n/a</v>
      </c>
      <c r="EX384" t="str">
        <f t="shared" si="89"/>
        <v>&amp;ref(Item/Fire-Resistant.jpg,nolink,25x25,Fire Resistant (5));&amp;ref(Item/Shock-Resistant.jpg,nolink,25x25,Shock Resistant (5));</v>
      </c>
      <c r="EY384" t="str">
        <f t="shared" si="92"/>
        <v/>
      </c>
      <c r="EZ384" t="str">
        <f t="shared" si="96"/>
        <v/>
      </c>
      <c r="FA384" t="str">
        <f t="shared" si="93"/>
        <v/>
      </c>
      <c r="FB384" t="str">
        <f t="shared" si="90"/>
        <v>&amp;ref(Item/Alchemist.jpg,nolink,25x25,Alchemist (50));</v>
      </c>
      <c r="FC384" t="str">
        <f t="shared" si="97"/>
        <v/>
      </c>
      <c r="FD384" t="str">
        <f t="shared" si="98"/>
        <v>&amp;ref(Item/Fire-Resistant.jpg,nolink,25x25,Fire Resistant (5));&amp;ref(Item/Shock-Resistant.jpg,nolink,25x25,Shock Resistant (5));&amp;br;&amp;ref(Item/Alchemist.jpg,nolink,25x25,Alchemist (50));</v>
      </c>
      <c r="FE384" t="str">
        <f t="shared" si="99"/>
        <v>&amp;ref(Item/Fire-Resistant.jpg,nolink,25x25,Fire Resistant (5));&amp;ref(Item/Shock-Resistant.jpg,nolink,25x25,Shock Resistant (5));&amp;br;&amp;ref(Item/Alchemist.jpg,nolink,25x25,Alchemist (50));</v>
      </c>
      <c r="FF384" t="str">
        <f t="shared" si="100"/>
        <v>~</v>
      </c>
      <c r="FG384" t="str">
        <f t="shared" si="101"/>
        <v>~</v>
      </c>
      <c r="FH384" s="24" t="str">
        <f t="shared" si="94"/>
        <v xml:space="preserve">|BGCOLOR(#000000):&amp;ref(Item/Misc/Alchemist's-Stone.jpg,nolink,75x75,Alchemist's Stone);|BGCOLOR(BLACK):COLOR(WHITE):''Alchemist's Stone''|雑貨|&amp;ref(Spell/P_Earth.jpg,nolink,25x25,Earth);1&amp;ref(Spell/P_Fire.jpg,nolink,25x25,Fire);1|&amp;ref(Spell/V_Earth.jpg,nolink,25x25,Earth Gem);5&amp;ref(Spell/V_Fire.jpg,nolink,25x25,Fire Gem);5|
|~|&gt;|&gt;|&gt;|&amp;ref(Item/Fire-Resistant.jpg,nolink,25x25,Fire Resistant (5));&amp;ref(Item/Shock-Resistant.jpg,nolink,25x25,Shock Resistant (5));&amp;br;&amp;ref(Item/Alchemist.jpg,nolink,25x25,Alchemist (50));|
|&gt;|&gt;|&gt;|&gt;|BGCOLOR(#F5F5F5):錬金術師必携。魔力次第では非常に大きな恩恵に|
</v>
      </c>
    </row>
    <row r="385" spans="1:164" x14ac:dyDescent="0.15">
      <c r="A385" t="str">
        <f t="shared" si="95"/>
        <v/>
      </c>
      <c r="C385" s="1" t="s">
        <v>4009</v>
      </c>
      <c r="E385" s="1">
        <v>8</v>
      </c>
      <c r="F385" s="1" t="s">
        <v>4250</v>
      </c>
      <c r="H385" s="1" t="s">
        <v>4251</v>
      </c>
      <c r="I385" s="1" t="s">
        <v>4252</v>
      </c>
      <c r="J385" s="1">
        <v>80</v>
      </c>
      <c r="K385" s="7">
        <v>80</v>
      </c>
      <c r="EQ385" s="7" t="s">
        <v>4253</v>
      </c>
      <c r="ER385" s="20" t="s">
        <v>4748</v>
      </c>
      <c r="ES385" t="str">
        <f t="shared" si="91"/>
        <v>BGCOLOR(#000000):&amp;ref(Item/Misc/Gate-Stone.jpg,nolink,75x75,Gate Stone);|BGCOLOR(BLACK):COLOR(WHITE):''Gate Stone''</v>
      </c>
      <c r="ET385" t="str">
        <f t="shared" si="85"/>
        <v>&amp;ref(Spell/P_Earth.jpg,nolink,25x25,Earth);7&amp;ref(Spell/P_Astral.jpg,nolink,25x25,Astral);7</v>
      </c>
      <c r="EU385" t="str">
        <f t="shared" si="86"/>
        <v>&amp;ref(Spell/V_Earth.jpg,nolink,25x25,Earth Gem);80&amp;ref(Spell/V_Astral.jpg,nolink,25x25,Astral Pearl);80</v>
      </c>
      <c r="EV385" t="str">
        <f t="shared" si="87"/>
        <v>n/a</v>
      </c>
      <c r="EW385" t="str">
        <f t="shared" si="88"/>
        <v>n/a</v>
      </c>
      <c r="EX385" t="str">
        <f t="shared" si="89"/>
        <v/>
      </c>
      <c r="EY385" t="str">
        <f t="shared" si="92"/>
        <v/>
      </c>
      <c r="EZ385" t="str">
        <f t="shared" si="96"/>
        <v/>
      </c>
      <c r="FA385" t="str">
        <f t="shared" si="93"/>
        <v/>
      </c>
      <c r="FB385" t="str">
        <f t="shared" si="90"/>
        <v/>
      </c>
      <c r="FC385" t="str">
        <f t="shared" si="97"/>
        <v/>
      </c>
      <c r="FD385" t="str">
        <f t="shared" si="98"/>
        <v>非戦闘時使用可能：Astral Travel</v>
      </c>
      <c r="FE385" t="str">
        <f t="shared" si="99"/>
        <v>非戦闘時使用可能：Astral Travel</v>
      </c>
      <c r="FF385" t="str">
        <f t="shared" si="100"/>
        <v>~</v>
      </c>
      <c r="FG385" t="str">
        <f t="shared" si="101"/>
        <v>~</v>
      </c>
      <c r="FH385" s="24" t="str">
        <f t="shared" si="94"/>
        <v xml:space="preserve">|BGCOLOR(#000000):&amp;ref(Item/Misc/Gate-Stone.jpg,nolink,75x75,Gate Stone);|BGCOLOR(BLACK):COLOR(WHITE):''Gate Stone''|雑貨|&amp;ref(Spell/P_Earth.jpg,nolink,25x25,Earth);7&amp;ref(Spell/P_Astral.jpg,nolink,25x25,Astral);7|&amp;ref(Spell/V_Earth.jpg,nolink,25x25,Earth Gem);80&amp;ref(Spell/V_Astral.jpg,nolink,25x25,Astral Pearl);80|
|~|&gt;|&gt;|&gt;|非戦闘時使用可能：Astral Travel|
|&gt;|&gt;|&gt;|&gt;|BGCOLOR(#F5F5F5):軍と共に好きに飛び回れる。ただしあまりにも高価|
</v>
      </c>
    </row>
    <row r="386" spans="1:164" x14ac:dyDescent="0.15">
      <c r="A386" t="str">
        <f t="shared" si="95"/>
        <v/>
      </c>
      <c r="C386" s="1" t="s">
        <v>4009</v>
      </c>
      <c r="E386" s="1">
        <v>8</v>
      </c>
      <c r="F386" s="1" t="s">
        <v>4254</v>
      </c>
      <c r="H386" s="1" t="s">
        <v>4239</v>
      </c>
      <c r="I386" s="1" t="s">
        <v>4220</v>
      </c>
      <c r="J386" s="1">
        <v>40</v>
      </c>
      <c r="K386" s="7">
        <v>40</v>
      </c>
      <c r="DC386" s="2">
        <v>1</v>
      </c>
      <c r="EH386" s="2">
        <v>1</v>
      </c>
      <c r="EI386" s="2">
        <v>1</v>
      </c>
      <c r="EK386" s="2">
        <v>1</v>
      </c>
      <c r="EQ386" s="7" t="s">
        <v>4255</v>
      </c>
      <c r="ER386" s="20" t="s">
        <v>4749</v>
      </c>
      <c r="ES386" t="str">
        <f t="shared" si="91"/>
        <v>BGCOLOR(#000000):&amp;ref(Item/Misc/Atlas-of-Creation.jpg,nolink,75x75,Atlas of Creation);|BGCOLOR(BLACK):COLOR(WHITE):''Atlas of Creation''</v>
      </c>
      <c r="ET386" t="str">
        <f t="shared" si="85"/>
        <v>&amp;ref(Spell/P_Earth.jpg,nolink,25x25,Earth);5&amp;ref(Spell/P_Astral.jpg,nolink,25x25,Astral);5</v>
      </c>
      <c r="EU386" t="str">
        <f t="shared" si="86"/>
        <v>&amp;ref(Spell/V_Earth.jpg,nolink,25x25,Earth Gem);40&amp;ref(Spell/V_Astral.jpg,nolink,25x25,Astral Pearl);40</v>
      </c>
      <c r="EV386" t="str">
        <f t="shared" si="87"/>
        <v>n/a</v>
      </c>
      <c r="EW386" t="str">
        <f t="shared" si="88"/>
        <v>n/a</v>
      </c>
      <c r="EX386" t="str">
        <f t="shared" si="89"/>
        <v/>
      </c>
      <c r="EY386" t="str">
        <f t="shared" si="92"/>
        <v/>
      </c>
      <c r="EZ386" t="str">
        <f t="shared" si="96"/>
        <v/>
      </c>
      <c r="FA386" t="str">
        <f t="shared" si="93"/>
        <v>&amp;ref(Item/Horror-Marked.jpg,nolink,25x25,Causes Horror Mark);</v>
      </c>
      <c r="FB386" t="str">
        <f t="shared" si="90"/>
        <v>&amp;ref(Spell/P_Earth.jpg,nolink,25x25,Earth Magic Bonus (1));&amp;ref(Spell/P_Astral.jpg,nolink,25x25,Astral Magic Bonus (1));&amp;ref(Spell/P_Nature.jpg,nolink,25x25,Nature Magic Bonus (1));</v>
      </c>
      <c r="FC386" t="str">
        <f t="shared" si="97"/>
        <v/>
      </c>
      <c r="FD386" t="str">
        <f t="shared" si="98"/>
        <v>&amp;ref(Item/Horror-Marked.jpg,nolink,25x25,Causes Horror Mark);&amp;br;&amp;ref(Spell/P_Earth.jpg,nolink,25x25,Earth Magic Bonus (1));&amp;ref(Spell/P_Astral.jpg,nolink,25x25,Astral Magic Bonus (1));&amp;ref(Spell/P_Nature.jpg,nolink,25x25,Nature Magic Bonus (1));&amp;br;非戦闘時使用可能：Record of Creation</v>
      </c>
      <c r="FE386" t="str">
        <f t="shared" si="99"/>
        <v>&amp;ref(Item/Horror-Marked.jpg,nolink,25x25,Causes Horror Mark);&amp;br;&amp;ref(Spell/P_Earth.jpg,nolink,25x25,Earth Magic Bonus (1));&amp;ref(Spell/P_Astral.jpg,nolink,25x25,Astral Magic Bonus (1));&amp;ref(Spell/P_Nature.jpg,nolink,25x25,Nature Magic Bonus (1));&amp;br;非戦闘時使用可能：Record of Creation</v>
      </c>
      <c r="FF386" t="str">
        <f t="shared" si="100"/>
        <v>~</v>
      </c>
      <c r="FG386" t="str">
        <f t="shared" si="101"/>
        <v>~</v>
      </c>
      <c r="FH386" s="24" t="str">
        <f t="shared" si="94"/>
        <v xml:space="preserve">|BGCOLOR(#000000):&amp;ref(Item/Misc/Atlas-of-Creation.jpg,nolink,75x75,Atlas of Creation);|BGCOLOR(BLACK):COLOR(WHITE):''Atlas of Creation''|雑貨|&amp;ref(Spell/P_Earth.jpg,nolink,25x25,Earth);5&amp;ref(Spell/P_Astral.jpg,nolink,25x25,Astral);5|&amp;ref(Spell/V_Earth.jpg,nolink,25x25,Earth Gem);40&amp;ref(Spell/V_Astral.jpg,nolink,25x25,Astral Pearl);40|
|~|&gt;|&gt;|&gt;|&amp;ref(Item/Horror-Marked.jpg,nolink,25x25,Causes Horror Mark);&amp;br;&amp;ref(Spell/P_Earth.jpg,nolink,25x25,Earth Magic Bonus (1));&amp;ref(Spell/P_Astral.jpg,nolink,25x25,Astral Magic Bonus (1));&amp;ref(Spell/P_Nature.jpg,nolink,25x25,Nature Magic Bonus (1));&amp;br;非戦闘時使用可能：Record of Creation|
|&gt;|&gt;|&gt;|&gt;|BGCOLOR(#F5F5F5):地、星、緑魔法増強。現地に出向けば魔法の地も明かせる|
</v>
      </c>
    </row>
    <row r="387" spans="1:164" x14ac:dyDescent="0.15">
      <c r="A387" t="str">
        <f t="shared" si="95"/>
        <v/>
      </c>
      <c r="C387" s="1" t="s">
        <v>4009</v>
      </c>
      <c r="E387" s="1">
        <v>8</v>
      </c>
      <c r="F387" s="1" t="s">
        <v>4256</v>
      </c>
      <c r="H387" s="1" t="s">
        <v>4257</v>
      </c>
      <c r="J387" s="1">
        <v>10</v>
      </c>
      <c r="AW387" s="2">
        <v>5</v>
      </c>
      <c r="EQ387" s="7" t="s">
        <v>4258</v>
      </c>
      <c r="ER387" s="20" t="s">
        <v>4750</v>
      </c>
      <c r="ES387" t="str">
        <f t="shared" si="91"/>
        <v>BGCOLOR(#000000):&amp;ref(Item/Misc/Bell-of-Cleansing.jpg,nolink,75x75,Bell of Cleansing);|BGCOLOR(BLACK):COLOR(WHITE):''Bell of Cleansing''</v>
      </c>
      <c r="ET387" t="str">
        <f t="shared" ref="ET387:ET416" si="102">SUBSTITUTE(SUBSTITUTE(SUBSTITUTE(SUBSTITUTE(SUBSTITUTE(SUBSTITUTE(SUBSTITUTE(SUBSTITUTE(SUBSTITUTE(H387&amp;I387,"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&amp;ref(Spell/P_Water.jpg,nolink,25x25,Water);2</v>
      </c>
      <c r="EU387" t="str">
        <f t="shared" ref="EU387:EU416" si="103">SUBSTITUTE(SUBSTITUTE(SUBSTITUTE(SUBSTITUTE(SUBSTITUTE(SUBSTITUTE(SUBSTITUTE(SUBSTITUTE(LEFT(H387,1)&amp;J387&amp;IF(I387&lt;&gt;"",LEFT(I387,1)&amp;K387,""),"火","&amp;ref(Spell/V_Fire.jpg,nolink,25x25,Fire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&amp;ref(Spell/V_Water.jpg,nolink,25x25,Water Gem);10</v>
      </c>
      <c r="EV387" t="str">
        <f t="shared" ref="EV387:EV416" si="104">IF(L387&lt;&gt;"",CONCATENATE("攻撃力：",L387,SUBSTITUTE(SUBSTITUTE(SUBSTITUTE(SUBSTITUTE(SUBSTITUTE(SUBSTITUTE(SUBSTITUTE(SUBSTITUTE(SUBSTITUTE(M387,"切","&amp;ref(Item/D_Slash.jpg,nolink,25x25,Slash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N387,"ap","&amp;br;防御貫通"),"an","&amp;br;防御無視"),SUBSTITUTE(SUBSTITUTE(O387,"p","&amp;br;吸収攻撃（上限5）"),"f","&amp;br;吸収攻撃"),IF(P387&lt;&gt;"","&amp;br;ダメージ上限"&amp;P387,""),SUBSTITUTE(SUBSTITUTE(Q387,"2","&amp;br;対デーモン二倍打"),"3","&amp;br;対アンデッド/デーモン三倍打"),IF(R387&lt;&gt;"","&amp;br;対魔法生物2倍打",""),SUBSTITUTE(SUBSTITUTE(S387,"2","&amp;br;対小型二倍打"),"3","&amp;br;対大型三倍打"),SUBSTITUTE(SUBSTITUTE(SUBSTITUTE(T387,"0","&amp;br;筋力加算なし"),"2","&amp;br;筋力加算二分の一"),"3","&amp;br;筋力加算三分の一"),IF(U387&lt;&gt;"","&amp;br;第一撃に突撃ボーナス加算",""),IF(V387&lt;&gt;"","&amp;br;殺した敵をゾンビ化",""),IF(W387&lt;&gt;"","&amp;br;筋力加算+25%",""),IF(X387&lt;&gt;"","&amp;br;対盾攻撃修正+2",""),IF(Y387&lt;&gt;"","&amp;br;頭部優先攻撃",""),SUBSTITUTE(SUBSTITUTE(SUBSTITUTE(Z387,"n","&amp;br;抵抗可能"),"e","&amp;br;抵抗容易"),"h","&amp;br;抵抗困難"),IF(AA387&lt;&gt;"","&amp;br;ボーナス武器",""),IF(AB387&lt;&gt;"","&amp;br;"&amp;IF(AB387&gt;0,AB387&amp;"回連続攻撃",ABS(AB387)+1&amp;"ラウンド毎に1回攻撃"),""),IF(AC387&lt;&gt;"","&amp;br;効果範囲："&amp;AC387,""),IF(AD387&lt;&gt;"","&amp;br;効果継続："&amp;AC387,""),IF(AE387&lt;&gt;"","&amp;br;攻撃修正："&amp;AE387&amp;"&amp;br;防御修正："&amp;AF387&amp;"&amp;br;長さ："&amp;AK387,""),IF(AG387&lt;&gt;"","&amp;br;射程："&amp;SUBSTITUTE(SUBSTITUTE(SUBSTITUTE(AG387,"s","筋力"),"h","筋力/2"),"t","筋力/3")&amp;"&amp;br;精度修正："&amp;AH387&amp;"&amp;br;弾数："&amp;AI387&amp;IF(AJ387&lt;&gt;"","&amp;br;水中使用可能",""),""),IF(AT387&lt;&gt;"","&amp;br;負傷時追撃："&amp;AT387,""),IF(AU387&lt;&gt;"","&amp;br;命中時追撃："&amp;AU387,""),IF(AV387&lt;&gt;"","&amp;br;攻撃時追撃："&amp;AV387,"")),"n/a")</f>
        <v>n/a</v>
      </c>
      <c r="EW387" t="str">
        <f t="shared" ref="EW387:EW416" si="105">IF(AQ387&lt;&gt;"",CONCATENATE(IF(AL387&lt;&gt;"","頭部防護："&amp;AL387,""),IF(AM387&lt;&gt;"",IF(AL387&lt;&gt;"","&amp;br;","")&amp;"胴体防護："&amp;AM387,""),IF(AN387&lt;&gt;"","盾軽減力："&amp;AN387,""),IF(AO387&lt;&gt;"","&amp;br;防御修正："&amp;AO387,""),IF(AP387&lt;&gt;"","&amp;br;盾対応力："&amp;AP387,""),IF(AQ387&lt;&gt;"","&amp;br;装備負担："&amp;AQ387,""),IF(AR387&lt;&gt;"","&amp;br;行軍速度：-"&amp;AR387,""),IF(AS387&lt;&gt;"","&amp;br;魔法の防具","")),"n/a")</f>
        <v>n/a</v>
      </c>
      <c r="EX387" t="str">
        <f t="shared" ref="EX387:EX416" si="106">IF(COUNTA(AW387:EQ387)&lt;&gt;0,CONCATENATE(IF(AW387&lt;&gt;"",IF(AW387&gt;0,"&amp;ref(Item/Fire-Resistant.jpg,nolink,25x25,Fire Resistant ("&amp;AW387&amp;"));","&amp;ref(Item/Susceptible-to-Fire.jpg,nolink,25x25,Susceptible to Fire ("&amp;ABS(AW387)&amp;"));"),""),IF(AX387&lt;&gt;"",IF(AX387&gt;0,"&amp;ref(Item/Shock-Resistant.jpg,nolink,25x25,Shock Resistant ("&amp;AX387&amp;"));","&amp;ref(Item/Susceptible-to-Shock.jpg,nolink,25x25,Susceptible to Shock ("&amp;ABS(AX387)&amp;"));"),""),IF(AY387&lt;&gt;"",IF(AY387&gt;0,"&amp;ref(Item/Cold-Resistant.jpg,nolink,25x25,Cold Resistant ("&amp;AY387&amp;"));","&amp;ref(Item/Susceptible-to-Cold.jpg,nolink,25x25,Susceptible to Cold ("&amp;ABS(AY387)&amp;"));"),""),IF(AZ387&lt;&gt;"",IF(AZ387&gt;0,"&amp;ref(Item/Poison-Resistant.jpg,nolink,25x25,Poison Resistant ("&amp;AZ387&amp;"));","&amp;ref(Item/Susceptible-to-Poison.jpg,nolink,25x25,Susceptible to Poison ("&amp;ABS(AZ387)&amp;"));"),""),IF(BA387&lt;&gt;"","&amp;ref(Item/Affliction-Resistance.jpg,nolink,25x25,Affliction Resistance ("&amp;BA387&amp;"));",""),IF(BB387&lt;&gt;"","&amp;ref(Item/Ice-Protection.jpg,nolink,25x25,Ice Protection ("&amp;BB387&amp;"));",""),IF(BC387&lt;&gt;"","&amp;ref(Item/Invulnerable.jpg,nolink,25x25,Invulnerable ("&amp;BC387&amp;"));",""),IF(BD387&lt;&gt;"","&amp;ref(Item/Protective-Force.jpg,nolink,25x25,Protective Force ("&amp;BD387&amp;"));",""),IF(BE387&lt;&gt;"","&amp;ref(Item/Awe.jpg,nolink,25x25,Awe ("&amp;BE387&amp;"));",""),IF(BF387&lt;&gt;"","&amp;ref(Item/Animal-Awe.jpg,nolink,25x25,Animal Awe ("&amp;BF387&amp;"));",""),IF(BG387&lt;&gt;"","&amp;ref(Item/Causes-Fear.jpg,nolink,25x25,Fear ("&amp;BG387&amp;"));",""),IF(BH387&lt;&gt;"","&amp;ref(Item/Heat.jpg,nolink,25x25,Heat ("&amp;BH387&amp;"));",""),IF(BI387&lt;&gt;"","&amp;ref(Item/Chill.jpg,nolink,25x25,Chill ("&amp;BI387&amp;"));",""),IF(BJ387&lt;&gt;"","&amp;ref(Item/Fire-Shield.jpg,nolink,25x25,Fire Shield ("&amp;BJ387&amp;"));",""),IF(BK387&lt;&gt;"","&amp;ref(Item/Air-Shield.jpg,nolink,25x25,Air Shield ("&amp;BK387&amp;"));",""),IF(BL387&lt;&gt;"","&amp;ref(Item/Overcharged.jpg,nolink,25x25,Overcharged);",""),IF(BM387&lt;&gt;"","&amp;ref(Item/Poison-Barbs.jpg,nolink,25x25,Poison Barbs);",""),IF(BN387&lt;&gt;"","&amp;ref(Item/Petrification.jpg,nolink,25x25,Petrification);",""),IF(BO387&lt;&gt;"","&amp;ref(Item/Damage-Reversal.jpg,nolink,25x25,Damage Reversal ("&amp;BO387+12&amp;" vs MR));","")),"n/a")</f>
        <v>&amp;ref(Item/Fire-Resistant.jpg,nolink,25x25,Fire Resistant (5));</v>
      </c>
      <c r="EY387" t="str">
        <f t="shared" si="92"/>
        <v/>
      </c>
      <c r="EZ387" t="str">
        <f t="shared" si="96"/>
        <v/>
      </c>
      <c r="FA387" t="str">
        <f t="shared" si="93"/>
        <v/>
      </c>
      <c r="FB387" t="str">
        <f t="shared" ref="FB387:FB416" si="107">CONCATENATE(IF(DS387&lt;&gt;"","&amp;ref(Item/Blood-Searcher.jpg,nolink,25x25,Blood Searcher ("&amp;DS387&amp;"));",""),IF(DT387&lt;&gt;"","&amp;ref(Item/Reanimation-Bonus.jpg,nolink,25x25,Reanimation Bonus ("&amp;DT387&amp;"));",""),IF(DU387&lt;&gt;"","&amp;ref(Item/Dragon-Master.jpg,nolink,25x25,Dragon Master ("&amp;DU387&amp;"));",""),IF(DV387&lt;&gt;"","&amp;ref(Item/Ivy-Lord.jpg,nolink,25x25,Ivy Lord ("&amp;DV387&amp;"));",""),IF(DW387&lt;&gt;"","&amp;ref(Item/Adept-Cross-Breeder.jpg,nolink,25x25,Adept Cross Breeder ("&amp;DW387&amp;"));",""),IF(DX387&lt;&gt;"","&amp;ref(Item/Forge-Bonus.jpg,nolink,25x25,Forge Bonus ("&amp;DX387&amp;"));",""),IF(DY387&lt;&gt;"","&amp;ref(Item/Master-Smith.jpg,nolink,25x25,Master Smith ("&amp;DY387&amp;"));",""),IF(DZ387&lt;&gt;"","&amp;ref(Item/Master-Ritualist.jpg,nolink,25x25,Master Ritualist ("&amp;DZ387&amp;"));",""),IF(EA387&lt;&gt;"","&amp;ref(Item/Alchemist.jpg,nolink,25x25,Alchemist ("&amp;EA387&amp;"));",""),IF(EB387&lt;&gt;"","&amp;ref(Item/Communion-Master.jpg,nolink,25x25,Communion Master);",""),IF(EC387&lt;&gt;"","&amp;ref(Item/Communion-Slave.jpg,nolink,25x25,Communion Slave);",""),IF(ED387&lt;&gt;"","&amp;ref(Item/Adept-Researcher.jpg,nolink,25x25,Adept Researcher ("&amp;ED387&amp;"));",""),IF(EE387&lt;&gt;"","&amp;ref(Spell/P_Fire.jpg,nolink,25x25,Fire Magic Bonus ("&amp;EE387&amp;"));",""),IF(EF387&lt;&gt;"","&amp;ref(Spell/P_Air.jpg,nolink,25x25,Air Magic Bonus ("&amp;EF387&amp;"));",""),IF(EG387&lt;&gt;"","&amp;ref(Spell/P_Water.jpg,nolink,25x25,Water Magic Bonus ("&amp;EG387&amp;"));",""),IF(EH387&lt;&gt;"","&amp;ref(Spell/P_Earth.jpg,nolink,25x25,Earth Magic Bonus ("&amp;EH387&amp;"));",""),IF(EI387&lt;&gt;"","&amp;ref(Spell/P_Astral.jpg,nolink,25x25,Astral Magic Bonus ("&amp;EI387&amp;"));",""),IF(EJ387&lt;&gt;"","&amp;ref(Spell/P_Death.jpg,nolink,25x25,Death Magic Bonus ("&amp;EJ387&amp;"));",""),IF(EK387&lt;&gt;"","&amp;ref(Spell/P_Nature.jpg,nolink,25x25,Nature Magic Bonus ("&amp;EK387&amp;"));",""),IF(EL387&lt;&gt;"","&amp;ref(Spell/P_Blood.jpg,nolink,25x25,Blood Magic Bonus ("&amp;EL387&amp;"));",""),IF(EM387&lt;&gt;"","&amp;ref(Spell/P_Holy.jpg,nolink,25x25,Priest Bonus ("&amp;EM387&amp;"));",""))</f>
        <v/>
      </c>
      <c r="FC387" t="str">
        <f t="shared" si="97"/>
        <v/>
      </c>
      <c r="FD387" t="str">
        <f t="shared" si="98"/>
        <v>&amp;ref(Item/Fire-Resistant.jpg,nolink,25x25,Fire Resistant (5));&amp;br;戦闘中自動発動：Cleansing Chime</v>
      </c>
      <c r="FE387" t="str">
        <f t="shared" si="99"/>
        <v>&amp;ref(Item/Fire-Resistant.jpg,nolink,25x25,Fire Resistant (5));&amp;br;戦闘中自動発動：Cleansing Chime</v>
      </c>
      <c r="FF387" t="str">
        <f t="shared" si="100"/>
        <v>~</v>
      </c>
      <c r="FG387" t="str">
        <f t="shared" si="101"/>
        <v>~</v>
      </c>
      <c r="FH387" s="24" t="str">
        <f t="shared" si="94"/>
        <v xml:space="preserve">|BGCOLOR(#000000):&amp;ref(Item/Misc/Bell-of-Cleansing.jpg,nolink,75x75,Bell of Cleansing);|BGCOLOR(BLACK):COLOR(WHITE):''Bell of Cleansing''|雑貨|&amp;ref(Spell/P_Water.jpg,nolink,25x25,Water);2|&amp;ref(Spell/V_Water.jpg,nolink,25x25,Water Gem);10|
|~|&gt;|&gt;|&gt;|&amp;ref(Item/Fire-Resistant.jpg,nolink,25x25,Fire Resistant (5));&amp;br;戦闘中自動発動：Cleansing Chime|
|&gt;|&gt;|&gt;|&gt;|BGCOLOR(#F5F5F5):悪魔を浄化する鐘。短射程だが威力は高い|
</v>
      </c>
    </row>
    <row r="388" spans="1:164" x14ac:dyDescent="0.15">
      <c r="A388" t="str">
        <f t="shared" si="95"/>
        <v/>
      </c>
      <c r="C388" s="1" t="s">
        <v>4009</v>
      </c>
      <c r="E388" s="1">
        <v>8</v>
      </c>
      <c r="F388" s="1" t="s">
        <v>4259</v>
      </c>
      <c r="H388" s="1" t="s">
        <v>4260</v>
      </c>
      <c r="I388" s="1" t="s">
        <v>4244</v>
      </c>
      <c r="J388" s="1">
        <v>25</v>
      </c>
      <c r="K388" s="7">
        <v>5</v>
      </c>
      <c r="CK388" s="2">
        <v>10</v>
      </c>
      <c r="CP388" s="2">
        <v>200</v>
      </c>
      <c r="EG388" s="2">
        <v>1</v>
      </c>
      <c r="EQ388" s="7" t="s">
        <v>4261</v>
      </c>
      <c r="ER388" s="20" t="s">
        <v>4751</v>
      </c>
      <c r="ES388" t="str">
        <f t="shared" ref="ES388:ES416" si="108">CONCATENATE("BGCOLOR(#000000):&amp;ref(Item/",SUBSTITUTE(SUBSTITUTE(SUBSTITUTE(SUBSTITUTE(SUBSTITUTE(SUBSTITUTE(SUBSTITUTE(C388,"片手","SH Weapons"),"両手","DH Weapons"),"盾","Shields"),"兜","Helms"),"鎧","Armors"),"靴","Boots"),"雑貨","Misc"),"/",SUBSTITUTE(SUBSTITUTE(IF(G388&lt;&gt;"",G388,F388)," ","-"),"ö","o"),".jpg,nolink,75x75,",F388,");","|","BGCOLOR(BLACK):COLOR(WHITE):''",F388,"''")</f>
        <v>BGCOLOR(#000000):&amp;ref(Item/Misc/Orb-of-Atlantis.jpg,nolink,75x75,Orb of Atlantis);|BGCOLOR(BLACK):COLOR(WHITE):''Orb of Atlantis''</v>
      </c>
      <c r="ET388" t="str">
        <f t="shared" si="102"/>
        <v>&amp;ref(Spell/P_Water.jpg,nolink,25x25,Water);4&amp;ref(Spell/P_Earth.jpg,nolink,25x25,Earth);1</v>
      </c>
      <c r="EU388" t="str">
        <f t="shared" si="103"/>
        <v>&amp;ref(Spell/V_Water.jpg,nolink,25x25,Water Gem);25&amp;ref(Spell/V_Earth.jpg,nolink,25x25,Earth Gem);5</v>
      </c>
      <c r="EV388" t="str">
        <f t="shared" si="104"/>
        <v>n/a</v>
      </c>
      <c r="EW388" t="str">
        <f t="shared" si="105"/>
        <v>n/a</v>
      </c>
      <c r="EX388" t="str">
        <f t="shared" si="106"/>
        <v/>
      </c>
      <c r="EY388" t="str">
        <f t="shared" ref="EY388:EY416" si="109">CONCATENATE(IF(BP388&lt;&gt;"",IF(BP388="s","&amp;ref(Item/Sacred-Bless.jpg,nolink,25x25,Blessed (Sacred Only));","&amp;ref(Item/Blessed.jpg,nolink,25x25,Blessed);"),""),IF(BQ388&lt;&gt;"","&amp;ref(Item/Berserker.jpg,nolink,25x25,Berserker ("&amp;BQ388&amp;"));",""),IF(BR388&lt;&gt;"","&amp;ref(Item/Gone-Berserk.jpg,nolink,25x25,Gone Berserk);",""),IF(BS388&lt;&gt;"","&amp;ref(Item/Trample.jpg,nolink,25x25,Trample);",""),IF(BT388&lt;&gt;"",IF(BT388&lt;&gt;"s","&amp;ref(Item/Darkvision.jpg,nolink,25x25,Darkvision ("&amp;BT388&amp;"));","&amp;ref(Item/Spirit-Sight.jpg,nolink,25x25,Spirit Sight);"),""),IF(BU388&lt;&gt;"",IF(LEFT(BU388,1)&lt;&gt;"t","&amp;ref(Item/Regeneration.jpg,nolink,25x25,Regeneration ("&amp;BU388&amp;"));","&amp;ref(Item/True-Regeneration.jpg,nolink,25x25,True Regeneration ("&amp;MID(BU388,2,LEN(BU388)-1)&amp;"));"),""),IF(BV388&lt;&gt;"",IF(BV388&gt;0,"&amp;ref(Item/Reinvigoration.jpg,nolink,25x25,Reinvigoration ("&amp;BV388&amp;"));","&amp;ref(Item/Exhaustion.jpg,nolink,25x25,Exhaustion ("&amp;BV388&amp;"));"),""),IF(BW388&lt;&gt;"",IF(LEFT(BW388,1)&lt;&gt;"f","&amp;ref(Item/Stealthy-Boost.jpg,nolink,25x25,Stealth Boost ("&amp;BW388&amp;"));","&amp;ref(Item/Stealthy.jpg,nolink,25x25,Stealthy ("&amp;MID(BW388,2,LEN(BW388)-1)&amp;"));"),""),IF(BX388&lt;&gt;"","&amp;ref(Item/Invisible.jpg,nolink,25x25,Invisible);",""),IF(BY388&lt;&gt;"","&amp;ref(Item/Assassin.jpg,nolink,25x25,Assassin);",""),IF(BZ388&lt;&gt;"","&amp;ref(Item/Seduction.jpg,nolink,25x25,Seduction);",""),IF(CA388&lt;&gt;"","&amp;ref(Item/Reaper.jpg,nolink,25x25,Reaper ("&amp;CA388&amp;"));",""),IF(CB388&lt;&gt;"","&amp;ref(Item/Heretic.jpg,nolink,25x25,Heretic ("&amp;CB388&amp;"));",""),IF(CC388&lt;&gt;"","&amp;ref(Item/Inquisitor.jpg,nolink,25x25,Inquisitor);",""),IF(CD388&lt;&gt;"","&amp;ref(Item/Adept-Sacrificer.jpg,nolink,25x25,Adept Sacrificer ("&amp;CD388&amp;"));",""),IF(CE388&lt;&gt;"","&amp;ref(Item/Dominion-Spreader.jpg,nolink,25x25,Dominion Spreader ("&amp;CE388&amp;"));",""),IF(CF388&lt;&gt;"","&amp;ref(Item/Gold-Maker.jpg,nolink,25x25,Gold Maker ("&amp;CF388&amp;"));",""))</f>
        <v/>
      </c>
      <c r="EZ388" t="str">
        <f t="shared" si="96"/>
        <v>&amp;ref(Nation/MagicLead.jpg,nolink,25x25,Magic Leadership (10));&amp;ref(Item/Water-Breathing.jpg,nolink,25x25,Gift of Water Breathing (200));</v>
      </c>
      <c r="FA388" t="str">
        <f t="shared" ref="FA388:FA416" si="110">CONCATENATE(IF(CT388&lt;&gt;"","&amp;ref(Item/Ethereal.jpg,nolink,25x25,Ethereal);",""),IF(CU388&lt;&gt;"","&amp;ref(Item/Swiftness.jpg,nolink,25x25,Swiftness ("&amp;CU388&amp;"));",""),IF(CV388&lt;&gt;"","&amp;ref(Item/Quickness.jpg,nolink,25x25,Quickness);",""),IF(CW388&lt;&gt;"",IF(CW388&lt;&gt;"l","&amp;ref(Item/Enlarged.jpg,nolink,25x25,Enlarged);","&amp;ref(Item/Enlarged.jpg,nolink,25x25,Enlarged (Up to Size 4));"),""),IF(CX388&lt;&gt;"","&amp;ref(Item/Storm-Power.jpg,nolink,25x25,Storm Power ("&amp;CX388&amp;"));",""),IF(CY388&lt;&gt;"","&amp;ref(Item/Lucky.jpg,nolink,25x25,Lucky);",""),IF(CZ388&lt;&gt;"","&amp;ref(Item/Twist-Fate.jpg,nolink,25x25,Twist Fate);",""),IF(DA388&lt;&gt;"","&amp;ref(Item/Fool's-Luck.jpg,nolink,25x25,Fool's Luck);",""),IF(DB388&lt;&gt;"","&amp;ref(Item/Cursed.jpg,nolink,25x25,Cursed);",""),IF(DC388&lt;&gt;"","&amp;ref(Item/Horror-Marked.jpg,nolink,25x25,Causes Horror Mark);",""),IF(DD388&lt;&gt;"","&amp;ref(Item/Diseased.jpg,nolink,25x25,Diseased);",""),IF(DE388&lt;&gt;"","&amp;ref(Item/Affliction.jpg,nolink,25x25,Lost one eye);",""),IF(DF388&lt;&gt;"","&amp;ref(Item/Affliction.jpg,nolink,25x25,Chest Wound);",""),IF(DG388&lt;&gt;"","&amp;ref(Item/Affliction.jpg,nolink,25x25,Feeble Minded);",""),IF(DH388&lt;&gt;"","&amp;ref(Item/Insane.jpg,nolink,25x25,Insane ("&amp;DH388&amp;"));",""),IF(DI388&lt;&gt;"","&amp;ref(Item/Siege-Bonus.jpg,nolink,25x25,Siege Bonus ("&amp;DI388&amp;"));",""),IF(DJ388&lt;&gt;"","&amp;ref(Item/Flying.jpg,nolink,25x25,Flying"&amp;IF(DJ388&gt;0," (Map Move "&amp;DJ388&amp;")","")&amp;");",""),IF(DK388&lt;&gt;"","&amp;ref(Item/Storm-Immunity.jpg,nolink,25x25,Storm Immunity);",""),IF(DL388&lt;&gt;"","&amp;ref(Item/Floating.jpg,nolink,25x25,Floating);",""),IF(DM388&lt;&gt;"","&amp;ref(Item/Forest-Survival.jpg,nolink,25x25,Forest Survival);",""),IF(DN388&lt;&gt;"","&amp;ref(Item/Mountain-Survival.jpg,nolink,25x25,Mountain Survival);",""),IF(DO388&lt;&gt;"","&amp;ref(Item/Swamp-Survival.jpg,nolink,25x25,Swamp Survival);",""),IF(DP388&lt;&gt;"","&amp;ref(Item/Wasteland-Survival.jpg,nolink,25x25,Wasteland Survival);",""),IF(DQ388&lt;&gt;"","&amp;ref(Item/Snow-Move.jpg,nolink,25x25,Snow Move);",""),IF(DR388&lt;&gt;"","&amp;ref(Item/Swimming.jpg,nolink,25x25,Swimming);",""))</f>
        <v/>
      </c>
      <c r="FB388" t="str">
        <f t="shared" si="107"/>
        <v>&amp;ref(Spell/P_Water.jpg,nolink,25x25,Water Magic Bonus (1));</v>
      </c>
      <c r="FC388" t="str">
        <f t="shared" si="97"/>
        <v/>
      </c>
      <c r="FD388" t="str">
        <f t="shared" si="98"/>
        <v>&amp;ref(Nation/MagicLead.jpg,nolink,25x25,Magic Leadership (10));&amp;ref(Item/Water-Breathing.jpg,nolink,25x25,Gift of Water Breathing (200));&amp;br;&amp;ref(Spell/P_Water.jpg,nolink,25x25,Water Magic Bonus (1));&amp;br;戦闘開始時自動発動：Friendly Currents&amp;br;戦闘時使用可能：Summon Lesser Water Elemental</v>
      </c>
      <c r="FE388" t="str">
        <f t="shared" si="99"/>
        <v>&amp;ref(Nation/MagicLead.jpg,nolink,25x25,Magic Leadership (10));&amp;ref(Item/Water-Breathing.jpg,nolink,25x25,Gift of Water Breathing (200));&amp;br;&amp;ref(Spell/P_Water.jpg,nolink,25x25,Water Magic Bonus (1));&amp;br;戦闘開始時自動発動：Friendly Currents&amp;br;戦闘時使用可能：Summon Lesser Water Elemental</v>
      </c>
      <c r="FF388" t="str">
        <f t="shared" si="100"/>
        <v>~</v>
      </c>
      <c r="FG388" t="str">
        <f t="shared" si="101"/>
        <v>~</v>
      </c>
      <c r="FH388" s="24" t="str">
        <f t="shared" ref="FH388:FH418" si="111">CONCATENATE("|",ES388,"|",IF(D388&lt;&gt;"",D388,C388),"|",ET388,"|",EU388,"|",CHAR(10),"|~|&gt;|&gt;|&gt;|",FE388,"|",CHAR(10),"|&gt;|&gt;|&gt;|&gt;|BGCOLOR(#F5F5F5):",ER388,"|",CHAR(10))</f>
        <v xml:space="preserve">|BGCOLOR(#000000):&amp;ref(Item/Misc/Orb-of-Atlantis.jpg,nolink,75x75,Orb of Atlantis);|BGCOLOR(BLACK):COLOR(WHITE):''Orb of Atlantis''|雑貨|&amp;ref(Spell/P_Water.jpg,nolink,25x25,Water);4&amp;ref(Spell/P_Earth.jpg,nolink,25x25,Earth);1|&amp;ref(Spell/V_Water.jpg,nolink,25x25,Water Gem);25&amp;ref(Spell/V_Earth.jpg,nolink,25x25,Earth Gem);5|
|~|&gt;|&gt;|&gt;|&amp;ref(Nation/MagicLead.jpg,nolink,25x25,Magic Leadership (10));&amp;ref(Item/Water-Breathing.jpg,nolink,25x25,Gift of Water Breathing (200));&amp;br;&amp;ref(Spell/P_Water.jpg,nolink,25x25,Water Magic Bonus (1));&amp;br;戦闘開始時自動発動：Friendly Currents&amp;br;戦闘時使用可能：Summon Lesser Water Elemental|
|&gt;|&gt;|&gt;|&gt;|BGCOLOR(#F5F5F5):水魔法増強。多彩な機能を保有する|
</v>
      </c>
    </row>
    <row r="389" spans="1:164" x14ac:dyDescent="0.15">
      <c r="A389" t="str">
        <f t="shared" ref="A389:A418" si="112">IF(OR(C389&lt;&gt;C388,E389&lt;&gt;E388),C389&amp;E389&amp;"S",IF(OR(C389&lt;&gt;C390,E389&lt;&gt;E390),C389&amp;E389&amp;"E",""))</f>
        <v/>
      </c>
      <c r="C389" s="1" t="s">
        <v>4009</v>
      </c>
      <c r="E389" s="1">
        <v>8</v>
      </c>
      <c r="F389" s="1" t="s">
        <v>4262</v>
      </c>
      <c r="H389" s="1" t="s">
        <v>4220</v>
      </c>
      <c r="I389" s="1" t="s">
        <v>4263</v>
      </c>
      <c r="J389" s="1">
        <v>40</v>
      </c>
      <c r="K389" s="7">
        <v>5</v>
      </c>
      <c r="EQ389" s="7" t="s">
        <v>4264</v>
      </c>
      <c r="ER389" s="20" t="s">
        <v>4752</v>
      </c>
      <c r="ES389" t="str">
        <f t="shared" si="108"/>
        <v>BGCOLOR(#000000):&amp;ref(Item/Misc/The-Astral-Harpoon.jpg,nolink,75x75,The Astral Harpoon);|BGCOLOR(BLACK):COLOR(WHITE):''The Astral Harpoon''</v>
      </c>
      <c r="ET389" t="str">
        <f t="shared" si="102"/>
        <v>&amp;ref(Spell/P_Astral.jpg,nolink,25x25,Astral);5&amp;ref(Spell/P_Blood.jpg,nolink,25x25,Blood);1</v>
      </c>
      <c r="EU389" t="str">
        <f t="shared" si="103"/>
        <v>&amp;ref(Spell/V_Astral.jpg,nolink,25x25,Astral Pearl);40&amp;ref(Spell/V_Blood.jpg,nolink,25x25,Blood Slave);5</v>
      </c>
      <c r="EV389" t="str">
        <f t="shared" si="104"/>
        <v>n/a</v>
      </c>
      <c r="EW389" t="str">
        <f t="shared" si="105"/>
        <v>n/a</v>
      </c>
      <c r="EX389" t="str">
        <f t="shared" si="106"/>
        <v/>
      </c>
      <c r="EY389" t="str">
        <f t="shared" si="109"/>
        <v/>
      </c>
      <c r="EZ389" t="str">
        <f t="shared" ref="EZ389:EZ416" si="113">CONCATENATE(IF(CG389&lt;&gt;"",IF(CG389&gt;0,"&amp;ref(Item/Inspirational.jpg,nolink,25x25,Inspirational ("&amp;CG389&amp;"));","&amp;ref(Item/Uninspirational.jpg,nolink,25x25,Inspirational ("&amp;CG389&amp;"));"),""),IF(CH389&lt;&gt;"","&amp;ref(Item/Taskmaster.jpg,nolink,25x25,Taskmaster ("&amp;CH389&amp;"));",""),IF(CI389&lt;&gt;"","&amp;ref(Item/Beastmaster.jpg,nolink,25x25,Beastmaster ("&amp;CI389&amp;"));",""),IF(CJ389&lt;&gt;"","&amp;ref(Nation/LivingLead.jpg,nolink,25x25,Leadership ("&amp;CJ389&amp;"));",""),IF(CK389&lt;&gt;"","&amp;ref(Nation/MagicLead.jpg,nolink,25x25,Magic Leadership ("&amp;CK389&amp;"));",""),IF(CL389&lt;&gt;"","&amp;ref(Nation/UndeadLead.jpg,nolink,25x25,Undead Leadership ("&amp;CL389&amp;"));",""),IF(CM389&lt;&gt;"","&amp;ref(Item/Pillager.jpg,nolink,25x25,Pillager ("&amp;CM389&amp;"));",""),IF(CN389&lt;&gt;"","&amp;ref(Item/Patrol-Bonus.jpg,nolink,25x25,Patrol Bonus ("&amp;CN389&amp;"));",""),IF(CO389&lt;&gt;"",IF(CO389&gt;0,"&amp;ref(Item/Supply-Bonus.jpg,nolink,25x25,Supply Bonus ("&amp;CO389&amp;"));","&amp;ref(Item/Gluttony.jpg,nolink,25x25,Gluttony ("&amp;ABS(CO389)&amp;"));"),""),IF(CP389&lt;&gt;"",IF(CP389&gt;0,"&amp;ref(Item/Water-Breathing.jpg,nolink,25x25,Gift of Water Breathing ("&amp;CP389&amp;"));","&amp;ref(Item/Water-Breathing.jpg,nolink,25x25,Water Breathing);"),""),IF(CQ389&lt;&gt;"","&amp;ref(Item/Sailing.jpg,nolink,25x25,Sailing (Size points "&amp;LEFT(CQ389,LEN(CQ389)-1)&amp;", max size "&amp;RIGHT(CQ389)&amp;"));",""),IF(CR389&lt;&gt;"",IF(LEFT(CR389,1)&lt;&gt;"d",IF(LEFT(CR389,1)&lt;&gt;"g","&amp;ref(Item/Healer.jpg,nolink,25x25,Healer ("&amp;CR389&amp;"));","&amp;ref(Item/Disease-Grinder.jpg,nolink,25x25,Disease Grinder ("&amp;MID(CR389,2,LEN(CR389)-1)&amp;"));"),"&amp;ref(Item/Disease-Healer.jpg,nolink,25x25,Disease Healer ("&amp;MID(CR389,2,LEN(CR389)-1)&amp;"));"),""),IF(CS389&lt;&gt;"","&amp;ref(Item/Mason.jpg,nolink,25x25,Mason);",""))</f>
        <v/>
      </c>
      <c r="FA389" t="str">
        <f t="shared" si="110"/>
        <v/>
      </c>
      <c r="FB389" t="str">
        <f t="shared" si="107"/>
        <v/>
      </c>
      <c r="FC389" t="str">
        <f t="shared" ref="FC389:FC416" si="114">CONCATENATE(IF(EN389&lt;&gt;"","&amp;ref(Item/Far-Caster.jpg,nolink,25x25,Far Caster ("&amp;SUBSTITUTE(SUBSTITUTE(SUBSTITUTE(SUBSTITUTE(SUBSTITUTE(SUBSTITUTE(SUBSTITUTE(SUBSTITUTE(SUBSTITUTE(SUBSTITUTE(SUBSTITUTE(SUBSTITUTE(EN389,"火","Fire, "),"風","Air, "),"水","Water, "),"地","Earth, "),"星","Astral, "),"死","Death, "),"緑","Nature, "),"血","Blood, "),"聖","Priest, "),"霊","Elemental, "),"魔","Sorcery, "),"全","All, ")&amp;"));",""),IF(EO389&lt;&gt;"",SUBSTITUTE(SUBSTITUTE(SUBSTITUTE(SUBSTITUTE(SUBSTITUTE(SUBSTITUTE(SUBSTITUTE(SUBSTITUTE(EO389,"火","&amp;ref(Spell/V_Fire.jpg,nolink,25x25,Fire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(")&amp;"));",""),IF(EP389&lt;&gt;"",SUBSTITUTE(SUBSTITUTE(SUBSTITUTE(SUBSTITUTE(SUBSTITUTE(SUBSTITUTE(SUBSTITUTE(SUBSTITUTE(EP389,"火","&amp;ref(Spell/Vt_Fire.jpg,nolink,25x25,Temporary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D389" t="str">
        <f t="shared" ref="FD389:FD416" si="115">IF(EX389&lt;&gt;"n/a",CONCATENATE(EX389,EY389,IF(AND(OR(EX389&lt;&gt;"",EY389&lt;&gt;""),OR(EZ389&lt;&gt;"",FA389&lt;&gt;"")),"&amp;br;",""),EZ389,FA389,IF(AND(OR(EX389&lt;&gt;"",EY389&lt;&gt;"",EZ389&lt;&gt;"",FA389&lt;&gt;""),OR(FB389&lt;&gt;"",FC389&lt;&gt;"")),"&amp;br;",""),FB389,FC389,IF(AND(OR(EX389&lt;&gt;"",EY389&lt;&gt;"",EZ389&lt;&gt;"",FA389&lt;&gt;"",FB389&lt;&gt;"",FC389&lt;&gt;""),EQ389&lt;&gt;""),"&amp;br;",""),SUBSTITUTE(EQ389,"\n","&amp;br;")),"")</f>
        <v>非戦闘時使用可能：Astral Harpoon</v>
      </c>
      <c r="FE389" t="str">
        <f t="shared" ref="FE389:FE416" si="116">CONCATENATE(IF(EV389&lt;&gt;"n/a",EV389,IF(EW389&lt;&gt;"n/a",EW389,IF(EX389&lt;&gt;"n/a",FD389,""))),IF(FF389&lt;&gt;"~","&amp;br;"&amp;FF389,""),IF(FG389&lt;&gt;"~","&amp;br;"&amp;FG389,""))</f>
        <v>非戦闘時使用可能：Astral Harpoon</v>
      </c>
      <c r="FF389" t="str">
        <f t="shared" ref="FF389:FF416" si="117">IF(EV389&lt;&gt;"n/a",IF(EW389&lt;&gt;"n/a","&amp;br;"&amp;EW389,IF(EX389&lt;&gt;"n/a","&amp;br;"&amp;FD389,"~")),IF(AND(EW389&lt;&gt;"n/a",EX389&lt;&gt;"n/a"),"&amp;br;"&amp;FD389,"~"))</f>
        <v>~</v>
      </c>
      <c r="FG389" t="str">
        <f t="shared" ref="FG389:FG416" si="118">IF(AND(EV389&lt;&gt;"n/a",EW389&lt;&gt;"n/a",EX389&lt;&gt;"n/a"),IF(EX389&lt;&gt;"n/a","&amp;br;"&amp;FD389,""),"~")</f>
        <v>~</v>
      </c>
      <c r="FH389" s="24" t="str">
        <f t="shared" si="111"/>
        <v xml:space="preserve">|BGCOLOR(#000000):&amp;ref(Item/Misc/The-Astral-Harpoon.jpg,nolink,75x75,The Astral Harpoon);|BGCOLOR(BLACK):COLOR(WHITE):''The Astral Harpoon''|雑貨|&amp;ref(Spell/P_Astral.jpg,nolink,25x25,Astral);5&amp;ref(Spell/P_Blood.jpg,nolink,25x25,Blood);1|&amp;ref(Spell/V_Astral.jpg,nolink,25x25,Astral Pearl);40&amp;ref(Spell/V_Blood.jpg,nolink,25x25,Blood Slave);5|
|~|&gt;|&gt;|&gt;|非戦闘時使用可能：Astral Harpoon|
|&gt;|&gt;|&gt;|&gt;|BGCOLOR(#F5F5F5):遠方の敵を一本釣り。相手が悪いと自分が釣られる|
</v>
      </c>
    </row>
    <row r="390" spans="1:164" x14ac:dyDescent="0.15">
      <c r="A390" t="str">
        <f t="shared" si="112"/>
        <v/>
      </c>
      <c r="C390" s="1" t="s">
        <v>4009</v>
      </c>
      <c r="E390" s="1">
        <v>8</v>
      </c>
      <c r="F390" s="1" t="s">
        <v>4265</v>
      </c>
      <c r="H390" s="1" t="s">
        <v>4220</v>
      </c>
      <c r="I390" s="1" t="s">
        <v>4219</v>
      </c>
      <c r="J390" s="1">
        <v>40</v>
      </c>
      <c r="K390" s="7">
        <v>40</v>
      </c>
      <c r="AW390" s="2">
        <v>5</v>
      </c>
      <c r="AX390" s="2">
        <v>5</v>
      </c>
      <c r="DC390" s="2">
        <v>1</v>
      </c>
      <c r="EE390" s="2">
        <v>2</v>
      </c>
      <c r="EI390" s="2">
        <v>2</v>
      </c>
      <c r="EO390" s="2" t="s">
        <v>648</v>
      </c>
      <c r="EQ390" s="7" t="s">
        <v>4266</v>
      </c>
      <c r="ER390" s="20" t="s">
        <v>4753</v>
      </c>
      <c r="ES390" t="str">
        <f t="shared" si="108"/>
        <v>BGCOLOR(#000000):&amp;ref(Item/Misc/The-Forbidden-Light.jpg,nolink,75x75,The Forbidden Light);|BGCOLOR(BLACK):COLOR(WHITE):''The Forbidden Light''</v>
      </c>
      <c r="ET390" t="str">
        <f t="shared" si="102"/>
        <v>&amp;ref(Spell/P_Astral.jpg,nolink,25x25,Astral);5&amp;ref(Spell/P_Fire.jpg,nolink,25x25,Fire);5</v>
      </c>
      <c r="EU390" t="str">
        <f t="shared" si="103"/>
        <v>&amp;ref(Spell/V_Astral.jpg,nolink,25x25,Astral Pearl);40&amp;ref(Spell/V_Fire.jpg,nolink,25x25,Fire Gem);40</v>
      </c>
      <c r="EV390" t="str">
        <f t="shared" si="104"/>
        <v>n/a</v>
      </c>
      <c r="EW390" t="str">
        <f t="shared" si="105"/>
        <v>n/a</v>
      </c>
      <c r="EX390" t="str">
        <f t="shared" si="106"/>
        <v>&amp;ref(Item/Fire-Resistant.jpg,nolink,25x25,Fire Resistant (5));&amp;ref(Item/Shock-Resistant.jpg,nolink,25x25,Shock Resistant (5));</v>
      </c>
      <c r="EY390" t="str">
        <f t="shared" si="109"/>
        <v/>
      </c>
      <c r="EZ390" t="str">
        <f t="shared" si="113"/>
        <v/>
      </c>
      <c r="FA390" t="str">
        <f t="shared" si="110"/>
        <v>&amp;ref(Item/Horror-Marked.jpg,nolink,25x25,Causes Horror Mark);</v>
      </c>
      <c r="FB390" t="str">
        <f t="shared" si="107"/>
        <v>&amp;ref(Spell/P_Fire.jpg,nolink,25x25,Fire Magic Bonus (2));&amp;ref(Spell/P_Astral.jpg,nolink,25x25,Astral Magic Bonus (2));</v>
      </c>
      <c r="FC390" t="str">
        <f t="shared" si="114"/>
        <v>&amp;ref(Spell/V_Fire.jpg,nolink,25x25,Fire Gem Generator (1));</v>
      </c>
      <c r="FD390" t="str">
        <f t="shared" si="115"/>
        <v>&amp;ref(Item/Fire-Resistant.jpg,nolink,25x25,Fire Resistant (5));&amp;ref(Item/Shock-Resistant.jpg,nolink,25x25,Shock Resistant (5));&amp;br;&amp;ref(Item/Horror-Marked.jpg,nolink,25x25,Causes Horror Mark);&amp;br;&amp;ref(Spell/P_Fire.jpg,nolink,25x25,Fire Magic Bonus (2));&amp;ref(Spell/P_Astral.jpg,nolink,25x25,Astral Magic Bonus (2));&amp;ref(Spell/V_Fire.jpg,nolink,25x25,Fire Gem Generator (1));&amp;br;戦闘開始時自動発動：Solar Brilliance&amp;br;老化加速：+1&amp;br;装備解除不可&amp;br;暗殺誘発：Horror各種</v>
      </c>
      <c r="FE390" t="str">
        <f t="shared" si="116"/>
        <v>&amp;ref(Item/Fire-Resistant.jpg,nolink,25x25,Fire Resistant (5));&amp;ref(Item/Shock-Resistant.jpg,nolink,25x25,Shock Resistant (5));&amp;br;&amp;ref(Item/Horror-Marked.jpg,nolink,25x25,Causes Horror Mark);&amp;br;&amp;ref(Spell/P_Fire.jpg,nolink,25x25,Fire Magic Bonus (2));&amp;ref(Spell/P_Astral.jpg,nolink,25x25,Astral Magic Bonus (2));&amp;ref(Spell/V_Fire.jpg,nolink,25x25,Fire Gem Generator (1));&amp;br;戦闘開始時自動発動：Solar Brilliance&amp;br;老化加速：+1&amp;br;装備解除不可&amp;br;暗殺誘発：Horror各種</v>
      </c>
      <c r="FF390" t="str">
        <f t="shared" si="117"/>
        <v>~</v>
      </c>
      <c r="FG390" t="str">
        <f t="shared" si="118"/>
        <v>~</v>
      </c>
      <c r="FH390" s="24" t="str">
        <f t="shared" si="111"/>
        <v xml:space="preserve">|BGCOLOR(#000000):&amp;ref(Item/Misc/The-Forbidden-Light.jpg,nolink,75x75,The Forbidden Light);|BGCOLOR(BLACK):COLOR(WHITE):''The Forbidden Light''|雑貨|&amp;ref(Spell/P_Astral.jpg,nolink,25x25,Astral);5&amp;ref(Spell/P_Fire.jpg,nolink,25x25,Fire);5|&amp;ref(Spell/V_Astral.jpg,nolink,25x25,Astral Pearl);40&amp;ref(Spell/V_Fire.jpg,nolink,25x25,Fire Gem);40|
|~|&gt;|&gt;|&gt;|&amp;ref(Item/Fire-Resistant.jpg,nolink,25x25,Fire Resistant (5));&amp;ref(Item/Shock-Resistant.jpg,nolink,25x25,Shock Resistant (5));&amp;br;&amp;ref(Item/Horror-Marked.jpg,nolink,25x25,Causes Horror Mark);&amp;br;&amp;ref(Spell/P_Fire.jpg,nolink,25x25,Fire Magic Bonus (2));&amp;ref(Spell/P_Astral.jpg,nolink,25x25,Astral Magic Bonus (2));&amp;ref(Spell/V_Fire.jpg,nolink,25x25,Fire Gem Generator (1));&amp;br;戦闘開始時自動発動：Solar Brilliance&amp;br;老化加速：+1&amp;br;装備解除不可&amp;br;暗殺誘発：Horror各種|
|&gt;|&gt;|&gt;|&gt;|BGCOLOR(#F5F5F5):火、星魔法増強。驚異的な力と途方もない危険性を秘める|
</v>
      </c>
    </row>
    <row r="391" spans="1:164" x14ac:dyDescent="0.15">
      <c r="A391" t="str">
        <f t="shared" si="112"/>
        <v/>
      </c>
      <c r="C391" s="1" t="s">
        <v>4009</v>
      </c>
      <c r="E391" s="1">
        <v>8</v>
      </c>
      <c r="F391" s="1" t="s">
        <v>4267</v>
      </c>
      <c r="H391" s="1" t="s">
        <v>4268</v>
      </c>
      <c r="I391" s="1" t="s">
        <v>4257</v>
      </c>
      <c r="J391" s="1">
        <v>15</v>
      </c>
      <c r="K391" s="7">
        <v>10</v>
      </c>
      <c r="EQ391" s="7" t="s">
        <v>4269</v>
      </c>
      <c r="ER391" s="20" t="s">
        <v>4754</v>
      </c>
      <c r="ES391" t="str">
        <f t="shared" si="108"/>
        <v>BGCOLOR(#000000):&amp;ref(Item/Misc/Nethgul.jpg,nolink,75x75,Nethgul);|BGCOLOR(BLACK):COLOR(WHITE):''Nethgul''</v>
      </c>
      <c r="ET391" t="str">
        <f t="shared" si="102"/>
        <v>&amp;ref(Spell/P_Astral.jpg,nolink,25x25,Astral);3&amp;ref(Spell/P_Water.jpg,nolink,25x25,Water);2</v>
      </c>
      <c r="EU391" t="str">
        <f t="shared" si="103"/>
        <v>&amp;ref(Spell/V_Astral.jpg,nolink,25x25,Astral Pearl);15&amp;ref(Spell/V_Water.jpg,nolink,25x25,Water Gem);10</v>
      </c>
      <c r="EV391" t="str">
        <f t="shared" si="104"/>
        <v>n/a</v>
      </c>
      <c r="EW391" t="str">
        <f t="shared" si="105"/>
        <v>n/a</v>
      </c>
      <c r="EX391" t="str">
        <f t="shared" si="106"/>
        <v/>
      </c>
      <c r="EY391" t="str">
        <f t="shared" si="109"/>
        <v/>
      </c>
      <c r="EZ391" t="str">
        <f t="shared" si="113"/>
        <v/>
      </c>
      <c r="FA391" t="str">
        <f t="shared" si="110"/>
        <v/>
      </c>
      <c r="FB391" t="str">
        <f t="shared" si="107"/>
        <v/>
      </c>
      <c r="FC391" t="str">
        <f t="shared" si="114"/>
        <v/>
      </c>
      <c r="FD391" t="str">
        <f t="shared" si="115"/>
        <v>戦闘中自動発動：各種星魔法、2連射</v>
      </c>
      <c r="FE391" t="str">
        <f t="shared" si="116"/>
        <v>戦闘中自動発動：各種星魔法、2連射</v>
      </c>
      <c r="FF391" t="str">
        <f t="shared" si="117"/>
        <v>~</v>
      </c>
      <c r="FG391" t="str">
        <f t="shared" si="118"/>
        <v>~</v>
      </c>
      <c r="FH391" s="24" t="str">
        <f t="shared" si="111"/>
        <v xml:space="preserve">|BGCOLOR(#000000):&amp;ref(Item/Misc/Nethgul.jpg,nolink,75x75,Nethgul);|BGCOLOR(BLACK):COLOR(WHITE):''Nethgul''|雑貨|&amp;ref(Spell/P_Astral.jpg,nolink,25x25,Astral);3&amp;ref(Spell/P_Water.jpg,nolink,25x25,Water);2|&amp;ref(Spell/V_Astral.jpg,nolink,25x25,Astral Pearl);15&amp;ref(Spell/V_Water.jpg,nolink,25x25,Water Gem);10|
|~|&gt;|&gt;|&gt;|戦闘中自動発動：各種星魔法、2連射|
|&gt;|&gt;|&gt;|&gt;|BGCOLOR(#F5F5F5):自動的に呪文を乱射。気紛れだが優秀|
</v>
      </c>
    </row>
    <row r="392" spans="1:164" x14ac:dyDescent="0.15">
      <c r="A392" t="str">
        <f t="shared" si="112"/>
        <v/>
      </c>
      <c r="C392" s="1" t="s">
        <v>4009</v>
      </c>
      <c r="E392" s="1">
        <v>8</v>
      </c>
      <c r="F392" s="1" t="s">
        <v>4270</v>
      </c>
      <c r="H392" s="1" t="s">
        <v>4271</v>
      </c>
      <c r="I392" s="1" t="s">
        <v>4272</v>
      </c>
      <c r="J392" s="1">
        <v>25</v>
      </c>
      <c r="K392" s="7">
        <v>10</v>
      </c>
      <c r="DB392" s="2">
        <v>1</v>
      </c>
      <c r="EQ392" s="7" t="s">
        <v>4273</v>
      </c>
      <c r="ER392" s="20" t="s">
        <v>4755</v>
      </c>
      <c r="ES392" t="str">
        <f t="shared" si="108"/>
        <v>BGCOLOR(#000000):&amp;ref(Item/Misc/The-Black-Mirror.jpg,nolink,75x75,The Black Mirror);|BGCOLOR(BLACK):COLOR(WHITE):''The Black Mirror''</v>
      </c>
      <c r="ET392" t="str">
        <f t="shared" si="102"/>
        <v>&amp;ref(Spell/P_Astral.jpg,nolink,25x25,Astral);4&amp;ref(Spell/P_Blood.jpg,nolink,25x25,Blood);2</v>
      </c>
      <c r="EU392" t="str">
        <f t="shared" si="103"/>
        <v>&amp;ref(Spell/V_Astral.jpg,nolink,25x25,Astral Pearl);25&amp;ref(Spell/V_Blood.jpg,nolink,25x25,Blood Slave);10</v>
      </c>
      <c r="EV392" t="str">
        <f t="shared" si="104"/>
        <v>n/a</v>
      </c>
      <c r="EW392" t="str">
        <f t="shared" si="105"/>
        <v>n/a</v>
      </c>
      <c r="EX392" t="str">
        <f t="shared" si="106"/>
        <v/>
      </c>
      <c r="EY392" t="str">
        <f t="shared" si="109"/>
        <v/>
      </c>
      <c r="EZ392" t="str">
        <f t="shared" si="113"/>
        <v/>
      </c>
      <c r="FA392" t="str">
        <f t="shared" si="110"/>
        <v>&amp;ref(Item/Cursed.jpg,nolink,25x25,Cursed);</v>
      </c>
      <c r="FB392" t="str">
        <f t="shared" si="107"/>
        <v/>
      </c>
      <c r="FC392" t="str">
        <f t="shared" si="114"/>
        <v/>
      </c>
      <c r="FD392" t="str">
        <f t="shared" si="115"/>
        <v>&amp;ref(Item/Cursed.jpg,nolink,25x25,Cursed);&amp;br;魔法抵抗-4&amp;br;非戦闘時使用可能：Mind Hunt&amp;br;戦闘中自動発動：Disbelieve</v>
      </c>
      <c r="FE392" t="str">
        <f t="shared" si="116"/>
        <v>&amp;ref(Item/Cursed.jpg,nolink,25x25,Cursed);&amp;br;魔法抵抗-4&amp;br;非戦闘時使用可能：Mind Hunt&amp;br;戦闘中自動発動：Disbelieve</v>
      </c>
      <c r="FF392" t="str">
        <f t="shared" si="117"/>
        <v>~</v>
      </c>
      <c r="FG392" t="str">
        <f t="shared" si="118"/>
        <v>~</v>
      </c>
      <c r="FH392" s="24" t="str">
        <f t="shared" si="111"/>
        <v xml:space="preserve">|BGCOLOR(#000000):&amp;ref(Item/Misc/The-Black-Mirror.jpg,nolink,75x75,The Black Mirror);|BGCOLOR(BLACK):COLOR(WHITE):''The Black Mirror''|雑貨|&amp;ref(Spell/P_Astral.jpg,nolink,25x25,Astral);4&amp;ref(Spell/P_Blood.jpg,nolink,25x25,Blood);2|&amp;ref(Spell/V_Astral.jpg,nolink,25x25,Astral Pearl);25&amp;ref(Spell/V_Blood.jpg,nolink,25x25,Blood Slave);10|
|~|&gt;|&gt;|&gt;|&amp;ref(Item/Cursed.jpg,nolink,25x25,Cursed);&amp;br;魔法抵抗-4&amp;br;非戦闘時使用可能：Mind Hunt&amp;br;戦闘中自動発動：Disbelieve|
|&gt;|&gt;|&gt;|&gt;|BGCOLOR(#F5F5F5):幻を砕く鏡。真の力は星の魔術師のみが使える|
</v>
      </c>
    </row>
    <row r="393" spans="1:164" x14ac:dyDescent="0.15">
      <c r="A393" t="str">
        <f t="shared" si="112"/>
        <v/>
      </c>
      <c r="C393" s="1" t="s">
        <v>4009</v>
      </c>
      <c r="E393" s="1">
        <v>8</v>
      </c>
      <c r="F393" s="1" t="s">
        <v>4274</v>
      </c>
      <c r="H393" s="1" t="s">
        <v>4220</v>
      </c>
      <c r="I393" s="1" t="s">
        <v>4275</v>
      </c>
      <c r="J393" s="1">
        <v>40</v>
      </c>
      <c r="K393" s="7">
        <v>25</v>
      </c>
      <c r="DC393" s="2">
        <v>1</v>
      </c>
      <c r="EQ393" s="7" t="s">
        <v>4276</v>
      </c>
      <c r="ER393" s="20" t="s">
        <v>4756</v>
      </c>
      <c r="ES393" t="str">
        <f t="shared" si="108"/>
        <v>BGCOLOR(#000000):&amp;ref(Item/Misc/The-Horror-Harmonica.jpg,nolink,75x75,The Horror Harmonica);|BGCOLOR(BLACK):COLOR(WHITE):''The Horror Harmonica''</v>
      </c>
      <c r="ET393" t="str">
        <f t="shared" si="102"/>
        <v>&amp;ref(Spell/P_Astral.jpg,nolink,25x25,Astral);5&amp;ref(Spell/P_Death.jpg,nolink,25x25,Death);4</v>
      </c>
      <c r="EU393" t="str">
        <f t="shared" si="103"/>
        <v>&amp;ref(Spell/V_Astral.jpg,nolink,25x25,Astral Pearl);40&amp;ref(Spell/V_Death.jpg,nolink,25x25,Death Gem);25</v>
      </c>
      <c r="EV393" t="str">
        <f t="shared" si="104"/>
        <v>n/a</v>
      </c>
      <c r="EW393" t="str">
        <f t="shared" si="105"/>
        <v>n/a</v>
      </c>
      <c r="EX393" t="str">
        <f t="shared" si="106"/>
        <v/>
      </c>
      <c r="EY393" t="str">
        <f t="shared" si="109"/>
        <v/>
      </c>
      <c r="EZ393" t="str">
        <f t="shared" si="113"/>
        <v/>
      </c>
      <c r="FA393" t="str">
        <f t="shared" si="110"/>
        <v>&amp;ref(Item/Horror-Marked.jpg,nolink,25x25,Causes Horror Mark);</v>
      </c>
      <c r="FB393" t="str">
        <f t="shared" si="107"/>
        <v/>
      </c>
      <c r="FC393" t="str">
        <f t="shared" si="114"/>
        <v/>
      </c>
      <c r="FD393" t="str">
        <f t="shared" si="115"/>
        <v>&amp;ref(Item/Horror-Marked.jpg,nolink,25x25,Causes Horror Mark);&amp;br;士気-2&amp;br;戦闘時使用可能：Call Horror&amp;br;戦闘開始時自動発動：Wailing Winds</v>
      </c>
      <c r="FE393" t="str">
        <f t="shared" si="116"/>
        <v>&amp;ref(Item/Horror-Marked.jpg,nolink,25x25,Causes Horror Mark);&amp;br;士気-2&amp;br;戦闘時使用可能：Call Horror&amp;br;戦闘開始時自動発動：Wailing Winds</v>
      </c>
      <c r="FF393" t="str">
        <f t="shared" si="117"/>
        <v>~</v>
      </c>
      <c r="FG393" t="str">
        <f t="shared" si="118"/>
        <v>~</v>
      </c>
      <c r="FH393" s="24" t="str">
        <f t="shared" si="111"/>
        <v xml:space="preserve">|BGCOLOR(#000000):&amp;ref(Item/Misc/The-Horror-Harmonica.jpg,nolink,75x75,The Horror Harmonica);|BGCOLOR(BLACK):COLOR(WHITE):''The Horror Harmonica''|雑貨|&amp;ref(Spell/P_Astral.jpg,nolink,25x25,Astral);5&amp;ref(Spell/P_Death.jpg,nolink,25x25,Death);4|&amp;ref(Spell/V_Astral.jpg,nolink,25x25,Astral Pearl);40&amp;ref(Spell/V_Death.jpg,nolink,25x25,Death Gem);25|
|~|&gt;|&gt;|&gt;|&amp;ref(Item/Horror-Marked.jpg,nolink,25x25,Causes Horror Mark);&amp;br;士気-2&amp;br;戦闘時使用可能：Call Horror&amp;br;戦闘開始時自動発動：Wailing Winds|
|&gt;|&gt;|&gt;|&gt;|BGCOLOR(#F5F5F5):様々な恐怖の源。非常に扱い辛い|
</v>
      </c>
    </row>
    <row r="394" spans="1:164" x14ac:dyDescent="0.15">
      <c r="A394" t="str">
        <f t="shared" si="112"/>
        <v/>
      </c>
      <c r="C394" s="1" t="s">
        <v>4009</v>
      </c>
      <c r="E394" s="1">
        <v>8</v>
      </c>
      <c r="F394" s="1" t="s">
        <v>4277</v>
      </c>
      <c r="H394" s="1" t="s">
        <v>4268</v>
      </c>
      <c r="I394" s="1" t="s">
        <v>4272</v>
      </c>
      <c r="J394" s="1">
        <v>15</v>
      </c>
      <c r="K394" s="7">
        <v>10</v>
      </c>
      <c r="EL394" s="2">
        <v>1</v>
      </c>
      <c r="EQ394" s="7" t="s">
        <v>4278</v>
      </c>
      <c r="ER394" s="20" t="s">
        <v>4757</v>
      </c>
      <c r="ES394" t="str">
        <f t="shared" si="108"/>
        <v>BGCOLOR(#000000):&amp;ref(Item/Misc/Tome-of-the-Lower-Planes.jpg,nolink,75x75,Tome of the Lower Planes);|BGCOLOR(BLACK):COLOR(WHITE):''Tome of the Lower Planes''</v>
      </c>
      <c r="ET394" t="str">
        <f t="shared" si="102"/>
        <v>&amp;ref(Spell/P_Astral.jpg,nolink,25x25,Astral);3&amp;ref(Spell/P_Blood.jpg,nolink,25x25,Blood);2</v>
      </c>
      <c r="EU394" t="str">
        <f t="shared" si="103"/>
        <v>&amp;ref(Spell/V_Astral.jpg,nolink,25x25,Astral Pearl);15&amp;ref(Spell/V_Blood.jpg,nolink,25x25,Blood Slave);10</v>
      </c>
      <c r="EV394" t="str">
        <f t="shared" si="104"/>
        <v>n/a</v>
      </c>
      <c r="EW394" t="str">
        <f t="shared" si="105"/>
        <v>n/a</v>
      </c>
      <c r="EX394" t="str">
        <f t="shared" si="106"/>
        <v/>
      </c>
      <c r="EY394" t="str">
        <f t="shared" si="109"/>
        <v/>
      </c>
      <c r="EZ394" t="str">
        <f t="shared" si="113"/>
        <v/>
      </c>
      <c r="FA394" t="str">
        <f t="shared" si="110"/>
        <v/>
      </c>
      <c r="FB394" t="str">
        <f t="shared" si="107"/>
        <v>&amp;ref(Spell/P_Blood.jpg,nolink,25x25,Blood Magic Bonus (1));</v>
      </c>
      <c r="FC394" t="str">
        <f t="shared" si="114"/>
        <v/>
      </c>
      <c r="FD394" t="str">
        <f t="shared" si="115"/>
        <v>&amp;ref(Spell/P_Blood.jpg,nolink,25x25,Blood Magic Bonus (1));&amp;br;Inferno、Kokytos脱出率向上</v>
      </c>
      <c r="FE394" t="str">
        <f t="shared" si="116"/>
        <v>&amp;ref(Spell/P_Blood.jpg,nolink,25x25,Blood Magic Bonus (1));&amp;br;Inferno、Kokytos脱出率向上</v>
      </c>
      <c r="FF394" t="str">
        <f t="shared" si="117"/>
        <v>~</v>
      </c>
      <c r="FG394" t="str">
        <f t="shared" si="118"/>
        <v>~</v>
      </c>
      <c r="FH394" s="24" t="str">
        <f t="shared" si="111"/>
        <v xml:space="preserve">|BGCOLOR(#000000):&amp;ref(Item/Misc/Tome-of-the-Lower-Planes.jpg,nolink,75x75,Tome of the Lower Planes);|BGCOLOR(BLACK):COLOR(WHITE):''Tome of the Lower Planes''|雑貨|&amp;ref(Spell/P_Astral.jpg,nolink,25x25,Astral);3&amp;ref(Spell/P_Blood.jpg,nolink,25x25,Blood);2|&amp;ref(Spell/V_Astral.jpg,nolink,25x25,Astral Pearl);15&amp;ref(Spell/V_Blood.jpg,nolink,25x25,Blood Slave);10|
|~|&gt;|&gt;|&gt;|&amp;ref(Spell/P_Blood.jpg,nolink,25x25,Blood Magic Bonus (1));&amp;br;Inferno、Kokytos脱出率向上|
|&gt;|&gt;|&gt;|&gt;|BGCOLOR(#F5F5F5):血魔法増強。地獄の観光案内も兼ねる|
</v>
      </c>
    </row>
    <row r="395" spans="1:164" x14ac:dyDescent="0.15">
      <c r="A395" t="str">
        <f t="shared" si="112"/>
        <v/>
      </c>
      <c r="C395" s="1" t="s">
        <v>4009</v>
      </c>
      <c r="E395" s="1">
        <v>8</v>
      </c>
      <c r="F395" s="1" t="s">
        <v>4279</v>
      </c>
      <c r="H395" s="1" t="s">
        <v>4275</v>
      </c>
      <c r="J395" s="1">
        <v>25</v>
      </c>
      <c r="ED395" s="2">
        <v>4</v>
      </c>
      <c r="EQ395" s="7" t="s">
        <v>4280</v>
      </c>
      <c r="ER395" s="20" t="s">
        <v>4758</v>
      </c>
      <c r="ES395" t="str">
        <f t="shared" si="108"/>
        <v>BGCOLOR(#000000):&amp;ref(Item/Misc/Carcator-the-Pocket-Lich.jpg,nolink,75x75,Carcator the Pocket Lich);|BGCOLOR(BLACK):COLOR(WHITE):''Carcator the Pocket Lich''</v>
      </c>
      <c r="ET395" t="str">
        <f t="shared" si="102"/>
        <v>&amp;ref(Spell/P_Death.jpg,nolink,25x25,Death);4</v>
      </c>
      <c r="EU395" t="str">
        <f t="shared" si="103"/>
        <v>&amp;ref(Spell/V_Death.jpg,nolink,25x25,Death Gem);25</v>
      </c>
      <c r="EV395" t="str">
        <f t="shared" si="104"/>
        <v>n/a</v>
      </c>
      <c r="EW395" t="str">
        <f t="shared" si="105"/>
        <v>n/a</v>
      </c>
      <c r="EX395" t="str">
        <f t="shared" si="106"/>
        <v/>
      </c>
      <c r="EY395" t="str">
        <f t="shared" si="109"/>
        <v/>
      </c>
      <c r="EZ395" t="str">
        <f t="shared" si="113"/>
        <v/>
      </c>
      <c r="FA395" t="str">
        <f t="shared" si="110"/>
        <v/>
      </c>
      <c r="FB395" t="str">
        <f t="shared" si="107"/>
        <v>&amp;ref(Item/Adept-Researcher.jpg,nolink,25x25,Adept Researcher (4));</v>
      </c>
      <c r="FC395" t="str">
        <f t="shared" si="114"/>
        <v/>
      </c>
      <c r="FD395" t="str">
        <f t="shared" si="115"/>
        <v>&amp;ref(Item/Adept-Researcher.jpg,nolink,25x25,Adept Researcher (4));&amp;br;随員：Pocket Lich（指揮官）&amp;br;同じ州のユニットにCurseを拡散</v>
      </c>
      <c r="FE395" t="str">
        <f t="shared" si="116"/>
        <v>&amp;ref(Item/Adept-Researcher.jpg,nolink,25x25,Adept Researcher (4));&amp;br;随員：Pocket Lich（指揮官）&amp;br;同じ州のユニットにCurseを拡散</v>
      </c>
      <c r="FF395" t="str">
        <f t="shared" si="117"/>
        <v>~</v>
      </c>
      <c r="FG395" t="str">
        <f t="shared" si="118"/>
        <v>~</v>
      </c>
      <c r="FH395" s="24" t="str">
        <f t="shared" si="111"/>
        <v xml:space="preserve">|BGCOLOR(#000000):&amp;ref(Item/Misc/Carcator-the-Pocket-Lich.jpg,nolink,75x75,Carcator the Pocket Lich);|BGCOLOR(BLACK):COLOR(WHITE):''Carcator the Pocket Lich''|雑貨|&amp;ref(Spell/P_Death.jpg,nolink,25x25,Death);4|&amp;ref(Spell/V_Death.jpg,nolink,25x25,Death Gem);25|
|~|&gt;|&gt;|&gt;|&amp;ref(Item/Adept-Researcher.jpg,nolink,25x25,Adept Researcher (4));&amp;br;随員：Pocket Lich（指揮官）&amp;br;同じ州のユニットにCurseを拡散|
|&gt;|&gt;|&gt;|&gt;|BGCOLOR(#F5F5F5):優秀な死魔法の使い手を従える。偏屈ぶりはご愛敬|
</v>
      </c>
    </row>
    <row r="396" spans="1:164" x14ac:dyDescent="0.15">
      <c r="A396" t="str">
        <f t="shared" si="112"/>
        <v/>
      </c>
      <c r="C396" s="1" t="s">
        <v>4009</v>
      </c>
      <c r="E396" s="1">
        <v>8</v>
      </c>
      <c r="F396" s="1" t="s">
        <v>4281</v>
      </c>
      <c r="H396" s="1" t="s">
        <v>4282</v>
      </c>
      <c r="J396" s="1">
        <v>40</v>
      </c>
      <c r="AX396" s="2">
        <v>5</v>
      </c>
      <c r="DC396" s="2">
        <v>1</v>
      </c>
      <c r="EQ396" s="7" t="s">
        <v>4283</v>
      </c>
      <c r="ER396" s="20" t="s">
        <v>4759</v>
      </c>
      <c r="ES396" t="str">
        <f t="shared" si="108"/>
        <v>BGCOLOR(#000000):&amp;ref(Item/Misc/The-Ankh.jpg,nolink,75x75,The Ankh);|BGCOLOR(BLACK):COLOR(WHITE):''The Ankh''</v>
      </c>
      <c r="ET396" t="str">
        <f t="shared" si="102"/>
        <v>&amp;ref(Spell/P_Death.jpg,nolink,25x25,Death);5</v>
      </c>
      <c r="EU396" t="str">
        <f t="shared" si="103"/>
        <v>&amp;ref(Spell/V_Death.jpg,nolink,25x25,Death Gem);40</v>
      </c>
      <c r="EV396" t="str">
        <f t="shared" si="104"/>
        <v>n/a</v>
      </c>
      <c r="EW396" t="str">
        <f t="shared" si="105"/>
        <v>n/a</v>
      </c>
      <c r="EX396" t="str">
        <f t="shared" si="106"/>
        <v>&amp;ref(Item/Shock-Resistant.jpg,nolink,25x25,Shock Resistant (5));</v>
      </c>
      <c r="EY396" t="str">
        <f t="shared" si="109"/>
        <v/>
      </c>
      <c r="EZ396" t="str">
        <f t="shared" si="113"/>
        <v/>
      </c>
      <c r="FA396" t="str">
        <f t="shared" si="110"/>
        <v>&amp;ref(Item/Horror-Marked.jpg,nolink,25x25,Causes Horror Mark);</v>
      </c>
      <c r="FB396" t="str">
        <f t="shared" si="107"/>
        <v/>
      </c>
      <c r="FC396" t="str">
        <f t="shared" si="114"/>
        <v/>
      </c>
      <c r="FD396" t="str">
        <f t="shared" si="115"/>
        <v>&amp;ref(Item/Shock-Resistant.jpg,nolink,25x25,Shock Resistant (5));&amp;br;&amp;ref(Item/Horror-Marked.jpg,nolink,25x25,Causes Horror Mark);&amp;br;戦闘開始時自動発動：Life after Death</v>
      </c>
      <c r="FE396" t="str">
        <f t="shared" si="116"/>
        <v>&amp;ref(Item/Shock-Resistant.jpg,nolink,25x25,Shock Resistant (5));&amp;br;&amp;ref(Item/Horror-Marked.jpg,nolink,25x25,Causes Horror Mark);&amp;br;戦闘開始時自動発動：Life after Death</v>
      </c>
      <c r="FF396" t="str">
        <f t="shared" si="117"/>
        <v>~</v>
      </c>
      <c r="FG396" t="str">
        <f t="shared" si="118"/>
        <v>~</v>
      </c>
      <c r="FH396" s="24" t="str">
        <f t="shared" si="111"/>
        <v xml:space="preserve">|BGCOLOR(#000000):&amp;ref(Item/Misc/The-Ankh.jpg,nolink,75x75,The Ankh);|BGCOLOR(BLACK):COLOR(WHITE):''The Ankh''|雑貨|&amp;ref(Spell/P_Death.jpg,nolink,25x25,Death);5|&amp;ref(Spell/V_Death.jpg,nolink,25x25,Death Gem);40|
|~|&gt;|&gt;|&gt;|&amp;ref(Item/Shock-Resistant.jpg,nolink,25x25,Shock Resistant (5));&amp;br;&amp;ref(Item/Horror-Marked.jpg,nolink,25x25,Causes Horror Mark);&amp;br;戦闘開始時自動発動：Life after Death|
|&gt;|&gt;|&gt;|&gt;|BGCOLOR(#F5F5F5):偽りの来世を与える命の護符。消耗戦に強くなる|
</v>
      </c>
    </row>
    <row r="397" spans="1:164" x14ac:dyDescent="0.15">
      <c r="A397" t="str">
        <f t="shared" si="112"/>
        <v/>
      </c>
      <c r="C397" s="1" t="s">
        <v>4009</v>
      </c>
      <c r="E397" s="1">
        <v>8</v>
      </c>
      <c r="F397" s="1" t="s">
        <v>4284</v>
      </c>
      <c r="H397" s="1" t="s">
        <v>4285</v>
      </c>
      <c r="I397" s="1" t="s">
        <v>4216</v>
      </c>
      <c r="J397" s="1">
        <v>15</v>
      </c>
      <c r="K397" s="7">
        <v>5</v>
      </c>
      <c r="CR397" s="2" t="s">
        <v>4286</v>
      </c>
      <c r="ER397" s="20" t="s">
        <v>4760</v>
      </c>
      <c r="ES397" t="str">
        <f t="shared" si="108"/>
        <v>BGCOLOR(#000000):&amp;ref(Item/Misc/Disease-Grinder.jpg,nolink,75x75,Disease Grinder);|BGCOLOR(BLACK):COLOR(WHITE):''Disease Grinder''</v>
      </c>
      <c r="ET397" t="str">
        <f t="shared" si="102"/>
        <v>&amp;ref(Spell/P_Death.jpg,nolink,25x25,Death);3&amp;ref(Spell/P_Fire.jpg,nolink,25x25,Fire);1</v>
      </c>
      <c r="EU397" t="str">
        <f t="shared" si="103"/>
        <v>&amp;ref(Spell/V_Death.jpg,nolink,25x25,Death Gem);15&amp;ref(Spell/V_Fire.jpg,nolink,25x25,Fire Gem);5</v>
      </c>
      <c r="EV397" t="str">
        <f t="shared" si="104"/>
        <v>n/a</v>
      </c>
      <c r="EW397" t="str">
        <f t="shared" si="105"/>
        <v>n/a</v>
      </c>
      <c r="EX397" t="str">
        <f t="shared" si="106"/>
        <v/>
      </c>
      <c r="EY397" t="str">
        <f t="shared" si="109"/>
        <v/>
      </c>
      <c r="EZ397" t="str">
        <f t="shared" si="113"/>
        <v>&amp;ref(Item/Disease-Grinder.jpg,nolink,25x25,Disease Grinder (1));</v>
      </c>
      <c r="FA397" t="str">
        <f t="shared" si="110"/>
        <v/>
      </c>
      <c r="FB397" t="str">
        <f t="shared" si="107"/>
        <v/>
      </c>
      <c r="FC397" t="str">
        <f t="shared" si="114"/>
        <v/>
      </c>
      <c r="FD397" t="str">
        <f t="shared" si="115"/>
        <v>&amp;ref(Item/Disease-Grinder.jpg,nolink,25x25,Disease Grinder (1));</v>
      </c>
      <c r="FE397" t="str">
        <f t="shared" si="116"/>
        <v>&amp;ref(Item/Disease-Grinder.jpg,nolink,25x25,Disease Grinder (1));</v>
      </c>
      <c r="FF397" t="str">
        <f t="shared" si="117"/>
        <v>~</v>
      </c>
      <c r="FG397" t="str">
        <f t="shared" si="118"/>
        <v>~</v>
      </c>
      <c r="FH397" s="24" t="str">
        <f t="shared" si="111"/>
        <v xml:space="preserve">|BGCOLOR(#000000):&amp;ref(Item/Misc/Disease-Grinder.jpg,nolink,75x75,Disease Grinder);|BGCOLOR(BLACK):COLOR(WHITE):''Disease Grinder''|雑貨|&amp;ref(Spell/P_Death.jpg,nolink,25x25,Death);3&amp;ref(Spell/P_Fire.jpg,nolink,25x25,Fire);1|&amp;ref(Spell/V_Death.jpg,nolink,25x25,Death Gem);15&amp;ref(Spell/V_Fire.jpg,nolink,25x25,Fire Gem);5|
|~|&gt;|&gt;|&gt;|&amp;ref(Item/Disease-Grinder.jpg,nolink,25x25,Disease Grinder (1));|
|&gt;|&gt;|&gt;|&gt;|BGCOLOR(#F5F5F5):病を利用してしまう一石二鳥の道具|
</v>
      </c>
    </row>
    <row r="398" spans="1:164" x14ac:dyDescent="0.15">
      <c r="A398" t="str">
        <f t="shared" si="112"/>
        <v/>
      </c>
      <c r="C398" s="1" t="s">
        <v>4009</v>
      </c>
      <c r="E398" s="1">
        <v>8</v>
      </c>
      <c r="F398" s="1" t="s">
        <v>4800</v>
      </c>
      <c r="H398" s="1" t="s">
        <v>4228</v>
      </c>
      <c r="I398" s="1" t="s">
        <v>4272</v>
      </c>
      <c r="J398" s="1">
        <v>10</v>
      </c>
      <c r="K398" s="7">
        <v>10</v>
      </c>
      <c r="BG398" s="2">
        <v>5</v>
      </c>
      <c r="EJ398" s="2">
        <v>1</v>
      </c>
      <c r="EL398" s="2">
        <v>1</v>
      </c>
      <c r="ER398" s="20" t="s">
        <v>4761</v>
      </c>
      <c r="ES398" t="str">
        <f t="shared" si="108"/>
        <v>BGCOLOR(#000000):&amp;ref(Item/Misc/The-Black-Book-of-Secrets.jpg,nolink,75x75,The Black Book of Secrets);|BGCOLOR(BLACK):COLOR(WHITE):''The Black Book of Secrets''</v>
      </c>
      <c r="ET398" t="str">
        <f t="shared" si="102"/>
        <v>&amp;ref(Spell/P_Death.jpg,nolink,25x25,Death);2&amp;ref(Spell/P_Blood.jpg,nolink,25x25,Blood);2</v>
      </c>
      <c r="EU398" t="str">
        <f t="shared" si="103"/>
        <v>&amp;ref(Spell/V_Death.jpg,nolink,25x25,Death Gem);10&amp;ref(Spell/V_Blood.jpg,nolink,25x25,Blood Slave);10</v>
      </c>
      <c r="EV398" t="str">
        <f t="shared" si="104"/>
        <v>n/a</v>
      </c>
      <c r="EW398" t="str">
        <f t="shared" si="105"/>
        <v>n/a</v>
      </c>
      <c r="EX398" t="str">
        <f t="shared" si="106"/>
        <v>&amp;ref(Item/Causes-Fear.jpg,nolink,25x25,Fear (5));</v>
      </c>
      <c r="EY398" t="str">
        <f t="shared" si="109"/>
        <v/>
      </c>
      <c r="EZ398" t="str">
        <f t="shared" si="113"/>
        <v/>
      </c>
      <c r="FA398" t="str">
        <f t="shared" si="110"/>
        <v/>
      </c>
      <c r="FB398" t="str">
        <f t="shared" si="107"/>
        <v>&amp;ref(Spell/P_Death.jpg,nolink,25x25,Death Magic Bonus (1));&amp;ref(Spell/P_Blood.jpg,nolink,25x25,Blood Magic Bonus (1));</v>
      </c>
      <c r="FC398" t="str">
        <f t="shared" si="114"/>
        <v/>
      </c>
      <c r="FD398" t="str">
        <f t="shared" si="115"/>
        <v>&amp;ref(Item/Causes-Fear.jpg,nolink,25x25,Fear (5));&amp;br;&amp;ref(Spell/P_Death.jpg,nolink,25x25,Death Magic Bonus (1));&amp;ref(Spell/P_Blood.jpg,nolink,25x25,Blood Magic Bonus (1));</v>
      </c>
      <c r="FE398" t="str">
        <f t="shared" si="116"/>
        <v>&amp;ref(Item/Causes-Fear.jpg,nolink,25x25,Fear (5));&amp;br;&amp;ref(Spell/P_Death.jpg,nolink,25x25,Death Magic Bonus (1));&amp;ref(Spell/P_Blood.jpg,nolink,25x25,Blood Magic Bonus (1));</v>
      </c>
      <c r="FF398" t="str">
        <f t="shared" si="117"/>
        <v>~</v>
      </c>
      <c r="FG398" t="str">
        <f t="shared" si="118"/>
        <v>~</v>
      </c>
      <c r="FH398" s="24" t="str">
        <f t="shared" si="111"/>
        <v xml:space="preserve">|BGCOLOR(#000000):&amp;ref(Item/Misc/The-Black-Book-of-Secrets.jpg,nolink,75x75,The Black Book of Secrets);|BGCOLOR(BLACK):COLOR(WHITE):''The Black Book of Secrets''|雑貨|&amp;ref(Spell/P_Death.jpg,nolink,25x25,Death);2&amp;ref(Spell/P_Blood.jpg,nolink,25x25,Blood);2|&amp;ref(Spell/V_Death.jpg,nolink,25x25,Death Gem);10&amp;ref(Spell/V_Blood.jpg,nolink,25x25,Blood Slave);10|
|~|&gt;|&gt;|&gt;|&amp;ref(Item/Causes-Fear.jpg,nolink,25x25,Fear (5));&amp;br;&amp;ref(Spell/P_Death.jpg,nolink,25x25,Death Magic Bonus (1));&amp;ref(Spell/P_Blood.jpg,nolink,25x25,Blood Magic Bonus (1));|
|&gt;|&gt;|&gt;|&gt;|BGCOLOR(#F5F5F5):死、血魔法増強。忌まわしげだが危険はない|
</v>
      </c>
    </row>
    <row r="399" spans="1:164" x14ac:dyDescent="0.15">
      <c r="A399" t="str">
        <f t="shared" si="112"/>
        <v/>
      </c>
      <c r="C399" s="1" t="s">
        <v>4009</v>
      </c>
      <c r="E399" s="1">
        <v>8</v>
      </c>
      <c r="F399" s="1" t="s">
        <v>4287</v>
      </c>
      <c r="H399" s="1" t="s">
        <v>4288</v>
      </c>
      <c r="J399" s="1">
        <v>10</v>
      </c>
      <c r="DE399" s="2">
        <v>1</v>
      </c>
      <c r="EQ399" s="7" t="s">
        <v>4289</v>
      </c>
      <c r="ER399" s="20" t="s">
        <v>4762</v>
      </c>
      <c r="ES399" t="str">
        <f t="shared" si="108"/>
        <v>BGCOLOR(#000000):&amp;ref(Item/Misc/The-Green-Eye.jpg,nolink,75x75,The Green Eye);|BGCOLOR(BLACK):COLOR(WHITE):''The Green Eye''</v>
      </c>
      <c r="ET399" t="str">
        <f t="shared" si="102"/>
        <v>&amp;ref(Spell/P_Nature.jpg,nolink,25x25,Nature);2</v>
      </c>
      <c r="EU399" t="str">
        <f t="shared" si="103"/>
        <v>&amp;ref(Spell/V_Nature.jpg,nolink,25x25,Nature Gem);10</v>
      </c>
      <c r="EV399" t="str">
        <f t="shared" si="104"/>
        <v>n/a</v>
      </c>
      <c r="EW399" t="str">
        <f t="shared" si="105"/>
        <v>n/a</v>
      </c>
      <c r="EX399" t="str">
        <f t="shared" si="106"/>
        <v/>
      </c>
      <c r="EY399" t="str">
        <f t="shared" si="109"/>
        <v/>
      </c>
      <c r="EZ399" t="str">
        <f t="shared" si="113"/>
        <v/>
      </c>
      <c r="FA399" t="str">
        <f t="shared" si="110"/>
        <v>&amp;ref(Item/Affliction.jpg,nolink,25x25,Lost one eye);</v>
      </c>
      <c r="FB399" t="str">
        <f t="shared" si="107"/>
        <v/>
      </c>
      <c r="FC399" t="str">
        <f t="shared" si="114"/>
        <v/>
      </c>
      <c r="FD399" t="str">
        <f t="shared" si="115"/>
        <v>&amp;ref(Item/Affliction.jpg,nolink,25x25,Lost one eye);&amp;br;抵抗貫通修正+2&amp;br;戦闘中自動発動：Sleep&amp;br;装備解除不可</v>
      </c>
      <c r="FE399" t="str">
        <f t="shared" si="116"/>
        <v>&amp;ref(Item/Affliction.jpg,nolink,25x25,Lost one eye);&amp;br;抵抗貫通修正+2&amp;br;戦闘中自動発動：Sleep&amp;br;装備解除不可</v>
      </c>
      <c r="FF399" t="str">
        <f t="shared" si="117"/>
        <v>~</v>
      </c>
      <c r="FG399" t="str">
        <f t="shared" si="118"/>
        <v>~</v>
      </c>
      <c r="FH399" s="24" t="str">
        <f t="shared" si="111"/>
        <v xml:space="preserve">|BGCOLOR(#000000):&amp;ref(Item/Misc/The-Green-Eye.jpg,nolink,75x75,The Green Eye);|BGCOLOR(BLACK):COLOR(WHITE):''The Green Eye''|雑貨|&amp;ref(Spell/P_Nature.jpg,nolink,25x25,Nature);2|&amp;ref(Spell/V_Nature.jpg,nolink,25x25,Nature Gem);10|
|~|&gt;|&gt;|&gt;|&amp;ref(Item/Affliction.jpg,nolink,25x25,Lost one eye);&amp;br;抵抗貫通修正+2&amp;br;戦闘中自動発動：Sleep&amp;br;装備解除不可|
|&gt;|&gt;|&gt;|&gt;|BGCOLOR(#F5F5F5):敵を自動で眠らせる目。貫通力も大きく増す|
</v>
      </c>
    </row>
    <row r="400" spans="1:164" x14ac:dyDescent="0.15">
      <c r="A400" t="str">
        <f t="shared" si="112"/>
        <v/>
      </c>
      <c r="C400" s="1" t="s">
        <v>4009</v>
      </c>
      <c r="E400" s="1">
        <v>8</v>
      </c>
      <c r="F400" s="1" t="s">
        <v>4290</v>
      </c>
      <c r="H400" s="1" t="s">
        <v>4291</v>
      </c>
      <c r="J400" s="1">
        <v>25</v>
      </c>
      <c r="EQ400" s="7" t="s">
        <v>4292</v>
      </c>
      <c r="ER400" s="20" t="s">
        <v>4763</v>
      </c>
      <c r="ES400" t="str">
        <f t="shared" si="108"/>
        <v>BGCOLOR(#000000):&amp;ref(Item/Misc/Wondrous-Box-of-Monsters.jpg,nolink,75x75,Wondrous Box of Monsters);|BGCOLOR(BLACK):COLOR(WHITE):''Wondrous Box of Monsters''</v>
      </c>
      <c r="ET400" t="str">
        <f t="shared" si="102"/>
        <v>&amp;ref(Spell/P_Nature.jpg,nolink,25x25,Nature);4</v>
      </c>
      <c r="EU400" t="str">
        <f t="shared" si="103"/>
        <v>&amp;ref(Spell/V_Nature.jpg,nolink,25x25,Nature Gem);25</v>
      </c>
      <c r="EV400" t="str">
        <f t="shared" si="104"/>
        <v>n/a</v>
      </c>
      <c r="EW400" t="str">
        <f t="shared" si="105"/>
        <v>n/a</v>
      </c>
      <c r="EX400" t="str">
        <f t="shared" si="106"/>
        <v/>
      </c>
      <c r="EY400" t="str">
        <f t="shared" si="109"/>
        <v/>
      </c>
      <c r="EZ400" t="str">
        <f t="shared" si="113"/>
        <v/>
      </c>
      <c r="FA400" t="str">
        <f t="shared" si="110"/>
        <v/>
      </c>
      <c r="FB400" t="str">
        <f t="shared" si="107"/>
        <v/>
      </c>
      <c r="FC400" t="str">
        <f t="shared" si="114"/>
        <v/>
      </c>
      <c r="FD400" t="str">
        <f t="shared" si="115"/>
        <v>戦闘中自動発動：Grow Monster</v>
      </c>
      <c r="FE400" t="str">
        <f t="shared" si="116"/>
        <v>戦闘中自動発動：Grow Monster</v>
      </c>
      <c r="FF400" t="str">
        <f t="shared" si="117"/>
        <v>~</v>
      </c>
      <c r="FG400" t="str">
        <f t="shared" si="118"/>
        <v>~</v>
      </c>
      <c r="FH400" s="24" t="str">
        <f t="shared" si="111"/>
        <v xml:space="preserve">|BGCOLOR(#000000):&amp;ref(Item/Misc/Wondrous-Box-of-Monsters.jpg,nolink,75x75,Wondrous Box of Monsters);|BGCOLOR(BLACK):COLOR(WHITE):''Wondrous Box of Monsters''|雑貨|&amp;ref(Spell/P_Nature.jpg,nolink,25x25,Nature);4|&amp;ref(Spell/V_Nature.jpg,nolink,25x25,Nature Gem);25|
|~|&gt;|&gt;|&gt;|戦闘中自動発動：Grow Monster|
|&gt;|&gt;|&gt;|&gt;|BGCOLOR(#F5F5F5):動物全般が飛び出す謎の箱。暴走の危険も持つ|
</v>
      </c>
    </row>
    <row r="401" spans="1:164" x14ac:dyDescent="0.15">
      <c r="A401" t="str">
        <f t="shared" si="112"/>
        <v/>
      </c>
      <c r="C401" s="1" t="s">
        <v>4009</v>
      </c>
      <c r="E401" s="1">
        <v>8</v>
      </c>
      <c r="F401" s="1" t="s">
        <v>4293</v>
      </c>
      <c r="H401" s="1" t="s">
        <v>4294</v>
      </c>
      <c r="I401" s="1" t="s">
        <v>4214</v>
      </c>
      <c r="J401" s="1">
        <v>15</v>
      </c>
      <c r="K401" s="7">
        <v>15</v>
      </c>
      <c r="EQ401" s="7" t="s">
        <v>4295</v>
      </c>
      <c r="ER401" s="20" t="s">
        <v>4764</v>
      </c>
      <c r="ES401" t="str">
        <f t="shared" si="108"/>
        <v>BGCOLOR(#000000):&amp;ref(Item/Misc/Fountain-of-Youth.jpg,nolink,75x75,Fountain of Youth);|BGCOLOR(BLACK):COLOR(WHITE):''Fountain of Youth''</v>
      </c>
      <c r="ET401" t="str">
        <f t="shared" si="102"/>
        <v>&amp;ref(Spell/P_Nature.jpg,nolink,25x25,Nature);3&amp;ref(Spell/P_Fire.jpg,nolink,25x25,Fire);3</v>
      </c>
      <c r="EU401" t="str">
        <f t="shared" si="103"/>
        <v>&amp;ref(Spell/V_Nature.jpg,nolink,25x25,Nature Gem);15&amp;ref(Spell/V_Fire.jpg,nolink,25x25,Fire Gem);15</v>
      </c>
      <c r="EV401" t="str">
        <f t="shared" si="104"/>
        <v>n/a</v>
      </c>
      <c r="EW401" t="str">
        <f t="shared" si="105"/>
        <v>n/a</v>
      </c>
      <c r="EX401" t="str">
        <f t="shared" si="106"/>
        <v/>
      </c>
      <c r="EY401" t="str">
        <f t="shared" si="109"/>
        <v/>
      </c>
      <c r="EZ401" t="str">
        <f t="shared" si="113"/>
        <v/>
      </c>
      <c r="FA401" t="str">
        <f t="shared" si="110"/>
        <v/>
      </c>
      <c r="FB401" t="str">
        <f t="shared" si="107"/>
        <v/>
      </c>
      <c r="FC401" t="str">
        <f t="shared" si="114"/>
        <v/>
      </c>
      <c r="FD401" t="str">
        <f t="shared" si="115"/>
        <v>同じ州のユニット全員の老化抑止：75%</v>
      </c>
      <c r="FE401" t="str">
        <f t="shared" si="116"/>
        <v>同じ州のユニット全員の老化抑止：75%</v>
      </c>
      <c r="FF401" t="str">
        <f t="shared" si="117"/>
        <v>~</v>
      </c>
      <c r="FG401" t="str">
        <f t="shared" si="118"/>
        <v>~</v>
      </c>
      <c r="FH401" s="24" t="str">
        <f t="shared" si="111"/>
        <v xml:space="preserve">|BGCOLOR(#000000):&amp;ref(Item/Misc/Fountain-of-Youth.jpg,nolink,75x75,Fountain of Youth);|BGCOLOR(BLACK):COLOR(WHITE):''Fountain of Youth''|雑貨|&amp;ref(Spell/P_Nature.jpg,nolink,25x25,Nature);3&amp;ref(Spell/P_Fire.jpg,nolink,25x25,Fire);3|&amp;ref(Spell/V_Nature.jpg,nolink,25x25,Nature Gem);15&amp;ref(Spell/V_Fire.jpg,nolink,25x25,Fire Gem);15|
|~|&gt;|&gt;|&gt;|同じ州のユニット全員の老化抑止：75%|
|&gt;|&gt;|&gt;|&gt;|BGCOLOR(#F5F5F5):州全体の老化を抑える持ち運び式の泉|
</v>
      </c>
    </row>
    <row r="402" spans="1:164" x14ac:dyDescent="0.15">
      <c r="A402" t="str">
        <f t="shared" si="112"/>
        <v/>
      </c>
      <c r="C402" s="1" t="s">
        <v>4009</v>
      </c>
      <c r="E402" s="1">
        <v>8</v>
      </c>
      <c r="F402" s="1" t="s">
        <v>4296</v>
      </c>
      <c r="H402" s="1" t="s">
        <v>4217</v>
      </c>
      <c r="I402" s="1" t="s">
        <v>4297</v>
      </c>
      <c r="J402" s="1">
        <v>5</v>
      </c>
      <c r="K402" s="7">
        <v>5</v>
      </c>
      <c r="BC402" s="2">
        <v>20</v>
      </c>
      <c r="CW402" s="2" t="s">
        <v>4298</v>
      </c>
      <c r="EQ402" s="7" t="s">
        <v>4299</v>
      </c>
      <c r="ER402" s="20" t="s">
        <v>4765</v>
      </c>
      <c r="ES402" t="str">
        <f t="shared" si="108"/>
        <v>BGCOLOR(#000000):&amp;ref(Item/Misc/Midget's-Revenge.jpg,nolink,75x75,Midget's Revenge);|BGCOLOR(BLACK):COLOR(WHITE):''Midget's Revenge''</v>
      </c>
      <c r="ET402" t="str">
        <f t="shared" si="102"/>
        <v>&amp;ref(Spell/P_Nature.jpg,nolink,25x25,Nature);1&amp;ref(Spell/P_Water.jpg,nolink,25x25,Water);1</v>
      </c>
      <c r="EU402" t="str">
        <f t="shared" si="103"/>
        <v>&amp;ref(Spell/V_Nature.jpg,nolink,25x25,Nature Gem);5&amp;ref(Spell/V_Water.jpg,nolink,25x25,Water Gem);5</v>
      </c>
      <c r="EV402" t="str">
        <f t="shared" si="104"/>
        <v>n/a</v>
      </c>
      <c r="EW402" t="str">
        <f t="shared" si="105"/>
        <v>n/a</v>
      </c>
      <c r="EX402" t="str">
        <f t="shared" si="106"/>
        <v>&amp;ref(Item/Invulnerable.jpg,nolink,25x25,Invulnerable (20));</v>
      </c>
      <c r="EY402" t="str">
        <f t="shared" si="109"/>
        <v/>
      </c>
      <c r="EZ402" t="str">
        <f t="shared" si="113"/>
        <v/>
      </c>
      <c r="FA402" t="str">
        <f t="shared" si="110"/>
        <v>&amp;ref(Item/Enlarged.jpg,nolink,25x25,Enlarged);</v>
      </c>
      <c r="FB402" t="str">
        <f t="shared" si="107"/>
        <v/>
      </c>
      <c r="FC402" t="str">
        <f t="shared" si="114"/>
        <v/>
      </c>
      <c r="FD402" t="str">
        <f t="shared" si="115"/>
        <v>&amp;ref(Item/Invulnerable.jpg,nolink,25x25,Invulnerable (20));&amp;br;&amp;ref(Item/Enlarged.jpg,nolink,25x25,Enlarged);&amp;br;装備条件：サイズ1以下&amp;br;攻撃技能+3、防御技能+3、筋力+2、HP+10</v>
      </c>
      <c r="FE402" t="str">
        <f t="shared" si="116"/>
        <v>&amp;ref(Item/Invulnerable.jpg,nolink,25x25,Invulnerable (20));&amp;br;&amp;ref(Item/Enlarged.jpg,nolink,25x25,Enlarged);&amp;br;装備条件：サイズ1以下&amp;br;攻撃技能+3、防御技能+3、筋力+2、HP+10</v>
      </c>
      <c r="FF402" t="str">
        <f t="shared" si="117"/>
        <v>~</v>
      </c>
      <c r="FG402" t="str">
        <f t="shared" si="118"/>
        <v>~</v>
      </c>
      <c r="FH402" s="24" t="str">
        <f t="shared" si="111"/>
        <v xml:space="preserve">|BGCOLOR(#000000):&amp;ref(Item/Misc/Midget's-Revenge.jpg,nolink,75x75,Midget's Revenge);|BGCOLOR(BLACK):COLOR(WHITE):''Midget's Revenge''|雑貨|&amp;ref(Spell/P_Nature.jpg,nolink,25x25,Nature);1&amp;ref(Spell/P_Water.jpg,nolink,25x25,Water);1|&amp;ref(Spell/V_Nature.jpg,nolink,25x25,Nature Gem);5&amp;ref(Spell/V_Water.jpg,nolink,25x25,Water Gem);5|
|~|&gt;|&gt;|&gt;|&amp;ref(Item/Invulnerable.jpg,nolink,25x25,Invulnerable (20));&amp;br;&amp;ref(Item/Enlarged.jpg,nolink,25x25,Enlarged);&amp;br;装備条件：サイズ1以下&amp;br;攻撃技能+3、防御技能+3、筋力+2、HP+10|
|&gt;|&gt;|&gt;|&gt;|BGCOLOR(#F5F5F5):使い手は限られるが効果は多彩|
</v>
      </c>
    </row>
    <row r="403" spans="1:164" x14ac:dyDescent="0.15">
      <c r="A403" t="str">
        <f t="shared" si="112"/>
        <v/>
      </c>
      <c r="C403" s="1" t="s">
        <v>4009</v>
      </c>
      <c r="E403" s="1">
        <v>8</v>
      </c>
      <c r="F403" s="1" t="s">
        <v>4300</v>
      </c>
      <c r="H403" s="1" t="s">
        <v>4301</v>
      </c>
      <c r="I403" s="1" t="s">
        <v>4244</v>
      </c>
      <c r="J403" s="1">
        <v>60</v>
      </c>
      <c r="K403" s="7">
        <v>5</v>
      </c>
      <c r="EQ403" s="7" t="s">
        <v>4302</v>
      </c>
      <c r="ER403" s="20" t="s">
        <v>4766</v>
      </c>
      <c r="ES403" t="str">
        <f t="shared" si="108"/>
        <v>BGCOLOR(#000000):&amp;ref(Item/Misc/Soulstone-of-the-Wolves.jpg,nolink,75x75,Soulstone of the Wolves);|BGCOLOR(BLACK):COLOR(WHITE):''Soulstone of the Wolves''</v>
      </c>
      <c r="ET403" t="str">
        <f t="shared" si="102"/>
        <v>&amp;ref(Spell/P_Nature.jpg,nolink,25x25,Nature);6&amp;ref(Spell/P_Earth.jpg,nolink,25x25,Earth);1</v>
      </c>
      <c r="EU403" t="str">
        <f t="shared" si="103"/>
        <v>&amp;ref(Spell/V_Nature.jpg,nolink,25x25,Nature Gem);60&amp;ref(Spell/V_Earth.jpg,nolink,25x25,Earth Gem);5</v>
      </c>
      <c r="EV403" t="str">
        <f t="shared" si="104"/>
        <v>n/a</v>
      </c>
      <c r="EW403" t="str">
        <f t="shared" si="105"/>
        <v>n/a</v>
      </c>
      <c r="EX403" t="str">
        <f t="shared" si="106"/>
        <v/>
      </c>
      <c r="EY403" t="str">
        <f t="shared" si="109"/>
        <v/>
      </c>
      <c r="EZ403" t="str">
        <f t="shared" si="113"/>
        <v/>
      </c>
      <c r="FA403" t="str">
        <f t="shared" si="110"/>
        <v/>
      </c>
      <c r="FB403" t="str">
        <f t="shared" si="107"/>
        <v/>
      </c>
      <c r="FC403" t="str">
        <f t="shared" si="114"/>
        <v/>
      </c>
      <c r="FD403" t="str">
        <f t="shared" si="115"/>
        <v>非戦闘時使用可能：Call of the Wild&amp;br;戦闘開始時自動発動：Howl</v>
      </c>
      <c r="FE403" t="str">
        <f t="shared" si="116"/>
        <v>非戦闘時使用可能：Call of the Wild&amp;br;戦闘開始時自動発動：Howl</v>
      </c>
      <c r="FF403" t="str">
        <f t="shared" si="117"/>
        <v>~</v>
      </c>
      <c r="FG403" t="str">
        <f t="shared" si="118"/>
        <v>~</v>
      </c>
      <c r="FH403" s="24" t="str">
        <f t="shared" si="111"/>
        <v xml:space="preserve">|BGCOLOR(#000000):&amp;ref(Item/Misc/Soulstone-of-the-Wolves.jpg,nolink,75x75,Soulstone of the Wolves);|BGCOLOR(BLACK):COLOR(WHITE):''Soulstone of the Wolves''|雑貨|&amp;ref(Spell/P_Nature.jpg,nolink,25x25,Nature);6&amp;ref(Spell/P_Earth.jpg,nolink,25x25,Earth);1|&amp;ref(Spell/V_Nature.jpg,nolink,25x25,Nature Gem);60&amp;ref(Spell/V_Earth.jpg,nolink,25x25,Earth Gem);5|
|~|&gt;|&gt;|&gt;|非戦闘時使用可能：Call of the Wild&amp;br;戦闘開始時自動発動：Howl|
|&gt;|&gt;|&gt;|&gt;|BGCOLOR(#F5F5F5):狼の友となる。戦闘でもそれ以外でも有益|
</v>
      </c>
    </row>
    <row r="404" spans="1:164" x14ac:dyDescent="0.15">
      <c r="A404" t="str">
        <f t="shared" si="112"/>
        <v/>
      </c>
      <c r="C404" s="1" t="s">
        <v>4009</v>
      </c>
      <c r="E404" s="1">
        <v>8</v>
      </c>
      <c r="F404" s="1" t="s">
        <v>4303</v>
      </c>
      <c r="H404" s="1" t="s">
        <v>4304</v>
      </c>
      <c r="I404" s="1" t="s">
        <v>4268</v>
      </c>
      <c r="J404" s="1">
        <v>40</v>
      </c>
      <c r="K404" s="7">
        <v>15</v>
      </c>
      <c r="CR404" s="2">
        <v>5</v>
      </c>
      <c r="EQ404" s="7" t="s">
        <v>4768</v>
      </c>
      <c r="ER404" s="20" t="s">
        <v>4767</v>
      </c>
      <c r="ES404" t="str">
        <f t="shared" si="108"/>
        <v>BGCOLOR(#000000):&amp;ref(Item/Misc/The-Chalice.jpg,nolink,75x75,The Chalice);|BGCOLOR(BLACK):COLOR(WHITE):''The Chalice''</v>
      </c>
      <c r="ET404" t="str">
        <f t="shared" si="102"/>
        <v>&amp;ref(Spell/P_Nature.jpg,nolink,25x25,Nature);5&amp;ref(Spell/P_Astral.jpg,nolink,25x25,Astral);3</v>
      </c>
      <c r="EU404" t="str">
        <f t="shared" si="103"/>
        <v>&amp;ref(Spell/V_Nature.jpg,nolink,25x25,Nature Gem);40&amp;ref(Spell/V_Astral.jpg,nolink,25x25,Astral Pearl);15</v>
      </c>
      <c r="EV404" t="str">
        <f t="shared" si="104"/>
        <v>n/a</v>
      </c>
      <c r="EW404" t="str">
        <f t="shared" si="105"/>
        <v>n/a</v>
      </c>
      <c r="EX404" t="str">
        <f t="shared" si="106"/>
        <v/>
      </c>
      <c r="EY404" t="str">
        <f t="shared" si="109"/>
        <v/>
      </c>
      <c r="EZ404" t="str">
        <f t="shared" si="113"/>
        <v>&amp;ref(Item/Healer.jpg,nolink,25x25,Healer (5));</v>
      </c>
      <c r="FA404" t="str">
        <f t="shared" si="110"/>
        <v/>
      </c>
      <c r="FB404" t="str">
        <f t="shared" si="107"/>
        <v/>
      </c>
      <c r="FC404" t="str">
        <f t="shared" si="114"/>
        <v/>
      </c>
      <c r="FD404" t="str">
        <f t="shared" si="115"/>
        <v>&amp;ref(Item/Healer.jpg,nolink,25x25,Healer (5));&amp;br;戦闘時使用可能：Banishment&amp;br;老化抑止：100%&amp;br;暗殺誘発：Knight of the Chalice</v>
      </c>
      <c r="FE404" t="str">
        <f t="shared" si="116"/>
        <v>&amp;ref(Item/Healer.jpg,nolink,25x25,Healer (5));&amp;br;戦闘時使用可能：Banishment&amp;br;老化抑止：100%&amp;br;暗殺誘発：Knight of the Chalice</v>
      </c>
      <c r="FF404" t="str">
        <f t="shared" si="117"/>
        <v>~</v>
      </c>
      <c r="FG404" t="str">
        <f t="shared" si="118"/>
        <v>~</v>
      </c>
      <c r="FH404" s="24" t="str">
        <f t="shared" si="111"/>
        <v xml:space="preserve">|BGCOLOR(#000000):&amp;ref(Item/Misc/The-Chalice.jpg,nolink,75x75,The Chalice);|BGCOLOR(BLACK):COLOR(WHITE):''The Chalice''|雑貨|&amp;ref(Spell/P_Nature.jpg,nolink,25x25,Nature);5&amp;ref(Spell/P_Astral.jpg,nolink,25x25,Astral);3|&amp;ref(Spell/V_Nature.jpg,nolink,25x25,Nature Gem);40&amp;ref(Spell/V_Astral.jpg,nolink,25x25,Astral Pearl);15|
|~|&gt;|&gt;|&gt;|&amp;ref(Item/Healer.jpg,nolink,25x25,Healer (5));&amp;br;戦闘時使用可能：Banishment&amp;br;老化抑止：100%&amp;br;暗殺誘発：Knight of the Chalice|
|&gt;|&gt;|&gt;|&gt;|BGCOLOR(#F5F5F5):深い傷さえ癒す聖杯。無用な客も押し寄せる|
</v>
      </c>
    </row>
    <row r="405" spans="1:164" x14ac:dyDescent="0.15">
      <c r="A405" t="str">
        <f t="shared" si="112"/>
        <v/>
      </c>
      <c r="C405" s="1" t="s">
        <v>4009</v>
      </c>
      <c r="E405" s="1">
        <v>8</v>
      </c>
      <c r="F405" s="1" t="s">
        <v>4305</v>
      </c>
      <c r="H405" s="1" t="s">
        <v>4288</v>
      </c>
      <c r="I405" s="1" t="s">
        <v>4237</v>
      </c>
      <c r="J405" s="1">
        <v>10</v>
      </c>
      <c r="K405" s="7">
        <v>10</v>
      </c>
      <c r="EH405" s="2">
        <v>1</v>
      </c>
      <c r="EK405" s="2">
        <v>1</v>
      </c>
      <c r="ER405" s="20" t="s">
        <v>4769</v>
      </c>
      <c r="ES405" t="str">
        <f t="shared" si="108"/>
        <v>BGCOLOR(#000000):&amp;ref(Item/Misc/The-Tome-of-Gaia.jpg,nolink,75x75,The Tome of Gaia);|BGCOLOR(BLACK):COLOR(WHITE):''The Tome of Gaia''</v>
      </c>
      <c r="ET405" t="str">
        <f t="shared" si="102"/>
        <v>&amp;ref(Spell/P_Nature.jpg,nolink,25x25,Nature);2&amp;ref(Spell/P_Earth.jpg,nolink,25x25,Earth);2</v>
      </c>
      <c r="EU405" t="str">
        <f t="shared" si="103"/>
        <v>&amp;ref(Spell/V_Nature.jpg,nolink,25x25,Nature Gem);10&amp;ref(Spell/V_Earth.jpg,nolink,25x25,Earth Gem);10</v>
      </c>
      <c r="EV405" t="str">
        <f t="shared" si="104"/>
        <v>n/a</v>
      </c>
      <c r="EW405" t="str">
        <f t="shared" si="105"/>
        <v>n/a</v>
      </c>
      <c r="EX405" t="str">
        <f t="shared" si="106"/>
        <v/>
      </c>
      <c r="EY405" t="str">
        <f t="shared" si="109"/>
        <v/>
      </c>
      <c r="EZ405" t="str">
        <f t="shared" si="113"/>
        <v/>
      </c>
      <c r="FA405" t="str">
        <f t="shared" si="110"/>
        <v/>
      </c>
      <c r="FB405" t="str">
        <f t="shared" si="107"/>
        <v>&amp;ref(Spell/P_Earth.jpg,nolink,25x25,Earth Magic Bonus (1));&amp;ref(Spell/P_Nature.jpg,nolink,25x25,Nature Magic Bonus (1));</v>
      </c>
      <c r="FC405" t="str">
        <f t="shared" si="114"/>
        <v/>
      </c>
      <c r="FD405" t="str">
        <f t="shared" si="115"/>
        <v>&amp;ref(Spell/P_Earth.jpg,nolink,25x25,Earth Magic Bonus (1));&amp;ref(Spell/P_Nature.jpg,nolink,25x25,Nature Magic Bonus (1));</v>
      </c>
      <c r="FE405" t="str">
        <f t="shared" si="116"/>
        <v>&amp;ref(Spell/P_Earth.jpg,nolink,25x25,Earth Magic Bonus (1));&amp;ref(Spell/P_Nature.jpg,nolink,25x25,Nature Magic Bonus (1));</v>
      </c>
      <c r="FF405" t="str">
        <f t="shared" si="117"/>
        <v>~</v>
      </c>
      <c r="FG405" t="str">
        <f t="shared" si="118"/>
        <v>~</v>
      </c>
      <c r="FH405" s="24" t="str">
        <f t="shared" si="111"/>
        <v xml:space="preserve">|BGCOLOR(#000000):&amp;ref(Item/Misc/The-Tome-of-Gaia.jpg,nolink,75x75,The Tome of Gaia);|BGCOLOR(BLACK):COLOR(WHITE):''The Tome of Gaia''|雑貨|&amp;ref(Spell/P_Nature.jpg,nolink,25x25,Nature);2&amp;ref(Spell/P_Earth.jpg,nolink,25x25,Earth);2|&amp;ref(Spell/V_Nature.jpg,nolink,25x25,Nature Gem);10&amp;ref(Spell/V_Earth.jpg,nolink,25x25,Earth Gem);10|
|~|&gt;|&gt;|&gt;|&amp;ref(Spell/P_Earth.jpg,nolink,25x25,Earth Magic Bonus (1));&amp;ref(Spell/P_Nature.jpg,nolink,25x25,Nature Magic Bonus (1));|
|&gt;|&gt;|&gt;|&gt;|BGCOLOR(#F5F5F5):地、緑魔法増強。癖もなく気軽に使える|
</v>
      </c>
    </row>
    <row r="406" spans="1:164" x14ac:dyDescent="0.15">
      <c r="A406" t="str">
        <f t="shared" si="112"/>
        <v/>
      </c>
      <c r="C406" s="1" t="s">
        <v>4009</v>
      </c>
      <c r="E406" s="1">
        <v>8</v>
      </c>
      <c r="F406" s="1" t="s">
        <v>4306</v>
      </c>
      <c r="H406" s="1" t="s">
        <v>4307</v>
      </c>
      <c r="EQ406" s="7" t="s">
        <v>4308</v>
      </c>
      <c r="ER406" s="20" t="s">
        <v>4770</v>
      </c>
      <c r="ES406" t="str">
        <f t="shared" si="108"/>
        <v>BGCOLOR(#000000):&amp;ref(Item/Misc/The-Protection-of-Geryon.jpg,nolink,75x75,The Protection of Geryon);|BGCOLOR(BLACK):COLOR(WHITE):''The Protection of Geryon''</v>
      </c>
      <c r="ET406" t="str">
        <f t="shared" si="102"/>
        <v>&amp;ref(Spell/P_Blood.jpg,nolink,25x25,Blood);3</v>
      </c>
      <c r="EU406" t="str">
        <f t="shared" si="103"/>
        <v>&amp;ref(Spell/V_Blood.jpg,nolink,25x25,Blood Slave);</v>
      </c>
      <c r="EV406" t="str">
        <f t="shared" si="104"/>
        <v>n/a</v>
      </c>
      <c r="EW406" t="str">
        <f t="shared" si="105"/>
        <v>n/a</v>
      </c>
      <c r="EX406" t="str">
        <f t="shared" si="106"/>
        <v/>
      </c>
      <c r="EY406" t="str">
        <f t="shared" si="109"/>
        <v/>
      </c>
      <c r="EZ406" t="str">
        <f t="shared" si="113"/>
        <v/>
      </c>
      <c r="FA406" t="str">
        <f t="shared" si="110"/>
        <v/>
      </c>
      <c r="FB406" t="str">
        <f t="shared" si="107"/>
        <v/>
      </c>
      <c r="FC406" t="str">
        <f t="shared" si="114"/>
        <v/>
      </c>
      <c r="FD406" t="str">
        <f t="shared" si="115"/>
        <v>死亡時に消費して攻撃者をInfernoへ追放&amp;br;製造費軽減対象外&amp;br;装備解除不可</v>
      </c>
      <c r="FE406" t="str">
        <f t="shared" si="116"/>
        <v>死亡時に消費して攻撃者をInfernoへ追放&amp;br;製造費軽減対象外&amp;br;装備解除不可</v>
      </c>
      <c r="FF406" t="str">
        <f t="shared" si="117"/>
        <v>~</v>
      </c>
      <c r="FG406" t="str">
        <f t="shared" si="118"/>
        <v>~</v>
      </c>
      <c r="FH406" s="24" t="str">
        <f t="shared" si="111"/>
        <v xml:space="preserve">|BGCOLOR(#000000):&amp;ref(Item/Misc/The-Protection-of-Geryon.jpg,nolink,75x75,The Protection of Geryon);|BGCOLOR(BLACK):COLOR(WHITE):''The Protection of Geryon''|雑貨|&amp;ref(Spell/P_Blood.jpg,nolink,25x25,Blood);3|&amp;ref(Spell/V_Blood.jpg,nolink,25x25,Blood Slave);|
|~|&gt;|&gt;|&gt;|死亡時に消費して攻撃者をInfernoへ追放&amp;br;製造費軽減対象外&amp;br;装備解除不可|
|&gt;|&gt;|&gt;|&gt;|BGCOLOR(#F5F5F5):復讐のための契約。上手く働けば強烈|
</v>
      </c>
    </row>
    <row r="407" spans="1:164" x14ac:dyDescent="0.15">
      <c r="A407" t="str">
        <f t="shared" si="112"/>
        <v/>
      </c>
      <c r="C407" s="1" t="s">
        <v>4009</v>
      </c>
      <c r="E407" s="1">
        <v>8</v>
      </c>
      <c r="F407" s="1" t="s">
        <v>4309</v>
      </c>
      <c r="H407" s="1" t="s">
        <v>4307</v>
      </c>
      <c r="I407" s="1" t="s">
        <v>4294</v>
      </c>
      <c r="J407" s="1">
        <v>15</v>
      </c>
      <c r="K407" s="7">
        <v>15</v>
      </c>
      <c r="DC407" s="2">
        <v>1</v>
      </c>
      <c r="DW407" s="2">
        <v>20</v>
      </c>
      <c r="ER407" s="20" t="s">
        <v>4771</v>
      </c>
      <c r="ES407" t="str">
        <f t="shared" si="108"/>
        <v>BGCOLOR(#000000):&amp;ref(Item/Misc/The-Manual-of-Cross-Breeding.jpg,nolink,75x75,The Manual of Cross Breeding);|BGCOLOR(BLACK):COLOR(WHITE):''The Manual of Cross Breeding''</v>
      </c>
      <c r="ET407" t="str">
        <f t="shared" si="102"/>
        <v>&amp;ref(Spell/P_Blood.jpg,nolink,25x25,Blood);3&amp;ref(Spell/P_Nature.jpg,nolink,25x25,Nature);3</v>
      </c>
      <c r="EU407" t="str">
        <f t="shared" si="103"/>
        <v>&amp;ref(Spell/V_Blood.jpg,nolink,25x25,Blood Slave);15&amp;ref(Spell/V_Nature.jpg,nolink,25x25,Nature Gem);15</v>
      </c>
      <c r="EV407" t="str">
        <f t="shared" si="104"/>
        <v>n/a</v>
      </c>
      <c r="EW407" t="str">
        <f t="shared" si="105"/>
        <v>n/a</v>
      </c>
      <c r="EX407" t="str">
        <f t="shared" si="106"/>
        <v/>
      </c>
      <c r="EY407" t="str">
        <f t="shared" si="109"/>
        <v/>
      </c>
      <c r="EZ407" t="str">
        <f t="shared" si="113"/>
        <v/>
      </c>
      <c r="FA407" t="str">
        <f t="shared" si="110"/>
        <v>&amp;ref(Item/Horror-Marked.jpg,nolink,25x25,Causes Horror Mark);</v>
      </c>
      <c r="FB407" t="str">
        <f t="shared" si="107"/>
        <v>&amp;ref(Item/Adept-Cross-Breeder.jpg,nolink,25x25,Adept Cross Breeder (20));</v>
      </c>
      <c r="FC407" t="str">
        <f t="shared" si="114"/>
        <v/>
      </c>
      <c r="FD407" t="str">
        <f t="shared" si="115"/>
        <v>&amp;ref(Item/Horror-Marked.jpg,nolink,25x25,Causes Horror Mark);&amp;br;&amp;ref(Item/Adept-Cross-Breeder.jpg,nolink,25x25,Adept Cross Breeder (20));</v>
      </c>
      <c r="FE407" t="str">
        <f t="shared" si="116"/>
        <v>&amp;ref(Item/Horror-Marked.jpg,nolink,25x25,Causes Horror Mark);&amp;br;&amp;ref(Item/Adept-Cross-Breeder.jpg,nolink,25x25,Adept Cross Breeder (20));</v>
      </c>
      <c r="FF407" t="str">
        <f t="shared" si="117"/>
        <v>~</v>
      </c>
      <c r="FG407" t="str">
        <f t="shared" si="118"/>
        <v>~</v>
      </c>
      <c r="FH407" s="24" t="str">
        <f t="shared" si="111"/>
        <v xml:space="preserve">|BGCOLOR(#000000):&amp;ref(Item/Misc/The-Manual-of-Cross-Breeding.jpg,nolink,75x75,The Manual of Cross Breeding);|BGCOLOR(BLACK):COLOR(WHITE):''The Manual of Cross Breeding''|雑貨|&amp;ref(Spell/P_Blood.jpg,nolink,25x25,Blood);3&amp;ref(Spell/P_Nature.jpg,nolink,25x25,Nature);3|&amp;ref(Spell/V_Blood.jpg,nolink,25x25,Blood Slave);15&amp;ref(Spell/V_Nature.jpg,nolink,25x25,Nature Gem);15|
|~|&gt;|&gt;|&gt;|&amp;ref(Item/Horror-Marked.jpg,nolink,25x25,Causes Horror Mark);&amp;br;&amp;ref(Item/Adept-Cross-Breeder.jpg,nolink,25x25,Adept Cross Breeder (20));|
|&gt;|&gt;|&gt;|&gt;|BGCOLOR(#F5F5F5):交雑実験の効率と成果を高める|
</v>
      </c>
    </row>
    <row r="408" spans="1:164" x14ac:dyDescent="0.15">
      <c r="A408" t="str">
        <f t="shared" si="112"/>
        <v/>
      </c>
      <c r="C408" s="1" t="s">
        <v>4009</v>
      </c>
      <c r="E408" s="1">
        <v>8</v>
      </c>
      <c r="F408" s="1" t="s">
        <v>4311</v>
      </c>
      <c r="H408" s="1" t="s">
        <v>4312</v>
      </c>
      <c r="J408" s="1">
        <v>40</v>
      </c>
      <c r="AO408" s="1">
        <v>8</v>
      </c>
      <c r="AQ408" s="1">
        <v>0</v>
      </c>
      <c r="BD408" s="2">
        <v>20</v>
      </c>
      <c r="BG408" s="2">
        <v>30</v>
      </c>
      <c r="CT408" s="2">
        <v>1</v>
      </c>
      <c r="DB408" s="2">
        <v>1</v>
      </c>
      <c r="DC408" s="2">
        <v>1</v>
      </c>
      <c r="DH408" s="2">
        <v>10</v>
      </c>
      <c r="DJ408" s="2">
        <v>0</v>
      </c>
      <c r="DK408" s="2">
        <v>1</v>
      </c>
      <c r="EQ408" s="7" t="s">
        <v>4315</v>
      </c>
      <c r="ER408" s="20" t="s">
        <v>4772</v>
      </c>
      <c r="ES408" t="str">
        <f t="shared" si="108"/>
        <v>BGCOLOR(#000000):&amp;ref(Item/Misc/The-Gift-of-Kurgi.jpg,nolink,75x75,The Gift of Kurgi);|BGCOLOR(BLACK):COLOR(WHITE):''The Gift of Kurgi''</v>
      </c>
      <c r="ET408" t="str">
        <f t="shared" si="102"/>
        <v>&amp;ref(Spell/P_Blood.jpg,nolink,25x25,Blood);5</v>
      </c>
      <c r="EU408" t="str">
        <f t="shared" si="103"/>
        <v>&amp;ref(Spell/V_Blood.jpg,nolink,25x25,Blood Slave);40</v>
      </c>
      <c r="EV408" t="str">
        <f t="shared" si="104"/>
        <v>n/a</v>
      </c>
      <c r="EW408" t="str">
        <f t="shared" si="105"/>
        <v>&amp;br;防御修正：8&amp;br;装備負担：0</v>
      </c>
      <c r="EX408" t="str">
        <f t="shared" si="106"/>
        <v>&amp;ref(Item/Protective-Force.jpg,nolink,25x25,Protective Force (20));&amp;ref(Item/Causes-Fear.jpg,nolink,25x25,Fear (30));</v>
      </c>
      <c r="EY408" t="str">
        <f t="shared" si="109"/>
        <v/>
      </c>
      <c r="EZ408" t="str">
        <f t="shared" si="113"/>
        <v/>
      </c>
      <c r="FA408" t="str">
        <f t="shared" si="110"/>
        <v>&amp;ref(Item/Ethereal.jpg,nolink,25x25,Ethereal);&amp;ref(Item/Cursed.jpg,nolink,25x25,Cursed);&amp;ref(Item/Horror-Marked.jpg,nolink,25x25,Causes Horror Mark);&amp;ref(Item/Insane.jpg,nolink,25x25,Insane (10));&amp;ref(Item/Flying.jpg,nolink,25x25,Flying);&amp;ref(Item/Storm-Immunity.jpg,nolink,25x25,Storm Immunity);</v>
      </c>
      <c r="FB408" t="str">
        <f t="shared" si="107"/>
        <v/>
      </c>
      <c r="FC408" t="str">
        <f t="shared" si="114"/>
        <v/>
      </c>
      <c r="FD408" t="str">
        <f t="shared" si="115"/>
        <v>&amp;ref(Item/Protective-Force.jpg,nolink,25x25,Protective Force (20));&amp;ref(Item/Causes-Fear.jpg,nolink,25x25,Fear (30));&amp;br;&amp;ref(Item/Ethereal.jpg,nolink,25x25,Ethereal);&amp;ref(Item/Cursed.jpg,nolink,25x25,Cursed);&amp;ref(Item/Horror-Marked.jpg,nolink,25x25,Causes Horror Mark);&amp;ref(Item/Insane.jpg,nolink,25x25,Insane (10));&amp;ref(Item/Flying.jpg,nolink,25x25,Flying);&amp;ref(Item/Storm-Immunity.jpg,nolink,25x25,Storm Immunity);&amp;br;非戦闘時使用可能：Send Lesser Horror&amp;br;戦闘開始時自動発動：Call Lesser Horror&amp;br;所有者を徐々に発狂</v>
      </c>
      <c r="FE408" t="str">
        <f t="shared" si="116"/>
        <v>&amp;br;防御修正：8&amp;br;装備負担：0&amp;br;&amp;br;&amp;ref(Item/Protective-Force.jpg,nolink,25x25,Protective Force (20));&amp;ref(Item/Causes-Fear.jpg,nolink,25x25,Fear (30));&amp;br;&amp;ref(Item/Ethereal.jpg,nolink,25x25,Ethereal);&amp;ref(Item/Cursed.jpg,nolink,25x25,Cursed);&amp;ref(Item/Horror-Marked.jpg,nolink,25x25,Causes Horror Mark);&amp;ref(Item/Insane.jpg,nolink,25x25,Insane (10));&amp;ref(Item/Flying.jpg,nolink,25x25,Flying);&amp;ref(Item/Storm-Immunity.jpg,nolink,25x25,Storm Immunity);&amp;br;非戦闘時使用可能：Send Lesser Horror&amp;br;戦闘開始時自動発動：Call Lesser Horror&amp;br;所有者を徐々に発狂</v>
      </c>
      <c r="FF408" t="str">
        <f t="shared" si="117"/>
        <v>&amp;br;&amp;ref(Item/Protective-Force.jpg,nolink,25x25,Protective Force (20));&amp;ref(Item/Causes-Fear.jpg,nolink,25x25,Fear (30));&amp;br;&amp;ref(Item/Ethereal.jpg,nolink,25x25,Ethereal);&amp;ref(Item/Cursed.jpg,nolink,25x25,Cursed);&amp;ref(Item/Horror-Marked.jpg,nolink,25x25,Causes Horror Mark);&amp;ref(Item/Insane.jpg,nolink,25x25,Insane (10));&amp;ref(Item/Flying.jpg,nolink,25x25,Flying);&amp;ref(Item/Storm-Immunity.jpg,nolink,25x25,Storm Immunity);&amp;br;非戦闘時使用可能：Send Lesser Horror&amp;br;戦闘開始時自動発動：Call Lesser Horror&amp;br;所有者を徐々に発狂</v>
      </c>
      <c r="FG408" t="str">
        <f t="shared" si="118"/>
        <v>~</v>
      </c>
      <c r="FH408" s="24" t="str">
        <f t="shared" si="111"/>
        <v xml:space="preserve">|BGCOLOR(#000000):&amp;ref(Item/Misc/The-Gift-of-Kurgi.jpg,nolink,75x75,The Gift of Kurgi);|BGCOLOR(BLACK):COLOR(WHITE):''The Gift of Kurgi''|雑貨|&amp;ref(Spell/P_Blood.jpg,nolink,25x25,Blood);5|&amp;ref(Spell/V_Blood.jpg,nolink,25x25,Blood Slave);40|
|~|&gt;|&gt;|&gt;|&amp;br;防御修正：8&amp;br;装備負担：0&amp;br;&amp;br;&amp;ref(Item/Protective-Force.jpg,nolink,25x25,Protective Force (20));&amp;ref(Item/Causes-Fear.jpg,nolink,25x25,Fear (30));&amp;br;&amp;ref(Item/Ethereal.jpg,nolink,25x25,Ethereal);&amp;ref(Item/Cursed.jpg,nolink,25x25,Cursed);&amp;ref(Item/Horror-Marked.jpg,nolink,25x25,Causes Horror Mark);&amp;ref(Item/Insane.jpg,nolink,25x25,Insane (10));&amp;ref(Item/Flying.jpg,nolink,25x25,Flying);&amp;ref(Item/Storm-Immunity.jpg,nolink,25x25,Storm Immunity);&amp;br;非戦闘時使用可能：Send Lesser Horror&amp;br;戦闘開始時自動発動：Call Lesser Horror&amp;br;所有者を徐々に発狂|
|&gt;|&gt;|&gt;|&gt;|BGCOLOR(#F5F5F5):理解し難いほどの利点と欠点を備える。作ること自体が一つの狂気|
</v>
      </c>
    </row>
    <row r="409" spans="1:164" x14ac:dyDescent="0.15">
      <c r="A409" t="str">
        <f t="shared" si="112"/>
        <v/>
      </c>
      <c r="C409" s="1" t="s">
        <v>4009</v>
      </c>
      <c r="E409" s="1">
        <v>8</v>
      </c>
      <c r="F409" s="1" t="s">
        <v>4317</v>
      </c>
      <c r="H409" s="1" t="s">
        <v>4307</v>
      </c>
      <c r="I409" s="1" t="s">
        <v>4318</v>
      </c>
      <c r="J409" s="1">
        <v>15</v>
      </c>
      <c r="K409" s="7">
        <v>5</v>
      </c>
      <c r="BV409" s="2">
        <v>-1</v>
      </c>
      <c r="EQ409" s="7" t="s">
        <v>4319</v>
      </c>
      <c r="ER409" s="20" t="s">
        <v>4773</v>
      </c>
      <c r="ES409" t="str">
        <f t="shared" si="108"/>
        <v>BGCOLOR(#000000):&amp;ref(Item/Misc/Ardmon's-Soul-Trap.jpg,nolink,75x75,Ardmon's Soul Trap);|BGCOLOR(BLACK):COLOR(WHITE):''Ardmon's Soul Trap''</v>
      </c>
      <c r="ET409" t="str">
        <f t="shared" si="102"/>
        <v>&amp;ref(Spell/P_Blood.jpg,nolink,25x25,Blood);3&amp;ref(Spell/P_Astral.jpg,nolink,25x25,Astral);1</v>
      </c>
      <c r="EU409" t="str">
        <f t="shared" si="103"/>
        <v>&amp;ref(Spell/V_Blood.jpg,nolink,25x25,Blood Slave);15&amp;ref(Spell/V_Astral.jpg,nolink,25x25,Astral Pearl);5</v>
      </c>
      <c r="EV409" t="str">
        <f t="shared" si="104"/>
        <v>n/a</v>
      </c>
      <c r="EW409" t="str">
        <f t="shared" si="105"/>
        <v>n/a</v>
      </c>
      <c r="EX409" t="str">
        <f t="shared" si="106"/>
        <v/>
      </c>
      <c r="EY409" t="str">
        <f t="shared" si="109"/>
        <v>&amp;ref(Item/Exhaustion.jpg,nolink,25x25,Exhaustion (-1));</v>
      </c>
      <c r="EZ409" t="str">
        <f t="shared" si="113"/>
        <v/>
      </c>
      <c r="FA409" t="str">
        <f t="shared" si="110"/>
        <v/>
      </c>
      <c r="FB409" t="str">
        <f t="shared" si="107"/>
        <v/>
      </c>
      <c r="FC409" t="str">
        <f t="shared" si="114"/>
        <v/>
      </c>
      <c r="FD409" t="str">
        <f t="shared" si="115"/>
        <v>&amp;ref(Item/Exhaustion.jpg,nolink,25x25,Exhaustion (-1));&amp;br;筋力-2&amp;br;随員：Ghost Champion/Ghost Mage4体（指揮官）</v>
      </c>
      <c r="FE409" t="str">
        <f t="shared" si="116"/>
        <v>&amp;ref(Item/Exhaustion.jpg,nolink,25x25,Exhaustion (-1));&amp;br;筋力-2&amp;br;随員：Ghost Champion/Ghost Mage4体（指揮官）</v>
      </c>
      <c r="FF409" t="str">
        <f t="shared" si="117"/>
        <v>~</v>
      </c>
      <c r="FG409" t="str">
        <f t="shared" si="118"/>
        <v>~</v>
      </c>
      <c r="FH409" s="24" t="str">
        <f t="shared" si="111"/>
        <v xml:space="preserve">|BGCOLOR(#000000):&amp;ref(Item/Misc/Ardmon's-Soul-Trap.jpg,nolink,75x75,Ardmon's Soul Trap);|BGCOLOR(BLACK):COLOR(WHITE):''Ardmon's Soul Trap''|雑貨|&amp;ref(Spell/P_Blood.jpg,nolink,25x25,Blood);3&amp;ref(Spell/P_Astral.jpg,nolink,25x25,Astral);1|&amp;ref(Spell/V_Blood.jpg,nolink,25x25,Blood Slave);15&amp;ref(Spell/V_Astral.jpg,nolink,25x25,Astral Pearl);5|
|~|&gt;|&gt;|&gt;|&amp;ref(Item/Exhaustion.jpg,nolink,25x25,Exhaustion (-1));&amp;br;筋力-2&amp;br;随員：Ghost Champion/Ghost Mage4体（指揮官）|
|&gt;|&gt;|&gt;|&gt;|BGCOLOR(#F5F5F5):幽霊の戦士と魔術師を率いる。消耗に注意|
</v>
      </c>
    </row>
    <row r="410" spans="1:164" x14ac:dyDescent="0.15">
      <c r="A410" t="str">
        <f t="shared" si="112"/>
        <v>雑貨8E</v>
      </c>
      <c r="C410" s="1" t="s">
        <v>4009</v>
      </c>
      <c r="E410" s="1">
        <v>8</v>
      </c>
      <c r="F410" s="1" t="s">
        <v>4320</v>
      </c>
      <c r="H410" s="1" t="s">
        <v>4239</v>
      </c>
      <c r="I410" s="1" t="s">
        <v>4263</v>
      </c>
      <c r="J410" s="1">
        <v>40</v>
      </c>
      <c r="K410" s="7">
        <v>5</v>
      </c>
      <c r="CS410" s="2">
        <v>1</v>
      </c>
      <c r="DC410" s="2">
        <v>1</v>
      </c>
      <c r="EQ410" s="7" t="s">
        <v>4215</v>
      </c>
      <c r="ER410" s="20" t="s">
        <v>4774</v>
      </c>
      <c r="ES410" t="str">
        <f t="shared" si="108"/>
        <v>BGCOLOR(#000000):&amp;ref(Item/Misc/Tome-of-the-Forgotten-Masons.jpg,nolink,75x75,Tome of the Forgotten Masons);|BGCOLOR(BLACK):COLOR(WHITE):''Tome of the Forgotten Masons''</v>
      </c>
      <c r="ET410" t="str">
        <f t="shared" si="102"/>
        <v>&amp;ref(Spell/P_Earth.jpg,nolink,25x25,Earth);5&amp;ref(Spell/P_Blood.jpg,nolink,25x25,Blood);1</v>
      </c>
      <c r="EU410" t="str">
        <f t="shared" si="103"/>
        <v>&amp;ref(Spell/V_Earth.jpg,nolink,25x25,Earth Gem);40&amp;ref(Spell/V_Blood.jpg,nolink,25x25,Blood Slave);5</v>
      </c>
      <c r="EV410" t="str">
        <f t="shared" si="104"/>
        <v>n/a</v>
      </c>
      <c r="EW410" t="str">
        <f t="shared" si="105"/>
        <v>n/a</v>
      </c>
      <c r="EX410" t="str">
        <f t="shared" si="106"/>
        <v/>
      </c>
      <c r="EY410" t="str">
        <f t="shared" si="109"/>
        <v/>
      </c>
      <c r="EZ410" t="str">
        <f t="shared" si="113"/>
        <v>&amp;ref(Item/Mason.jpg,nolink,25x25,Mason);</v>
      </c>
      <c r="FA410" t="str">
        <f t="shared" si="110"/>
        <v>&amp;ref(Item/Horror-Marked.jpg,nolink,25x25,Causes Horror Mark);</v>
      </c>
      <c r="FB410" t="str">
        <f t="shared" si="107"/>
        <v/>
      </c>
      <c r="FC410" t="str">
        <f t="shared" si="114"/>
        <v/>
      </c>
      <c r="FD410" t="str">
        <f t="shared" si="115"/>
        <v>&amp;ref(Item/Mason.jpg,nolink,25x25,Mason);&amp;ref(Item/Horror-Marked.jpg,nolink,25x25,Causes Horror Mark);&amp;br;装備解除不可</v>
      </c>
      <c r="FE410" t="str">
        <f t="shared" si="116"/>
        <v>&amp;ref(Item/Mason.jpg,nolink,25x25,Mason);&amp;ref(Item/Horror-Marked.jpg,nolink,25x25,Causes Horror Mark);&amp;br;装備解除不可</v>
      </c>
      <c r="FF410" t="str">
        <f t="shared" si="117"/>
        <v>~</v>
      </c>
      <c r="FG410" t="str">
        <f t="shared" si="118"/>
        <v>~</v>
      </c>
      <c r="FH410" s="24" t="str">
        <f t="shared" si="111"/>
        <v xml:space="preserve">|BGCOLOR(#000000):&amp;ref(Item/Misc/Tome-of-the-Forgotten-Masons.jpg,nolink,75x75,Tome of the Forgotten Masons);|BGCOLOR(BLACK):COLOR(WHITE):''Tome of the Forgotten Masons''|雑貨|&amp;ref(Spell/P_Earth.jpg,nolink,25x25,Earth);5&amp;ref(Spell/P_Blood.jpg,nolink,25x25,Blood);1|&amp;ref(Spell/V_Earth.jpg,nolink,25x25,Earth Gem);40&amp;ref(Spell/V_Blood.jpg,nolink,25x25,Blood Slave);5|
|~|&gt;|&gt;|&gt;|&amp;ref(Item/Mason.jpg,nolink,25x25,Mason);&amp;ref(Item/Horror-Marked.jpg,nolink,25x25,Causes Horror Mark);&amp;br;装備解除不可|
|&gt;|&gt;|&gt;|&gt;|BGCOLOR(#F5F5F5):誰でも優れた建築家に。経済や軍事基盤の補強になる|
</v>
      </c>
    </row>
    <row r="411" spans="1:164" x14ac:dyDescent="0.15">
      <c r="A411" t="str">
        <f t="shared" si="112"/>
        <v>雑貨12S</v>
      </c>
      <c r="C411" s="1" t="s">
        <v>4009</v>
      </c>
      <c r="E411" s="1">
        <v>12</v>
      </c>
      <c r="F411" s="1" t="s">
        <v>4322</v>
      </c>
      <c r="H411" s="1" t="s">
        <v>4327</v>
      </c>
      <c r="J411" s="1">
        <v>10</v>
      </c>
      <c r="EQ411" s="7" t="s">
        <v>4328</v>
      </c>
      <c r="ER411" s="20" t="s">
        <v>4775</v>
      </c>
      <c r="ES411" t="str">
        <f t="shared" si="108"/>
        <v>BGCOLOR(#000000):&amp;ref(Item/Misc/Precious.jpg,nolink,75x75,Precious);|BGCOLOR(BLACK):COLOR(WHITE):''Precious''</v>
      </c>
      <c r="ET411" t="str">
        <f t="shared" si="102"/>
        <v>&amp;ref(Spell/P_Fire.jpg,nolink,25x25,Fire);2</v>
      </c>
      <c r="EU411" t="str">
        <f t="shared" si="103"/>
        <v>&amp;ref(Spell/V_Fire.jpg,nolink,25x25,Fire Gem);10</v>
      </c>
      <c r="EV411" t="str">
        <f t="shared" si="104"/>
        <v>n/a</v>
      </c>
      <c r="EW411" t="str">
        <f t="shared" si="105"/>
        <v>n/a</v>
      </c>
      <c r="EX411" t="str">
        <f t="shared" si="106"/>
        <v/>
      </c>
      <c r="EY411" t="str">
        <f t="shared" si="109"/>
        <v/>
      </c>
      <c r="EZ411" t="str">
        <f t="shared" si="113"/>
        <v/>
      </c>
      <c r="FA411" t="str">
        <f t="shared" si="110"/>
        <v/>
      </c>
      <c r="FB411" t="str">
        <f t="shared" si="107"/>
        <v/>
      </c>
      <c r="FC411" t="str">
        <f t="shared" si="114"/>
        <v/>
      </c>
      <c r="FD411" t="str">
        <f t="shared" si="115"/>
        <v>攻撃技能+4、筋力+4</v>
      </c>
      <c r="FE411" t="str">
        <f t="shared" si="116"/>
        <v>攻撃技能+4、筋力+4</v>
      </c>
      <c r="FF411" t="str">
        <f t="shared" si="117"/>
        <v>~</v>
      </c>
      <c r="FG411" t="str">
        <f t="shared" si="118"/>
        <v>~</v>
      </c>
      <c r="FH411" s="24" t="str">
        <f t="shared" si="111"/>
        <v xml:space="preserve">|BGCOLOR(#000000):&amp;ref(Item/Misc/Precious.jpg,nolink,75x75,Precious);|BGCOLOR(BLACK):COLOR(WHITE):''Precious''|雑貨|&amp;ref(Spell/P_Fire.jpg,nolink,25x25,Fire);2|&amp;ref(Spell/V_Fire.jpg,nolink,25x25,Fire Gem);10|
|~|&gt;|&gt;|&gt;|攻撃技能+4、筋力+4|
|&gt;|&gt;|&gt;|&gt;|BGCOLOR(#F5F5F5):自称英雄の指輪。より強くより正確な攻撃を行える|
</v>
      </c>
    </row>
    <row r="412" spans="1:164" x14ac:dyDescent="0.15">
      <c r="A412" t="str">
        <f t="shared" si="112"/>
        <v/>
      </c>
      <c r="C412" s="1" t="s">
        <v>4009</v>
      </c>
      <c r="E412" s="1">
        <v>12</v>
      </c>
      <c r="F412" s="1" t="s">
        <v>4323</v>
      </c>
      <c r="H412" s="1" t="s">
        <v>4260</v>
      </c>
      <c r="I412" s="1" t="s">
        <v>4285</v>
      </c>
      <c r="J412" s="1">
        <v>25</v>
      </c>
      <c r="K412" s="7">
        <v>15</v>
      </c>
      <c r="EG412" s="2">
        <v>1</v>
      </c>
      <c r="EJ412" s="2">
        <v>1</v>
      </c>
      <c r="ER412" s="20" t="s">
        <v>4776</v>
      </c>
      <c r="ES412" t="str">
        <f t="shared" si="108"/>
        <v>BGCOLOR(#000000):&amp;ref(Item/Misc/Vial-of-Frozen-Tears.jpg,nolink,75x75,Vial of Frozen Tears);|BGCOLOR(BLACK):COLOR(WHITE):''Vial of Frozen Tears''</v>
      </c>
      <c r="ET412" t="str">
        <f t="shared" si="102"/>
        <v>&amp;ref(Spell/P_Water.jpg,nolink,25x25,Water);4&amp;ref(Spell/P_Death.jpg,nolink,25x25,Death);3</v>
      </c>
      <c r="EU412" t="str">
        <f t="shared" si="103"/>
        <v>&amp;ref(Spell/V_Water.jpg,nolink,25x25,Water Gem);25&amp;ref(Spell/V_Death.jpg,nolink,25x25,Death Gem);15</v>
      </c>
      <c r="EV412" t="str">
        <f t="shared" si="104"/>
        <v>n/a</v>
      </c>
      <c r="EW412" t="str">
        <f t="shared" si="105"/>
        <v>n/a</v>
      </c>
      <c r="EX412" t="str">
        <f t="shared" si="106"/>
        <v/>
      </c>
      <c r="EY412" t="str">
        <f t="shared" si="109"/>
        <v/>
      </c>
      <c r="EZ412" t="str">
        <f t="shared" si="113"/>
        <v/>
      </c>
      <c r="FA412" t="str">
        <f t="shared" si="110"/>
        <v/>
      </c>
      <c r="FB412" t="str">
        <f t="shared" si="107"/>
        <v>&amp;ref(Spell/P_Water.jpg,nolink,25x25,Water Magic Bonus (1));&amp;ref(Spell/P_Death.jpg,nolink,25x25,Death Magic Bonus (1));</v>
      </c>
      <c r="FC412" t="str">
        <f t="shared" si="114"/>
        <v/>
      </c>
      <c r="FD412" t="str">
        <f t="shared" si="115"/>
        <v>&amp;ref(Spell/P_Water.jpg,nolink,25x25,Water Magic Bonus (1));&amp;ref(Spell/P_Death.jpg,nolink,25x25,Death Magic Bonus (1));</v>
      </c>
      <c r="FE412" t="str">
        <f t="shared" si="116"/>
        <v>&amp;ref(Spell/P_Water.jpg,nolink,25x25,Water Magic Bonus (1));&amp;ref(Spell/P_Death.jpg,nolink,25x25,Death Magic Bonus (1));</v>
      </c>
      <c r="FF412" t="str">
        <f t="shared" si="117"/>
        <v>~</v>
      </c>
      <c r="FG412" t="str">
        <f t="shared" si="118"/>
        <v>~</v>
      </c>
      <c r="FH412" s="24" t="str">
        <f t="shared" si="111"/>
        <v xml:space="preserve">|BGCOLOR(#000000):&amp;ref(Item/Misc/Vial-of-Frozen-Tears.jpg,nolink,75x75,Vial of Frozen Tears);|BGCOLOR(BLACK):COLOR(WHITE):''Vial of Frozen Tears''|雑貨|&amp;ref(Spell/P_Water.jpg,nolink,25x25,Water);4&amp;ref(Spell/P_Death.jpg,nolink,25x25,Death);3|&amp;ref(Spell/V_Water.jpg,nolink,25x25,Water Gem);25&amp;ref(Spell/V_Death.jpg,nolink,25x25,Death Gem);15|
|~|&gt;|&gt;|&gt;|&amp;ref(Spell/P_Water.jpg,nolink,25x25,Water Magic Bonus (1));&amp;ref(Spell/P_Death.jpg,nolink,25x25,Death Magic Bonus (1));|
|&gt;|&gt;|&gt;|&gt;|BGCOLOR(#F5F5F5):野良ドルイドの小瓶。水と死の魔力を高める|
</v>
      </c>
    </row>
    <row r="413" spans="1:164" x14ac:dyDescent="0.15">
      <c r="A413" t="str">
        <f t="shared" si="112"/>
        <v/>
      </c>
      <c r="C413" s="1" t="s">
        <v>4009</v>
      </c>
      <c r="E413" s="1">
        <v>12</v>
      </c>
      <c r="F413" s="1" t="s">
        <v>4324</v>
      </c>
      <c r="G413" s="1" t="s">
        <v>4797</v>
      </c>
      <c r="H413" s="1" t="s">
        <v>4329</v>
      </c>
      <c r="I413" s="1" t="s">
        <v>4220</v>
      </c>
      <c r="J413" s="1">
        <v>40</v>
      </c>
      <c r="K413" s="7">
        <v>40</v>
      </c>
      <c r="CP413" s="2">
        <v>0</v>
      </c>
      <c r="EG413" s="2">
        <v>1</v>
      </c>
      <c r="EP413" s="2" t="s">
        <v>642</v>
      </c>
      <c r="EQ413" s="7" t="s">
        <v>4215</v>
      </c>
      <c r="ER413" s="20" t="s">
        <v>4777</v>
      </c>
      <c r="ES413" t="str">
        <f t="shared" si="108"/>
        <v>BGCOLOR(#000000):&amp;ref(Item/Misc/Dragon-Pearl-W.jpg,nolink,75x75,Dragon Pearl);|BGCOLOR(BLACK):COLOR(WHITE):''Dragon Pearl''</v>
      </c>
      <c r="ET413" t="str">
        <f t="shared" si="102"/>
        <v>&amp;ref(Spell/P_Water.jpg,nolink,25x25,Water);5&amp;ref(Spell/P_Astral.jpg,nolink,25x25,Astral);5</v>
      </c>
      <c r="EU413" t="str">
        <f t="shared" si="103"/>
        <v>&amp;ref(Spell/V_Water.jpg,nolink,25x25,Water Gem);40&amp;ref(Spell/V_Astral.jpg,nolink,25x25,Astral Pearl);40</v>
      </c>
      <c r="EV413" t="str">
        <f t="shared" si="104"/>
        <v>n/a</v>
      </c>
      <c r="EW413" t="str">
        <f t="shared" si="105"/>
        <v>n/a</v>
      </c>
      <c r="EX413" t="str">
        <f t="shared" si="106"/>
        <v/>
      </c>
      <c r="EY413" t="str">
        <f t="shared" si="109"/>
        <v/>
      </c>
      <c r="EZ413" t="str">
        <f t="shared" si="113"/>
        <v>&amp;ref(Item/Water-Breathing.jpg,nolink,25x25,Water Breathing);</v>
      </c>
      <c r="FA413" t="str">
        <f t="shared" si="110"/>
        <v/>
      </c>
      <c r="FB413" t="str">
        <f t="shared" si="107"/>
        <v>&amp;ref(Spell/P_Water.jpg,nolink,25x25,Water Magic Bonus (1));</v>
      </c>
      <c r="FC413" t="str">
        <f t="shared" si="114"/>
        <v>&amp;ref(Spell/Vt_Water.jpg,nolink,25x25,Temporary Water Gem (1));</v>
      </c>
      <c r="FD413" t="str">
        <f t="shared" si="115"/>
        <v>&amp;ref(Item/Water-Breathing.jpg,nolink,25x25,Water Breathing);&amp;br;&amp;ref(Spell/P_Water.jpg,nolink,25x25,Water Magic Bonus (1));&amp;ref(Spell/Vt_Water.jpg,nolink,25x25,Temporary Water Gem (1));&amp;br;装備解除不可</v>
      </c>
      <c r="FE413" t="str">
        <f t="shared" si="116"/>
        <v>&amp;ref(Item/Water-Breathing.jpg,nolink,25x25,Water Breathing);&amp;br;&amp;ref(Spell/P_Water.jpg,nolink,25x25,Water Magic Bonus (1));&amp;ref(Spell/Vt_Water.jpg,nolink,25x25,Temporary Water Gem (1));&amp;br;装備解除不可</v>
      </c>
      <c r="FF413" t="str">
        <f t="shared" si="117"/>
        <v>~</v>
      </c>
      <c r="FG413" t="str">
        <f t="shared" si="118"/>
        <v>~</v>
      </c>
      <c r="FH413" s="24" t="str">
        <f t="shared" si="111"/>
        <v xml:space="preserve">|BGCOLOR(#000000):&amp;ref(Item/Misc/Dragon-Pearl-W.jpg,nolink,75x75,Dragon Pearl);|BGCOLOR(BLACK):COLOR(WHITE):''Dragon Pearl''|雑貨|&amp;ref(Spell/P_Water.jpg,nolink,25x25,Water);5&amp;ref(Spell/P_Astral.jpg,nolink,25x25,Astral);5|&amp;ref(Spell/V_Water.jpg,nolink,25x25,Water Gem);40&amp;ref(Spell/V_Astral.jpg,nolink,25x25,Astral Pearl);40|
|~|&gt;|&gt;|&gt;|&amp;ref(Item/Water-Breathing.jpg,nolink,25x25,Water Breathing);&amp;br;&amp;ref(Spell/P_Water.jpg,nolink,25x25,Water Magic Bonus (1));&amp;ref(Spell/Vt_Water.jpg,nolink,25x25,Temporary Water Gem (1));&amp;br;装備解除不可|
|&gt;|&gt;|&gt;|&gt;|BGCOLOR(#F5F5F5):海龍の真珠。彼らの魔力の下支えとなる|
</v>
      </c>
    </row>
    <row r="414" spans="1:164" x14ac:dyDescent="0.15">
      <c r="A414" t="str">
        <f t="shared" si="112"/>
        <v/>
      </c>
      <c r="C414" s="1" t="s">
        <v>4009</v>
      </c>
      <c r="E414" s="1">
        <v>12</v>
      </c>
      <c r="F414" s="1" t="s">
        <v>4324</v>
      </c>
      <c r="G414" s="1" t="s">
        <v>4798</v>
      </c>
      <c r="H414" s="1" t="s">
        <v>4329</v>
      </c>
      <c r="I414" s="1" t="s">
        <v>4220</v>
      </c>
      <c r="J414" s="1">
        <v>40</v>
      </c>
      <c r="K414" s="7">
        <v>40</v>
      </c>
      <c r="CP414" s="2">
        <v>0</v>
      </c>
      <c r="EI414" s="2">
        <v>1</v>
      </c>
      <c r="EP414" s="2" t="s">
        <v>653</v>
      </c>
      <c r="EQ414" s="7" t="s">
        <v>4215</v>
      </c>
      <c r="ER414" s="20" t="s">
        <v>4778</v>
      </c>
      <c r="ES414" t="str">
        <f t="shared" si="108"/>
        <v>BGCOLOR(#000000):&amp;ref(Item/Misc/Dragon-Pearl-S.jpg,nolink,75x75,Dragon Pearl);|BGCOLOR(BLACK):COLOR(WHITE):''Dragon Pearl''</v>
      </c>
      <c r="ET414" t="str">
        <f t="shared" si="102"/>
        <v>&amp;ref(Spell/P_Water.jpg,nolink,25x25,Water);5&amp;ref(Spell/P_Astral.jpg,nolink,25x25,Astral);5</v>
      </c>
      <c r="EU414" t="str">
        <f t="shared" si="103"/>
        <v>&amp;ref(Spell/V_Water.jpg,nolink,25x25,Water Gem);40&amp;ref(Spell/V_Astral.jpg,nolink,25x25,Astral Pearl);40</v>
      </c>
      <c r="EV414" t="str">
        <f t="shared" si="104"/>
        <v>n/a</v>
      </c>
      <c r="EW414" t="str">
        <f t="shared" si="105"/>
        <v>n/a</v>
      </c>
      <c r="EX414" t="str">
        <f t="shared" si="106"/>
        <v/>
      </c>
      <c r="EY414" t="str">
        <f t="shared" si="109"/>
        <v/>
      </c>
      <c r="EZ414" t="str">
        <f t="shared" si="113"/>
        <v>&amp;ref(Item/Water-Breathing.jpg,nolink,25x25,Water Breathing);</v>
      </c>
      <c r="FA414" t="str">
        <f t="shared" si="110"/>
        <v/>
      </c>
      <c r="FB414" t="str">
        <f t="shared" si="107"/>
        <v>&amp;ref(Spell/P_Astral.jpg,nolink,25x25,Astral Magic Bonus (1));</v>
      </c>
      <c r="FC414" t="str">
        <f t="shared" si="114"/>
        <v>&amp;ref(Spell/Vt_Astral.jpg,nolink,25x25,Temporary Astral Pearl (1));</v>
      </c>
      <c r="FD414" t="str">
        <f t="shared" si="115"/>
        <v>&amp;ref(Item/Water-Breathing.jpg,nolink,25x25,Water Breathing);&amp;br;&amp;ref(Spell/P_Astral.jpg,nolink,25x25,Astral Magic Bonus (1));&amp;ref(Spell/Vt_Astral.jpg,nolink,25x25,Temporary Astral Pearl (1));&amp;br;装備解除不可</v>
      </c>
      <c r="FE414" t="str">
        <f t="shared" si="116"/>
        <v>&amp;ref(Item/Water-Breathing.jpg,nolink,25x25,Water Breathing);&amp;br;&amp;ref(Spell/P_Astral.jpg,nolink,25x25,Astral Magic Bonus (1));&amp;ref(Spell/Vt_Astral.jpg,nolink,25x25,Temporary Astral Pearl (1));&amp;br;装備解除不可</v>
      </c>
      <c r="FF414" t="str">
        <f t="shared" si="117"/>
        <v>~</v>
      </c>
      <c r="FG414" t="str">
        <f t="shared" si="118"/>
        <v>~</v>
      </c>
      <c r="FH414" s="24" t="str">
        <f t="shared" si="111"/>
        <v xml:space="preserve">|BGCOLOR(#000000):&amp;ref(Item/Misc/Dragon-Pearl-S.jpg,nolink,75x75,Dragon Pearl);|BGCOLOR(BLACK):COLOR(WHITE):''Dragon Pearl''|雑貨|&amp;ref(Spell/P_Water.jpg,nolink,25x25,Water);5&amp;ref(Spell/P_Astral.jpg,nolink,25x25,Astral);5|&amp;ref(Spell/V_Water.jpg,nolink,25x25,Water Gem);40&amp;ref(Spell/V_Astral.jpg,nolink,25x25,Astral Pearl);40|
|~|&gt;|&gt;|&gt;|&amp;ref(Item/Water-Breathing.jpg,nolink,25x25,Water Breathing);&amp;br;&amp;ref(Spell/P_Astral.jpg,nolink,25x25,Astral Magic Bonus (1));&amp;ref(Spell/Vt_Astral.jpg,nolink,25x25,Temporary Astral Pearl (1));&amp;br;装備解除不可|
|&gt;|&gt;|&gt;|&gt;|BGCOLOR(#F5F5F5):天龍の真珠。こちらは比較的珍しい|
</v>
      </c>
    </row>
    <row r="415" spans="1:164" x14ac:dyDescent="0.15">
      <c r="A415" t="str">
        <f t="shared" si="112"/>
        <v/>
      </c>
      <c r="C415" s="1" t="s">
        <v>4009</v>
      </c>
      <c r="E415" s="1">
        <v>12</v>
      </c>
      <c r="F415" s="1" t="s">
        <v>4325</v>
      </c>
      <c r="H415" s="1" t="s">
        <v>4329</v>
      </c>
      <c r="I415" s="1" t="s">
        <v>4220</v>
      </c>
      <c r="J415" s="1">
        <v>40</v>
      </c>
      <c r="K415" s="7">
        <v>40</v>
      </c>
      <c r="CP415" s="2">
        <v>0</v>
      </c>
      <c r="DJ415" s="2">
        <v>0</v>
      </c>
      <c r="EE415" s="2">
        <v>1</v>
      </c>
      <c r="EF415" s="2">
        <v>1</v>
      </c>
      <c r="EG415" s="2">
        <v>1</v>
      </c>
      <c r="EH415" s="2">
        <v>1</v>
      </c>
      <c r="EQ415" s="7" t="s">
        <v>4330</v>
      </c>
      <c r="ER415" s="20" t="s">
        <v>4779</v>
      </c>
      <c r="ES415" t="str">
        <f t="shared" si="108"/>
        <v>BGCOLOR(#000000):&amp;ref(Item/Misc/Pearl-of-Light.jpg,nolink,75x75,Pearl of Light);|BGCOLOR(BLACK):COLOR(WHITE):''Pearl of Light''</v>
      </c>
      <c r="ET415" t="str">
        <f t="shared" si="102"/>
        <v>&amp;ref(Spell/P_Water.jpg,nolink,25x25,Water);5&amp;ref(Spell/P_Astral.jpg,nolink,25x25,Astral);5</v>
      </c>
      <c r="EU415" t="str">
        <f t="shared" si="103"/>
        <v>&amp;ref(Spell/V_Water.jpg,nolink,25x25,Water Gem);40&amp;ref(Spell/V_Astral.jpg,nolink,25x25,Astral Pearl);40</v>
      </c>
      <c r="EV415" t="str">
        <f t="shared" si="104"/>
        <v>n/a</v>
      </c>
      <c r="EW415" t="str">
        <f t="shared" si="105"/>
        <v>n/a</v>
      </c>
      <c r="EX415" t="str">
        <f t="shared" si="106"/>
        <v/>
      </c>
      <c r="EY415" t="str">
        <f t="shared" si="109"/>
        <v/>
      </c>
      <c r="EZ415" t="str">
        <f t="shared" si="113"/>
        <v>&amp;ref(Item/Water-Breathing.jpg,nolink,25x25,Water Breathing);</v>
      </c>
      <c r="FA415" t="str">
        <f t="shared" si="110"/>
        <v>&amp;ref(Item/Flying.jpg,nolink,25x25,Flying);</v>
      </c>
      <c r="FB415" t="str">
        <f t="shared" si="107"/>
        <v>&amp;ref(Spell/P_Fire.jpg,nolink,25x25,Fire Magic Bonus (1));&amp;ref(Spell/P_Air.jpg,nolink,25x25,Air Magic Bonus (1));&amp;ref(Spell/P_Water.jpg,nolink,25x25,Water Magic Bonus (1));&amp;ref(Spell/P_Earth.jpg,nolink,25x25,Earth Magic Bonus (1));</v>
      </c>
      <c r="FC415" t="str">
        <f t="shared" si="114"/>
        <v/>
      </c>
      <c r="FD415" t="str">
        <f t="shared" si="115"/>
        <v>&amp;ref(Item/Water-Breathing.jpg,nolink,25x25,Water Breathing);&amp;ref(Item/Flying.jpg,nolink,25x25,Flying);&amp;br;&amp;ref(Spell/P_Fire.jpg,nolink,25x25,Fire Magic Bonus (1));&amp;ref(Spell/P_Air.jpg,nolink,25x25,Air Magic Bonus (1));&amp;ref(Spell/P_Water.jpg,nolink,25x25,Water Magic Bonus (1));&amp;ref(Spell/P_Earth.jpg,nolink,25x25,Earth Magic Bonus (1));&amp;br;抵抗貫通修正+1&amp;br;装備解除不可</v>
      </c>
      <c r="FE415" t="str">
        <f t="shared" si="116"/>
        <v>&amp;ref(Item/Water-Breathing.jpg,nolink,25x25,Water Breathing);&amp;ref(Item/Flying.jpg,nolink,25x25,Flying);&amp;br;&amp;ref(Spell/P_Fire.jpg,nolink,25x25,Fire Magic Bonus (1));&amp;ref(Spell/P_Air.jpg,nolink,25x25,Air Magic Bonus (1));&amp;ref(Spell/P_Water.jpg,nolink,25x25,Water Magic Bonus (1));&amp;ref(Spell/P_Earth.jpg,nolink,25x25,Earth Magic Bonus (1));&amp;br;抵抗貫通修正+1&amp;br;装備解除不可</v>
      </c>
      <c r="FF415" t="str">
        <f t="shared" si="117"/>
        <v>~</v>
      </c>
      <c r="FG415" t="str">
        <f t="shared" si="118"/>
        <v>~</v>
      </c>
      <c r="FH415" s="24" t="str">
        <f t="shared" si="111"/>
        <v xml:space="preserve">|BGCOLOR(#000000):&amp;ref(Item/Misc/Pearl-of-Light.jpg,nolink,75x75,Pearl of Light);|BGCOLOR(BLACK):COLOR(WHITE):''Pearl of Light''|雑貨|&amp;ref(Spell/P_Water.jpg,nolink,25x25,Water);5&amp;ref(Spell/P_Astral.jpg,nolink,25x25,Astral);5|&amp;ref(Spell/V_Water.jpg,nolink,25x25,Water Gem);40&amp;ref(Spell/V_Astral.jpg,nolink,25x25,Astral Pearl);40|
|~|&gt;|&gt;|&gt;|&amp;ref(Item/Water-Breathing.jpg,nolink,25x25,Water Breathing);&amp;ref(Item/Flying.jpg,nolink,25x25,Flying);&amp;br;&amp;ref(Spell/P_Fire.jpg,nolink,25x25,Fire Magic Bonus (1));&amp;ref(Spell/P_Air.jpg,nolink,25x25,Air Magic Bonus (1));&amp;ref(Spell/P_Water.jpg,nolink,25x25,Water Magic Bonus (1));&amp;ref(Spell/P_Earth.jpg,nolink,25x25,Earth Magic Bonus (1));&amp;br;抵抗貫通修正+1&amp;br;装備解除不可|
|&gt;|&gt;|&gt;|&gt;|BGCOLOR(#F5F5F5):龍王の秘蔵品。イベントでのみお目にかかる|
</v>
      </c>
    </row>
    <row r="416" spans="1:164" x14ac:dyDescent="0.15">
      <c r="A416" t="str">
        <f t="shared" si="112"/>
        <v/>
      </c>
      <c r="C416" s="1" t="s">
        <v>4009</v>
      </c>
      <c r="E416" s="1">
        <v>12</v>
      </c>
      <c r="F416" s="1" t="s">
        <v>4326</v>
      </c>
      <c r="H416" s="1" t="s">
        <v>4239</v>
      </c>
      <c r="I416" s="1" t="s">
        <v>4219</v>
      </c>
      <c r="J416" s="1">
        <v>40</v>
      </c>
      <c r="K416" s="7">
        <v>40</v>
      </c>
      <c r="EQ416" s="7" t="s">
        <v>4215</v>
      </c>
      <c r="ER416" s="20" t="s">
        <v>4780</v>
      </c>
      <c r="ES416" t="str">
        <f t="shared" si="108"/>
        <v>BGCOLOR(#000000):&amp;ref(Item/Misc/Ring-of-Dwarven-Gold.jpg,nolink,75x75,Ring of Dwarven Gold);|BGCOLOR(BLACK):COLOR(WHITE):''Ring of Dwarven Gold''</v>
      </c>
      <c r="ET416" t="str">
        <f t="shared" si="102"/>
        <v>&amp;ref(Spell/P_Earth.jpg,nolink,25x25,Earth);5&amp;ref(Spell/P_Fire.jpg,nolink,25x25,Fire);5</v>
      </c>
      <c r="EU416" t="str">
        <f t="shared" si="103"/>
        <v>&amp;ref(Spell/V_Earth.jpg,nolink,25x25,Earth Gem);40&amp;ref(Spell/V_Fire.jpg,nolink,25x25,Fire Gem);40</v>
      </c>
      <c r="EV416" t="str">
        <f t="shared" si="104"/>
        <v>n/a</v>
      </c>
      <c r="EW416" t="str">
        <f t="shared" si="105"/>
        <v>n/a</v>
      </c>
      <c r="EX416" t="str">
        <f t="shared" si="106"/>
        <v/>
      </c>
      <c r="EY416" t="str">
        <f t="shared" si="109"/>
        <v/>
      </c>
      <c r="EZ416" t="str">
        <f t="shared" si="113"/>
        <v/>
      </c>
      <c r="FA416" t="str">
        <f t="shared" si="110"/>
        <v/>
      </c>
      <c r="FB416" t="str">
        <f t="shared" si="107"/>
        <v/>
      </c>
      <c r="FC416" t="str">
        <f t="shared" si="114"/>
        <v/>
      </c>
      <c r="FD416" t="str">
        <f t="shared" si="115"/>
        <v>装備解除不可</v>
      </c>
      <c r="FE416" t="str">
        <f t="shared" si="116"/>
        <v>装備解除不可</v>
      </c>
      <c r="FF416" t="str">
        <f t="shared" si="117"/>
        <v>~</v>
      </c>
      <c r="FG416" t="str">
        <f t="shared" si="118"/>
        <v>~</v>
      </c>
      <c r="FH416" s="24" t="str">
        <f t="shared" si="111"/>
        <v xml:space="preserve">|BGCOLOR(#000000):&amp;ref(Item/Misc/Ring-of-Dwarven-Gold.jpg,nolink,75x75,Ring of Dwarven Gold);|BGCOLOR(BLACK):COLOR(WHITE):''Ring of Dwarven Gold''|雑貨|&amp;ref(Spell/P_Earth.jpg,nolink,25x25,Earth);5&amp;ref(Spell/P_Fire.jpg,nolink,25x25,Fire);5|&amp;ref(Spell/V_Earth.jpg,nolink,25x25,Earth Gem);40&amp;ref(Spell/V_Fire.jpg,nolink,25x25,Fire Gem);40|
|~|&gt;|&gt;|&gt;|装備解除不可|
|&gt;|&gt;|&gt;|&gt;|BGCOLOR(#F5F5F5):美しき至高の産業廃棄物。存在自体が罪|
</v>
      </c>
    </row>
    <row r="417" spans="1:164" x14ac:dyDescent="0.15">
      <c r="A417" t="str">
        <f t="shared" si="112"/>
        <v/>
      </c>
      <c r="C417" s="1" t="s">
        <v>6297</v>
      </c>
      <c r="E417" s="1">
        <v>12</v>
      </c>
      <c r="F417" s="1" t="s">
        <v>6298</v>
      </c>
      <c r="H417" s="1" t="s">
        <v>6293</v>
      </c>
      <c r="J417" s="1">
        <v>40</v>
      </c>
      <c r="BT417" s="2" t="s">
        <v>6299</v>
      </c>
      <c r="CG417" s="2">
        <v>1</v>
      </c>
      <c r="CJ417" s="2">
        <v>25</v>
      </c>
      <c r="CV417" s="2">
        <v>1</v>
      </c>
      <c r="CY417" s="2">
        <v>1</v>
      </c>
      <c r="EQ417" s="7" t="s">
        <v>6295</v>
      </c>
      <c r="ER417" s="20" t="s">
        <v>6300</v>
      </c>
      <c r="ES417" t="str">
        <f>CONCATENATE("BGCOLOR(#000000):&amp;ref(Item/",SUBSTITUTE(SUBSTITUTE(SUBSTITUTE(SUBSTITUTE(SUBSTITUTE(SUBSTITUTE(SUBSTITUTE(C417,"片手","SH Weapons"),"両手","DH Weapons"),"盾","Shields"),"兜","Helms"),"鎧","Armors"),"靴","Boots"),"雑貨","Misc"),"/",SUBSTITUTE(SUBSTITUTE(IF(G417&lt;&gt;"",G417,F417)," ","-"),"ö","o"),".jpg,nolink,75x75,",F417,");","|","BGCOLOR(BLACK):COLOR(WHITE):''",F417,"''")</f>
        <v>BGCOLOR(#000000):&amp;ref(Item/Misc/Champion's-Medal.jpg,nolink,75x75,Champion's Medal);|BGCOLOR(BLACK):COLOR(WHITE):''Champion's Medal''</v>
      </c>
      <c r="ET417" t="str">
        <f>SUBSTITUTE(SUBSTITUTE(SUBSTITUTE(SUBSTITUTE(SUBSTITUTE(SUBSTITUTE(SUBSTITUTE(SUBSTITUTE(SUBSTITUTE(H417&amp;I417,"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&amp;ref(Spell/P_Fire.jpg,nolink,25x25,Fire);5</v>
      </c>
      <c r="EU417" t="str">
        <f>SUBSTITUTE(SUBSTITUTE(SUBSTITUTE(SUBSTITUTE(SUBSTITUTE(SUBSTITUTE(SUBSTITUTE(SUBSTITUTE(LEFT(H417,1)&amp;J417&amp;IF(I417&lt;&gt;"",LEFT(I417,1)&amp;K417,""),"火","&amp;ref(Spell/V_Fire.jpg,nolink,25x25,Fire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&amp;ref(Spell/V_Fire.jpg,nolink,25x25,Fire Gem);40</v>
      </c>
      <c r="EV417" t="str">
        <f>IF(L417&lt;&gt;"",CONCATENATE("攻撃力：",L417,SUBSTITUTE(SUBSTITUTE(SUBSTITUTE(SUBSTITUTE(SUBSTITUTE(SUBSTITUTE(SUBSTITUTE(SUBSTITUTE(SUBSTITUTE(M417,"切","&amp;ref(Item/D_Slash.jpg,nolink,25x25,Slash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N417,"ap","&amp;br;防御貫通"),"an","&amp;br;防御無視"),SUBSTITUTE(SUBSTITUTE(O417,"p","&amp;br;吸収攻撃（上限5）"),"f","&amp;br;吸収攻撃"),IF(P417&lt;&gt;"","&amp;br;ダメージ上限"&amp;P417,""),SUBSTITUTE(SUBSTITUTE(Q417,"2","&amp;br;対デーモン二倍打"),"3","&amp;br;対アンデッド/デーモン三倍打"),IF(R417&lt;&gt;"","&amp;br;対魔法生物2倍打",""),SUBSTITUTE(SUBSTITUTE(S417,"2","&amp;br;対小型二倍打"),"3","&amp;br;対大型三倍打"),SUBSTITUTE(SUBSTITUTE(SUBSTITUTE(T417,"0","&amp;br;筋力加算なし"),"2","&amp;br;筋力加算二分の一"),"3","&amp;br;筋力加算三分の一"),IF(U417&lt;&gt;"","&amp;br;第一撃に突撃ボーナス加算",""),IF(V417&lt;&gt;"","&amp;br;殺した敵をゾンビ化",""),IF(W417&lt;&gt;"","&amp;br;筋力加算+25%",""),IF(X417&lt;&gt;"","&amp;br;対盾攻撃修正+2",""),IF(Y417&lt;&gt;"","&amp;br;頭部優先攻撃",""),SUBSTITUTE(SUBSTITUTE(SUBSTITUTE(Z417,"n","&amp;br;抵抗可能"),"e","&amp;br;抵抗容易"),"h","&amp;br;抵抗困難"),IF(AA417&lt;&gt;"","&amp;br;ボーナス武器",""),IF(AB417&lt;&gt;"","&amp;br;"&amp;IF(AB417&gt;0,AB417&amp;"回連続攻撃",ABS(AB417)+1&amp;"ラウンド毎に1回攻撃"),""),IF(AC417&lt;&gt;"","&amp;br;効果範囲："&amp;AC417,""),IF(AD417&lt;&gt;"","&amp;br;効果継続："&amp;AC417,""),IF(AE417&lt;&gt;"","&amp;br;攻撃修正："&amp;AE417&amp;"&amp;br;防御修正："&amp;AF417&amp;"&amp;br;長さ："&amp;AK417,""),IF(AG417&lt;&gt;"","&amp;br;射程："&amp;SUBSTITUTE(SUBSTITUTE(SUBSTITUTE(AG417,"s","筋力"),"h","筋力/2"),"t","筋力/3")&amp;"&amp;br;精度修正："&amp;AH417&amp;"&amp;br;弾数："&amp;AI417&amp;IF(AJ417&lt;&gt;"","&amp;br;水中使用可能",""),""),IF(AT417&lt;&gt;"","&amp;br;負傷時追撃："&amp;AT417,""),IF(AU417&lt;&gt;"","&amp;br;命中時追撃："&amp;AU417,""),IF(AV417&lt;&gt;"","&amp;br;攻撃時追撃："&amp;AV417,"")),"n/a")</f>
        <v>n/a</v>
      </c>
      <c r="EW417" t="str">
        <f>IF(AQ417&lt;&gt;"",CONCATENATE(IF(AL417&lt;&gt;"","頭部防護："&amp;AL417,""),IF(AM417&lt;&gt;"",IF(AL417&lt;&gt;"","&amp;br;","")&amp;"胴体防護："&amp;AM417,""),IF(AN417&lt;&gt;"","盾軽減力："&amp;AN417,""),IF(AO417&lt;&gt;"","&amp;br;防御修正："&amp;AO417,""),IF(AP417&lt;&gt;"","&amp;br;盾対応力："&amp;AP417,""),IF(AQ417&lt;&gt;"","&amp;br;装備負担："&amp;AQ417,""),IF(AR417&lt;&gt;"","&amp;br;行軍速度：-"&amp;AR417,""),IF(AS417&lt;&gt;"","&amp;br;魔法の防具","")),"n/a")</f>
        <v>n/a</v>
      </c>
      <c r="EX417" t="str">
        <f>IF(COUNTA(AW417:EQ417)&lt;&gt;0,CONCATENATE(IF(AW417&lt;&gt;"",IF(AW417&gt;0,"&amp;ref(Item/Fire-Resistant.jpg,nolink,25x25,Fire Resistant ("&amp;AW417&amp;"));","&amp;ref(Item/Susceptible-to-Fire.jpg,nolink,25x25,Susceptible to Fire ("&amp;ABS(AW417)&amp;"));"),""),IF(AX417&lt;&gt;"",IF(AX417&gt;0,"&amp;ref(Item/Shock-Resistant.jpg,nolink,25x25,Shock Resistant ("&amp;AX417&amp;"));","&amp;ref(Item/Susceptible-to-Shock.jpg,nolink,25x25,Susceptible to Shock ("&amp;ABS(AX417)&amp;"));"),""),IF(AY417&lt;&gt;"",IF(AY417&gt;0,"&amp;ref(Item/Cold-Resistant.jpg,nolink,25x25,Cold Resistant ("&amp;AY417&amp;"));","&amp;ref(Item/Susceptible-to-Cold.jpg,nolink,25x25,Susceptible to Cold ("&amp;ABS(AY417)&amp;"));"),""),IF(AZ417&lt;&gt;"",IF(AZ417&gt;0,"&amp;ref(Item/Poison-Resistant.jpg,nolink,25x25,Poison Resistant ("&amp;AZ417&amp;"));","&amp;ref(Item/Susceptible-to-Poison.jpg,nolink,25x25,Susceptible to Poison ("&amp;ABS(AZ417)&amp;"));"),""),IF(BA417&lt;&gt;"","&amp;ref(Item/Affliction-Resistance.jpg,nolink,25x25,Affliction Resistance ("&amp;BA417&amp;"));",""),IF(BB417&lt;&gt;"","&amp;ref(Item/Ice-Protection.jpg,nolink,25x25,Ice Protection ("&amp;BB417&amp;"));",""),IF(BC417&lt;&gt;"","&amp;ref(Item/Invulnerable.jpg,nolink,25x25,Invulnerable ("&amp;BC417&amp;"));",""),IF(BD417&lt;&gt;"","&amp;ref(Item/Protective-Force.jpg,nolink,25x25,Protective Force ("&amp;BD417&amp;"));",""),IF(BE417&lt;&gt;"","&amp;ref(Item/Awe.jpg,nolink,25x25,Awe ("&amp;BE417&amp;"));",""),IF(BF417&lt;&gt;"","&amp;ref(Item/Animal-Awe.jpg,nolink,25x25,Animal Awe ("&amp;BF417&amp;"));",""),IF(BG417&lt;&gt;"","&amp;ref(Item/Causes-Fear.jpg,nolink,25x25,Fear ("&amp;BG417&amp;"));",""),IF(BH417&lt;&gt;"","&amp;ref(Item/Heat.jpg,nolink,25x25,Heat ("&amp;BH417&amp;"));",""),IF(BI417&lt;&gt;"","&amp;ref(Item/Chill.jpg,nolink,25x25,Chill ("&amp;BI417&amp;"));",""),IF(BJ417&lt;&gt;"","&amp;ref(Item/Fire-Shield.jpg,nolink,25x25,Fire Shield ("&amp;BJ417&amp;"));",""),IF(BK417&lt;&gt;"","&amp;ref(Item/Air-Shield.jpg,nolink,25x25,Air Shield ("&amp;BK417&amp;"));",""),IF(BL417&lt;&gt;"","&amp;ref(Item/Overcharged.jpg,nolink,25x25,Overcharged);",""),IF(BM417&lt;&gt;"","&amp;ref(Item/Poison-Barbs.jpg,nolink,25x25,Poison Barbs);",""),IF(BN417&lt;&gt;"","&amp;ref(Item/Petrification.jpg,nolink,25x25,Petrification);",""),IF(BO417&lt;&gt;"","&amp;ref(Item/Damage-Reversal.jpg,nolink,25x25,Damage Reversal ("&amp;BO417+12&amp;" vs MR));","")),"n/a")</f>
        <v/>
      </c>
      <c r="EY417" t="str">
        <f>CONCATENATE(IF(BP417&lt;&gt;"",IF(BP417="s","&amp;ref(Item/Sacred-Bless.jpg,nolink,25x25,Blessed (Sacred Only));","&amp;ref(Item/Blessed.jpg,nolink,25x25,Blessed);"),""),IF(BQ417&lt;&gt;"","&amp;ref(Item/Berserker.jpg,nolink,25x25,Berserker ("&amp;BQ417&amp;"));",""),IF(BR417&lt;&gt;"","&amp;ref(Item/Gone-Berserk.jpg,nolink,25x25,Gone Berserk);",""),IF(BS417&lt;&gt;"","&amp;ref(Item/Trample.jpg,nolink,25x25,Trample);",""),IF(BT417&lt;&gt;"",IF(BT417&lt;&gt;"s","&amp;ref(Item/Darkvision.jpg,nolink,25x25,Darkvision ("&amp;BT417&amp;"));","&amp;ref(Item/Spirit-Sight.jpg,nolink,25x25,Spirit Sight);"),""),IF(BU417&lt;&gt;"",IF(LEFT(BU417,1)&lt;&gt;"t","&amp;ref(Item/Regeneration.jpg,nolink,25x25,Regeneration ("&amp;BU417&amp;"));","&amp;ref(Item/True-Regeneration.jpg,nolink,25x25,True Regeneration ("&amp;MID(BU417,2,LEN(BU417)-1)&amp;"));"),""),IF(BV417&lt;&gt;"",IF(BV417&gt;0,"&amp;ref(Item/Reinvigoration.jpg,nolink,25x25,Reinvigoration ("&amp;BV417&amp;"));","&amp;ref(Item/Exhaustion.jpg,nolink,25x25,Exhaustion ("&amp;BV417&amp;"));"),""),IF(BW417&lt;&gt;"",IF(LEFT(BW417,1)&lt;&gt;"f","&amp;ref(Item/Stealthy-Boost.jpg,nolink,25x25,Stealth Boost ("&amp;BW417&amp;"));","&amp;ref(Item/Stealthy.jpg,nolink,25x25,Stealthy ("&amp;MID(BW417,2,LEN(BW417)-1)&amp;"));"),""),IF(BX417&lt;&gt;"","&amp;ref(Item/Invisible.jpg,nolink,25x25,Invisible);",""),IF(BY417&lt;&gt;"","&amp;ref(Item/Assassin.jpg,nolink,25x25,Assassin);",""),IF(BZ417&lt;&gt;"","&amp;ref(Item/Seduction.jpg,nolink,25x25,Seduction);",""),IF(CA417&lt;&gt;"","&amp;ref(Item/Reaper.jpg,nolink,25x25,Reaper ("&amp;CA417&amp;"));",""),IF(CB417&lt;&gt;"","&amp;ref(Item/Heretic.jpg,nolink,25x25,Heretic ("&amp;CB417&amp;"));",""),IF(CC417&lt;&gt;"","&amp;ref(Item/Inquisitor.jpg,nolink,25x25,Inquisitor);",""),IF(CD417&lt;&gt;"","&amp;ref(Item/Adept-Sacrificer.jpg,nolink,25x25,Adept Sacrificer ("&amp;CD417&amp;"));",""),IF(CE417&lt;&gt;"","&amp;ref(Item/Dominion-Spreader.jpg,nolink,25x25,Dominion Spreader ("&amp;CE417&amp;"));",""),IF(CF417&lt;&gt;"","&amp;ref(Item/Gold-Maker.jpg,nolink,25x25,Gold Maker ("&amp;CF417&amp;"));",""))</f>
        <v>&amp;ref(Item/Spirit-Sight.jpg,nolink,25x25,Spirit Sight);</v>
      </c>
      <c r="EZ417" t="str">
        <f>CONCATENATE(IF(CG417&lt;&gt;"",IF(CG417&gt;0,"&amp;ref(Item/Inspirational.jpg,nolink,25x25,Inspirational ("&amp;CG417&amp;"));","&amp;ref(Item/Uninspirational.jpg,nolink,25x25,Inspirational ("&amp;CG417&amp;"));"),""),IF(CH417&lt;&gt;"","&amp;ref(Item/Taskmaster.jpg,nolink,25x25,Taskmaster ("&amp;CH417&amp;"));",""),IF(CI417&lt;&gt;"","&amp;ref(Item/Beastmaster.jpg,nolink,25x25,Beastmaster ("&amp;CI417&amp;"));",""),IF(CJ417&lt;&gt;"","&amp;ref(Nation/LivingLead.jpg,nolink,25x25,Leadership ("&amp;CJ417&amp;"));",""),IF(CK417&lt;&gt;"","&amp;ref(Nation/MagicLead.jpg,nolink,25x25,Magic Leadership ("&amp;CK417&amp;"));",""),IF(CL417&lt;&gt;"","&amp;ref(Nation/UndeadLead.jpg,nolink,25x25,Undead Leadership ("&amp;CL417&amp;"));",""),IF(CM417&lt;&gt;"","&amp;ref(Item/Pillager.jpg,nolink,25x25,Pillager ("&amp;CM417&amp;"));",""),IF(CN417&lt;&gt;"","&amp;ref(Item/Patrol-Bonus.jpg,nolink,25x25,Patrol Bonus ("&amp;CN417&amp;"));",""),IF(CO417&lt;&gt;"",IF(CO417&gt;0,"&amp;ref(Item/Supply-Bonus.jpg,nolink,25x25,Supply Bonus ("&amp;CO417&amp;"));","&amp;ref(Item/Gluttony.jpg,nolink,25x25,Gluttony ("&amp;ABS(CO417)&amp;"));"),""),IF(CP417&lt;&gt;"",IF(CP417&gt;0,"&amp;ref(Item/Water-Breathing.jpg,nolink,25x25,Gift of Water Breathing ("&amp;CP417&amp;"));","&amp;ref(Item/Water-Breathing.jpg,nolink,25x25,Water Breathing);"),""),IF(CQ417&lt;&gt;"","&amp;ref(Item/Sailing.jpg,nolink,25x25,Sailing (Size points "&amp;LEFT(CQ417,LEN(CQ417)-1)&amp;", max size "&amp;RIGHT(CQ417)&amp;"));",""),IF(CR417&lt;&gt;"",IF(LEFT(CR417,1)&lt;&gt;"d",IF(LEFT(CR417,1)&lt;&gt;"g","&amp;ref(Item/Healer.jpg,nolink,25x25,Healer ("&amp;CR417&amp;"));","&amp;ref(Item/Disease-Grinder.jpg,nolink,25x25,Disease Grinder ("&amp;MID(CR417,2,LEN(CR417)-1)&amp;"));"),"&amp;ref(Item/Disease-Healer.jpg,nolink,25x25,Disease Healer ("&amp;MID(CR417,2,LEN(CR417)-1)&amp;"));"),""),IF(CS417&lt;&gt;"","&amp;ref(Item/Mason.jpg,nolink,25x25,Mason);",""))</f>
        <v>&amp;ref(Item/Inspirational.jpg,nolink,25x25,Inspirational (1));&amp;ref(Nation/LivingLead.jpg,nolink,25x25,Leadership (25));</v>
      </c>
      <c r="FA417" t="str">
        <f>CONCATENATE(IF(CT417&lt;&gt;"","&amp;ref(Item/Ethereal.jpg,nolink,25x25,Ethereal);",""),IF(CU417&lt;&gt;"","&amp;ref(Item/Swiftness.jpg,nolink,25x25,Swiftness ("&amp;CU417&amp;"));",""),IF(CV417&lt;&gt;"","&amp;ref(Item/Quickness.jpg,nolink,25x25,Quickness);",""),IF(CW417&lt;&gt;"",IF(CW417&lt;&gt;"l","&amp;ref(Item/Enlarged.jpg,nolink,25x25,Enlarged);","&amp;ref(Item/Enlarged.jpg,nolink,25x25,Enlarged (Up to Size 4));"),""),IF(CX417&lt;&gt;"","&amp;ref(Item/Storm-Power.jpg,nolink,25x25,Storm Power ("&amp;CX417&amp;"));",""),IF(CY417&lt;&gt;"","&amp;ref(Item/Lucky.jpg,nolink,25x25,Lucky);",""),IF(CZ417&lt;&gt;"","&amp;ref(Item/Twist-Fate.jpg,nolink,25x25,Twist Fate);",""),IF(DA417&lt;&gt;"","&amp;ref(Item/Fool's-Luck.jpg,nolink,25x25,Fool's Luck);",""),IF(DB417&lt;&gt;"","&amp;ref(Item/Cursed.jpg,nolink,25x25,Cursed);",""),IF(DC417&lt;&gt;"","&amp;ref(Item/Horror-Marked.jpg,nolink,25x25,Causes Horror Mark);",""),IF(DD417&lt;&gt;"","&amp;ref(Item/Diseased.jpg,nolink,25x25,Diseased);",""),IF(DE417&lt;&gt;"","&amp;ref(Item/Affliction.jpg,nolink,25x25,Lost one eye);",""),IF(DF417&lt;&gt;"","&amp;ref(Item/Affliction.jpg,nolink,25x25,Chest Wound);",""),IF(DG417&lt;&gt;"","&amp;ref(Item/Affliction.jpg,nolink,25x25,Feeble Minded);",""),IF(DH417&lt;&gt;"","&amp;ref(Item/Insane.jpg,nolink,25x25,Insane ("&amp;DH417&amp;"));",""),IF(DI417&lt;&gt;"","&amp;ref(Item/Siege-Bonus.jpg,nolink,25x25,Siege Bonus ("&amp;DI417&amp;"));",""),IF(DJ417&lt;&gt;"","&amp;ref(Item/Flying.jpg,nolink,25x25,Flying"&amp;IF(DJ417&gt;0," (Map Move "&amp;DJ417&amp;")","")&amp;");",""),IF(DK417&lt;&gt;"","&amp;ref(Item/Storm-Immunity.jpg,nolink,25x25,Storm Immunity);",""),IF(DL417&lt;&gt;"","&amp;ref(Item/Floating.jpg,nolink,25x25,Floating);",""),IF(DM417&lt;&gt;"","&amp;ref(Item/Forest-Survival.jpg,nolink,25x25,Forest Survival);",""),IF(DN417&lt;&gt;"","&amp;ref(Item/Mountain-Survival.jpg,nolink,25x25,Mountain Survival);",""),IF(DO417&lt;&gt;"","&amp;ref(Item/Swamp-Survival.jpg,nolink,25x25,Swamp Survival);",""),IF(DP417&lt;&gt;"","&amp;ref(Item/Wasteland-Survival.jpg,nolink,25x25,Wasteland Survival);",""),IF(DQ417&lt;&gt;"","&amp;ref(Item/Snow-Move.jpg,nolink,25x25,Snow Move);",""),IF(DR417&lt;&gt;"","&amp;ref(Item/Swimming.jpg,nolink,25x25,Swimming);",""))</f>
        <v>&amp;ref(Item/Quickness.jpg,nolink,25x25,Quickness);&amp;ref(Item/Lucky.jpg,nolink,25x25,Lucky);</v>
      </c>
      <c r="FB417" t="str">
        <f>CONCATENATE(IF(DS417&lt;&gt;"","&amp;ref(Item/Blood-Searcher.jpg,nolink,25x25,Blood Searcher ("&amp;DS417&amp;"));",""),IF(DT417&lt;&gt;"","&amp;ref(Item/Reanimation-Bonus.jpg,nolink,25x25,Reanimation Bonus ("&amp;DT417&amp;"));",""),IF(DU417&lt;&gt;"","&amp;ref(Item/Dragon-Master.jpg,nolink,25x25,Dragon Master ("&amp;DU417&amp;"));",""),IF(DV417&lt;&gt;"","&amp;ref(Item/Ivy-Lord.jpg,nolink,25x25,Ivy Lord ("&amp;DV417&amp;"));",""),IF(DW417&lt;&gt;"","&amp;ref(Item/Adept-Cross-Breeder.jpg,nolink,25x25,Adept Cross Breeder ("&amp;DW417&amp;"));",""),IF(DX417&lt;&gt;"","&amp;ref(Item/Forge-Bonus.jpg,nolink,25x25,Forge Bonus ("&amp;DX417&amp;"));",""),IF(DY417&lt;&gt;"","&amp;ref(Item/Master-Smith.jpg,nolink,25x25,Master Smith ("&amp;DY417&amp;"));",""),IF(DZ417&lt;&gt;"","&amp;ref(Item/Master-Ritualist.jpg,nolink,25x25,Master Ritualist ("&amp;DZ417&amp;"));",""),IF(EA417&lt;&gt;"","&amp;ref(Item/Alchemist.jpg,nolink,25x25,Alchemist ("&amp;EA417&amp;"));",""),IF(EB417&lt;&gt;"","&amp;ref(Item/Communion-Master.jpg,nolink,25x25,Communion Master);",""),IF(EC417&lt;&gt;"","&amp;ref(Item/Communion-Slave.jpg,nolink,25x25,Communion Slave);",""),IF(ED417&lt;&gt;"","&amp;ref(Item/Adept-Researcher.jpg,nolink,25x25,Adept Researcher ("&amp;ED417&amp;"));",""),IF(EE417&lt;&gt;"","&amp;ref(Spell/P_Fire.jpg,nolink,25x25,Fire Magic Bonus ("&amp;EE417&amp;"));",""),IF(EF417&lt;&gt;"","&amp;ref(Spell/P_Air.jpg,nolink,25x25,Air Magic Bonus ("&amp;EF417&amp;"));",""),IF(EG417&lt;&gt;"","&amp;ref(Spell/P_Water.jpg,nolink,25x25,Water Magic Bonus ("&amp;EG417&amp;"));",""),IF(EH417&lt;&gt;"","&amp;ref(Spell/P_Earth.jpg,nolink,25x25,Earth Magic Bonus ("&amp;EH417&amp;"));",""),IF(EI417&lt;&gt;"","&amp;ref(Spell/P_Astral.jpg,nolink,25x25,Astral Magic Bonus ("&amp;EI417&amp;"));",""),IF(EJ417&lt;&gt;"","&amp;ref(Spell/P_Death.jpg,nolink,25x25,Death Magic Bonus ("&amp;EJ417&amp;"));",""),IF(EK417&lt;&gt;"","&amp;ref(Spell/P_Nature.jpg,nolink,25x25,Nature Magic Bonus ("&amp;EK417&amp;"));",""),IF(EL417&lt;&gt;"","&amp;ref(Spell/P_Blood.jpg,nolink,25x25,Blood Magic Bonus ("&amp;EL417&amp;"));",""),IF(EM417&lt;&gt;"","&amp;ref(Spell/P_Holy.jpg,nolink,25x25,Priest Bonus ("&amp;EM417&amp;"));",""))</f>
        <v/>
      </c>
      <c r="FC417" t="str">
        <f>CONCATENATE(IF(EN417&lt;&gt;"","&amp;ref(Item/Far-Caster.jpg,nolink,25x25,Far Caster ("&amp;SUBSTITUTE(SUBSTITUTE(SUBSTITUTE(SUBSTITUTE(SUBSTITUTE(SUBSTITUTE(SUBSTITUTE(SUBSTITUTE(SUBSTITUTE(SUBSTITUTE(SUBSTITUTE(SUBSTITUTE(EN417,"火","Fire, "),"風","Air, "),"水","Water, "),"地","Earth, "),"星","Astral, "),"死","Death, "),"緑","Nature, "),"血","Blood, "),"聖","Priest, "),"霊","Elemental, "),"魔","Sorcery, "),"全","All, ")&amp;"));",""),IF(EO417&lt;&gt;"",SUBSTITUTE(SUBSTITUTE(SUBSTITUTE(SUBSTITUTE(SUBSTITUTE(SUBSTITUTE(SUBSTITUTE(SUBSTITUTE(EO417,"火","&amp;ref(Spell/V_Fire.jpg,nolink,25x25,Fire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(")&amp;"));",""),IF(EP417&lt;&gt;"",SUBSTITUTE(SUBSTITUTE(SUBSTITUTE(SUBSTITUTE(SUBSTITUTE(SUBSTITUTE(SUBSTITUTE(SUBSTITUTE(EP417,"火","&amp;ref(Spell/Vt_Fire.jpg,nolink,25x25,Temporary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D417" t="str">
        <f>IF(EX417&lt;&gt;"n/a",CONCATENATE(EX417,EY417,IF(AND(OR(EX417&lt;&gt;"",EY417&lt;&gt;""),OR(EZ417&lt;&gt;"",FA417&lt;&gt;"")),"&amp;br;",""),EZ417,FA417,IF(AND(OR(EX417&lt;&gt;"",EY417&lt;&gt;"",EZ417&lt;&gt;"",FA417&lt;&gt;""),OR(FB417&lt;&gt;"",FC417&lt;&gt;"")),"&amp;br;",""),FB417,FC417,IF(AND(OR(EX417&lt;&gt;"",EY417&lt;&gt;"",EZ417&lt;&gt;"",FA417&lt;&gt;"",FB417&lt;&gt;"",FC417&lt;&gt;""),EQ417&lt;&gt;""),"&amp;br;",""),SUBSTITUTE(EQ417,"\n","&amp;br;")),"")</f>
        <v>&amp;ref(Item/Spirit-Sight.jpg,nolink,25x25,Spirit Sight);&amp;br;&amp;ref(Item/Inspirational.jpg,nolink,25x25,Inspirational (1));&amp;ref(Nation/LivingLead.jpg,nolink,25x25,Leadership (25));&amp;ref(Item/Quickness.jpg,nolink,25x25,Quickness);&amp;ref(Item/Lucky.jpg,nolink,25x25,Lucky);&amp;br;装備解除不可&amp;br;デスマッチ強制参加</v>
      </c>
      <c r="FE417" t="str">
        <f>CONCATENATE(IF(EV417&lt;&gt;"n/a",EV417,IF(EW417&lt;&gt;"n/a",EW417,IF(EX417&lt;&gt;"n/a",FD417,""))),IF(FF417&lt;&gt;"~","&amp;br;"&amp;FF417,""),IF(FG417&lt;&gt;"~","&amp;br;"&amp;FG417,""))</f>
        <v>&amp;ref(Item/Spirit-Sight.jpg,nolink,25x25,Spirit Sight);&amp;br;&amp;ref(Item/Inspirational.jpg,nolink,25x25,Inspirational (1));&amp;ref(Nation/LivingLead.jpg,nolink,25x25,Leadership (25));&amp;ref(Item/Quickness.jpg,nolink,25x25,Quickness);&amp;ref(Item/Lucky.jpg,nolink,25x25,Lucky);&amp;br;装備解除不可&amp;br;デスマッチ強制参加</v>
      </c>
      <c r="FF417" t="str">
        <f>IF(EV417&lt;&gt;"n/a",IF(EW417&lt;&gt;"n/a","&amp;br;"&amp;EW417,IF(EX417&lt;&gt;"n/a","&amp;br;"&amp;FD417,"~")),IF(AND(EW417&lt;&gt;"n/a",EX417&lt;&gt;"n/a"),"&amp;br;"&amp;FD417,"~"))</f>
        <v>~</v>
      </c>
      <c r="FG417" t="str">
        <f>IF(AND(EV417&lt;&gt;"n/a",EW417&lt;&gt;"n/a",EX417&lt;&gt;"n/a"),IF(EX417&lt;&gt;"n/a","&amp;br;"&amp;FD417,""),"~")</f>
        <v>~</v>
      </c>
      <c r="FH417" s="24" t="str">
        <f t="shared" si="111"/>
        <v xml:space="preserve">|BGCOLOR(#000000):&amp;ref(Item/Misc/Champion's-Medal.jpg,nolink,75x75,Champion's Medal);|BGCOLOR(BLACK):COLOR(WHITE):''Champion's Medal''|雑貨|&amp;ref(Spell/P_Fire.jpg,nolink,25x25,Fire);5|&amp;ref(Spell/V_Fire.jpg,nolink,25x25,Fire Gem);40|
|~|&gt;|&gt;|&gt;|&amp;ref(Item/Spirit-Sight.jpg,nolink,25x25,Spirit Sight);&amp;br;&amp;ref(Item/Inspirational.jpg,nolink,25x25,Inspirational (1));&amp;ref(Nation/LivingLead.jpg,nolink,25x25,Leadership (25));&amp;ref(Item/Quickness.jpg,nolink,25x25,Quickness);&amp;ref(Item/Lucky.jpg,nolink,25x25,Lucky);&amp;br;装備解除不可&amp;br;デスマッチ強制参加|
|&gt;|&gt;|&gt;|&gt;|BGCOLOR(#F5F5F5):デスマッチ景品の一つ。指揮能力と霊視を与える|
</v>
      </c>
    </row>
    <row r="418" spans="1:164" x14ac:dyDescent="0.15">
      <c r="A418" t="str">
        <f t="shared" si="112"/>
        <v>雑貨12E</v>
      </c>
      <c r="C418" s="1" t="s">
        <v>10725</v>
      </c>
      <c r="E418" s="1">
        <v>12</v>
      </c>
      <c r="F418" s="1" t="s">
        <v>10726</v>
      </c>
      <c r="H418" s="1" t="s">
        <v>10727</v>
      </c>
      <c r="J418" s="1">
        <v>5</v>
      </c>
      <c r="BT418" s="2" t="s">
        <v>10728</v>
      </c>
      <c r="EQ418" s="7" t="s">
        <v>10729</v>
      </c>
      <c r="ER418" s="20" t="s">
        <v>10730</v>
      </c>
      <c r="ES418" t="str">
        <f>CONCATENATE("BGCOLOR(#000000):&amp;ref(Item/",SUBSTITUTE(SUBSTITUTE(SUBSTITUTE(SUBSTITUTE(SUBSTITUTE(SUBSTITUTE(SUBSTITUTE(C418,"片手","SH Weapons"),"両手","DH Weapons"),"盾","Shields"),"兜","Helms"),"鎧","Armors"),"靴","Boots"),"雑貨","Misc"),"/",SUBSTITUTE(SUBSTITUTE(IF(G418&lt;&gt;"",G418,F418)," ","-"),"ö","o"),".jpg,nolink,75x75,",F418,");","|","BGCOLOR(BLACK):COLOR(WHITE):''",F418,"''")</f>
        <v>BGCOLOR(#000000):&amp;ref(Item/Misc/Eye-of-the-Grey-Ones.jpg,nolink,75x75,Eye of the Grey Ones);|BGCOLOR(BLACK):COLOR(WHITE):''Eye of the Grey Ones''</v>
      </c>
      <c r="ET418" t="str">
        <f>SUBSTITUTE(SUBSTITUTE(SUBSTITUTE(SUBSTITUTE(SUBSTITUTE(SUBSTITUTE(SUBSTITUTE(SUBSTITUTE(SUBSTITUTE(H418&amp;I418,"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&amp;ref(Spell/P_Death.jpg,nolink,25x25,Death);1</v>
      </c>
      <c r="EU418" t="str">
        <f>SUBSTITUTE(SUBSTITUTE(SUBSTITUTE(SUBSTITUTE(SUBSTITUTE(SUBSTITUTE(SUBSTITUTE(SUBSTITUTE(LEFT(H418,1)&amp;J418&amp;IF(I418&lt;&gt;"",LEFT(I418,1)&amp;K418,""),"火","&amp;ref(Spell/V_Fire.jpg,nolink,25x25,Fire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&amp;ref(Spell/V_Death.jpg,nolink,25x25,Death Gem);5</v>
      </c>
      <c r="EV418" t="str">
        <f>IF(L418&lt;&gt;"",CONCATENATE("攻撃力：",L418,SUBSTITUTE(SUBSTITUTE(SUBSTITUTE(SUBSTITUTE(SUBSTITUTE(SUBSTITUTE(SUBSTITUTE(SUBSTITUTE(SUBSTITUTE(M418,"切","&amp;ref(Item/D_Slash.jpg,nolink,25x25,Slash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N418,"ap","&amp;br;防御貫通"),"an","&amp;br;防御無視"),SUBSTITUTE(SUBSTITUTE(O418,"p","&amp;br;吸収攻撃（上限5）"),"f","&amp;br;吸収攻撃"),IF(P418&lt;&gt;"","&amp;br;ダメージ上限"&amp;P418,""),SUBSTITUTE(SUBSTITUTE(Q418,"2","&amp;br;対デーモン二倍打"),"3","&amp;br;対アンデッド/デーモン三倍打"),IF(R418&lt;&gt;"","&amp;br;対魔法生物2倍打",""),SUBSTITUTE(SUBSTITUTE(S418,"2","&amp;br;対小型二倍打"),"3","&amp;br;対大型三倍打"),SUBSTITUTE(SUBSTITUTE(SUBSTITUTE(T418,"0","&amp;br;筋力加算なし"),"2","&amp;br;筋力加算二分の一"),"3","&amp;br;筋力加算三分の一"),IF(U418&lt;&gt;"","&amp;br;第一撃に突撃ボーナス加算",""),IF(V418&lt;&gt;"","&amp;br;殺した敵をゾンビ化",""),IF(W418&lt;&gt;"","&amp;br;筋力加算+25%",""),IF(X418&lt;&gt;"","&amp;br;対盾攻撃修正+2",""),IF(Y418&lt;&gt;"","&amp;br;頭部優先攻撃",""),SUBSTITUTE(SUBSTITUTE(SUBSTITUTE(Z418,"n","&amp;br;抵抗可能"),"e","&amp;br;抵抗容易"),"h","&amp;br;抵抗困難"),IF(AA418&lt;&gt;"","&amp;br;ボーナス武器",""),IF(AB418&lt;&gt;"","&amp;br;"&amp;IF(AB418&gt;0,AB418&amp;"回連続攻撃",ABS(AB418)+1&amp;"ラウンド毎に1回攻撃"),""),IF(AC418&lt;&gt;"","&amp;br;効果範囲："&amp;AC418,""),IF(AD418&lt;&gt;"","&amp;br;効果継続："&amp;AC418,""),IF(AE418&lt;&gt;"","&amp;br;攻撃修正："&amp;AE418&amp;"&amp;br;防御修正："&amp;AF418&amp;"&amp;br;長さ："&amp;AK418,""),IF(AG418&lt;&gt;"","&amp;br;射程："&amp;SUBSTITUTE(SUBSTITUTE(SUBSTITUTE(AG418,"s","筋力"),"h","筋力/2"),"t","筋力/3")&amp;"&amp;br;精度修正："&amp;AH418&amp;"&amp;br;弾数："&amp;AI418&amp;IF(AJ418&lt;&gt;"","&amp;br;水中使用可能",""),""),IF(AT418&lt;&gt;"","&amp;br;負傷時追撃："&amp;AT418,""),IF(AU418&lt;&gt;"","&amp;br;命中時追撃："&amp;AU418,""),IF(AV418&lt;&gt;"","&amp;br;攻撃時追撃："&amp;AV418,"")),"n/a")</f>
        <v>n/a</v>
      </c>
      <c r="EW418" t="str">
        <f>IF(AQ418&lt;&gt;"",CONCATENATE(IF(AL418&lt;&gt;"","頭部防護："&amp;AL418,""),IF(AM418&lt;&gt;"",IF(AL418&lt;&gt;"","&amp;br;","")&amp;"胴体防護："&amp;AM418,""),IF(AN418&lt;&gt;"","盾軽減力："&amp;AN418,""),IF(AO418&lt;&gt;"","&amp;br;防御修正："&amp;AO418,""),IF(AP418&lt;&gt;"","&amp;br;盾対応力："&amp;AP418,""),IF(AQ418&lt;&gt;"","&amp;br;装備負担："&amp;AQ418,""),IF(AR418&lt;&gt;"","&amp;br;行軍速度：-"&amp;AR418,""),IF(AS418&lt;&gt;"","&amp;br;魔法の防具","")),"n/a")</f>
        <v>n/a</v>
      </c>
      <c r="EX418" t="str">
        <f>IF(COUNTA(AW418:EQ418)&lt;&gt;0,CONCATENATE(IF(AW418&lt;&gt;"",IF(AW418&gt;0,"&amp;ref(Item/Fire-Resistant.jpg,nolink,25x25,Fire Resistant ("&amp;AW418&amp;"));","&amp;ref(Item/Susceptible-to-Fire.jpg,nolink,25x25,Susceptible to Fire ("&amp;ABS(AW418)&amp;"));"),""),IF(AX418&lt;&gt;"",IF(AX418&gt;0,"&amp;ref(Item/Shock-Resistant.jpg,nolink,25x25,Shock Resistant ("&amp;AX418&amp;"));","&amp;ref(Item/Susceptible-to-Shock.jpg,nolink,25x25,Susceptible to Shock ("&amp;ABS(AX418)&amp;"));"),""),IF(AY418&lt;&gt;"",IF(AY418&gt;0,"&amp;ref(Item/Cold-Resistant.jpg,nolink,25x25,Cold Resistant ("&amp;AY418&amp;"));","&amp;ref(Item/Susceptible-to-Cold.jpg,nolink,25x25,Susceptible to Cold ("&amp;ABS(AY418)&amp;"));"),""),IF(AZ418&lt;&gt;"",IF(AZ418&gt;0,"&amp;ref(Item/Poison-Resistant.jpg,nolink,25x25,Poison Resistant ("&amp;AZ418&amp;"));","&amp;ref(Item/Susceptible-to-Poison.jpg,nolink,25x25,Susceptible to Poison ("&amp;ABS(AZ418)&amp;"));"),""),IF(BA418&lt;&gt;"","&amp;ref(Item/Affliction-Resistance.jpg,nolink,25x25,Affliction Resistance ("&amp;BA418&amp;"));",""),IF(BB418&lt;&gt;"","&amp;ref(Item/Ice-Protection.jpg,nolink,25x25,Ice Protection ("&amp;BB418&amp;"));",""),IF(BC418&lt;&gt;"","&amp;ref(Item/Invulnerable.jpg,nolink,25x25,Invulnerable ("&amp;BC418&amp;"));",""),IF(BD418&lt;&gt;"","&amp;ref(Item/Protective-Force.jpg,nolink,25x25,Protective Force ("&amp;BD418&amp;"));",""),IF(BE418&lt;&gt;"","&amp;ref(Item/Awe.jpg,nolink,25x25,Awe ("&amp;BE418&amp;"));",""),IF(BF418&lt;&gt;"","&amp;ref(Item/Animal-Awe.jpg,nolink,25x25,Animal Awe ("&amp;BF418&amp;"));",""),IF(BG418&lt;&gt;"","&amp;ref(Item/Causes-Fear.jpg,nolink,25x25,Fear ("&amp;BG418&amp;"));",""),IF(BH418&lt;&gt;"","&amp;ref(Item/Heat.jpg,nolink,25x25,Heat ("&amp;BH418&amp;"));",""),IF(BI418&lt;&gt;"","&amp;ref(Item/Chill.jpg,nolink,25x25,Chill ("&amp;BI418&amp;"));",""),IF(BJ418&lt;&gt;"","&amp;ref(Item/Fire-Shield.jpg,nolink,25x25,Fire Shield ("&amp;BJ418&amp;"));",""),IF(BK418&lt;&gt;"","&amp;ref(Item/Air-Shield.jpg,nolink,25x25,Air Shield ("&amp;BK418&amp;"));",""),IF(BL418&lt;&gt;"","&amp;ref(Item/Overcharged.jpg,nolink,25x25,Overcharged);",""),IF(BM418&lt;&gt;"","&amp;ref(Item/Poison-Barbs.jpg,nolink,25x25,Poison Barbs);",""),IF(BN418&lt;&gt;"","&amp;ref(Item/Petrification.jpg,nolink,25x25,Petrification);",""),IF(BO418&lt;&gt;"","&amp;ref(Item/Damage-Reversal.jpg,nolink,25x25,Damage Reversal ("&amp;BO418+12&amp;" vs MR));","")),"n/a")</f>
        <v/>
      </c>
      <c r="EY418" t="str">
        <f>CONCATENATE(IF(BP418&lt;&gt;"",IF(BP418="s","&amp;ref(Item/Sacred-Bless.jpg,nolink,25x25,Blessed (Sacred Only));","&amp;ref(Item/Blessed.jpg,nolink,25x25,Blessed);"),""),IF(BQ418&lt;&gt;"","&amp;ref(Item/Berserker.jpg,nolink,25x25,Berserker ("&amp;BQ418&amp;"));",""),IF(BR418&lt;&gt;"","&amp;ref(Item/Gone-Berserk.jpg,nolink,25x25,Gone Berserk);",""),IF(BS418&lt;&gt;"","&amp;ref(Item/Trample.jpg,nolink,25x25,Trample);",""),IF(BT418&lt;&gt;"",IF(BT418&lt;&gt;"s","&amp;ref(Item/Darkvision.jpg,nolink,25x25,Darkvision ("&amp;BT418&amp;"));","&amp;ref(Item/Spirit-Sight.jpg,nolink,25x25,Spirit Sight);"),""),IF(BU418&lt;&gt;"",IF(LEFT(BU418,1)&lt;&gt;"t","&amp;ref(Item/Regeneration.jpg,nolink,25x25,Regeneration ("&amp;BU418&amp;"));","&amp;ref(Item/True-Regeneration.jpg,nolink,25x25,True Regeneration ("&amp;MID(BU418,2,LEN(BU418)-1)&amp;"));"),""),IF(BV418&lt;&gt;"",IF(BV418&gt;0,"&amp;ref(Item/Reinvigoration.jpg,nolink,25x25,Reinvigoration ("&amp;BV418&amp;"));","&amp;ref(Item/Exhaustion.jpg,nolink,25x25,Exhaustion ("&amp;BV418&amp;"));"),""),IF(BW418&lt;&gt;"",IF(LEFT(BW418,1)&lt;&gt;"f","&amp;ref(Item/Stealthy-Boost.jpg,nolink,25x25,Stealth Boost ("&amp;BW418&amp;"));","&amp;ref(Item/Stealthy.jpg,nolink,25x25,Stealthy ("&amp;MID(BW418,2,LEN(BW418)-1)&amp;"));"),""),IF(BX418&lt;&gt;"","&amp;ref(Item/Invisible.jpg,nolink,25x25,Invisible);",""),IF(BY418&lt;&gt;"","&amp;ref(Item/Assassin.jpg,nolink,25x25,Assassin);",""),IF(BZ418&lt;&gt;"","&amp;ref(Item/Seduction.jpg,nolink,25x25,Seduction);",""),IF(CA418&lt;&gt;"","&amp;ref(Item/Reaper.jpg,nolink,25x25,Reaper ("&amp;CA418&amp;"));",""),IF(CB418&lt;&gt;"","&amp;ref(Item/Heretic.jpg,nolink,25x25,Heretic ("&amp;CB418&amp;"));",""),IF(CC418&lt;&gt;"","&amp;ref(Item/Inquisitor.jpg,nolink,25x25,Inquisitor);",""),IF(CD418&lt;&gt;"","&amp;ref(Item/Adept-Sacrificer.jpg,nolink,25x25,Adept Sacrificer ("&amp;CD418&amp;"));",""),IF(CE418&lt;&gt;"","&amp;ref(Item/Dominion-Spreader.jpg,nolink,25x25,Dominion Spreader ("&amp;CE418&amp;"));",""),IF(CF418&lt;&gt;"","&amp;ref(Item/Gold-Maker.jpg,nolink,25x25,Gold Maker ("&amp;CF418&amp;"));",""))</f>
        <v>&amp;ref(Item/Spirit-Sight.jpg,nolink,25x25,Spirit Sight);</v>
      </c>
      <c r="EZ418" t="str">
        <f>CONCATENATE(IF(CG418&lt;&gt;"",IF(CG418&gt;0,"&amp;ref(Item/Inspirational.jpg,nolink,25x25,Inspirational ("&amp;CG418&amp;"));","&amp;ref(Item/Uninspirational.jpg,nolink,25x25,Inspirational ("&amp;CG418&amp;"));"),""),IF(CH418&lt;&gt;"","&amp;ref(Item/Taskmaster.jpg,nolink,25x25,Taskmaster ("&amp;CH418&amp;"));",""),IF(CI418&lt;&gt;"","&amp;ref(Item/Beastmaster.jpg,nolink,25x25,Beastmaster ("&amp;CI418&amp;"));",""),IF(CJ418&lt;&gt;"","&amp;ref(Nation/LivingLead.jpg,nolink,25x25,Leadership ("&amp;CJ418&amp;"));",""),IF(CK418&lt;&gt;"","&amp;ref(Nation/MagicLead.jpg,nolink,25x25,Magic Leadership ("&amp;CK418&amp;"));",""),IF(CL418&lt;&gt;"","&amp;ref(Nation/UndeadLead.jpg,nolink,25x25,Undead Leadership ("&amp;CL418&amp;"));",""),IF(CM418&lt;&gt;"","&amp;ref(Item/Pillager.jpg,nolink,25x25,Pillager ("&amp;CM418&amp;"));",""),IF(CN418&lt;&gt;"","&amp;ref(Item/Patrol-Bonus.jpg,nolink,25x25,Patrol Bonus ("&amp;CN418&amp;"));",""),IF(CO418&lt;&gt;"",IF(CO418&gt;0,"&amp;ref(Item/Supply-Bonus.jpg,nolink,25x25,Supply Bonus ("&amp;CO418&amp;"));","&amp;ref(Item/Gluttony.jpg,nolink,25x25,Gluttony ("&amp;ABS(CO418)&amp;"));"),""),IF(CP418&lt;&gt;"",IF(CP418&gt;0,"&amp;ref(Item/Water-Breathing.jpg,nolink,25x25,Gift of Water Breathing ("&amp;CP418&amp;"));","&amp;ref(Item/Water-Breathing.jpg,nolink,25x25,Water Breathing);"),""),IF(CQ418&lt;&gt;"","&amp;ref(Item/Sailing.jpg,nolink,25x25,Sailing (Size points "&amp;LEFT(CQ418,LEN(CQ418)-1)&amp;", max size "&amp;RIGHT(CQ418)&amp;"));",""),IF(CR418&lt;&gt;"",IF(LEFT(CR418,1)&lt;&gt;"d",IF(LEFT(CR418,1)&lt;&gt;"g","&amp;ref(Item/Healer.jpg,nolink,25x25,Healer ("&amp;CR418&amp;"));","&amp;ref(Item/Disease-Grinder.jpg,nolink,25x25,Disease Grinder ("&amp;MID(CR418,2,LEN(CR418)-1)&amp;"));"),"&amp;ref(Item/Disease-Healer.jpg,nolink,25x25,Disease Healer ("&amp;MID(CR418,2,LEN(CR418)-1)&amp;"));"),""),IF(CS418&lt;&gt;"","&amp;ref(Item/Mason.jpg,nolink,25x25,Mason);",""))</f>
        <v/>
      </c>
      <c r="FA418" t="str">
        <f>CONCATENATE(IF(CT418&lt;&gt;"","&amp;ref(Item/Ethereal.jpg,nolink,25x25,Ethereal);",""),IF(CU418&lt;&gt;"","&amp;ref(Item/Swiftness.jpg,nolink,25x25,Swiftness ("&amp;CU418&amp;"));",""),IF(CV418&lt;&gt;"","&amp;ref(Item/Quickness.jpg,nolink,25x25,Quickness);",""),IF(CW418&lt;&gt;"",IF(CW418&lt;&gt;"l","&amp;ref(Item/Enlarged.jpg,nolink,25x25,Enlarged);","&amp;ref(Item/Enlarged.jpg,nolink,25x25,Enlarged (Up to Size 4));"),""),IF(CX418&lt;&gt;"","&amp;ref(Item/Storm-Power.jpg,nolink,25x25,Storm Power ("&amp;CX418&amp;"));",""),IF(CY418&lt;&gt;"","&amp;ref(Item/Lucky.jpg,nolink,25x25,Lucky);",""),IF(CZ418&lt;&gt;"","&amp;ref(Item/Twist-Fate.jpg,nolink,25x25,Twist Fate);",""),IF(DA418&lt;&gt;"","&amp;ref(Item/Fool's-Luck.jpg,nolink,25x25,Fool's Luck);",""),IF(DB418&lt;&gt;"","&amp;ref(Item/Cursed.jpg,nolink,25x25,Cursed);",""),IF(DC418&lt;&gt;"","&amp;ref(Item/Horror-Marked.jpg,nolink,25x25,Causes Horror Mark);",""),IF(DD418&lt;&gt;"","&amp;ref(Item/Diseased.jpg,nolink,25x25,Diseased);",""),IF(DE418&lt;&gt;"","&amp;ref(Item/Affliction.jpg,nolink,25x25,Lost one eye);",""),IF(DF418&lt;&gt;"","&amp;ref(Item/Affliction.jpg,nolink,25x25,Chest Wound);",""),IF(DG418&lt;&gt;"","&amp;ref(Item/Affliction.jpg,nolink,25x25,Feeble Minded);",""),IF(DH418&lt;&gt;"","&amp;ref(Item/Insane.jpg,nolink,25x25,Insane ("&amp;DH418&amp;"));",""),IF(DI418&lt;&gt;"","&amp;ref(Item/Siege-Bonus.jpg,nolink,25x25,Siege Bonus ("&amp;DI418&amp;"));",""),IF(DJ418&lt;&gt;"","&amp;ref(Item/Flying.jpg,nolink,25x25,Flying"&amp;IF(DJ418&gt;0," (Map Move "&amp;DJ418&amp;")","")&amp;");",""),IF(DK418&lt;&gt;"","&amp;ref(Item/Storm-Immunity.jpg,nolink,25x25,Storm Immunity);",""),IF(DL418&lt;&gt;"","&amp;ref(Item/Floating.jpg,nolink,25x25,Floating);",""),IF(DM418&lt;&gt;"","&amp;ref(Item/Forest-Survival.jpg,nolink,25x25,Forest Survival);",""),IF(DN418&lt;&gt;"","&amp;ref(Item/Mountain-Survival.jpg,nolink,25x25,Mountain Survival);",""),IF(DO418&lt;&gt;"","&amp;ref(Item/Swamp-Survival.jpg,nolink,25x25,Swamp Survival);",""),IF(DP418&lt;&gt;"","&amp;ref(Item/Wasteland-Survival.jpg,nolink,25x25,Wasteland Survival);",""),IF(DQ418&lt;&gt;"","&amp;ref(Item/Snow-Move.jpg,nolink,25x25,Snow Move);",""),IF(DR418&lt;&gt;"","&amp;ref(Item/Swimming.jpg,nolink,25x25,Swimming);",""))</f>
        <v/>
      </c>
      <c r="FB418" t="str">
        <f>CONCATENATE(IF(DS418&lt;&gt;"","&amp;ref(Item/Blood-Searcher.jpg,nolink,25x25,Blood Searcher ("&amp;DS418&amp;"));",""),IF(DT418&lt;&gt;"","&amp;ref(Item/Reanimation-Bonus.jpg,nolink,25x25,Reanimation Bonus ("&amp;DT418&amp;"));",""),IF(DU418&lt;&gt;"","&amp;ref(Item/Dragon-Master.jpg,nolink,25x25,Dragon Master ("&amp;DU418&amp;"));",""),IF(DV418&lt;&gt;"","&amp;ref(Item/Ivy-Lord.jpg,nolink,25x25,Ivy Lord ("&amp;DV418&amp;"));",""),IF(DW418&lt;&gt;"","&amp;ref(Item/Adept-Cross-Breeder.jpg,nolink,25x25,Adept Cross Breeder ("&amp;DW418&amp;"));",""),IF(DX418&lt;&gt;"","&amp;ref(Item/Forge-Bonus.jpg,nolink,25x25,Forge Bonus ("&amp;DX418&amp;"));",""),IF(DY418&lt;&gt;"","&amp;ref(Item/Master-Smith.jpg,nolink,25x25,Master Smith ("&amp;DY418&amp;"));",""),IF(DZ418&lt;&gt;"","&amp;ref(Item/Master-Ritualist.jpg,nolink,25x25,Master Ritualist ("&amp;DZ418&amp;"));",""),IF(EA418&lt;&gt;"","&amp;ref(Item/Alchemist.jpg,nolink,25x25,Alchemist ("&amp;EA418&amp;"));",""),IF(EB418&lt;&gt;"","&amp;ref(Item/Communion-Master.jpg,nolink,25x25,Communion Master);",""),IF(EC418&lt;&gt;"","&amp;ref(Item/Communion-Slave.jpg,nolink,25x25,Communion Slave);",""),IF(ED418&lt;&gt;"","&amp;ref(Item/Adept-Researcher.jpg,nolink,25x25,Adept Researcher ("&amp;ED418&amp;"));",""),IF(EE418&lt;&gt;"","&amp;ref(Spell/P_Fire.jpg,nolink,25x25,Fire Magic Bonus ("&amp;EE418&amp;"));",""),IF(EF418&lt;&gt;"","&amp;ref(Spell/P_Air.jpg,nolink,25x25,Air Magic Bonus ("&amp;EF418&amp;"));",""),IF(EG418&lt;&gt;"","&amp;ref(Spell/P_Water.jpg,nolink,25x25,Water Magic Bonus ("&amp;EG418&amp;"));",""),IF(EH418&lt;&gt;"","&amp;ref(Spell/P_Earth.jpg,nolink,25x25,Earth Magic Bonus ("&amp;EH418&amp;"));",""),IF(EI418&lt;&gt;"","&amp;ref(Spell/P_Astral.jpg,nolink,25x25,Astral Magic Bonus ("&amp;EI418&amp;"));",""),IF(EJ418&lt;&gt;"","&amp;ref(Spell/P_Death.jpg,nolink,25x25,Death Magic Bonus ("&amp;EJ418&amp;"));",""),IF(EK418&lt;&gt;"","&amp;ref(Spell/P_Nature.jpg,nolink,25x25,Nature Magic Bonus ("&amp;EK418&amp;"));",""),IF(EL418&lt;&gt;"","&amp;ref(Spell/P_Blood.jpg,nolink,25x25,Blood Magic Bonus ("&amp;EL418&amp;"));",""),IF(EM418&lt;&gt;"","&amp;ref(Spell/P_Holy.jpg,nolink,25x25,Priest Bonus ("&amp;EM418&amp;"));",""))</f>
        <v/>
      </c>
      <c r="FC418" t="str">
        <f>CONCATENATE(IF(EN418&lt;&gt;"","&amp;ref(Item/Far-Caster.jpg,nolink,25x25,Far Caster ("&amp;SUBSTITUTE(SUBSTITUTE(SUBSTITUTE(SUBSTITUTE(SUBSTITUTE(SUBSTITUTE(SUBSTITUTE(SUBSTITUTE(SUBSTITUTE(SUBSTITUTE(SUBSTITUTE(SUBSTITUTE(EN418,"火","Fire, "),"風","Air, "),"水","Water, "),"地","Earth, "),"星","Astral, "),"死","Death, "),"緑","Nature, "),"血","Blood, "),"聖","Priest, "),"霊","Elemental, "),"魔","Sorcery, "),"全","All, ")&amp;"));",""),IF(EO418&lt;&gt;"",SUBSTITUTE(SUBSTITUTE(SUBSTITUTE(SUBSTITUTE(SUBSTITUTE(SUBSTITUTE(SUBSTITUTE(SUBSTITUTE(EO418,"火","&amp;ref(Spell/V_Fire.jpg,nolink,25x25,Fire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(")&amp;"));",""),IF(EP418&lt;&gt;"",SUBSTITUTE(SUBSTITUTE(SUBSTITUTE(SUBSTITUTE(SUBSTITUTE(SUBSTITUTE(SUBSTITUTE(SUBSTITUTE(EP418,"火","&amp;ref(Spell/Vt_Fire.jpg,nolink,25x25,Temporary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D418" t="str">
        <f>IF(EX418&lt;&gt;"n/a",CONCATENATE(EX418,EY418,IF(AND(OR(EX418&lt;&gt;"",EY418&lt;&gt;""),OR(EZ418&lt;&gt;"",FA418&lt;&gt;"")),"&amp;br;",""),EZ418,FA418,IF(AND(OR(EX418&lt;&gt;"",EY418&lt;&gt;"",EZ418&lt;&gt;"",FA418&lt;&gt;""),OR(FB418&lt;&gt;"",FC418&lt;&gt;"")),"&amp;br;",""),FB418,FC418,IF(AND(OR(EX418&lt;&gt;"",EY418&lt;&gt;"",EZ418&lt;&gt;"",FA418&lt;&gt;"",FB418&lt;&gt;"",FC418&lt;&gt;""),EQ418&lt;&gt;""),"&amp;br;",""),SUBSTITUTE(EQ418,"\n","&amp;br;")),"")</f>
        <v>&amp;ref(Item/Spirit-Sight.jpg,nolink,25x25,Spirit Sight);&amp;br;視覚障害を無効化</v>
      </c>
      <c r="FE418" t="str">
        <f>CONCATENATE(IF(EV418&lt;&gt;"n/a",EV418,IF(EW418&lt;&gt;"n/a",EW418,IF(EX418&lt;&gt;"n/a",FD418,""))),IF(FF418&lt;&gt;"~","&amp;br;"&amp;FF418,""),IF(FG418&lt;&gt;"~","&amp;br;"&amp;FG418,""))</f>
        <v>&amp;ref(Item/Spirit-Sight.jpg,nolink,25x25,Spirit Sight);&amp;br;視覚障害を無効化</v>
      </c>
      <c r="FF418" t="str">
        <f>IF(EV418&lt;&gt;"n/a",IF(EW418&lt;&gt;"n/a","&amp;br;"&amp;EW418,IF(EX418&lt;&gt;"n/a","&amp;br;"&amp;FD418,"~")),IF(AND(EW418&lt;&gt;"n/a",EX418&lt;&gt;"n/a"),"&amp;br;"&amp;FD418,"~"))</f>
        <v>~</v>
      </c>
      <c r="FG418" t="str">
        <f>IF(AND(EV418&lt;&gt;"n/a",EW418&lt;&gt;"n/a",EX418&lt;&gt;"n/a"),IF(EX418&lt;&gt;"n/a","&amp;br;"&amp;FD418,""),"~")</f>
        <v>~</v>
      </c>
      <c r="FH418" s="24" t="str">
        <f t="shared" si="111"/>
        <v xml:space="preserve">|BGCOLOR(#000000):&amp;ref(Item/Misc/Eye-of-the-Grey-Ones.jpg,nolink,75x75,Eye of the Grey Ones);|BGCOLOR(BLACK):COLOR(WHITE):''Eye of the Grey Ones''|雑貨|&amp;ref(Spell/P_Death.jpg,nolink,25x25,Death);1|&amp;ref(Spell/V_Death.jpg,nolink,25x25,Death Gem);5|
|~|&gt;|&gt;|&gt;|&amp;ref(Item/Spirit-Sight.jpg,nolink,25x25,Spirit Sight);&amp;br;視覚障害を無効化|
|&gt;|&gt;|&gt;|&gt;|BGCOLOR(#F5F5F5):魔女三姉妹の共有品。赤の他人でも利用可能|
</v>
      </c>
    </row>
  </sheetData>
  <phoneticPr fontId="1"/>
  <conditionalFormatting sqref="H1:I1048576">
    <cfRule type="containsText" dxfId="25" priority="2" operator="containsText" text="聖">
      <formula>NOT(ISERROR(SEARCH("聖",H1)))</formula>
    </cfRule>
    <cfRule type="containsText" dxfId="24" priority="3" operator="containsText" text="血">
      <formula>NOT(ISERROR(SEARCH("血",H1)))</formula>
    </cfRule>
    <cfRule type="containsText" dxfId="23" priority="4" operator="containsText" text="緑">
      <formula>NOT(ISERROR(SEARCH("緑",H1)))</formula>
    </cfRule>
    <cfRule type="containsText" dxfId="22" priority="5" operator="containsText" text="死">
      <formula>NOT(ISERROR(SEARCH("死",H1)))</formula>
    </cfRule>
    <cfRule type="containsText" dxfId="21" priority="6" operator="containsText" text="星">
      <formula>NOT(ISERROR(SEARCH("星",H1)))</formula>
    </cfRule>
    <cfRule type="containsText" dxfId="20" priority="7" operator="containsText" text="地">
      <formula>NOT(ISERROR(SEARCH("地",H1)))</formula>
    </cfRule>
    <cfRule type="containsText" dxfId="19" priority="8" operator="containsText" text="水">
      <formula>NOT(ISERROR(SEARCH("水",H1)))</formula>
    </cfRule>
    <cfRule type="containsText" dxfId="18" priority="9" operator="containsText" text="風">
      <formula>NOT(ISERROR(SEARCH("風",H1)))</formula>
    </cfRule>
    <cfRule type="containsText" dxfId="17" priority="10" operator="containsText" text="火">
      <formula>NOT(ISERROR(SEARCH("火",H1)))</formula>
    </cfRule>
  </conditionalFormatting>
  <dataValidations count="2">
    <dataValidation imeMode="on" allowBlank="1" showInputMessage="1" showErrorMessage="1" sqref="H1:I1048576 EN1:ER1048576 M1:M1048576 C1:D1048576"/>
    <dataValidation imeMode="off" allowBlank="1" showInputMessage="1" showErrorMessage="1" sqref="AT11:AT13 AV11:AV13 AT1:AV10 AT14:AV1048576 AW1:EM1048576 J1:L1048576 N1:AS1048576 E1:G1048576"/>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G415"/>
  <sheetViews>
    <sheetView tabSelected="1" zoomScale="75" zoomScaleNormal="75" workbookViewId="0">
      <pane xSplit="5" ySplit="1" topLeftCell="F8" activePane="bottomRight" state="frozen"/>
      <selection pane="topRight" activeCell="E1" sqref="E1"/>
      <selection pane="bottomLeft" activeCell="A2" sqref="A2"/>
      <selection pane="bottomRight"/>
    </sheetView>
  </sheetViews>
  <sheetFormatPr defaultRowHeight="13.5" x14ac:dyDescent="0.15"/>
  <cols>
    <col min="1" max="1" width="3.25" style="6" bestFit="1" customWidth="1"/>
    <col min="2" max="2" width="6.625" style="1" bestFit="1" customWidth="1"/>
    <col min="3" max="3" width="5.625" style="1" bestFit="1" customWidth="1"/>
    <col min="4" max="4" width="3.375" style="1" bestFit="1" customWidth="1"/>
    <col min="5" max="5" width="27.75" style="1" bestFit="1" customWidth="1"/>
    <col min="6" max="6" width="6.25" style="1" customWidth="1"/>
    <col min="7" max="7" width="5.125" style="1" bestFit="1" customWidth="1"/>
    <col min="8" max="8" width="4.5" style="1" bestFit="1" customWidth="1"/>
    <col min="9" max="9" width="3.875" style="1" bestFit="1" customWidth="1"/>
    <col min="10" max="10" width="3.625" style="7" bestFit="1" customWidth="1"/>
    <col min="11" max="11" width="5" style="6" bestFit="1" customWidth="1"/>
    <col min="12" max="12" width="5.375" style="1" bestFit="1" customWidth="1"/>
    <col min="13" max="13" width="4.625" style="1" bestFit="1" customWidth="1"/>
    <col min="14" max="15" width="4.625" style="1" customWidth="1"/>
    <col min="16" max="16" width="5" style="1" bestFit="1" customWidth="1"/>
    <col min="17" max="17" width="4" style="1" customWidth="1"/>
    <col min="18" max="18" width="4.875" style="1" bestFit="1" customWidth="1"/>
    <col min="19" max="19" width="3.875" style="11" bestFit="1" customWidth="1"/>
    <col min="20" max="20" width="4.625" style="1" bestFit="1" customWidth="1"/>
    <col min="21" max="21" width="4.125" style="1" bestFit="1" customWidth="1"/>
    <col min="22" max="22" width="4.125" style="1" customWidth="1"/>
    <col min="23" max="26" width="4.625" style="1" customWidth="1"/>
    <col min="27" max="27" width="5.375" style="1" bestFit="1" customWidth="1"/>
    <col min="28" max="28" width="4.625" style="1" bestFit="1" customWidth="1"/>
    <col min="29" max="30" width="3.875" style="1" bestFit="1" customWidth="1"/>
    <col min="31" max="31" width="4.375" style="1" bestFit="1" customWidth="1"/>
    <col min="32" max="35" width="4.375" style="1" customWidth="1"/>
    <col min="36" max="36" width="4.5" style="1" bestFit="1" customWidth="1"/>
    <col min="37" max="40" width="4.5" style="1" customWidth="1"/>
    <col min="41" max="41" width="4.125" style="1" bestFit="1" customWidth="1"/>
    <col min="42" max="42" width="4.5" style="1" bestFit="1" customWidth="1"/>
    <col min="43" max="44" width="4.5" style="1" customWidth="1"/>
    <col min="45" max="45" width="4.75" style="1" customWidth="1"/>
    <col min="46" max="46" width="5" style="1" customWidth="1"/>
    <col min="47" max="47" width="4.625" style="1" customWidth="1"/>
    <col min="48" max="48" width="3.625" style="2" bestFit="1" customWidth="1"/>
    <col min="49" max="49" width="3.75" style="2" bestFit="1" customWidth="1"/>
    <col min="50" max="50" width="3.875" style="2" bestFit="1" customWidth="1"/>
    <col min="51" max="51" width="5" style="2" bestFit="1" customWidth="1"/>
    <col min="52" max="52" width="4.25" style="2" bestFit="1" customWidth="1"/>
    <col min="53" max="55" width="4.25" style="2" customWidth="1"/>
    <col min="56" max="57" width="3.75" style="2" customWidth="1"/>
    <col min="58" max="66" width="4.125" style="2" customWidth="1"/>
    <col min="67" max="67" width="5" style="2" customWidth="1"/>
    <col min="68" max="83" width="3.75" style="2" customWidth="1"/>
    <col min="84" max="84" width="3.875" style="2" bestFit="1" customWidth="1"/>
    <col min="85" max="86" width="3.875" style="2" customWidth="1"/>
    <col min="87" max="87" width="4.5" style="2" bestFit="1" customWidth="1"/>
    <col min="88" max="88" width="3.875" style="2" bestFit="1" customWidth="1"/>
    <col min="89" max="89" width="3.75" style="2" bestFit="1" customWidth="1"/>
    <col min="90" max="91" width="3.875" style="2" customWidth="1"/>
    <col min="92" max="92" width="5.375" style="2" customWidth="1"/>
    <col min="93" max="93" width="4.5" style="2" bestFit="1" customWidth="1"/>
    <col min="94" max="94" width="6" style="2" bestFit="1" customWidth="1"/>
    <col min="95" max="96" width="4.5" style="2" customWidth="1"/>
    <col min="97" max="101" width="3.875" style="2" customWidth="1"/>
    <col min="102" max="102" width="5.375" style="2" bestFit="1" customWidth="1"/>
    <col min="103" max="103" width="4" style="2" bestFit="1" customWidth="1"/>
    <col min="104" max="104" width="4" style="2" customWidth="1"/>
    <col min="105" max="107" width="5.375" style="2" customWidth="1"/>
    <col min="108" max="111" width="3.75" style="2" customWidth="1"/>
    <col min="112" max="112" width="3.375" style="2" customWidth="1"/>
    <col min="113" max="115" width="4.375" style="2" customWidth="1"/>
    <col min="116" max="122" width="5.375" style="2" customWidth="1"/>
    <col min="123" max="123" width="5.25" style="19" bestFit="1" customWidth="1"/>
    <col min="124" max="124" width="4.5" style="2" bestFit="1" customWidth="1"/>
    <col min="125" max="125" width="3.5" style="2" bestFit="1" customWidth="1"/>
    <col min="126" max="126" width="5.5" style="2" bestFit="1" customWidth="1"/>
    <col min="127" max="127" width="5.375" style="2" customWidth="1"/>
    <col min="128" max="130" width="4.375" style="2" customWidth="1"/>
    <col min="131" max="131" width="5.5" style="2" bestFit="1" customWidth="1"/>
    <col min="132" max="132" width="5.5" style="2" customWidth="1"/>
    <col min="133" max="133" width="3.5" style="2" customWidth="1"/>
    <col min="134" max="134" width="3" style="2" bestFit="1" customWidth="1"/>
    <col min="135" max="135" width="3.125" style="2" bestFit="1" customWidth="1"/>
    <col min="136" max="136" width="3.25" style="2" bestFit="1" customWidth="1"/>
    <col min="137" max="137" width="3" style="2" bestFit="1" customWidth="1"/>
    <col min="138" max="142" width="3.125" style="2" bestFit="1" customWidth="1"/>
    <col min="143" max="143" width="4.125" style="2" bestFit="1" customWidth="1"/>
    <col min="144" max="145" width="4.125" style="2" customWidth="1"/>
    <col min="146" max="146" width="9" style="7"/>
    <col min="147" max="147" width="9" style="21"/>
    <col min="163" max="163" width="9" style="24"/>
  </cols>
  <sheetData>
    <row r="1" spans="1:163" x14ac:dyDescent="0.15">
      <c r="A1" s="4" t="s">
        <v>3345</v>
      </c>
      <c r="B1" s="8" t="s">
        <v>3274</v>
      </c>
      <c r="C1" s="8" t="s">
        <v>859</v>
      </c>
      <c r="D1" s="8" t="s">
        <v>60</v>
      </c>
      <c r="E1" s="8" t="s">
        <v>2905</v>
      </c>
      <c r="F1" s="8" t="s">
        <v>13129</v>
      </c>
      <c r="G1" s="8" t="s">
        <v>13130</v>
      </c>
      <c r="H1" s="8" t="s">
        <v>13131</v>
      </c>
      <c r="I1" s="8" t="s">
        <v>13132</v>
      </c>
      <c r="J1" s="5" t="s">
        <v>13133</v>
      </c>
      <c r="K1" s="12" t="s">
        <v>13134</v>
      </c>
      <c r="L1" s="13" t="s">
        <v>13121</v>
      </c>
      <c r="M1" s="13" t="s">
        <v>13135</v>
      </c>
      <c r="N1" s="13" t="s">
        <v>13136</v>
      </c>
      <c r="O1" s="13" t="s">
        <v>13137</v>
      </c>
      <c r="P1" s="13" t="s">
        <v>13138</v>
      </c>
      <c r="Q1" s="13" t="s">
        <v>13139</v>
      </c>
      <c r="R1" s="13" t="s">
        <v>13140</v>
      </c>
      <c r="S1" s="14" t="s">
        <v>13141</v>
      </c>
      <c r="T1" s="13" t="s">
        <v>13142</v>
      </c>
      <c r="U1" s="13" t="s">
        <v>13143</v>
      </c>
      <c r="V1" s="13" t="s">
        <v>13144</v>
      </c>
      <c r="W1" s="13" t="s">
        <v>13145</v>
      </c>
      <c r="X1" s="13" t="s">
        <v>13146</v>
      </c>
      <c r="Y1" s="13" t="s">
        <v>13119</v>
      </c>
      <c r="Z1" s="13" t="s">
        <v>13147</v>
      </c>
      <c r="AA1" s="13" t="s">
        <v>13148</v>
      </c>
      <c r="AB1" s="13" t="s">
        <v>13149</v>
      </c>
      <c r="AC1" s="13" t="s">
        <v>13150</v>
      </c>
      <c r="AD1" s="13" t="s">
        <v>13151</v>
      </c>
      <c r="AE1" s="13" t="s">
        <v>13152</v>
      </c>
      <c r="AF1" s="13" t="s">
        <v>13153</v>
      </c>
      <c r="AG1" s="13" t="s">
        <v>13154</v>
      </c>
      <c r="AH1" s="13" t="s">
        <v>13155</v>
      </c>
      <c r="AI1" s="13" t="s">
        <v>13156</v>
      </c>
      <c r="AJ1" s="13" t="s">
        <v>13157</v>
      </c>
      <c r="AK1" s="13" t="s">
        <v>13158</v>
      </c>
      <c r="AL1" s="13" t="s">
        <v>13159</v>
      </c>
      <c r="AM1" s="13" t="s">
        <v>13160</v>
      </c>
      <c r="AN1" s="13" t="s">
        <v>13161</v>
      </c>
      <c r="AO1" s="13" t="s">
        <v>13162</v>
      </c>
      <c r="AP1" s="13" t="s">
        <v>13163</v>
      </c>
      <c r="AQ1" s="13" t="s">
        <v>13164</v>
      </c>
      <c r="AR1" s="13" t="s">
        <v>13165</v>
      </c>
      <c r="AS1" s="13" t="s">
        <v>13166</v>
      </c>
      <c r="AT1" s="13" t="s">
        <v>13167</v>
      </c>
      <c r="AU1" s="13" t="s">
        <v>13168</v>
      </c>
      <c r="AV1" s="17" t="s">
        <v>13169</v>
      </c>
      <c r="AW1" s="17" t="s">
        <v>13170</v>
      </c>
      <c r="AX1" s="17" t="s">
        <v>13171</v>
      </c>
      <c r="AY1" s="17" t="s">
        <v>13172</v>
      </c>
      <c r="AZ1" s="17" t="s">
        <v>13173</v>
      </c>
      <c r="BA1" s="17" t="s">
        <v>13174</v>
      </c>
      <c r="BB1" s="17" t="s">
        <v>13175</v>
      </c>
      <c r="BC1" s="17" t="s">
        <v>13176</v>
      </c>
      <c r="BD1" s="17" t="s">
        <v>13177</v>
      </c>
      <c r="BE1" s="17" t="s">
        <v>13178</v>
      </c>
      <c r="BF1" s="17" t="s">
        <v>13179</v>
      </c>
      <c r="BG1" s="17" t="s">
        <v>13180</v>
      </c>
      <c r="BH1" s="17" t="s">
        <v>13181</v>
      </c>
      <c r="BI1" s="17" t="s">
        <v>13182</v>
      </c>
      <c r="BJ1" s="17" t="s">
        <v>13183</v>
      </c>
      <c r="BK1" s="17" t="s">
        <v>13184</v>
      </c>
      <c r="BL1" s="17" t="s">
        <v>13123</v>
      </c>
      <c r="BM1" s="17" t="s">
        <v>13185</v>
      </c>
      <c r="BN1" s="17" t="s">
        <v>13186</v>
      </c>
      <c r="BO1" s="17" t="s">
        <v>13187</v>
      </c>
      <c r="BP1" s="17" t="s">
        <v>13188</v>
      </c>
      <c r="BQ1" s="17" t="s">
        <v>13189</v>
      </c>
      <c r="BR1" s="17" t="s">
        <v>13190</v>
      </c>
      <c r="BS1" s="17" t="s">
        <v>13191</v>
      </c>
      <c r="BT1" s="17" t="s">
        <v>13192</v>
      </c>
      <c r="BU1" s="17" t="s">
        <v>13193</v>
      </c>
      <c r="BV1" s="17" t="s">
        <v>13194</v>
      </c>
      <c r="BW1" s="17" t="s">
        <v>13195</v>
      </c>
      <c r="BX1" s="17" t="s">
        <v>13196</v>
      </c>
      <c r="BY1" s="17" t="s">
        <v>13197</v>
      </c>
      <c r="BZ1" s="17" t="s">
        <v>13198</v>
      </c>
      <c r="CA1" s="17" t="s">
        <v>13199</v>
      </c>
      <c r="CB1" s="17" t="s">
        <v>13200</v>
      </c>
      <c r="CC1" s="17" t="s">
        <v>13201</v>
      </c>
      <c r="CD1" s="17" t="s">
        <v>13202</v>
      </c>
      <c r="CE1" s="17" t="s">
        <v>13203</v>
      </c>
      <c r="CF1" s="17" t="s">
        <v>13204</v>
      </c>
      <c r="CG1" s="17" t="s">
        <v>13205</v>
      </c>
      <c r="CH1" s="17" t="s">
        <v>13206</v>
      </c>
      <c r="CI1" s="17" t="s">
        <v>13207</v>
      </c>
      <c r="CJ1" s="17" t="s">
        <v>13125</v>
      </c>
      <c r="CK1" s="17" t="s">
        <v>13127</v>
      </c>
      <c r="CL1" s="17" t="s">
        <v>13208</v>
      </c>
      <c r="CM1" s="17" t="s">
        <v>13209</v>
      </c>
      <c r="CN1" s="17" t="s">
        <v>13210</v>
      </c>
      <c r="CO1" s="17" t="s">
        <v>13211</v>
      </c>
      <c r="CP1" s="17" t="s">
        <v>13212</v>
      </c>
      <c r="CQ1" s="17" t="s">
        <v>13213</v>
      </c>
      <c r="CR1" s="17" t="s">
        <v>13214</v>
      </c>
      <c r="CS1" s="17" t="s">
        <v>13215</v>
      </c>
      <c r="CT1" s="17" t="s">
        <v>13216</v>
      </c>
      <c r="CU1" s="17" t="s">
        <v>13217</v>
      </c>
      <c r="CV1" s="17" t="s">
        <v>13218</v>
      </c>
      <c r="CW1" s="17" t="s">
        <v>13219</v>
      </c>
      <c r="CX1" s="17" t="s">
        <v>13220</v>
      </c>
      <c r="CY1" s="17" t="s">
        <v>13221</v>
      </c>
      <c r="CZ1" s="17" t="s">
        <v>13222</v>
      </c>
      <c r="DA1" s="17" t="s">
        <v>13223</v>
      </c>
      <c r="DB1" s="17" t="s">
        <v>13224</v>
      </c>
      <c r="DC1" s="17" t="s">
        <v>13225</v>
      </c>
      <c r="DD1" s="17" t="s">
        <v>13226</v>
      </c>
      <c r="DE1" s="17" t="s">
        <v>13227</v>
      </c>
      <c r="DF1" s="17" t="s">
        <v>13228</v>
      </c>
      <c r="DG1" s="17" t="s">
        <v>13229</v>
      </c>
      <c r="DH1" s="17" t="s">
        <v>13230</v>
      </c>
      <c r="DI1" s="17" t="s">
        <v>13231</v>
      </c>
      <c r="DJ1" s="17" t="s">
        <v>13232</v>
      </c>
      <c r="DK1" s="17" t="s">
        <v>13233</v>
      </c>
      <c r="DL1" s="17" t="s">
        <v>13234</v>
      </c>
      <c r="DM1" s="17" t="s">
        <v>13235</v>
      </c>
      <c r="DN1" s="17" t="s">
        <v>13236</v>
      </c>
      <c r="DO1" s="17" t="s">
        <v>13237</v>
      </c>
      <c r="DP1" s="17" t="s">
        <v>13238</v>
      </c>
      <c r="DQ1" s="17" t="s">
        <v>13239</v>
      </c>
      <c r="DR1" s="17" t="s">
        <v>13240</v>
      </c>
      <c r="DS1" s="18" t="s">
        <v>13241</v>
      </c>
      <c r="DT1" s="17" t="s">
        <v>13242</v>
      </c>
      <c r="DU1" s="17" t="s">
        <v>13243</v>
      </c>
      <c r="DV1" s="17" t="s">
        <v>13244</v>
      </c>
      <c r="DW1" s="17" t="s">
        <v>13245</v>
      </c>
      <c r="DX1" s="17" t="s">
        <v>13246</v>
      </c>
      <c r="DY1" s="17" t="s">
        <v>13247</v>
      </c>
      <c r="DZ1" s="17" t="s">
        <v>13248</v>
      </c>
      <c r="EA1" s="17" t="s">
        <v>13249</v>
      </c>
      <c r="EB1" s="17" t="s">
        <v>13250</v>
      </c>
      <c r="EC1" s="17" t="s">
        <v>13251</v>
      </c>
      <c r="ED1" s="17" t="s">
        <v>13252</v>
      </c>
      <c r="EE1" s="17" t="s">
        <v>13253</v>
      </c>
      <c r="EF1" s="17" t="s">
        <v>13254</v>
      </c>
      <c r="EG1" s="17" t="s">
        <v>13255</v>
      </c>
      <c r="EH1" s="17" t="s">
        <v>13256</v>
      </c>
      <c r="EI1" s="17" t="s">
        <v>13257</v>
      </c>
      <c r="EJ1" s="17" t="s">
        <v>13258</v>
      </c>
      <c r="EK1" s="17" t="s">
        <v>13259</v>
      </c>
      <c r="EL1" s="17" t="s">
        <v>13260</v>
      </c>
      <c r="EM1" s="17" t="s">
        <v>13261</v>
      </c>
      <c r="EN1" s="17" t="s">
        <v>13262</v>
      </c>
      <c r="EO1" s="17" t="s">
        <v>13263</v>
      </c>
      <c r="EP1" s="15" t="s">
        <v>13264</v>
      </c>
      <c r="EQ1" s="22" t="s">
        <v>3134</v>
      </c>
      <c r="FG1" s="23"/>
    </row>
    <row r="2" spans="1:163" x14ac:dyDescent="0.15">
      <c r="B2" s="1" t="s">
        <v>5238</v>
      </c>
      <c r="D2" s="1">
        <v>2</v>
      </c>
      <c r="E2" s="1" t="s">
        <v>5251</v>
      </c>
      <c r="G2" s="1" t="s">
        <v>5239</v>
      </c>
      <c r="H2" s="1" t="s">
        <v>5240</v>
      </c>
      <c r="I2" s="1">
        <v>2</v>
      </c>
      <c r="J2" s="7">
        <v>2</v>
      </c>
      <c r="K2" s="6">
        <v>8</v>
      </c>
      <c r="L2" s="1" t="s">
        <v>5241</v>
      </c>
      <c r="AD2" s="1">
        <v>3</v>
      </c>
      <c r="AE2" s="1">
        <v>4</v>
      </c>
      <c r="AJ2" s="1">
        <v>1</v>
      </c>
      <c r="BU2" s="2">
        <v>2</v>
      </c>
      <c r="EQ2" s="21" t="s">
        <v>5242</v>
      </c>
      <c r="ER2" t="str">
        <f t="shared" ref="ER2:ER7" si="0">CONCATENATE("BGCOLOR(#000000):&amp;ref(Item/",SUBSTITUTE(SUBSTITUTE(SUBSTITUTE(SUBSTITUTE(SUBSTITUTE(SUBSTITUTE(SUBSTITUTE(B2,"片手","SH Weapons"),"両手","DH Weapons"),"盾","Shields"),"兜","Helms"),"鎧","Armors"),"靴","Boots"),"雑貨","Misc"),"/",SUBSTITUTE(SUBSTITUTE(IF(F2&lt;&gt;"",F2,E2)," ","-"),"ö","o"),".jpg,nolink,75x75,",E2,");","|","BGCOLOR(BLACK):COLOR(WHITE):''",E2,"''")</f>
        <v>BGCOLOR(#000000):&amp;ref(Item/SH Weapons/Sword-of-the-Five-Elements.jpg,nolink,75x75,Sword of the Five Elements);|BGCOLOR(BLACK):COLOR(WHITE):''Sword of the Five Elements''</v>
      </c>
      <c r="ES2" t="str">
        <f t="shared" ref="ES2:ES8" si="1">SUBSTITUTE(SUBSTITUTE(SUBSTITUTE(SUBSTITUTE(SUBSTITUTE(SUBSTITUTE(SUBSTITUTE(SUBSTITUTE(SUBSTITUTE(G2&amp;H2,"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&amp;ref(Spell/P_Fire.jpg,nolink,25x25,Fire);1&amp;ref(Spell/P_Water.jpg,nolink,25x25,Water);1</v>
      </c>
      <c r="ET2" t="str">
        <f t="shared" ref="ET2:ET8" si="2">SUBSTITUTE(SUBSTITUTE(SUBSTITUTE(SUBSTITUTE(SUBSTITUTE(SUBSTITUTE(SUBSTITUTE(SUBSTITUTE(LEFT(G2,1)&amp;I2&amp;IF(H2&lt;&gt;"",LEFT(H2,1)&amp;J2,""),"火","&amp;ref(Spell/V_Fire.jpg,nolink,25x25,Fire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&amp;ref(Spell/V_Fire.jpg,nolink,25x25,Fire Gem);2&amp;ref(Spell/V_Water.jpg,nolink,25x25,Water Gem);2</v>
      </c>
      <c r="EU2" t="str">
        <f t="shared" ref="EU2:EU8" si="3">IF(K2&lt;&gt;"",CONCATENATE("攻撃力：",K2,SUBSTITUTE(SUBSTITUTE(SUBSTITUTE(SUBSTITUTE(SUBSTITUTE(SUBSTITUTE(SUBSTITUTE(SUBSTITUTE(SUBSTITUTE(L2,"切","&amp;ref(Item/D_Slash.jpg,nolink,25x25,Slash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2,"ap","&amp;br;防御貫通"),"an","&amp;br;防御無視"),SUBSTITUTE(SUBSTITUTE(N2,"p","&amp;br;吸収攻撃（上限5）"),"f","&amp;br;吸収攻撃"),IF(O2&lt;&gt;"","&amp;br;ダメージ上限"&amp;O2,""),SUBSTITUTE(SUBSTITUTE(P2,"2","&amp;br;対デーモン二倍打"),"3","&amp;br;対アンデッド/デーモン三倍打"),IF(Q2&lt;&gt;"","&amp;br;対魔法生物2倍打",""),SUBSTITUTE(SUBSTITUTE(R2,"2","&amp;br;対小型二倍打"),"3","&amp;br;対大型三倍打"),SUBSTITUTE(SUBSTITUTE(SUBSTITUTE(S2,"0","&amp;br;筋力加算なし"),"2","&amp;br;筋力加算二分の一"),"3","&amp;br;筋力加算三分の一"),IF(T2&lt;&gt;"","&amp;br;第一撃に突撃ボーナス加算",""),IF(U2&lt;&gt;"","&amp;br;殺した敵をゾンビ化",""),IF(V2&lt;&gt;"","&amp;br;筋力加算+25%",""),IF(W2&lt;&gt;"","&amp;br;対盾攻撃修正+2",""),IF(X2&lt;&gt;"","&amp;br;頭部優先攻撃",""),SUBSTITUTE(SUBSTITUTE(SUBSTITUTE(Y2,"n","&amp;br;抵抗可能"),"e","&amp;br;抵抗容易"),"h","&amp;br;抵抗困難"),IF(Z2&lt;&gt;"","&amp;br;ボーナス武器",""),IF(AA2&lt;&gt;"","&amp;br;"&amp;IF(AA2&gt;0,AA2&amp;"回連続攻撃",ABS(AA2)+1&amp;"ラウンド毎に1回攻撃"),""),IF(AB2&lt;&gt;"","&amp;br;効果範囲："&amp;AB2,""),IF(AC2&lt;&gt;"","&amp;br;効果継続："&amp;AB2,""),IF(AD2&lt;&gt;"","&amp;br;攻撃修正："&amp;AD2&amp;"&amp;br;防御修正："&amp;AE2&amp;"&amp;br;長さ："&amp;AJ2,""),IF(AF2&lt;&gt;"","&amp;br;射程："&amp;SUBSTITUTE(SUBSTITUTE(SUBSTITUTE(AF2,"s","筋力"),"h","筋力/2"),"t","筋力/3")&amp;"&amp;br;精度修正："&amp;AG2&amp;"&amp;br;弾数："&amp;AH2&amp;IF(AI2&lt;&gt;"","&amp;br;水中使用可能",""),""),IF(AS2&lt;&gt;"","&amp;br;負傷時追撃："&amp;AS2,""),IF(AT2&lt;&gt;"","&amp;br;命中時追撃："&amp;AT2,""),IF(AU2&lt;&gt;"","&amp;br;攻撃時追撃："&amp;AU2,"")),"n/a")</f>
        <v>攻撃力：8&amp;ref(Item/D_Slash.jpg,nolink,25x25,Slash Damage);&amp;ref(Item/D_Magic.jpg,nolink,25x25,Magic Damage);&amp;br;攻撃修正：3&amp;br;防御修正：4&amp;br;長さ：1</v>
      </c>
      <c r="EV2" t="str">
        <f t="shared" ref="EV2:EV8" si="4">IF(AP2&lt;&gt;"",CONCATENATE(IF(AK2&lt;&gt;"","頭部防護："&amp;AK2,""),IF(AL2&lt;&gt;"",IF(AK2&lt;&gt;"","&amp;br;","")&amp;"胴体防護："&amp;AL2,""),IF(AM2&lt;&gt;"","盾軽減力："&amp;AM2,""),IF(AN2&lt;&gt;"","&amp;br;防御修正："&amp;AN2,""),IF(AO2&lt;&gt;"","&amp;br;盾対応力："&amp;AO2,""),IF(AP2&lt;&gt;"","&amp;br;装備負担："&amp;AP2,""),IF(AQ2&lt;&gt;"","&amp;br;行軍速度：-"&amp;AQ2,""),IF(AR2&lt;&gt;"","&amp;br;魔法の防具","")),"n/a")</f>
        <v>n/a</v>
      </c>
      <c r="EW2" t="str">
        <f t="shared" ref="EW2:EW8" si="5">IF(COUNTA(AV2:EP2)&lt;&gt;0,CONCATENATE(IF(AV2&lt;&gt;"",IF(AV2&gt;0,"&amp;ref(Item/Fire-Resistant.jpg,nolink,25x25,Fire Resistant ("&amp;AV2&amp;"));","&amp;ref(Item/Susceptible-to-Fire.jpg,nolink,25x25,Susceptible to Fire ("&amp;ABS(AV2)&amp;"));"),""),IF(AW2&lt;&gt;"",IF(AW2&gt;0,"&amp;ref(Item/Shock-Resistant.jpg,nolink,25x25,Shock Resistant ("&amp;AW2&amp;"));","&amp;ref(Item/Susceptible-to-Shock.jpg,nolink,25x25,Susceptible to Shock ("&amp;ABS(AW2)&amp;"));"),""),IF(AX2&lt;&gt;"",IF(AX2&gt;0,"&amp;ref(Item/Cold-Resistant.jpg,nolink,25x25,Cold Resistant ("&amp;AX2&amp;"));","&amp;ref(Item/Susceptible-to-Cold.jpg,nolink,25x25,Susceptible to Cold ("&amp;ABS(AX2)&amp;"));"),""),IF(AY2&lt;&gt;"",IF(AY2&gt;0,"&amp;ref(Item/Poison-Resistant.jpg,nolink,25x25,Poison Resistant ("&amp;AY2&amp;"));","&amp;ref(Item/Susceptible-to-Poison.jpg,nolink,25x25,Susceptible to Poison ("&amp;ABS(AY2)&amp;"));"),""),IF(AZ2&lt;&gt;"","&amp;ref(Item/Affliction-Resistance.jpg,nolink,25x25,Affliction Resistance ("&amp;AZ2&amp;"));",""),IF(BA2&lt;&gt;"","&amp;ref(Item/Ice-Protection.jpg,nolink,25x25,Ice Protection ("&amp;BA2&amp;"));",""),IF(BB2&lt;&gt;"","&amp;ref(Item/Invulnerable.jpg,nolink,25x25,Invulnerable ("&amp;BB2&amp;"));",""),IF(BC2&lt;&gt;"","&amp;ref(Item/Protective-Force.jpg,nolink,25x25,Protective Force ("&amp;BC2&amp;"));",""),IF(BD2&lt;&gt;"","&amp;ref(Item/Awe.jpg,nolink,25x25,Awe ("&amp;BD2&amp;"));",""),IF(BE2&lt;&gt;"","&amp;ref(Item/Animal-Awe.jpg,nolink,25x25,Animal Awe ("&amp;BE2&amp;"));",""),IF(BF2&lt;&gt;"","&amp;ref(Item/Causes-Fear.jpg,nolink,25x25,Fear ("&amp;BF2&amp;"));",""),IF(BG2&lt;&gt;"","&amp;ref(Item/Heat.jpg,nolink,25x25,Heat ("&amp;BG2&amp;"));",""),IF(BH2&lt;&gt;"","&amp;ref(Item/Chill.jpg,nolink,25x25,Chill ("&amp;BH2&amp;"));",""),IF(BI2&lt;&gt;"","&amp;ref(Item/Fire-Shield.jpg,nolink,25x25,Fire Shield ("&amp;BI2&amp;"));",""),IF(BJ2&lt;&gt;"","&amp;ref(Item/Air-Shield.jpg,nolink,25x25,Air Shield ("&amp;BJ2&amp;"));",""),IF(BK2&lt;&gt;"","&amp;ref(Item/Overcharged.jpg,nolink,25x25,Overcharged);",""),IF(BL2&lt;&gt;"","&amp;ref(Item/Poison-Barbs.jpg,nolink,25x25,Poison Barbs);",""),IF(BM2&lt;&gt;"","&amp;ref(Item/Petrification.jpg,nolink,25x25,Petrification);",""),IF(BN2&lt;&gt;"","&amp;ref(Item/Damage-Reversal.jpg,nolink,25x25,Damage Reversal ("&amp;BN2+12&amp;" vs MR));","")),"n/a")</f>
        <v/>
      </c>
      <c r="EX2" t="str">
        <f t="shared" ref="EX2:EX7" si="6">CONCATENATE(IF(BO2&lt;&gt;"",IF(BO2="s","&amp;ref(Item/Sacred-Bless.jpg,nolink,25x25,Blessed (Sacred Only));","&amp;ref(Item/Blessed.jpg,nolink,25x25,Blessed);"),""),IF(BP2&lt;&gt;"","&amp;ref(Item/Berserker.jpg,nolink,25x25,Berserker ("&amp;BP2&amp;"));",""),IF(BQ2&lt;&gt;"","&amp;ref(Item/Gone-Berserk.jpg,nolink,25x25,Gone Berserk);",""),IF(BR2&lt;&gt;"","&amp;ref(Item/Trample.jpg,nolink,25x25,Trample);",""),IF(BS2&lt;&gt;"",IF(BS2&lt;&gt;"s","&amp;ref(Item/Darkvision.jpg,nolink,25x25,Darkvision ("&amp;BS2&amp;"));","&amp;ref(Item/Spirit-Sight.jpg,nolink,25x25,Spirit Sight);"),""),IF(BT2&lt;&gt;"",IF(LEFT(BT2,1)&lt;&gt;"t","&amp;ref(Item/Regeneration.jpg,nolink,25x25,Regeneration ("&amp;BT2&amp;"));","&amp;ref(Item/True-Regeneration.jpg,nolink,25x25,True Regeneration ("&amp;MID(BT2,2,LEN(BT2)-1)&amp;"));"),""),IF(BU2&lt;&gt;"",IF(BU2&gt;0,"&amp;ref(Item/Reinvigoration.jpg,nolink,25x25,Reinvigoration ("&amp;BU2&amp;"));","&amp;ref(Item/Exhaustion.jpg,nolink,25x25,Exhaustion ("&amp;BU2&amp;"));"),""),IF(BV2&lt;&gt;"",IF(LEFT(BV2,1)&lt;&gt;"f","&amp;ref(Item/Stealthy-Boost.jpg,nolink,25x25,Stealth Boost ("&amp;BV2&amp;"));","&amp;ref(Item/Stealthy.jpg,nolink,25x25,Stealthy ("&amp;MID(BV2,2,LEN(BV2)-1)&amp;"));"),""),IF(BW2&lt;&gt;"","&amp;ref(Item/Invisible.jpg,nolink,25x25,Invisible);",""),IF(BX2&lt;&gt;"","&amp;ref(Item/Assassin.jpg,nolink,25x25,Assassin);",""),IF(BY2&lt;&gt;"","&amp;ref(Item/Seduction.jpg,nolink,25x25,Seduction);",""),IF(BZ2&lt;&gt;"","&amp;ref(Item/Reaper.jpg,nolink,25x25,Reaper ("&amp;BZ2&amp;"));",""),IF(CA2&lt;&gt;"","&amp;ref(Item/Heretic.jpg,nolink,25x25,Heretic ("&amp;CA2&amp;"));",""),IF(CB2&lt;&gt;"","&amp;ref(Item/Inquisitor.jpg,nolink,25x25,Inquisitor);",""),IF(CC2&lt;&gt;"","&amp;ref(Item/Adept-Sacrificer.jpg,nolink,25x25,Adept Sacrificer ("&amp;CC2&amp;"));",""),IF(CD2&lt;&gt;"","&amp;ref(Item/Dominion-Spreader.jpg,nolink,25x25,Dominion Spreader ("&amp;CD2&amp;"));",""),IF(CE2&lt;&gt;"","&amp;ref(Item/Gold-Maker.jpg,nolink,25x25,Gold Maker ("&amp;CE2&amp;"));",""))</f>
        <v>&amp;ref(Item/Reinvigoration.jpg,nolink,25x25,Reinvigoration (2));</v>
      </c>
      <c r="EY2" t="str">
        <f t="shared" ref="EY2:EY8" si="7">CONCATENATE(IF(CF2&lt;&gt;"","&amp;ref(Item/Inspirational.jpg,nolink,25x25,Inspirational ("&amp;CF2&amp;"));",""),IF(CG2&lt;&gt;"","&amp;ref(Item/Taskmaster.jpg,nolink,25x25,Taskmaster ("&amp;CG2&amp;"));",""),IF(CH2&lt;&gt;"","&amp;ref(Item/Beastmaster.jpg,nolink,25x25,Beastmaster ("&amp;CH2&amp;"));",""),IF(CI2&lt;&gt;"","&amp;ref(Nation/LivingLead.jpg,nolink,25x25,Leadership ("&amp;CI2&amp;"));",""),IF(CJ2&lt;&gt;"","&amp;ref(Nation/MagicLead.jpg,nolink,25x25,Magic Leadership ("&amp;CJ2&amp;"));",""),IF(CK2&lt;&gt;"","&amp;ref(Nation/UndeadLead.jpg,nolink,25x25,Undead Leadership ("&amp;CK2&amp;"));",""),IF(CL2&lt;&gt;"","&amp;ref(Item/Pillager.jpg,nolink,25x25,Pillager ("&amp;CL2&amp;"));",""),IF(CM2&lt;&gt;"","&amp;ref(Item/Patrol-Bonus.jpg,nolink,25x25,Patrol Bonus ("&amp;CM2&amp;"));",""),IF(CN2&lt;&gt;"",IF(CN2&gt;0,"&amp;ref(Item/Supply-Bonus.jpg,nolink,25x25,Supply Bonus ("&amp;CN2&amp;"));","&amp;ref(Item/Gluttony.jpg,nolink,25x25,Gluttony ("&amp;ABS(CN2)&amp;"));"),""),IF(CO2&lt;&gt;"",IF(CO2&gt;0,"&amp;ref(Item/Water-Breathing.jpg,nolink,25x25,Gift of Water Breathing ("&amp;CO2&amp;"));","&amp;ref(Item/Water-Breathing.jpg,nolink,25x25,Water Breathing);"),""),IF(CP2&lt;&gt;"","&amp;ref(Item/Sailing.jpg,nolink,25x25,Sailing (Size points "&amp;LEFT(CP2,LEN(CP2)-1)&amp;", max size "&amp;RIGHT(CP2)&amp;"));",""),IF(CQ2&lt;&gt;"",IF(LEFT(CQ2,1)&lt;&gt;"d",IF(LEFT(CQ2,1)&lt;&gt;"g","&amp;ref(Item/Healer.jpg,nolink,25x25,Healer ("&amp;CQ2&amp;"));","&amp;ref(Item/Disease-Grinder.jpg,nolink,25x25,Disease Grinder ("&amp;MID(CQ2,2,LEN(CQ2)-1)&amp;"));"),"&amp;ref(Item/Disease-Healer.jpg,nolink,25x25,Disease Healer ("&amp;MID(CQ2,2,LEN(CQ2)-1)&amp;"));"),""),IF(CR2&lt;&gt;"","&amp;ref(Item/Mason.jpg,nolink,25x25,Mason);",""))</f>
        <v/>
      </c>
      <c r="EZ2" t="str">
        <f t="shared" ref="EZ2:EZ7" si="8">CONCATENATE(IF(CS2&lt;&gt;"","&amp;ref(Item/Ethereal.jpg,nolink,25x25,Ethereal);",""),IF(CT2&lt;&gt;"","&amp;ref(Item/Swiftness.jpg,nolink,25x25,Swiftness ("&amp;CT2&amp;"));",""),IF(CU2&lt;&gt;"","&amp;ref(Item/Quickness.jpg,nolink,25x25,Quickness);",""),IF(CV2&lt;&gt;"",IF(CV2&lt;&gt;"l","&amp;ref(Item/Enlarged.jpg,nolink,25x25,Enlarged);","&amp;ref(Item/Enlarged.jpg,nolink,25x25,Enlarged (Up to Size 4));"),""),IF(CW2&lt;&gt;"","&amp;ref(Item/Storm-Power.jpg,nolink,25x25,Storm Power ("&amp;CW2&amp;"));",""),IF(CX2&lt;&gt;"","&amp;ref(Item/Lucky.jpg,nolink,25x25,Lucky);",""),IF(CY2&lt;&gt;"","&amp;ref(Item/Twist-Fate.jpg,nolink,25x25,Twist Fate);",""),IF(CZ2&lt;&gt;"","&amp;ref(Item/Fool's-Luck.jpg,nolink,25x25,Fool's Luck);",""),IF(DA2&lt;&gt;"","&amp;ref(Item/Cursed.jpg,nolink,25x25,Cursed);",""),IF(DB2&lt;&gt;"","&amp;ref(Item/Horror-Marked.jpg,nolink,25x25,Causes Horror Mark);",""),IF(DC2&lt;&gt;"","&amp;ref(Item/Diseased.jpg,nolink,25x25,Diseased);",""),IF(DD2&lt;&gt;"","&amp;ref(Item/Affliction.jpg,nolink,25x25,Lost one eye);",""),IF(DE2&lt;&gt;"","&amp;ref(Item/Affliction.jpg,nolink,25x25,Chest Wound);",""),IF(DF2&lt;&gt;"","&amp;ref(Item/Affliction.jpg,nolink,25x25,Feeble Minded);",""),IF(DG2&lt;&gt;"","&amp;ref(Item/Insane.jpg,nolink,25x25,Insane ("&amp;DG2&amp;"));",""),IF(DH2&lt;&gt;"","&amp;ref(Item/Siege-Bonus.jpg,nolink,25x25,Siege Bonus ("&amp;DH2&amp;"));",""),IF(DI2&lt;&gt;"","&amp;ref(Item/Flying.jpg,nolink,25x25,Flying"&amp;IF(DI2&gt;0," (Map Move "&amp;DI2&amp;")","")&amp;");",""),IF(DJ2&lt;&gt;"","&amp;ref(Item/Storm-Immunity.jpg,nolink,25x25,Storm Immunity);",""),IF(DK2&lt;&gt;"","&amp;ref(Item/Floating.jpg,nolink,25x25,Floating);",""),IF(DL2&lt;&gt;"","&amp;ref(Item/Forest-Survival.jpg,nolink,25x25,Forest Survival);",""),IF(DM2&lt;&gt;"","&amp;ref(Item/Mountain-Survival.jpg,nolink,25x25,Mountain Survival);",""),IF(DN2&lt;&gt;"","&amp;ref(Item/Swamp-Survival.jpg,nolink,25x25,Swamp Survival);",""),IF(DO2&lt;&gt;"","&amp;ref(Item/Wasteland-Survival.jpg,nolink,25x25,Wasteland Survival);",""),IF(DP2&lt;&gt;"","&amp;ref(Item/Snow-Move.jpg,nolink,25x25,Snow Move);",""),IF(DQ2&lt;&gt;"","&amp;ref(Item/Swimming.jpg,nolink,25x25,Swimming);",""))</f>
        <v/>
      </c>
      <c r="FA2" t="str">
        <f t="shared" ref="FA2:FA8" si="9">CONCATENATE(IF(DR2&lt;&gt;"","&amp;ref(Item/Blood-Searcher.jpg,nolink,25x25,Blood Searcher ("&amp;DR2&amp;"));",""),IF(DS2&lt;&gt;"","&amp;ref(Item/Reanimation-Bonus.jpg,nolink,25x25,Reanimation Bonus ("&amp;DS2&amp;"));",""),IF(DT2&lt;&gt;"","&amp;ref(Item/Dragon-Master.jpg,nolink,25x25,Dragon Master ("&amp;DT2&amp;"));",""),IF(DU2&lt;&gt;"","&amp;ref(Item/Ivy-Lord.jpg,nolink,25x25,Ivy Lord ("&amp;DU2&amp;"));",""),IF(DV2&lt;&gt;"","&amp;ref(Item/Adept-Cross-Breeder.jpg,nolink,25x25,Adept Cross Breeder ("&amp;DV2&amp;"));",""),IF(DW2&lt;&gt;"","&amp;ref(Item/Forge-Bonus.jpg,nolink,25x25,Forge Bonus ("&amp;DW2&amp;"));",""),IF(DX2&lt;&gt;"","&amp;ref(Item/Master-Smith.jpg,nolink,25x25,Master Smith ("&amp;DX2&amp;"));",""),IF(DY2&lt;&gt;"","&amp;ref(Item/Master-Ritualist.jpg,nolink,25x25,Master Ritualist ("&amp;DY2&amp;"));",""),IF(DZ2&lt;&gt;"","&amp;ref(Item/Alchemist.jpg,nolink,25x25,Alchemist ("&amp;DZ2&amp;"));",""),IF(EA2&lt;&gt;"","&amp;ref(Item/Communion-Master.jpg,nolink,25x25,Communion Master);",""),IF(EB2&lt;&gt;"","&amp;ref(Item/Communion-Slave.jpg,nolink,25x25,Communion Slave);",""),IF(EC2&lt;&gt;"","&amp;ref(Item/Adept-Researcher.jpg,nolink,25x25,Adept Researcher ("&amp;EC2&amp;"));",""),IF(ED2&lt;&gt;"","&amp;ref(Spell/P_Fire.jpg,nolink,25x25,Fire Magic Bonus ("&amp;ED2&amp;"));",""),IF(EE2&lt;&gt;"","&amp;ref(Spell/P_Air.jpg,nolink,25x25,Air Magic Bonus ("&amp;EE2&amp;"));",""),IF(EF2&lt;&gt;"","&amp;ref(Spell/P_Water.jpg,nolink,25x25,Water Magic Bonus ("&amp;EF2&amp;"));",""),IF(EG2&lt;&gt;"","&amp;ref(Spell/P_Earth.jpg,nolink,25x25,Earth Magic Bonus ("&amp;EG2&amp;"));",""),IF(EH2&lt;&gt;"","&amp;ref(Spell/P_Astral.jpg,nolink,25x25,Astral Magic Bonus ("&amp;EH2&amp;"));",""),IF(EI2&lt;&gt;"","&amp;ref(Spell/P_Death.jpg,nolink,25x25,Death Magic Bonus ("&amp;EI2&amp;"));",""),IF(EJ2&lt;&gt;"","&amp;ref(Spell/P_Nature.jpg,nolink,25x25,Nature Magic Bonus ("&amp;EJ2&amp;"));",""),IF(EK2&lt;&gt;"","&amp;ref(Spell/P_Blood.jpg,nolink,25x25,Blood Magic Bonus ("&amp;EK2&amp;"));",""),IF(EL2&lt;&gt;"","&amp;ref(Spell/P_Holy.jpg,nolink,25x25,Priest Bonus ("&amp;EL2&amp;"));",""))</f>
        <v/>
      </c>
      <c r="FB2" t="str">
        <f t="shared" ref="FB2:FB7" si="10">CONCATENATE(IF(EM2&lt;&gt;"","&amp;ref(Item/Far-Caster.jpg,nolink,25x25,Far Caster ("&amp;SUBSTITUTE(SUBSTITUTE(SUBSTITUTE(SUBSTITUTE(SUBSTITUTE(SUBSTITUTE(SUBSTITUTE(SUBSTITUTE(SUBSTITUTE(SUBSTITUTE(SUBSTITUTE(SUBSTITUTE(EM2,"火","Fire, "),"風","Air, "),"水","Water, "),"地","Earth, "),"星","Astral, "),"死","Death, "),"緑","Nature, "),"血","Blood, "),"聖","Priest, "),"霊","Elemental, "),"魔","Sorcery, "),"全","All, ")&amp;"));",""),IF(EN2&lt;&gt;"",SUBSTITUTE(SUBSTITUTE(SUBSTITUTE(SUBSTITUTE(SUBSTITUTE(SUBSTITUTE(SUBSTITUTE(SUBSTITUTE(EN2,"火","&amp;ref(Spell/V_Fire.jpg,nolink,25x25,Fire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(")&amp;"));",""),IF(EO2&lt;&gt;"",SUBSTITUTE(SUBSTITUTE(SUBSTITUTE(SUBSTITUTE(SUBSTITUTE(SUBSTITUTE(SUBSTITUTE(SUBSTITUTE(EO2,"火","&amp;ref(Spell/Vt_Fire.jpg,nolink,25x25,Temporary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2" t="str">
        <f t="shared" ref="FC2:FC7" si="11">IF(EW2&lt;&gt;"n/a",CONCATENATE(EW2,EX2,IF(AND(OR(EW2&lt;&gt;"",EX2&lt;&gt;""),OR(EY2&lt;&gt;"",EZ2&lt;&gt;"")),"&amp;br;",""),EY2,EZ2,IF(AND(OR(EW2&lt;&gt;"",EX2&lt;&gt;"",EY2&lt;&gt;"",EZ2&lt;&gt;""),OR(FA2&lt;&gt;"",FB2&lt;&gt;"")),"&amp;br;",""),FA2,FB2,IF(AND(OR(EW2&lt;&gt;"",EX2&lt;&gt;"",EY2&lt;&gt;"",EZ2&lt;&gt;"",FA2&lt;&gt;"",FB2&lt;&gt;""),EP2&lt;&gt;""),"&amp;br;",""),SUBSTITUTE(EP2,"\n","&amp;br;")),"")</f>
        <v>&amp;ref(Item/Reinvigoration.jpg,nolink,25x25,Reinvigoration (2));</v>
      </c>
      <c r="FD2" t="str">
        <f t="shared" ref="FD2:FD7" si="12">CONCATENATE(IF(EU2&lt;&gt;"n/a",EU2,IF(EV2&lt;&gt;"n/a",EV2,IF(EW2&lt;&gt;"n/a",FC2,""))),IF(FE2&lt;&gt;"~","&amp;br;"&amp;FE2,""),IF(FF2&lt;&gt;"~","&amp;br;"&amp;FF2,""))</f>
        <v>攻撃力：8&amp;ref(Item/D_Slash.jpg,nolink,25x25,Slash Damage);&amp;ref(Item/D_Magic.jpg,nolink,25x25,Magic Damage);&amp;br;攻撃修正：3&amp;br;防御修正：4&amp;br;長さ：1&amp;br;&amp;br;&amp;ref(Item/Reinvigoration.jpg,nolink,25x25,Reinvigoration (2));</v>
      </c>
      <c r="FE2" t="str">
        <f t="shared" ref="FE2:FE7" si="13">IF(EU2&lt;&gt;"n/a",IF(EV2&lt;&gt;"n/a","&amp;br;"&amp;EV2,IF(EW2&lt;&gt;"n/a","&amp;br;"&amp;FC2,"~")),IF(AND(EV2&lt;&gt;"n/a",EW2&lt;&gt;"n/a"),"&amp;br;"&amp;FC2,"~"))</f>
        <v>&amp;br;&amp;ref(Item/Reinvigoration.jpg,nolink,25x25,Reinvigoration (2));</v>
      </c>
      <c r="FF2" t="str">
        <f t="shared" ref="FF2:FF7" si="14">IF(AND(EU2&lt;&gt;"n/a",EV2&lt;&gt;"n/a",EW2&lt;&gt;"n/a"),IF(EW2&lt;&gt;"n/a","&amp;br;"&amp;FC2,""),"~")</f>
        <v>~</v>
      </c>
      <c r="FG2" s="24" t="str">
        <f t="shared" ref="FG2:FG19" si="15">CONCATENATE("|Construction Lv",D2,"|",ER2,"|",IF(C2&lt;&gt;"",C2,B2),"|",ES2,"|",ET2,"|",CHAR(10),"|~|~|&gt;|&gt;|&gt;|",FD2,"|",CHAR(10),"|~|&gt;|&gt;|&gt;|&gt;|BGCOLOR(#F5F5F5):",EQ2,"|")</f>
        <v>|Construction Lv2|BGCOLOR(#000000):&amp;ref(Item/SH Weapons/Sword-of-the-Five-Elements.jpg,nolink,75x75,Sword of the Five Elements);|BGCOLOR(BLACK):COLOR(WHITE):''Sword of the Five Elements''|片手|&amp;ref(Spell/P_Fire.jpg,nolink,25x25,Fire);1&amp;ref(Spell/P_Water.jpg,nolink,25x25,Water);1|&amp;ref(Spell/V_Fire.jpg,nolink,25x25,Fire Gem);2&amp;ref(Spell/V_Water.jpg,nolink,25x25,Water Gem);2|
|~|~|&gt;|&gt;|&gt;|攻撃力：8&amp;ref(Item/D_Slash.jpg,nolink,25x25,Slash Damage);&amp;ref(Item/D_Magic.jpg,nolink,25x25,Magic Damage);&amp;br;攻撃修正：3&amp;br;防御修正：4&amp;br;長さ：1&amp;br;&amp;br;&amp;ref(Item/Reinvigoration.jpg,nolink,25x25,Reinvigoration (2));|
|~|&gt;|&gt;|&gt;|&gt;|BGCOLOR(#F5F5F5):安価で無難な性能。持久力も高めてくれる|</v>
      </c>
    </row>
    <row r="3" spans="1:163" x14ac:dyDescent="0.15">
      <c r="B3" s="1" t="s">
        <v>5243</v>
      </c>
      <c r="D3" s="1">
        <v>2</v>
      </c>
      <c r="E3" s="1" t="s">
        <v>5244</v>
      </c>
      <c r="G3" s="1" t="s">
        <v>5245</v>
      </c>
      <c r="H3" s="1" t="s">
        <v>5246</v>
      </c>
      <c r="I3" s="1">
        <v>2</v>
      </c>
      <c r="J3" s="7">
        <v>2</v>
      </c>
      <c r="AL3" s="1">
        <v>17</v>
      </c>
      <c r="AN3" s="1">
        <v>-1</v>
      </c>
      <c r="AP3" s="1">
        <v>2</v>
      </c>
      <c r="AQ3" s="1">
        <v>2</v>
      </c>
      <c r="AR3" s="1" t="s">
        <v>5247</v>
      </c>
      <c r="AV3" s="2">
        <v>5</v>
      </c>
      <c r="AW3" s="2">
        <v>5</v>
      </c>
      <c r="AX3" s="2">
        <v>5</v>
      </c>
      <c r="EP3" s="7" t="s">
        <v>5248</v>
      </c>
      <c r="EQ3" s="21" t="s">
        <v>5249</v>
      </c>
      <c r="ER3" t="str">
        <f t="shared" si="0"/>
        <v>BGCOLOR(#000000):&amp;ref(Item/Armors/Armor-of-the-Five-Elements.jpg,nolink,75x75,Armor of the Five Elements);|BGCOLOR(BLACK):COLOR(WHITE):''Armor of the Five Elements''</v>
      </c>
      <c r="ES3" t="str">
        <f t="shared" si="1"/>
        <v>&amp;ref(Spell/P_Earth.jpg,nolink,25x25,Earth);1&amp;ref(Spell/P_Air.jpg,nolink,25x25,Air);1</v>
      </c>
      <c r="ET3" t="str">
        <f t="shared" si="2"/>
        <v>&amp;ref(Spell/V_Earth.jpg,nolink,25x25,Earth Gem);2&amp;ref(Spell/V_Air.jpg,nolink,25x25,Air Gem);2</v>
      </c>
      <c r="EU3" t="str">
        <f t="shared" si="3"/>
        <v>n/a</v>
      </c>
      <c r="EV3" t="str">
        <f t="shared" si="4"/>
        <v>胴体防護：17&amp;br;防御修正：-1&amp;br;装備負担：2&amp;br;行軍速度：-2&amp;br;魔法の防具</v>
      </c>
      <c r="EW3" t="str">
        <f t="shared" si="5"/>
        <v>&amp;ref(Item/Fire-Resistant.jpg,nolink,25x25,Fire Resistant (5));&amp;ref(Item/Shock-Resistant.jpg,nolink,25x25,Shock Resistant (5));&amp;ref(Item/Cold-Resistant.jpg,nolink,25x25,Cold Resistant (5));</v>
      </c>
      <c r="EX3" t="str">
        <f t="shared" si="6"/>
        <v/>
      </c>
      <c r="EY3" t="str">
        <f t="shared" si="7"/>
        <v/>
      </c>
      <c r="EZ3" t="str">
        <f t="shared" si="8"/>
        <v/>
      </c>
      <c r="FA3" t="str">
        <f t="shared" si="9"/>
        <v/>
      </c>
      <c r="FB3" t="str">
        <f t="shared" si="10"/>
        <v/>
      </c>
      <c r="FC3" t="str">
        <f t="shared" si="11"/>
        <v>&amp;ref(Item/Fire-Resistant.jpg,nolink,25x25,Fire Resistant (5));&amp;ref(Item/Shock-Resistant.jpg,nolink,25x25,Shock Resistant (5));&amp;ref(Item/Cold-Resistant.jpg,nolink,25x25,Cold Resistant (5));&amp;br;魔法抵抗+1</v>
      </c>
      <c r="FD3" t="str">
        <f t="shared" si="12"/>
        <v>胴体防護：17&amp;br;防御修正：-1&amp;br;装備負担：2&amp;br;行軍速度：-2&amp;br;魔法の防具&amp;br;&amp;br;&amp;ref(Item/Fire-Resistant.jpg,nolink,25x25,Fire Resistant (5));&amp;ref(Item/Shock-Resistant.jpg,nolink,25x25,Shock Resistant (5));&amp;ref(Item/Cold-Resistant.jpg,nolink,25x25,Cold Resistant (5));&amp;br;魔法抵抗+1</v>
      </c>
      <c r="FE3" t="str">
        <f t="shared" si="13"/>
        <v>&amp;br;&amp;ref(Item/Fire-Resistant.jpg,nolink,25x25,Fire Resistant (5));&amp;ref(Item/Shock-Resistant.jpg,nolink,25x25,Shock Resistant (5));&amp;ref(Item/Cold-Resistant.jpg,nolink,25x25,Cold Resistant (5));&amp;br;魔法抵抗+1</v>
      </c>
      <c r="FF3" t="str">
        <f t="shared" si="14"/>
        <v>~</v>
      </c>
      <c r="FG3" s="24" t="str">
        <f t="shared" si="15"/>
        <v>|Construction Lv2|BGCOLOR(#000000):&amp;ref(Item/Armors/Armor-of-the-Five-Elements.jpg,nolink,75x75,Armor of the Five Elements);|BGCOLOR(BLACK):COLOR(WHITE):''Armor of the Five Elements''|鎧|&amp;ref(Spell/P_Earth.jpg,nolink,25x25,Earth);1&amp;ref(Spell/P_Air.jpg,nolink,25x25,Air);1|&amp;ref(Spell/V_Earth.jpg,nolink,25x25,Earth Gem);2&amp;ref(Spell/V_Air.jpg,nolink,25x25,Air Gem);2|
|~|~|&gt;|&gt;|&gt;|胴体防護：17&amp;br;防御修正：-1&amp;br;装備負担：2&amp;br;行軍速度：-2&amp;br;魔法の防具&amp;br;&amp;br;&amp;ref(Item/Fire-Resistant.jpg,nolink,25x25,Fire Resistant (5));&amp;ref(Item/Shock-Resistant.jpg,nolink,25x25,Shock Resistant (5));&amp;ref(Item/Cold-Resistant.jpg,nolink,25x25,Cold Resistant (5));&amp;br;魔法抵抗+1|
|~|&gt;|&gt;|&gt;|&gt;|BGCOLOR(#F5F5F5):優秀な防御力に多様な耐性。さらに安価|</v>
      </c>
    </row>
    <row r="4" spans="1:163" x14ac:dyDescent="0.15">
      <c r="B4" s="1" t="s">
        <v>5518</v>
      </c>
      <c r="D4" s="1">
        <v>2</v>
      </c>
      <c r="E4" s="1" t="s">
        <v>5519</v>
      </c>
      <c r="G4" s="1" t="s">
        <v>5520</v>
      </c>
      <c r="H4" s="1" t="s">
        <v>5521</v>
      </c>
      <c r="I4" s="1">
        <v>5</v>
      </c>
      <c r="J4" s="7">
        <v>5</v>
      </c>
      <c r="K4" s="6">
        <v>1</v>
      </c>
      <c r="L4" s="1" t="s">
        <v>5522</v>
      </c>
      <c r="AD4" s="1">
        <v>1</v>
      </c>
      <c r="AE4" s="1">
        <v>0</v>
      </c>
      <c r="AJ4" s="1">
        <v>0</v>
      </c>
      <c r="CC4" s="2">
        <v>2</v>
      </c>
      <c r="EQ4" s="21" t="s">
        <v>5690</v>
      </c>
      <c r="ER4" t="str">
        <f t="shared" si="0"/>
        <v>BGCOLOR(#000000):&amp;ref(Item/SH Weapons/Jade-Knife.jpg,nolink,75x75,Jade Knife);|BGCOLOR(BLACK):COLOR(WHITE):''Jade Knife''</v>
      </c>
      <c r="ES4" t="str">
        <f t="shared" si="1"/>
        <v>&amp;ref(Spell/P_Nature.jpg,nolink,25x25,Nature);1&amp;ref(Spell/P_Blood.jpg,nolink,25x25,Blood);1</v>
      </c>
      <c r="ET4" t="str">
        <f t="shared" si="2"/>
        <v>&amp;ref(Spell/V_Nature.jpg,nolink,25x25,Nature Gem);5&amp;ref(Spell/V_Blood.jpg,nolink,25x25,Blood Slave);5</v>
      </c>
      <c r="EU4" t="str">
        <f t="shared" si="3"/>
        <v>攻撃力：1&amp;ref(Item/D_Pierce.jpg,nolink,25x25,Pierce Damage);&amp;ref(Item/D_Magic.jpg,nolink,25x25,Magic Damage);&amp;br;攻撃修正：1&amp;br;防御修正：0&amp;br;長さ：0</v>
      </c>
      <c r="EV4" t="str">
        <f t="shared" si="4"/>
        <v>n/a</v>
      </c>
      <c r="EW4" t="str">
        <f t="shared" si="5"/>
        <v/>
      </c>
      <c r="EX4" t="str">
        <f t="shared" si="6"/>
        <v>&amp;ref(Item/Adept-Sacrificer.jpg,nolink,25x25,Adept Sacrificer (2));</v>
      </c>
      <c r="EY4" t="str">
        <f t="shared" si="7"/>
        <v/>
      </c>
      <c r="EZ4" t="str">
        <f t="shared" si="8"/>
        <v/>
      </c>
      <c r="FA4" t="str">
        <f t="shared" si="9"/>
        <v/>
      </c>
      <c r="FB4" t="str">
        <f t="shared" si="10"/>
        <v/>
      </c>
      <c r="FC4" t="str">
        <f t="shared" si="11"/>
        <v>&amp;ref(Item/Adept-Sacrificer.jpg,nolink,25x25,Adept Sacrificer (2));</v>
      </c>
      <c r="FD4" t="str">
        <f t="shared" si="12"/>
        <v>攻撃力：1&amp;ref(Item/D_Pierce.jpg,nolink,25x25,Pierce Damage);&amp;ref(Item/D_Magic.jpg,nolink,25x25,Magic Damage);&amp;br;攻撃修正：1&amp;br;防御修正：0&amp;br;長さ：0&amp;br;&amp;br;&amp;ref(Item/Adept-Sacrificer.jpg,nolink,25x25,Adept Sacrificer (2));</v>
      </c>
      <c r="FE4" t="str">
        <f t="shared" si="13"/>
        <v>&amp;br;&amp;ref(Item/Adept-Sacrificer.jpg,nolink,25x25,Adept Sacrificer (2));</v>
      </c>
      <c r="FF4" t="str">
        <f t="shared" si="14"/>
        <v>~</v>
      </c>
      <c r="FG4" s="24" t="str">
        <f t="shared" si="15"/>
        <v>|Construction Lv2|BGCOLOR(#000000):&amp;ref(Item/SH Weapons/Jade-Knife.jpg,nolink,75x75,Jade Knife);|BGCOLOR(BLACK):COLOR(WHITE):''Jade Knife''|片手|&amp;ref(Spell/P_Nature.jpg,nolink,25x25,Nature);1&amp;ref(Spell/P_Blood.jpg,nolink,25x25,Blood);1|&amp;ref(Spell/V_Nature.jpg,nolink,25x25,Nature Gem);5&amp;ref(Spell/V_Blood.jpg,nolink,25x25,Blood Slave);5|
|~|~|&gt;|&gt;|&gt;|攻撃力：1&amp;ref(Item/D_Pierce.jpg,nolink,25x25,Pierce Damage);&amp;ref(Item/D_Magic.jpg,nolink,25x25,Magic Damage);&amp;br;攻撃修正：1&amp;br;防御修正：0&amp;br;長さ：0&amp;br;&amp;br;&amp;ref(Item/Adept-Sacrificer.jpg,nolink,25x25,Adept Sacrificer (2));|
|~|&gt;|&gt;|&gt;|&gt;|BGCOLOR(#F5F5F5):血の供犠の補助器具。武器としては弱い|</v>
      </c>
    </row>
    <row r="5" spans="1:163" x14ac:dyDescent="0.15">
      <c r="B5" s="1" t="s">
        <v>6136</v>
      </c>
      <c r="D5" s="1">
        <v>8</v>
      </c>
      <c r="E5" s="1" t="s">
        <v>6137</v>
      </c>
      <c r="G5" s="1" t="s">
        <v>6138</v>
      </c>
      <c r="H5" s="1" t="s">
        <v>6139</v>
      </c>
      <c r="I5" s="1">
        <v>60</v>
      </c>
      <c r="J5" s="7">
        <v>15</v>
      </c>
      <c r="AK5" s="1">
        <v>20</v>
      </c>
      <c r="AN5" s="1">
        <v>0</v>
      </c>
      <c r="AP5" s="1">
        <v>0</v>
      </c>
      <c r="AR5" s="1" t="s">
        <v>6140</v>
      </c>
      <c r="AY5" s="2">
        <v>15</v>
      </c>
      <c r="BF5" s="2">
        <v>10</v>
      </c>
      <c r="BS5" s="2">
        <v>50</v>
      </c>
      <c r="BT5" s="2" t="s">
        <v>6141</v>
      </c>
      <c r="EI5" s="2">
        <v>2</v>
      </c>
      <c r="EP5" s="7" t="s">
        <v>6142</v>
      </c>
      <c r="EQ5" s="20" t="s">
        <v>6143</v>
      </c>
      <c r="ER5" t="str">
        <f t="shared" si="0"/>
        <v>BGCOLOR(#000000):&amp;ref(Item/Helms/The-Jade-Mask.jpg,nolink,75x75,The Jade Mask);|BGCOLOR(BLACK):COLOR(WHITE):''The Jade Mask''</v>
      </c>
      <c r="ES5" t="str">
        <f t="shared" si="1"/>
        <v>&amp;ref(Spell/P_Death.jpg,nolink,25x25,Death);6&amp;ref(Spell/P_Nature.jpg,nolink,25x25,Nature);3</v>
      </c>
      <c r="ET5" t="str">
        <f t="shared" si="2"/>
        <v>&amp;ref(Spell/V_Death.jpg,nolink,25x25,Death Gem);60&amp;ref(Spell/V_Nature.jpg,nolink,25x25,Nature Gem);15</v>
      </c>
      <c r="EU5" t="str">
        <f t="shared" si="3"/>
        <v>n/a</v>
      </c>
      <c r="EV5" t="str">
        <f t="shared" si="4"/>
        <v>頭部防護：20&amp;br;防御修正：0&amp;br;装備負担：0&amp;br;魔法の防具</v>
      </c>
      <c r="EW5" t="str">
        <f t="shared" si="5"/>
        <v>&amp;ref(Item/Poison-Resistant.jpg,nolink,25x25,Poison Resistant (15));&amp;ref(Item/Causes-Fear.jpg,nolink,25x25,Fear (10));</v>
      </c>
      <c r="EX5" t="str">
        <f t="shared" si="6"/>
        <v>&amp;ref(Item/Darkvision.jpg,nolink,25x25,Darkvision (50));&amp;ref(Item/True-Regeneration.jpg,nolink,25x25,True Regeneration (5));</v>
      </c>
      <c r="EY5" t="str">
        <f t="shared" si="7"/>
        <v/>
      </c>
      <c r="EZ5" t="str">
        <f t="shared" si="8"/>
        <v/>
      </c>
      <c r="FA5" t="str">
        <f t="shared" si="9"/>
        <v>&amp;ref(Spell/P_Death.jpg,nolink,25x25,Death Magic Bonus (2));</v>
      </c>
      <c r="FB5" t="str">
        <f t="shared" si="10"/>
        <v/>
      </c>
      <c r="FC5" t="str">
        <f t="shared" si="11"/>
        <v>&amp;ref(Item/Poison-Resistant.jpg,nolink,25x25,Poison Resistant (15));&amp;ref(Item/Causes-Fear.jpg,nolink,25x25,Fear (10));&amp;ref(Item/Darkvision.jpg,nolink,25x25,Darkvision (50));&amp;ref(Item/True-Regeneration.jpg,nolink,25x25,True Regeneration (5));&amp;br;&amp;ref(Spell/P_Death.jpg,nolink,25x25,Death Magic Bonus (2));&amp;br;魔法抵抗+3&amp;br;戦闘時使用可能：Rigor Mortis&amp;br;冷血動物のみ使用可能</v>
      </c>
      <c r="FD5" t="str">
        <f t="shared" si="12"/>
        <v>頭部防護：20&amp;br;防御修正：0&amp;br;装備負担：0&amp;br;魔法の防具&amp;br;&amp;br;&amp;ref(Item/Poison-Resistant.jpg,nolink,25x25,Poison Resistant (15));&amp;ref(Item/Causes-Fear.jpg,nolink,25x25,Fear (10));&amp;ref(Item/Darkvision.jpg,nolink,25x25,Darkvision (50));&amp;ref(Item/True-Regeneration.jpg,nolink,25x25,True Regeneration (5));&amp;br;&amp;ref(Spell/P_Death.jpg,nolink,25x25,Death Magic Bonus (2));&amp;br;魔法抵抗+3&amp;br;戦闘時使用可能：Rigor Mortis&amp;br;冷血動物のみ使用可能</v>
      </c>
      <c r="FE5" t="str">
        <f t="shared" si="13"/>
        <v>&amp;br;&amp;ref(Item/Poison-Resistant.jpg,nolink,25x25,Poison Resistant (15));&amp;ref(Item/Causes-Fear.jpg,nolink,25x25,Fear (10));&amp;ref(Item/Darkvision.jpg,nolink,25x25,Darkvision (50));&amp;ref(Item/True-Regeneration.jpg,nolink,25x25,True Regeneration (5));&amp;br;&amp;ref(Spell/P_Death.jpg,nolink,25x25,Death Magic Bonus (2));&amp;br;魔法抵抗+3&amp;br;戦闘時使用可能：Rigor Mortis&amp;br;冷血動物のみ使用可能</v>
      </c>
      <c r="FF5" t="str">
        <f t="shared" si="14"/>
        <v>~</v>
      </c>
      <c r="FG5" s="24" t="str">
        <f t="shared" si="15"/>
        <v>|Construction Lv8|BGCOLOR(#000000):&amp;ref(Item/Helms/The-Jade-Mask.jpg,nolink,75x75,The Jade Mask);|BGCOLOR(BLACK):COLOR(WHITE):''The Jade Mask''|兜|&amp;ref(Spell/P_Death.jpg,nolink,25x25,Death);6&amp;ref(Spell/P_Nature.jpg,nolink,25x25,Nature);3|&amp;ref(Spell/V_Death.jpg,nolink,25x25,Death Gem);60&amp;ref(Spell/V_Nature.jpg,nolink,25x25,Nature Gem);15|
|~|~|&gt;|&gt;|&gt;|頭部防護：20&amp;br;防御修正：0&amp;br;装備負担：0&amp;br;魔法の防具&amp;br;&amp;br;&amp;ref(Item/Poison-Resistant.jpg,nolink,25x25,Poison Resistant (15));&amp;ref(Item/Causes-Fear.jpg,nolink,25x25,Fear (10));&amp;ref(Item/Darkvision.jpg,nolink,25x25,Darkvision (50));&amp;ref(Item/True-Regeneration.jpg,nolink,25x25,True Regeneration (5));&amp;br;&amp;ref(Spell/P_Death.jpg,nolink,25x25,Death Magic Bonus (2));&amp;br;魔法抵抗+3&amp;br;戦闘時使用可能：Rigor Mortis&amp;br;冷血動物のみ使用可能|
|~|&gt;|&gt;|&gt;|&gt;|BGCOLOR(#F5F5F5):死魔法増強。強大な力を持つが使い手を選ぶ|</v>
      </c>
    </row>
    <row r="6" spans="1:163" x14ac:dyDescent="0.15">
      <c r="B6" s="1" t="s">
        <v>6692</v>
      </c>
      <c r="D6" s="1">
        <v>2</v>
      </c>
      <c r="E6" s="1" t="s">
        <v>6693</v>
      </c>
      <c r="G6" s="1" t="s">
        <v>6694</v>
      </c>
      <c r="H6" s="1" t="s">
        <v>6683</v>
      </c>
      <c r="I6" s="1">
        <v>5</v>
      </c>
      <c r="J6" s="7">
        <v>5</v>
      </c>
      <c r="K6" s="6">
        <v>6</v>
      </c>
      <c r="L6" s="1" t="s">
        <v>6695</v>
      </c>
      <c r="N6" s="1" t="s">
        <v>6696</v>
      </c>
      <c r="AD6" s="1">
        <v>3</v>
      </c>
      <c r="AE6" s="1">
        <v>2</v>
      </c>
      <c r="AJ6" s="1">
        <v>3</v>
      </c>
      <c r="AS6" s="1" t="s">
        <v>6697</v>
      </c>
      <c r="EQ6" s="20" t="s">
        <v>6698</v>
      </c>
      <c r="ER6" t="str">
        <f t="shared" si="0"/>
        <v>BGCOLOR(#000000):&amp;ref(Item/SH Weapons/Spear-of-the-Morrigan.jpg,nolink,75x75,Spear of the Morrigan);|BGCOLOR(BLACK):COLOR(WHITE):''Spear of the Morrigan''</v>
      </c>
      <c r="ES6" t="str">
        <f t="shared" si="1"/>
        <v>&amp;ref(Spell/P_Death.jpg,nolink,25x25,Death);1&amp;ref(Spell/P_Air.jpg,nolink,25x25,Air);1</v>
      </c>
      <c r="ET6" t="str">
        <f t="shared" si="2"/>
        <v>&amp;ref(Spell/V_Death.jpg,nolink,25x25,Death Gem);5&amp;ref(Spell/V_Air.jpg,nolink,25x25,Air Gem);5</v>
      </c>
      <c r="EU6" t="str">
        <f t="shared" si="3"/>
        <v>攻撃力：6&amp;ref(Item/D_Pierce.jpg,nolink,25x25,Pierce Damage);&amp;ref(Item/D_Magic.jpg,nolink,25x25,Magic Damage);&amp;br;吸収攻撃（上限5）&amp;br;攻撃修正：3&amp;br;防御修正：2&amp;br;長さ：3&amp;br;負傷時追撃：Decay</v>
      </c>
      <c r="EV6" t="str">
        <f t="shared" si="4"/>
        <v>n/a</v>
      </c>
      <c r="EW6" t="str">
        <f t="shared" si="5"/>
        <v>n/a</v>
      </c>
      <c r="EX6" t="str">
        <f t="shared" si="6"/>
        <v/>
      </c>
      <c r="EY6" t="str">
        <f t="shared" si="7"/>
        <v/>
      </c>
      <c r="EZ6" t="str">
        <f t="shared" si="8"/>
        <v/>
      </c>
      <c r="FA6" t="str">
        <f t="shared" si="9"/>
        <v/>
      </c>
      <c r="FB6" t="str">
        <f t="shared" si="10"/>
        <v/>
      </c>
      <c r="FC6" t="str">
        <f t="shared" si="11"/>
        <v/>
      </c>
      <c r="FD6" t="str">
        <f t="shared" si="12"/>
        <v>攻撃力：6&amp;ref(Item/D_Pierce.jpg,nolink,25x25,Pierce Damage);&amp;ref(Item/D_Magic.jpg,nolink,25x25,Magic Damage);&amp;br;吸収攻撃（上限5）&amp;br;攻撃修正：3&amp;br;防御修正：2&amp;br;長さ：3&amp;br;負傷時追撃：Decay</v>
      </c>
      <c r="FE6" t="str">
        <f t="shared" si="13"/>
        <v>~</v>
      </c>
      <c r="FF6" t="str">
        <f t="shared" si="14"/>
        <v>~</v>
      </c>
      <c r="FG6" s="24" t="str">
        <f t="shared" si="15"/>
        <v>|Construction Lv2|BGCOLOR(#000000):&amp;ref(Item/SH Weapons/Spear-of-the-Morrigan.jpg,nolink,75x75,Spear of the Morrigan);|BGCOLOR(BLACK):COLOR(WHITE):''Spear of the Morrigan''|片手|&amp;ref(Spell/P_Death.jpg,nolink,25x25,Death);1&amp;ref(Spell/P_Air.jpg,nolink,25x25,Air);1|&amp;ref(Spell/V_Death.jpg,nolink,25x25,Death Gem);5&amp;ref(Spell/V_Air.jpg,nolink,25x25,Air Gem);5|
|~|~|&gt;|&gt;|&gt;|攻撃力：6&amp;ref(Item/D_Pierce.jpg,nolink,25x25,Pierce Damage);&amp;ref(Item/D_Magic.jpg,nolink,25x25,Magic Damage);&amp;br;吸収攻撃（上限5）&amp;br;攻撃修正：3&amp;br;防御修正：2&amp;br;長さ：3&amp;br;負傷時追撃：Decay|
|~|&gt;|&gt;|&gt;|&gt;|BGCOLOR(#F5F5F5):命を啜り犠牲者を腐敗させる槍。長期戦に強い|</v>
      </c>
    </row>
    <row r="7" spans="1:163" x14ac:dyDescent="0.15">
      <c r="B7" s="1" t="s">
        <v>7285</v>
      </c>
      <c r="C7" s="1" t="s">
        <v>7286</v>
      </c>
      <c r="D7" s="1">
        <v>4</v>
      </c>
      <c r="E7" s="1" t="s">
        <v>7287</v>
      </c>
      <c r="G7" s="1" t="s">
        <v>7288</v>
      </c>
      <c r="I7" s="1">
        <v>5</v>
      </c>
      <c r="AK7" s="1">
        <v>8</v>
      </c>
      <c r="AN7" s="1">
        <v>0</v>
      </c>
      <c r="AP7" s="1">
        <v>0</v>
      </c>
      <c r="AR7" s="1" t="s">
        <v>7289</v>
      </c>
      <c r="EP7" s="7" t="s">
        <v>7304</v>
      </c>
      <c r="EQ7" s="20" t="s">
        <v>7290</v>
      </c>
      <c r="ER7" t="str">
        <f t="shared" si="0"/>
        <v>BGCOLOR(#000000):&amp;ref(Item/Helms/Headdress-of-the-Bull.jpg,nolink,75x75,Headdress of the Bull);|BGCOLOR(BLACK):COLOR(WHITE):''Headdress of the Bull''</v>
      </c>
      <c r="ES7" t="str">
        <f t="shared" si="1"/>
        <v>&amp;ref(Spell/P_Nature.jpg,nolink,25x25,Nature);1</v>
      </c>
      <c r="ET7" t="str">
        <f t="shared" si="2"/>
        <v>&amp;ref(Spell/V_Nature.jpg,nolink,25x25,Nature Gem);5</v>
      </c>
      <c r="EU7" t="str">
        <f t="shared" si="3"/>
        <v>n/a</v>
      </c>
      <c r="EV7" t="str">
        <f t="shared" si="4"/>
        <v>頭部防護：8&amp;br;防御修正：0&amp;br;装備負担：0&amp;br;魔法の防具</v>
      </c>
      <c r="EW7" t="str">
        <f t="shared" si="5"/>
        <v/>
      </c>
      <c r="EX7" t="str">
        <f t="shared" si="6"/>
        <v/>
      </c>
      <c r="EY7" t="str">
        <f t="shared" si="7"/>
        <v/>
      </c>
      <c r="EZ7" t="str">
        <f t="shared" si="8"/>
        <v/>
      </c>
      <c r="FA7" t="str">
        <f t="shared" si="9"/>
        <v/>
      </c>
      <c r="FB7" t="str">
        <f t="shared" si="10"/>
        <v/>
      </c>
      <c r="FC7" t="str">
        <f t="shared" si="11"/>
        <v>筋力+2&amp;br;随員：Bufflalo1体</v>
      </c>
      <c r="FD7" t="str">
        <f t="shared" si="12"/>
        <v>頭部防護：8&amp;br;防御修正：0&amp;br;装備負担：0&amp;br;魔法の防具&amp;br;&amp;br;筋力+2&amp;br;随員：Bufflalo1体</v>
      </c>
      <c r="FE7" t="str">
        <f t="shared" si="13"/>
        <v>&amp;br;筋力+2&amp;br;随員：Bufflalo1体</v>
      </c>
      <c r="FF7" t="str">
        <f t="shared" si="14"/>
        <v>~</v>
      </c>
      <c r="FG7" s="24" t="str">
        <f t="shared" si="15"/>
        <v>|Construction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v>
      </c>
    </row>
    <row r="8" spans="1:163" x14ac:dyDescent="0.15">
      <c r="B8" s="1" t="s">
        <v>8431</v>
      </c>
      <c r="D8" s="1">
        <v>2</v>
      </c>
      <c r="E8" s="1" t="s">
        <v>8430</v>
      </c>
      <c r="G8" s="1" t="s">
        <v>8432</v>
      </c>
      <c r="I8" s="1">
        <v>5</v>
      </c>
      <c r="K8" s="6">
        <v>6</v>
      </c>
      <c r="L8" s="1" t="s">
        <v>8433</v>
      </c>
      <c r="AD8" s="1">
        <v>2</v>
      </c>
      <c r="AE8" s="1">
        <v>0</v>
      </c>
      <c r="AJ8" s="1">
        <v>3</v>
      </c>
      <c r="AU8" s="1" t="s">
        <v>8434</v>
      </c>
      <c r="EQ8" s="20" t="s">
        <v>8435</v>
      </c>
      <c r="ER8" t="str">
        <f>CONCATENATE("BGCOLOR(#000000):&amp;ref(Item/",SUBSTITUTE(SUBSTITUTE(SUBSTITUTE(SUBSTITUTE(SUBSTITUTE(SUBSTITUTE(SUBSTITUTE(B8,"片手","SH Weapons"),"両手","DH Weapons"),"盾","Shields"),"兜","Helms"),"鎧","Armors"),"靴","Boots"),"雑貨","Misc"),"/",SUBSTITUTE(SUBSTITUTE(IF(F8&lt;&gt;"",F8,E8)," ","-"),"ö","o"),".jpg,nolink,75x75,",E8,");","|","BGCOLOR(BLACK):COLOR(WHITE):''",E8,"''")</f>
        <v>BGCOLOR(#000000):&amp;ref(Item/SH Weapons/God-Slayer-Spear.jpg,nolink,75x75,God-Slayer Spear);|BGCOLOR(BLACK):COLOR(WHITE):''God-Slayer Spear''</v>
      </c>
      <c r="ES8" t="str">
        <f t="shared" si="1"/>
        <v>&amp;ref(Spell/P_Earth.jpg,nolink,25x25,Earth);1</v>
      </c>
      <c r="ET8" t="str">
        <f t="shared" si="2"/>
        <v>&amp;ref(Spell/V_Earth.jpg,nolink,25x25,Earth Gem);5</v>
      </c>
      <c r="EU8" t="str">
        <f t="shared" si="3"/>
        <v>攻撃力：6&amp;ref(Item/D_Pierce.jpg,nolink,25x25,Pierce Damage);&amp;ref(Item/D_Magic.jpg,nolink,25x25,Magic Damage);&amp;br;攻撃修正：2&amp;br;防御修正：0&amp;br;長さ：3&amp;br;攻撃時追撃：Bane of Heresy</v>
      </c>
      <c r="EV8" t="str">
        <f t="shared" si="4"/>
        <v>n/a</v>
      </c>
      <c r="EW8" t="str">
        <f t="shared" si="5"/>
        <v>n/a</v>
      </c>
      <c r="EX8" t="str">
        <f>CONCATENATE(IF(BO8&lt;&gt;"",IF(BO8="s","&amp;ref(Item/Sacred-Bless.jpg,nolink,25x25,Blessed (Sacred Only));","&amp;ref(Item/Blessed.jpg,nolink,25x25,Blessed);"),""),IF(BP8&lt;&gt;"","&amp;ref(Item/Berserker.jpg,nolink,25x25,Berserker ("&amp;BP8&amp;"));",""),IF(BQ8&lt;&gt;"","&amp;ref(Item/Gone-Berserk.jpg,nolink,25x25,Gone Berserk);",""),IF(BR8&lt;&gt;"","&amp;ref(Item/Trample.jpg,nolink,25x25,Trample);",""),IF(BS8&lt;&gt;"",IF(BS8&lt;&gt;"s","&amp;ref(Item/Darkvision.jpg,nolink,25x25,Darkvision ("&amp;BS8&amp;"));","&amp;ref(Item/Spirit-Sight.jpg,nolink,25x25,Spirit Sight);"),""),IF(BT8&lt;&gt;"",IF(LEFT(BT8,1)&lt;&gt;"t","&amp;ref(Item/Regeneration.jpg,nolink,25x25,Regeneration ("&amp;BT8&amp;"));","&amp;ref(Item/True-Regeneration.jpg,nolink,25x25,True Regeneration ("&amp;MID(BT8,2,LEN(BT8)-1)&amp;"));"),""),IF(BU8&lt;&gt;"",IF(BU8&gt;0,"&amp;ref(Item/Reinvigoration.jpg,nolink,25x25,Reinvigoration ("&amp;BU8&amp;"));","&amp;ref(Item/Exhaustion.jpg,nolink,25x25,Exhaustion ("&amp;BU8&amp;"));"),""),IF(BV8&lt;&gt;"",IF(LEFT(BV8,1)&lt;&gt;"f","&amp;ref(Item/Stealthy-Boost.jpg,nolink,25x25,Stealth Boost ("&amp;BV8&amp;"));","&amp;ref(Item/Stealthy.jpg,nolink,25x25,Stealthy ("&amp;MID(BV8,2,LEN(BV8)-1)&amp;"));"),""),IF(BW8&lt;&gt;"","&amp;ref(Item/Invisible.jpg,nolink,25x25,Invisible);",""),IF(BX8&lt;&gt;"","&amp;ref(Item/Assassin.jpg,nolink,25x25,Assassin);",""),IF(BY8&lt;&gt;"","&amp;ref(Item/Seduction.jpg,nolink,25x25,Seduction);",""),IF(BZ8&lt;&gt;"","&amp;ref(Item/Reaper.jpg,nolink,25x25,Reaper ("&amp;BZ8&amp;"));",""),IF(CA8&lt;&gt;"","&amp;ref(Item/Heretic.jpg,nolink,25x25,Heretic ("&amp;CA8&amp;"));",""),IF(CB8&lt;&gt;"","&amp;ref(Item/Inquisitor.jpg,nolink,25x25,Inquisitor);",""),IF(CC8&lt;&gt;"","&amp;ref(Item/Adept-Sacrificer.jpg,nolink,25x25,Adept Sacrificer ("&amp;CC8&amp;"));",""),IF(CD8&lt;&gt;"","&amp;ref(Item/Dominion-Spreader.jpg,nolink,25x25,Dominion Spreader ("&amp;CD8&amp;"));",""),IF(CE8&lt;&gt;"","&amp;ref(Item/Gold-Maker.jpg,nolink,25x25,Gold Maker ("&amp;CE8&amp;"));",""))</f>
        <v/>
      </c>
      <c r="EY8" t="str">
        <f t="shared" si="7"/>
        <v/>
      </c>
      <c r="EZ8" t="str">
        <f>CONCATENATE(IF(CS8&lt;&gt;"","&amp;ref(Item/Ethereal.jpg,nolink,25x25,Ethereal);",""),IF(CT8&lt;&gt;"","&amp;ref(Item/Swiftness.jpg,nolink,25x25,Swiftness ("&amp;CT8&amp;"));",""),IF(CU8&lt;&gt;"","&amp;ref(Item/Quickness.jpg,nolink,25x25,Quickness);",""),IF(CV8&lt;&gt;"",IF(CV8&lt;&gt;"l","&amp;ref(Item/Enlarged.jpg,nolink,25x25,Enlarged);","&amp;ref(Item/Enlarged.jpg,nolink,25x25,Enlarged (Up to Size 4));"),""),IF(CW8&lt;&gt;"","&amp;ref(Item/Storm-Power.jpg,nolink,25x25,Storm Power ("&amp;CW8&amp;"));",""),IF(CX8&lt;&gt;"","&amp;ref(Item/Lucky.jpg,nolink,25x25,Lucky);",""),IF(CY8&lt;&gt;"","&amp;ref(Item/Twist-Fate.jpg,nolink,25x25,Twist Fate);",""),IF(CZ8&lt;&gt;"","&amp;ref(Item/Fool's-Luck.jpg,nolink,25x25,Fool's Luck);",""),IF(DA8&lt;&gt;"","&amp;ref(Item/Cursed.jpg,nolink,25x25,Cursed);",""),IF(DB8&lt;&gt;"","&amp;ref(Item/Horror-Marked.jpg,nolink,25x25,Causes Horror Mark);",""),IF(DC8&lt;&gt;"","&amp;ref(Item/Diseased.jpg,nolink,25x25,Diseased);",""),IF(DD8&lt;&gt;"","&amp;ref(Item/Affliction.jpg,nolink,25x25,Lost one eye);",""),IF(DE8&lt;&gt;"","&amp;ref(Item/Affliction.jpg,nolink,25x25,Chest Wound);",""),IF(DF8&lt;&gt;"","&amp;ref(Item/Affliction.jpg,nolink,25x25,Feeble Minded);",""),IF(DG8&lt;&gt;"","&amp;ref(Item/Insane.jpg,nolink,25x25,Insane ("&amp;DG8&amp;"));",""),IF(DH8&lt;&gt;"","&amp;ref(Item/Siege-Bonus.jpg,nolink,25x25,Siege Bonus ("&amp;DH8&amp;"));",""),IF(DI8&lt;&gt;"","&amp;ref(Item/Flying.jpg,nolink,25x25,Flying"&amp;IF(DI8&gt;0," (Map Move "&amp;DI8&amp;")","")&amp;");",""),IF(DJ8&lt;&gt;"","&amp;ref(Item/Storm-Immunity.jpg,nolink,25x25,Storm Immunity);",""),IF(DK8&lt;&gt;"","&amp;ref(Item/Floating.jpg,nolink,25x25,Floating);",""),IF(DL8&lt;&gt;"","&amp;ref(Item/Forest-Survival.jpg,nolink,25x25,Forest Survival);",""),IF(DM8&lt;&gt;"","&amp;ref(Item/Mountain-Survival.jpg,nolink,25x25,Mountain Survival);",""),IF(DN8&lt;&gt;"","&amp;ref(Item/Swamp-Survival.jpg,nolink,25x25,Swamp Survival);",""),IF(DO8&lt;&gt;"","&amp;ref(Item/Wasteland-Survival.jpg,nolink,25x25,Wasteland Survival);",""),IF(DP8&lt;&gt;"","&amp;ref(Item/Snow-Move.jpg,nolink,25x25,Snow Move);",""),IF(DQ8&lt;&gt;"","&amp;ref(Item/Swimming.jpg,nolink,25x25,Swimming);",""))</f>
        <v/>
      </c>
      <c r="FA8" t="str">
        <f t="shared" si="9"/>
        <v/>
      </c>
      <c r="FB8" t="str">
        <f>CONCATENATE(IF(EM8&lt;&gt;"","&amp;ref(Item/Far-Caster.jpg,nolink,25x25,Far Caster ("&amp;SUBSTITUTE(SUBSTITUTE(SUBSTITUTE(SUBSTITUTE(SUBSTITUTE(SUBSTITUTE(SUBSTITUTE(SUBSTITUTE(SUBSTITUTE(SUBSTITUTE(SUBSTITUTE(SUBSTITUTE(EM8,"火","Fire, "),"風","Air, "),"水","Water, "),"地","Earth, "),"星","Astral, "),"死","Death, "),"緑","Nature, "),"血","Blood, "),"聖","Priest, "),"霊","Elemental, "),"魔","Sorcery, "),"全","All, ")&amp;"));",""),IF(EN8&lt;&gt;"",SUBSTITUTE(SUBSTITUTE(SUBSTITUTE(SUBSTITUTE(SUBSTITUTE(SUBSTITUTE(SUBSTITUTE(SUBSTITUTE(EN8,"火","&amp;ref(Spell/V_Fire.jpg,nolink,25x25,Fire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(")&amp;"));",""),IF(EO8&lt;&gt;"",SUBSTITUTE(SUBSTITUTE(SUBSTITUTE(SUBSTITUTE(SUBSTITUTE(SUBSTITUTE(SUBSTITUTE(SUBSTITUTE(EO8,"火","&amp;ref(Spell/Vt_Fire.jpg,nolink,25x25,Temporary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8" t="str">
        <f>IF(EW8&lt;&gt;"n/a",CONCATENATE(EW8,EX8,IF(AND(OR(EW8&lt;&gt;"",EX8&lt;&gt;""),OR(EY8&lt;&gt;"",EZ8&lt;&gt;"")),"&amp;br;",""),EY8,EZ8,IF(AND(OR(EW8&lt;&gt;"",EX8&lt;&gt;"",EY8&lt;&gt;"",EZ8&lt;&gt;""),OR(FA8&lt;&gt;"",FB8&lt;&gt;"")),"&amp;br;",""),FA8,FB8,IF(AND(OR(EW8&lt;&gt;"",EX8&lt;&gt;"",EY8&lt;&gt;"",EZ8&lt;&gt;"",FA8&lt;&gt;"",FB8&lt;&gt;""),EP8&lt;&gt;""),"&amp;br;",""),SUBSTITUTE(EP8,"\n","&amp;br;")),"")</f>
        <v/>
      </c>
      <c r="FD8" t="str">
        <f>CONCATENATE(IF(EU8&lt;&gt;"n/a",EU8,IF(EV8&lt;&gt;"n/a",EV8,IF(EW8&lt;&gt;"n/a",FC8,""))),IF(FE8&lt;&gt;"~","&amp;br;"&amp;FE8,""),IF(FF8&lt;&gt;"~","&amp;br;"&amp;FF8,""))</f>
        <v>攻撃力：6&amp;ref(Item/D_Pierce.jpg,nolink,25x25,Pierce Damage);&amp;ref(Item/D_Magic.jpg,nolink,25x25,Magic Damage);&amp;br;攻撃修正：2&amp;br;防御修正：0&amp;br;長さ：3&amp;br;攻撃時追撃：Bane of Heresy</v>
      </c>
      <c r="FE8" t="str">
        <f>IF(EU8&lt;&gt;"n/a",IF(EV8&lt;&gt;"n/a","&amp;br;"&amp;EV8,IF(EW8&lt;&gt;"n/a","&amp;br;"&amp;FC8,"~")),IF(AND(EV8&lt;&gt;"n/a",EW8&lt;&gt;"n/a"),"&amp;br;"&amp;FC8,"~"))</f>
        <v>~</v>
      </c>
      <c r="FF8" t="str">
        <f>IF(AND(EU8&lt;&gt;"n/a",EV8&lt;&gt;"n/a",EW8&lt;&gt;"n/a"),IF(EW8&lt;&gt;"n/a","&amp;br;"&amp;FC8,""),"~")</f>
        <v>~</v>
      </c>
      <c r="FG8" s="24" t="str">
        <f t="shared" si="15"/>
        <v>|Construction Lv2|BGCOLOR(#000000):&amp;ref(Item/SH Weapons/God-Slayer-Spear.jpg,nolink,75x75,God-Slayer Spear);|BGCOLOR(BLACK):COLOR(WHITE):''God-Slayer Spear''|片手|&amp;ref(Spell/P_Earth.jpg,nolink,25x25,Earth);1|&amp;ref(Spell/V_Earth.jpg,nolink,25x25,Earth Gem);5|
|~|~|&gt;|&gt;|&gt;|攻撃力：6&amp;ref(Item/D_Pierce.jpg,nolink,25x25,Pierce Damage);&amp;ref(Item/D_Magic.jpg,nolink,25x25,Magic Damage);&amp;br;攻撃修正：2&amp;br;防御修正：0&amp;br;長さ：3&amp;br;攻撃時追撃：Bane of Heresy|
|~|&gt;|&gt;|&gt;|&gt;|BGCOLOR(#F5F5F5):偽りの神と聖戦士を疲労させる。複数で使うと凶悪|</v>
      </c>
    </row>
    <row r="9" spans="1:163" x14ac:dyDescent="0.15">
      <c r="B9" s="1" t="s">
        <v>9082</v>
      </c>
      <c r="C9" s="1" t="s">
        <v>9083</v>
      </c>
      <c r="D9" s="1">
        <v>2</v>
      </c>
      <c r="E9" s="1" t="s">
        <v>9084</v>
      </c>
      <c r="G9" s="1" t="s">
        <v>9085</v>
      </c>
      <c r="I9" s="1">
        <v>10</v>
      </c>
      <c r="EP9" s="7" t="s">
        <v>9086</v>
      </c>
      <c r="EQ9" s="20" t="s">
        <v>9087</v>
      </c>
      <c r="ER9" t="str">
        <f>CONCATENATE("BGCOLOR(#000000):&amp;ref(Item/",SUBSTITUTE(SUBSTITUTE(SUBSTITUTE(SUBSTITUTE(SUBSTITUTE(SUBSTITUTE(SUBSTITUTE(B9,"片手","SH Weapons"),"両手","DH Weapons"),"盾","Shields"),"兜","Helms"),"鎧","Armors"),"靴","Boots"),"雑貨","Misc"),"/",SUBSTITUTE(SUBSTITUTE(IF(F9&lt;&gt;"",F9,E9)," ","-"),"ö","o"),".jpg,nolink,75x75,",E9,");","|","BGCOLOR(BLACK):COLOR(WHITE):''",E9,"''")</f>
        <v>BGCOLOR(#000000):&amp;ref(Item/Helms/Black-Laurel.jpg,nolink,75x75,Black Laurel);|BGCOLOR(BLACK):COLOR(WHITE):''Black Laurel''</v>
      </c>
      <c r="ES9" t="str">
        <f t="shared" ref="ES9" si="16">SUBSTITUTE(SUBSTITUTE(SUBSTITUTE(SUBSTITUTE(SUBSTITUTE(SUBSTITUTE(SUBSTITUTE(SUBSTITUTE(SUBSTITUTE(G9&amp;H9,"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&amp;ref(Spell/P_Death.jpg,nolink,25x25,Death);2</v>
      </c>
      <c r="ET9" t="str">
        <f t="shared" ref="ET9" si="17">SUBSTITUTE(SUBSTITUTE(SUBSTITUTE(SUBSTITUTE(SUBSTITUTE(SUBSTITUTE(SUBSTITUTE(SUBSTITUTE(LEFT(G9,1)&amp;I9&amp;IF(H9&lt;&gt;"",LEFT(H9,1)&amp;J9,""),"火","&amp;ref(Spell/V_Fire.jpg,nolink,25x25,Fire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&amp;ref(Spell/V_Death.jpg,nolink,25x25,Death Gem);10</v>
      </c>
      <c r="EU9" t="str">
        <f t="shared" ref="EU9" si="18">IF(K9&lt;&gt;"",CONCATENATE("攻撃力：",K9,SUBSTITUTE(SUBSTITUTE(SUBSTITUTE(SUBSTITUTE(SUBSTITUTE(SUBSTITUTE(SUBSTITUTE(SUBSTITUTE(SUBSTITUTE(L9,"切","&amp;ref(Item/D_Slash.jpg,nolink,25x25,Slash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9,"ap","&amp;br;防御貫通"),"an","&amp;br;防御無視"),SUBSTITUTE(SUBSTITUTE(N9,"p","&amp;br;吸収攻撃（上限5）"),"f","&amp;br;吸収攻撃"),IF(O9&lt;&gt;"","&amp;br;ダメージ上限"&amp;O9,""),SUBSTITUTE(SUBSTITUTE(P9,"2","&amp;br;対デーモン二倍打"),"3","&amp;br;対アンデッド/デーモン三倍打"),IF(Q9&lt;&gt;"","&amp;br;対魔法生物2倍打",""),SUBSTITUTE(SUBSTITUTE(R9,"2","&amp;br;対小型二倍打"),"3","&amp;br;対大型三倍打"),SUBSTITUTE(SUBSTITUTE(SUBSTITUTE(S9,"0","&amp;br;筋力加算なし"),"2","&amp;br;筋力加算二分の一"),"3","&amp;br;筋力加算三分の一"),IF(T9&lt;&gt;"","&amp;br;第一撃に突撃ボーナス加算",""),IF(U9&lt;&gt;"","&amp;br;殺した敵をゾンビ化",""),IF(V9&lt;&gt;"","&amp;br;筋力加算+25%",""),IF(W9&lt;&gt;"","&amp;br;対盾攻撃修正+2",""),IF(X9&lt;&gt;"","&amp;br;頭部優先攻撃",""),SUBSTITUTE(SUBSTITUTE(SUBSTITUTE(Y9,"n","&amp;br;抵抗可能"),"e","&amp;br;抵抗容易"),"h","&amp;br;抵抗困難"),IF(Z9&lt;&gt;"","&amp;br;ボーナス武器",""),IF(AA9&lt;&gt;"","&amp;br;"&amp;IF(AA9&gt;0,AA9&amp;"回連続攻撃",ABS(AA9)+1&amp;"ラウンド毎に1回攻撃"),""),IF(AB9&lt;&gt;"","&amp;br;効果範囲："&amp;AB9,""),IF(AC9&lt;&gt;"","&amp;br;効果継続："&amp;AB9,""),IF(AD9&lt;&gt;"","&amp;br;攻撃修正："&amp;AD9&amp;"&amp;br;防御修正："&amp;AE9&amp;"&amp;br;長さ："&amp;AJ9,""),IF(AF9&lt;&gt;"","&amp;br;射程："&amp;SUBSTITUTE(SUBSTITUTE(SUBSTITUTE(AF9,"s","筋力"),"h","筋力/2"),"t","筋力/3")&amp;"&amp;br;精度修正："&amp;AG9&amp;"&amp;br;弾数："&amp;AH9&amp;IF(AI9&lt;&gt;"","&amp;br;水中使用可能",""),""),IF(AS9&lt;&gt;"","&amp;br;負傷時追撃："&amp;AS9,""),IF(AT9&lt;&gt;"","&amp;br;命中時追撃："&amp;AT9,""),IF(AU9&lt;&gt;"","&amp;br;攻撃時追撃："&amp;AU9,"")),"n/a")</f>
        <v>n/a</v>
      </c>
      <c r="EV9" t="str">
        <f t="shared" ref="EV9" si="19">IF(AP9&lt;&gt;"",CONCATENATE(IF(AK9&lt;&gt;"","頭部防護："&amp;AK9,""),IF(AL9&lt;&gt;"",IF(AK9&lt;&gt;"","&amp;br;","")&amp;"胴体防護："&amp;AL9,""),IF(AM9&lt;&gt;"","盾軽減力："&amp;AM9,""),IF(AN9&lt;&gt;"","&amp;br;防御修正："&amp;AN9,""),IF(AO9&lt;&gt;"","&amp;br;盾対応力："&amp;AO9,""),IF(AP9&lt;&gt;"","&amp;br;装備負担："&amp;AP9,""),IF(AQ9&lt;&gt;"","&amp;br;行軍速度：-"&amp;AQ9,""),IF(AR9&lt;&gt;"","&amp;br;魔法の防具","")),"n/a")</f>
        <v>n/a</v>
      </c>
      <c r="EW9" t="str">
        <f t="shared" ref="EW9" si="20">IF(COUNTA(AV9:EP9)&lt;&gt;0,CONCATENATE(IF(AV9&lt;&gt;"",IF(AV9&gt;0,"&amp;ref(Item/Fire-Resistant.jpg,nolink,25x25,Fire Resistant ("&amp;AV9&amp;"));","&amp;ref(Item/Susceptible-to-Fire.jpg,nolink,25x25,Susceptible to Fire ("&amp;ABS(AV9)&amp;"));"),""),IF(AW9&lt;&gt;"",IF(AW9&gt;0,"&amp;ref(Item/Shock-Resistant.jpg,nolink,25x25,Shock Resistant ("&amp;AW9&amp;"));","&amp;ref(Item/Susceptible-to-Shock.jpg,nolink,25x25,Susceptible to Shock ("&amp;ABS(AW9)&amp;"));"),""),IF(AX9&lt;&gt;"",IF(AX9&gt;0,"&amp;ref(Item/Cold-Resistant.jpg,nolink,25x25,Cold Resistant ("&amp;AX9&amp;"));","&amp;ref(Item/Susceptible-to-Cold.jpg,nolink,25x25,Susceptible to Cold ("&amp;ABS(AX9)&amp;"));"),""),IF(AY9&lt;&gt;"",IF(AY9&gt;0,"&amp;ref(Item/Poison-Resistant.jpg,nolink,25x25,Poison Resistant ("&amp;AY9&amp;"));","&amp;ref(Item/Susceptible-to-Poison.jpg,nolink,25x25,Susceptible to Poison ("&amp;ABS(AY9)&amp;"));"),""),IF(AZ9&lt;&gt;"","&amp;ref(Item/Affliction-Resistance.jpg,nolink,25x25,Affliction Resistance ("&amp;AZ9&amp;"));",""),IF(BA9&lt;&gt;"","&amp;ref(Item/Ice-Protection.jpg,nolink,25x25,Ice Protection ("&amp;BA9&amp;"));",""),IF(BB9&lt;&gt;"","&amp;ref(Item/Invulnerable.jpg,nolink,25x25,Invulnerable ("&amp;BB9&amp;"));",""),IF(BC9&lt;&gt;"","&amp;ref(Item/Protective-Force.jpg,nolink,25x25,Protective Force ("&amp;BC9&amp;"));",""),IF(BD9&lt;&gt;"","&amp;ref(Item/Awe.jpg,nolink,25x25,Awe ("&amp;BD9&amp;"));",""),IF(BE9&lt;&gt;"","&amp;ref(Item/Animal-Awe.jpg,nolink,25x25,Animal Awe ("&amp;BE9&amp;"));",""),IF(BF9&lt;&gt;"","&amp;ref(Item/Causes-Fear.jpg,nolink,25x25,Fear ("&amp;BF9&amp;"));",""),IF(BG9&lt;&gt;"","&amp;ref(Item/Heat.jpg,nolink,25x25,Heat ("&amp;BG9&amp;"));",""),IF(BH9&lt;&gt;"","&amp;ref(Item/Chill.jpg,nolink,25x25,Chill ("&amp;BH9&amp;"));",""),IF(BI9&lt;&gt;"","&amp;ref(Item/Fire-Shield.jpg,nolink,25x25,Fire Shield ("&amp;BI9&amp;"));",""),IF(BJ9&lt;&gt;"","&amp;ref(Item/Air-Shield.jpg,nolink,25x25,Air Shield ("&amp;BJ9&amp;"));",""),IF(BK9&lt;&gt;"","&amp;ref(Item/Overcharged.jpg,nolink,25x25,Overcharged);",""),IF(BL9&lt;&gt;"","&amp;ref(Item/Poison-Barbs.jpg,nolink,25x25,Poison Barbs);",""),IF(BM9&lt;&gt;"","&amp;ref(Item/Petrification.jpg,nolink,25x25,Petrification);",""),IF(BN9&lt;&gt;"","&amp;ref(Item/Damage-Reversal.jpg,nolink,25x25,Damage Reversal ("&amp;BN9+12&amp;" vs MR));","")),"n/a")</f>
        <v/>
      </c>
      <c r="EX9" t="str">
        <f>CONCATENATE(IF(BO9&lt;&gt;"",IF(BO9="s","&amp;ref(Item/Sacred-Bless.jpg,nolink,25x25,Blessed (Sacred Only));","&amp;ref(Item/Blessed.jpg,nolink,25x25,Blessed);"),""),IF(BP9&lt;&gt;"","&amp;ref(Item/Berserker.jpg,nolink,25x25,Berserker ("&amp;BP9&amp;"));",""),IF(BQ9&lt;&gt;"","&amp;ref(Item/Gone-Berserk.jpg,nolink,25x25,Gone Berserk);",""),IF(BR9&lt;&gt;"","&amp;ref(Item/Trample.jpg,nolink,25x25,Trample);",""),IF(BS9&lt;&gt;"",IF(BS9&lt;&gt;"s","&amp;ref(Item/Darkvision.jpg,nolink,25x25,Darkvision ("&amp;BS9&amp;"));","&amp;ref(Item/Spirit-Sight.jpg,nolink,25x25,Spirit Sight);"),""),IF(BT9&lt;&gt;"",IF(LEFT(BT9,1)&lt;&gt;"t","&amp;ref(Item/Regeneration.jpg,nolink,25x25,Regeneration ("&amp;BT9&amp;"));","&amp;ref(Item/True-Regeneration.jpg,nolink,25x25,True Regeneration ("&amp;MID(BT9,2,LEN(BT9)-1)&amp;"));"),""),IF(BU9&lt;&gt;"",IF(BU9&gt;0,"&amp;ref(Item/Reinvigoration.jpg,nolink,25x25,Reinvigoration ("&amp;BU9&amp;"));","&amp;ref(Item/Exhaustion.jpg,nolink,25x25,Exhaustion ("&amp;BU9&amp;"));"),""),IF(BV9&lt;&gt;"",IF(LEFT(BV9,1)&lt;&gt;"f","&amp;ref(Item/Stealthy-Boost.jpg,nolink,25x25,Stealth Boost ("&amp;BV9&amp;"));","&amp;ref(Item/Stealthy.jpg,nolink,25x25,Stealthy ("&amp;MID(BV9,2,LEN(BV9)-1)&amp;"));"),""),IF(BW9&lt;&gt;"","&amp;ref(Item/Invisible.jpg,nolink,25x25,Invisible);",""),IF(BX9&lt;&gt;"","&amp;ref(Item/Assassin.jpg,nolink,25x25,Assassin);",""),IF(BY9&lt;&gt;"","&amp;ref(Item/Seduction.jpg,nolink,25x25,Seduction);",""),IF(BZ9&lt;&gt;"","&amp;ref(Item/Reaper.jpg,nolink,25x25,Reaper ("&amp;BZ9&amp;"));",""),IF(CA9&lt;&gt;"","&amp;ref(Item/Heretic.jpg,nolink,25x25,Heretic ("&amp;CA9&amp;"));",""),IF(CB9&lt;&gt;"","&amp;ref(Item/Inquisitor.jpg,nolink,25x25,Inquisitor);",""),IF(CC9&lt;&gt;"","&amp;ref(Item/Adept-Sacrificer.jpg,nolink,25x25,Adept Sacrificer ("&amp;CC9&amp;"));",""),IF(CD9&lt;&gt;"","&amp;ref(Item/Dominion-Spreader.jpg,nolink,25x25,Dominion Spreader ("&amp;CD9&amp;"));",""),IF(CE9&lt;&gt;"","&amp;ref(Item/Gold-Maker.jpg,nolink,25x25,Gold Maker ("&amp;CE9&amp;"));",""))</f>
        <v/>
      </c>
      <c r="EY9" t="str">
        <f t="shared" ref="EY9" si="21">CONCATENATE(IF(CF9&lt;&gt;"","&amp;ref(Item/Inspirational.jpg,nolink,25x25,Inspirational ("&amp;CF9&amp;"));",""),IF(CG9&lt;&gt;"","&amp;ref(Item/Taskmaster.jpg,nolink,25x25,Taskmaster ("&amp;CG9&amp;"));",""),IF(CH9&lt;&gt;"","&amp;ref(Item/Beastmaster.jpg,nolink,25x25,Beastmaster ("&amp;CH9&amp;"));",""),IF(CI9&lt;&gt;"","&amp;ref(Nation/LivingLead.jpg,nolink,25x25,Leadership ("&amp;CI9&amp;"));",""),IF(CJ9&lt;&gt;"","&amp;ref(Nation/MagicLead.jpg,nolink,25x25,Magic Leadership ("&amp;CJ9&amp;"));",""),IF(CK9&lt;&gt;"","&amp;ref(Nation/UndeadLead.jpg,nolink,25x25,Undead Leadership ("&amp;CK9&amp;"));",""),IF(CL9&lt;&gt;"","&amp;ref(Item/Pillager.jpg,nolink,25x25,Pillager ("&amp;CL9&amp;"));",""),IF(CM9&lt;&gt;"","&amp;ref(Item/Patrol-Bonus.jpg,nolink,25x25,Patrol Bonus ("&amp;CM9&amp;"));",""),IF(CN9&lt;&gt;"",IF(CN9&gt;0,"&amp;ref(Item/Supply-Bonus.jpg,nolink,25x25,Supply Bonus ("&amp;CN9&amp;"));","&amp;ref(Item/Gluttony.jpg,nolink,25x25,Gluttony ("&amp;ABS(CN9)&amp;"));"),""),IF(CO9&lt;&gt;"",IF(CO9&gt;0,"&amp;ref(Item/Water-Breathing.jpg,nolink,25x25,Gift of Water Breathing ("&amp;CO9&amp;"));","&amp;ref(Item/Water-Breathing.jpg,nolink,25x25,Water Breathing);"),""),IF(CP9&lt;&gt;"","&amp;ref(Item/Sailing.jpg,nolink,25x25,Sailing (Size points "&amp;LEFT(CP9,LEN(CP9)-1)&amp;", max size "&amp;RIGHT(CP9)&amp;"));",""),IF(CQ9&lt;&gt;"",IF(LEFT(CQ9,1)&lt;&gt;"d",IF(LEFT(CQ9,1)&lt;&gt;"g","&amp;ref(Item/Healer.jpg,nolink,25x25,Healer ("&amp;CQ9&amp;"));","&amp;ref(Item/Disease-Grinder.jpg,nolink,25x25,Disease Grinder ("&amp;MID(CQ9,2,LEN(CQ9)-1)&amp;"));"),"&amp;ref(Item/Disease-Healer.jpg,nolink,25x25,Disease Healer ("&amp;MID(CQ9,2,LEN(CQ9)-1)&amp;"));"),""),IF(CR9&lt;&gt;"","&amp;ref(Item/Mason.jpg,nolink,25x25,Mason);",""))</f>
        <v/>
      </c>
      <c r="EZ9" t="str">
        <f>CONCATENATE(IF(CS9&lt;&gt;"","&amp;ref(Item/Ethereal.jpg,nolink,25x25,Ethereal);",""),IF(CT9&lt;&gt;"","&amp;ref(Item/Swiftness.jpg,nolink,25x25,Swiftness ("&amp;CT9&amp;"));",""),IF(CU9&lt;&gt;"","&amp;ref(Item/Quickness.jpg,nolink,25x25,Quickness);",""),IF(CV9&lt;&gt;"",IF(CV9&lt;&gt;"l","&amp;ref(Item/Enlarged.jpg,nolink,25x25,Enlarged);","&amp;ref(Item/Enlarged.jpg,nolink,25x25,Enlarged (Up to Size 4));"),""),IF(CW9&lt;&gt;"","&amp;ref(Item/Storm-Power.jpg,nolink,25x25,Storm Power ("&amp;CW9&amp;"));",""),IF(CX9&lt;&gt;"","&amp;ref(Item/Lucky.jpg,nolink,25x25,Lucky);",""),IF(CY9&lt;&gt;"","&amp;ref(Item/Twist-Fate.jpg,nolink,25x25,Twist Fate);",""),IF(CZ9&lt;&gt;"","&amp;ref(Item/Fool's-Luck.jpg,nolink,25x25,Fool's Luck);",""),IF(DA9&lt;&gt;"","&amp;ref(Item/Cursed.jpg,nolink,25x25,Cursed);",""),IF(DB9&lt;&gt;"","&amp;ref(Item/Horror-Marked.jpg,nolink,25x25,Causes Horror Mark);",""),IF(DC9&lt;&gt;"","&amp;ref(Item/Diseased.jpg,nolink,25x25,Diseased);",""),IF(DD9&lt;&gt;"","&amp;ref(Item/Affliction.jpg,nolink,25x25,Lost one eye);",""),IF(DE9&lt;&gt;"","&amp;ref(Item/Affliction.jpg,nolink,25x25,Chest Wound);",""),IF(DF9&lt;&gt;"","&amp;ref(Item/Affliction.jpg,nolink,25x25,Feeble Minded);",""),IF(DG9&lt;&gt;"","&amp;ref(Item/Insane.jpg,nolink,25x25,Insane ("&amp;DG9&amp;"));",""),IF(DH9&lt;&gt;"","&amp;ref(Item/Siege-Bonus.jpg,nolink,25x25,Siege Bonus ("&amp;DH9&amp;"));",""),IF(DI9&lt;&gt;"","&amp;ref(Item/Flying.jpg,nolink,25x25,Flying"&amp;IF(DI9&gt;0," (Map Move "&amp;DI9&amp;")","")&amp;");",""),IF(DJ9&lt;&gt;"","&amp;ref(Item/Storm-Immunity.jpg,nolink,25x25,Storm Immunity);",""),IF(DK9&lt;&gt;"","&amp;ref(Item/Floating.jpg,nolink,25x25,Floating);",""),IF(DL9&lt;&gt;"","&amp;ref(Item/Forest-Survival.jpg,nolink,25x25,Forest Survival);",""),IF(DM9&lt;&gt;"","&amp;ref(Item/Mountain-Survival.jpg,nolink,25x25,Mountain Survival);",""),IF(DN9&lt;&gt;"","&amp;ref(Item/Swamp-Survival.jpg,nolink,25x25,Swamp Survival);",""),IF(DO9&lt;&gt;"","&amp;ref(Item/Wasteland-Survival.jpg,nolink,25x25,Wasteland Survival);",""),IF(DP9&lt;&gt;"","&amp;ref(Item/Snow-Move.jpg,nolink,25x25,Snow Move);",""),IF(DQ9&lt;&gt;"","&amp;ref(Item/Swimming.jpg,nolink,25x25,Swimming);",""))</f>
        <v/>
      </c>
      <c r="FA9" t="str">
        <f t="shared" ref="FA9" si="22">CONCATENATE(IF(DR9&lt;&gt;"","&amp;ref(Item/Blood-Searcher.jpg,nolink,25x25,Blood Searcher ("&amp;DR9&amp;"));",""),IF(DS9&lt;&gt;"","&amp;ref(Item/Reanimation-Bonus.jpg,nolink,25x25,Reanimation Bonus ("&amp;DS9&amp;"));",""),IF(DT9&lt;&gt;"","&amp;ref(Item/Dragon-Master.jpg,nolink,25x25,Dragon Master ("&amp;DT9&amp;"));",""),IF(DU9&lt;&gt;"","&amp;ref(Item/Ivy-Lord.jpg,nolink,25x25,Ivy Lord ("&amp;DU9&amp;"));",""),IF(DV9&lt;&gt;"","&amp;ref(Item/Adept-Cross-Breeder.jpg,nolink,25x25,Adept Cross Breeder ("&amp;DV9&amp;"));",""),IF(DW9&lt;&gt;"","&amp;ref(Item/Forge-Bonus.jpg,nolink,25x25,Forge Bonus ("&amp;DW9&amp;"));",""),IF(DX9&lt;&gt;"","&amp;ref(Item/Master-Smith.jpg,nolink,25x25,Master Smith ("&amp;DX9&amp;"));",""),IF(DY9&lt;&gt;"","&amp;ref(Item/Master-Ritualist.jpg,nolink,25x25,Master Ritualist ("&amp;DY9&amp;"));",""),IF(DZ9&lt;&gt;"","&amp;ref(Item/Alchemist.jpg,nolink,25x25,Alchemist ("&amp;DZ9&amp;"));",""),IF(EA9&lt;&gt;"","&amp;ref(Item/Communion-Master.jpg,nolink,25x25,Communion Master);",""),IF(EB9&lt;&gt;"","&amp;ref(Item/Communion-Slave.jpg,nolink,25x25,Communion Slave);",""),IF(EC9&lt;&gt;"","&amp;ref(Item/Adept-Researcher.jpg,nolink,25x25,Adept Researcher ("&amp;EC9&amp;"));",""),IF(ED9&lt;&gt;"","&amp;ref(Spell/P_Fire.jpg,nolink,25x25,Fire Magic Bonus ("&amp;ED9&amp;"));",""),IF(EE9&lt;&gt;"","&amp;ref(Spell/P_Air.jpg,nolink,25x25,Air Magic Bonus ("&amp;EE9&amp;"));",""),IF(EF9&lt;&gt;"","&amp;ref(Spell/P_Water.jpg,nolink,25x25,Water Magic Bonus ("&amp;EF9&amp;"));",""),IF(EG9&lt;&gt;"","&amp;ref(Spell/P_Earth.jpg,nolink,25x25,Earth Magic Bonus ("&amp;EG9&amp;"));",""),IF(EH9&lt;&gt;"","&amp;ref(Spell/P_Astral.jpg,nolink,25x25,Astral Magic Bonus ("&amp;EH9&amp;"));",""),IF(EI9&lt;&gt;"","&amp;ref(Spell/P_Death.jpg,nolink,25x25,Death Magic Bonus ("&amp;EI9&amp;"));",""),IF(EJ9&lt;&gt;"","&amp;ref(Spell/P_Nature.jpg,nolink,25x25,Nature Magic Bonus ("&amp;EJ9&amp;"));",""),IF(EK9&lt;&gt;"","&amp;ref(Spell/P_Blood.jpg,nolink,25x25,Blood Magic Bonus ("&amp;EK9&amp;"));",""),IF(EL9&lt;&gt;"","&amp;ref(Spell/P_Holy.jpg,nolink,25x25,Priest Bonus ("&amp;EL9&amp;"));",""))</f>
        <v/>
      </c>
      <c r="FB9" t="str">
        <f>CONCATENATE(IF(EM9&lt;&gt;"","&amp;ref(Item/Far-Caster.jpg,nolink,25x25,Far Caster ("&amp;SUBSTITUTE(SUBSTITUTE(SUBSTITUTE(SUBSTITUTE(SUBSTITUTE(SUBSTITUTE(SUBSTITUTE(SUBSTITUTE(SUBSTITUTE(SUBSTITUTE(SUBSTITUTE(SUBSTITUTE(EM9,"火","Fire, "),"風","Air, "),"水","Water, "),"地","Earth, "),"星","Astral, "),"死","Death, "),"緑","Nature, "),"血","Blood, "),"聖","Priest, "),"霊","Elemental, "),"魔","Sorcery, "),"全","All, ")&amp;"));",""),IF(EN9&lt;&gt;"",SUBSTITUTE(SUBSTITUTE(SUBSTITUTE(SUBSTITUTE(SUBSTITUTE(SUBSTITUTE(SUBSTITUTE(SUBSTITUTE(EN9,"火","&amp;ref(Spell/V_Fire.jpg,nolink,25x25,Fire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(")&amp;"));",""),IF(EO9&lt;&gt;"",SUBSTITUTE(SUBSTITUTE(SUBSTITUTE(SUBSTITUTE(SUBSTITUTE(SUBSTITUTE(SUBSTITUTE(SUBSTITUTE(EO9,"火","&amp;ref(Spell/Vt_Fire.jpg,nolink,25x25,Temporary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9" t="str">
        <f>IF(EW9&lt;&gt;"n/a",CONCATENATE(EW9,EX9,IF(AND(OR(EW9&lt;&gt;"",EX9&lt;&gt;""),OR(EY9&lt;&gt;"",EZ9&lt;&gt;"")),"&amp;br;",""),EY9,EZ9,IF(AND(OR(EW9&lt;&gt;"",EX9&lt;&gt;"",EY9&lt;&gt;"",EZ9&lt;&gt;""),OR(FA9&lt;&gt;"",FB9&lt;&gt;"")),"&amp;br;",""),FA9,FB9,IF(AND(OR(EW9&lt;&gt;"",EX9&lt;&gt;"",EY9&lt;&gt;"",EZ9&lt;&gt;"",FA9&lt;&gt;"",FB9&lt;&gt;""),EP9&lt;&gt;""),"&amp;br;",""),SUBSTITUTE(EP9,"\n","&amp;br;")),"")</f>
        <v>儀式魔法によるLictor召喚数+2</v>
      </c>
      <c r="FD9" t="str">
        <f>CONCATENATE(IF(EU9&lt;&gt;"n/a",EU9,IF(EV9&lt;&gt;"n/a",EV9,IF(EW9&lt;&gt;"n/a",FC9,""))),IF(FE9&lt;&gt;"~","&amp;br;"&amp;FE9,""),IF(FF9&lt;&gt;"~","&amp;br;"&amp;FF9,""))</f>
        <v>儀式魔法によるLictor召喚数+2</v>
      </c>
      <c r="FE9" t="str">
        <f>IF(EU9&lt;&gt;"n/a",IF(EV9&lt;&gt;"n/a","&amp;br;"&amp;EV9,IF(EW9&lt;&gt;"n/a","&amp;br;"&amp;FC9,"~")),IF(AND(EV9&lt;&gt;"n/a",EW9&lt;&gt;"n/a"),"&amp;br;"&amp;FC9,"~"))</f>
        <v>~</v>
      </c>
      <c r="FF9" t="str">
        <f>IF(AND(EU9&lt;&gt;"n/a",EV9&lt;&gt;"n/a",EW9&lt;&gt;"n/a"),IF(EW9&lt;&gt;"n/a","&amp;br;"&amp;FC9,""),"~")</f>
        <v>~</v>
      </c>
      <c r="FG9" s="24" t="str">
        <f t="shared" si="15"/>
        <v>|Construction Lv2|BGCOLOR(#000000):&amp;ref(Item/Helms/Black-Laurel.jpg,nolink,75x75,Black Laurel);|BGCOLOR(BLACK):COLOR(WHITE):''Black Laurel''|冠|&amp;ref(Spell/P_Death.jpg,nolink,25x25,Death);2|&amp;ref(Spell/V_Death.jpg,nolink,25x25,Death Gem);10|
|~|~|&gt;|&gt;|&gt;|儀式魔法によるLictor召喚数+2|
|~|&gt;|&gt;|&gt;|&gt;|BGCOLOR(#F5F5F5):召喚儀式用の冠。用途は狭いが強力|</v>
      </c>
    </row>
    <row r="10" spans="1:163" x14ac:dyDescent="0.15">
      <c r="B10" s="1" t="s">
        <v>9585</v>
      </c>
      <c r="D10" s="1">
        <v>2</v>
      </c>
      <c r="E10" s="1" t="s">
        <v>9586</v>
      </c>
      <c r="G10" s="1" t="s">
        <v>9587</v>
      </c>
      <c r="I10" s="1">
        <v>5</v>
      </c>
      <c r="K10" s="6">
        <v>5</v>
      </c>
      <c r="L10" s="1" t="s">
        <v>9588</v>
      </c>
      <c r="AD10" s="1">
        <v>1</v>
      </c>
      <c r="AE10" s="1">
        <v>1</v>
      </c>
      <c r="AJ10" s="1">
        <v>1</v>
      </c>
      <c r="CX10" s="2" t="s">
        <v>9589</v>
      </c>
      <c r="EP10" s="7" t="s">
        <v>9590</v>
      </c>
      <c r="EQ10" s="20" t="s">
        <v>9591</v>
      </c>
      <c r="ER10" t="str">
        <f>CONCATENATE("BGCOLOR(#000000):&amp;ref(Item/",SUBSTITUTE(SUBSTITUTE(SUBSTITUTE(SUBSTITUTE(SUBSTITUTE(SUBSTITUTE(SUBSTITUTE(B10,"片手","SH Weapons"),"両手","DH Weapons"),"盾","Shields"),"兜","Helms"),"鎧","Armors"),"靴","Boots"),"雑貨","Misc"),"/",SUBSTITUTE(SUBSTITUTE(IF(F10&lt;&gt;"",F10,E10)," ","-"),"ö","o"),".jpg,nolink,75x75,",E10,");","|","BGCOLOR(BLACK):COLOR(WHITE):''",E10,"''")</f>
        <v>BGCOLOR(#000000):&amp;ref(Item/SH Weapons/Shillelagh.jpg,nolink,75x75,Shillelagh);|BGCOLOR(BLACK):COLOR(WHITE):''Shillelagh''</v>
      </c>
      <c r="ES10" t="str">
        <f t="shared" ref="ES10" si="23">SUBSTITUTE(SUBSTITUTE(SUBSTITUTE(SUBSTITUTE(SUBSTITUTE(SUBSTITUTE(SUBSTITUTE(SUBSTITUTE(SUBSTITUTE(G10&amp;H10,"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&amp;ref(Spell/P_Nature.jpg,nolink,25x25,Nature);1</v>
      </c>
      <c r="ET10" t="str">
        <f t="shared" ref="ET10" si="24">SUBSTITUTE(SUBSTITUTE(SUBSTITUTE(SUBSTITUTE(SUBSTITUTE(SUBSTITUTE(SUBSTITUTE(SUBSTITUTE(LEFT(G10,1)&amp;I10&amp;IF(H10&lt;&gt;"",LEFT(H10,1)&amp;J10,""),"火","&amp;ref(Spell/V_Fire.jpg,nolink,25x25,Fire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&amp;ref(Spell/V_Nature.jpg,nolink,25x25,Nature Gem);5</v>
      </c>
      <c r="EU10" t="str">
        <f t="shared" ref="EU10" si="25">IF(K10&lt;&gt;"",CONCATENATE("攻撃力：",K10,SUBSTITUTE(SUBSTITUTE(SUBSTITUTE(SUBSTITUTE(SUBSTITUTE(SUBSTITUTE(SUBSTITUTE(SUBSTITUTE(SUBSTITUTE(L10,"切","&amp;ref(Item/D_Slash.jpg,nolink,25x25,Slash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10,"ap","&amp;br;防御貫通"),"an","&amp;br;防御無視"),SUBSTITUTE(SUBSTITUTE(N10,"p","&amp;br;吸収攻撃（上限5）"),"f","&amp;br;吸収攻撃"),IF(O10&lt;&gt;"","&amp;br;ダメージ上限"&amp;O10,""),SUBSTITUTE(SUBSTITUTE(P10,"2","&amp;br;対デーモン二倍打"),"3","&amp;br;対アンデッド/デーモン三倍打"),IF(Q10&lt;&gt;"","&amp;br;対魔法生物2倍打",""),SUBSTITUTE(SUBSTITUTE(R10,"2","&amp;br;対小型二倍打"),"3","&amp;br;対大型三倍打"),SUBSTITUTE(SUBSTITUTE(SUBSTITUTE(S10,"0","&amp;br;筋力加算なし"),"2","&amp;br;筋力加算二分の一"),"3","&amp;br;筋力加算三分の一"),IF(T10&lt;&gt;"","&amp;br;第一撃に突撃ボーナス加算",""),IF(U10&lt;&gt;"","&amp;br;殺した敵をゾンビ化",""),IF(V10&lt;&gt;"","&amp;br;筋力加算+25%",""),IF(W10&lt;&gt;"","&amp;br;対盾攻撃修正+2",""),IF(X10&lt;&gt;"","&amp;br;頭部優先攻撃",""),SUBSTITUTE(SUBSTITUTE(SUBSTITUTE(Y10,"n","&amp;br;抵抗可能"),"e","&amp;br;抵抗容易"),"h","&amp;br;抵抗困難"),IF(Z10&lt;&gt;"","&amp;br;ボーナス武器",""),IF(AA10&lt;&gt;"","&amp;br;"&amp;IF(AA10&gt;0,AA10&amp;"回連続攻撃",ABS(AA10)+1&amp;"ラウンド毎に1回攻撃"),""),IF(AB10&lt;&gt;"","&amp;br;効果範囲："&amp;AB10,""),IF(AC10&lt;&gt;"","&amp;br;効果継続："&amp;AB10,""),IF(AD10&lt;&gt;"","&amp;br;攻撃修正："&amp;AD10&amp;"&amp;br;防御修正："&amp;AE10&amp;"&amp;br;長さ："&amp;AJ10,""),IF(AF10&lt;&gt;"","&amp;br;射程："&amp;SUBSTITUTE(SUBSTITUTE(SUBSTITUTE(AF10,"s","筋力"),"h","筋力/2"),"t","筋力/3")&amp;"&amp;br;精度修正："&amp;AG10&amp;"&amp;br;弾数："&amp;AH10&amp;IF(AI10&lt;&gt;"","&amp;br;水中使用可能",""),""),IF(AS10&lt;&gt;"","&amp;br;負傷時追撃："&amp;AS10,""),IF(AT10&lt;&gt;"","&amp;br;命中時追撃："&amp;AT10,""),IF(AU10&lt;&gt;"","&amp;br;攻撃時追撃："&amp;AU10,"")),"n/a")</f>
        <v>攻撃力：5&amp;ref(Item/D_Blunt.jpg,nolink,25x25,Blunt Damage);&amp;ref(Item/D_Magic.jpg,nolink,25x25,Magic Damage);&amp;br;攻撃修正：1&amp;br;防御修正：1&amp;br;長さ：1</v>
      </c>
      <c r="EV10" t="str">
        <f t="shared" ref="EV10" si="26">IF(AP10&lt;&gt;"",CONCATENATE(IF(AK10&lt;&gt;"","頭部防護："&amp;AK10,""),IF(AL10&lt;&gt;"",IF(AK10&lt;&gt;"","&amp;br;","")&amp;"胴体防護："&amp;AL10,""),IF(AM10&lt;&gt;"","盾軽減力："&amp;AM10,""),IF(AN10&lt;&gt;"","&amp;br;防御修正："&amp;AN10,""),IF(AO10&lt;&gt;"","&amp;br;盾対応力："&amp;AO10,""),IF(AP10&lt;&gt;"","&amp;br;装備負担："&amp;AP10,""),IF(AQ10&lt;&gt;"","&amp;br;行軍速度：-"&amp;AQ10,""),IF(AR10&lt;&gt;"","&amp;br;魔法の防具","")),"n/a")</f>
        <v>n/a</v>
      </c>
      <c r="EW10" t="str">
        <f t="shared" ref="EW10" si="27">IF(COUNTA(AV10:EP10)&lt;&gt;0,CONCATENATE(IF(AV10&lt;&gt;"",IF(AV10&gt;0,"&amp;ref(Item/Fire-Resistant.jpg,nolink,25x25,Fire Resistant ("&amp;AV10&amp;"));","&amp;ref(Item/Susceptible-to-Fire.jpg,nolink,25x25,Susceptible to Fire ("&amp;ABS(AV10)&amp;"));"),""),IF(AW10&lt;&gt;"",IF(AW10&gt;0,"&amp;ref(Item/Shock-Resistant.jpg,nolink,25x25,Shock Resistant ("&amp;AW10&amp;"));","&amp;ref(Item/Susceptible-to-Shock.jpg,nolink,25x25,Susceptible to Shock ("&amp;ABS(AW10)&amp;"));"),""),IF(AX10&lt;&gt;"",IF(AX10&gt;0,"&amp;ref(Item/Cold-Resistant.jpg,nolink,25x25,Cold Resistant ("&amp;AX10&amp;"));","&amp;ref(Item/Susceptible-to-Cold.jpg,nolink,25x25,Susceptible to Cold ("&amp;ABS(AX10)&amp;"));"),""),IF(AY10&lt;&gt;"",IF(AY10&gt;0,"&amp;ref(Item/Poison-Resistant.jpg,nolink,25x25,Poison Resistant ("&amp;AY10&amp;"));","&amp;ref(Item/Susceptible-to-Poison.jpg,nolink,25x25,Susceptible to Poison ("&amp;ABS(AY10)&amp;"));"),""),IF(AZ10&lt;&gt;"","&amp;ref(Item/Affliction-Resistance.jpg,nolink,25x25,Affliction Resistance ("&amp;AZ10&amp;"));",""),IF(BA10&lt;&gt;"","&amp;ref(Item/Ice-Protection.jpg,nolink,25x25,Ice Protection ("&amp;BA10&amp;"));",""),IF(BB10&lt;&gt;"","&amp;ref(Item/Invulnerable.jpg,nolink,25x25,Invulnerable ("&amp;BB10&amp;"));",""),IF(BC10&lt;&gt;"","&amp;ref(Item/Protective-Force.jpg,nolink,25x25,Protective Force ("&amp;BC10&amp;"));",""),IF(BD10&lt;&gt;"","&amp;ref(Item/Awe.jpg,nolink,25x25,Awe ("&amp;BD10&amp;"));",""),IF(BE10&lt;&gt;"","&amp;ref(Item/Animal-Awe.jpg,nolink,25x25,Animal Awe ("&amp;BE10&amp;"));",""),IF(BF10&lt;&gt;"","&amp;ref(Item/Causes-Fear.jpg,nolink,25x25,Fear ("&amp;BF10&amp;"));",""),IF(BG10&lt;&gt;"","&amp;ref(Item/Heat.jpg,nolink,25x25,Heat ("&amp;BG10&amp;"));",""),IF(BH10&lt;&gt;"","&amp;ref(Item/Chill.jpg,nolink,25x25,Chill ("&amp;BH10&amp;"));",""),IF(BI10&lt;&gt;"","&amp;ref(Item/Fire-Shield.jpg,nolink,25x25,Fire Shield ("&amp;BI10&amp;"));",""),IF(BJ10&lt;&gt;"","&amp;ref(Item/Air-Shield.jpg,nolink,25x25,Air Shield ("&amp;BJ10&amp;"));",""),IF(BK10&lt;&gt;"","&amp;ref(Item/Overcharged.jpg,nolink,25x25,Overcharged);",""),IF(BL10&lt;&gt;"","&amp;ref(Item/Poison-Barbs.jpg,nolink,25x25,Poison Barbs);",""),IF(BM10&lt;&gt;"","&amp;ref(Item/Petrification.jpg,nolink,25x25,Petrification);",""),IF(BN10&lt;&gt;"","&amp;ref(Item/Damage-Reversal.jpg,nolink,25x25,Damage Reversal ("&amp;BN10+12&amp;" vs MR));","")),"n/a")</f>
        <v/>
      </c>
      <c r="EX10" t="str">
        <f>CONCATENATE(IF(BO10&lt;&gt;"",IF(BO10="s","&amp;ref(Item/Sacred-Bless.jpg,nolink,25x25,Blessed (Sacred Only));","&amp;ref(Item/Blessed.jpg,nolink,25x25,Blessed);"),""),IF(BP10&lt;&gt;"","&amp;ref(Item/Berserker.jpg,nolink,25x25,Berserker ("&amp;BP10&amp;"));",""),IF(BQ10&lt;&gt;"","&amp;ref(Item/Gone-Berserk.jpg,nolink,25x25,Gone Berserk);",""),IF(BR10&lt;&gt;"","&amp;ref(Item/Trample.jpg,nolink,25x25,Trample);",""),IF(BS10&lt;&gt;"",IF(BS10&lt;&gt;"s","&amp;ref(Item/Darkvision.jpg,nolink,25x25,Darkvision ("&amp;BS10&amp;"));","&amp;ref(Item/Spirit-Sight.jpg,nolink,25x25,Spirit Sight);"),""),IF(BT10&lt;&gt;"",IF(LEFT(BT10,1)&lt;&gt;"t","&amp;ref(Item/Regeneration.jpg,nolink,25x25,Regeneration ("&amp;BT10&amp;"));","&amp;ref(Item/True-Regeneration.jpg,nolink,25x25,True Regeneration ("&amp;MID(BT10,2,LEN(BT10)-1)&amp;"));"),""),IF(BU10&lt;&gt;"",IF(BU10&gt;0,"&amp;ref(Item/Reinvigoration.jpg,nolink,25x25,Reinvigoration ("&amp;BU10&amp;"));","&amp;ref(Item/Exhaustion.jpg,nolink,25x25,Exhaustion ("&amp;BU10&amp;"));"),""),IF(BV10&lt;&gt;"",IF(LEFT(BV10,1)&lt;&gt;"f","&amp;ref(Item/Stealthy-Boost.jpg,nolink,25x25,Stealth Boost ("&amp;BV10&amp;"));","&amp;ref(Item/Stealthy.jpg,nolink,25x25,Stealthy ("&amp;MID(BV10,2,LEN(BV10)-1)&amp;"));"),""),IF(BW10&lt;&gt;"","&amp;ref(Item/Invisible.jpg,nolink,25x25,Invisible);",""),IF(BX10&lt;&gt;"","&amp;ref(Item/Assassin.jpg,nolink,25x25,Assassin);",""),IF(BY10&lt;&gt;"","&amp;ref(Item/Seduction.jpg,nolink,25x25,Seduction);",""),IF(BZ10&lt;&gt;"","&amp;ref(Item/Reaper.jpg,nolink,25x25,Reaper ("&amp;BZ10&amp;"));",""),IF(CA10&lt;&gt;"","&amp;ref(Item/Heretic.jpg,nolink,25x25,Heretic ("&amp;CA10&amp;"));",""),IF(CB10&lt;&gt;"","&amp;ref(Item/Inquisitor.jpg,nolink,25x25,Inquisitor);",""),IF(CC10&lt;&gt;"","&amp;ref(Item/Adept-Sacrificer.jpg,nolink,25x25,Adept Sacrificer ("&amp;CC10&amp;"));",""),IF(CD10&lt;&gt;"","&amp;ref(Item/Dominion-Spreader.jpg,nolink,25x25,Dominion Spreader ("&amp;CD10&amp;"));",""),IF(CE10&lt;&gt;"","&amp;ref(Item/Gold-Maker.jpg,nolink,25x25,Gold Maker ("&amp;CE10&amp;"));",""))</f>
        <v/>
      </c>
      <c r="EY10" t="str">
        <f t="shared" ref="EY10" si="28">CONCATENATE(IF(CF10&lt;&gt;"","&amp;ref(Item/Inspirational.jpg,nolink,25x25,Inspirational ("&amp;CF10&amp;"));",""),IF(CG10&lt;&gt;"","&amp;ref(Item/Taskmaster.jpg,nolink,25x25,Taskmaster ("&amp;CG10&amp;"));",""),IF(CH10&lt;&gt;"","&amp;ref(Item/Beastmaster.jpg,nolink,25x25,Beastmaster ("&amp;CH10&amp;"));",""),IF(CI10&lt;&gt;"","&amp;ref(Nation/LivingLead.jpg,nolink,25x25,Leadership ("&amp;CI10&amp;"));",""),IF(CJ10&lt;&gt;"","&amp;ref(Nation/MagicLead.jpg,nolink,25x25,Magic Leadership ("&amp;CJ10&amp;"));",""),IF(CK10&lt;&gt;"","&amp;ref(Nation/UndeadLead.jpg,nolink,25x25,Undead Leadership ("&amp;CK10&amp;"));",""),IF(CL10&lt;&gt;"","&amp;ref(Item/Pillager.jpg,nolink,25x25,Pillager ("&amp;CL10&amp;"));",""),IF(CM10&lt;&gt;"","&amp;ref(Item/Patrol-Bonus.jpg,nolink,25x25,Patrol Bonus ("&amp;CM10&amp;"));",""),IF(CN10&lt;&gt;"",IF(CN10&gt;0,"&amp;ref(Item/Supply-Bonus.jpg,nolink,25x25,Supply Bonus ("&amp;CN10&amp;"));","&amp;ref(Item/Gluttony.jpg,nolink,25x25,Gluttony ("&amp;ABS(CN10)&amp;"));"),""),IF(CO10&lt;&gt;"",IF(CO10&gt;0,"&amp;ref(Item/Water-Breathing.jpg,nolink,25x25,Gift of Water Breathing ("&amp;CO10&amp;"));","&amp;ref(Item/Water-Breathing.jpg,nolink,25x25,Water Breathing);"),""),IF(CP10&lt;&gt;"","&amp;ref(Item/Sailing.jpg,nolink,25x25,Sailing (Size points "&amp;LEFT(CP10,LEN(CP10)-1)&amp;", max size "&amp;RIGHT(CP10)&amp;"));",""),IF(CQ10&lt;&gt;"",IF(LEFT(CQ10,1)&lt;&gt;"d",IF(LEFT(CQ10,1)&lt;&gt;"g","&amp;ref(Item/Healer.jpg,nolink,25x25,Healer ("&amp;CQ10&amp;"));","&amp;ref(Item/Disease-Grinder.jpg,nolink,25x25,Disease Grinder ("&amp;MID(CQ10,2,LEN(CQ10)-1)&amp;"));"),"&amp;ref(Item/Disease-Healer.jpg,nolink,25x25,Disease Healer ("&amp;MID(CQ10,2,LEN(CQ10)-1)&amp;"));"),""),IF(CR10&lt;&gt;"","&amp;ref(Item/Mason.jpg,nolink,25x25,Mason);",""))</f>
        <v/>
      </c>
      <c r="EZ10" t="str">
        <f>CONCATENATE(IF(CS10&lt;&gt;"","&amp;ref(Item/Ethereal.jpg,nolink,25x25,Ethereal);",""),IF(CT10&lt;&gt;"","&amp;ref(Item/Swiftness.jpg,nolink,25x25,Swiftness ("&amp;CT10&amp;"));",""),IF(CU10&lt;&gt;"","&amp;ref(Item/Quickness.jpg,nolink,25x25,Quickness);",""),IF(CV10&lt;&gt;"",IF(CV10&lt;&gt;"l","&amp;ref(Item/Enlarged.jpg,nolink,25x25,Enlarged);","&amp;ref(Item/Enlarged.jpg,nolink,25x25,Enlarged (Up to Size 4));"),""),IF(CW10&lt;&gt;"","&amp;ref(Item/Storm-Power.jpg,nolink,25x25,Storm Power ("&amp;CW10&amp;"));",""),IF(CX10&lt;&gt;"","&amp;ref(Item/Lucky.jpg,nolink,25x25,Lucky);",""),IF(CY10&lt;&gt;"","&amp;ref(Item/Twist-Fate.jpg,nolink,25x25,Twist Fate);",""),IF(CZ10&lt;&gt;"","&amp;ref(Item/Fool's-Luck.jpg,nolink,25x25,Fool's Luck);",""),IF(DA10&lt;&gt;"","&amp;ref(Item/Cursed.jpg,nolink,25x25,Cursed);",""),IF(DB10&lt;&gt;"","&amp;ref(Item/Horror-Marked.jpg,nolink,25x25,Causes Horror Mark);",""),IF(DC10&lt;&gt;"","&amp;ref(Item/Diseased.jpg,nolink,25x25,Diseased);",""),IF(DD10&lt;&gt;"","&amp;ref(Item/Affliction.jpg,nolink,25x25,Lost one eye);",""),IF(DE10&lt;&gt;"","&amp;ref(Item/Affliction.jpg,nolink,25x25,Chest Wound);",""),IF(DF10&lt;&gt;"","&amp;ref(Item/Affliction.jpg,nolink,25x25,Feeble Minded);",""),IF(DG10&lt;&gt;"","&amp;ref(Item/Insane.jpg,nolink,25x25,Insane ("&amp;DG10&amp;"));",""),IF(DH10&lt;&gt;"","&amp;ref(Item/Siege-Bonus.jpg,nolink,25x25,Siege Bonus ("&amp;DH10&amp;"));",""),IF(DI10&lt;&gt;"","&amp;ref(Item/Flying.jpg,nolink,25x25,Flying"&amp;IF(DI10&gt;0," (Map Move "&amp;DI10&amp;")","")&amp;");",""),IF(DJ10&lt;&gt;"","&amp;ref(Item/Storm-Immunity.jpg,nolink,25x25,Storm Immunity);",""),IF(DK10&lt;&gt;"","&amp;ref(Item/Floating.jpg,nolink,25x25,Floating);",""),IF(DL10&lt;&gt;"","&amp;ref(Item/Forest-Survival.jpg,nolink,25x25,Forest Survival);",""),IF(DM10&lt;&gt;"","&amp;ref(Item/Mountain-Survival.jpg,nolink,25x25,Mountain Survival);",""),IF(DN10&lt;&gt;"","&amp;ref(Item/Swamp-Survival.jpg,nolink,25x25,Swamp Survival);",""),IF(DO10&lt;&gt;"","&amp;ref(Item/Wasteland-Survival.jpg,nolink,25x25,Wasteland Survival);",""),IF(DP10&lt;&gt;"","&amp;ref(Item/Snow-Move.jpg,nolink,25x25,Snow Move);",""),IF(DQ10&lt;&gt;"","&amp;ref(Item/Swimming.jpg,nolink,25x25,Swimming);",""))</f>
        <v>&amp;ref(Item/Lucky.jpg,nolink,25x25,Lucky);</v>
      </c>
      <c r="FA10" t="str">
        <f t="shared" ref="FA10" si="29">CONCATENATE(IF(DR10&lt;&gt;"","&amp;ref(Item/Blood-Searcher.jpg,nolink,25x25,Blood Searcher ("&amp;DR10&amp;"));",""),IF(DS10&lt;&gt;"","&amp;ref(Item/Reanimation-Bonus.jpg,nolink,25x25,Reanimation Bonus ("&amp;DS10&amp;"));",""),IF(DT10&lt;&gt;"","&amp;ref(Item/Dragon-Master.jpg,nolink,25x25,Dragon Master ("&amp;DT10&amp;"));",""),IF(DU10&lt;&gt;"","&amp;ref(Item/Ivy-Lord.jpg,nolink,25x25,Ivy Lord ("&amp;DU10&amp;"));",""),IF(DV10&lt;&gt;"","&amp;ref(Item/Adept-Cross-Breeder.jpg,nolink,25x25,Adept Cross Breeder ("&amp;DV10&amp;"));",""),IF(DW10&lt;&gt;"","&amp;ref(Item/Forge-Bonus.jpg,nolink,25x25,Forge Bonus ("&amp;DW10&amp;"));",""),IF(DX10&lt;&gt;"","&amp;ref(Item/Master-Smith.jpg,nolink,25x25,Master Smith ("&amp;DX10&amp;"));",""),IF(DY10&lt;&gt;"","&amp;ref(Item/Master-Ritualist.jpg,nolink,25x25,Master Ritualist ("&amp;DY10&amp;"));",""),IF(DZ10&lt;&gt;"","&amp;ref(Item/Alchemist.jpg,nolink,25x25,Alchemist ("&amp;DZ10&amp;"));",""),IF(EA10&lt;&gt;"","&amp;ref(Item/Communion-Master.jpg,nolink,25x25,Communion Master);",""),IF(EB10&lt;&gt;"","&amp;ref(Item/Communion-Slave.jpg,nolink,25x25,Communion Slave);",""),IF(EC10&lt;&gt;"","&amp;ref(Item/Adept-Researcher.jpg,nolink,25x25,Adept Researcher ("&amp;EC10&amp;"));",""),IF(ED10&lt;&gt;"","&amp;ref(Spell/P_Fire.jpg,nolink,25x25,Fire Magic Bonus ("&amp;ED10&amp;"));",""),IF(EE10&lt;&gt;"","&amp;ref(Spell/P_Air.jpg,nolink,25x25,Air Magic Bonus ("&amp;EE10&amp;"));",""),IF(EF10&lt;&gt;"","&amp;ref(Spell/P_Water.jpg,nolink,25x25,Water Magic Bonus ("&amp;EF10&amp;"));",""),IF(EG10&lt;&gt;"","&amp;ref(Spell/P_Earth.jpg,nolink,25x25,Earth Magic Bonus ("&amp;EG10&amp;"));",""),IF(EH10&lt;&gt;"","&amp;ref(Spell/P_Astral.jpg,nolink,25x25,Astral Magic Bonus ("&amp;EH10&amp;"));",""),IF(EI10&lt;&gt;"","&amp;ref(Spell/P_Death.jpg,nolink,25x25,Death Magic Bonus ("&amp;EI10&amp;"));",""),IF(EJ10&lt;&gt;"","&amp;ref(Spell/P_Nature.jpg,nolink,25x25,Nature Magic Bonus ("&amp;EJ10&amp;"));",""),IF(EK10&lt;&gt;"","&amp;ref(Spell/P_Blood.jpg,nolink,25x25,Blood Magic Bonus ("&amp;EK10&amp;"));",""),IF(EL10&lt;&gt;"","&amp;ref(Spell/P_Holy.jpg,nolink,25x25,Priest Bonus ("&amp;EL10&amp;"));",""))</f>
        <v/>
      </c>
      <c r="FB10" t="str">
        <f>CONCATENATE(IF(EM10&lt;&gt;"","&amp;ref(Item/Far-Caster.jpg,nolink,25x25,Far Caster ("&amp;SUBSTITUTE(SUBSTITUTE(SUBSTITUTE(SUBSTITUTE(SUBSTITUTE(SUBSTITUTE(SUBSTITUTE(SUBSTITUTE(SUBSTITUTE(SUBSTITUTE(SUBSTITUTE(SUBSTITUTE(EM10,"火","Fire, "),"風","Air, "),"水","Water, "),"地","Earth, "),"星","Astral, "),"死","Death, "),"緑","Nature, "),"血","Blood, "),"聖","Priest, "),"霊","Elemental, "),"魔","Sorcery, "),"全","All, ")&amp;"));",""),IF(EN10&lt;&gt;"",SUBSTITUTE(SUBSTITUTE(SUBSTITUTE(SUBSTITUTE(SUBSTITUTE(SUBSTITUTE(SUBSTITUTE(SUBSTITUTE(EN10,"火","&amp;ref(Spell/V_Fire.jpg,nolink,25x25,Fire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(")&amp;"));",""),IF(EO10&lt;&gt;"",SUBSTITUTE(SUBSTITUTE(SUBSTITUTE(SUBSTITUTE(SUBSTITUTE(SUBSTITUTE(SUBSTITUTE(SUBSTITUTE(EO10,"火","&amp;ref(Spell/Vt_Fire.jpg,nolink,25x25,Temporary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10" t="str">
        <f>IF(EW10&lt;&gt;"n/a",CONCATENATE(EW10,EX10,IF(AND(OR(EW10&lt;&gt;"",EX10&lt;&gt;""),OR(EY10&lt;&gt;"",EZ10&lt;&gt;"")),"&amp;br;",""),EY10,EZ10,IF(AND(OR(EW10&lt;&gt;"",EX10&lt;&gt;"",EY10&lt;&gt;"",EZ10&lt;&gt;""),OR(FA10&lt;&gt;"",FB10&lt;&gt;"")),"&amp;br;",""),FA10,FB10,IF(AND(OR(EW10&lt;&gt;"",EX10&lt;&gt;"",EY10&lt;&gt;"",EZ10&lt;&gt;"",FA10&lt;&gt;"",FB10&lt;&gt;""),EP10&lt;&gt;""),"&amp;br;",""),SUBSTITUTE(EP10,"\n","&amp;br;")),"")</f>
        <v>&amp;ref(Item/Lucky.jpg,nolink,25x25,Lucky);&amp;br;随員：Sprite1体</v>
      </c>
      <c r="FD10" t="str">
        <f>CONCATENATE(IF(EU10&lt;&gt;"n/a",EU10,IF(EV10&lt;&gt;"n/a",EV10,IF(EW10&lt;&gt;"n/a",FC10,""))),IF(FE10&lt;&gt;"~","&amp;br;"&amp;FE10,""),IF(FF10&lt;&gt;"~","&amp;br;"&amp;FF10,""))</f>
        <v>攻撃力：5&amp;ref(Item/D_Blunt.jpg,nolink,25x25,Blunt Damage);&amp;ref(Item/D_Magic.jpg,nolink,25x25,Magic Damage);&amp;br;攻撃修正：1&amp;br;防御修正：1&amp;br;長さ：1&amp;br;&amp;br;&amp;ref(Item/Lucky.jpg,nolink,25x25,Lucky);&amp;br;随員：Sprite1体</v>
      </c>
      <c r="FE10" t="str">
        <f>IF(EU10&lt;&gt;"n/a",IF(EV10&lt;&gt;"n/a","&amp;br;"&amp;EV10,IF(EW10&lt;&gt;"n/a","&amp;br;"&amp;FC10,"~")),IF(AND(EV10&lt;&gt;"n/a",EW10&lt;&gt;"n/a"),"&amp;br;"&amp;FC10,"~"))</f>
        <v>&amp;br;&amp;ref(Item/Lucky.jpg,nolink,25x25,Lucky);&amp;br;随員：Sprite1体</v>
      </c>
      <c r="FF10" t="str">
        <f>IF(AND(EU10&lt;&gt;"n/a",EV10&lt;&gt;"n/a",EW10&lt;&gt;"n/a"),IF(EW10&lt;&gt;"n/a","&amp;br;"&amp;FC10,""),"~")</f>
        <v>~</v>
      </c>
      <c r="FG10" s="24" t="str">
        <f t="shared" si="15"/>
        <v>|Construction Lv2|BGCOLOR(#000000):&amp;ref(Item/SH Weapons/Shillelagh.jpg,nolink,75x75,Shillelagh);|BGCOLOR(BLACK):COLOR(WHITE):''Shillelagh''|片手|&amp;ref(Spell/P_Nature.jpg,nolink,25x25,Nature);1|&amp;ref(Spell/V_Nature.jpg,nolink,25x25,Nature Gem);5|
|~|~|&gt;|&gt;|&gt;|攻撃力：5&amp;ref(Item/D_Blunt.jpg,nolink,25x25,Blunt Damage);&amp;ref(Item/D_Magic.jpg,nolink,25x25,Magic Damage);&amp;br;攻撃修正：1&amp;br;防御修正：1&amp;br;長さ：1&amp;br;&amp;br;&amp;ref(Item/Lucky.jpg,nolink,25x25,Lucky);&amp;br;随員：Sprite1体|
|~|&gt;|&gt;|&gt;|&gt;|BGCOLOR(#F5F5F5):小妖精と幸運の護りを得る棍棒。護身向け|</v>
      </c>
    </row>
    <row r="11" spans="1:163" x14ac:dyDescent="0.15">
      <c r="B11" s="1" t="s">
        <v>9775</v>
      </c>
      <c r="D11" s="1">
        <v>2</v>
      </c>
      <c r="E11" s="1" t="s">
        <v>9776</v>
      </c>
      <c r="G11" s="1" t="s">
        <v>9745</v>
      </c>
      <c r="I11" s="1">
        <v>5</v>
      </c>
      <c r="K11" s="6">
        <v>12</v>
      </c>
      <c r="L11" s="1" t="s">
        <v>9777</v>
      </c>
      <c r="V11" s="1">
        <v>1</v>
      </c>
      <c r="AD11" s="1">
        <v>1</v>
      </c>
      <c r="AE11" s="1">
        <v>2</v>
      </c>
      <c r="AJ11" s="1">
        <v>3</v>
      </c>
      <c r="AU11" s="1" t="s">
        <v>9778</v>
      </c>
      <c r="EQ11" s="20" t="s">
        <v>9779</v>
      </c>
      <c r="ER11" t="str">
        <f>CONCATENATE("BGCOLOR(#000000):&amp;ref(Item/",SUBSTITUTE(SUBSTITUTE(SUBSTITUTE(SUBSTITUTE(SUBSTITUTE(SUBSTITUTE(SUBSTITUTE(B11,"片手","SH Weapons"),"両手","DH Weapons"),"盾","Shields"),"兜","Helms"),"鎧","Armors"),"靴","Boots"),"雑貨","Misc"),"/",SUBSTITUTE(SUBSTITUTE(IF(F11&lt;&gt;"",F11,E11)," ","-"),"ö","o"),".jpg,nolink,75x75,",E11,");","|","BGCOLOR(BLACK):COLOR(WHITE):''",E11,"''")</f>
        <v>BGCOLOR(#000000):&amp;ref(Item/DH Weapons/Black-Halberd.jpg,nolink,75x75,Black Halberd);|BGCOLOR(BLACK):COLOR(WHITE):''Black Halberd''</v>
      </c>
      <c r="ES11" t="str">
        <f t="shared" ref="ES11" si="30">SUBSTITUTE(SUBSTITUTE(SUBSTITUTE(SUBSTITUTE(SUBSTITUTE(SUBSTITUTE(SUBSTITUTE(SUBSTITUTE(SUBSTITUTE(G11&amp;H11,"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&amp;ref(Spell/P_Earth.jpg,nolink,25x25,Earth);1</v>
      </c>
      <c r="ET11" t="str">
        <f t="shared" ref="ET11" si="31">SUBSTITUTE(SUBSTITUTE(SUBSTITUTE(SUBSTITUTE(SUBSTITUTE(SUBSTITUTE(SUBSTITUTE(SUBSTITUTE(LEFT(G11,1)&amp;I11&amp;IF(H11&lt;&gt;"",LEFT(H11,1)&amp;J11,""),"火","&amp;ref(Spell/V_Fire.jpg,nolink,25x25,Fire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&amp;ref(Spell/V_Earth.jpg,nolink,25x25,Earth Gem);5</v>
      </c>
      <c r="EU11" t="str">
        <f t="shared" ref="EU11" si="32">IF(K11&lt;&gt;"",CONCATENATE("攻撃力：",K11,SUBSTITUTE(SUBSTITUTE(SUBSTITUTE(SUBSTITUTE(SUBSTITUTE(SUBSTITUTE(SUBSTITUTE(SUBSTITUTE(SUBSTITUTE(L11,"切","&amp;ref(Item/D_Slash.jpg,nolink,25x25,Slash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11,"ap","&amp;br;防御貫通"),"an","&amp;br;防御無視"),SUBSTITUTE(SUBSTITUTE(N11,"p","&amp;br;吸収攻撃（上限5）"),"f","&amp;br;吸収攻撃"),IF(O11&lt;&gt;"","&amp;br;ダメージ上限"&amp;O11,""),SUBSTITUTE(SUBSTITUTE(P11,"2","&amp;br;対デーモン二倍打"),"3","&amp;br;対アンデッド/デーモン三倍打"),IF(Q11&lt;&gt;"","&amp;br;対魔法生物2倍打",""),SUBSTITUTE(SUBSTITUTE(R11,"2","&amp;br;対小型二倍打"),"3","&amp;br;対大型三倍打"),SUBSTITUTE(SUBSTITUTE(SUBSTITUTE(S11,"0","&amp;br;筋力加算なし"),"2","&amp;br;筋力加算二分の一"),"3","&amp;br;筋力加算三分の一"),IF(T11&lt;&gt;"","&amp;br;第一撃に突撃ボーナス加算",""),IF(U11&lt;&gt;"","&amp;br;殺した敵をゾンビ化",""),IF(V11&lt;&gt;"","&amp;br;筋力加算+25%",""),IF(W11&lt;&gt;"","&amp;br;対盾攻撃修正+2",""),IF(X11&lt;&gt;"","&amp;br;頭部優先攻撃",""),SUBSTITUTE(SUBSTITUTE(SUBSTITUTE(Y11,"n","&amp;br;抵抗可能"),"e","&amp;br;抵抗容易"),"h","&amp;br;抵抗困難"),IF(Z11&lt;&gt;"","&amp;br;ボーナス武器",""),IF(AA11&lt;&gt;"","&amp;br;"&amp;IF(AA11&gt;0,AA11&amp;"回連続攻撃",ABS(AA11)+1&amp;"ラウンド毎に1回攻撃"),""),IF(AB11&lt;&gt;"","&amp;br;効果範囲："&amp;AB11,""),IF(AC11&lt;&gt;"","&amp;br;効果継続："&amp;AB11,""),IF(AD11&lt;&gt;"","&amp;br;攻撃修正："&amp;AD11&amp;"&amp;br;防御修正："&amp;AE11&amp;"&amp;br;長さ："&amp;AJ11,""),IF(AF11&lt;&gt;"","&amp;br;射程："&amp;SUBSTITUTE(SUBSTITUTE(SUBSTITUTE(AF11,"s","筋力"),"h","筋力/2"),"t","筋力/3")&amp;"&amp;br;精度修正："&amp;AG11&amp;"&amp;br;弾数："&amp;AH11&amp;IF(AI11&lt;&gt;"","&amp;br;水中使用可能",""),""),IF(AS11&lt;&gt;"","&amp;br;負傷時追撃："&amp;AS11,""),IF(AT11&lt;&gt;"","&amp;br;命中時追撃："&amp;AT11,""),IF(AU11&lt;&gt;"","&amp;br;攻撃時追撃："&amp;AU11,"")),"n/a")</f>
        <v>攻撃力：12&amp;ref(Item/D_Slash.jpg,nolink,25x25,Slash Damage);&amp;ref(Item/D_Pierce.jpg,nolink,25x25,Pierce Damage);&amp;ref(Item/D_Magic.jpg,nolink,25x25,Magic Damage);&amp;br;筋力加算+25%&amp;br;攻撃修正：1&amp;br;防御修正：2&amp;br;長さ：3&amp;br;攻撃時追撃：Bane of Heresy</v>
      </c>
      <c r="EV11" t="str">
        <f t="shared" ref="EV11" si="33">IF(AP11&lt;&gt;"",CONCATENATE(IF(AK11&lt;&gt;"","頭部防護："&amp;AK11,""),IF(AL11&lt;&gt;"",IF(AK11&lt;&gt;"","&amp;br;","")&amp;"胴体防護："&amp;AL11,""),IF(AM11&lt;&gt;"","盾軽減力："&amp;AM11,""),IF(AN11&lt;&gt;"","&amp;br;防御修正："&amp;AN11,""),IF(AO11&lt;&gt;"","&amp;br;盾対応力："&amp;AO11,""),IF(AP11&lt;&gt;"","&amp;br;装備負担："&amp;AP11,""),IF(AQ11&lt;&gt;"","&amp;br;行軍速度：-"&amp;AQ11,""),IF(AR11&lt;&gt;"","&amp;br;魔法の防具","")),"n/a")</f>
        <v>n/a</v>
      </c>
      <c r="EW11" t="str">
        <f t="shared" ref="EW11" si="34">IF(COUNTA(AV11:EP11)&lt;&gt;0,CONCATENATE(IF(AV11&lt;&gt;"",IF(AV11&gt;0,"&amp;ref(Item/Fire-Resistant.jpg,nolink,25x25,Fire Resistant ("&amp;AV11&amp;"));","&amp;ref(Item/Susceptible-to-Fire.jpg,nolink,25x25,Susceptible to Fire ("&amp;ABS(AV11)&amp;"));"),""),IF(AW11&lt;&gt;"",IF(AW11&gt;0,"&amp;ref(Item/Shock-Resistant.jpg,nolink,25x25,Shock Resistant ("&amp;AW11&amp;"));","&amp;ref(Item/Susceptible-to-Shock.jpg,nolink,25x25,Susceptible to Shock ("&amp;ABS(AW11)&amp;"));"),""),IF(AX11&lt;&gt;"",IF(AX11&gt;0,"&amp;ref(Item/Cold-Resistant.jpg,nolink,25x25,Cold Resistant ("&amp;AX11&amp;"));","&amp;ref(Item/Susceptible-to-Cold.jpg,nolink,25x25,Susceptible to Cold ("&amp;ABS(AX11)&amp;"));"),""),IF(AY11&lt;&gt;"",IF(AY11&gt;0,"&amp;ref(Item/Poison-Resistant.jpg,nolink,25x25,Poison Resistant ("&amp;AY11&amp;"));","&amp;ref(Item/Susceptible-to-Poison.jpg,nolink,25x25,Susceptible to Poison ("&amp;ABS(AY11)&amp;"));"),""),IF(AZ11&lt;&gt;"","&amp;ref(Item/Affliction-Resistance.jpg,nolink,25x25,Affliction Resistance ("&amp;AZ11&amp;"));",""),IF(BA11&lt;&gt;"","&amp;ref(Item/Ice-Protection.jpg,nolink,25x25,Ice Protection ("&amp;BA11&amp;"));",""),IF(BB11&lt;&gt;"","&amp;ref(Item/Invulnerable.jpg,nolink,25x25,Invulnerable ("&amp;BB11&amp;"));",""),IF(BC11&lt;&gt;"","&amp;ref(Item/Protective-Force.jpg,nolink,25x25,Protective Force ("&amp;BC11&amp;"));",""),IF(BD11&lt;&gt;"","&amp;ref(Item/Awe.jpg,nolink,25x25,Awe ("&amp;BD11&amp;"));",""),IF(BE11&lt;&gt;"","&amp;ref(Item/Animal-Awe.jpg,nolink,25x25,Animal Awe ("&amp;BE11&amp;"));",""),IF(BF11&lt;&gt;"","&amp;ref(Item/Causes-Fear.jpg,nolink,25x25,Fear ("&amp;BF11&amp;"));",""),IF(BG11&lt;&gt;"","&amp;ref(Item/Heat.jpg,nolink,25x25,Heat ("&amp;BG11&amp;"));",""),IF(BH11&lt;&gt;"","&amp;ref(Item/Chill.jpg,nolink,25x25,Chill ("&amp;BH11&amp;"));",""),IF(BI11&lt;&gt;"","&amp;ref(Item/Fire-Shield.jpg,nolink,25x25,Fire Shield ("&amp;BI11&amp;"));",""),IF(BJ11&lt;&gt;"","&amp;ref(Item/Air-Shield.jpg,nolink,25x25,Air Shield ("&amp;BJ11&amp;"));",""),IF(BK11&lt;&gt;"","&amp;ref(Item/Overcharged.jpg,nolink,25x25,Overcharged);",""),IF(BL11&lt;&gt;"","&amp;ref(Item/Poison-Barbs.jpg,nolink,25x25,Poison Barbs);",""),IF(BM11&lt;&gt;"","&amp;ref(Item/Petrification.jpg,nolink,25x25,Petrification);",""),IF(BN11&lt;&gt;"","&amp;ref(Item/Damage-Reversal.jpg,nolink,25x25,Damage Reversal ("&amp;BN11+12&amp;" vs MR));","")),"n/a")</f>
        <v>n/a</v>
      </c>
      <c r="EX11" t="str">
        <f>CONCATENATE(IF(BO11&lt;&gt;"",IF(BO11="s","&amp;ref(Item/Sacred-Bless.jpg,nolink,25x25,Blessed (Sacred Only));","&amp;ref(Item/Blessed.jpg,nolink,25x25,Blessed);"),""),IF(BP11&lt;&gt;"","&amp;ref(Item/Berserker.jpg,nolink,25x25,Berserker ("&amp;BP11&amp;"));",""),IF(BQ11&lt;&gt;"","&amp;ref(Item/Gone-Berserk.jpg,nolink,25x25,Gone Berserk);",""),IF(BR11&lt;&gt;"","&amp;ref(Item/Trample.jpg,nolink,25x25,Trample);",""),IF(BS11&lt;&gt;"",IF(BS11&lt;&gt;"s","&amp;ref(Item/Darkvision.jpg,nolink,25x25,Darkvision ("&amp;BS11&amp;"));","&amp;ref(Item/Spirit-Sight.jpg,nolink,25x25,Spirit Sight);"),""),IF(BT11&lt;&gt;"",IF(LEFT(BT11,1)&lt;&gt;"t","&amp;ref(Item/Regeneration.jpg,nolink,25x25,Regeneration ("&amp;BT11&amp;"));","&amp;ref(Item/True-Regeneration.jpg,nolink,25x25,True Regeneration ("&amp;MID(BT11,2,LEN(BT11)-1)&amp;"));"),""),IF(BU11&lt;&gt;"",IF(BU11&gt;0,"&amp;ref(Item/Reinvigoration.jpg,nolink,25x25,Reinvigoration ("&amp;BU11&amp;"));","&amp;ref(Item/Exhaustion.jpg,nolink,25x25,Exhaustion ("&amp;BU11&amp;"));"),""),IF(BV11&lt;&gt;"",IF(LEFT(BV11,1)&lt;&gt;"f","&amp;ref(Item/Stealthy-Boost.jpg,nolink,25x25,Stealth Boost ("&amp;BV11&amp;"));","&amp;ref(Item/Stealthy.jpg,nolink,25x25,Stealthy ("&amp;MID(BV11,2,LEN(BV11)-1)&amp;"));"),""),IF(BW11&lt;&gt;"","&amp;ref(Item/Invisible.jpg,nolink,25x25,Invisible);",""),IF(BX11&lt;&gt;"","&amp;ref(Item/Assassin.jpg,nolink,25x25,Assassin);",""),IF(BY11&lt;&gt;"","&amp;ref(Item/Seduction.jpg,nolink,25x25,Seduction);",""),IF(BZ11&lt;&gt;"","&amp;ref(Item/Reaper.jpg,nolink,25x25,Reaper ("&amp;BZ11&amp;"));",""),IF(CA11&lt;&gt;"","&amp;ref(Item/Heretic.jpg,nolink,25x25,Heretic ("&amp;CA11&amp;"));",""),IF(CB11&lt;&gt;"","&amp;ref(Item/Inquisitor.jpg,nolink,25x25,Inquisitor);",""),IF(CC11&lt;&gt;"","&amp;ref(Item/Adept-Sacrificer.jpg,nolink,25x25,Adept Sacrificer ("&amp;CC11&amp;"));",""),IF(CD11&lt;&gt;"","&amp;ref(Item/Dominion-Spreader.jpg,nolink,25x25,Dominion Spreader ("&amp;CD11&amp;"));",""),IF(CE11&lt;&gt;"","&amp;ref(Item/Gold-Maker.jpg,nolink,25x25,Gold Maker ("&amp;CE11&amp;"));",""))</f>
        <v/>
      </c>
      <c r="EY11" t="str">
        <f t="shared" ref="EY11" si="35">CONCATENATE(IF(CF11&lt;&gt;"","&amp;ref(Item/Inspirational.jpg,nolink,25x25,Inspirational ("&amp;CF11&amp;"));",""),IF(CG11&lt;&gt;"","&amp;ref(Item/Taskmaster.jpg,nolink,25x25,Taskmaster ("&amp;CG11&amp;"));",""),IF(CH11&lt;&gt;"","&amp;ref(Item/Beastmaster.jpg,nolink,25x25,Beastmaster ("&amp;CH11&amp;"));",""),IF(CI11&lt;&gt;"","&amp;ref(Nation/LivingLead.jpg,nolink,25x25,Leadership ("&amp;CI11&amp;"));",""),IF(CJ11&lt;&gt;"","&amp;ref(Nation/MagicLead.jpg,nolink,25x25,Magic Leadership ("&amp;CJ11&amp;"));",""),IF(CK11&lt;&gt;"","&amp;ref(Nation/UndeadLead.jpg,nolink,25x25,Undead Leadership ("&amp;CK11&amp;"));",""),IF(CL11&lt;&gt;"","&amp;ref(Item/Pillager.jpg,nolink,25x25,Pillager ("&amp;CL11&amp;"));",""),IF(CM11&lt;&gt;"","&amp;ref(Item/Patrol-Bonus.jpg,nolink,25x25,Patrol Bonus ("&amp;CM11&amp;"));",""),IF(CN11&lt;&gt;"",IF(CN11&gt;0,"&amp;ref(Item/Supply-Bonus.jpg,nolink,25x25,Supply Bonus ("&amp;CN11&amp;"));","&amp;ref(Item/Gluttony.jpg,nolink,25x25,Gluttony ("&amp;ABS(CN11)&amp;"));"),""),IF(CO11&lt;&gt;"",IF(CO11&gt;0,"&amp;ref(Item/Water-Breathing.jpg,nolink,25x25,Gift of Water Breathing ("&amp;CO11&amp;"));","&amp;ref(Item/Water-Breathing.jpg,nolink,25x25,Water Breathing);"),""),IF(CP11&lt;&gt;"","&amp;ref(Item/Sailing.jpg,nolink,25x25,Sailing (Size points "&amp;LEFT(CP11,LEN(CP11)-1)&amp;", max size "&amp;RIGHT(CP11)&amp;"));",""),IF(CQ11&lt;&gt;"",IF(LEFT(CQ11,1)&lt;&gt;"d",IF(LEFT(CQ11,1)&lt;&gt;"g","&amp;ref(Item/Healer.jpg,nolink,25x25,Healer ("&amp;CQ11&amp;"));","&amp;ref(Item/Disease-Grinder.jpg,nolink,25x25,Disease Grinder ("&amp;MID(CQ11,2,LEN(CQ11)-1)&amp;"));"),"&amp;ref(Item/Disease-Healer.jpg,nolink,25x25,Disease Healer ("&amp;MID(CQ11,2,LEN(CQ11)-1)&amp;"));"),""),IF(CR11&lt;&gt;"","&amp;ref(Item/Mason.jpg,nolink,25x25,Mason);",""))</f>
        <v/>
      </c>
      <c r="EZ11" t="str">
        <f>CONCATENATE(IF(CS11&lt;&gt;"","&amp;ref(Item/Ethereal.jpg,nolink,25x25,Ethereal);",""),IF(CT11&lt;&gt;"","&amp;ref(Item/Swiftness.jpg,nolink,25x25,Swiftness ("&amp;CT11&amp;"));",""),IF(CU11&lt;&gt;"","&amp;ref(Item/Quickness.jpg,nolink,25x25,Quickness);",""),IF(CV11&lt;&gt;"",IF(CV11&lt;&gt;"l","&amp;ref(Item/Enlarged.jpg,nolink,25x25,Enlarged);","&amp;ref(Item/Enlarged.jpg,nolink,25x25,Enlarged (Up to Size 4));"),""),IF(CW11&lt;&gt;"","&amp;ref(Item/Storm-Power.jpg,nolink,25x25,Storm Power ("&amp;CW11&amp;"));",""),IF(CX11&lt;&gt;"","&amp;ref(Item/Lucky.jpg,nolink,25x25,Lucky);",""),IF(CY11&lt;&gt;"","&amp;ref(Item/Twist-Fate.jpg,nolink,25x25,Twist Fate);",""),IF(CZ11&lt;&gt;"","&amp;ref(Item/Fool's-Luck.jpg,nolink,25x25,Fool's Luck);",""),IF(DA11&lt;&gt;"","&amp;ref(Item/Cursed.jpg,nolink,25x25,Cursed);",""),IF(DB11&lt;&gt;"","&amp;ref(Item/Horror-Marked.jpg,nolink,25x25,Causes Horror Mark);",""),IF(DC11&lt;&gt;"","&amp;ref(Item/Diseased.jpg,nolink,25x25,Diseased);",""),IF(DD11&lt;&gt;"","&amp;ref(Item/Affliction.jpg,nolink,25x25,Lost one eye);",""),IF(DE11&lt;&gt;"","&amp;ref(Item/Affliction.jpg,nolink,25x25,Chest Wound);",""),IF(DF11&lt;&gt;"","&amp;ref(Item/Affliction.jpg,nolink,25x25,Feeble Minded);",""),IF(DG11&lt;&gt;"","&amp;ref(Item/Insane.jpg,nolink,25x25,Insane ("&amp;DG11&amp;"));",""),IF(DH11&lt;&gt;"","&amp;ref(Item/Siege-Bonus.jpg,nolink,25x25,Siege Bonus ("&amp;DH11&amp;"));",""),IF(DI11&lt;&gt;"","&amp;ref(Item/Flying.jpg,nolink,25x25,Flying"&amp;IF(DI11&gt;0," (Map Move "&amp;DI11&amp;")","")&amp;");",""),IF(DJ11&lt;&gt;"","&amp;ref(Item/Storm-Immunity.jpg,nolink,25x25,Storm Immunity);",""),IF(DK11&lt;&gt;"","&amp;ref(Item/Floating.jpg,nolink,25x25,Floating);",""),IF(DL11&lt;&gt;"","&amp;ref(Item/Forest-Survival.jpg,nolink,25x25,Forest Survival);",""),IF(DM11&lt;&gt;"","&amp;ref(Item/Mountain-Survival.jpg,nolink,25x25,Mountain Survival);",""),IF(DN11&lt;&gt;"","&amp;ref(Item/Swamp-Survival.jpg,nolink,25x25,Swamp Survival);",""),IF(DO11&lt;&gt;"","&amp;ref(Item/Wasteland-Survival.jpg,nolink,25x25,Wasteland Survival);",""),IF(DP11&lt;&gt;"","&amp;ref(Item/Snow-Move.jpg,nolink,25x25,Snow Move);",""),IF(DQ11&lt;&gt;"","&amp;ref(Item/Swimming.jpg,nolink,25x25,Swimming);",""))</f>
        <v/>
      </c>
      <c r="FA11" t="str">
        <f t="shared" ref="FA11" si="36">CONCATENATE(IF(DR11&lt;&gt;"","&amp;ref(Item/Blood-Searcher.jpg,nolink,25x25,Blood Searcher ("&amp;DR11&amp;"));",""),IF(DS11&lt;&gt;"","&amp;ref(Item/Reanimation-Bonus.jpg,nolink,25x25,Reanimation Bonus ("&amp;DS11&amp;"));",""),IF(DT11&lt;&gt;"","&amp;ref(Item/Dragon-Master.jpg,nolink,25x25,Dragon Master ("&amp;DT11&amp;"));",""),IF(DU11&lt;&gt;"","&amp;ref(Item/Ivy-Lord.jpg,nolink,25x25,Ivy Lord ("&amp;DU11&amp;"));",""),IF(DV11&lt;&gt;"","&amp;ref(Item/Adept-Cross-Breeder.jpg,nolink,25x25,Adept Cross Breeder ("&amp;DV11&amp;"));",""),IF(DW11&lt;&gt;"","&amp;ref(Item/Forge-Bonus.jpg,nolink,25x25,Forge Bonus ("&amp;DW11&amp;"));",""),IF(DX11&lt;&gt;"","&amp;ref(Item/Master-Smith.jpg,nolink,25x25,Master Smith ("&amp;DX11&amp;"));",""),IF(DY11&lt;&gt;"","&amp;ref(Item/Master-Ritualist.jpg,nolink,25x25,Master Ritualist ("&amp;DY11&amp;"));",""),IF(DZ11&lt;&gt;"","&amp;ref(Item/Alchemist.jpg,nolink,25x25,Alchemist ("&amp;DZ11&amp;"));",""),IF(EA11&lt;&gt;"","&amp;ref(Item/Communion-Master.jpg,nolink,25x25,Communion Master);",""),IF(EB11&lt;&gt;"","&amp;ref(Item/Communion-Slave.jpg,nolink,25x25,Communion Slave);",""),IF(EC11&lt;&gt;"","&amp;ref(Item/Adept-Researcher.jpg,nolink,25x25,Adept Researcher ("&amp;EC11&amp;"));",""),IF(ED11&lt;&gt;"","&amp;ref(Spell/P_Fire.jpg,nolink,25x25,Fire Magic Bonus ("&amp;ED11&amp;"));",""),IF(EE11&lt;&gt;"","&amp;ref(Spell/P_Air.jpg,nolink,25x25,Air Magic Bonus ("&amp;EE11&amp;"));",""),IF(EF11&lt;&gt;"","&amp;ref(Spell/P_Water.jpg,nolink,25x25,Water Magic Bonus ("&amp;EF11&amp;"));",""),IF(EG11&lt;&gt;"","&amp;ref(Spell/P_Earth.jpg,nolink,25x25,Earth Magic Bonus ("&amp;EG11&amp;"));",""),IF(EH11&lt;&gt;"","&amp;ref(Spell/P_Astral.jpg,nolink,25x25,Astral Magic Bonus ("&amp;EH11&amp;"));",""),IF(EI11&lt;&gt;"","&amp;ref(Spell/P_Death.jpg,nolink,25x25,Death Magic Bonus ("&amp;EI11&amp;"));",""),IF(EJ11&lt;&gt;"","&amp;ref(Spell/P_Nature.jpg,nolink,25x25,Nature Magic Bonus ("&amp;EJ11&amp;"));",""),IF(EK11&lt;&gt;"","&amp;ref(Spell/P_Blood.jpg,nolink,25x25,Blood Magic Bonus ("&amp;EK11&amp;"));",""),IF(EL11&lt;&gt;"","&amp;ref(Spell/P_Holy.jpg,nolink,25x25,Priest Bonus ("&amp;EL11&amp;"));",""))</f>
        <v/>
      </c>
      <c r="FB11" t="str">
        <f>CONCATENATE(IF(EM11&lt;&gt;"","&amp;ref(Item/Far-Caster.jpg,nolink,25x25,Far Caster ("&amp;SUBSTITUTE(SUBSTITUTE(SUBSTITUTE(SUBSTITUTE(SUBSTITUTE(SUBSTITUTE(SUBSTITUTE(SUBSTITUTE(SUBSTITUTE(SUBSTITUTE(SUBSTITUTE(SUBSTITUTE(EM11,"火","Fire, "),"風","Air, "),"水","Water, "),"地","Earth, "),"星","Astral, "),"死","Death, "),"緑","Nature, "),"血","Blood, "),"聖","Priest, "),"霊","Elemental, "),"魔","Sorcery, "),"全","All, ")&amp;"));",""),IF(EN11&lt;&gt;"",SUBSTITUTE(SUBSTITUTE(SUBSTITUTE(SUBSTITUTE(SUBSTITUTE(SUBSTITUTE(SUBSTITUTE(SUBSTITUTE(EN11,"火","&amp;ref(Spell/V_Fire.jpg,nolink,25x25,Fire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(")&amp;"));",""),IF(EO11&lt;&gt;"",SUBSTITUTE(SUBSTITUTE(SUBSTITUTE(SUBSTITUTE(SUBSTITUTE(SUBSTITUTE(SUBSTITUTE(SUBSTITUTE(EO11,"火","&amp;ref(Spell/Vt_Fire.jpg,nolink,25x25,Temporary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11" t="str">
        <f>IF(EW11&lt;&gt;"n/a",CONCATENATE(EW11,EX11,IF(AND(OR(EW11&lt;&gt;"",EX11&lt;&gt;""),OR(EY11&lt;&gt;"",EZ11&lt;&gt;"")),"&amp;br;",""),EY11,EZ11,IF(AND(OR(EW11&lt;&gt;"",EX11&lt;&gt;"",EY11&lt;&gt;"",EZ11&lt;&gt;""),OR(FA11&lt;&gt;"",FB11&lt;&gt;"")),"&amp;br;",""),FA11,FB11,IF(AND(OR(EW11&lt;&gt;"",EX11&lt;&gt;"",EY11&lt;&gt;"",EZ11&lt;&gt;"",FA11&lt;&gt;"",FB11&lt;&gt;""),EP11&lt;&gt;""),"&amp;br;",""),SUBSTITUTE(EP11,"\n","&amp;br;")),"")</f>
        <v/>
      </c>
      <c r="FD11" t="str">
        <f>CONCATENATE(IF(EU11&lt;&gt;"n/a",EU11,IF(EV11&lt;&gt;"n/a",EV11,IF(EW11&lt;&gt;"n/a",FC11,""))),IF(FE11&lt;&gt;"~","&amp;br;"&amp;FE11,""),IF(FF11&lt;&gt;"~","&amp;br;"&amp;FF11,""))</f>
        <v>攻撃力：12&amp;ref(Item/D_Slash.jpg,nolink,25x25,Slash Damage);&amp;ref(Item/D_Pierce.jpg,nolink,25x25,Pierce Damage);&amp;ref(Item/D_Magic.jpg,nolink,25x25,Magic Damage);&amp;br;筋力加算+25%&amp;br;攻撃修正：1&amp;br;防御修正：2&amp;br;長さ：3&amp;br;攻撃時追撃：Bane of Heresy</v>
      </c>
      <c r="FE11" t="str">
        <f>IF(EU11&lt;&gt;"n/a",IF(EV11&lt;&gt;"n/a","&amp;br;"&amp;EV11,IF(EW11&lt;&gt;"n/a","&amp;br;"&amp;FC11,"~")),IF(AND(EV11&lt;&gt;"n/a",EW11&lt;&gt;"n/a"),"&amp;br;"&amp;FC11,"~"))</f>
        <v>~</v>
      </c>
      <c r="FF11" t="str">
        <f>IF(AND(EU11&lt;&gt;"n/a",EV11&lt;&gt;"n/a",EW11&lt;&gt;"n/a"),IF(EW11&lt;&gt;"n/a","&amp;br;"&amp;FC11,""),"~")</f>
        <v>~</v>
      </c>
      <c r="FG11" s="24" t="str">
        <f t="shared" si="15"/>
        <v>|Construction Lv2|BGCOLOR(#000000):&amp;ref(Item/DH Weapons/Black-Halberd.jpg,nolink,75x75,Black Halberd);|BGCOLOR(BLACK):COLOR(WHITE):''Black Halberd''|両手|&amp;ref(Spell/P_Earth.jpg,nolink,25x25,Earth);1|&amp;ref(Spell/V_Earth.jpg,nolink,25x25,Earth Gem);5|
|~|~|&gt;|&gt;|&gt;|攻撃力：12&amp;ref(Item/D_Slash.jpg,nolink,25x25,Slash Damage);&amp;ref(Item/D_Pierce.jpg,nolink,25x25,Pierce Damage);&amp;ref(Item/D_Magic.jpg,nolink,25x25,Magic Damage);&amp;br;筋力加算+25%&amp;br;攻撃修正：1&amp;br;防御修正：2&amp;br;長さ：3&amp;br;攻撃時追撃：Bane of Heresy|
|~|&gt;|&gt;|&gt;|&gt;|BGCOLOR(#F5F5F5):異教の神聖を打ちのめす。神にも有効|</v>
      </c>
    </row>
    <row r="12" spans="1:163" x14ac:dyDescent="0.15">
      <c r="B12" s="1" t="s">
        <v>9892</v>
      </c>
      <c r="D12" s="1">
        <v>2</v>
      </c>
      <c r="E12" s="1" t="s">
        <v>9893</v>
      </c>
      <c r="G12" s="1" t="s">
        <v>9884</v>
      </c>
      <c r="I12" s="1">
        <v>10</v>
      </c>
      <c r="K12" s="6">
        <v>7</v>
      </c>
      <c r="L12" s="1" t="s">
        <v>9894</v>
      </c>
      <c r="AD12" s="1">
        <v>1</v>
      </c>
      <c r="AE12" s="1">
        <v>1</v>
      </c>
      <c r="AJ12" s="1">
        <v>1</v>
      </c>
      <c r="AS12" s="1" t="s">
        <v>9895</v>
      </c>
      <c r="BF12" s="2">
        <v>5</v>
      </c>
      <c r="CB12" s="2">
        <v>1</v>
      </c>
      <c r="CM12" s="2">
        <v>10</v>
      </c>
      <c r="EQ12" s="20" t="s">
        <v>9896</v>
      </c>
      <c r="ER12" t="str">
        <f t="shared" ref="ER12:ER13" si="37">CONCATENATE("BGCOLOR(#000000):&amp;ref(Item/",SUBSTITUTE(SUBSTITUTE(SUBSTITUTE(SUBSTITUTE(SUBSTITUTE(SUBSTITUTE(SUBSTITUTE(B12,"片手","SH Weapons"),"両手","DH Weapons"),"盾","Shields"),"兜","Helms"),"鎧","Armors"),"靴","Boots"),"雑貨","Misc"),"/",SUBSTITUTE(SUBSTITUTE(IF(F12&lt;&gt;"",F12,E12)," ","-"),"ö","o"),".jpg,nolink,75x75,",E12,");","|","BGCOLOR(BLACK):COLOR(WHITE):''",E12,"''")</f>
        <v>BGCOLOR(#000000):&amp;ref(Item/SH Weapons/Mercybrand.jpg,nolink,75x75,Mercybrand);|BGCOLOR(BLACK):COLOR(WHITE):''Mercybrand''</v>
      </c>
      <c r="ES12" t="str">
        <f t="shared" ref="ES12:ES13" si="38">SUBSTITUTE(SUBSTITUTE(SUBSTITUTE(SUBSTITUTE(SUBSTITUTE(SUBSTITUTE(SUBSTITUTE(SUBSTITUTE(SUBSTITUTE(G12&amp;H12,"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&amp;ref(Spell/P_Fire.jpg,nolink,25x25,Fire);2</v>
      </c>
      <c r="ET12" t="str">
        <f t="shared" ref="ET12:ET13" si="39">SUBSTITUTE(SUBSTITUTE(SUBSTITUTE(SUBSTITUTE(SUBSTITUTE(SUBSTITUTE(SUBSTITUTE(SUBSTITUTE(LEFT(G12,1)&amp;I12&amp;IF(H12&lt;&gt;"",LEFT(H12,1)&amp;J12,""),"火","&amp;ref(Spell/V_Fire.jpg,nolink,25x25,Fire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&amp;ref(Spell/V_Fire.jpg,nolink,25x25,Fire Gem);10</v>
      </c>
      <c r="EU12" t="str">
        <f t="shared" ref="EU12:EU13" si="40">IF(K12&lt;&gt;"",CONCATENATE("攻撃力：",K12,SUBSTITUTE(SUBSTITUTE(SUBSTITUTE(SUBSTITUTE(SUBSTITUTE(SUBSTITUTE(SUBSTITUTE(SUBSTITUTE(SUBSTITUTE(L12,"切","&amp;ref(Item/D_Slash.jpg,nolink,25x25,Slash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12,"ap","&amp;br;防御貫通"),"an","&amp;br;防御無視"),SUBSTITUTE(SUBSTITUTE(N12,"p","&amp;br;吸収攻撃（上限5）"),"f","&amp;br;吸収攻撃"),IF(O12&lt;&gt;"","&amp;br;ダメージ上限"&amp;O12,""),SUBSTITUTE(SUBSTITUTE(P12,"2","&amp;br;対デーモン二倍打"),"3","&amp;br;対アンデッド/デーモン三倍打"),IF(Q12&lt;&gt;"","&amp;br;対魔法生物2倍打",""),SUBSTITUTE(SUBSTITUTE(R12,"2","&amp;br;対小型二倍打"),"3","&amp;br;対大型三倍打"),SUBSTITUTE(SUBSTITUTE(SUBSTITUTE(S12,"0","&amp;br;筋力加算なし"),"2","&amp;br;筋力加算二分の一"),"3","&amp;br;筋力加算三分の一"),IF(T12&lt;&gt;"","&amp;br;第一撃に突撃ボーナス加算",""),IF(U12&lt;&gt;"","&amp;br;殺した敵をゾンビ化",""),IF(V12&lt;&gt;"","&amp;br;筋力加算+25%",""),IF(W12&lt;&gt;"","&amp;br;対盾攻撃修正+2",""),IF(X12&lt;&gt;"","&amp;br;頭部優先攻撃",""),SUBSTITUTE(SUBSTITUTE(SUBSTITUTE(Y12,"n","&amp;br;抵抗可能"),"e","&amp;br;抵抗容易"),"h","&amp;br;抵抗困難"),IF(Z12&lt;&gt;"","&amp;br;ボーナス武器",""),IF(AA12&lt;&gt;"","&amp;br;"&amp;IF(AA12&gt;0,AA12&amp;"回連続攻撃",ABS(AA12)+1&amp;"ラウンド毎に1回攻撃"),""),IF(AB12&lt;&gt;"","&amp;br;効果範囲："&amp;AB12,""),IF(AC12&lt;&gt;"","&amp;br;効果継続："&amp;AB12,""),IF(AD12&lt;&gt;"","&amp;br;攻撃修正："&amp;AD12&amp;"&amp;br;防御修正："&amp;AE12&amp;"&amp;br;長さ："&amp;AJ12,""),IF(AF12&lt;&gt;"","&amp;br;射程："&amp;SUBSTITUTE(SUBSTITUTE(SUBSTITUTE(AF12,"s","筋力"),"h","筋力/2"),"t","筋力/3")&amp;"&amp;br;精度修正："&amp;AG12&amp;"&amp;br;弾数："&amp;AH12&amp;IF(AI12&lt;&gt;"","&amp;br;水中使用可能",""),""),IF(AS12&lt;&gt;"","&amp;br;負傷時追撃："&amp;AS12,""),IF(AT12&lt;&gt;"","&amp;br;命中時追撃："&amp;AT12,""),IF(AU12&lt;&gt;"","&amp;br;攻撃時追撃："&amp;AU12,"")),"n/a")</f>
        <v>攻撃力：7&amp;ref(Item/D_Blunt.jpg,nolink,25x25,Blunt Damage);&amp;ref(Item/D_Magic.jpg,nolink,25x25,Magic Damage);&amp;br;攻撃修正：1&amp;br;防御修正：1&amp;br;長さ：1&amp;br;負傷時追撃：Flames of Mercy</v>
      </c>
      <c r="EV12" t="str">
        <f t="shared" ref="EV12:EV13" si="41">IF(AP12&lt;&gt;"",CONCATENATE(IF(AK12&lt;&gt;"","頭部防護："&amp;AK12,""),IF(AL12&lt;&gt;"",IF(AK12&lt;&gt;"","&amp;br;","")&amp;"胴体防護："&amp;AL12,""),IF(AM12&lt;&gt;"","盾軽減力："&amp;AM12,""),IF(AN12&lt;&gt;"","&amp;br;防御修正："&amp;AN12,""),IF(AO12&lt;&gt;"","&amp;br;盾対応力："&amp;AO12,""),IF(AP12&lt;&gt;"","&amp;br;装備負担："&amp;AP12,""),IF(AQ12&lt;&gt;"","&amp;br;行軍速度：-"&amp;AQ12,""),IF(AR12&lt;&gt;"","&amp;br;魔法の防具","")),"n/a")</f>
        <v>n/a</v>
      </c>
      <c r="EW12" t="str">
        <f t="shared" ref="EW12:EW13" si="42">IF(COUNTA(AV12:EP12)&lt;&gt;0,CONCATENATE(IF(AV12&lt;&gt;"",IF(AV12&gt;0,"&amp;ref(Item/Fire-Resistant.jpg,nolink,25x25,Fire Resistant ("&amp;AV12&amp;"));","&amp;ref(Item/Susceptible-to-Fire.jpg,nolink,25x25,Susceptible to Fire ("&amp;ABS(AV12)&amp;"));"),""),IF(AW12&lt;&gt;"",IF(AW12&gt;0,"&amp;ref(Item/Shock-Resistant.jpg,nolink,25x25,Shock Resistant ("&amp;AW12&amp;"));","&amp;ref(Item/Susceptible-to-Shock.jpg,nolink,25x25,Susceptible to Shock ("&amp;ABS(AW12)&amp;"));"),""),IF(AX12&lt;&gt;"",IF(AX12&gt;0,"&amp;ref(Item/Cold-Resistant.jpg,nolink,25x25,Cold Resistant ("&amp;AX12&amp;"));","&amp;ref(Item/Susceptible-to-Cold.jpg,nolink,25x25,Susceptible to Cold ("&amp;ABS(AX12)&amp;"));"),""),IF(AY12&lt;&gt;"",IF(AY12&gt;0,"&amp;ref(Item/Poison-Resistant.jpg,nolink,25x25,Poison Resistant ("&amp;AY12&amp;"));","&amp;ref(Item/Susceptible-to-Poison.jpg,nolink,25x25,Susceptible to Poison ("&amp;ABS(AY12)&amp;"));"),""),IF(AZ12&lt;&gt;"","&amp;ref(Item/Affliction-Resistance.jpg,nolink,25x25,Affliction Resistance ("&amp;AZ12&amp;"));",""),IF(BA12&lt;&gt;"","&amp;ref(Item/Ice-Protection.jpg,nolink,25x25,Ice Protection ("&amp;BA12&amp;"));",""),IF(BB12&lt;&gt;"","&amp;ref(Item/Invulnerable.jpg,nolink,25x25,Invulnerable ("&amp;BB12&amp;"));",""),IF(BC12&lt;&gt;"","&amp;ref(Item/Protective-Force.jpg,nolink,25x25,Protective Force ("&amp;BC12&amp;"));",""),IF(BD12&lt;&gt;"","&amp;ref(Item/Awe.jpg,nolink,25x25,Awe ("&amp;BD12&amp;"));",""),IF(BE12&lt;&gt;"","&amp;ref(Item/Animal-Awe.jpg,nolink,25x25,Animal Awe ("&amp;BE12&amp;"));",""),IF(BF12&lt;&gt;"","&amp;ref(Item/Causes-Fear.jpg,nolink,25x25,Fear ("&amp;BF12&amp;"));",""),IF(BG12&lt;&gt;"","&amp;ref(Item/Heat.jpg,nolink,25x25,Heat ("&amp;BG12&amp;"));",""),IF(BH12&lt;&gt;"","&amp;ref(Item/Chill.jpg,nolink,25x25,Chill ("&amp;BH12&amp;"));",""),IF(BI12&lt;&gt;"","&amp;ref(Item/Fire-Shield.jpg,nolink,25x25,Fire Shield ("&amp;BI12&amp;"));",""),IF(BJ12&lt;&gt;"","&amp;ref(Item/Air-Shield.jpg,nolink,25x25,Air Shield ("&amp;BJ12&amp;"));",""),IF(BK12&lt;&gt;"","&amp;ref(Item/Overcharged.jpg,nolink,25x25,Overcharged);",""),IF(BL12&lt;&gt;"","&amp;ref(Item/Poison-Barbs.jpg,nolink,25x25,Poison Barbs);",""),IF(BM12&lt;&gt;"","&amp;ref(Item/Petrification.jpg,nolink,25x25,Petrification);",""),IF(BN12&lt;&gt;"","&amp;ref(Item/Damage-Reversal.jpg,nolink,25x25,Damage Reversal ("&amp;BN12+12&amp;" vs MR));","")),"n/a")</f>
        <v>&amp;ref(Item/Causes-Fear.jpg,nolink,25x25,Fear (5));</v>
      </c>
      <c r="EX12" t="str">
        <f t="shared" ref="EX12:EX13" si="43">CONCATENATE(IF(BO12&lt;&gt;"",IF(BO12="s","&amp;ref(Item/Sacred-Bless.jpg,nolink,25x25,Blessed (Sacred Only));","&amp;ref(Item/Blessed.jpg,nolink,25x25,Blessed);"),""),IF(BP12&lt;&gt;"","&amp;ref(Item/Berserker.jpg,nolink,25x25,Berserker ("&amp;BP12&amp;"));",""),IF(BQ12&lt;&gt;"","&amp;ref(Item/Gone-Berserk.jpg,nolink,25x25,Gone Berserk);",""),IF(BR12&lt;&gt;"","&amp;ref(Item/Trample.jpg,nolink,25x25,Trample);",""),IF(BS12&lt;&gt;"",IF(BS12&lt;&gt;"s","&amp;ref(Item/Darkvision.jpg,nolink,25x25,Darkvision ("&amp;BS12&amp;"));","&amp;ref(Item/Spirit-Sight.jpg,nolink,25x25,Spirit Sight);"),""),IF(BT12&lt;&gt;"",IF(LEFT(BT12,1)&lt;&gt;"t","&amp;ref(Item/Regeneration.jpg,nolink,25x25,Regeneration ("&amp;BT12&amp;"));","&amp;ref(Item/True-Regeneration.jpg,nolink,25x25,True Regeneration ("&amp;MID(BT12,2,LEN(BT12)-1)&amp;"));"),""),IF(BU12&lt;&gt;"",IF(BU12&gt;0,"&amp;ref(Item/Reinvigoration.jpg,nolink,25x25,Reinvigoration ("&amp;BU12&amp;"));","&amp;ref(Item/Exhaustion.jpg,nolink,25x25,Exhaustion ("&amp;BU12&amp;"));"),""),IF(BV12&lt;&gt;"",IF(LEFT(BV12,1)&lt;&gt;"f","&amp;ref(Item/Stealthy-Boost.jpg,nolink,25x25,Stealth Boost ("&amp;BV12&amp;"));","&amp;ref(Item/Stealthy.jpg,nolink,25x25,Stealthy ("&amp;MID(BV12,2,LEN(BV12)-1)&amp;"));"),""),IF(BW12&lt;&gt;"","&amp;ref(Item/Invisible.jpg,nolink,25x25,Invisible);",""),IF(BX12&lt;&gt;"","&amp;ref(Item/Assassin.jpg,nolink,25x25,Assassin);",""),IF(BY12&lt;&gt;"","&amp;ref(Item/Seduction.jpg,nolink,25x25,Seduction);",""),IF(BZ12&lt;&gt;"","&amp;ref(Item/Reaper.jpg,nolink,25x25,Reaper ("&amp;BZ12&amp;"));",""),IF(CA12&lt;&gt;"","&amp;ref(Item/Heretic.jpg,nolink,25x25,Heretic ("&amp;CA12&amp;"));",""),IF(CB12&lt;&gt;"","&amp;ref(Item/Inquisitor.jpg,nolink,25x25,Inquisitor);",""),IF(CC12&lt;&gt;"","&amp;ref(Item/Adept-Sacrificer.jpg,nolink,25x25,Adept Sacrificer ("&amp;CC12&amp;"));",""),IF(CD12&lt;&gt;"","&amp;ref(Item/Dominion-Spreader.jpg,nolink,25x25,Dominion Spreader ("&amp;CD12&amp;"));",""),IF(CE12&lt;&gt;"","&amp;ref(Item/Gold-Maker.jpg,nolink,25x25,Gold Maker ("&amp;CE12&amp;"));",""))</f>
        <v>&amp;ref(Item/Inquisitor.jpg,nolink,25x25,Inquisitor);</v>
      </c>
      <c r="EY12" t="str">
        <f t="shared" ref="EY12:EY13" si="44">CONCATENATE(IF(CF12&lt;&gt;"","&amp;ref(Item/Inspirational.jpg,nolink,25x25,Inspirational ("&amp;CF12&amp;"));",""),IF(CG12&lt;&gt;"","&amp;ref(Item/Taskmaster.jpg,nolink,25x25,Taskmaster ("&amp;CG12&amp;"));",""),IF(CH12&lt;&gt;"","&amp;ref(Item/Beastmaster.jpg,nolink,25x25,Beastmaster ("&amp;CH12&amp;"));",""),IF(CI12&lt;&gt;"","&amp;ref(Nation/LivingLead.jpg,nolink,25x25,Leadership ("&amp;CI12&amp;"));",""),IF(CJ12&lt;&gt;"","&amp;ref(Nation/MagicLead.jpg,nolink,25x25,Magic Leadership ("&amp;CJ12&amp;"));",""),IF(CK12&lt;&gt;"","&amp;ref(Nation/UndeadLead.jpg,nolink,25x25,Undead Leadership ("&amp;CK12&amp;"));",""),IF(CL12&lt;&gt;"","&amp;ref(Item/Pillager.jpg,nolink,25x25,Pillager ("&amp;CL12&amp;"));",""),IF(CM12&lt;&gt;"","&amp;ref(Item/Patrol-Bonus.jpg,nolink,25x25,Patrol Bonus ("&amp;CM12&amp;"));",""),IF(CN12&lt;&gt;"",IF(CN12&gt;0,"&amp;ref(Item/Supply-Bonus.jpg,nolink,25x25,Supply Bonus ("&amp;CN12&amp;"));","&amp;ref(Item/Gluttony.jpg,nolink,25x25,Gluttony ("&amp;ABS(CN12)&amp;"));"),""),IF(CO12&lt;&gt;"",IF(CO12&gt;0,"&amp;ref(Item/Water-Breathing.jpg,nolink,25x25,Gift of Water Breathing ("&amp;CO12&amp;"));","&amp;ref(Item/Water-Breathing.jpg,nolink,25x25,Water Breathing);"),""),IF(CP12&lt;&gt;"","&amp;ref(Item/Sailing.jpg,nolink,25x25,Sailing (Size points "&amp;LEFT(CP12,LEN(CP12)-1)&amp;", max size "&amp;RIGHT(CP12)&amp;"));",""),IF(CQ12&lt;&gt;"",IF(LEFT(CQ12,1)&lt;&gt;"d",IF(LEFT(CQ12,1)&lt;&gt;"g","&amp;ref(Item/Healer.jpg,nolink,25x25,Healer ("&amp;CQ12&amp;"));","&amp;ref(Item/Disease-Grinder.jpg,nolink,25x25,Disease Grinder ("&amp;MID(CQ12,2,LEN(CQ12)-1)&amp;"));"),"&amp;ref(Item/Disease-Healer.jpg,nolink,25x25,Disease Healer ("&amp;MID(CQ12,2,LEN(CQ12)-1)&amp;"));"),""),IF(CR12&lt;&gt;"","&amp;ref(Item/Mason.jpg,nolink,25x25,Mason);",""))</f>
        <v>&amp;ref(Item/Patrol-Bonus.jpg,nolink,25x25,Patrol Bonus (10));</v>
      </c>
      <c r="EZ12" t="str">
        <f t="shared" ref="EZ12:EZ13" si="45">CONCATENATE(IF(CS12&lt;&gt;"","&amp;ref(Item/Ethereal.jpg,nolink,25x25,Ethereal);",""),IF(CT12&lt;&gt;"","&amp;ref(Item/Swiftness.jpg,nolink,25x25,Swiftness ("&amp;CT12&amp;"));",""),IF(CU12&lt;&gt;"","&amp;ref(Item/Quickness.jpg,nolink,25x25,Quickness);",""),IF(CV12&lt;&gt;"",IF(CV12&lt;&gt;"l","&amp;ref(Item/Enlarged.jpg,nolink,25x25,Enlarged);","&amp;ref(Item/Enlarged.jpg,nolink,25x25,Enlarged (Up to Size 4));"),""),IF(CW12&lt;&gt;"","&amp;ref(Item/Storm-Power.jpg,nolink,25x25,Storm Power ("&amp;CW12&amp;"));",""),IF(CX12&lt;&gt;"","&amp;ref(Item/Lucky.jpg,nolink,25x25,Lucky);",""),IF(CY12&lt;&gt;"","&amp;ref(Item/Twist-Fate.jpg,nolink,25x25,Twist Fate);",""),IF(CZ12&lt;&gt;"","&amp;ref(Item/Fool's-Luck.jpg,nolink,25x25,Fool's Luck);",""),IF(DA12&lt;&gt;"","&amp;ref(Item/Cursed.jpg,nolink,25x25,Cursed);",""),IF(DB12&lt;&gt;"","&amp;ref(Item/Horror-Marked.jpg,nolink,25x25,Causes Horror Mark);",""),IF(DC12&lt;&gt;"","&amp;ref(Item/Diseased.jpg,nolink,25x25,Diseased);",""),IF(DD12&lt;&gt;"","&amp;ref(Item/Affliction.jpg,nolink,25x25,Lost one eye);",""),IF(DE12&lt;&gt;"","&amp;ref(Item/Affliction.jpg,nolink,25x25,Chest Wound);",""),IF(DF12&lt;&gt;"","&amp;ref(Item/Affliction.jpg,nolink,25x25,Feeble Minded);",""),IF(DG12&lt;&gt;"","&amp;ref(Item/Insane.jpg,nolink,25x25,Insane ("&amp;DG12&amp;"));",""),IF(DH12&lt;&gt;"","&amp;ref(Item/Siege-Bonus.jpg,nolink,25x25,Siege Bonus ("&amp;DH12&amp;"));",""),IF(DI12&lt;&gt;"","&amp;ref(Item/Flying.jpg,nolink,25x25,Flying"&amp;IF(DI12&gt;0," (Map Move "&amp;DI12&amp;")","")&amp;");",""),IF(DJ12&lt;&gt;"","&amp;ref(Item/Storm-Immunity.jpg,nolink,25x25,Storm Immunity);",""),IF(DK12&lt;&gt;"","&amp;ref(Item/Floating.jpg,nolink,25x25,Floating);",""),IF(DL12&lt;&gt;"","&amp;ref(Item/Forest-Survival.jpg,nolink,25x25,Forest Survival);",""),IF(DM12&lt;&gt;"","&amp;ref(Item/Mountain-Survival.jpg,nolink,25x25,Mountain Survival);",""),IF(DN12&lt;&gt;"","&amp;ref(Item/Swamp-Survival.jpg,nolink,25x25,Swamp Survival);",""),IF(DO12&lt;&gt;"","&amp;ref(Item/Wasteland-Survival.jpg,nolink,25x25,Wasteland Survival);",""),IF(DP12&lt;&gt;"","&amp;ref(Item/Snow-Move.jpg,nolink,25x25,Snow Move);",""),IF(DQ12&lt;&gt;"","&amp;ref(Item/Swimming.jpg,nolink,25x25,Swimming);",""))</f>
        <v/>
      </c>
      <c r="FA12" t="str">
        <f t="shared" ref="FA12:FA13" si="46">CONCATENATE(IF(DR12&lt;&gt;"","&amp;ref(Item/Blood-Searcher.jpg,nolink,25x25,Blood Searcher ("&amp;DR12&amp;"));",""),IF(DS12&lt;&gt;"","&amp;ref(Item/Reanimation-Bonus.jpg,nolink,25x25,Reanimation Bonus ("&amp;DS12&amp;"));",""),IF(DT12&lt;&gt;"","&amp;ref(Item/Dragon-Master.jpg,nolink,25x25,Dragon Master ("&amp;DT12&amp;"));",""),IF(DU12&lt;&gt;"","&amp;ref(Item/Ivy-Lord.jpg,nolink,25x25,Ivy Lord ("&amp;DU12&amp;"));",""),IF(DV12&lt;&gt;"","&amp;ref(Item/Adept-Cross-Breeder.jpg,nolink,25x25,Adept Cross Breeder ("&amp;DV12&amp;"));",""),IF(DW12&lt;&gt;"","&amp;ref(Item/Forge-Bonus.jpg,nolink,25x25,Forge Bonus ("&amp;DW12&amp;"));",""),IF(DX12&lt;&gt;"","&amp;ref(Item/Master-Smith.jpg,nolink,25x25,Master Smith ("&amp;DX12&amp;"));",""),IF(DY12&lt;&gt;"","&amp;ref(Item/Master-Ritualist.jpg,nolink,25x25,Master Ritualist ("&amp;DY12&amp;"));",""),IF(DZ12&lt;&gt;"","&amp;ref(Item/Alchemist.jpg,nolink,25x25,Alchemist ("&amp;DZ12&amp;"));",""),IF(EA12&lt;&gt;"","&amp;ref(Item/Communion-Master.jpg,nolink,25x25,Communion Master);",""),IF(EB12&lt;&gt;"","&amp;ref(Item/Communion-Slave.jpg,nolink,25x25,Communion Slave);",""),IF(EC12&lt;&gt;"","&amp;ref(Item/Adept-Researcher.jpg,nolink,25x25,Adept Researcher ("&amp;EC12&amp;"));",""),IF(ED12&lt;&gt;"","&amp;ref(Spell/P_Fire.jpg,nolink,25x25,Fire Magic Bonus ("&amp;ED12&amp;"));",""),IF(EE12&lt;&gt;"","&amp;ref(Spell/P_Air.jpg,nolink,25x25,Air Magic Bonus ("&amp;EE12&amp;"));",""),IF(EF12&lt;&gt;"","&amp;ref(Spell/P_Water.jpg,nolink,25x25,Water Magic Bonus ("&amp;EF12&amp;"));",""),IF(EG12&lt;&gt;"","&amp;ref(Spell/P_Earth.jpg,nolink,25x25,Earth Magic Bonus ("&amp;EG12&amp;"));",""),IF(EH12&lt;&gt;"","&amp;ref(Spell/P_Astral.jpg,nolink,25x25,Astral Magic Bonus ("&amp;EH12&amp;"));",""),IF(EI12&lt;&gt;"","&amp;ref(Spell/P_Death.jpg,nolink,25x25,Death Magic Bonus ("&amp;EI12&amp;"));",""),IF(EJ12&lt;&gt;"","&amp;ref(Spell/P_Nature.jpg,nolink,25x25,Nature Magic Bonus ("&amp;EJ12&amp;"));",""),IF(EK12&lt;&gt;"","&amp;ref(Spell/P_Blood.jpg,nolink,25x25,Blood Magic Bonus ("&amp;EK12&amp;"));",""),IF(EL12&lt;&gt;"","&amp;ref(Spell/P_Holy.jpg,nolink,25x25,Priest Bonus ("&amp;EL12&amp;"));",""))</f>
        <v/>
      </c>
      <c r="FB12" t="str">
        <f t="shared" ref="FB12:FB13" si="47">CONCATENATE(IF(EM12&lt;&gt;"","&amp;ref(Item/Far-Caster.jpg,nolink,25x25,Far Caster ("&amp;SUBSTITUTE(SUBSTITUTE(SUBSTITUTE(SUBSTITUTE(SUBSTITUTE(SUBSTITUTE(SUBSTITUTE(SUBSTITUTE(SUBSTITUTE(SUBSTITUTE(SUBSTITUTE(SUBSTITUTE(EM12,"火","Fire, "),"風","Air, "),"水","Water, "),"地","Earth, "),"星","Astral, "),"死","Death, "),"緑","Nature, "),"血","Blood, "),"聖","Priest, "),"霊","Elemental, "),"魔","Sorcery, "),"全","All, ")&amp;"));",""),IF(EN12&lt;&gt;"",SUBSTITUTE(SUBSTITUTE(SUBSTITUTE(SUBSTITUTE(SUBSTITUTE(SUBSTITUTE(SUBSTITUTE(SUBSTITUTE(EN12,"火","&amp;ref(Spell/V_Fire.jpg,nolink,25x25,Fire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(")&amp;"));",""),IF(EO12&lt;&gt;"",SUBSTITUTE(SUBSTITUTE(SUBSTITUTE(SUBSTITUTE(SUBSTITUTE(SUBSTITUTE(SUBSTITUTE(SUBSTITUTE(EO12,"火","&amp;ref(Spell/Vt_Fire.jpg,nolink,25x25,Temporary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12" t="str">
        <f t="shared" ref="FC12:FC13" si="48">IF(EW12&lt;&gt;"n/a",CONCATENATE(EW12,EX12,IF(AND(OR(EW12&lt;&gt;"",EX12&lt;&gt;""),OR(EY12&lt;&gt;"",EZ12&lt;&gt;"")),"&amp;br;",""),EY12,EZ12,IF(AND(OR(EW12&lt;&gt;"",EX12&lt;&gt;"",EY12&lt;&gt;"",EZ12&lt;&gt;""),OR(FA12&lt;&gt;"",FB12&lt;&gt;"")),"&amp;br;",""),FA12,FB12,IF(AND(OR(EW12&lt;&gt;"",EX12&lt;&gt;"",EY12&lt;&gt;"",EZ12&lt;&gt;"",FA12&lt;&gt;"",FB12&lt;&gt;""),EP12&lt;&gt;""),"&amp;br;",""),SUBSTITUTE(EP12,"\n","&amp;br;")),"")</f>
        <v>&amp;ref(Item/Causes-Fear.jpg,nolink,25x25,Fear (5));&amp;ref(Item/Inquisitor.jpg,nolink,25x25,Inquisitor);&amp;br;&amp;ref(Item/Patrol-Bonus.jpg,nolink,25x25,Patrol Bonus (10));</v>
      </c>
      <c r="FD12" t="str">
        <f t="shared" ref="FD12:FD13" si="49">CONCATENATE(IF(EU12&lt;&gt;"n/a",EU12,IF(EV12&lt;&gt;"n/a",EV12,IF(EW12&lt;&gt;"n/a",FC12,""))),IF(FE12&lt;&gt;"~","&amp;br;"&amp;FE12,""),IF(FF12&lt;&gt;"~","&amp;br;"&amp;FF12,""))</f>
        <v>攻撃力：7&amp;ref(Item/D_Blunt.jpg,nolink,25x25,Blunt Damage);&amp;ref(Item/D_Magic.jpg,nolink,25x25,Magic Damage);&amp;br;攻撃修正：1&amp;br;防御修正：1&amp;br;長さ：1&amp;br;負傷時追撃：Flames of Mercy&amp;br;&amp;br;&amp;ref(Item/Causes-Fear.jpg,nolink,25x25,Fear (5));&amp;ref(Item/Inquisitor.jpg,nolink,25x25,Inquisitor);&amp;br;&amp;ref(Item/Patrol-Bonus.jpg,nolink,25x25,Patrol Bonus (10));</v>
      </c>
      <c r="FE12" t="str">
        <f t="shared" ref="FE12:FE13" si="50">IF(EU12&lt;&gt;"n/a",IF(EV12&lt;&gt;"n/a","&amp;br;"&amp;EV12,IF(EW12&lt;&gt;"n/a","&amp;br;"&amp;FC12,"~")),IF(AND(EV12&lt;&gt;"n/a",EW12&lt;&gt;"n/a"),"&amp;br;"&amp;FC12,"~"))</f>
        <v>&amp;br;&amp;ref(Item/Causes-Fear.jpg,nolink,25x25,Fear (5));&amp;ref(Item/Inquisitor.jpg,nolink,25x25,Inquisitor);&amp;br;&amp;ref(Item/Patrol-Bonus.jpg,nolink,25x25,Patrol Bonus (10));</v>
      </c>
      <c r="FF12" t="str">
        <f t="shared" ref="FF12:FF13" si="51">IF(AND(EU12&lt;&gt;"n/a",EV12&lt;&gt;"n/a",EW12&lt;&gt;"n/a"),IF(EW12&lt;&gt;"n/a","&amp;br;"&amp;FC12,""),"~")</f>
        <v>~</v>
      </c>
      <c r="FG12" s="24" t="str">
        <f t="shared" si="15"/>
        <v>|Construction Lv2|BGCOLOR(#000000):&amp;ref(Item/SH Weapons/Mercybrand.jpg,nolink,75x75,Mercybrand);|BGCOLOR(BLACK):COLOR(WHITE):''Mercybrand''|片手|&amp;ref(Spell/P_Fire.jpg,nolink,25x25,Fire);2|&amp;ref(Spell/V_Fire.jpg,nolink,25x25,Fire Gem);10|
|~|~|&gt;|&gt;|&gt;|攻撃力：7&amp;ref(Item/D_Blunt.jpg,nolink,25x25,Blunt Damage);&amp;ref(Item/D_Magic.jpg,nolink,25x25,Magic Damage);&amp;br;攻撃修正：1&amp;br;防御修正：1&amp;br;長さ：1&amp;br;負傷時追撃：Flames of Mercy&amp;br;&amp;br;&amp;ref(Item/Causes-Fear.jpg,nolink,25x25,Fear (5));&amp;ref(Item/Inquisitor.jpg,nolink,25x25,Inquisitor);&amp;br;&amp;ref(Item/Patrol-Bonus.jpg,nolink,25x25,Patrol Bonus (10));|
|~|&gt;|&gt;|&gt;|&gt;|BGCOLOR(#F5F5F5):異端狩りの道具。武器としてもなかなか|</v>
      </c>
    </row>
    <row r="13" spans="1:163" x14ac:dyDescent="0.15">
      <c r="B13" s="1" t="s">
        <v>9892</v>
      </c>
      <c r="D13" s="1">
        <v>4</v>
      </c>
      <c r="E13" s="1" t="s">
        <v>9897</v>
      </c>
      <c r="G13" s="1" t="s">
        <v>9884</v>
      </c>
      <c r="I13" s="1">
        <v>10</v>
      </c>
      <c r="K13" s="6">
        <v>6</v>
      </c>
      <c r="L13" s="1" t="s">
        <v>9894</v>
      </c>
      <c r="P13" s="1">
        <v>3</v>
      </c>
      <c r="AD13" s="1">
        <v>2</v>
      </c>
      <c r="AE13" s="1">
        <v>1</v>
      </c>
      <c r="AJ13" s="1">
        <v>1</v>
      </c>
      <c r="AS13" s="16"/>
      <c r="AT13" s="1" t="s">
        <v>9898</v>
      </c>
      <c r="EP13" s="7" t="s">
        <v>9899</v>
      </c>
      <c r="EQ13" s="20" t="s">
        <v>9900</v>
      </c>
      <c r="ER13" t="str">
        <f t="shared" si="37"/>
        <v>BGCOLOR(#000000):&amp;ref(Item/SH Weapons/Cockerel-Scepter.jpg,nolink,75x75,Cockerel Scepter);|BGCOLOR(BLACK):COLOR(WHITE):''Cockerel Scepter''</v>
      </c>
      <c r="ES13" t="str">
        <f t="shared" si="38"/>
        <v>&amp;ref(Spell/P_Fire.jpg,nolink,25x25,Fire);2</v>
      </c>
      <c r="ET13" t="str">
        <f t="shared" si="39"/>
        <v>&amp;ref(Spell/V_Fire.jpg,nolink,25x25,Fire Gem);10</v>
      </c>
      <c r="EU13" t="str">
        <f t="shared" si="40"/>
        <v>攻撃力：6&amp;ref(Item/D_Blunt.jpg,nolink,25x25,Blunt Damage);&amp;ref(Item/D_Magic.jpg,nolink,25x25,Magic Damage);&amp;br;対アンデッド/デーモン三倍打&amp;br;攻撃修正：2&amp;br;防御修正：1&amp;br;長さ：1&amp;br;命中時追撃：Cockerel Blindness</v>
      </c>
      <c r="EV13" t="str">
        <f t="shared" si="41"/>
        <v>n/a</v>
      </c>
      <c r="EW13" t="str">
        <f t="shared" si="42"/>
        <v/>
      </c>
      <c r="EX13" t="str">
        <f t="shared" si="43"/>
        <v/>
      </c>
      <c r="EY13" t="str">
        <f t="shared" si="44"/>
        <v/>
      </c>
      <c r="EZ13" t="str">
        <f t="shared" si="45"/>
        <v/>
      </c>
      <c r="FA13" t="str">
        <f t="shared" si="46"/>
        <v/>
      </c>
      <c r="FB13" t="str">
        <f t="shared" si="47"/>
        <v/>
      </c>
      <c r="FC13" t="str">
        <f t="shared" si="48"/>
        <v>戦闘時使用可能：Holy Pyre</v>
      </c>
      <c r="FD13" t="str">
        <f t="shared" si="49"/>
        <v>攻撃力：6&amp;ref(Item/D_Blunt.jpg,nolink,25x25,Blunt Damage);&amp;ref(Item/D_Magic.jpg,nolink,25x25,Magic Damage);&amp;br;対アンデッド/デーモン三倍打&amp;br;攻撃修正：2&amp;br;防御修正：1&amp;br;長さ：1&amp;br;命中時追撃：Cockerel Blindness&amp;br;&amp;br;戦闘時使用可能：Holy Pyre</v>
      </c>
      <c r="FE13" t="str">
        <f t="shared" si="50"/>
        <v>&amp;br;戦闘時使用可能：Holy Pyre</v>
      </c>
      <c r="FF13" t="str">
        <f t="shared" si="51"/>
        <v>~</v>
      </c>
      <c r="FG13" s="24" t="str">
        <f t="shared" si="15"/>
        <v>|Construction Lv4|BGCOLOR(#000000):&amp;ref(Item/SH Weapons/Cockerel-Scepter.jpg,nolink,75x75,Cockerel Scepter);|BGCOLOR(BLACK):COLOR(WHITE):''Cockerel Scepter''|片手|&amp;ref(Spell/P_Fire.jpg,nolink,25x25,Fire);2|&amp;ref(Spell/V_Fire.jpg,nolink,25x25,Fire Gem);10|
|~|~|&gt;|&gt;|&gt;|攻撃力：6&amp;ref(Item/D_Blunt.jpg,nolink,25x25,Blunt Damage);&amp;ref(Item/D_Magic.jpg,nolink,25x25,Magic Damage);&amp;br;対アンデッド/デーモン三倍打&amp;br;攻撃修正：2&amp;br;防御修正：1&amp;br;長さ：1&amp;br;命中時追撃：Cockerel Blindness&amp;br;&amp;br;戦闘時使用可能：Holy Pyre|
|~|&gt;|&gt;|&gt;|&gt;|BGCOLOR(#F5F5F5):闇を払う夜明けの笏。聖火も放てる|</v>
      </c>
    </row>
    <row r="14" spans="1:163" x14ac:dyDescent="0.15">
      <c r="B14" s="1" t="s">
        <v>11958</v>
      </c>
      <c r="C14" s="1" t="s">
        <v>11838</v>
      </c>
      <c r="D14" s="1">
        <v>4</v>
      </c>
      <c r="E14" s="1" t="s">
        <v>11839</v>
      </c>
      <c r="G14" s="1" t="s">
        <v>11840</v>
      </c>
      <c r="I14" s="1">
        <v>10</v>
      </c>
      <c r="AK14" s="1">
        <v>9</v>
      </c>
      <c r="AN14" s="1">
        <v>0</v>
      </c>
      <c r="AP14" s="1">
        <v>0</v>
      </c>
      <c r="AR14" s="1" t="s">
        <v>11841</v>
      </c>
      <c r="CF14" s="2">
        <v>1</v>
      </c>
      <c r="CI14" s="2">
        <v>25</v>
      </c>
      <c r="CJ14" s="2">
        <v>10</v>
      </c>
      <c r="CK14" s="2">
        <v>10</v>
      </c>
      <c r="EP14" s="7" t="s">
        <v>11842</v>
      </c>
      <c r="EQ14" s="20" t="s">
        <v>11843</v>
      </c>
      <c r="ER14" t="str">
        <f t="shared" ref="ER14" si="52">CONCATENATE("BGCOLOR(#000000):&amp;ref(Item/",SUBSTITUTE(SUBSTITUTE(SUBSTITUTE(SUBSTITUTE(SUBSTITUTE(SUBSTITUTE(SUBSTITUTE(B14,"片手","SH Weapons"),"両手","DH Weapons"),"盾","Shields"),"兜","Helms"),"鎧","Armors"),"靴","Boots"),"雑貨","Misc"),"/",SUBSTITUTE(SUBSTITUTE(IF(F14&lt;&gt;"",F14,E14)," ","-"),"ö","o"),".jpg,nolink,75x75,",E14,");","|","BGCOLOR(BLACK):COLOR(WHITE):''",E14,"''")</f>
        <v>BGCOLOR(#000000):&amp;ref(Item/Helms/Huaca-Headdress.jpg,nolink,75x75,Huaca Headdress);|BGCOLOR(BLACK):COLOR(WHITE):''Huaca Headdress''</v>
      </c>
      <c r="ES14" t="str">
        <f t="shared" ref="ES14" si="53">SUBSTITUTE(SUBSTITUTE(SUBSTITUTE(SUBSTITUTE(SUBSTITUTE(SUBSTITUTE(SUBSTITUTE(SUBSTITUTE(SUBSTITUTE(G14&amp;H14,"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&amp;ref(Spell/P_Fire.jpg,nolink,25x25,Fire);2</v>
      </c>
      <c r="ET14" t="str">
        <f t="shared" ref="ET14" si="54">SUBSTITUTE(SUBSTITUTE(SUBSTITUTE(SUBSTITUTE(SUBSTITUTE(SUBSTITUTE(SUBSTITUTE(SUBSTITUTE(LEFT(G14,1)&amp;I14&amp;IF(H14&lt;&gt;"",LEFT(H14,1)&amp;J14,""),"火","&amp;ref(Spell/V_Fire.jpg,nolink,25x25,Fire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&amp;ref(Spell/V_Fire.jpg,nolink,25x25,Fire Gem);10</v>
      </c>
      <c r="EU14" t="str">
        <f t="shared" ref="EU14" si="55">IF(K14&lt;&gt;"",CONCATENATE("攻撃力：",K14,SUBSTITUTE(SUBSTITUTE(SUBSTITUTE(SUBSTITUTE(SUBSTITUTE(SUBSTITUTE(SUBSTITUTE(SUBSTITUTE(SUBSTITUTE(L14,"切","&amp;ref(Item/D_Slash.jpg,nolink,25x25,Slash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14,"ap","&amp;br;防御貫通"),"an","&amp;br;防御無視"),SUBSTITUTE(SUBSTITUTE(N14,"p","&amp;br;吸収攻撃（上限5）"),"f","&amp;br;吸収攻撃"),IF(O14&lt;&gt;"","&amp;br;ダメージ上限"&amp;O14,""),SUBSTITUTE(SUBSTITUTE(P14,"2","&amp;br;対デーモン二倍打"),"3","&amp;br;対アンデッド/デーモン三倍打"),IF(Q14&lt;&gt;"","&amp;br;対魔法生物2倍打",""),SUBSTITUTE(SUBSTITUTE(R14,"2","&amp;br;対小型二倍打"),"3","&amp;br;対大型三倍打"),SUBSTITUTE(SUBSTITUTE(SUBSTITUTE(S14,"0","&amp;br;筋力加算なし"),"2","&amp;br;筋力加算二分の一"),"3","&amp;br;筋力加算三分の一"),IF(T14&lt;&gt;"","&amp;br;第一撃に突撃ボーナス加算",""),IF(U14&lt;&gt;"","&amp;br;殺した敵をゾンビ化",""),IF(V14&lt;&gt;"","&amp;br;筋力加算+25%",""),IF(W14&lt;&gt;"","&amp;br;対盾攻撃修正+2",""),IF(X14&lt;&gt;"","&amp;br;頭部優先攻撃",""),SUBSTITUTE(SUBSTITUTE(SUBSTITUTE(Y14,"n","&amp;br;抵抗可能"),"e","&amp;br;抵抗容易"),"h","&amp;br;抵抗困難"),IF(Z14&lt;&gt;"","&amp;br;ボーナス武器",""),IF(AA14&lt;&gt;"","&amp;br;"&amp;IF(AA14&gt;0,AA14&amp;"回連続攻撃",ABS(AA14)+1&amp;"ラウンド毎に1回攻撃"),""),IF(AB14&lt;&gt;"","&amp;br;効果範囲："&amp;AB14,""),IF(AC14&lt;&gt;"","&amp;br;効果継続："&amp;AB14,""),IF(AD14&lt;&gt;"","&amp;br;攻撃修正："&amp;AD14&amp;"&amp;br;防御修正："&amp;AE14&amp;"&amp;br;長さ："&amp;AJ14,""),IF(AF14&lt;&gt;"","&amp;br;射程："&amp;SUBSTITUTE(SUBSTITUTE(SUBSTITUTE(AF14,"s","筋力"),"h","筋力/2"),"t","筋力/3")&amp;"&amp;br;精度修正："&amp;AG14&amp;"&amp;br;弾数："&amp;AH14&amp;IF(AI14&lt;&gt;"","&amp;br;水中使用可能",""),""),IF(AS14&lt;&gt;"","&amp;br;負傷時追撃："&amp;AS14,""),IF(AT14&lt;&gt;"","&amp;br;命中時追撃："&amp;AT14,""),IF(AU14&lt;&gt;"","&amp;br;攻撃時追撃："&amp;AU14,"")),"n/a")</f>
        <v>n/a</v>
      </c>
      <c r="EV14" t="str">
        <f t="shared" ref="EV14" si="56">IF(AP14&lt;&gt;"",CONCATENATE(IF(AK14&lt;&gt;"","頭部防護："&amp;AK14,""),IF(AL14&lt;&gt;"",IF(AK14&lt;&gt;"","&amp;br;","")&amp;"胴体防護："&amp;AL14,""),IF(AM14&lt;&gt;"","盾軽減力："&amp;AM14,""),IF(AN14&lt;&gt;"","&amp;br;防御修正："&amp;AN14,""),IF(AO14&lt;&gt;"","&amp;br;盾対応力："&amp;AO14,""),IF(AP14&lt;&gt;"","&amp;br;装備負担："&amp;AP14,""),IF(AQ14&lt;&gt;"","&amp;br;行軍速度：-"&amp;AQ14,""),IF(AR14&lt;&gt;"","&amp;br;魔法の防具","")),"n/a")</f>
        <v>頭部防護：9&amp;br;防御修正：0&amp;br;装備負担：0&amp;br;魔法の防具</v>
      </c>
      <c r="EW14" t="str">
        <f t="shared" ref="EW14" si="57">IF(COUNTA(AV14:EP14)&lt;&gt;0,CONCATENATE(IF(AV14&lt;&gt;"",IF(AV14&gt;0,"&amp;ref(Item/Fire-Resistant.jpg,nolink,25x25,Fire Resistant ("&amp;AV14&amp;"));","&amp;ref(Item/Susceptible-to-Fire.jpg,nolink,25x25,Susceptible to Fire ("&amp;ABS(AV14)&amp;"));"),""),IF(AW14&lt;&gt;"",IF(AW14&gt;0,"&amp;ref(Item/Shock-Resistant.jpg,nolink,25x25,Shock Resistant ("&amp;AW14&amp;"));","&amp;ref(Item/Susceptible-to-Shock.jpg,nolink,25x25,Susceptible to Shock ("&amp;ABS(AW14)&amp;"));"),""),IF(AX14&lt;&gt;"",IF(AX14&gt;0,"&amp;ref(Item/Cold-Resistant.jpg,nolink,25x25,Cold Resistant ("&amp;AX14&amp;"));","&amp;ref(Item/Susceptible-to-Cold.jpg,nolink,25x25,Susceptible to Cold ("&amp;ABS(AX14)&amp;"));"),""),IF(AY14&lt;&gt;"",IF(AY14&gt;0,"&amp;ref(Item/Poison-Resistant.jpg,nolink,25x25,Poison Resistant ("&amp;AY14&amp;"));","&amp;ref(Item/Susceptible-to-Poison.jpg,nolink,25x25,Susceptible to Poison ("&amp;ABS(AY14)&amp;"));"),""),IF(AZ14&lt;&gt;"","&amp;ref(Item/Affliction-Resistance.jpg,nolink,25x25,Affliction Resistance ("&amp;AZ14&amp;"));",""),IF(BA14&lt;&gt;"","&amp;ref(Item/Ice-Protection.jpg,nolink,25x25,Ice Protection ("&amp;BA14&amp;"));",""),IF(BB14&lt;&gt;"","&amp;ref(Item/Invulnerable.jpg,nolink,25x25,Invulnerable ("&amp;BB14&amp;"));",""),IF(BC14&lt;&gt;"","&amp;ref(Item/Protective-Force.jpg,nolink,25x25,Protective Force ("&amp;BC14&amp;"));",""),IF(BD14&lt;&gt;"","&amp;ref(Item/Awe.jpg,nolink,25x25,Awe ("&amp;BD14&amp;"));",""),IF(BE14&lt;&gt;"","&amp;ref(Item/Animal-Awe.jpg,nolink,25x25,Animal Awe ("&amp;BE14&amp;"));",""),IF(BF14&lt;&gt;"","&amp;ref(Item/Causes-Fear.jpg,nolink,25x25,Fear ("&amp;BF14&amp;"));",""),IF(BG14&lt;&gt;"","&amp;ref(Item/Heat.jpg,nolink,25x25,Heat ("&amp;BG14&amp;"));",""),IF(BH14&lt;&gt;"","&amp;ref(Item/Chill.jpg,nolink,25x25,Chill ("&amp;BH14&amp;"));",""),IF(BI14&lt;&gt;"","&amp;ref(Item/Fire-Shield.jpg,nolink,25x25,Fire Shield ("&amp;BI14&amp;"));",""),IF(BJ14&lt;&gt;"","&amp;ref(Item/Air-Shield.jpg,nolink,25x25,Air Shield ("&amp;BJ14&amp;"));",""),IF(BK14&lt;&gt;"","&amp;ref(Item/Overcharged.jpg,nolink,25x25,Overcharged);",""),IF(BL14&lt;&gt;"","&amp;ref(Item/Poison-Barbs.jpg,nolink,25x25,Poison Barbs);",""),IF(BM14&lt;&gt;"","&amp;ref(Item/Petrification.jpg,nolink,25x25,Petrification);",""),IF(BN14&lt;&gt;"","&amp;ref(Item/Damage-Reversal.jpg,nolink,25x25,Damage Reversal ("&amp;BN14+12&amp;" vs MR));","")),"n/a")</f>
        <v/>
      </c>
      <c r="EX14" t="str">
        <f t="shared" ref="EX14" si="58">CONCATENATE(IF(BO14&lt;&gt;"",IF(BO14="s","&amp;ref(Item/Sacred-Bless.jpg,nolink,25x25,Blessed (Sacred Only));","&amp;ref(Item/Blessed.jpg,nolink,25x25,Blessed);"),""),IF(BP14&lt;&gt;"","&amp;ref(Item/Berserker.jpg,nolink,25x25,Berserker ("&amp;BP14&amp;"));",""),IF(BQ14&lt;&gt;"","&amp;ref(Item/Gone-Berserk.jpg,nolink,25x25,Gone Berserk);",""),IF(BR14&lt;&gt;"","&amp;ref(Item/Trample.jpg,nolink,25x25,Trample);",""),IF(BS14&lt;&gt;"",IF(BS14&lt;&gt;"s","&amp;ref(Item/Darkvision.jpg,nolink,25x25,Darkvision ("&amp;BS14&amp;"));","&amp;ref(Item/Spirit-Sight.jpg,nolink,25x25,Spirit Sight);"),""),IF(BT14&lt;&gt;"",IF(LEFT(BT14,1)&lt;&gt;"t","&amp;ref(Item/Regeneration.jpg,nolink,25x25,Regeneration ("&amp;BT14&amp;"));","&amp;ref(Item/True-Regeneration.jpg,nolink,25x25,True Regeneration ("&amp;MID(BT14,2,LEN(BT14)-1)&amp;"));"),""),IF(BU14&lt;&gt;"",IF(BU14&gt;0,"&amp;ref(Item/Reinvigoration.jpg,nolink,25x25,Reinvigoration ("&amp;BU14&amp;"));","&amp;ref(Item/Exhaustion.jpg,nolink,25x25,Exhaustion ("&amp;BU14&amp;"));"),""),IF(BV14&lt;&gt;"",IF(LEFT(BV14,1)&lt;&gt;"f","&amp;ref(Item/Stealthy-Boost.jpg,nolink,25x25,Stealth Boost ("&amp;BV14&amp;"));","&amp;ref(Item/Stealthy.jpg,nolink,25x25,Stealthy ("&amp;MID(BV14,2,LEN(BV14)-1)&amp;"));"),""),IF(BW14&lt;&gt;"","&amp;ref(Item/Invisible.jpg,nolink,25x25,Invisible);",""),IF(BX14&lt;&gt;"","&amp;ref(Item/Assassin.jpg,nolink,25x25,Assassin);",""),IF(BY14&lt;&gt;"","&amp;ref(Item/Seduction.jpg,nolink,25x25,Seduction);",""),IF(BZ14&lt;&gt;"","&amp;ref(Item/Reaper.jpg,nolink,25x25,Reaper ("&amp;BZ14&amp;"));",""),IF(CA14&lt;&gt;"","&amp;ref(Item/Heretic.jpg,nolink,25x25,Heretic ("&amp;CA14&amp;"));",""),IF(CB14&lt;&gt;"","&amp;ref(Item/Inquisitor.jpg,nolink,25x25,Inquisitor);",""),IF(CC14&lt;&gt;"","&amp;ref(Item/Adept-Sacrificer.jpg,nolink,25x25,Adept Sacrificer ("&amp;CC14&amp;"));",""),IF(CD14&lt;&gt;"","&amp;ref(Item/Dominion-Spreader.jpg,nolink,25x25,Dominion Spreader ("&amp;CD14&amp;"));",""),IF(CE14&lt;&gt;"","&amp;ref(Item/Gold-Maker.jpg,nolink,25x25,Gold Maker ("&amp;CE14&amp;"));",""))</f>
        <v/>
      </c>
      <c r="EY14" t="str">
        <f t="shared" ref="EY14" si="59">CONCATENATE(IF(CF14&lt;&gt;"","&amp;ref(Item/Inspirational.jpg,nolink,25x25,Inspirational ("&amp;CF14&amp;"));",""),IF(CG14&lt;&gt;"","&amp;ref(Item/Taskmaster.jpg,nolink,25x25,Taskmaster ("&amp;CG14&amp;"));",""),IF(CH14&lt;&gt;"","&amp;ref(Item/Beastmaster.jpg,nolink,25x25,Beastmaster ("&amp;CH14&amp;"));",""),IF(CI14&lt;&gt;"","&amp;ref(Nation/LivingLead.jpg,nolink,25x25,Leadership ("&amp;CI14&amp;"));",""),IF(CJ14&lt;&gt;"","&amp;ref(Nation/MagicLead.jpg,nolink,25x25,Magic Leadership ("&amp;CJ14&amp;"));",""),IF(CK14&lt;&gt;"","&amp;ref(Nation/UndeadLead.jpg,nolink,25x25,Undead Leadership ("&amp;CK14&amp;"));",""),IF(CL14&lt;&gt;"","&amp;ref(Item/Pillager.jpg,nolink,25x25,Pillager ("&amp;CL14&amp;"));",""),IF(CM14&lt;&gt;"","&amp;ref(Item/Patrol-Bonus.jpg,nolink,25x25,Patrol Bonus ("&amp;CM14&amp;"));",""),IF(CN14&lt;&gt;"",IF(CN14&gt;0,"&amp;ref(Item/Supply-Bonus.jpg,nolink,25x25,Supply Bonus ("&amp;CN14&amp;"));","&amp;ref(Item/Gluttony.jpg,nolink,25x25,Gluttony ("&amp;ABS(CN14)&amp;"));"),""),IF(CO14&lt;&gt;"",IF(CO14&gt;0,"&amp;ref(Item/Water-Breathing.jpg,nolink,25x25,Gift of Water Breathing ("&amp;CO14&amp;"));","&amp;ref(Item/Water-Breathing.jpg,nolink,25x25,Water Breathing);"),""),IF(CP14&lt;&gt;"","&amp;ref(Item/Sailing.jpg,nolink,25x25,Sailing (Size points "&amp;LEFT(CP14,LEN(CP14)-1)&amp;", max size "&amp;RIGHT(CP14)&amp;"));",""),IF(CQ14&lt;&gt;"",IF(LEFT(CQ14,1)&lt;&gt;"d",IF(LEFT(CQ14,1)&lt;&gt;"g","&amp;ref(Item/Healer.jpg,nolink,25x25,Healer ("&amp;CQ14&amp;"));","&amp;ref(Item/Disease-Grinder.jpg,nolink,25x25,Disease Grinder ("&amp;MID(CQ14,2,LEN(CQ14)-1)&amp;"));"),"&amp;ref(Item/Disease-Healer.jpg,nolink,25x25,Disease Healer ("&amp;MID(CQ14,2,LEN(CQ14)-1)&amp;"));"),""),IF(CR14&lt;&gt;"","&amp;ref(Item/Mason.jpg,nolink,25x25,Mason);",""))</f>
        <v>&amp;ref(Item/Inspirational.jpg,nolink,25x25,Inspirational (1));&amp;ref(Nation/LivingLead.jpg,nolink,25x25,Leadership (25));&amp;ref(Nation/MagicLead.jpg,nolink,25x25,Magic Leadership (10));&amp;ref(Nation/UndeadLead.jpg,nolink,25x25,Undead Leadership (10));</v>
      </c>
      <c r="EZ14" t="str">
        <f t="shared" ref="EZ14" si="60">CONCATENATE(IF(CS14&lt;&gt;"","&amp;ref(Item/Ethereal.jpg,nolink,25x25,Ethereal);",""),IF(CT14&lt;&gt;"","&amp;ref(Item/Swiftness.jpg,nolink,25x25,Swiftness ("&amp;CT14&amp;"));",""),IF(CU14&lt;&gt;"","&amp;ref(Item/Quickness.jpg,nolink,25x25,Quickness);",""),IF(CV14&lt;&gt;"",IF(CV14&lt;&gt;"l","&amp;ref(Item/Enlarged.jpg,nolink,25x25,Enlarged);","&amp;ref(Item/Enlarged.jpg,nolink,25x25,Enlarged (Up to Size 4));"),""),IF(CW14&lt;&gt;"","&amp;ref(Item/Storm-Power.jpg,nolink,25x25,Storm Power ("&amp;CW14&amp;"));",""),IF(CX14&lt;&gt;"","&amp;ref(Item/Lucky.jpg,nolink,25x25,Lucky);",""),IF(CY14&lt;&gt;"","&amp;ref(Item/Twist-Fate.jpg,nolink,25x25,Twist Fate);",""),IF(CZ14&lt;&gt;"","&amp;ref(Item/Fool's-Luck.jpg,nolink,25x25,Fool's Luck);",""),IF(DA14&lt;&gt;"","&amp;ref(Item/Cursed.jpg,nolink,25x25,Cursed);",""),IF(DB14&lt;&gt;"","&amp;ref(Item/Horror-Marked.jpg,nolink,25x25,Causes Horror Mark);",""),IF(DC14&lt;&gt;"","&amp;ref(Item/Diseased.jpg,nolink,25x25,Diseased);",""),IF(DD14&lt;&gt;"","&amp;ref(Item/Affliction.jpg,nolink,25x25,Lost one eye);",""),IF(DE14&lt;&gt;"","&amp;ref(Item/Affliction.jpg,nolink,25x25,Chest Wound);",""),IF(DF14&lt;&gt;"","&amp;ref(Item/Affliction.jpg,nolink,25x25,Feeble Minded);",""),IF(DG14&lt;&gt;"","&amp;ref(Item/Insane.jpg,nolink,25x25,Insane ("&amp;DG14&amp;"));",""),IF(DH14&lt;&gt;"","&amp;ref(Item/Siege-Bonus.jpg,nolink,25x25,Siege Bonus ("&amp;DH14&amp;"));",""),IF(DI14&lt;&gt;"","&amp;ref(Item/Flying.jpg,nolink,25x25,Flying"&amp;IF(DI14&gt;0," (Map Move "&amp;DI14&amp;")","")&amp;");",""),IF(DJ14&lt;&gt;"","&amp;ref(Item/Storm-Immunity.jpg,nolink,25x25,Storm Immunity);",""),IF(DK14&lt;&gt;"","&amp;ref(Item/Floating.jpg,nolink,25x25,Floating);",""),IF(DL14&lt;&gt;"","&amp;ref(Item/Forest-Survival.jpg,nolink,25x25,Forest Survival);",""),IF(DM14&lt;&gt;"","&amp;ref(Item/Mountain-Survival.jpg,nolink,25x25,Mountain Survival);",""),IF(DN14&lt;&gt;"","&amp;ref(Item/Swamp-Survival.jpg,nolink,25x25,Swamp Survival);",""),IF(DO14&lt;&gt;"","&amp;ref(Item/Wasteland-Survival.jpg,nolink,25x25,Wasteland Survival);",""),IF(DP14&lt;&gt;"","&amp;ref(Item/Snow-Move.jpg,nolink,25x25,Snow Move);",""),IF(DQ14&lt;&gt;"","&amp;ref(Item/Swimming.jpg,nolink,25x25,Swimming);",""))</f>
        <v/>
      </c>
      <c r="FA14" t="str">
        <f t="shared" ref="FA14" si="61">CONCATENATE(IF(DR14&lt;&gt;"","&amp;ref(Item/Blood-Searcher.jpg,nolink,25x25,Blood Searcher ("&amp;DR14&amp;"));",""),IF(DS14&lt;&gt;"","&amp;ref(Item/Reanimation-Bonus.jpg,nolink,25x25,Reanimation Bonus ("&amp;DS14&amp;"));",""),IF(DT14&lt;&gt;"","&amp;ref(Item/Dragon-Master.jpg,nolink,25x25,Dragon Master ("&amp;DT14&amp;"));",""),IF(DU14&lt;&gt;"","&amp;ref(Item/Ivy-Lord.jpg,nolink,25x25,Ivy Lord ("&amp;DU14&amp;"));",""),IF(DV14&lt;&gt;"","&amp;ref(Item/Adept-Cross-Breeder.jpg,nolink,25x25,Adept Cross Breeder ("&amp;DV14&amp;"));",""),IF(DW14&lt;&gt;"","&amp;ref(Item/Forge-Bonus.jpg,nolink,25x25,Forge Bonus ("&amp;DW14&amp;"));",""),IF(DX14&lt;&gt;"","&amp;ref(Item/Master-Smith.jpg,nolink,25x25,Master Smith ("&amp;DX14&amp;"));",""),IF(DY14&lt;&gt;"","&amp;ref(Item/Master-Ritualist.jpg,nolink,25x25,Master Ritualist ("&amp;DY14&amp;"));",""),IF(DZ14&lt;&gt;"","&amp;ref(Item/Alchemist.jpg,nolink,25x25,Alchemist ("&amp;DZ14&amp;"));",""),IF(EA14&lt;&gt;"","&amp;ref(Item/Communion-Master.jpg,nolink,25x25,Communion Master);",""),IF(EB14&lt;&gt;"","&amp;ref(Item/Communion-Slave.jpg,nolink,25x25,Communion Slave);",""),IF(EC14&lt;&gt;"","&amp;ref(Item/Adept-Researcher.jpg,nolink,25x25,Adept Researcher ("&amp;EC14&amp;"));",""),IF(ED14&lt;&gt;"","&amp;ref(Spell/P_Fire.jpg,nolink,25x25,Fire Magic Bonus ("&amp;ED14&amp;"));",""),IF(EE14&lt;&gt;"","&amp;ref(Spell/P_Air.jpg,nolink,25x25,Air Magic Bonus ("&amp;EE14&amp;"));",""),IF(EF14&lt;&gt;"","&amp;ref(Spell/P_Water.jpg,nolink,25x25,Water Magic Bonus ("&amp;EF14&amp;"));",""),IF(EG14&lt;&gt;"","&amp;ref(Spell/P_Earth.jpg,nolink,25x25,Earth Magic Bonus ("&amp;EG14&amp;"));",""),IF(EH14&lt;&gt;"","&amp;ref(Spell/P_Astral.jpg,nolink,25x25,Astral Magic Bonus ("&amp;EH14&amp;"));",""),IF(EI14&lt;&gt;"","&amp;ref(Spell/P_Death.jpg,nolink,25x25,Death Magic Bonus ("&amp;EI14&amp;"));",""),IF(EJ14&lt;&gt;"","&amp;ref(Spell/P_Nature.jpg,nolink,25x25,Nature Magic Bonus ("&amp;EJ14&amp;"));",""),IF(EK14&lt;&gt;"","&amp;ref(Spell/P_Blood.jpg,nolink,25x25,Blood Magic Bonus ("&amp;EK14&amp;"));",""),IF(EL14&lt;&gt;"","&amp;ref(Spell/P_Holy.jpg,nolink,25x25,Priest Bonus ("&amp;EL14&amp;"));",""))</f>
        <v/>
      </c>
      <c r="FB14" t="str">
        <f t="shared" ref="FB14" si="62">CONCATENATE(IF(EM14&lt;&gt;"","&amp;ref(Item/Far-Caster.jpg,nolink,25x25,Far Caster ("&amp;SUBSTITUTE(SUBSTITUTE(SUBSTITUTE(SUBSTITUTE(SUBSTITUTE(SUBSTITUTE(SUBSTITUTE(SUBSTITUTE(SUBSTITUTE(SUBSTITUTE(SUBSTITUTE(SUBSTITUTE(EM14,"火","Fire, "),"風","Air, "),"水","Water, "),"地","Earth, "),"星","Astral, "),"死","Death, "),"緑","Nature, "),"血","Blood, "),"聖","Priest, "),"霊","Elemental, "),"魔","Sorcery, "),"全","All, ")&amp;"));",""),IF(EN14&lt;&gt;"",SUBSTITUTE(SUBSTITUTE(SUBSTITUTE(SUBSTITUTE(SUBSTITUTE(SUBSTITUTE(SUBSTITUTE(SUBSTITUTE(EN14,"火","&amp;ref(Spell/V_Fire.jpg,nolink,25x25,Fire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(")&amp;"));",""),IF(EO14&lt;&gt;"",SUBSTITUTE(SUBSTITUTE(SUBSTITUTE(SUBSTITUTE(SUBSTITUTE(SUBSTITUTE(SUBSTITUTE(SUBSTITUTE(EO14,"火","&amp;ref(Spell/Vt_Fire.jpg,nolink,25x25,Temporary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14" t="str">
        <f t="shared" ref="FC14" si="63">IF(EW14&lt;&gt;"n/a",CONCATENATE(EW14,EX14,IF(AND(OR(EW14&lt;&gt;"",EX14&lt;&gt;""),OR(EY14&lt;&gt;"",EZ14&lt;&gt;"")),"&amp;br;",""),EY14,EZ14,IF(AND(OR(EW14&lt;&gt;"",EX14&lt;&gt;"",EY14&lt;&gt;"",EZ14&lt;&gt;""),OR(FA14&lt;&gt;"",FB14&lt;&gt;"")),"&amp;br;",""),FA14,FB14,IF(AND(OR(EW14&lt;&gt;"",EX14&lt;&gt;"",EY14&lt;&gt;"",EZ14&lt;&gt;"",FA14&lt;&gt;"",FB14&lt;&gt;""),EP14&lt;&gt;""),"&amp;br;",""),SUBSTITUTE(EP14,"\n","&amp;br;")),"")</f>
        <v>&amp;ref(Item/Inspirational.jpg,nolink,25x25,Inspirational (1));&amp;ref(Nation/LivingLead.jpg,nolink,25x25,Leadership (25));&amp;ref(Nation/MagicLead.jpg,nolink,25x25,Magic Leadership (10));&amp;ref(Nation/UndeadLead.jpg,nolink,25x25,Undead Leadership (10));&amp;br;HuacaとSupayaの召喚数+2</v>
      </c>
      <c r="FD14" t="str">
        <f t="shared" ref="FD14" si="64">CONCATENATE(IF(EU14&lt;&gt;"n/a",EU14,IF(EV14&lt;&gt;"n/a",EV14,IF(EW14&lt;&gt;"n/a",FC14,""))),IF(FE14&lt;&gt;"~","&amp;br;"&amp;FE14,""),IF(FF14&lt;&gt;"~","&amp;br;"&amp;FF14,""))</f>
        <v>頭部防護：9&amp;br;防御修正：0&amp;br;装備負担：0&amp;br;魔法の防具&amp;br;&amp;br;&amp;ref(Item/Inspirational.jpg,nolink,25x25,Inspirational (1));&amp;ref(Nation/LivingLead.jpg,nolink,25x25,Leadership (25));&amp;ref(Nation/MagicLead.jpg,nolink,25x25,Magic Leadership (10));&amp;ref(Nation/UndeadLead.jpg,nolink,25x25,Undead Leadership (10));&amp;br;HuacaとSupayaの召喚数+2</v>
      </c>
      <c r="FE14" t="str">
        <f t="shared" ref="FE14" si="65">IF(EU14&lt;&gt;"n/a",IF(EV14&lt;&gt;"n/a","&amp;br;"&amp;EV14,IF(EW14&lt;&gt;"n/a","&amp;br;"&amp;FC14,"~")),IF(AND(EV14&lt;&gt;"n/a",EW14&lt;&gt;"n/a"),"&amp;br;"&amp;FC14,"~"))</f>
        <v>&amp;br;&amp;ref(Item/Inspirational.jpg,nolink,25x25,Inspirational (1));&amp;ref(Nation/LivingLead.jpg,nolink,25x25,Leadership (25));&amp;ref(Nation/MagicLead.jpg,nolink,25x25,Magic Leadership (10));&amp;ref(Nation/UndeadLead.jpg,nolink,25x25,Undead Leadership (10));&amp;br;HuacaとSupayaの召喚数+2</v>
      </c>
      <c r="FF14" t="str">
        <f t="shared" ref="FF14" si="66">IF(AND(EU14&lt;&gt;"n/a",EV14&lt;&gt;"n/a",EW14&lt;&gt;"n/a"),IF(EW14&lt;&gt;"n/a","&amp;br;"&amp;FC14,""),"~")</f>
        <v>~</v>
      </c>
      <c r="FG14" s="24" t="str">
        <f t="shared" si="15"/>
        <v>|Construction Lv4|BGCOLOR(#000000):&amp;ref(Item/Helms/Huaca-Headdress.jpg,nolink,75x75,Huaca Headdress);|BGCOLOR(BLACK):COLOR(WHITE):''Huaca Headdress''|冠|&amp;ref(Spell/P_Fire.jpg,nolink,25x25,Fire);2|&amp;ref(Spell/V_Fire.jpg,nolink,25x25,Fire Gem);10|
|~|~|&gt;|&gt;|&gt;|頭部防護：9&amp;br;防御修正：0&amp;br;装備負担：0&amp;br;魔法の防具&amp;br;&amp;br;&amp;ref(Item/Inspirational.jpg,nolink,25x25,Inspirational (1));&amp;ref(Nation/LivingLead.jpg,nolink,25x25,Leadership (25));&amp;ref(Nation/MagicLead.jpg,nolink,25x25,Magic Leadership (10));&amp;ref(Nation/UndeadLead.jpg,nolink,25x25,Undead Leadership (10));&amp;br;HuacaとSupayaの召喚数+2|
|~|&gt;|&gt;|&gt;|&gt;|BGCOLOR(#F5F5F5):様々な敬意を集める冠。用途は幅広い|</v>
      </c>
    </row>
    <row r="15" spans="1:163" x14ac:dyDescent="0.15">
      <c r="B15" s="1" t="s">
        <v>11958</v>
      </c>
      <c r="C15" s="1" t="s">
        <v>11838</v>
      </c>
      <c r="D15" s="1">
        <v>0</v>
      </c>
      <c r="E15" s="1" t="s">
        <v>12145</v>
      </c>
      <c r="G15" s="1" t="s">
        <v>12146</v>
      </c>
      <c r="I15" s="1">
        <v>15</v>
      </c>
      <c r="AK15" s="1">
        <v>9</v>
      </c>
      <c r="AN15" s="1">
        <v>0</v>
      </c>
      <c r="AP15" s="1">
        <v>0</v>
      </c>
      <c r="AR15" s="1" t="s">
        <v>11841</v>
      </c>
      <c r="EA15" s="2">
        <v>1</v>
      </c>
      <c r="EP15" s="7" t="s">
        <v>12147</v>
      </c>
      <c r="EQ15" s="20" t="s">
        <v>12148</v>
      </c>
      <c r="ER15" t="str">
        <f t="shared" ref="ER15" si="67">CONCATENATE("BGCOLOR(#000000):&amp;ref(Item/",SUBSTITUTE(SUBSTITUTE(SUBSTITUTE(SUBSTITUTE(SUBSTITUTE(SUBSTITUTE(SUBSTITUTE(B15,"片手","SH Weapons"),"両手","DH Weapons"),"盾","Shields"),"兜","Helms"),"鎧","Armors"),"靴","Boots"),"雑貨","Misc"),"/",SUBSTITUTE(SUBSTITUTE(IF(F15&lt;&gt;"",F15,E15)," ","-"),"ö","o"),".jpg,nolink,75x75,",E15,");","|","BGCOLOR(BLACK):COLOR(WHITE):''",E15,"''")</f>
        <v>BGCOLOR(#000000):&amp;ref(Item/Helms/Oppressors-Headband.jpg,nolink,75x75,Oppressors Headband);|BGCOLOR(BLACK):COLOR(WHITE):''Oppressors Headband''</v>
      </c>
      <c r="ES15" t="str">
        <f t="shared" ref="ES15" si="68">SUBSTITUTE(SUBSTITUTE(SUBSTITUTE(SUBSTITUTE(SUBSTITUTE(SUBSTITUTE(SUBSTITUTE(SUBSTITUTE(SUBSTITUTE(G15&amp;H15,"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&amp;ref(Spell/P_Earth.jpg,nolink,25x25,Earth);3</v>
      </c>
      <c r="ET15" t="str">
        <f t="shared" ref="ET15" si="69">SUBSTITUTE(SUBSTITUTE(SUBSTITUTE(SUBSTITUTE(SUBSTITUTE(SUBSTITUTE(SUBSTITUTE(SUBSTITUTE(LEFT(G15,1)&amp;I15&amp;IF(H15&lt;&gt;"",LEFT(H15,1)&amp;J15,""),"火","&amp;ref(Spell/V_Fire.jpg,nolink,25x25,Fire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&amp;ref(Spell/V_Earth.jpg,nolink,25x25,Earth Gem);15</v>
      </c>
      <c r="EU15" t="str">
        <f t="shared" ref="EU15" si="70">IF(K15&lt;&gt;"",CONCATENATE("攻撃力：",K15,SUBSTITUTE(SUBSTITUTE(SUBSTITUTE(SUBSTITUTE(SUBSTITUTE(SUBSTITUTE(SUBSTITUTE(SUBSTITUTE(SUBSTITUTE(L15,"切","&amp;ref(Item/D_Slash.jpg,nolink,25x25,Slash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15,"ap","&amp;br;防御貫通"),"an","&amp;br;防御無視"),SUBSTITUTE(SUBSTITUTE(N15,"p","&amp;br;吸収攻撃（上限5）"),"f","&amp;br;吸収攻撃"),IF(O15&lt;&gt;"","&amp;br;ダメージ上限"&amp;O15,""),SUBSTITUTE(SUBSTITUTE(P15,"2","&amp;br;対デーモン二倍打"),"3","&amp;br;対アンデッド/デーモン三倍打"),IF(Q15&lt;&gt;"","&amp;br;対魔法生物2倍打",""),SUBSTITUTE(SUBSTITUTE(R15,"2","&amp;br;対小型二倍打"),"3","&amp;br;対大型三倍打"),SUBSTITUTE(SUBSTITUTE(SUBSTITUTE(S15,"0","&amp;br;筋力加算なし"),"2","&amp;br;筋力加算二分の一"),"3","&amp;br;筋力加算三分の一"),IF(T15&lt;&gt;"","&amp;br;第一撃に突撃ボーナス加算",""),IF(U15&lt;&gt;"","&amp;br;殺した敵をゾンビ化",""),IF(V15&lt;&gt;"","&amp;br;筋力加算+25%",""),IF(W15&lt;&gt;"","&amp;br;対盾攻撃修正+2",""),IF(X15&lt;&gt;"","&amp;br;頭部優先攻撃",""),SUBSTITUTE(SUBSTITUTE(SUBSTITUTE(Y15,"n","&amp;br;抵抗可能"),"e","&amp;br;抵抗容易"),"h","&amp;br;抵抗困難"),IF(Z15&lt;&gt;"","&amp;br;ボーナス武器",""),IF(AA15&lt;&gt;"","&amp;br;"&amp;IF(AA15&gt;0,AA15&amp;"回連続攻撃",ABS(AA15)+1&amp;"ラウンド毎に1回攻撃"),""),IF(AB15&lt;&gt;"","&amp;br;効果範囲："&amp;AB15,""),IF(AC15&lt;&gt;"","&amp;br;効果継続："&amp;AB15,""),IF(AD15&lt;&gt;"","&amp;br;攻撃修正："&amp;AD15&amp;"&amp;br;防御修正："&amp;AE15&amp;"&amp;br;長さ："&amp;AJ15,""),IF(AF15&lt;&gt;"","&amp;br;射程："&amp;SUBSTITUTE(SUBSTITUTE(SUBSTITUTE(AF15,"s","筋力"),"h","筋力/2"),"t","筋力/3")&amp;"&amp;br;精度修正："&amp;AG15&amp;"&amp;br;弾数："&amp;AH15&amp;IF(AI15&lt;&gt;"","&amp;br;水中使用可能",""),""),IF(AS15&lt;&gt;"","&amp;br;負傷時追撃："&amp;AS15,""),IF(AT15&lt;&gt;"","&amp;br;命中時追撃："&amp;AT15,""),IF(AU15&lt;&gt;"","&amp;br;攻撃時追撃："&amp;AU15,"")),"n/a")</f>
        <v>n/a</v>
      </c>
      <c r="EV15" t="str">
        <f t="shared" ref="EV15" si="71">IF(AP15&lt;&gt;"",CONCATENATE(IF(AK15&lt;&gt;"","頭部防護："&amp;AK15,""),IF(AL15&lt;&gt;"",IF(AK15&lt;&gt;"","&amp;br;","")&amp;"胴体防護："&amp;AL15,""),IF(AM15&lt;&gt;"","盾軽減力："&amp;AM15,""),IF(AN15&lt;&gt;"","&amp;br;防御修正："&amp;AN15,""),IF(AO15&lt;&gt;"","&amp;br;盾対応力："&amp;AO15,""),IF(AP15&lt;&gt;"","&amp;br;装備負担："&amp;AP15,""),IF(AQ15&lt;&gt;"","&amp;br;行軍速度：-"&amp;AQ15,""),IF(AR15&lt;&gt;"","&amp;br;魔法の防具","")),"n/a")</f>
        <v>頭部防護：9&amp;br;防御修正：0&amp;br;装備負担：0&amp;br;魔法の防具</v>
      </c>
      <c r="EW15" t="str">
        <f t="shared" ref="EW15" si="72">IF(COUNTA(AV15:EP15)&lt;&gt;0,CONCATENATE(IF(AV15&lt;&gt;"",IF(AV15&gt;0,"&amp;ref(Item/Fire-Resistant.jpg,nolink,25x25,Fire Resistant ("&amp;AV15&amp;"));","&amp;ref(Item/Susceptible-to-Fire.jpg,nolink,25x25,Susceptible to Fire ("&amp;ABS(AV15)&amp;"));"),""),IF(AW15&lt;&gt;"",IF(AW15&gt;0,"&amp;ref(Item/Shock-Resistant.jpg,nolink,25x25,Shock Resistant ("&amp;AW15&amp;"));","&amp;ref(Item/Susceptible-to-Shock.jpg,nolink,25x25,Susceptible to Shock ("&amp;ABS(AW15)&amp;"));"),""),IF(AX15&lt;&gt;"",IF(AX15&gt;0,"&amp;ref(Item/Cold-Resistant.jpg,nolink,25x25,Cold Resistant ("&amp;AX15&amp;"));","&amp;ref(Item/Susceptible-to-Cold.jpg,nolink,25x25,Susceptible to Cold ("&amp;ABS(AX15)&amp;"));"),""),IF(AY15&lt;&gt;"",IF(AY15&gt;0,"&amp;ref(Item/Poison-Resistant.jpg,nolink,25x25,Poison Resistant ("&amp;AY15&amp;"));","&amp;ref(Item/Susceptible-to-Poison.jpg,nolink,25x25,Susceptible to Poison ("&amp;ABS(AY15)&amp;"));"),""),IF(AZ15&lt;&gt;"","&amp;ref(Item/Affliction-Resistance.jpg,nolink,25x25,Affliction Resistance ("&amp;AZ15&amp;"));",""),IF(BA15&lt;&gt;"","&amp;ref(Item/Ice-Protection.jpg,nolink,25x25,Ice Protection ("&amp;BA15&amp;"));",""),IF(BB15&lt;&gt;"","&amp;ref(Item/Invulnerable.jpg,nolink,25x25,Invulnerable ("&amp;BB15&amp;"));",""),IF(BC15&lt;&gt;"","&amp;ref(Item/Protective-Force.jpg,nolink,25x25,Protective Force ("&amp;BC15&amp;"));",""),IF(BD15&lt;&gt;"","&amp;ref(Item/Awe.jpg,nolink,25x25,Awe ("&amp;BD15&amp;"));",""),IF(BE15&lt;&gt;"","&amp;ref(Item/Animal-Awe.jpg,nolink,25x25,Animal Awe ("&amp;BE15&amp;"));",""),IF(BF15&lt;&gt;"","&amp;ref(Item/Causes-Fear.jpg,nolink,25x25,Fear ("&amp;BF15&amp;"));",""),IF(BG15&lt;&gt;"","&amp;ref(Item/Heat.jpg,nolink,25x25,Heat ("&amp;BG15&amp;"));",""),IF(BH15&lt;&gt;"","&amp;ref(Item/Chill.jpg,nolink,25x25,Chill ("&amp;BH15&amp;"));",""),IF(BI15&lt;&gt;"","&amp;ref(Item/Fire-Shield.jpg,nolink,25x25,Fire Shield ("&amp;BI15&amp;"));",""),IF(BJ15&lt;&gt;"","&amp;ref(Item/Air-Shield.jpg,nolink,25x25,Air Shield ("&amp;BJ15&amp;"));",""),IF(BK15&lt;&gt;"","&amp;ref(Item/Overcharged.jpg,nolink,25x25,Overcharged);",""),IF(BL15&lt;&gt;"","&amp;ref(Item/Poison-Barbs.jpg,nolink,25x25,Poison Barbs);",""),IF(BM15&lt;&gt;"","&amp;ref(Item/Petrification.jpg,nolink,25x25,Petrification);",""),IF(BN15&lt;&gt;"","&amp;ref(Item/Damage-Reversal.jpg,nolink,25x25,Damage Reversal ("&amp;BN15+12&amp;" vs MR));","")),"n/a")</f>
        <v/>
      </c>
      <c r="EX15" t="str">
        <f t="shared" ref="EX15" si="73">CONCATENATE(IF(BO15&lt;&gt;"",IF(BO15="s","&amp;ref(Item/Sacred-Bless.jpg,nolink,25x25,Blessed (Sacred Only));","&amp;ref(Item/Blessed.jpg,nolink,25x25,Blessed);"),""),IF(BP15&lt;&gt;"","&amp;ref(Item/Berserker.jpg,nolink,25x25,Berserker ("&amp;BP15&amp;"));",""),IF(BQ15&lt;&gt;"","&amp;ref(Item/Gone-Berserk.jpg,nolink,25x25,Gone Berserk);",""),IF(BR15&lt;&gt;"","&amp;ref(Item/Trample.jpg,nolink,25x25,Trample);",""),IF(BS15&lt;&gt;"",IF(BS15&lt;&gt;"s","&amp;ref(Item/Darkvision.jpg,nolink,25x25,Darkvision ("&amp;BS15&amp;"));","&amp;ref(Item/Spirit-Sight.jpg,nolink,25x25,Spirit Sight);"),""),IF(BT15&lt;&gt;"",IF(LEFT(BT15,1)&lt;&gt;"t","&amp;ref(Item/Regeneration.jpg,nolink,25x25,Regeneration ("&amp;BT15&amp;"));","&amp;ref(Item/True-Regeneration.jpg,nolink,25x25,True Regeneration ("&amp;MID(BT15,2,LEN(BT15)-1)&amp;"));"),""),IF(BU15&lt;&gt;"",IF(BU15&gt;0,"&amp;ref(Item/Reinvigoration.jpg,nolink,25x25,Reinvigoration ("&amp;BU15&amp;"));","&amp;ref(Item/Exhaustion.jpg,nolink,25x25,Exhaustion ("&amp;BU15&amp;"));"),""),IF(BV15&lt;&gt;"",IF(LEFT(BV15,1)&lt;&gt;"f","&amp;ref(Item/Stealthy-Boost.jpg,nolink,25x25,Stealth Boost ("&amp;BV15&amp;"));","&amp;ref(Item/Stealthy.jpg,nolink,25x25,Stealthy ("&amp;MID(BV15,2,LEN(BV15)-1)&amp;"));"),""),IF(BW15&lt;&gt;"","&amp;ref(Item/Invisible.jpg,nolink,25x25,Invisible);",""),IF(BX15&lt;&gt;"","&amp;ref(Item/Assassin.jpg,nolink,25x25,Assassin);",""),IF(BY15&lt;&gt;"","&amp;ref(Item/Seduction.jpg,nolink,25x25,Seduction);",""),IF(BZ15&lt;&gt;"","&amp;ref(Item/Reaper.jpg,nolink,25x25,Reaper ("&amp;BZ15&amp;"));",""),IF(CA15&lt;&gt;"","&amp;ref(Item/Heretic.jpg,nolink,25x25,Heretic ("&amp;CA15&amp;"));",""),IF(CB15&lt;&gt;"","&amp;ref(Item/Inquisitor.jpg,nolink,25x25,Inquisitor);",""),IF(CC15&lt;&gt;"","&amp;ref(Item/Adept-Sacrificer.jpg,nolink,25x25,Adept Sacrificer ("&amp;CC15&amp;"));",""),IF(CD15&lt;&gt;"","&amp;ref(Item/Dominion-Spreader.jpg,nolink,25x25,Dominion Spreader ("&amp;CD15&amp;"));",""),IF(CE15&lt;&gt;"","&amp;ref(Item/Gold-Maker.jpg,nolink,25x25,Gold Maker ("&amp;CE15&amp;"));",""))</f>
        <v/>
      </c>
      <c r="EY15" t="str">
        <f t="shared" ref="EY15" si="74">CONCATENATE(IF(CF15&lt;&gt;"","&amp;ref(Item/Inspirational.jpg,nolink,25x25,Inspirational ("&amp;CF15&amp;"));",""),IF(CG15&lt;&gt;"","&amp;ref(Item/Taskmaster.jpg,nolink,25x25,Taskmaster ("&amp;CG15&amp;"));",""),IF(CH15&lt;&gt;"","&amp;ref(Item/Beastmaster.jpg,nolink,25x25,Beastmaster ("&amp;CH15&amp;"));",""),IF(CI15&lt;&gt;"","&amp;ref(Nation/LivingLead.jpg,nolink,25x25,Leadership ("&amp;CI15&amp;"));",""),IF(CJ15&lt;&gt;"","&amp;ref(Nation/MagicLead.jpg,nolink,25x25,Magic Leadership ("&amp;CJ15&amp;"));",""),IF(CK15&lt;&gt;"","&amp;ref(Nation/UndeadLead.jpg,nolink,25x25,Undead Leadership ("&amp;CK15&amp;"));",""),IF(CL15&lt;&gt;"","&amp;ref(Item/Pillager.jpg,nolink,25x25,Pillager ("&amp;CL15&amp;"));",""),IF(CM15&lt;&gt;"","&amp;ref(Item/Patrol-Bonus.jpg,nolink,25x25,Patrol Bonus ("&amp;CM15&amp;"));",""),IF(CN15&lt;&gt;"",IF(CN15&gt;0,"&amp;ref(Item/Supply-Bonus.jpg,nolink,25x25,Supply Bonus ("&amp;CN15&amp;"));","&amp;ref(Item/Gluttony.jpg,nolink,25x25,Gluttony ("&amp;ABS(CN15)&amp;"));"),""),IF(CO15&lt;&gt;"",IF(CO15&gt;0,"&amp;ref(Item/Water-Breathing.jpg,nolink,25x25,Gift of Water Breathing ("&amp;CO15&amp;"));","&amp;ref(Item/Water-Breathing.jpg,nolink,25x25,Water Breathing);"),""),IF(CP15&lt;&gt;"","&amp;ref(Item/Sailing.jpg,nolink,25x25,Sailing (Size points "&amp;LEFT(CP15,LEN(CP15)-1)&amp;", max size "&amp;RIGHT(CP15)&amp;"));",""),IF(CQ15&lt;&gt;"",IF(LEFT(CQ15,1)&lt;&gt;"d",IF(LEFT(CQ15,1)&lt;&gt;"g","&amp;ref(Item/Healer.jpg,nolink,25x25,Healer ("&amp;CQ15&amp;"));","&amp;ref(Item/Disease-Grinder.jpg,nolink,25x25,Disease Grinder ("&amp;MID(CQ15,2,LEN(CQ15)-1)&amp;"));"),"&amp;ref(Item/Disease-Healer.jpg,nolink,25x25,Disease Healer ("&amp;MID(CQ15,2,LEN(CQ15)-1)&amp;"));"),""),IF(CR15&lt;&gt;"","&amp;ref(Item/Mason.jpg,nolink,25x25,Mason);",""))</f>
        <v/>
      </c>
      <c r="EZ15" t="str">
        <f t="shared" ref="EZ15" si="75">CONCATENATE(IF(CS15&lt;&gt;"","&amp;ref(Item/Ethereal.jpg,nolink,25x25,Ethereal);",""),IF(CT15&lt;&gt;"","&amp;ref(Item/Swiftness.jpg,nolink,25x25,Swiftness ("&amp;CT15&amp;"));",""),IF(CU15&lt;&gt;"","&amp;ref(Item/Quickness.jpg,nolink,25x25,Quickness);",""),IF(CV15&lt;&gt;"",IF(CV15&lt;&gt;"l","&amp;ref(Item/Enlarged.jpg,nolink,25x25,Enlarged);","&amp;ref(Item/Enlarged.jpg,nolink,25x25,Enlarged (Up to Size 4));"),""),IF(CW15&lt;&gt;"","&amp;ref(Item/Storm-Power.jpg,nolink,25x25,Storm Power ("&amp;CW15&amp;"));",""),IF(CX15&lt;&gt;"","&amp;ref(Item/Lucky.jpg,nolink,25x25,Lucky);",""),IF(CY15&lt;&gt;"","&amp;ref(Item/Twist-Fate.jpg,nolink,25x25,Twist Fate);",""),IF(CZ15&lt;&gt;"","&amp;ref(Item/Fool's-Luck.jpg,nolink,25x25,Fool's Luck);",""),IF(DA15&lt;&gt;"","&amp;ref(Item/Cursed.jpg,nolink,25x25,Cursed);",""),IF(DB15&lt;&gt;"","&amp;ref(Item/Horror-Marked.jpg,nolink,25x25,Causes Horror Mark);",""),IF(DC15&lt;&gt;"","&amp;ref(Item/Diseased.jpg,nolink,25x25,Diseased);",""),IF(DD15&lt;&gt;"","&amp;ref(Item/Affliction.jpg,nolink,25x25,Lost one eye);",""),IF(DE15&lt;&gt;"","&amp;ref(Item/Affliction.jpg,nolink,25x25,Chest Wound);",""),IF(DF15&lt;&gt;"","&amp;ref(Item/Affliction.jpg,nolink,25x25,Feeble Minded);",""),IF(DG15&lt;&gt;"","&amp;ref(Item/Insane.jpg,nolink,25x25,Insane ("&amp;DG15&amp;"));",""),IF(DH15&lt;&gt;"","&amp;ref(Item/Siege-Bonus.jpg,nolink,25x25,Siege Bonus ("&amp;DH15&amp;"));",""),IF(DI15&lt;&gt;"","&amp;ref(Item/Flying.jpg,nolink,25x25,Flying"&amp;IF(DI15&gt;0," (Map Move "&amp;DI15&amp;")","")&amp;");",""),IF(DJ15&lt;&gt;"","&amp;ref(Item/Storm-Immunity.jpg,nolink,25x25,Storm Immunity);",""),IF(DK15&lt;&gt;"","&amp;ref(Item/Floating.jpg,nolink,25x25,Floating);",""),IF(DL15&lt;&gt;"","&amp;ref(Item/Forest-Survival.jpg,nolink,25x25,Forest Survival);",""),IF(DM15&lt;&gt;"","&amp;ref(Item/Mountain-Survival.jpg,nolink,25x25,Mountain Survival);",""),IF(DN15&lt;&gt;"","&amp;ref(Item/Swamp-Survival.jpg,nolink,25x25,Swamp Survival);",""),IF(DO15&lt;&gt;"","&amp;ref(Item/Wasteland-Survival.jpg,nolink,25x25,Wasteland Survival);",""),IF(DP15&lt;&gt;"","&amp;ref(Item/Snow-Move.jpg,nolink,25x25,Snow Move);",""),IF(DQ15&lt;&gt;"","&amp;ref(Item/Swimming.jpg,nolink,25x25,Swimming);",""))</f>
        <v/>
      </c>
      <c r="FA15" t="str">
        <f t="shared" ref="FA15" si="76">CONCATENATE(IF(DR15&lt;&gt;"","&amp;ref(Item/Blood-Searcher.jpg,nolink,25x25,Blood Searcher ("&amp;DR15&amp;"));",""),IF(DS15&lt;&gt;"","&amp;ref(Item/Reanimation-Bonus.jpg,nolink,25x25,Reanimation Bonus ("&amp;DS15&amp;"));",""),IF(DT15&lt;&gt;"","&amp;ref(Item/Dragon-Master.jpg,nolink,25x25,Dragon Master ("&amp;DT15&amp;"));",""),IF(DU15&lt;&gt;"","&amp;ref(Item/Ivy-Lord.jpg,nolink,25x25,Ivy Lord ("&amp;DU15&amp;"));",""),IF(DV15&lt;&gt;"","&amp;ref(Item/Adept-Cross-Breeder.jpg,nolink,25x25,Adept Cross Breeder ("&amp;DV15&amp;"));",""),IF(DW15&lt;&gt;"","&amp;ref(Item/Forge-Bonus.jpg,nolink,25x25,Forge Bonus ("&amp;DW15&amp;"));",""),IF(DX15&lt;&gt;"","&amp;ref(Item/Master-Smith.jpg,nolink,25x25,Master Smith ("&amp;DX15&amp;"));",""),IF(DY15&lt;&gt;"","&amp;ref(Item/Master-Ritualist.jpg,nolink,25x25,Master Ritualist ("&amp;DY15&amp;"));",""),IF(DZ15&lt;&gt;"","&amp;ref(Item/Alchemist.jpg,nolink,25x25,Alchemist ("&amp;DZ15&amp;"));",""),IF(EA15&lt;&gt;"","&amp;ref(Item/Communion-Master.jpg,nolink,25x25,Communion Master);",""),IF(EB15&lt;&gt;"","&amp;ref(Item/Communion-Slave.jpg,nolink,25x25,Communion Slave);",""),IF(EC15&lt;&gt;"","&amp;ref(Item/Adept-Researcher.jpg,nolink,25x25,Adept Researcher ("&amp;EC15&amp;"));",""),IF(ED15&lt;&gt;"","&amp;ref(Spell/P_Fire.jpg,nolink,25x25,Fire Magic Bonus ("&amp;ED15&amp;"));",""),IF(EE15&lt;&gt;"","&amp;ref(Spell/P_Air.jpg,nolink,25x25,Air Magic Bonus ("&amp;EE15&amp;"));",""),IF(EF15&lt;&gt;"","&amp;ref(Spell/P_Water.jpg,nolink,25x25,Water Magic Bonus ("&amp;EF15&amp;"));",""),IF(EG15&lt;&gt;"","&amp;ref(Spell/P_Earth.jpg,nolink,25x25,Earth Magic Bonus ("&amp;EG15&amp;"));",""),IF(EH15&lt;&gt;"","&amp;ref(Spell/P_Astral.jpg,nolink,25x25,Astral Magic Bonus ("&amp;EH15&amp;"));",""),IF(EI15&lt;&gt;"","&amp;ref(Spell/P_Death.jpg,nolink,25x25,Death Magic Bonus ("&amp;EI15&amp;"));",""),IF(EJ15&lt;&gt;"","&amp;ref(Spell/P_Nature.jpg,nolink,25x25,Nature Magic Bonus ("&amp;EJ15&amp;"));",""),IF(EK15&lt;&gt;"","&amp;ref(Spell/P_Blood.jpg,nolink,25x25,Blood Magic Bonus ("&amp;EK15&amp;"));",""),IF(EL15&lt;&gt;"","&amp;ref(Spell/P_Holy.jpg,nolink,25x25,Priest Bonus ("&amp;EL15&amp;"));",""))</f>
        <v>&amp;ref(Item/Communion-Master.jpg,nolink,25x25,Communion Master);</v>
      </c>
      <c r="FB15" t="str">
        <f t="shared" ref="FB15" si="77">CONCATENATE(IF(EM15&lt;&gt;"","&amp;ref(Item/Far-Caster.jpg,nolink,25x25,Far Caster ("&amp;SUBSTITUTE(SUBSTITUTE(SUBSTITUTE(SUBSTITUTE(SUBSTITUTE(SUBSTITUTE(SUBSTITUTE(SUBSTITUTE(SUBSTITUTE(SUBSTITUTE(SUBSTITUTE(SUBSTITUTE(EM15,"火","Fire, "),"風","Air, "),"水","Water, "),"地","Earth, "),"星","Astral, "),"死","Death, "),"緑","Nature, "),"血","Blood, "),"聖","Priest, "),"霊","Elemental, "),"魔","Sorcery, "),"全","All, ")&amp;"));",""),IF(EN15&lt;&gt;"",SUBSTITUTE(SUBSTITUTE(SUBSTITUTE(SUBSTITUTE(SUBSTITUTE(SUBSTITUTE(SUBSTITUTE(SUBSTITUTE(EN15,"火","&amp;ref(Spell/V_Fire.jpg,nolink,25x25,Fire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(")&amp;"));",""),IF(EO15&lt;&gt;"",SUBSTITUTE(SUBSTITUTE(SUBSTITUTE(SUBSTITUTE(SUBSTITUTE(SUBSTITUTE(SUBSTITUTE(SUBSTITUTE(EO15,"火","&amp;ref(Spell/Vt_Fire.jpg,nolink,25x25,Temporary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15" t="str">
        <f t="shared" ref="FC15" si="78">IF(EW15&lt;&gt;"n/a",CONCATENATE(EW15,EX15,IF(AND(OR(EW15&lt;&gt;"",EX15&lt;&gt;""),OR(EY15&lt;&gt;"",EZ15&lt;&gt;"")),"&amp;br;",""),EY15,EZ15,IF(AND(OR(EW15&lt;&gt;"",EX15&lt;&gt;"",EY15&lt;&gt;"",EZ15&lt;&gt;""),OR(FA15&lt;&gt;"",FB15&lt;&gt;"")),"&amp;br;",""),FA15,FB15,IF(AND(OR(EW15&lt;&gt;"",EX15&lt;&gt;"",EY15&lt;&gt;"",EZ15&lt;&gt;"",FA15&lt;&gt;"",FB15&lt;&gt;""),EP15&lt;&gt;""),"&amp;br;",""),SUBSTITUTE(EP15,"\n","&amp;br;")),"")</f>
        <v>&amp;ref(Item/Communion-Master.jpg,nolink,25x25,Communion Master);&amp;br;魔法抵抗-2&amp;br;</v>
      </c>
      <c r="FD15" t="str">
        <f t="shared" ref="FD15" si="79">CONCATENATE(IF(EU15&lt;&gt;"n/a",EU15,IF(EV15&lt;&gt;"n/a",EV15,IF(EW15&lt;&gt;"n/a",FC15,""))),IF(FE15&lt;&gt;"~","&amp;br;"&amp;FE15,""),IF(FF15&lt;&gt;"~","&amp;br;"&amp;FF15,""))</f>
        <v>頭部防護：9&amp;br;防御修正：0&amp;br;装備負担：0&amp;br;魔法の防具&amp;br;&amp;br;&amp;ref(Item/Communion-Master.jpg,nolink,25x25,Communion Master);&amp;br;魔法抵抗-2&amp;br;</v>
      </c>
      <c r="FE15" t="str">
        <f t="shared" ref="FE15" si="80">IF(EU15&lt;&gt;"n/a",IF(EV15&lt;&gt;"n/a","&amp;br;"&amp;EV15,IF(EW15&lt;&gt;"n/a","&amp;br;"&amp;FC15,"~")),IF(AND(EV15&lt;&gt;"n/a",EW15&lt;&gt;"n/a"),"&amp;br;"&amp;FC15,"~"))</f>
        <v>&amp;br;&amp;ref(Item/Communion-Master.jpg,nolink,25x25,Communion Master);&amp;br;魔法抵抗-2&amp;br;</v>
      </c>
      <c r="FF15" t="str">
        <f t="shared" ref="FF15" si="81">IF(AND(EU15&lt;&gt;"n/a",EV15&lt;&gt;"n/a",EW15&lt;&gt;"n/a"),IF(EW15&lt;&gt;"n/a","&amp;br;"&amp;FC15,""),"~")</f>
        <v>~</v>
      </c>
      <c r="FG15" s="24" t="str">
        <f t="shared" si="15"/>
        <v>|Construction Lv0|BGCOLOR(#000000):&amp;ref(Item/Helms/Oppressors-Headband.jpg,nolink,75x75,Oppressors Headband);|BGCOLOR(BLACK):COLOR(WHITE):''Oppressors Headband''|冠|&amp;ref(Spell/P_Earth.jpg,nolink,25x25,Earth);3|&amp;ref(Spell/V_Earth.jpg,nolink,25x25,Earth Gem);15|
|~|~|&gt;|&gt;|&gt;|頭部防護：9&amp;br;防御修正：0&amp;br;装備負担：0&amp;br;魔法の防具&amp;br;&amp;br;&amp;ref(Item/Communion-Master.jpg,nolink,25x25,Communion Master);&amp;br;魔法抵抗-2&amp;br;|
|~|&gt;|&gt;|&gt;|&gt;|BGCOLOR(#F5F5F5):集団詠唱の自動化を早期に。魔法には弱くなる|</v>
      </c>
    </row>
    <row r="16" spans="1:163" x14ac:dyDescent="0.15">
      <c r="B16" s="1" t="s">
        <v>12277</v>
      </c>
      <c r="D16" s="1">
        <v>2</v>
      </c>
      <c r="E16" s="1" t="s">
        <v>12273</v>
      </c>
      <c r="G16" s="1" t="s">
        <v>12255</v>
      </c>
      <c r="H16" s="1" t="s">
        <v>12274</v>
      </c>
      <c r="I16" s="1">
        <v>3</v>
      </c>
      <c r="J16" s="7">
        <v>2</v>
      </c>
      <c r="AL16" s="1">
        <v>8</v>
      </c>
      <c r="AN16" s="1">
        <v>0</v>
      </c>
      <c r="AP16" s="1">
        <v>0</v>
      </c>
      <c r="AQ16" s="1">
        <v>0</v>
      </c>
      <c r="AR16" s="1" t="s">
        <v>12275</v>
      </c>
      <c r="CY16" s="2">
        <v>1</v>
      </c>
      <c r="EP16" s="7" t="s">
        <v>12276</v>
      </c>
      <c r="EQ16" s="20" t="s">
        <v>12287</v>
      </c>
      <c r="ER16" t="str">
        <f t="shared" ref="ER16:ER18" si="82">CONCATENATE("BGCOLOR(#000000):&amp;ref(Item/",SUBSTITUTE(SUBSTITUTE(SUBSTITUTE(SUBSTITUTE(SUBSTITUTE(SUBSTITUTE(SUBSTITUTE(B16,"片手","SH Weapons"),"両手","DH Weapons"),"盾","Shields"),"兜","Helms"),"鎧","Armors"),"靴","Boots"),"雑貨","Misc"),"/",SUBSTITUTE(SUBSTITUTE(IF(F16&lt;&gt;"",F16,E16)," ","-"),"ö","o"),".jpg,nolink,75x75,",E16,");","|","BGCOLOR(BLACK):COLOR(WHITE):''",E16,"''")</f>
        <v>BGCOLOR(#000000):&amp;ref(Item/Armors/Purple-Silk-Garments.jpg,nolink,75x75,Purple Silk Garments);|BGCOLOR(BLACK):COLOR(WHITE):''Purple Silk Garments''</v>
      </c>
      <c r="ES16" t="str">
        <f t="shared" ref="ES16:ES18" si="83">SUBSTITUTE(SUBSTITUTE(SUBSTITUTE(SUBSTITUTE(SUBSTITUTE(SUBSTITUTE(SUBSTITUTE(SUBSTITUTE(SUBSTITUTE(G16&amp;H16,"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&amp;ref(Spell/P_Astral.jpg,nolink,25x25,Astral);1&amp;ref(Spell/P_Water.jpg,nolink,25x25,Water);1</v>
      </c>
      <c r="ET16" t="str">
        <f t="shared" ref="ET16:ET18" si="84">SUBSTITUTE(SUBSTITUTE(SUBSTITUTE(SUBSTITUTE(SUBSTITUTE(SUBSTITUTE(SUBSTITUTE(SUBSTITUTE(LEFT(G16,1)&amp;I16&amp;IF(H16&lt;&gt;"",LEFT(H16,1)&amp;J16,""),"火","&amp;ref(Spell/V_Fire.jpg,nolink,25x25,Fire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&amp;ref(Spell/V_Astral.jpg,nolink,25x25,Astral Pearl);3&amp;ref(Spell/V_Water.jpg,nolink,25x25,Water Gem);2</v>
      </c>
      <c r="EU16" t="str">
        <f t="shared" ref="EU16:EU18" si="85">IF(K16&lt;&gt;"",CONCATENATE("攻撃力：",K16,SUBSTITUTE(SUBSTITUTE(SUBSTITUTE(SUBSTITUTE(SUBSTITUTE(SUBSTITUTE(SUBSTITUTE(SUBSTITUTE(SUBSTITUTE(L16,"切","&amp;ref(Item/D_Slash.jpg,nolink,25x25,Slash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16,"ap","&amp;br;防御貫通"),"an","&amp;br;防御無視"),SUBSTITUTE(SUBSTITUTE(N16,"p","&amp;br;吸収攻撃（上限5）"),"f","&amp;br;吸収攻撃"),IF(O16&lt;&gt;"","&amp;br;ダメージ上限"&amp;O16,""),SUBSTITUTE(SUBSTITUTE(P16,"2","&amp;br;対デーモン二倍打"),"3","&amp;br;対アンデッド/デーモン三倍打"),IF(Q16&lt;&gt;"","&amp;br;対魔法生物2倍打",""),SUBSTITUTE(SUBSTITUTE(R16,"2","&amp;br;対小型二倍打"),"3","&amp;br;対大型三倍打"),SUBSTITUTE(SUBSTITUTE(SUBSTITUTE(S16,"0","&amp;br;筋力加算なし"),"2","&amp;br;筋力加算二分の一"),"3","&amp;br;筋力加算三分の一"),IF(T16&lt;&gt;"","&amp;br;第一撃に突撃ボーナス加算",""),IF(U16&lt;&gt;"","&amp;br;殺した敵をゾンビ化",""),IF(V16&lt;&gt;"","&amp;br;筋力加算+25%",""),IF(W16&lt;&gt;"","&amp;br;対盾攻撃修正+2",""),IF(X16&lt;&gt;"","&amp;br;頭部優先攻撃",""),SUBSTITUTE(SUBSTITUTE(SUBSTITUTE(Y16,"n","&amp;br;抵抗可能"),"e","&amp;br;抵抗容易"),"h","&amp;br;抵抗困難"),IF(Z16&lt;&gt;"","&amp;br;ボーナス武器",""),IF(AA16&lt;&gt;"","&amp;br;"&amp;IF(AA16&gt;0,AA16&amp;"回連続攻撃",ABS(AA16)+1&amp;"ラウンド毎に1回攻撃"),""),IF(AB16&lt;&gt;"","&amp;br;効果範囲："&amp;AB16,""),IF(AC16&lt;&gt;"","&amp;br;効果継続："&amp;AB16,""),IF(AD16&lt;&gt;"","&amp;br;攻撃修正："&amp;AD16&amp;"&amp;br;防御修正："&amp;AE16&amp;"&amp;br;長さ："&amp;AJ16,""),IF(AF16&lt;&gt;"","&amp;br;射程："&amp;SUBSTITUTE(SUBSTITUTE(SUBSTITUTE(AF16,"s","筋力"),"h","筋力/2"),"t","筋力/3")&amp;"&amp;br;精度修正："&amp;AG16&amp;"&amp;br;弾数："&amp;AH16&amp;IF(AI16&lt;&gt;"","&amp;br;水中使用可能",""),""),IF(AS16&lt;&gt;"","&amp;br;負傷時追撃："&amp;AS16,""),IF(AT16&lt;&gt;"","&amp;br;命中時追撃："&amp;AT16,""),IF(AU16&lt;&gt;"","&amp;br;攻撃時追撃："&amp;AU16,"")),"n/a")</f>
        <v>n/a</v>
      </c>
      <c r="EV16" t="str">
        <f t="shared" ref="EV16:EV18" si="86">IF(AP16&lt;&gt;"",CONCATENATE(IF(AK16&lt;&gt;"","頭部防護："&amp;AK16,""),IF(AL16&lt;&gt;"",IF(AK16&lt;&gt;"","&amp;br;","")&amp;"胴体防護："&amp;AL16,""),IF(AM16&lt;&gt;"","盾軽減力："&amp;AM16,""),IF(AN16&lt;&gt;"","&amp;br;防御修正："&amp;AN16,""),IF(AO16&lt;&gt;"","&amp;br;盾対応力："&amp;AO16,""),IF(AP16&lt;&gt;"","&amp;br;装備負担："&amp;AP16,""),IF(AQ16&lt;&gt;"","&amp;br;行軍速度：-"&amp;AQ16,""),IF(AR16&lt;&gt;"","&amp;br;魔法の防具","")),"n/a")</f>
        <v>胴体防護：8&amp;br;防御修正：0&amp;br;装備負担：0&amp;br;行軍速度：-0&amp;br;魔法の防具</v>
      </c>
      <c r="EW16" t="str">
        <f t="shared" ref="EW16:EW18" si="87">IF(COUNTA(AV16:EP16)&lt;&gt;0,CONCATENATE(IF(AV16&lt;&gt;"",IF(AV16&gt;0,"&amp;ref(Item/Fire-Resistant.jpg,nolink,25x25,Fire Resistant ("&amp;AV16&amp;"));","&amp;ref(Item/Susceptible-to-Fire.jpg,nolink,25x25,Susceptible to Fire ("&amp;ABS(AV16)&amp;"));"),""),IF(AW16&lt;&gt;"",IF(AW16&gt;0,"&amp;ref(Item/Shock-Resistant.jpg,nolink,25x25,Shock Resistant ("&amp;AW16&amp;"));","&amp;ref(Item/Susceptible-to-Shock.jpg,nolink,25x25,Susceptible to Shock ("&amp;ABS(AW16)&amp;"));"),""),IF(AX16&lt;&gt;"",IF(AX16&gt;0,"&amp;ref(Item/Cold-Resistant.jpg,nolink,25x25,Cold Resistant ("&amp;AX16&amp;"));","&amp;ref(Item/Susceptible-to-Cold.jpg,nolink,25x25,Susceptible to Cold ("&amp;ABS(AX16)&amp;"));"),""),IF(AY16&lt;&gt;"",IF(AY16&gt;0,"&amp;ref(Item/Poison-Resistant.jpg,nolink,25x25,Poison Resistant ("&amp;AY16&amp;"));","&amp;ref(Item/Susceptible-to-Poison.jpg,nolink,25x25,Susceptible to Poison ("&amp;ABS(AY16)&amp;"));"),""),IF(AZ16&lt;&gt;"","&amp;ref(Item/Affliction-Resistance.jpg,nolink,25x25,Affliction Resistance ("&amp;AZ16&amp;"));",""),IF(BA16&lt;&gt;"","&amp;ref(Item/Ice-Protection.jpg,nolink,25x25,Ice Protection ("&amp;BA16&amp;"));",""),IF(BB16&lt;&gt;"","&amp;ref(Item/Invulnerable.jpg,nolink,25x25,Invulnerable ("&amp;BB16&amp;"));",""),IF(BC16&lt;&gt;"","&amp;ref(Item/Protective-Force.jpg,nolink,25x25,Protective Force ("&amp;BC16&amp;"));",""),IF(BD16&lt;&gt;"","&amp;ref(Item/Awe.jpg,nolink,25x25,Awe ("&amp;BD16&amp;"));",""),IF(BE16&lt;&gt;"","&amp;ref(Item/Animal-Awe.jpg,nolink,25x25,Animal Awe ("&amp;BE16&amp;"));",""),IF(BF16&lt;&gt;"","&amp;ref(Item/Causes-Fear.jpg,nolink,25x25,Fear ("&amp;BF16&amp;"));",""),IF(BG16&lt;&gt;"","&amp;ref(Item/Heat.jpg,nolink,25x25,Heat ("&amp;BG16&amp;"));",""),IF(BH16&lt;&gt;"","&amp;ref(Item/Chill.jpg,nolink,25x25,Chill ("&amp;BH16&amp;"));",""),IF(BI16&lt;&gt;"","&amp;ref(Item/Fire-Shield.jpg,nolink,25x25,Fire Shield ("&amp;BI16&amp;"));",""),IF(BJ16&lt;&gt;"","&amp;ref(Item/Air-Shield.jpg,nolink,25x25,Air Shield ("&amp;BJ16&amp;"));",""),IF(BK16&lt;&gt;"","&amp;ref(Item/Overcharged.jpg,nolink,25x25,Overcharged);",""),IF(BL16&lt;&gt;"","&amp;ref(Item/Poison-Barbs.jpg,nolink,25x25,Poison Barbs);",""),IF(BM16&lt;&gt;"","&amp;ref(Item/Petrification.jpg,nolink,25x25,Petrification);",""),IF(BN16&lt;&gt;"","&amp;ref(Item/Damage-Reversal.jpg,nolink,25x25,Damage Reversal ("&amp;BN16+12&amp;" vs MR));","")),"n/a")</f>
        <v/>
      </c>
      <c r="EX16" t="str">
        <f t="shared" ref="EX16:EX18" si="88">CONCATENATE(IF(BO16&lt;&gt;"",IF(BO16="s","&amp;ref(Item/Sacred-Bless.jpg,nolink,25x25,Blessed (Sacred Only));","&amp;ref(Item/Blessed.jpg,nolink,25x25,Blessed);"),""),IF(BP16&lt;&gt;"","&amp;ref(Item/Berserker.jpg,nolink,25x25,Berserker ("&amp;BP16&amp;"));",""),IF(BQ16&lt;&gt;"","&amp;ref(Item/Gone-Berserk.jpg,nolink,25x25,Gone Berserk);",""),IF(BR16&lt;&gt;"","&amp;ref(Item/Trample.jpg,nolink,25x25,Trample);",""),IF(BS16&lt;&gt;"",IF(BS16&lt;&gt;"s","&amp;ref(Item/Darkvision.jpg,nolink,25x25,Darkvision ("&amp;BS16&amp;"));","&amp;ref(Item/Spirit-Sight.jpg,nolink,25x25,Spirit Sight);"),""),IF(BT16&lt;&gt;"",IF(LEFT(BT16,1)&lt;&gt;"t","&amp;ref(Item/Regeneration.jpg,nolink,25x25,Regeneration ("&amp;BT16&amp;"));","&amp;ref(Item/True-Regeneration.jpg,nolink,25x25,True Regeneration ("&amp;MID(BT16,2,LEN(BT16)-1)&amp;"));"),""),IF(BU16&lt;&gt;"",IF(BU16&gt;0,"&amp;ref(Item/Reinvigoration.jpg,nolink,25x25,Reinvigoration ("&amp;BU16&amp;"));","&amp;ref(Item/Exhaustion.jpg,nolink,25x25,Exhaustion ("&amp;BU16&amp;"));"),""),IF(BV16&lt;&gt;"",IF(LEFT(BV16,1)&lt;&gt;"f","&amp;ref(Item/Stealthy-Boost.jpg,nolink,25x25,Stealth Boost ("&amp;BV16&amp;"));","&amp;ref(Item/Stealthy.jpg,nolink,25x25,Stealthy ("&amp;MID(BV16,2,LEN(BV16)-1)&amp;"));"),""),IF(BW16&lt;&gt;"","&amp;ref(Item/Invisible.jpg,nolink,25x25,Invisible);",""),IF(BX16&lt;&gt;"","&amp;ref(Item/Assassin.jpg,nolink,25x25,Assassin);",""),IF(BY16&lt;&gt;"","&amp;ref(Item/Seduction.jpg,nolink,25x25,Seduction);",""),IF(BZ16&lt;&gt;"","&amp;ref(Item/Reaper.jpg,nolink,25x25,Reaper ("&amp;BZ16&amp;"));",""),IF(CA16&lt;&gt;"","&amp;ref(Item/Heretic.jpg,nolink,25x25,Heretic ("&amp;CA16&amp;"));",""),IF(CB16&lt;&gt;"","&amp;ref(Item/Inquisitor.jpg,nolink,25x25,Inquisitor);",""),IF(CC16&lt;&gt;"","&amp;ref(Item/Adept-Sacrificer.jpg,nolink,25x25,Adept Sacrificer ("&amp;CC16&amp;"));",""),IF(CD16&lt;&gt;"","&amp;ref(Item/Dominion-Spreader.jpg,nolink,25x25,Dominion Spreader ("&amp;CD16&amp;"));",""),IF(CE16&lt;&gt;"","&amp;ref(Item/Gold-Maker.jpg,nolink,25x25,Gold Maker ("&amp;CE16&amp;"));",""))</f>
        <v/>
      </c>
      <c r="EY16" t="str">
        <f t="shared" ref="EY16:EY18" si="89">CONCATENATE(IF(CF16&lt;&gt;"","&amp;ref(Item/Inspirational.jpg,nolink,25x25,Inspirational ("&amp;CF16&amp;"));",""),IF(CG16&lt;&gt;"","&amp;ref(Item/Taskmaster.jpg,nolink,25x25,Taskmaster ("&amp;CG16&amp;"));",""),IF(CH16&lt;&gt;"","&amp;ref(Item/Beastmaster.jpg,nolink,25x25,Beastmaster ("&amp;CH16&amp;"));",""),IF(CI16&lt;&gt;"","&amp;ref(Nation/LivingLead.jpg,nolink,25x25,Leadership ("&amp;CI16&amp;"));",""),IF(CJ16&lt;&gt;"","&amp;ref(Nation/MagicLead.jpg,nolink,25x25,Magic Leadership ("&amp;CJ16&amp;"));",""),IF(CK16&lt;&gt;"","&amp;ref(Nation/UndeadLead.jpg,nolink,25x25,Undead Leadership ("&amp;CK16&amp;"));",""),IF(CL16&lt;&gt;"","&amp;ref(Item/Pillager.jpg,nolink,25x25,Pillager ("&amp;CL16&amp;"));",""),IF(CM16&lt;&gt;"","&amp;ref(Item/Patrol-Bonus.jpg,nolink,25x25,Patrol Bonus ("&amp;CM16&amp;"));",""),IF(CN16&lt;&gt;"",IF(CN16&gt;0,"&amp;ref(Item/Supply-Bonus.jpg,nolink,25x25,Supply Bonus ("&amp;CN16&amp;"));","&amp;ref(Item/Gluttony.jpg,nolink,25x25,Gluttony ("&amp;ABS(CN16)&amp;"));"),""),IF(CO16&lt;&gt;"",IF(CO16&gt;0,"&amp;ref(Item/Water-Breathing.jpg,nolink,25x25,Gift of Water Breathing ("&amp;CO16&amp;"));","&amp;ref(Item/Water-Breathing.jpg,nolink,25x25,Water Breathing);"),""),IF(CP16&lt;&gt;"","&amp;ref(Item/Sailing.jpg,nolink,25x25,Sailing (Size points "&amp;LEFT(CP16,LEN(CP16)-1)&amp;", max size "&amp;RIGHT(CP16)&amp;"));",""),IF(CQ16&lt;&gt;"",IF(LEFT(CQ16,1)&lt;&gt;"d",IF(LEFT(CQ16,1)&lt;&gt;"g","&amp;ref(Item/Healer.jpg,nolink,25x25,Healer ("&amp;CQ16&amp;"));","&amp;ref(Item/Disease-Grinder.jpg,nolink,25x25,Disease Grinder ("&amp;MID(CQ16,2,LEN(CQ16)-1)&amp;"));"),"&amp;ref(Item/Disease-Healer.jpg,nolink,25x25,Disease Healer ("&amp;MID(CQ16,2,LEN(CQ16)-1)&amp;"));"),""),IF(CR16&lt;&gt;"","&amp;ref(Item/Mason.jpg,nolink,25x25,Mason);",""))</f>
        <v/>
      </c>
      <c r="EZ16" t="str">
        <f t="shared" ref="EZ16:EZ18" si="90">CONCATENATE(IF(CS16&lt;&gt;"","&amp;ref(Item/Ethereal.jpg,nolink,25x25,Ethereal);",""),IF(CT16&lt;&gt;"","&amp;ref(Item/Swiftness.jpg,nolink,25x25,Swiftness ("&amp;CT16&amp;"));",""),IF(CU16&lt;&gt;"","&amp;ref(Item/Quickness.jpg,nolink,25x25,Quickness);",""),IF(CV16&lt;&gt;"",IF(CV16&lt;&gt;"l","&amp;ref(Item/Enlarged.jpg,nolink,25x25,Enlarged);","&amp;ref(Item/Enlarged.jpg,nolink,25x25,Enlarged (Up to Size 4));"),""),IF(CW16&lt;&gt;"","&amp;ref(Item/Storm-Power.jpg,nolink,25x25,Storm Power ("&amp;CW16&amp;"));",""),IF(CX16&lt;&gt;"","&amp;ref(Item/Lucky.jpg,nolink,25x25,Lucky);",""),IF(CY16&lt;&gt;"","&amp;ref(Item/Twist-Fate.jpg,nolink,25x25,Twist Fate);",""),IF(CZ16&lt;&gt;"","&amp;ref(Item/Fool's-Luck.jpg,nolink,25x25,Fool's Luck);",""),IF(DA16&lt;&gt;"","&amp;ref(Item/Cursed.jpg,nolink,25x25,Cursed);",""),IF(DB16&lt;&gt;"","&amp;ref(Item/Horror-Marked.jpg,nolink,25x25,Causes Horror Mark);",""),IF(DC16&lt;&gt;"","&amp;ref(Item/Diseased.jpg,nolink,25x25,Diseased);",""),IF(DD16&lt;&gt;"","&amp;ref(Item/Affliction.jpg,nolink,25x25,Lost one eye);",""),IF(DE16&lt;&gt;"","&amp;ref(Item/Affliction.jpg,nolink,25x25,Chest Wound);",""),IF(DF16&lt;&gt;"","&amp;ref(Item/Affliction.jpg,nolink,25x25,Feeble Minded);",""),IF(DG16&lt;&gt;"","&amp;ref(Item/Insane.jpg,nolink,25x25,Insane ("&amp;DG16&amp;"));",""),IF(DH16&lt;&gt;"","&amp;ref(Item/Siege-Bonus.jpg,nolink,25x25,Siege Bonus ("&amp;DH16&amp;"));",""),IF(DI16&lt;&gt;"","&amp;ref(Item/Flying.jpg,nolink,25x25,Flying"&amp;IF(DI16&gt;0," (Map Move "&amp;DI16&amp;")","")&amp;");",""),IF(DJ16&lt;&gt;"","&amp;ref(Item/Storm-Immunity.jpg,nolink,25x25,Storm Immunity);",""),IF(DK16&lt;&gt;"","&amp;ref(Item/Floating.jpg,nolink,25x25,Floating);",""),IF(DL16&lt;&gt;"","&amp;ref(Item/Forest-Survival.jpg,nolink,25x25,Forest Survival);",""),IF(DM16&lt;&gt;"","&amp;ref(Item/Mountain-Survival.jpg,nolink,25x25,Mountain Survival);",""),IF(DN16&lt;&gt;"","&amp;ref(Item/Swamp-Survival.jpg,nolink,25x25,Swamp Survival);",""),IF(DO16&lt;&gt;"","&amp;ref(Item/Wasteland-Survival.jpg,nolink,25x25,Wasteland Survival);",""),IF(DP16&lt;&gt;"","&amp;ref(Item/Snow-Move.jpg,nolink,25x25,Snow Move);",""),IF(DQ16&lt;&gt;"","&amp;ref(Item/Swimming.jpg,nolink,25x25,Swimming);",""))</f>
        <v>&amp;ref(Item/Twist-Fate.jpg,nolink,25x25,Twist Fate);</v>
      </c>
      <c r="FA16" t="str">
        <f t="shared" ref="FA16:FA18" si="91">CONCATENATE(IF(DR16&lt;&gt;"","&amp;ref(Item/Blood-Searcher.jpg,nolink,25x25,Blood Searcher ("&amp;DR16&amp;"));",""),IF(DS16&lt;&gt;"","&amp;ref(Item/Reanimation-Bonus.jpg,nolink,25x25,Reanimation Bonus ("&amp;DS16&amp;"));",""),IF(DT16&lt;&gt;"","&amp;ref(Item/Dragon-Master.jpg,nolink,25x25,Dragon Master ("&amp;DT16&amp;"));",""),IF(DU16&lt;&gt;"","&amp;ref(Item/Ivy-Lord.jpg,nolink,25x25,Ivy Lord ("&amp;DU16&amp;"));",""),IF(DV16&lt;&gt;"","&amp;ref(Item/Adept-Cross-Breeder.jpg,nolink,25x25,Adept Cross Breeder ("&amp;DV16&amp;"));",""),IF(DW16&lt;&gt;"","&amp;ref(Item/Forge-Bonus.jpg,nolink,25x25,Forge Bonus ("&amp;DW16&amp;"));",""),IF(DX16&lt;&gt;"","&amp;ref(Item/Master-Smith.jpg,nolink,25x25,Master Smith ("&amp;DX16&amp;"));",""),IF(DY16&lt;&gt;"","&amp;ref(Item/Master-Ritualist.jpg,nolink,25x25,Master Ritualist ("&amp;DY16&amp;"));",""),IF(DZ16&lt;&gt;"","&amp;ref(Item/Alchemist.jpg,nolink,25x25,Alchemist ("&amp;DZ16&amp;"));",""),IF(EA16&lt;&gt;"","&amp;ref(Item/Communion-Master.jpg,nolink,25x25,Communion Master);",""),IF(EB16&lt;&gt;"","&amp;ref(Item/Communion-Slave.jpg,nolink,25x25,Communion Slave);",""),IF(EC16&lt;&gt;"","&amp;ref(Item/Adept-Researcher.jpg,nolink,25x25,Adept Researcher ("&amp;EC16&amp;"));",""),IF(ED16&lt;&gt;"","&amp;ref(Spell/P_Fire.jpg,nolink,25x25,Fire Magic Bonus ("&amp;ED16&amp;"));",""),IF(EE16&lt;&gt;"","&amp;ref(Spell/P_Air.jpg,nolink,25x25,Air Magic Bonus ("&amp;EE16&amp;"));",""),IF(EF16&lt;&gt;"","&amp;ref(Spell/P_Water.jpg,nolink,25x25,Water Magic Bonus ("&amp;EF16&amp;"));",""),IF(EG16&lt;&gt;"","&amp;ref(Spell/P_Earth.jpg,nolink,25x25,Earth Magic Bonus ("&amp;EG16&amp;"));",""),IF(EH16&lt;&gt;"","&amp;ref(Spell/P_Astral.jpg,nolink,25x25,Astral Magic Bonus ("&amp;EH16&amp;"));",""),IF(EI16&lt;&gt;"","&amp;ref(Spell/P_Death.jpg,nolink,25x25,Death Magic Bonus ("&amp;EI16&amp;"));",""),IF(EJ16&lt;&gt;"","&amp;ref(Spell/P_Nature.jpg,nolink,25x25,Nature Magic Bonus ("&amp;EJ16&amp;"));",""),IF(EK16&lt;&gt;"","&amp;ref(Spell/P_Blood.jpg,nolink,25x25,Blood Magic Bonus ("&amp;EK16&amp;"));",""),IF(EL16&lt;&gt;"","&amp;ref(Spell/P_Holy.jpg,nolink,25x25,Priest Bonus ("&amp;EL16&amp;"));",""))</f>
        <v/>
      </c>
      <c r="FB16" t="str">
        <f t="shared" ref="FB16:FB18" si="92">CONCATENATE(IF(EM16&lt;&gt;"","&amp;ref(Item/Far-Caster.jpg,nolink,25x25,Far Caster ("&amp;SUBSTITUTE(SUBSTITUTE(SUBSTITUTE(SUBSTITUTE(SUBSTITUTE(SUBSTITUTE(SUBSTITUTE(SUBSTITUTE(SUBSTITUTE(SUBSTITUTE(SUBSTITUTE(SUBSTITUTE(EM16,"火","Fire, "),"風","Air, "),"水","Water, "),"地","Earth, "),"星","Astral, "),"死","Death, "),"緑","Nature, "),"血","Blood, "),"聖","Priest, "),"霊","Elemental, "),"魔","Sorcery, "),"全","All, ")&amp;"));",""),IF(EN16&lt;&gt;"",SUBSTITUTE(SUBSTITUTE(SUBSTITUTE(SUBSTITUTE(SUBSTITUTE(SUBSTITUTE(SUBSTITUTE(SUBSTITUTE(EN16,"火","&amp;ref(Spell/V_Fire.jpg,nolink,25x25,Fire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(")&amp;"));",""),IF(EO16&lt;&gt;"",SUBSTITUTE(SUBSTITUTE(SUBSTITUTE(SUBSTITUTE(SUBSTITUTE(SUBSTITUTE(SUBSTITUTE(SUBSTITUTE(EO16,"火","&amp;ref(Spell/Vt_Fire.jpg,nolink,25x25,Temporary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16" t="str">
        <f t="shared" ref="FC16:FC18" si="93">IF(EW16&lt;&gt;"n/a",CONCATENATE(EW16,EX16,IF(AND(OR(EW16&lt;&gt;"",EX16&lt;&gt;""),OR(EY16&lt;&gt;"",EZ16&lt;&gt;"")),"&amp;br;",""),EY16,EZ16,IF(AND(OR(EW16&lt;&gt;"",EX16&lt;&gt;"",EY16&lt;&gt;"",EZ16&lt;&gt;""),OR(FA16&lt;&gt;"",FB16&lt;&gt;"")),"&amp;br;",""),FA16,FB16,IF(AND(OR(EW16&lt;&gt;"",EX16&lt;&gt;"",EY16&lt;&gt;"",EZ16&lt;&gt;"",FA16&lt;&gt;"",FB16&lt;&gt;""),EP16&lt;&gt;""),"&amp;br;",""),SUBSTITUTE(EP16,"\n","&amp;br;")),"")</f>
        <v>&amp;ref(Item/Twist-Fate.jpg,nolink,25x25,Twist Fate);&amp;br;防御技能+2、魔法抵抗+1</v>
      </c>
      <c r="FD16" t="str">
        <f t="shared" ref="FD16:FD18" si="94">CONCATENATE(IF(EU16&lt;&gt;"n/a",EU16,IF(EV16&lt;&gt;"n/a",EV16,IF(EW16&lt;&gt;"n/a",FC16,""))),IF(FE16&lt;&gt;"~","&amp;br;"&amp;FE16,""),IF(FF16&lt;&gt;"~","&amp;br;"&amp;FF16,""))</f>
        <v>胴体防護：8&amp;br;防御修正：0&amp;br;装備負担：0&amp;br;行軍速度：-0&amp;br;魔法の防具&amp;br;&amp;br;&amp;ref(Item/Twist-Fate.jpg,nolink,25x25,Twist Fate);&amp;br;防御技能+2、魔法抵抗+1</v>
      </c>
      <c r="FE16" t="str">
        <f t="shared" ref="FE16:FE18" si="95">IF(EU16&lt;&gt;"n/a",IF(EV16&lt;&gt;"n/a","&amp;br;"&amp;EV16,IF(EW16&lt;&gt;"n/a","&amp;br;"&amp;FC16,"~")),IF(AND(EV16&lt;&gt;"n/a",EW16&lt;&gt;"n/a"),"&amp;br;"&amp;FC16,"~"))</f>
        <v>&amp;br;&amp;ref(Item/Twist-Fate.jpg,nolink,25x25,Twist Fate);&amp;br;防御技能+2、魔法抵抗+1</v>
      </c>
      <c r="FF16" t="str">
        <f t="shared" ref="FF16:FF18" si="96">IF(AND(EU16&lt;&gt;"n/a",EV16&lt;&gt;"n/a",EW16&lt;&gt;"n/a"),IF(EW16&lt;&gt;"n/a","&amp;br;"&amp;FC16,""),"~")</f>
        <v>~</v>
      </c>
      <c r="FG16" s="24" t="str">
        <f t="shared" si="15"/>
        <v>|Construction Lv2|BGCOLOR(#000000):&amp;ref(Item/Armors/Purple-Silk-Garments.jpg,nolink,75x75,Purple Silk Garments);|BGCOLOR(BLACK):COLOR(WHITE):''Purple Silk Garments''|鎧|&amp;ref(Spell/P_Astral.jpg,nolink,25x25,Astral);1&amp;ref(Spell/P_Water.jpg,nolink,25x25,Water);1|&amp;ref(Spell/V_Astral.jpg,nolink,25x25,Astral Pearl);3&amp;ref(Spell/V_Water.jpg,nolink,25x25,Water Gem);2|
|~|~|&gt;|&gt;|&gt;|胴体防護：8&amp;br;防御修正：0&amp;br;装備負担：0&amp;br;行軍速度：-0&amp;br;魔法の防具&amp;br;&amp;br;&amp;ref(Item/Twist-Fate.jpg,nolink,25x25,Twist Fate);&amp;br;防御技能+2、魔法抵抗+1|
|~|&gt;|&gt;|&gt;|&gt;|BGCOLOR(#F5F5F5):身躱しを助ける安価な衣。魔術師に向く|</v>
      </c>
    </row>
    <row r="17" spans="2:163" x14ac:dyDescent="0.15">
      <c r="B17" s="1" t="s">
        <v>12277</v>
      </c>
      <c r="D17" s="1">
        <v>6</v>
      </c>
      <c r="E17" s="1" t="s">
        <v>12278</v>
      </c>
      <c r="G17" s="1" t="s">
        <v>12255</v>
      </c>
      <c r="H17" s="1" t="s">
        <v>12279</v>
      </c>
      <c r="I17" s="1">
        <v>3</v>
      </c>
      <c r="J17" s="7">
        <v>2</v>
      </c>
      <c r="AL17" s="1">
        <v>8</v>
      </c>
      <c r="AN17" s="1">
        <v>0</v>
      </c>
      <c r="AP17" s="1">
        <v>0</v>
      </c>
      <c r="AQ17" s="1">
        <v>0</v>
      </c>
      <c r="AR17" s="1" t="s">
        <v>12275</v>
      </c>
      <c r="BU17" s="2">
        <v>2</v>
      </c>
      <c r="CY17" s="2">
        <v>1</v>
      </c>
      <c r="EP17" s="7" t="s">
        <v>12280</v>
      </c>
      <c r="EQ17" s="20" t="s">
        <v>12281</v>
      </c>
      <c r="ER17" t="str">
        <f t="shared" si="82"/>
        <v>BGCOLOR(#000000):&amp;ref(Item/Armors/Silver-Silk-Garments.jpg,nolink,75x75,Silver Silk Garments);|BGCOLOR(BLACK):COLOR(WHITE):''Silver Silk Garments''</v>
      </c>
      <c r="ES17" t="str">
        <f t="shared" si="83"/>
        <v>&amp;ref(Spell/P_Astral.jpg,nolink,25x25,Astral);1&amp;ref(Spell/P_Air.jpg,nolink,25x25,Air);1</v>
      </c>
      <c r="ET17" t="str">
        <f t="shared" si="84"/>
        <v>&amp;ref(Spell/V_Astral.jpg,nolink,25x25,Astral Pearl);3&amp;ref(Spell/V_Air.jpg,nolink,25x25,Air Gem);2</v>
      </c>
      <c r="EU17" t="str">
        <f t="shared" si="85"/>
        <v>n/a</v>
      </c>
      <c r="EV17" t="str">
        <f t="shared" si="86"/>
        <v>胴体防護：8&amp;br;防御修正：0&amp;br;装備負担：0&amp;br;行軍速度：-0&amp;br;魔法の防具</v>
      </c>
      <c r="EW17" t="str">
        <f t="shared" si="87"/>
        <v/>
      </c>
      <c r="EX17" t="str">
        <f t="shared" si="88"/>
        <v>&amp;ref(Item/Reinvigoration.jpg,nolink,25x25,Reinvigoration (2));</v>
      </c>
      <c r="EY17" t="str">
        <f t="shared" si="89"/>
        <v/>
      </c>
      <c r="EZ17" t="str">
        <f t="shared" si="90"/>
        <v>&amp;ref(Item/Twist-Fate.jpg,nolink,25x25,Twist Fate);</v>
      </c>
      <c r="FA17" t="str">
        <f t="shared" si="91"/>
        <v/>
      </c>
      <c r="FB17" t="str">
        <f t="shared" si="92"/>
        <v/>
      </c>
      <c r="FC17" t="str">
        <f t="shared" si="93"/>
        <v>&amp;ref(Item/Reinvigoration.jpg,nolink,25x25,Reinvigoration (2));&amp;br;&amp;ref(Item/Twist-Fate.jpg,nolink,25x25,Twist Fate);&amp;br;魔法抵抗+2</v>
      </c>
      <c r="FD17" t="str">
        <f t="shared" si="94"/>
        <v>胴体防護：8&amp;br;防御修正：0&amp;br;装備負担：0&amp;br;行軍速度：-0&amp;br;魔法の防具&amp;br;&amp;br;&amp;ref(Item/Reinvigoration.jpg,nolink,25x25,Reinvigoration (2));&amp;br;&amp;ref(Item/Twist-Fate.jpg,nolink,25x25,Twist Fate);&amp;br;魔法抵抗+2</v>
      </c>
      <c r="FE17" t="str">
        <f t="shared" si="95"/>
        <v>&amp;br;&amp;ref(Item/Reinvigoration.jpg,nolink,25x25,Reinvigoration (2));&amp;br;&amp;ref(Item/Twist-Fate.jpg,nolink,25x25,Twist Fate);&amp;br;魔法抵抗+2</v>
      </c>
      <c r="FF17" t="str">
        <f t="shared" si="96"/>
        <v>~</v>
      </c>
      <c r="FG17" s="24" t="str">
        <f t="shared" si="15"/>
        <v>|Construction Lv6|BGCOLOR(#000000):&amp;ref(Item/Armors/Silver-Silk-Garments.jpg,nolink,75x75,Silver Silk Garments);|BGCOLOR(BLACK):COLOR(WHITE):''Silver Silk Garments''|鎧|&amp;ref(Spell/P_Astral.jpg,nolink,25x25,Astral);1&amp;ref(Spell/P_Air.jpg,nolink,25x25,Air);1|&amp;ref(Spell/V_Astral.jpg,nolink,25x25,Astral Pearl);3&amp;ref(Spell/V_Air.jpg,nolink,25x25,Air Gem);2|
|~|~|&gt;|&gt;|&gt;|胴体防護：8&amp;br;防御修正：0&amp;br;装備負担：0&amp;br;行軍速度：-0&amp;br;魔法の防具&amp;br;&amp;br;&amp;ref(Item/Reinvigoration.jpg,nolink,25x25,Reinvigoration (2));&amp;br;&amp;ref(Item/Twist-Fate.jpg,nolink,25x25,Twist Fate);&amp;br;魔法抵抗+2|
|~|&gt;|&gt;|&gt;|&gt;|BGCOLOR(#F5F5F5):疲労を癒す衣。魔術師の護身と持久力強化に|</v>
      </c>
    </row>
    <row r="18" spans="2:163" x14ac:dyDescent="0.15">
      <c r="B18" s="1" t="s">
        <v>12282</v>
      </c>
      <c r="D18" s="1">
        <v>4</v>
      </c>
      <c r="E18" s="1" t="s">
        <v>12283</v>
      </c>
      <c r="G18" s="1" t="s">
        <v>12284</v>
      </c>
      <c r="I18" s="1">
        <v>10</v>
      </c>
      <c r="EP18" s="7" t="s">
        <v>12285</v>
      </c>
      <c r="EQ18" s="20" t="s">
        <v>12286</v>
      </c>
      <c r="ER18" t="str">
        <f t="shared" si="82"/>
        <v>BGCOLOR(#000000):&amp;ref(Item/Misc/Windcatcher-Sail.jpg,nolink,75x75,Windcatcher Sail);|BGCOLOR(BLACK):COLOR(WHITE):''Windcatcher Sail''</v>
      </c>
      <c r="ES18" t="str">
        <f t="shared" si="83"/>
        <v>&amp;ref(Spell/P_Air.jpg,nolink,25x25,Air);2</v>
      </c>
      <c r="ET18" t="str">
        <f t="shared" si="84"/>
        <v>&amp;ref(Spell/V_Air.jpg,nolink,25x25,Air Gem);10</v>
      </c>
      <c r="EU18" t="str">
        <f t="shared" si="85"/>
        <v>n/a</v>
      </c>
      <c r="EV18" t="str">
        <f t="shared" si="86"/>
        <v>n/a</v>
      </c>
      <c r="EW18" t="str">
        <f t="shared" si="87"/>
        <v/>
      </c>
      <c r="EX18" t="str">
        <f t="shared" si="88"/>
        <v/>
      </c>
      <c r="EY18" t="str">
        <f t="shared" si="89"/>
        <v/>
      </c>
      <c r="EZ18" t="str">
        <f t="shared" si="90"/>
        <v/>
      </c>
      <c r="FA18" t="str">
        <f t="shared" si="91"/>
        <v/>
      </c>
      <c r="FB18" t="str">
        <f t="shared" si="92"/>
        <v/>
      </c>
      <c r="FC18" t="str">
        <f t="shared" si="93"/>
        <v>航海の限界距離+1</v>
      </c>
      <c r="FD18" t="str">
        <f t="shared" si="94"/>
        <v>航海の限界距離+1</v>
      </c>
      <c r="FE18" t="str">
        <f t="shared" si="95"/>
        <v>~</v>
      </c>
      <c r="FF18" t="str">
        <f t="shared" si="96"/>
        <v>~</v>
      </c>
      <c r="FG18" s="24" t="str">
        <f t="shared" si="15"/>
        <v>|Construction Lv4|BGCOLOR(#000000):&amp;ref(Item/Misc/Windcatcher-Sail.jpg,nolink,75x75,Windcatcher Sail);|BGCOLOR(BLACK):COLOR(WHITE):''Windcatcher Sail''|雑貨|&amp;ref(Spell/P_Air.jpg,nolink,25x25,Air);2|&amp;ref(Spell/V_Air.jpg,nolink,25x25,Air Gem);10|
|~|~|&gt;|&gt;|&gt;|航海の限界距離+1|
|~|&gt;|&gt;|&gt;|&gt;|BGCOLOR(#F5F5F5):遠洋航海の助けとなる帆。移動にも奇襲にも役立つ|</v>
      </c>
    </row>
    <row r="19" spans="2:163" x14ac:dyDescent="0.15">
      <c r="B19" s="1" t="s">
        <v>12282</v>
      </c>
      <c r="D19" s="1">
        <v>12</v>
      </c>
      <c r="E19" s="1" t="s">
        <v>12288</v>
      </c>
      <c r="G19" s="1" t="s">
        <v>12289</v>
      </c>
      <c r="I19" s="1">
        <v>5</v>
      </c>
      <c r="EP19" s="7" t="s">
        <v>12290</v>
      </c>
      <c r="EQ19" s="20" t="s">
        <v>12291</v>
      </c>
      <c r="ER19" t="str">
        <f t="shared" ref="ER19" si="97">CONCATENATE("BGCOLOR(#000000):&amp;ref(Item/",SUBSTITUTE(SUBSTITUTE(SUBSTITUTE(SUBSTITUTE(SUBSTITUTE(SUBSTITUTE(SUBSTITUTE(B19,"片手","SH Weapons"),"両手","DH Weapons"),"盾","Shields"),"兜","Helms"),"鎧","Armors"),"靴","Boots"),"雑貨","Misc"),"/",SUBSTITUTE(SUBSTITUTE(IF(F19&lt;&gt;"",F19,E19)," ","-"),"ö","o"),".jpg,nolink,75x75,",E19,");","|","BGCOLOR(BLACK):COLOR(WHITE):''",E19,"''")</f>
        <v>BGCOLOR(#000000):&amp;ref(Item/Misc/Golden-Apple.jpg,nolink,75x75,Golden Apple);|BGCOLOR(BLACK):COLOR(WHITE):''Golden Apple''</v>
      </c>
      <c r="ES19" t="str">
        <f t="shared" ref="ES19" si="98">SUBSTITUTE(SUBSTITUTE(SUBSTITUTE(SUBSTITUTE(SUBSTITUTE(SUBSTITUTE(SUBSTITUTE(SUBSTITUTE(SUBSTITUTE(G19&amp;H19,"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&amp;ref(Spell/P_Fire.jpg,nolink,25x25,Fire);1</v>
      </c>
      <c r="ET19" t="str">
        <f t="shared" ref="ET19" si="99">SUBSTITUTE(SUBSTITUTE(SUBSTITUTE(SUBSTITUTE(SUBSTITUTE(SUBSTITUTE(SUBSTITUTE(SUBSTITUTE(LEFT(G19,1)&amp;I19&amp;IF(H19&lt;&gt;"",LEFT(H19,1)&amp;J19,""),"火","&amp;ref(Spell/V_Fire.jpg,nolink,25x25,Fire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&amp;ref(Spell/V_Fire.jpg,nolink,25x25,Fire Gem);5</v>
      </c>
      <c r="EU19" t="str">
        <f t="shared" ref="EU19" si="100">IF(K19&lt;&gt;"",CONCATENATE("攻撃力：",K19,SUBSTITUTE(SUBSTITUTE(SUBSTITUTE(SUBSTITUTE(SUBSTITUTE(SUBSTITUTE(SUBSTITUTE(SUBSTITUTE(SUBSTITUTE(L19,"切","&amp;ref(Item/D_Slash.jpg,nolink,25x25,Slash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19,"ap","&amp;br;防御貫通"),"an","&amp;br;防御無視"),SUBSTITUTE(SUBSTITUTE(N19,"p","&amp;br;吸収攻撃（上限5）"),"f","&amp;br;吸収攻撃"),IF(O19&lt;&gt;"","&amp;br;ダメージ上限"&amp;O19,""),SUBSTITUTE(SUBSTITUTE(P19,"2","&amp;br;対デーモン二倍打"),"3","&amp;br;対アンデッド/デーモン三倍打"),IF(Q19&lt;&gt;"","&amp;br;対魔法生物2倍打",""),SUBSTITUTE(SUBSTITUTE(R19,"2","&amp;br;対小型二倍打"),"3","&amp;br;対大型三倍打"),SUBSTITUTE(SUBSTITUTE(SUBSTITUTE(S19,"0","&amp;br;筋力加算なし"),"2","&amp;br;筋力加算二分の一"),"3","&amp;br;筋力加算三分の一"),IF(T19&lt;&gt;"","&amp;br;第一撃に突撃ボーナス加算",""),IF(U19&lt;&gt;"","&amp;br;殺した敵をゾンビ化",""),IF(V19&lt;&gt;"","&amp;br;筋力加算+25%",""),IF(W19&lt;&gt;"","&amp;br;対盾攻撃修正+2",""),IF(X19&lt;&gt;"","&amp;br;頭部優先攻撃",""),SUBSTITUTE(SUBSTITUTE(SUBSTITUTE(Y19,"n","&amp;br;抵抗可能"),"e","&amp;br;抵抗容易"),"h","&amp;br;抵抗困難"),IF(Z19&lt;&gt;"","&amp;br;ボーナス武器",""),IF(AA19&lt;&gt;"","&amp;br;"&amp;IF(AA19&gt;0,AA19&amp;"回連続攻撃",ABS(AA19)+1&amp;"ラウンド毎に1回攻撃"),""),IF(AB19&lt;&gt;"","&amp;br;効果範囲："&amp;AB19,""),IF(AC19&lt;&gt;"","&amp;br;効果継続："&amp;AB19,""),IF(AD19&lt;&gt;"","&amp;br;攻撃修正："&amp;AD19&amp;"&amp;br;防御修正："&amp;AE19&amp;"&amp;br;長さ："&amp;AJ19,""),IF(AF19&lt;&gt;"","&amp;br;射程："&amp;SUBSTITUTE(SUBSTITUTE(SUBSTITUTE(AF19,"s","筋力"),"h","筋力/2"),"t","筋力/3")&amp;"&amp;br;精度修正："&amp;AG19&amp;"&amp;br;弾数："&amp;AH19&amp;IF(AI19&lt;&gt;"","&amp;br;水中使用可能",""),""),IF(AS19&lt;&gt;"","&amp;br;負傷時追撃："&amp;AS19,""),IF(AT19&lt;&gt;"","&amp;br;命中時追撃："&amp;AT19,""),IF(AU19&lt;&gt;"","&amp;br;攻撃時追撃："&amp;AU19,"")),"n/a")</f>
        <v>n/a</v>
      </c>
      <c r="EV19" t="str">
        <f t="shared" ref="EV19" si="101">IF(AP19&lt;&gt;"",CONCATENATE(IF(AK19&lt;&gt;"","頭部防護："&amp;AK19,""),IF(AL19&lt;&gt;"",IF(AK19&lt;&gt;"","&amp;br;","")&amp;"胴体防護："&amp;AL19,""),IF(AM19&lt;&gt;"","盾軽減力："&amp;AM19,""),IF(AN19&lt;&gt;"","&amp;br;防御修正："&amp;AN19,""),IF(AO19&lt;&gt;"","&amp;br;盾対応力："&amp;AO19,""),IF(AP19&lt;&gt;"","&amp;br;装備負担："&amp;AP19,""),IF(AQ19&lt;&gt;"","&amp;br;行軍速度：-"&amp;AQ19,""),IF(AR19&lt;&gt;"","&amp;br;魔法の防具","")),"n/a")</f>
        <v>n/a</v>
      </c>
      <c r="EW19" t="str">
        <f t="shared" ref="EW19" si="102">IF(COUNTA(AV19:EP19)&lt;&gt;0,CONCATENATE(IF(AV19&lt;&gt;"",IF(AV19&gt;0,"&amp;ref(Item/Fire-Resistant.jpg,nolink,25x25,Fire Resistant ("&amp;AV19&amp;"));","&amp;ref(Item/Susceptible-to-Fire.jpg,nolink,25x25,Susceptible to Fire ("&amp;ABS(AV19)&amp;"));"),""),IF(AW19&lt;&gt;"",IF(AW19&gt;0,"&amp;ref(Item/Shock-Resistant.jpg,nolink,25x25,Shock Resistant ("&amp;AW19&amp;"));","&amp;ref(Item/Susceptible-to-Shock.jpg,nolink,25x25,Susceptible to Shock ("&amp;ABS(AW19)&amp;"));"),""),IF(AX19&lt;&gt;"",IF(AX19&gt;0,"&amp;ref(Item/Cold-Resistant.jpg,nolink,25x25,Cold Resistant ("&amp;AX19&amp;"));","&amp;ref(Item/Susceptible-to-Cold.jpg,nolink,25x25,Susceptible to Cold ("&amp;ABS(AX19)&amp;"));"),""),IF(AY19&lt;&gt;"",IF(AY19&gt;0,"&amp;ref(Item/Poison-Resistant.jpg,nolink,25x25,Poison Resistant ("&amp;AY19&amp;"));","&amp;ref(Item/Susceptible-to-Poison.jpg,nolink,25x25,Susceptible to Poison ("&amp;ABS(AY19)&amp;"));"),""),IF(AZ19&lt;&gt;"","&amp;ref(Item/Affliction-Resistance.jpg,nolink,25x25,Affliction Resistance ("&amp;AZ19&amp;"));",""),IF(BA19&lt;&gt;"","&amp;ref(Item/Ice-Protection.jpg,nolink,25x25,Ice Protection ("&amp;BA19&amp;"));",""),IF(BB19&lt;&gt;"","&amp;ref(Item/Invulnerable.jpg,nolink,25x25,Invulnerable ("&amp;BB19&amp;"));",""),IF(BC19&lt;&gt;"","&amp;ref(Item/Protective-Force.jpg,nolink,25x25,Protective Force ("&amp;BC19&amp;"));",""),IF(BD19&lt;&gt;"","&amp;ref(Item/Awe.jpg,nolink,25x25,Awe ("&amp;BD19&amp;"));",""),IF(BE19&lt;&gt;"","&amp;ref(Item/Animal-Awe.jpg,nolink,25x25,Animal Awe ("&amp;BE19&amp;"));",""),IF(BF19&lt;&gt;"","&amp;ref(Item/Causes-Fear.jpg,nolink,25x25,Fear ("&amp;BF19&amp;"));",""),IF(BG19&lt;&gt;"","&amp;ref(Item/Heat.jpg,nolink,25x25,Heat ("&amp;BG19&amp;"));",""),IF(BH19&lt;&gt;"","&amp;ref(Item/Chill.jpg,nolink,25x25,Chill ("&amp;BH19&amp;"));",""),IF(BI19&lt;&gt;"","&amp;ref(Item/Fire-Shield.jpg,nolink,25x25,Fire Shield ("&amp;BI19&amp;"));",""),IF(BJ19&lt;&gt;"","&amp;ref(Item/Air-Shield.jpg,nolink,25x25,Air Shield ("&amp;BJ19&amp;"));",""),IF(BK19&lt;&gt;"","&amp;ref(Item/Overcharged.jpg,nolink,25x25,Overcharged);",""),IF(BL19&lt;&gt;"","&amp;ref(Item/Poison-Barbs.jpg,nolink,25x25,Poison Barbs);",""),IF(BM19&lt;&gt;"","&amp;ref(Item/Petrification.jpg,nolink,25x25,Petrification);",""),IF(BN19&lt;&gt;"","&amp;ref(Item/Damage-Reversal.jpg,nolink,25x25,Damage Reversal ("&amp;BN19+12&amp;" vs MR));","")),"n/a")</f>
        <v/>
      </c>
      <c r="EX19" t="str">
        <f t="shared" ref="EX19" si="103">CONCATENATE(IF(BO19&lt;&gt;"",IF(BO19="s","&amp;ref(Item/Sacred-Bless.jpg,nolink,25x25,Blessed (Sacred Only));","&amp;ref(Item/Blessed.jpg,nolink,25x25,Blessed);"),""),IF(BP19&lt;&gt;"","&amp;ref(Item/Berserker.jpg,nolink,25x25,Berserker ("&amp;BP19&amp;"));",""),IF(BQ19&lt;&gt;"","&amp;ref(Item/Gone-Berserk.jpg,nolink,25x25,Gone Berserk);",""),IF(BR19&lt;&gt;"","&amp;ref(Item/Trample.jpg,nolink,25x25,Trample);",""),IF(BS19&lt;&gt;"",IF(BS19&lt;&gt;"s","&amp;ref(Item/Darkvision.jpg,nolink,25x25,Darkvision ("&amp;BS19&amp;"));","&amp;ref(Item/Spirit-Sight.jpg,nolink,25x25,Spirit Sight);"),""),IF(BT19&lt;&gt;"",IF(LEFT(BT19,1)&lt;&gt;"t","&amp;ref(Item/Regeneration.jpg,nolink,25x25,Regeneration ("&amp;BT19&amp;"));","&amp;ref(Item/True-Regeneration.jpg,nolink,25x25,True Regeneration ("&amp;MID(BT19,2,LEN(BT19)-1)&amp;"));"),""),IF(BU19&lt;&gt;"",IF(BU19&gt;0,"&amp;ref(Item/Reinvigoration.jpg,nolink,25x25,Reinvigoration ("&amp;BU19&amp;"));","&amp;ref(Item/Exhaustion.jpg,nolink,25x25,Exhaustion ("&amp;BU19&amp;"));"),""),IF(BV19&lt;&gt;"",IF(LEFT(BV19,1)&lt;&gt;"f","&amp;ref(Item/Stealthy-Boost.jpg,nolink,25x25,Stealth Boost ("&amp;BV19&amp;"));","&amp;ref(Item/Stealthy.jpg,nolink,25x25,Stealthy ("&amp;MID(BV19,2,LEN(BV19)-1)&amp;"));"),""),IF(BW19&lt;&gt;"","&amp;ref(Item/Invisible.jpg,nolink,25x25,Invisible);",""),IF(BX19&lt;&gt;"","&amp;ref(Item/Assassin.jpg,nolink,25x25,Assassin);",""),IF(BY19&lt;&gt;"","&amp;ref(Item/Seduction.jpg,nolink,25x25,Seduction);",""),IF(BZ19&lt;&gt;"","&amp;ref(Item/Reaper.jpg,nolink,25x25,Reaper ("&amp;BZ19&amp;"));",""),IF(CA19&lt;&gt;"","&amp;ref(Item/Heretic.jpg,nolink,25x25,Heretic ("&amp;CA19&amp;"));",""),IF(CB19&lt;&gt;"","&amp;ref(Item/Inquisitor.jpg,nolink,25x25,Inquisitor);",""),IF(CC19&lt;&gt;"","&amp;ref(Item/Adept-Sacrificer.jpg,nolink,25x25,Adept Sacrificer ("&amp;CC19&amp;"));",""),IF(CD19&lt;&gt;"","&amp;ref(Item/Dominion-Spreader.jpg,nolink,25x25,Dominion Spreader ("&amp;CD19&amp;"));",""),IF(CE19&lt;&gt;"","&amp;ref(Item/Gold-Maker.jpg,nolink,25x25,Gold Maker ("&amp;CE19&amp;"));",""))</f>
        <v/>
      </c>
      <c r="EY19" t="str">
        <f t="shared" ref="EY19" si="104">CONCATENATE(IF(CF19&lt;&gt;"","&amp;ref(Item/Inspirational.jpg,nolink,25x25,Inspirational ("&amp;CF19&amp;"));",""),IF(CG19&lt;&gt;"","&amp;ref(Item/Taskmaster.jpg,nolink,25x25,Taskmaster ("&amp;CG19&amp;"));",""),IF(CH19&lt;&gt;"","&amp;ref(Item/Beastmaster.jpg,nolink,25x25,Beastmaster ("&amp;CH19&amp;"));",""),IF(CI19&lt;&gt;"","&amp;ref(Nation/LivingLead.jpg,nolink,25x25,Leadership ("&amp;CI19&amp;"));",""),IF(CJ19&lt;&gt;"","&amp;ref(Nation/MagicLead.jpg,nolink,25x25,Magic Leadership ("&amp;CJ19&amp;"));",""),IF(CK19&lt;&gt;"","&amp;ref(Nation/UndeadLead.jpg,nolink,25x25,Undead Leadership ("&amp;CK19&amp;"));",""),IF(CL19&lt;&gt;"","&amp;ref(Item/Pillager.jpg,nolink,25x25,Pillager ("&amp;CL19&amp;"));",""),IF(CM19&lt;&gt;"","&amp;ref(Item/Patrol-Bonus.jpg,nolink,25x25,Patrol Bonus ("&amp;CM19&amp;"));",""),IF(CN19&lt;&gt;"",IF(CN19&gt;0,"&amp;ref(Item/Supply-Bonus.jpg,nolink,25x25,Supply Bonus ("&amp;CN19&amp;"));","&amp;ref(Item/Gluttony.jpg,nolink,25x25,Gluttony ("&amp;ABS(CN19)&amp;"));"),""),IF(CO19&lt;&gt;"",IF(CO19&gt;0,"&amp;ref(Item/Water-Breathing.jpg,nolink,25x25,Gift of Water Breathing ("&amp;CO19&amp;"));","&amp;ref(Item/Water-Breathing.jpg,nolink,25x25,Water Breathing);"),""),IF(CP19&lt;&gt;"","&amp;ref(Item/Sailing.jpg,nolink,25x25,Sailing (Size points "&amp;LEFT(CP19,LEN(CP19)-1)&amp;", max size "&amp;RIGHT(CP19)&amp;"));",""),IF(CQ19&lt;&gt;"",IF(LEFT(CQ19,1)&lt;&gt;"d",IF(LEFT(CQ19,1)&lt;&gt;"g","&amp;ref(Item/Healer.jpg,nolink,25x25,Healer ("&amp;CQ19&amp;"));","&amp;ref(Item/Disease-Grinder.jpg,nolink,25x25,Disease Grinder ("&amp;MID(CQ19,2,LEN(CQ19)-1)&amp;"));"),"&amp;ref(Item/Disease-Healer.jpg,nolink,25x25,Disease Healer ("&amp;MID(CQ19,2,LEN(CQ19)-1)&amp;"));"),""),IF(CR19&lt;&gt;"","&amp;ref(Item/Mason.jpg,nolink,25x25,Mason);",""))</f>
        <v/>
      </c>
      <c r="EZ19" t="str">
        <f t="shared" ref="EZ19" si="105">CONCATENATE(IF(CS19&lt;&gt;"","&amp;ref(Item/Ethereal.jpg,nolink,25x25,Ethereal);",""),IF(CT19&lt;&gt;"","&amp;ref(Item/Swiftness.jpg,nolink,25x25,Swiftness ("&amp;CT19&amp;"));",""),IF(CU19&lt;&gt;"","&amp;ref(Item/Quickness.jpg,nolink,25x25,Quickness);",""),IF(CV19&lt;&gt;"",IF(CV19&lt;&gt;"l","&amp;ref(Item/Enlarged.jpg,nolink,25x25,Enlarged);","&amp;ref(Item/Enlarged.jpg,nolink,25x25,Enlarged (Up to Size 4));"),""),IF(CW19&lt;&gt;"","&amp;ref(Item/Storm-Power.jpg,nolink,25x25,Storm Power ("&amp;CW19&amp;"));",""),IF(CX19&lt;&gt;"","&amp;ref(Item/Lucky.jpg,nolink,25x25,Lucky);",""),IF(CY19&lt;&gt;"","&amp;ref(Item/Twist-Fate.jpg,nolink,25x25,Twist Fate);",""),IF(CZ19&lt;&gt;"","&amp;ref(Item/Fool's-Luck.jpg,nolink,25x25,Fool's Luck);",""),IF(DA19&lt;&gt;"","&amp;ref(Item/Cursed.jpg,nolink,25x25,Cursed);",""),IF(DB19&lt;&gt;"","&amp;ref(Item/Horror-Marked.jpg,nolink,25x25,Causes Horror Mark);",""),IF(DC19&lt;&gt;"","&amp;ref(Item/Diseased.jpg,nolink,25x25,Diseased);",""),IF(DD19&lt;&gt;"","&amp;ref(Item/Affliction.jpg,nolink,25x25,Lost one eye);",""),IF(DE19&lt;&gt;"","&amp;ref(Item/Affliction.jpg,nolink,25x25,Chest Wound);",""),IF(DF19&lt;&gt;"","&amp;ref(Item/Affliction.jpg,nolink,25x25,Feeble Minded);",""),IF(DG19&lt;&gt;"","&amp;ref(Item/Insane.jpg,nolink,25x25,Insane ("&amp;DG19&amp;"));",""),IF(DH19&lt;&gt;"","&amp;ref(Item/Siege-Bonus.jpg,nolink,25x25,Siege Bonus ("&amp;DH19&amp;"));",""),IF(DI19&lt;&gt;"","&amp;ref(Item/Flying.jpg,nolink,25x25,Flying"&amp;IF(DI19&gt;0," (Map Move "&amp;DI19&amp;")","")&amp;");",""),IF(DJ19&lt;&gt;"","&amp;ref(Item/Storm-Immunity.jpg,nolink,25x25,Storm Immunity);",""),IF(DK19&lt;&gt;"","&amp;ref(Item/Floating.jpg,nolink,25x25,Floating);",""),IF(DL19&lt;&gt;"","&amp;ref(Item/Forest-Survival.jpg,nolink,25x25,Forest Survival);",""),IF(DM19&lt;&gt;"","&amp;ref(Item/Mountain-Survival.jpg,nolink,25x25,Mountain Survival);",""),IF(DN19&lt;&gt;"","&amp;ref(Item/Swamp-Survival.jpg,nolink,25x25,Swamp Survival);",""),IF(DO19&lt;&gt;"","&amp;ref(Item/Wasteland-Survival.jpg,nolink,25x25,Wasteland Survival);",""),IF(DP19&lt;&gt;"","&amp;ref(Item/Snow-Move.jpg,nolink,25x25,Snow Move);",""),IF(DQ19&lt;&gt;"","&amp;ref(Item/Swimming.jpg,nolink,25x25,Swimming);",""))</f>
        <v/>
      </c>
      <c r="FA19" t="str">
        <f t="shared" ref="FA19" si="106">CONCATENATE(IF(DR19&lt;&gt;"","&amp;ref(Item/Blood-Searcher.jpg,nolink,25x25,Blood Searcher ("&amp;DR19&amp;"));",""),IF(DS19&lt;&gt;"","&amp;ref(Item/Reanimation-Bonus.jpg,nolink,25x25,Reanimation Bonus ("&amp;DS19&amp;"));",""),IF(DT19&lt;&gt;"","&amp;ref(Item/Dragon-Master.jpg,nolink,25x25,Dragon Master ("&amp;DT19&amp;"));",""),IF(DU19&lt;&gt;"","&amp;ref(Item/Ivy-Lord.jpg,nolink,25x25,Ivy Lord ("&amp;DU19&amp;"));",""),IF(DV19&lt;&gt;"","&amp;ref(Item/Adept-Cross-Breeder.jpg,nolink,25x25,Adept Cross Breeder ("&amp;DV19&amp;"));",""),IF(DW19&lt;&gt;"","&amp;ref(Item/Forge-Bonus.jpg,nolink,25x25,Forge Bonus ("&amp;DW19&amp;"));",""),IF(DX19&lt;&gt;"","&amp;ref(Item/Master-Smith.jpg,nolink,25x25,Master Smith ("&amp;DX19&amp;"));",""),IF(DY19&lt;&gt;"","&amp;ref(Item/Master-Ritualist.jpg,nolink,25x25,Master Ritualist ("&amp;DY19&amp;"));",""),IF(DZ19&lt;&gt;"","&amp;ref(Item/Alchemist.jpg,nolink,25x25,Alchemist ("&amp;DZ19&amp;"));",""),IF(EA19&lt;&gt;"","&amp;ref(Item/Communion-Master.jpg,nolink,25x25,Communion Master);",""),IF(EB19&lt;&gt;"","&amp;ref(Item/Communion-Slave.jpg,nolink,25x25,Communion Slave);",""),IF(EC19&lt;&gt;"","&amp;ref(Item/Adept-Researcher.jpg,nolink,25x25,Adept Researcher ("&amp;EC19&amp;"));",""),IF(ED19&lt;&gt;"","&amp;ref(Spell/P_Fire.jpg,nolink,25x25,Fire Magic Bonus ("&amp;ED19&amp;"));",""),IF(EE19&lt;&gt;"","&amp;ref(Spell/P_Air.jpg,nolink,25x25,Air Magic Bonus ("&amp;EE19&amp;"));",""),IF(EF19&lt;&gt;"","&amp;ref(Spell/P_Water.jpg,nolink,25x25,Water Magic Bonus ("&amp;EF19&amp;"));",""),IF(EG19&lt;&gt;"","&amp;ref(Spell/P_Earth.jpg,nolink,25x25,Earth Magic Bonus ("&amp;EG19&amp;"));",""),IF(EH19&lt;&gt;"","&amp;ref(Spell/P_Astral.jpg,nolink,25x25,Astral Magic Bonus ("&amp;EH19&amp;"));",""),IF(EI19&lt;&gt;"","&amp;ref(Spell/P_Death.jpg,nolink,25x25,Death Magic Bonus ("&amp;EI19&amp;"));",""),IF(EJ19&lt;&gt;"","&amp;ref(Spell/P_Nature.jpg,nolink,25x25,Nature Magic Bonus ("&amp;EJ19&amp;"));",""),IF(EK19&lt;&gt;"","&amp;ref(Spell/P_Blood.jpg,nolink,25x25,Blood Magic Bonus ("&amp;EK19&amp;"));",""),IF(EL19&lt;&gt;"","&amp;ref(Spell/P_Holy.jpg,nolink,25x25,Priest Bonus ("&amp;EL19&amp;"));",""))</f>
        <v/>
      </c>
      <c r="FB19" t="str">
        <f t="shared" ref="FB19" si="107">CONCATENATE(IF(EM19&lt;&gt;"","&amp;ref(Item/Far-Caster.jpg,nolink,25x25,Far Caster ("&amp;SUBSTITUTE(SUBSTITUTE(SUBSTITUTE(SUBSTITUTE(SUBSTITUTE(SUBSTITUTE(SUBSTITUTE(SUBSTITUTE(SUBSTITUTE(SUBSTITUTE(SUBSTITUTE(SUBSTITUTE(EM19,"火","Fire, "),"風","Air, "),"水","Water, "),"地","Earth, "),"星","Astral, "),"死","Death, "),"緑","Nature, "),"血","Blood, "),"聖","Priest, "),"霊","Elemental, "),"魔","Sorcery, "),"全","All, ")&amp;"));",""),IF(EN19&lt;&gt;"",SUBSTITUTE(SUBSTITUTE(SUBSTITUTE(SUBSTITUTE(SUBSTITUTE(SUBSTITUTE(SUBSTITUTE(SUBSTITUTE(EN19,"火","&amp;ref(Spell/V_Fire.jpg,nolink,25x25,Fire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(")&amp;"));",""),IF(EO19&lt;&gt;"",SUBSTITUTE(SUBSTITUTE(SUBSTITUTE(SUBSTITUTE(SUBSTITUTE(SUBSTITUTE(SUBSTITUTE(SUBSTITUTE(EO19,"火","&amp;ref(Spell/Vt_Fire.jpg,nolink,25x25,Temporary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19" t="str">
        <f t="shared" ref="FC19" si="108">IF(EW19&lt;&gt;"n/a",CONCATENATE(EW19,EX19,IF(AND(OR(EW19&lt;&gt;"",EX19&lt;&gt;""),OR(EY19&lt;&gt;"",EZ19&lt;&gt;"")),"&amp;br;",""),EY19,EZ19,IF(AND(OR(EW19&lt;&gt;"",EX19&lt;&gt;"",EY19&lt;&gt;"",EZ19&lt;&gt;""),OR(FA19&lt;&gt;"",FB19&lt;&gt;"")),"&amp;br;",""),FA19,FB19,IF(AND(OR(EW19&lt;&gt;"",EX19&lt;&gt;"",EY19&lt;&gt;"",EZ19&lt;&gt;"",FA19&lt;&gt;"",FB19&lt;&gt;""),EP19&lt;&gt;""),"&amp;br;",""),SUBSTITUTE(EP19,"\n","&amp;br;")),"")</f>
        <v>士気+2&amp;br;老齢の指揮官が自動消費：年齢-10</v>
      </c>
      <c r="FD19" t="str">
        <f t="shared" ref="FD19" si="109">CONCATENATE(IF(EU19&lt;&gt;"n/a",EU19,IF(EV19&lt;&gt;"n/a",EV19,IF(EW19&lt;&gt;"n/a",FC19,""))),IF(FE19&lt;&gt;"~","&amp;br;"&amp;FE19,""),IF(FF19&lt;&gt;"~","&amp;br;"&amp;FF19,""))</f>
        <v>士気+2&amp;br;老齢の指揮官が自動消費：年齢-10</v>
      </c>
      <c r="FE19" t="str">
        <f t="shared" ref="FE19" si="110">IF(EU19&lt;&gt;"n/a",IF(EV19&lt;&gt;"n/a","&amp;br;"&amp;EV19,IF(EW19&lt;&gt;"n/a","&amp;br;"&amp;FC19,"~")),IF(AND(EV19&lt;&gt;"n/a",EW19&lt;&gt;"n/a"),"&amp;br;"&amp;FC19,"~"))</f>
        <v>~</v>
      </c>
      <c r="FF19" t="str">
        <f t="shared" ref="FF19" si="111">IF(AND(EU19&lt;&gt;"n/a",EV19&lt;&gt;"n/a",EW19&lt;&gt;"n/a"),IF(EW19&lt;&gt;"n/a","&amp;br;"&amp;FC19,""),"~")</f>
        <v>~</v>
      </c>
      <c r="FG19" s="24" t="str">
        <f t="shared" si="15"/>
        <v>|Construction Lv12|BGCOLOR(#000000):&amp;ref(Item/Misc/Golden-Apple.jpg,nolink,75x75,Golden Apple);|BGCOLOR(BLACK):COLOR(WHITE):''Golden Apple''|雑貨|&amp;ref(Spell/P_Fire.jpg,nolink,25x25,Fire);1|&amp;ref(Spell/V_Fire.jpg,nolink,25x25,Fire Gem);5|
|~|~|&gt;|&gt;|&gt;|士気+2&amp;br;老齢の指揮官が自動消費：年齢-10|
|~|&gt;|&gt;|&gt;|&gt;|BGCOLOR(#F5F5F5):若返りの林檎。Ladon召喚後にイベントでのみ入手|</v>
      </c>
    </row>
    <row r="20" spans="2:163" x14ac:dyDescent="0.15">
      <c r="EQ20" s="20"/>
    </row>
    <row r="21" spans="2:163" x14ac:dyDescent="0.15">
      <c r="EQ21" s="20"/>
    </row>
    <row r="22" spans="2:163" x14ac:dyDescent="0.15">
      <c r="EQ22" s="20"/>
    </row>
    <row r="23" spans="2:163" x14ac:dyDescent="0.15">
      <c r="EQ23" s="20"/>
    </row>
    <row r="24" spans="2:163" x14ac:dyDescent="0.15">
      <c r="EQ24" s="20"/>
    </row>
    <row r="25" spans="2:163" x14ac:dyDescent="0.15">
      <c r="EQ25" s="20"/>
    </row>
    <row r="26" spans="2:163" x14ac:dyDescent="0.15">
      <c r="EQ26" s="20"/>
    </row>
    <row r="27" spans="2:163" x14ac:dyDescent="0.15">
      <c r="EQ27" s="20"/>
    </row>
    <row r="28" spans="2:163" x14ac:dyDescent="0.15">
      <c r="EQ28" s="20"/>
    </row>
    <row r="29" spans="2:163" x14ac:dyDescent="0.15">
      <c r="EQ29" s="20"/>
    </row>
    <row r="30" spans="2:163" x14ac:dyDescent="0.15">
      <c r="EQ30" s="20"/>
    </row>
    <row r="31" spans="2:163" x14ac:dyDescent="0.15">
      <c r="EQ31" s="20"/>
    </row>
    <row r="32" spans="2:163" x14ac:dyDescent="0.15">
      <c r="EQ32" s="20"/>
    </row>
    <row r="33" spans="147:147" x14ac:dyDescent="0.15">
      <c r="EQ33" s="20"/>
    </row>
    <row r="34" spans="147:147" x14ac:dyDescent="0.15">
      <c r="EQ34" s="20"/>
    </row>
    <row r="35" spans="147:147" x14ac:dyDescent="0.15">
      <c r="EQ35" s="20"/>
    </row>
    <row r="36" spans="147:147" x14ac:dyDescent="0.15">
      <c r="EQ36" s="20"/>
    </row>
    <row r="37" spans="147:147" x14ac:dyDescent="0.15">
      <c r="EQ37" s="20"/>
    </row>
    <row r="38" spans="147:147" x14ac:dyDescent="0.15">
      <c r="EQ38" s="20"/>
    </row>
    <row r="39" spans="147:147" x14ac:dyDescent="0.15">
      <c r="EQ39" s="20"/>
    </row>
    <row r="40" spans="147:147" x14ac:dyDescent="0.15">
      <c r="EQ40" s="20"/>
    </row>
    <row r="41" spans="147:147" x14ac:dyDescent="0.15">
      <c r="EQ41" s="20"/>
    </row>
    <row r="42" spans="147:147" x14ac:dyDescent="0.15">
      <c r="EQ42" s="20"/>
    </row>
    <row r="43" spans="147:147" x14ac:dyDescent="0.15">
      <c r="EQ43" s="20"/>
    </row>
    <row r="44" spans="147:147" x14ac:dyDescent="0.15">
      <c r="EQ44" s="20"/>
    </row>
    <row r="45" spans="147:147" x14ac:dyDescent="0.15">
      <c r="EQ45" s="20"/>
    </row>
    <row r="46" spans="147:147" x14ac:dyDescent="0.15">
      <c r="EQ46" s="20"/>
    </row>
    <row r="47" spans="147:147" x14ac:dyDescent="0.15">
      <c r="EQ47" s="20"/>
    </row>
    <row r="48" spans="147:147" x14ac:dyDescent="0.15">
      <c r="EQ48" s="20"/>
    </row>
    <row r="49" spans="147:147" x14ac:dyDescent="0.15">
      <c r="EQ49" s="20"/>
    </row>
    <row r="50" spans="147:147" x14ac:dyDescent="0.15">
      <c r="EQ50" s="20"/>
    </row>
    <row r="51" spans="147:147" x14ac:dyDescent="0.15">
      <c r="EQ51" s="20"/>
    </row>
    <row r="52" spans="147:147" x14ac:dyDescent="0.15">
      <c r="EQ52" s="20"/>
    </row>
    <row r="53" spans="147:147" x14ac:dyDescent="0.15">
      <c r="EQ53" s="20"/>
    </row>
    <row r="54" spans="147:147" x14ac:dyDescent="0.15">
      <c r="EQ54" s="20"/>
    </row>
    <row r="55" spans="147:147" x14ac:dyDescent="0.15">
      <c r="EQ55" s="20"/>
    </row>
    <row r="56" spans="147:147" x14ac:dyDescent="0.15">
      <c r="EQ56" s="20"/>
    </row>
    <row r="57" spans="147:147" x14ac:dyDescent="0.15">
      <c r="EQ57" s="20"/>
    </row>
    <row r="58" spans="147:147" x14ac:dyDescent="0.15">
      <c r="EQ58" s="20"/>
    </row>
    <row r="59" spans="147:147" x14ac:dyDescent="0.15">
      <c r="EQ59" s="20"/>
    </row>
    <row r="60" spans="147:147" x14ac:dyDescent="0.15">
      <c r="EQ60" s="20"/>
    </row>
    <row r="61" spans="147:147" x14ac:dyDescent="0.15">
      <c r="EQ61" s="20"/>
    </row>
    <row r="62" spans="147:147" x14ac:dyDescent="0.15">
      <c r="EQ62" s="20"/>
    </row>
    <row r="63" spans="147:147" x14ac:dyDescent="0.15">
      <c r="EQ63" s="20"/>
    </row>
    <row r="64" spans="147:147" x14ac:dyDescent="0.15">
      <c r="EQ64" s="20"/>
    </row>
    <row r="65" spans="147:147" x14ac:dyDescent="0.15">
      <c r="EQ65" s="20"/>
    </row>
    <row r="66" spans="147:147" x14ac:dyDescent="0.15">
      <c r="EQ66" s="20"/>
    </row>
    <row r="67" spans="147:147" x14ac:dyDescent="0.15">
      <c r="EQ67" s="20"/>
    </row>
    <row r="68" spans="147:147" x14ac:dyDescent="0.15">
      <c r="EQ68" s="20"/>
    </row>
    <row r="69" spans="147:147" x14ac:dyDescent="0.15">
      <c r="EQ69" s="20"/>
    </row>
    <row r="70" spans="147:147" x14ac:dyDescent="0.15">
      <c r="EQ70" s="20"/>
    </row>
    <row r="71" spans="147:147" x14ac:dyDescent="0.15">
      <c r="EQ71" s="20"/>
    </row>
    <row r="72" spans="147:147" x14ac:dyDescent="0.15">
      <c r="EQ72" s="20"/>
    </row>
    <row r="73" spans="147:147" x14ac:dyDescent="0.15">
      <c r="EQ73" s="20"/>
    </row>
    <row r="74" spans="147:147" x14ac:dyDescent="0.15">
      <c r="EQ74" s="20"/>
    </row>
    <row r="75" spans="147:147" x14ac:dyDescent="0.15">
      <c r="EQ75" s="20"/>
    </row>
    <row r="76" spans="147:147" x14ac:dyDescent="0.15">
      <c r="EQ76" s="20"/>
    </row>
    <row r="77" spans="147:147" x14ac:dyDescent="0.15">
      <c r="EQ77" s="20"/>
    </row>
    <row r="78" spans="147:147" x14ac:dyDescent="0.15">
      <c r="EQ78" s="20"/>
    </row>
    <row r="79" spans="147:147" x14ac:dyDescent="0.15">
      <c r="EQ79" s="20"/>
    </row>
    <row r="80" spans="147:147" x14ac:dyDescent="0.15">
      <c r="EQ80" s="20"/>
    </row>
    <row r="81" spans="147:147" x14ac:dyDescent="0.15">
      <c r="EQ81" s="20"/>
    </row>
    <row r="82" spans="147:147" x14ac:dyDescent="0.15">
      <c r="EQ82" s="20"/>
    </row>
    <row r="83" spans="147:147" x14ac:dyDescent="0.15">
      <c r="EQ83" s="20"/>
    </row>
    <row r="84" spans="147:147" x14ac:dyDescent="0.15">
      <c r="EQ84" s="20"/>
    </row>
    <row r="85" spans="147:147" x14ac:dyDescent="0.15">
      <c r="EQ85" s="20"/>
    </row>
    <row r="86" spans="147:147" x14ac:dyDescent="0.15">
      <c r="EQ86" s="20"/>
    </row>
    <row r="87" spans="147:147" x14ac:dyDescent="0.15">
      <c r="EQ87" s="20"/>
    </row>
    <row r="88" spans="147:147" x14ac:dyDescent="0.15">
      <c r="EQ88" s="20"/>
    </row>
    <row r="89" spans="147:147" x14ac:dyDescent="0.15">
      <c r="EQ89" s="20"/>
    </row>
    <row r="90" spans="147:147" x14ac:dyDescent="0.15">
      <c r="EQ90" s="20"/>
    </row>
    <row r="91" spans="147:147" x14ac:dyDescent="0.15">
      <c r="EQ91" s="20"/>
    </row>
    <row r="92" spans="147:147" x14ac:dyDescent="0.15">
      <c r="EQ92" s="20"/>
    </row>
    <row r="93" spans="147:147" x14ac:dyDescent="0.15">
      <c r="EQ93" s="20"/>
    </row>
    <row r="94" spans="147:147" x14ac:dyDescent="0.15">
      <c r="EQ94" s="20"/>
    </row>
    <row r="95" spans="147:147" x14ac:dyDescent="0.15">
      <c r="EQ95" s="20"/>
    </row>
    <row r="96" spans="147:147" x14ac:dyDescent="0.15">
      <c r="EQ96" s="20"/>
    </row>
    <row r="97" spans="147:147" x14ac:dyDescent="0.15">
      <c r="EQ97" s="20"/>
    </row>
    <row r="98" spans="147:147" x14ac:dyDescent="0.15">
      <c r="EQ98" s="20"/>
    </row>
    <row r="99" spans="147:147" x14ac:dyDescent="0.15">
      <c r="EQ99" s="20"/>
    </row>
    <row r="100" spans="147:147" x14ac:dyDescent="0.15">
      <c r="EQ100" s="20"/>
    </row>
    <row r="101" spans="147:147" x14ac:dyDescent="0.15">
      <c r="EQ101" s="20"/>
    </row>
    <row r="102" spans="147:147" x14ac:dyDescent="0.15">
      <c r="EQ102" s="20"/>
    </row>
    <row r="103" spans="147:147" x14ac:dyDescent="0.15">
      <c r="EQ103" s="20"/>
    </row>
    <row r="104" spans="147:147" x14ac:dyDescent="0.15">
      <c r="EQ104" s="20"/>
    </row>
    <row r="105" spans="147:147" x14ac:dyDescent="0.15">
      <c r="EQ105" s="20"/>
    </row>
    <row r="106" spans="147:147" x14ac:dyDescent="0.15">
      <c r="EQ106" s="20"/>
    </row>
    <row r="107" spans="147:147" x14ac:dyDescent="0.15">
      <c r="EQ107" s="20"/>
    </row>
    <row r="108" spans="147:147" x14ac:dyDescent="0.15">
      <c r="EQ108" s="20"/>
    </row>
    <row r="109" spans="147:147" x14ac:dyDescent="0.15">
      <c r="EQ109" s="20"/>
    </row>
    <row r="110" spans="147:147" x14ac:dyDescent="0.15">
      <c r="EQ110" s="20"/>
    </row>
    <row r="111" spans="147:147" x14ac:dyDescent="0.15">
      <c r="EQ111" s="20"/>
    </row>
    <row r="112" spans="147:147" x14ac:dyDescent="0.15">
      <c r="EQ112" s="20"/>
    </row>
    <row r="113" spans="147:147" x14ac:dyDescent="0.15">
      <c r="EQ113" s="20"/>
    </row>
    <row r="114" spans="147:147" x14ac:dyDescent="0.15">
      <c r="EQ114" s="20"/>
    </row>
    <row r="115" spans="147:147" x14ac:dyDescent="0.15">
      <c r="EQ115" s="20"/>
    </row>
    <row r="116" spans="147:147" x14ac:dyDescent="0.15">
      <c r="EQ116" s="20"/>
    </row>
    <row r="117" spans="147:147" x14ac:dyDescent="0.15">
      <c r="EQ117" s="20"/>
    </row>
    <row r="118" spans="147:147" x14ac:dyDescent="0.15">
      <c r="EQ118" s="20"/>
    </row>
    <row r="119" spans="147:147" x14ac:dyDescent="0.15">
      <c r="EQ119" s="20"/>
    </row>
    <row r="120" spans="147:147" x14ac:dyDescent="0.15">
      <c r="EQ120" s="20"/>
    </row>
    <row r="121" spans="147:147" x14ac:dyDescent="0.15">
      <c r="EQ121" s="20"/>
    </row>
    <row r="122" spans="147:147" x14ac:dyDescent="0.15">
      <c r="EQ122" s="20"/>
    </row>
    <row r="123" spans="147:147" x14ac:dyDescent="0.15">
      <c r="EQ123" s="20"/>
    </row>
    <row r="124" spans="147:147" x14ac:dyDescent="0.15">
      <c r="EQ124" s="20"/>
    </row>
    <row r="125" spans="147:147" x14ac:dyDescent="0.15">
      <c r="EQ125" s="20"/>
    </row>
    <row r="126" spans="147:147" x14ac:dyDescent="0.15">
      <c r="EQ126" s="20"/>
    </row>
    <row r="127" spans="147:147" x14ac:dyDescent="0.15">
      <c r="EQ127" s="20"/>
    </row>
    <row r="128" spans="147:147" x14ac:dyDescent="0.15">
      <c r="EQ128" s="20"/>
    </row>
    <row r="129" spans="147:147" x14ac:dyDescent="0.15">
      <c r="EQ129" s="20"/>
    </row>
    <row r="130" spans="147:147" x14ac:dyDescent="0.15">
      <c r="EQ130" s="20"/>
    </row>
    <row r="131" spans="147:147" x14ac:dyDescent="0.15">
      <c r="EQ131" s="20"/>
    </row>
    <row r="132" spans="147:147" x14ac:dyDescent="0.15">
      <c r="EQ132" s="20"/>
    </row>
    <row r="133" spans="147:147" x14ac:dyDescent="0.15">
      <c r="EQ133" s="20"/>
    </row>
    <row r="134" spans="147:147" x14ac:dyDescent="0.15">
      <c r="EQ134" s="20"/>
    </row>
    <row r="135" spans="147:147" x14ac:dyDescent="0.15">
      <c r="EQ135" s="20"/>
    </row>
    <row r="136" spans="147:147" x14ac:dyDescent="0.15">
      <c r="EQ136" s="20"/>
    </row>
    <row r="137" spans="147:147" x14ac:dyDescent="0.15">
      <c r="EQ137" s="20"/>
    </row>
    <row r="138" spans="147:147" x14ac:dyDescent="0.15">
      <c r="EQ138" s="20"/>
    </row>
    <row r="139" spans="147:147" x14ac:dyDescent="0.15">
      <c r="EQ139" s="20"/>
    </row>
    <row r="140" spans="147:147" x14ac:dyDescent="0.15">
      <c r="EQ140" s="20"/>
    </row>
    <row r="141" spans="147:147" x14ac:dyDescent="0.15">
      <c r="EQ141" s="20"/>
    </row>
    <row r="142" spans="147:147" x14ac:dyDescent="0.15">
      <c r="EQ142" s="20"/>
    </row>
    <row r="143" spans="147:147" x14ac:dyDescent="0.15">
      <c r="EQ143" s="20"/>
    </row>
    <row r="144" spans="147:147" x14ac:dyDescent="0.15">
      <c r="EQ144" s="20"/>
    </row>
    <row r="145" spans="147:147" x14ac:dyDescent="0.15">
      <c r="EQ145" s="20"/>
    </row>
    <row r="146" spans="147:147" x14ac:dyDescent="0.15">
      <c r="EQ146" s="20"/>
    </row>
    <row r="147" spans="147:147" x14ac:dyDescent="0.15">
      <c r="EQ147" s="20"/>
    </row>
    <row r="148" spans="147:147" x14ac:dyDescent="0.15">
      <c r="EQ148" s="20"/>
    </row>
    <row r="149" spans="147:147" x14ac:dyDescent="0.15">
      <c r="EQ149" s="20"/>
    </row>
    <row r="150" spans="147:147" x14ac:dyDescent="0.15">
      <c r="EQ150" s="20"/>
    </row>
    <row r="151" spans="147:147" x14ac:dyDescent="0.15">
      <c r="EQ151" s="20"/>
    </row>
    <row r="152" spans="147:147" x14ac:dyDescent="0.15">
      <c r="EQ152" s="20"/>
    </row>
    <row r="153" spans="147:147" x14ac:dyDescent="0.15">
      <c r="EQ153" s="20"/>
    </row>
    <row r="154" spans="147:147" x14ac:dyDescent="0.15">
      <c r="EQ154" s="20"/>
    </row>
    <row r="155" spans="147:147" x14ac:dyDescent="0.15">
      <c r="EQ155" s="20"/>
    </row>
    <row r="156" spans="147:147" x14ac:dyDescent="0.15">
      <c r="EQ156" s="20"/>
    </row>
    <row r="157" spans="147:147" x14ac:dyDescent="0.15">
      <c r="EQ157" s="20"/>
    </row>
    <row r="158" spans="147:147" x14ac:dyDescent="0.15">
      <c r="EQ158" s="20"/>
    </row>
    <row r="159" spans="147:147" x14ac:dyDescent="0.15">
      <c r="EQ159" s="20"/>
    </row>
    <row r="160" spans="147:147" x14ac:dyDescent="0.15">
      <c r="EQ160" s="20"/>
    </row>
    <row r="161" spans="147:147" x14ac:dyDescent="0.15">
      <c r="EQ161" s="20"/>
    </row>
    <row r="162" spans="147:147" x14ac:dyDescent="0.15">
      <c r="EQ162" s="20"/>
    </row>
    <row r="163" spans="147:147" x14ac:dyDescent="0.15">
      <c r="EQ163" s="20"/>
    </row>
    <row r="164" spans="147:147" x14ac:dyDescent="0.15">
      <c r="EQ164" s="20"/>
    </row>
    <row r="165" spans="147:147" x14ac:dyDescent="0.15">
      <c r="EQ165" s="20"/>
    </row>
    <row r="166" spans="147:147" x14ac:dyDescent="0.15">
      <c r="EQ166" s="20"/>
    </row>
    <row r="167" spans="147:147" x14ac:dyDescent="0.15">
      <c r="EQ167" s="20"/>
    </row>
    <row r="168" spans="147:147" x14ac:dyDescent="0.15">
      <c r="EQ168" s="20"/>
    </row>
    <row r="169" spans="147:147" x14ac:dyDescent="0.15">
      <c r="EQ169" s="20"/>
    </row>
    <row r="170" spans="147:147" x14ac:dyDescent="0.15">
      <c r="EQ170" s="20"/>
    </row>
    <row r="171" spans="147:147" x14ac:dyDescent="0.15">
      <c r="EQ171" s="20"/>
    </row>
    <row r="172" spans="147:147" x14ac:dyDescent="0.15">
      <c r="EQ172" s="20"/>
    </row>
    <row r="173" spans="147:147" x14ac:dyDescent="0.15">
      <c r="EQ173" s="20"/>
    </row>
    <row r="174" spans="147:147" x14ac:dyDescent="0.15">
      <c r="EQ174" s="20"/>
    </row>
    <row r="175" spans="147:147" x14ac:dyDescent="0.15">
      <c r="EQ175" s="20"/>
    </row>
    <row r="176" spans="147:147" x14ac:dyDescent="0.15">
      <c r="EQ176" s="20"/>
    </row>
    <row r="177" spans="147:147" x14ac:dyDescent="0.15">
      <c r="EQ177" s="20"/>
    </row>
    <row r="178" spans="147:147" x14ac:dyDescent="0.15">
      <c r="EQ178" s="20"/>
    </row>
    <row r="179" spans="147:147" x14ac:dyDescent="0.15">
      <c r="EQ179" s="20"/>
    </row>
    <row r="180" spans="147:147" x14ac:dyDescent="0.15">
      <c r="EQ180" s="20"/>
    </row>
    <row r="181" spans="147:147" x14ac:dyDescent="0.15">
      <c r="EQ181" s="20"/>
    </row>
    <row r="182" spans="147:147" x14ac:dyDescent="0.15">
      <c r="EQ182" s="20"/>
    </row>
    <row r="183" spans="147:147" x14ac:dyDescent="0.15">
      <c r="EQ183" s="20"/>
    </row>
    <row r="184" spans="147:147" x14ac:dyDescent="0.15">
      <c r="EQ184" s="20"/>
    </row>
    <row r="185" spans="147:147" x14ac:dyDescent="0.15">
      <c r="EQ185" s="20"/>
    </row>
    <row r="186" spans="147:147" x14ac:dyDescent="0.15">
      <c r="EQ186" s="20"/>
    </row>
    <row r="187" spans="147:147" x14ac:dyDescent="0.15">
      <c r="EQ187" s="20"/>
    </row>
    <row r="188" spans="147:147" x14ac:dyDescent="0.15">
      <c r="EQ188" s="20"/>
    </row>
    <row r="189" spans="147:147" x14ac:dyDescent="0.15">
      <c r="EQ189" s="20"/>
    </row>
    <row r="190" spans="147:147" x14ac:dyDescent="0.15">
      <c r="EQ190" s="20"/>
    </row>
    <row r="191" spans="147:147" x14ac:dyDescent="0.15">
      <c r="EQ191" s="20"/>
    </row>
    <row r="192" spans="147:147" x14ac:dyDescent="0.15">
      <c r="EQ192" s="20"/>
    </row>
    <row r="193" spans="147:147" x14ac:dyDescent="0.15">
      <c r="EQ193" s="20"/>
    </row>
    <row r="194" spans="147:147" x14ac:dyDescent="0.15">
      <c r="EQ194" s="20"/>
    </row>
    <row r="195" spans="147:147" x14ac:dyDescent="0.15">
      <c r="EQ195" s="20"/>
    </row>
    <row r="196" spans="147:147" x14ac:dyDescent="0.15">
      <c r="EQ196" s="20"/>
    </row>
    <row r="197" spans="147:147" x14ac:dyDescent="0.15">
      <c r="EQ197" s="20"/>
    </row>
    <row r="198" spans="147:147" x14ac:dyDescent="0.15">
      <c r="EQ198" s="20"/>
    </row>
    <row r="199" spans="147:147" x14ac:dyDescent="0.15">
      <c r="EQ199" s="20"/>
    </row>
    <row r="200" spans="147:147" x14ac:dyDescent="0.15">
      <c r="EQ200" s="20"/>
    </row>
    <row r="201" spans="147:147" x14ac:dyDescent="0.15">
      <c r="EQ201" s="20"/>
    </row>
    <row r="202" spans="147:147" x14ac:dyDescent="0.15">
      <c r="EQ202" s="20"/>
    </row>
    <row r="203" spans="147:147" x14ac:dyDescent="0.15">
      <c r="EQ203" s="20"/>
    </row>
    <row r="204" spans="147:147" x14ac:dyDescent="0.15">
      <c r="EQ204" s="20"/>
    </row>
    <row r="205" spans="147:147" x14ac:dyDescent="0.15">
      <c r="EQ205" s="20"/>
    </row>
    <row r="206" spans="147:147" x14ac:dyDescent="0.15">
      <c r="EQ206" s="20"/>
    </row>
    <row r="207" spans="147:147" x14ac:dyDescent="0.15">
      <c r="EQ207" s="20"/>
    </row>
    <row r="208" spans="147:147" x14ac:dyDescent="0.15">
      <c r="EQ208" s="20"/>
    </row>
    <row r="209" spans="147:147" x14ac:dyDescent="0.15">
      <c r="EQ209" s="20"/>
    </row>
    <row r="210" spans="147:147" x14ac:dyDescent="0.15">
      <c r="EQ210" s="20"/>
    </row>
    <row r="211" spans="147:147" x14ac:dyDescent="0.15">
      <c r="EQ211" s="20"/>
    </row>
    <row r="212" spans="147:147" x14ac:dyDescent="0.15">
      <c r="EQ212" s="20"/>
    </row>
    <row r="213" spans="147:147" x14ac:dyDescent="0.15">
      <c r="EQ213" s="20"/>
    </row>
    <row r="214" spans="147:147" x14ac:dyDescent="0.15">
      <c r="EQ214" s="20"/>
    </row>
    <row r="215" spans="147:147" x14ac:dyDescent="0.15">
      <c r="EQ215" s="20"/>
    </row>
    <row r="216" spans="147:147" x14ac:dyDescent="0.15">
      <c r="EQ216" s="20"/>
    </row>
    <row r="217" spans="147:147" x14ac:dyDescent="0.15">
      <c r="EQ217" s="20"/>
    </row>
    <row r="218" spans="147:147" x14ac:dyDescent="0.15">
      <c r="EQ218" s="20"/>
    </row>
    <row r="219" spans="147:147" x14ac:dyDescent="0.15">
      <c r="EQ219" s="20"/>
    </row>
    <row r="220" spans="147:147" x14ac:dyDescent="0.15">
      <c r="EQ220" s="20"/>
    </row>
    <row r="221" spans="147:147" x14ac:dyDescent="0.15">
      <c r="EQ221" s="20"/>
    </row>
    <row r="222" spans="147:147" x14ac:dyDescent="0.15">
      <c r="EQ222" s="20"/>
    </row>
    <row r="223" spans="147:147" x14ac:dyDescent="0.15">
      <c r="EQ223" s="20"/>
    </row>
    <row r="224" spans="147:147" x14ac:dyDescent="0.15">
      <c r="EQ224" s="20"/>
    </row>
    <row r="225" spans="147:147" x14ac:dyDescent="0.15">
      <c r="EQ225" s="20"/>
    </row>
    <row r="226" spans="147:147" x14ac:dyDescent="0.15">
      <c r="EQ226" s="20"/>
    </row>
    <row r="227" spans="147:147" x14ac:dyDescent="0.15">
      <c r="EQ227" s="20"/>
    </row>
    <row r="228" spans="147:147" x14ac:dyDescent="0.15">
      <c r="EQ228" s="20"/>
    </row>
    <row r="229" spans="147:147" x14ac:dyDescent="0.15">
      <c r="EQ229" s="20"/>
    </row>
    <row r="230" spans="147:147" x14ac:dyDescent="0.15">
      <c r="EQ230" s="20"/>
    </row>
    <row r="231" spans="147:147" x14ac:dyDescent="0.15">
      <c r="EQ231" s="20"/>
    </row>
    <row r="232" spans="147:147" x14ac:dyDescent="0.15">
      <c r="EQ232" s="20"/>
    </row>
    <row r="233" spans="147:147" x14ac:dyDescent="0.15">
      <c r="EQ233" s="20"/>
    </row>
    <row r="234" spans="147:147" x14ac:dyDescent="0.15">
      <c r="EQ234" s="20"/>
    </row>
    <row r="235" spans="147:147" x14ac:dyDescent="0.15">
      <c r="EQ235" s="20"/>
    </row>
    <row r="236" spans="147:147" x14ac:dyDescent="0.15">
      <c r="EQ236" s="20"/>
    </row>
    <row r="237" spans="147:147" x14ac:dyDescent="0.15">
      <c r="EQ237" s="20"/>
    </row>
    <row r="238" spans="147:147" x14ac:dyDescent="0.15">
      <c r="EQ238" s="20"/>
    </row>
    <row r="239" spans="147:147" x14ac:dyDescent="0.15">
      <c r="EQ239" s="20"/>
    </row>
    <row r="240" spans="147:147" x14ac:dyDescent="0.15">
      <c r="EQ240" s="20"/>
    </row>
    <row r="241" spans="147:147" x14ac:dyDescent="0.15">
      <c r="EQ241" s="20"/>
    </row>
    <row r="242" spans="147:147" x14ac:dyDescent="0.15">
      <c r="EQ242" s="20"/>
    </row>
    <row r="243" spans="147:147" x14ac:dyDescent="0.15">
      <c r="EQ243" s="20"/>
    </row>
    <row r="244" spans="147:147" x14ac:dyDescent="0.15">
      <c r="EQ244" s="20"/>
    </row>
    <row r="245" spans="147:147" x14ac:dyDescent="0.15">
      <c r="EQ245" s="20"/>
    </row>
    <row r="246" spans="147:147" x14ac:dyDescent="0.15">
      <c r="EQ246" s="20"/>
    </row>
    <row r="247" spans="147:147" x14ac:dyDescent="0.15">
      <c r="EQ247" s="20"/>
    </row>
    <row r="248" spans="147:147" x14ac:dyDescent="0.15">
      <c r="EQ248" s="20"/>
    </row>
    <row r="249" spans="147:147" x14ac:dyDescent="0.15">
      <c r="EQ249" s="20"/>
    </row>
    <row r="250" spans="147:147" x14ac:dyDescent="0.15">
      <c r="EQ250" s="20"/>
    </row>
    <row r="251" spans="147:147" x14ac:dyDescent="0.15">
      <c r="EQ251" s="20"/>
    </row>
    <row r="252" spans="147:147" x14ac:dyDescent="0.15">
      <c r="EQ252" s="20"/>
    </row>
    <row r="253" spans="147:147" x14ac:dyDescent="0.15">
      <c r="EQ253" s="20"/>
    </row>
    <row r="254" spans="147:147" x14ac:dyDescent="0.15">
      <c r="EQ254" s="20"/>
    </row>
    <row r="255" spans="147:147" x14ac:dyDescent="0.15">
      <c r="EQ255" s="20"/>
    </row>
    <row r="256" spans="147:147" x14ac:dyDescent="0.15">
      <c r="EQ256" s="20"/>
    </row>
    <row r="257" spans="147:147" x14ac:dyDescent="0.15">
      <c r="EQ257" s="20"/>
    </row>
    <row r="258" spans="147:147" x14ac:dyDescent="0.15">
      <c r="EQ258" s="20"/>
    </row>
    <row r="259" spans="147:147" x14ac:dyDescent="0.15">
      <c r="EQ259" s="20"/>
    </row>
    <row r="260" spans="147:147" x14ac:dyDescent="0.15">
      <c r="EQ260" s="20"/>
    </row>
    <row r="261" spans="147:147" x14ac:dyDescent="0.15">
      <c r="EQ261" s="20"/>
    </row>
    <row r="262" spans="147:147" x14ac:dyDescent="0.15">
      <c r="EQ262" s="20"/>
    </row>
    <row r="263" spans="147:147" x14ac:dyDescent="0.15">
      <c r="EQ263" s="20"/>
    </row>
    <row r="264" spans="147:147" x14ac:dyDescent="0.15">
      <c r="EQ264" s="20"/>
    </row>
    <row r="265" spans="147:147" x14ac:dyDescent="0.15">
      <c r="EQ265" s="20"/>
    </row>
    <row r="266" spans="147:147" x14ac:dyDescent="0.15">
      <c r="EQ266" s="20"/>
    </row>
    <row r="267" spans="147:147" x14ac:dyDescent="0.15">
      <c r="EQ267" s="20"/>
    </row>
    <row r="268" spans="147:147" x14ac:dyDescent="0.15">
      <c r="EQ268" s="20"/>
    </row>
    <row r="269" spans="147:147" x14ac:dyDescent="0.15">
      <c r="EQ269" s="20"/>
    </row>
    <row r="270" spans="147:147" x14ac:dyDescent="0.15">
      <c r="EQ270" s="20"/>
    </row>
    <row r="271" spans="147:147" x14ac:dyDescent="0.15">
      <c r="EQ271" s="20"/>
    </row>
    <row r="272" spans="147:147" x14ac:dyDescent="0.15">
      <c r="EQ272" s="20"/>
    </row>
    <row r="273" spans="147:147" x14ac:dyDescent="0.15">
      <c r="EQ273" s="20"/>
    </row>
    <row r="274" spans="147:147" x14ac:dyDescent="0.15">
      <c r="EQ274" s="20"/>
    </row>
    <row r="275" spans="147:147" x14ac:dyDescent="0.15">
      <c r="EQ275" s="20"/>
    </row>
    <row r="276" spans="147:147" x14ac:dyDescent="0.15">
      <c r="EQ276" s="20"/>
    </row>
    <row r="277" spans="147:147" x14ac:dyDescent="0.15">
      <c r="EQ277" s="20"/>
    </row>
    <row r="278" spans="147:147" x14ac:dyDescent="0.15">
      <c r="EQ278" s="20"/>
    </row>
    <row r="279" spans="147:147" x14ac:dyDescent="0.15">
      <c r="EQ279" s="20"/>
    </row>
    <row r="280" spans="147:147" x14ac:dyDescent="0.15">
      <c r="EQ280" s="20"/>
    </row>
    <row r="281" spans="147:147" x14ac:dyDescent="0.15">
      <c r="EQ281" s="20"/>
    </row>
    <row r="282" spans="147:147" x14ac:dyDescent="0.15">
      <c r="EQ282" s="20"/>
    </row>
    <row r="283" spans="147:147" x14ac:dyDescent="0.15">
      <c r="EQ283" s="20"/>
    </row>
    <row r="284" spans="147:147" x14ac:dyDescent="0.15">
      <c r="EQ284" s="20"/>
    </row>
    <row r="285" spans="147:147" x14ac:dyDescent="0.15">
      <c r="EQ285" s="20"/>
    </row>
    <row r="286" spans="147:147" x14ac:dyDescent="0.15">
      <c r="EQ286" s="20"/>
    </row>
    <row r="287" spans="147:147" x14ac:dyDescent="0.15">
      <c r="EQ287" s="20"/>
    </row>
    <row r="288" spans="147:147" x14ac:dyDescent="0.15">
      <c r="EQ288" s="20"/>
    </row>
    <row r="289" spans="147:147" x14ac:dyDescent="0.15">
      <c r="EQ289" s="20"/>
    </row>
    <row r="290" spans="147:147" x14ac:dyDescent="0.15">
      <c r="EQ290" s="20"/>
    </row>
    <row r="291" spans="147:147" x14ac:dyDescent="0.15">
      <c r="EQ291" s="20"/>
    </row>
    <row r="292" spans="147:147" x14ac:dyDescent="0.15">
      <c r="EQ292" s="20"/>
    </row>
    <row r="293" spans="147:147" x14ac:dyDescent="0.15">
      <c r="EQ293" s="20"/>
    </row>
    <row r="294" spans="147:147" x14ac:dyDescent="0.15">
      <c r="EQ294" s="20"/>
    </row>
    <row r="295" spans="147:147" x14ac:dyDescent="0.15">
      <c r="EQ295" s="20"/>
    </row>
    <row r="296" spans="147:147" x14ac:dyDescent="0.15">
      <c r="EQ296" s="20"/>
    </row>
    <row r="297" spans="147:147" x14ac:dyDescent="0.15">
      <c r="EQ297" s="20"/>
    </row>
    <row r="298" spans="147:147" x14ac:dyDescent="0.15">
      <c r="EQ298" s="20"/>
    </row>
    <row r="299" spans="147:147" x14ac:dyDescent="0.15">
      <c r="EQ299" s="20"/>
    </row>
    <row r="300" spans="147:147" x14ac:dyDescent="0.15">
      <c r="EQ300" s="20"/>
    </row>
    <row r="301" spans="147:147" x14ac:dyDescent="0.15">
      <c r="EQ301" s="20"/>
    </row>
    <row r="302" spans="147:147" x14ac:dyDescent="0.15">
      <c r="EQ302" s="20"/>
    </row>
    <row r="303" spans="147:147" x14ac:dyDescent="0.15">
      <c r="EQ303" s="20"/>
    </row>
    <row r="304" spans="147:147" x14ac:dyDescent="0.15">
      <c r="EQ304" s="20"/>
    </row>
    <row r="305" spans="147:147" x14ac:dyDescent="0.15">
      <c r="EQ305" s="20"/>
    </row>
    <row r="306" spans="147:147" x14ac:dyDescent="0.15">
      <c r="EQ306" s="20"/>
    </row>
    <row r="307" spans="147:147" x14ac:dyDescent="0.15">
      <c r="EQ307" s="20"/>
    </row>
    <row r="308" spans="147:147" x14ac:dyDescent="0.15">
      <c r="EQ308" s="20"/>
    </row>
    <row r="309" spans="147:147" x14ac:dyDescent="0.15">
      <c r="EQ309" s="20"/>
    </row>
    <row r="310" spans="147:147" x14ac:dyDescent="0.15">
      <c r="EQ310" s="20"/>
    </row>
    <row r="311" spans="147:147" x14ac:dyDescent="0.15">
      <c r="EQ311" s="20"/>
    </row>
    <row r="312" spans="147:147" x14ac:dyDescent="0.15">
      <c r="EQ312" s="20"/>
    </row>
    <row r="313" spans="147:147" x14ac:dyDescent="0.15">
      <c r="EQ313" s="20"/>
    </row>
    <row r="314" spans="147:147" x14ac:dyDescent="0.15">
      <c r="EQ314" s="20"/>
    </row>
    <row r="315" spans="147:147" x14ac:dyDescent="0.15">
      <c r="EQ315" s="20"/>
    </row>
    <row r="316" spans="147:147" x14ac:dyDescent="0.15">
      <c r="EQ316" s="20"/>
    </row>
    <row r="317" spans="147:147" x14ac:dyDescent="0.15">
      <c r="EQ317" s="20"/>
    </row>
    <row r="318" spans="147:147" x14ac:dyDescent="0.15">
      <c r="EQ318" s="20"/>
    </row>
    <row r="319" spans="147:147" x14ac:dyDescent="0.15">
      <c r="EQ319" s="20"/>
    </row>
    <row r="320" spans="147:147" x14ac:dyDescent="0.15">
      <c r="EQ320" s="20"/>
    </row>
    <row r="321" spans="147:147" x14ac:dyDescent="0.15">
      <c r="EQ321" s="20"/>
    </row>
    <row r="322" spans="147:147" x14ac:dyDescent="0.15">
      <c r="EQ322" s="20"/>
    </row>
    <row r="323" spans="147:147" x14ac:dyDescent="0.15">
      <c r="EQ323" s="20"/>
    </row>
    <row r="324" spans="147:147" x14ac:dyDescent="0.15">
      <c r="EQ324" s="20"/>
    </row>
    <row r="325" spans="147:147" x14ac:dyDescent="0.15">
      <c r="EQ325" s="20"/>
    </row>
    <row r="326" spans="147:147" x14ac:dyDescent="0.15">
      <c r="EQ326" s="20"/>
    </row>
    <row r="327" spans="147:147" x14ac:dyDescent="0.15">
      <c r="EQ327" s="20"/>
    </row>
    <row r="328" spans="147:147" x14ac:dyDescent="0.15">
      <c r="EQ328" s="20"/>
    </row>
    <row r="329" spans="147:147" x14ac:dyDescent="0.15">
      <c r="EQ329" s="20"/>
    </row>
    <row r="330" spans="147:147" x14ac:dyDescent="0.15">
      <c r="EQ330" s="20"/>
    </row>
    <row r="331" spans="147:147" x14ac:dyDescent="0.15">
      <c r="EQ331" s="20"/>
    </row>
    <row r="332" spans="147:147" x14ac:dyDescent="0.15">
      <c r="EQ332" s="20"/>
    </row>
    <row r="333" spans="147:147" x14ac:dyDescent="0.15">
      <c r="EQ333" s="20"/>
    </row>
    <row r="334" spans="147:147" x14ac:dyDescent="0.15">
      <c r="EQ334" s="20"/>
    </row>
    <row r="335" spans="147:147" x14ac:dyDescent="0.15">
      <c r="EQ335" s="20"/>
    </row>
    <row r="336" spans="147:147" x14ac:dyDescent="0.15">
      <c r="EQ336" s="20"/>
    </row>
    <row r="337" spans="147:147" x14ac:dyDescent="0.15">
      <c r="EQ337" s="20"/>
    </row>
    <row r="338" spans="147:147" x14ac:dyDescent="0.15">
      <c r="EQ338" s="20"/>
    </row>
    <row r="339" spans="147:147" x14ac:dyDescent="0.15">
      <c r="EQ339" s="20"/>
    </row>
    <row r="340" spans="147:147" x14ac:dyDescent="0.15">
      <c r="EQ340" s="20"/>
    </row>
    <row r="341" spans="147:147" x14ac:dyDescent="0.15">
      <c r="EQ341" s="20"/>
    </row>
    <row r="342" spans="147:147" x14ac:dyDescent="0.15">
      <c r="EQ342" s="20"/>
    </row>
    <row r="343" spans="147:147" x14ac:dyDescent="0.15">
      <c r="EQ343" s="20"/>
    </row>
    <row r="344" spans="147:147" x14ac:dyDescent="0.15">
      <c r="EQ344" s="20"/>
    </row>
    <row r="345" spans="147:147" x14ac:dyDescent="0.15">
      <c r="EQ345" s="20"/>
    </row>
    <row r="346" spans="147:147" x14ac:dyDescent="0.15">
      <c r="EQ346" s="20"/>
    </row>
    <row r="347" spans="147:147" x14ac:dyDescent="0.15">
      <c r="EQ347" s="20"/>
    </row>
    <row r="348" spans="147:147" x14ac:dyDescent="0.15">
      <c r="EQ348" s="20"/>
    </row>
    <row r="349" spans="147:147" x14ac:dyDescent="0.15">
      <c r="EQ349" s="20"/>
    </row>
    <row r="350" spans="147:147" x14ac:dyDescent="0.15">
      <c r="EQ350" s="20"/>
    </row>
    <row r="351" spans="147:147" x14ac:dyDescent="0.15">
      <c r="EQ351" s="20"/>
    </row>
    <row r="352" spans="147:147" x14ac:dyDescent="0.15">
      <c r="EQ352" s="20"/>
    </row>
    <row r="353" spans="147:147" x14ac:dyDescent="0.15">
      <c r="EQ353" s="20"/>
    </row>
    <row r="354" spans="147:147" x14ac:dyDescent="0.15">
      <c r="EQ354" s="20"/>
    </row>
    <row r="355" spans="147:147" x14ac:dyDescent="0.15">
      <c r="EQ355" s="20"/>
    </row>
    <row r="356" spans="147:147" x14ac:dyDescent="0.15">
      <c r="EQ356" s="20"/>
    </row>
    <row r="357" spans="147:147" x14ac:dyDescent="0.15">
      <c r="EQ357" s="20"/>
    </row>
    <row r="358" spans="147:147" x14ac:dyDescent="0.15">
      <c r="EQ358" s="20"/>
    </row>
    <row r="359" spans="147:147" x14ac:dyDescent="0.15">
      <c r="EQ359" s="20"/>
    </row>
    <row r="360" spans="147:147" x14ac:dyDescent="0.15">
      <c r="EQ360" s="20"/>
    </row>
    <row r="361" spans="147:147" x14ac:dyDescent="0.15">
      <c r="EQ361" s="20"/>
    </row>
    <row r="362" spans="147:147" x14ac:dyDescent="0.15">
      <c r="EQ362" s="20"/>
    </row>
    <row r="363" spans="147:147" x14ac:dyDescent="0.15">
      <c r="EQ363" s="20"/>
    </row>
    <row r="364" spans="147:147" x14ac:dyDescent="0.15">
      <c r="EQ364" s="20"/>
    </row>
    <row r="365" spans="147:147" x14ac:dyDescent="0.15">
      <c r="EQ365" s="20"/>
    </row>
    <row r="366" spans="147:147" x14ac:dyDescent="0.15">
      <c r="EQ366" s="20"/>
    </row>
    <row r="367" spans="147:147" x14ac:dyDescent="0.15">
      <c r="EQ367" s="20"/>
    </row>
    <row r="368" spans="147:147" x14ac:dyDescent="0.15">
      <c r="EQ368" s="20"/>
    </row>
    <row r="369" spans="147:147" x14ac:dyDescent="0.15">
      <c r="EQ369" s="20"/>
    </row>
    <row r="370" spans="147:147" x14ac:dyDescent="0.15">
      <c r="EQ370" s="20"/>
    </row>
    <row r="371" spans="147:147" x14ac:dyDescent="0.15">
      <c r="EQ371" s="20"/>
    </row>
    <row r="372" spans="147:147" x14ac:dyDescent="0.15">
      <c r="EQ372" s="20"/>
    </row>
    <row r="373" spans="147:147" x14ac:dyDescent="0.15">
      <c r="EQ373" s="20"/>
    </row>
    <row r="374" spans="147:147" x14ac:dyDescent="0.15">
      <c r="EQ374" s="20"/>
    </row>
    <row r="375" spans="147:147" x14ac:dyDescent="0.15">
      <c r="EQ375" s="20"/>
    </row>
    <row r="376" spans="147:147" x14ac:dyDescent="0.15">
      <c r="EQ376" s="20"/>
    </row>
    <row r="377" spans="147:147" x14ac:dyDescent="0.15">
      <c r="EQ377" s="20"/>
    </row>
    <row r="378" spans="147:147" x14ac:dyDescent="0.15">
      <c r="EQ378" s="20"/>
    </row>
    <row r="379" spans="147:147" x14ac:dyDescent="0.15">
      <c r="EQ379" s="20"/>
    </row>
    <row r="380" spans="147:147" x14ac:dyDescent="0.15">
      <c r="EQ380" s="20"/>
    </row>
    <row r="381" spans="147:147" x14ac:dyDescent="0.15">
      <c r="EQ381" s="20"/>
    </row>
    <row r="382" spans="147:147" x14ac:dyDescent="0.15">
      <c r="EQ382" s="20"/>
    </row>
    <row r="383" spans="147:147" x14ac:dyDescent="0.15">
      <c r="EQ383" s="20"/>
    </row>
    <row r="384" spans="147:147" x14ac:dyDescent="0.15">
      <c r="EQ384" s="20"/>
    </row>
    <row r="385" spans="147:147" x14ac:dyDescent="0.15">
      <c r="EQ385" s="20"/>
    </row>
    <row r="386" spans="147:147" x14ac:dyDescent="0.15">
      <c r="EQ386" s="20"/>
    </row>
    <row r="387" spans="147:147" x14ac:dyDescent="0.15">
      <c r="EQ387" s="20"/>
    </row>
    <row r="388" spans="147:147" x14ac:dyDescent="0.15">
      <c r="EQ388" s="20"/>
    </row>
    <row r="389" spans="147:147" x14ac:dyDescent="0.15">
      <c r="EQ389" s="20"/>
    </row>
    <row r="390" spans="147:147" x14ac:dyDescent="0.15">
      <c r="EQ390" s="20"/>
    </row>
    <row r="391" spans="147:147" x14ac:dyDescent="0.15">
      <c r="EQ391" s="20"/>
    </row>
    <row r="392" spans="147:147" x14ac:dyDescent="0.15">
      <c r="EQ392" s="20"/>
    </row>
    <row r="393" spans="147:147" x14ac:dyDescent="0.15">
      <c r="EQ393" s="20"/>
    </row>
    <row r="394" spans="147:147" x14ac:dyDescent="0.15">
      <c r="EQ394" s="20"/>
    </row>
    <row r="395" spans="147:147" x14ac:dyDescent="0.15">
      <c r="EQ395" s="20"/>
    </row>
    <row r="396" spans="147:147" x14ac:dyDescent="0.15">
      <c r="EQ396" s="20"/>
    </row>
    <row r="397" spans="147:147" x14ac:dyDescent="0.15">
      <c r="EQ397" s="20"/>
    </row>
    <row r="398" spans="147:147" x14ac:dyDescent="0.15">
      <c r="EQ398" s="20"/>
    </row>
    <row r="399" spans="147:147" x14ac:dyDescent="0.15">
      <c r="EQ399" s="20"/>
    </row>
    <row r="400" spans="147:147" x14ac:dyDescent="0.15">
      <c r="EQ400" s="20"/>
    </row>
    <row r="401" spans="147:147" x14ac:dyDescent="0.15">
      <c r="EQ401" s="20"/>
    </row>
    <row r="402" spans="147:147" x14ac:dyDescent="0.15">
      <c r="EQ402" s="20"/>
    </row>
    <row r="403" spans="147:147" x14ac:dyDescent="0.15">
      <c r="EQ403" s="20"/>
    </row>
    <row r="404" spans="147:147" x14ac:dyDescent="0.15">
      <c r="EQ404" s="20"/>
    </row>
    <row r="405" spans="147:147" x14ac:dyDescent="0.15">
      <c r="EQ405" s="20"/>
    </row>
    <row r="406" spans="147:147" x14ac:dyDescent="0.15">
      <c r="EQ406" s="20"/>
    </row>
    <row r="407" spans="147:147" x14ac:dyDescent="0.15">
      <c r="EQ407" s="20"/>
    </row>
    <row r="408" spans="147:147" x14ac:dyDescent="0.15">
      <c r="EQ408" s="20"/>
    </row>
    <row r="409" spans="147:147" x14ac:dyDescent="0.15">
      <c r="EQ409" s="20"/>
    </row>
    <row r="410" spans="147:147" x14ac:dyDescent="0.15">
      <c r="EQ410" s="20"/>
    </row>
    <row r="411" spans="147:147" x14ac:dyDescent="0.15">
      <c r="EQ411" s="20"/>
    </row>
    <row r="412" spans="147:147" x14ac:dyDescent="0.15">
      <c r="EQ412" s="20"/>
    </row>
    <row r="413" spans="147:147" x14ac:dyDescent="0.15">
      <c r="EQ413" s="20"/>
    </row>
    <row r="414" spans="147:147" x14ac:dyDescent="0.15">
      <c r="EQ414" s="20"/>
    </row>
    <row r="415" spans="147:147" x14ac:dyDescent="0.15">
      <c r="EQ415" s="20"/>
    </row>
  </sheetData>
  <phoneticPr fontId="1"/>
  <conditionalFormatting sqref="G1:H1048576">
    <cfRule type="containsText" dxfId="16" priority="2" operator="containsText" text="聖">
      <formula>NOT(ISERROR(SEARCH("聖",G1)))</formula>
    </cfRule>
    <cfRule type="containsText" dxfId="15" priority="3" operator="containsText" text="血">
      <formula>NOT(ISERROR(SEARCH("血",G1)))</formula>
    </cfRule>
    <cfRule type="containsText" dxfId="14" priority="4" operator="containsText" text="緑">
      <formula>NOT(ISERROR(SEARCH("緑",G1)))</formula>
    </cfRule>
    <cfRule type="containsText" dxfId="13" priority="5" operator="containsText" text="死">
      <formula>NOT(ISERROR(SEARCH("死",G1)))</formula>
    </cfRule>
    <cfRule type="containsText" dxfId="12" priority="6" operator="containsText" text="星">
      <formula>NOT(ISERROR(SEARCH("星",G1)))</formula>
    </cfRule>
    <cfRule type="containsText" dxfId="11" priority="7" operator="containsText" text="地">
      <formula>NOT(ISERROR(SEARCH("地",G1)))</formula>
    </cfRule>
    <cfRule type="containsText" dxfId="10" priority="8" operator="containsText" text="水">
      <formula>NOT(ISERROR(SEARCH("水",G1)))</formula>
    </cfRule>
    <cfRule type="containsText" dxfId="9" priority="9" operator="containsText" text="風">
      <formula>NOT(ISERROR(SEARCH("風",G1)))</formula>
    </cfRule>
    <cfRule type="containsText" dxfId="8" priority="10" operator="containsText" text="火">
      <formula>NOT(ISERROR(SEARCH("火",G1)))</formula>
    </cfRule>
  </conditionalFormatting>
  <dataValidations count="2">
    <dataValidation imeMode="off" allowBlank="1" showInputMessage="1" showErrorMessage="1" sqref="AS11:AS13 AU11:AU13 AS1:AU10 AS14:AU1048576 AV1:EL1048576 D1:F1048576 I1:K1048576 M1:AR1048576"/>
    <dataValidation imeMode="on" allowBlank="1" showInputMessage="1" showErrorMessage="1" sqref="G1:H1048576 L1:L1048576 B1:C1048576 EM1:EQ1048576"/>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2"/>
  <sheetViews>
    <sheetView workbookViewId="0">
      <selection activeCell="H5" sqref="H5"/>
    </sheetView>
  </sheetViews>
  <sheetFormatPr defaultRowHeight="13.5" x14ac:dyDescent="0.15"/>
  <sheetData>
    <row r="1" spans="1:11" x14ac:dyDescent="0.15">
      <c r="A1" s="1"/>
      <c r="B1" s="1" t="s">
        <v>17</v>
      </c>
      <c r="C1" s="1" t="s">
        <v>5803</v>
      </c>
      <c r="D1" s="1" t="s">
        <v>5804</v>
      </c>
      <c r="E1" s="1" t="s">
        <v>5805</v>
      </c>
      <c r="F1" s="1" t="s">
        <v>5806</v>
      </c>
      <c r="G1" s="1" t="s">
        <v>5807</v>
      </c>
      <c r="H1" s="1" t="s">
        <v>5808</v>
      </c>
      <c r="K1" t="s">
        <v>5809</v>
      </c>
    </row>
    <row r="2" spans="1:11" x14ac:dyDescent="0.15">
      <c r="A2" s="1">
        <v>0</v>
      </c>
      <c r="B2" s="1" t="str">
        <f ca="1">IFERROR("**"&amp;B$1&amp;" Lv"&amp;$A2&amp;CHAR(10)&amp;"|名称|主系統|副系統|消費|使用場面|簡易分類|"&amp;CHAR(10)&amp;IFERROR(myConcat(INDIRECT("Spell!O"&amp;MATCH(SpellOutput!B$1&amp;SpellOutput!$A2&amp;"S",Spell!$A:$A,0)&amp;":O"&amp;MATCH(SpellOutput!B$1&amp;SpellOutput!$A2&amp;"E",Spell!$A:$A,0))),myConcat(INDIRECT("Spell!O"&amp;MATCH(SpellOutput!B$1&amp;SpellOutput!$A2&amp;"S",Spell!$A:$A,0)))),"")</f>
        <v/>
      </c>
      <c r="C2" s="1" t="str">
        <f ca="1">IFERROR("**"&amp;C$1&amp;" Lv"&amp;$A2&amp;CHAR(10)&amp;"|名称|主系統|副系統|消費|使用場面|簡易分類|"&amp;CHAR(10)&amp;IFERROR(myConcat(INDIRECT("Spell!O"&amp;MATCH(SpellOutput!C$1&amp;SpellOutput!$A2&amp;"S",Spell!$A:$A,0)&amp;":O"&amp;MATCH(SpellOutput!C$1&amp;SpellOutput!$A2&amp;"E",Spell!$A:$A,0))),myConcat(INDIRECT("Spell!O"&amp;MATCH(SpellOutput!C$1&amp;SpellOutput!$A2&amp;"S",Spell!$A:$A,0)))),"")</f>
        <v xml:space="preserve">**Alteration Lv0
|名称|主系統|副系統|消費|使用場面|簡易分類|
|Air Shield|&amp;ref(Spell/P_Air.jpg,nolink,25x25,Air);1|||戦闘/陸上専用|自己強化|
|~|&gt;|&gt;|&gt;|&gt;|自身を大気の盾で覆い大半の射撃を80%で無効化します|
|Twist Fate|&amp;ref(Spell/P_Astral.jpg,nolink,25x25,Astral);1|||戦闘/水陸両用|自己強化|
|~|&gt;|&gt;|&gt;|&gt;|自身の運命を変えHPダメージを一度だけ無効化します|
|Hand of Dust|&amp;ref(Spell/P_Death.jpg,nolink,25x25,Death);1|||戦闘/水陸両用|近接攻撃|
|~|&gt;|&gt;|&gt;|&gt;|近くの敵1体に抵抗不能な攻撃を行います|
</v>
      </c>
      <c r="D2" s="1" t="str">
        <f ca="1">IFERROR("**"&amp;D$1&amp;" Lv"&amp;$A2&amp;CHAR(10)&amp;"|名称|主系統|副系統|消費|使用場面|簡易分類|"&amp;CHAR(10)&amp;IFERROR(myConcat(INDIRECT("Spell!O"&amp;MATCH(SpellOutput!D$1&amp;SpellOutput!$A2&amp;"S",Spell!$A:$A,0)&amp;":O"&amp;MATCH(SpellOutput!D$1&amp;SpellOutput!$A2&amp;"E",Spell!$A:$A,0))),myConcat(INDIRECT("Spell!O"&amp;MATCH(SpellOutput!D$1&amp;SpellOutput!$A2&amp;"S",Spell!$A:$A,0)))),"")</f>
        <v xml:space="preserve">**Evocation Lv0
|名称|主系統|副系統|消費|使用場面|簡易分類|
|Fire Flies|&amp;ref(Spell/P_Fire.jpg,nolink,25x25,Fire);1|||戦闘/陸上専用|攻撃|
|~|&gt;|&gt;|&gt;|&gt;|6発の火の粉を放ち攻撃します|
|Freezing Touch|&amp;ref(Spell/P_Water.jpg,nolink,25x25,Water);1|||戦闘/陸上専用|近接攻撃|
|~|&gt;|&gt;|&gt;|&gt;|近くの敵に冷気による攻撃を行います|
|Flying Shards|&amp;ref(Spell/P_Earth.jpg,nolink,25x25,Earth);1|||戦闘/陸上専用|攻撃|
|~|&gt;|&gt;|&gt;|&gt;|4+発の石片を放ち攻撃します|
</v>
      </c>
      <c r="E2" s="1" t="str">
        <f ca="1">IFERROR("**"&amp;E$1&amp;" Lv"&amp;$A2&amp;CHAR(10)&amp;"|名称|主系統|副系統|消費|使用場面|簡易分類|"&amp;CHAR(10)&amp;IFERROR(myConcat(INDIRECT("Spell!O"&amp;MATCH(SpellOutput!E$1&amp;SpellOutput!$A2&amp;"S",Spell!$A:$A,0)&amp;":O"&amp;MATCH(SpellOutput!E$1&amp;SpellOutput!$A2&amp;"E",Spell!$A:$A,0))),myConcat(INDIRECT("Spell!O"&amp;MATCH(SpellOutput!E$1&amp;SpellOutput!$A2&amp;"S",Spell!$A:$A,0)))),"")</f>
        <v/>
      </c>
      <c r="F2" s="1" t="str">
        <f ca="1">IFERROR("**"&amp;F$1&amp;" Lv"&amp;$A2&amp;CHAR(10)&amp;"|名称|主系統|副系統|消費|使用場面|簡易分類|"&amp;CHAR(10)&amp;IFERROR(myConcat(INDIRECT("Spell!O"&amp;MATCH(SpellOutput!F$1&amp;SpellOutput!$A2&amp;"S",Spell!$A:$A,0)&amp;":O"&amp;MATCH(SpellOutput!F$1&amp;SpellOutput!$A2&amp;"E",Spell!$A:$A,0))),myConcat(INDIRECT("Spell!O"&amp;MATCH(SpellOutput!F$1&amp;SpellOutput!$A2&amp;"S",Spell!$A:$A,0)))),"")</f>
        <v/>
      </c>
      <c r="G2" s="1" t="str">
        <f ca="1">IFERROR("**"&amp;G$1&amp;" Lv"&amp;$A2&amp;CHAR(10)&amp;"|名称|主系統|副系統|消費|使用場面|簡易分類|"&amp;CHAR(10)&amp;IFERROR(myConcat(INDIRECT("Spell!O"&amp;MATCH(SpellOutput!G$1&amp;SpellOutput!$A2&amp;"S",Spell!$A:$A,0)&amp;":O"&amp;MATCH(SpellOutput!G$1&amp;SpellOutput!$A2&amp;"E",Spell!$A:$A,0))),myConcat(INDIRECT("Spell!O"&amp;MATCH(SpellOutput!G$1&amp;SpellOutput!$A2&amp;"S",Spell!$A:$A,0)))),"")</f>
        <v xml:space="preserve">**Thaumaturgy Lv0
|名称|主系統|副系統|消費|使用場面|簡易分類|
|Sleep Ray|&amp;ref(Spell/P_Nature.jpg,nolink,25x25,Nature);1|||戦闘/水陸両用|催眠|
|~|&gt;|&gt;|&gt;|&gt;|近くの小範囲の敵を眠らせようと試みます|
</v>
      </c>
      <c r="H2" s="1" t="str">
        <f ca="1">IFERROR("**"&amp;H$1&amp;" Lv"&amp;$A2&amp;CHAR(10)&amp;"|名称|主系統|副系統|消費|使用場面|簡易分類|"&amp;CHAR(10)&amp;IFERROR(myConcat(INDIRECT("Spell!O"&amp;MATCH(SpellOutput!H$1&amp;SpellOutput!$A2&amp;"S",Spell!$A:$A,0)&amp;":O"&amp;MATCH(SpellOutput!H$1&amp;SpellOutput!$A2&amp;"E",Spell!$A:$A,0))),myConcat(INDIRECT("Spell!O"&amp;MATCH(SpellOutput!H$1&amp;SpellOutput!$A2&amp;"S",Spell!$A:$A,0)))),"")</f>
        <v xml:space="preserve">**Blood Magic Lv0
|名称|主系統|副系統|消費|使用場面|簡易分類|
|Bleed|&amp;ref(Spell/P_Blood.jpg,nolink,25x25,Blood);1||&amp;ref(Spell/V_Blood.jpg,nolink,25x25,Blood Slave);1|戦闘/水陸両用|出血|
|~|&gt;|&gt;|&gt;|&gt;|敵1体に大量出血を引き起こそうと試みます|
</v>
      </c>
      <c r="J2" s="1"/>
      <c r="K2" s="1" t="str">
        <f ca="1">IFERROR("**"&amp;K$1&amp;" Lv0"&amp;SUBSTITUTE(SUBSTITUTE(SUBSTITUTE(SUBSTITUTE(SUBSTITUTE(SUBSTITUTE(SUBSTITUTE(SUBSTITUTE(SUBSTITUTE(J2,"火"," - Fire Gods"),"風"," - Air Gods"),"水"," - Water Gods"),"地"," - Earth Gods"),"星"," - Astral Gods"),"死"," - Death Gods"),"緑"," - Nature Gods"),"血"," - Blood Gods"),"無"," - Generic Gods")&amp;CHAR(10)&amp;"|名称|主系統|副系統|消費|使用場面|簡易分類|"&amp;CHAR(10)&amp;IFERROR(myConcat(INDIRECT("Spell!O"&amp;MATCH(SpellOutput!K$1&amp;"0"&amp;SpellOutput!$J2&amp;"S",Spell!$A:$A,0)&amp;":O"&amp;MATCH(SpellOutput!K$1&amp;"0"&amp;SpellOutput!$J2&amp;"E",Spell!$A:$A,0))),myConcat(INDIRECT("Spell!O"&amp;MATCH(SpellOutput!K$1&amp;"0"&amp;SpellOutput!$J2&amp;"S",Spell!$A:$A,0)))),"")</f>
        <v xml:space="preserve">**Divine Lv0
|名称|主系統|副系統|消費|使用場面|簡易分類|
|Blessing|&amp;ref(Spell/P_Holy.jpg,nolink,25x25,Holy);1|||戦闘/水陸両用|祝福|
|~|&gt;|&gt;|&gt;|&gt;|中範囲の味方の神聖なユニットを祝福します|
|Sermon of Courage|&amp;ref(Spell/P_Holy.jpg,nolink,25x25,Holy);2|||戦闘/水陸両用|強化|
|~|&gt;|&gt;|&gt;|&gt;|中範囲の味方の士気を向上させます|
|Smite Demon|&amp;ref(Spell/P_Holy.jpg,nolink,25x25,Holy);2|||戦闘/水陸両用|攻撃|
|~|&gt;|&gt;|&gt;|&gt;|敵のデーモン1体を攻撃します|
|Holy Word|&amp;ref(Spell/P_Holy.jpg,nolink,25x25,Holy);2|||戦闘/水陸両用|唖然|
|~|&gt;|&gt;|&gt;|&gt;|敵の神聖なユニット1体の動きを短時間封じようと試みます|
|Holy Agenger|&amp;ref(Spell/P_Holy.jpg,nolink,25x25,Holy);2|||戦闘/水陸両用|自己強化|
|~|&gt;|&gt;|&gt;|&gt;|自身が傷付くと神聖なる矢で自動的に反撃します|
|Divine Blessing|&amp;ref(Spell/P_Holy.jpg,nolink,25x25,Holy);3|||戦闘/水陸両用|全体祝福|
|~|&gt;|&gt;|&gt;|&gt;|味方の神聖なユニット全員を祝福します|
|Fanaticism|&amp;ref(Spell/P_Holy.jpg,nolink,25x25,Holy);4|||戦闘/水陸両用|全体強化|
|~|&gt;|&gt;|&gt;|&gt;|味方全員の士気を向上させます|
|Divine Channeling|&amp;ref(Spell/P_Holy.jpg,nolink,25x25,Holy);5|||戦闘/水陸両用|戦闘呪附|
|~|&gt;|&gt;|&gt;|&gt;|味方の低位の聖職者の聖魔法技能を向上させます|
</v>
      </c>
    </row>
    <row r="3" spans="1:11" x14ac:dyDescent="0.15">
      <c r="A3" s="1">
        <v>1</v>
      </c>
      <c r="B3" s="1" t="str">
        <f ca="1">IFERROR("**"&amp;B$1&amp;" Lv"&amp;$A3&amp;CHAR(10)&amp;"|名称|主系統|副系統|消費|使用場面|簡易分類|"&amp;CHAR(10)&amp;IFERROR(myConcat(INDIRECT("Spell!O"&amp;MATCH(SpellOutput!B$1&amp;SpellOutput!$A3&amp;"S",Spell!$A:$A,0)&amp;":O"&amp;MATCH(SpellOutput!B$1&amp;SpellOutput!$A3&amp;"E",Spell!$A:$A,0))),myConcat(INDIRECT("Spell!O"&amp;MATCH(SpellOutput!B$1&amp;SpellOutput!$A3&amp;"S",Spell!$A:$A,0)))),"")</f>
        <v xml:space="preserve">**Conjuration Lv1
|名称|主系統|副系統|消費|使用場面|簡易分類|
|Summon Cave Grubs|&amp;ref(Spell/P_Earth.jpg,nolink,25x25,Earth);1||&amp;ref(Spell/V_Earth.jpg,nolink,25x25,Earth Gem);8|儀式/洞窟限定|兵士召喚|
|~|&gt;|&gt;|&gt;|&gt;|鉄を腐食させる地虫Cave Grubを5+体召喚します|
|Spirit Curse|&amp;ref(Spell/P_Death.jpg,nolink,25x25,Death);1||&amp;ref(Spell/V_Death.jpg,nolink,25x25,Death Gem);1|戦闘/水陸両用|弱体化|
|~|&gt;|&gt;|&gt;|&gt;|敵1体を呪い傷からの後遺症を受けやすくします|
|Black Servant|&amp;ref(Spell/P_Death.jpg,nolink,25x25,Death);2||&amp;ref(Spell/V_Death.jpg,nolink,25x25,Death Gem);5|儀式/水陸両用|指揮官召喚|
|~|&gt;|&gt;|&gt;|&gt;|偵察に役立つBlack Servantを召喚します|
|Tangle Vines|&amp;ref(Spell/P_Nature.jpg,nolink,25x25,Nature);1|||戦闘/水陸両用|捕縛|
|~|&gt;|&gt;|&gt;|&gt;|小範囲の敵を蔓で捕縛し動きを封じます|
|Summon Sea Dogs|&amp;ref(Spell/P_Nature.jpg,nolink,25x25,Nature);1|&amp;ref(Spell/P_Water.jpg,nolink,25x25,Water);1|&amp;ref(Spell/V_Nature.jpg,nolink,25x25,Nature Gem);3|儀式/水陸両用|兵士召喚|
|~|&gt;|&gt;|&gt;|&gt;|水陸両棲の犬Sea Dogを5+体召喚します|
|Summon Crocodiles|&amp;ref(Spell/P_Nature.jpg,nolink,25x25,Nature);1|&amp;ref(Spell/P_Water.jpg,nolink,25x25,Water);1|&amp;ref(Spell/V_Nature.jpg,nolink,25x25,Nature Gem);4|儀式/陸上専用|兵士召喚|
|~|&gt;|&gt;|&gt;|&gt;|強靭な鰐Crocodileを5+体召喚します|
|Summon Animals|&amp;ref(Spell/P_Nature.jpg,nolink,25x25,Nature);2||&amp;ref(Spell/V_Nature.jpg,nolink,25x25,Nature Gem);10|儀式/水陸両用|兵士召喚|
|~|&gt;|&gt;|&gt;|&gt;|地形に応じた様々な動物を15+体召喚します|
</v>
      </c>
      <c r="C3" s="1" t="str">
        <f ca="1">IFERROR("**"&amp;C$1&amp;" Lv"&amp;$A3&amp;CHAR(10)&amp;"|名称|主系統|副系統|消費|使用場面|簡易分類|"&amp;CHAR(10)&amp;IFERROR(myConcat(INDIRECT("Spell!O"&amp;MATCH(SpellOutput!C$1&amp;SpellOutput!$A3&amp;"S",Spell!$A:$A,0)&amp;":O"&amp;MATCH(SpellOutput!C$1&amp;SpellOutput!$A3&amp;"E",Spell!$A:$A,0))),myConcat(INDIRECT("Spell!O"&amp;MATCH(SpellOutput!C$1&amp;SpellOutput!$A3&amp;"S",Spell!$A:$A,0)))),"")</f>
        <v xml:space="preserve">**Alteration Lv1
|名称|主系統|副系統|消費|使用場面|簡易分類|
|Distill Gold|&amp;ref(Spell/P_Fire.jpg,nolink,25x25,Fire);1||&amp;ref(Spell/V_Fire.jpg,nolink,25x25,Fire Gem);1|儀式/水陸両用|錬金術|
|~|&gt;|&gt;|&gt;|&gt;|追加消費した火の宝石を金銭へと変換します|
|Charge Body|&amp;ref(Spell/P_Air.jpg,nolink,25x25,Air);1|||戦闘/水陸両用|自己強化|
|~|&gt;|&gt;|&gt;|&gt;|近接攻撃を受けると一度だけ自身と攻撃者を電撃で撃ちます|
|Aim|&amp;ref(Spell/P_Air.jpg,nolink,25x25,Air);1|||戦闘/水陸両用|強化|
|~|&gt;|&gt;|&gt;|&gt;|小範囲の味方の射撃精度を向上させます|
|False Fetters|&amp;ref(Spell/P_Air.jpg,nolink,25x25,Air);2|||戦闘/水陸両用|捕縛|
|~|&gt;|&gt;|&gt;|&gt;|中範囲の敵を幻の枷で捕らえようと試みます|
|Fists of Iron|&amp;ref(Spell/P_Earth.jpg,nolink,25x25,Earth);1|||戦闘/水陸両用|近接攻撃|
|~|&gt;|&gt;|&gt;|&gt;|近くの敵を鋼鉄化した拳の連打で攻撃します|
|Earth Grip|&amp;ref(Spell/P_Earth.jpg,nolink,25x25,Earth);1|||戦闘/水陸両用|捕縛|
|~|&gt;|&gt;|&gt;|&gt;|敵1体を地面に飲み込ませ動きを封じます|
|Earth Might|&amp;ref(Spell/P_Earth.jpg,nolink,25x25,Earth);2|||戦闘/水陸両用|強化|
|~|&gt;|&gt;|&gt;|&gt;|小範囲の味方の筋力を向上させます|
|Personal Luck|&amp;ref(Spell/P_Astral.jpg,nolink,25x25,Astral);1|||戦闘/水陸両用|自己強化|
|~|&gt;|&gt;|&gt;|&gt;|自身の運命を変え致命傷となる攻撃を75%で無効化します|
|Skeletal Body|&amp;ref(Spell/P_Death.jpg,nolink,25x25,Death);1|||戦闘/水陸両用|自己強化|
|~|&gt;|&gt;|&gt;|&gt;|自身を骨張らせ刺突への耐性を与えます|
|Hand of Death|&amp;ref(Spell/P_Death.jpg,nolink,25x25,Death);2|||戦闘/水陸両用|近接攻撃|
|~|&gt;|&gt;|&gt;|&gt;|近くの敵1体に強力で抵抗不能な攻撃を行います|
|Eagle Eyes|&amp;ref(Spell/P_Nature.jpg,nolink,25x25,Nature);1|||戦闘/水陸両用|自己強化|
|~|&gt;|&gt;|&gt;|&gt;|自身の射撃精度を向上させます|
|Poison Touch|&amp;ref(Spell/P_Nature.jpg,nolink,25x25,Nature);1|||戦闘/水陸両用|近接攻撃|
|~|&gt;|&gt;|&gt;|&gt;|近くの敵1体に毒による攻撃を行います|
|Resist Poison|&amp;ref(Spell/P_Nature.jpg,nolink,25x25,Nature);1|||戦闘/水陸両用|自己強化|
|~|&gt;|&gt;|&gt;|&gt;|自身に強い毒物耐性を与えます|
|Barkskin|&amp;ref(Spell/P_Nature.jpg,nolink,25x25,Nature);1|||戦闘/水陸両用|自己強化|
|~|&gt;|&gt;|&gt;|&gt;|自身の皮膚を変化させ防御力を10まで増加させます|
</v>
      </c>
      <c r="D3" s="1" t="str">
        <f ca="1">IFERROR("**"&amp;D$1&amp;" Lv"&amp;$A3&amp;CHAR(10)&amp;"|名称|主系統|副系統|消費|使用場面|簡易分類|"&amp;CHAR(10)&amp;IFERROR(myConcat(INDIRECT("Spell!O"&amp;MATCH(SpellOutput!D$1&amp;SpellOutput!$A3&amp;"S",Spell!$A:$A,0)&amp;":O"&amp;MATCH(SpellOutput!D$1&amp;SpellOutput!$A3&amp;"E",Spell!$A:$A,0))),myConcat(INDIRECT("Spell!O"&amp;MATCH(SpellOutput!D$1&amp;SpellOutput!$A3&amp;"S",Spell!$A:$A,0)))),"")</f>
        <v xml:space="preserve">**Evocation Lv1
|名称|主系統|副系統|消費|使用場面|簡易分類|
|Burning Hands|&amp;ref(Spell/P_Fire.jpg,nolink,25x25,Fire);1|||戦闘/陸上専用|近接攻撃|
|~|&gt;|&gt;|&gt;|&gt;|近くの小範囲を炎で攻撃します|
|Fire Darts|&amp;ref(Spell/P_Fire.jpg,nolink,25x25,Fire);1|||戦闘/陸上専用|攻撃|
|~|&gt;|&gt;|&gt;|&gt;|3+発の炎の矢を放ち攻撃します|
|Flame Bolt|&amp;ref(Spell/P_Fire.jpg,nolink,25x25,Fire);2|||戦闘/陸上専用|攻撃|
|~|&gt;|&gt;|&gt;|&gt;|強力な炎の太矢を放ち攻撃します|
|Shocking Grasp|&amp;ref(Spell/P_Air.jpg,nolink,25x25,Air);1|||戦闘/水陸両用|近接攻撃|
|~|&gt;|&gt;|&gt;|&gt;|近くの敵1体に電撃による攻撃を行います|
|Slime|&amp;ref(Spell/P_Water.jpg,nolink,25x25,Water);1|||戦闘/陸上専用|弱体化|
|~|&gt;|&gt;|&gt;|&gt;|小範囲の敵に粘着物を浴びせ動きを鈍らせます|
|Geyser|&amp;ref(Spell/P_Water.jpg,nolink,25x25,Water);1|&amp;ref(Spell/P_Fire.jpg,nolink,25x25,Fire);1||戦闘/水陸両用|攻撃|
|~|&gt;|&gt;|&gt;|&gt;|小範囲に熱湯を浴びせ攻撃します|
|Water Strike|&amp;ref(Spell/P_Water.jpg,nolink,25x25,Water);1|||戦闘/水中専用|攻撃|
|~|&gt;|&gt;|&gt;|&gt;|水流を操り攻撃します|
|Cold Bolt|&amp;ref(Spell/P_Water.jpg,nolink,25x25,Water);2|||戦闘/陸上専用|攻撃|
|~|&gt;|&gt;|&gt;|&gt;|射程の長い冷気の太矢で攻撃します|
|Acid Spray|&amp;ref(Spell/P_Water.jpg,nolink,25x25,Water);2|&amp;ref(Spell/P_Fire.jpg,nolink,25x25,Fire);1||戦闘/陸上専用|近接攻撃|
|~|&gt;|&gt;|&gt;|&gt;|近くの中範囲を強酸の飛沫で攻撃します|
|Astral Projection|&amp;ref(Spell/P_Astral.jpg,nolink,25x25,Astral);1||&amp;ref(Spell/V_Astral.jpg,nolink,25x25,Astral Pearl);2|儀式/水陸両用|占術|
|~|&gt;|&gt;|&gt;|&gt;|指定した州に自身の意識だけを飛ばし偵察します|
|Star Fires|&amp;ref(Spell/P_Astral.jpg,nolink,25x25,Astral);1|||戦闘/陸上専用|攻撃|
|~|&gt;|&gt;|&gt;|&gt;|2発の星の光を放ち攻撃します|
|Arcane Bolt|&amp;ref(Spell/P_Astral.jpg,nolink,25x25,Astral);2|||戦闘/水陸両用|攻撃|
|~|&gt;|&gt;|&gt;|&gt;|魔法生物だけを傷付ける魔法の矢で攻撃します|
|Vine Arrow|&amp;ref(Spell/P_Nature.jpg,nolink,25x25,Nature);1|||戦闘/陸上専用|攻撃|
|~|&gt;|&gt;|&gt;|&gt;|敵を絡めとる蔓の矢を放ち攻撃します|
</v>
      </c>
      <c r="E3" s="1" t="str">
        <f ca="1">IFERROR("**"&amp;E$1&amp;" Lv"&amp;$A3&amp;CHAR(10)&amp;"|名称|主系統|副系統|消費|使用場面|簡易分類|"&amp;CHAR(10)&amp;IFERROR(myConcat(INDIRECT("Spell!O"&amp;MATCH(SpellOutput!E$1&amp;SpellOutput!$A3&amp;"S",Spell!$A:$A,0)&amp;":O"&amp;MATCH(SpellOutput!E$1&amp;SpellOutput!$A3&amp;"E",Spell!$A:$A,0))),myConcat(INDIRECT("Spell!O"&amp;MATCH(SpellOutput!E$1&amp;SpellOutput!$A3&amp;"S",Spell!$A:$A,0)))),"")</f>
        <v xml:space="preserve">**Construction Lv1
|名称|主系統|副系統|消費|使用場面|簡易分類|
|Corpse Man Construction|&amp;ref(Spell/P_Air.jpg,nolink,25x25,Air);1||&amp;ref(Spell/V_Air.jpg,nolink,25x25,Air Gem);1|儀式/陸上専用|兵士召喚|
|~|&gt;|&gt;|&gt;|&gt;|帯電した肉の構造物Corpse Constructを1体召喚します|
</v>
      </c>
      <c r="F3" s="1" t="str">
        <f ca="1">IFERROR("**"&amp;F$1&amp;" Lv"&amp;$A3&amp;CHAR(10)&amp;"|名称|主系統|副系統|消費|使用場面|簡易分類|"&amp;CHAR(10)&amp;IFERROR(myConcat(INDIRECT("Spell!O"&amp;MATCH(SpellOutput!F$1&amp;SpellOutput!$A3&amp;"S",Spell!$A:$A,0)&amp;":O"&amp;MATCH(SpellOutput!F$1&amp;SpellOutput!$A3&amp;"E",Spell!$A:$A,0))),myConcat(INDIRECT("Spell!O"&amp;MATCH(SpellOutput!F$1&amp;SpellOutput!$A3&amp;"S",Spell!$A:$A,0)))),"")</f>
        <v xml:space="preserve">**Enchantment Lv1
|名称|主系統|副系統|消費|使用場面|簡易分類|
|Protection from Fire|&amp;ref(Spell/P_Fire.jpg,nolink,25x25,Fire);1|||戦闘/水陸両用|自己強化|
|~|&gt;|&gt;|&gt;|&gt;|自身に強い火炎耐性を与えます|
|Windrunner|&amp;ref(Spell/P_Air.jpg,nolink,25x25,Air);1|||戦闘/水陸両用|自己強化|
|~|&gt;|&gt;|&gt;|&gt;|自身の行動速度を倍増させます|
|Protection from Lightning|&amp;ref(Spell/P_Air.jpg,nolink,25x25,Air);1|||戦闘/水陸両用|自己強化|
|~|&gt;|&gt;|&gt;|&gt;|自身に強い電撃耐性を与えます|
|Protection from Cold|&amp;ref(Spell/P_Water.jpg,nolink,25x25,Water);1|||戦闘/水陸両用|自己強化|
|~|&gt;|&gt;|&gt;|&gt;|自身に強い冷気耐性を与えます|
|Resist Magic|&amp;ref(Spell/P_Astral.jpg,nolink,25x25,Astral);1|||戦闘/水陸両用|自己強化|
|~|&gt;|&gt;|&gt;|&gt;|自身の魔法抵抗を向上させます|
|Animate Skeleton|&amp;ref(Spell/P_Death.jpg,nolink,25x25,Death);1|||戦闘/水陸両用|一時的召喚|
|~|&gt;|&gt;|&gt;|&gt;|骨だけの戦士Longdeadを1体召喚します|
|Animate Dead|&amp;ref(Spell/P_Death.jpg,nolink,25x25,Death);1|||戦闘/水陸両用|一時的召喚|
|~|&gt;|&gt;|&gt;|&gt;|戦場の死体を利用しSoullessを1体召喚します|
|Reanimation|&amp;ref(Spell/P_Death.jpg,nolink,25x25,Death);1||&amp;ref(Spell/V_Death.jpg,nolink,25x25,Death Gem);3|儀式/水陸両用|兵士召喚|
|~|&gt;|&gt;|&gt;|&gt;|骨だけの戦士Longdeadを10体召喚します|
|Poison Resistance|&amp;ref(Spell/P_Nature.jpg,nolink,25x25,Nature);1|||戦闘/水陸両用|自己強化|
|~|&gt;|&gt;|&gt;|&gt;|自身に非常に強い毒物耐性を与えます|
|Healing Touch|&amp;ref(Spell/P_Nature.jpg,nolink,25x25,Nature);1|||戦闘/水陸両用|治療|
|~|&gt;|&gt;|&gt;|&gt;|近くの小範囲の味方のHPを回復させます|
</v>
      </c>
      <c r="G3" s="1" t="str">
        <f ca="1">IFERROR("**"&amp;G$1&amp;" Lv"&amp;$A3&amp;CHAR(10)&amp;"|名称|主系統|副系統|消費|使用場面|簡易分類|"&amp;CHAR(10)&amp;IFERROR(myConcat(INDIRECT("Spell!O"&amp;MATCH(SpellOutput!G$1&amp;SpellOutput!$A3&amp;"S",Spell!$A:$A,0)&amp;":O"&amp;MATCH(SpellOutput!G$1&amp;SpellOutput!$A3&amp;"E",Spell!$A:$A,0))),myConcat(INDIRECT("Spell!O"&amp;MATCH(SpellOutput!G$1&amp;SpellOutput!$A3&amp;"S",Spell!$A:$A,0)))),"")</f>
        <v xml:space="preserve">**Thaumaturgy Lv1
|名称|主系統|副系統|消費|使用場面|簡易分類|
|Desiccation|&amp;ref(Spell/P_Water.jpg,nolink,25x25,Water);2|||戦闘/陸上専用|弱体化|
|~|&gt;|&gt;|&gt;|&gt;|小範囲の敵に脱水症状を起こし疲労させようと試みます|
|Farstrike|&amp;ref(Spell/P_Earth.jpg,nolink,25x25,Earth);2|&amp;ref(Spell/P_Astral.jpg,nolink,25x25,Astral);1||戦闘/水陸両用|攻撃|
|~|&gt;|&gt;|&gt;|&gt;|鋼の拳で遠くの敵を殴りつけて攻撃します|
|Blink|&amp;ref(Spell/P_Astral.jpg,nolink,25x25,Astral);1|||戦闘/水陸両用|戦場内移動|
|~|&gt;|&gt;|&gt;|&gt;|自身を戦場内のランダムな位置に移動させます|
|Communion Master|&amp;ref(Spell/P_Astral.jpg,nolink,25x25,Astral);1|||戦闘/水陸両用|集団詠唱|
|~|&gt;|&gt;|&gt;|&gt;|自身をCommunionの利用者側へ登録します|
|Communion Slave|&amp;ref(Spell/P_Astral.jpg,nolink,25x25,Astral);1|||戦闘/水陸両用|集団詠唱|
|~|&gt;|&gt;|&gt;|&gt;|自身をCommunionの供給者側へ登録します|
|Horror Mark|&amp;ref(Spell/P_Astral.jpg,nolink,25x25,Astral);2|||戦闘/水陸両用|弱体化|
|~|&gt;|&gt;|&gt;|&gt;|敵1体に特殊な信号を植え付けHorrorの標的とします|
|Dust to Dust|&amp;ref(Spell/P_Death.jpg,nolink,25x25,Death);1|||戦闘/水陸両用|攻撃|
|~|&gt;|&gt;|&gt;|&gt;|小範囲のアンデッドに強力な攻撃を行います|
|Decay|&amp;ref(Spell/P_Death.jpg,nolink,25x25,Death);1|||戦闘/水陸両用|腐敗|
|~|&gt;|&gt;|&gt;|&gt;|敵1体を腐敗させ急激に老衰させようと試みます|
|Frighten|&amp;ref(Spell/P_Death.jpg,nolink,25x25,Death);1|||戦闘/水陸両用|恐怖|
|~|&gt;|&gt;|&gt;|&gt;|小範囲の敵に強力な恐怖を植え付けます|
|Fascination|&amp;ref(Spell/P_Nature.jpg,nolink,25x25,Nature);1|||戦闘/水陸両用|唖然|
|~|&gt;|&gt;|&gt;|&gt;|敵1体を魅了し短時間動きを封じようと試みます|
|Seven Year Faver|&amp;ref(Spell/P_Nature.jpg,nolink,25x25,Nature);1|&amp;ref(Spell/P_Fire.jpg,nolink,25x25,Fire);1||戦闘/水陸両用|病気|
|~|&gt;|&gt;|&gt;|&gt;|小範囲の敵に病気を感染させようと試みます|
|Curse|&amp;ref(Spell/P_Nature.jpg,nolink,25x25,Nature);1|&amp;ref(Spell/P_Astral.jpg,nolink,25x25,Astral);1||戦闘/水陸両用|弱体化|
|~|&gt;|&gt;|&gt;|&gt;|敵1体を呪い傷からの後遺症を受けやすくします|
</v>
      </c>
      <c r="H3" s="1" t="str">
        <f ca="1">IFERROR("**"&amp;H$1&amp;" Lv"&amp;$A3&amp;CHAR(10)&amp;"|名称|主系統|副系統|消費|使用場面|簡易分類|"&amp;CHAR(10)&amp;IFERROR(myConcat(INDIRECT("Spell!O"&amp;MATCH(SpellOutput!H$1&amp;SpellOutput!$A3&amp;"S",Spell!$A:$A,0)&amp;":O"&amp;MATCH(SpellOutput!H$1&amp;SpellOutput!$A3&amp;"E",Spell!$A:$A,0))),myConcat(INDIRECT("Spell!O"&amp;MATCH(SpellOutput!H$1&amp;SpellOutput!$A3&amp;"S",Spell!$A:$A,0)))),"")</f>
        <v xml:space="preserve">**Blood Magic Lv1
|名称|主系統|副系統|消費|使用場面|簡易分類|
|Blood Burst|&amp;ref(Spell/P_Blood.jpg,nolink,25x25,Blood);1||&amp;ref(Spell/V_Blood.jpg,nolink,25x25,Blood Slave);2|戦闘/陸上専用|攻撃|
|~|&gt;|&gt;|&gt;|&gt;|小範囲の敵の血液を爆破して攻撃します|
|Blood Heal|&amp;ref(Spell/P_Blood.jpg,nolink,25x25,Blood);1||&amp;ref(Spell/V_Blood.jpg,nolink,25x25,Blood Slave);1|戦闘/陸上専用|治療|
|~|&gt;|&gt;|&gt;|&gt;|自身のHPを回復させます|
|Sabbath Master|&amp;ref(Spell/P_Blood.jpg,nolink,25x25,Blood);1||&amp;ref(Spell/V_Blood.jpg,nolink,25x25,Blood Slave);1|戦闘/陸上専用|集団詠唱|
|~|&gt;|&gt;|&gt;|&gt;|自身をCommunionの利用者側へ登録します|
|Sabbath Slave|&amp;ref(Spell/P_Blood.jpg,nolink,25x25,Blood);1||&amp;ref(Spell/V_Blood.jpg,nolink,25x25,Blood Slave);1|戦闘/陸上専用|集団詠唱|
|~|&gt;|&gt;|&gt;|&gt;|自身をCommunionの供給者側へ登録します|
|Reinvigoration|&amp;ref(Spell/P_Blood.jpg,nolink,25x25,Blood);1||&amp;ref(Spell/V_Blood.jpg,nolink,25x25,Blood Slave);1|戦闘/陸上専用|疲労回復|
|~|&gt;|&gt;|&gt;|&gt;|自身の疲労をほぼ完全に回復させます|
|Bind Shadow Imp|&amp;ref(Spell/P_Blood.jpg,nolink,25x25,Blood);1||&amp;ref(Spell/V_Blood.jpg,nolink,25x25,Blood Slave);4|儀式/陸上専用|指揮官召喚|
|~|&gt;|&gt;|&gt;|&gt;|偵察を得意とする小悪魔Shadow Impを召喚します|
|Summon Imps|&amp;ref(Spell/P_Blood.jpg,nolink,25x25,Blood);1||&amp;ref(Spell/V_Blood.jpg,nolink,25x25,Blood Slave);1|戦闘/陸上専用|一時的召喚|
|~|&gt;|&gt;|&gt;|&gt;|飛行する小悪魔Impを5体召喚します|
|Bind Fiery Imps|&amp;ref(Spell/P_Blood.jpg,nolink,25x25,Blood);1|&amp;ref(Spell/P_Fire.jpg,nolink,25x25,Fire);1|&amp;ref(Spell/V_Blood.jpg,nolink,25x25,Blood Slave);2|儀式/陸上専用|兵士召喚|
|~|&gt;|&gt;|&gt;|&gt;|炎を使う小悪魔Fiery Impを5+体召喚します|
|Blood Boil|&amp;ref(Spell/P_Blood.jpg,nolink,25x25,Blood);1|&amp;ref(Spell/P_Fire.jpg,nolink,25x25,Fire);1||戦闘/水陸両用|攻撃|
|~|&gt;|&gt;|&gt;|&gt;|敵1体の血液を沸騰させて攻撃します|
</v>
      </c>
      <c r="J3" s="1" t="s">
        <v>2893</v>
      </c>
      <c r="K3" s="1" t="str">
        <f ca="1">IFERROR("**"&amp;K$1&amp;" Lv0"&amp;SUBSTITUTE(SUBSTITUTE(SUBSTITUTE(SUBSTITUTE(SUBSTITUTE(SUBSTITUTE(SUBSTITUTE(SUBSTITUTE(SUBSTITUTE(J3,"火"," - Fire Gods"),"風"," - Air Gods"),"水"," - Water Gods"),"地"," - Earth Gods"),"星"," - Astral Gods"),"死"," - Death Gods"),"緑"," - Nature Gods"),"血"," - Blood Gods"),"無"," - Generic Gods")&amp;CHAR(10)&amp;"|名称|主系統|副系統|消費|使用場面|簡易分類|"&amp;CHAR(10)&amp;IFERROR(myConcat(INDIRECT("Spell!O"&amp;MATCH(SpellOutput!K$1&amp;"0"&amp;SpellOutput!$J3&amp;"S",Spell!$A:$A,0)&amp;":O"&amp;MATCH(SpellOutput!K$1&amp;"0"&amp;SpellOutput!$J3&amp;"E",Spell!$A:$A,0))),myConcat(INDIRECT("Spell!O"&amp;MATCH(SpellOutput!K$1&amp;"0"&amp;SpellOutput!$J3&amp;"S",Spell!$A:$A,0)))),"")</f>
        <v xml:space="preserve">**Divine Lv0 - Generic Gods
|名称|主系統|副系統|消費|使用場面|簡易分類|
|Banishment|&amp;ref(Spell/P_Holy.jpg,nolink,25x25,Holy);1|||戦闘/水陸両用|攻撃|
|~|&gt;|&gt;|&gt;|&gt;|中範囲のアンデッドを攻撃します|
|Smite|&amp;ref(Spell/P_Holy.jpg,nolink,25x25,Holy);3|||戦闘/水陸両用|攻撃|
|~|&gt;|&gt;|&gt;|&gt;|敵1体を神聖なる矢で攻撃します|
</v>
      </c>
    </row>
    <row r="4" spans="1:11" x14ac:dyDescent="0.15">
      <c r="A4" s="1">
        <v>2</v>
      </c>
      <c r="B4" s="1" t="str">
        <f ca="1">IFERROR("**"&amp;B$1&amp;" Lv"&amp;$A4&amp;CHAR(10)&amp;"|名称|主系統|副系統|消費|使用場面|簡易分類|"&amp;CHAR(10)&amp;IFERROR(myConcat(INDIRECT("Spell!O"&amp;MATCH(SpellOutput!B$1&amp;SpellOutput!$A4&amp;"S",Spell!$A:$A,0)&amp;":O"&amp;MATCH(SpellOutput!B$1&amp;SpellOutput!$A4&amp;"E",Spell!$A:$A,0))),myConcat(INDIRECT("Spell!O"&amp;MATCH(SpellOutput!B$1&amp;SpellOutput!$A4&amp;"S",Spell!$A:$A,0)))),"")</f>
        <v xml:space="preserve">**Conjuration Lv2
|名称|主系統|副系統|消費|使用場面|簡易分類|
|Summon Fire Ants|&amp;ref(Spell/P_Fire.jpg,nolink,25x25,Fire);2|&amp;ref(Spell/P_Nature.jpg,nolink,25x25,Nature);1|&amp;ref(Spell/V_Fire.jpg,nolink,25x25,Fire Gem);10|儀式/陸上専用|兵士召喚|
|~|&gt;|&gt;|&gt;|&gt;|毒を持つ巨大蟻Fire Antを10+体召喚します|
|Summon Storm Power|&amp;ref(Spell/P_Air.jpg,nolink,25x25,Air);1|||戦闘/陸上専用|自己強化|
|~|&gt;|&gt;|&gt;|&gt;|嵐から力を得て風魔法の技能を向上させます|
|Summon Water Power|&amp;ref(Spell/P_Water.jpg,nolink,25x25,Water);1|||戦闘/水中専用|自己強化|
|~|&gt;|&gt;|&gt;|&gt;|海から力を得て水魔法の技能を向上させます|
|Summon Ogres|&amp;ref(Spell/P_Earth.jpg,nolink,25x25,Earth);1||&amp;ref(Spell/V_Earth.jpg,nolink,25x25,Earth Gem);10|儀式/陸上専用|兵士召喚|
|~|&gt;|&gt;|&gt;|&gt;|強靭な亜人Ogreを5+体召喚します|
|Summon Shades|&amp;ref(Spell/P_Death.jpg,nolink,25x25,Death);2||&amp;ref(Spell/V_Death.jpg,nolink,25x25,Death Gem);8|儀式/水陸両用|兵士召喚|
|~|&gt;|&gt;|&gt;|&gt;|筋力を奪う影の世界の住民Shadeを5+体召喚します|
|Pack of Wolves|&amp;ref(Spell/P_Nature.jpg,nolink,25x25,Nature);1||&amp;ref(Spell/V_Nature.jpg,nolink,25x25,Nature Gem);2|儀式/陸上専用|兵士召喚|
|~|&gt;|&gt;|&gt;|&gt;|敏捷な狼Wolfを10+体召喚します|
|Summon Horned Serpents|&amp;ref(Spell/P_Nature.jpg,nolink,25x25,Nature);1||&amp;ref(Spell/V_Nature.jpg,nolink,25x25,Nature Gem);4|儀式/陸上専用|兵士召喚|
|~|&gt;|&gt;|&gt;|&gt;|猛毒を持つ大蛇Horned Serpentを5+体召喚します|
|Summon Killer Mantis|&amp;ref(Spell/P_Nature.jpg,nolink,25x25,Nature);2||&amp;ref(Spell/V_Nature.jpg,nolink,25x25,Nature Gem);8|儀式/陸上専用|兵士召喚|
|~|&gt;|&gt;|&gt;|&gt;|鋭い鎌を持つ蟷螂Killer Mantisを5+体召喚します|
</v>
      </c>
      <c r="C4" s="1" t="str">
        <f ca="1">IFERROR("**"&amp;C$1&amp;" Lv"&amp;$A4&amp;CHAR(10)&amp;"|名称|主系統|副系統|消費|使用場面|簡易分類|"&amp;CHAR(10)&amp;IFERROR(myConcat(INDIRECT("Spell!O"&amp;MATCH(SpellOutput!C$1&amp;SpellOutput!$A4&amp;"S",Spell!$A:$A,0)&amp;":O"&amp;MATCH(SpellOutput!C$1&amp;SpellOutput!$A4&amp;"E",Spell!$A:$A,0))),myConcat(INDIRECT("Spell!O"&amp;MATCH(SpellOutput!C$1&amp;SpellOutput!$A4&amp;"S",Spell!$A:$A,0)))),"")</f>
        <v xml:space="preserve">**Alteration Lv2
|名称|主系統|副系統|消費|使用場面|簡易分類|
|Combustion|&amp;ref(Spell/P_Fire.jpg,nolink,25x25,Fire);1|||戦闘/陸上専用|攻撃|
|~|&gt;|&gt;|&gt;|&gt;|敵1体を発火させ徐々にダメージを与えます|
|Resist Cold|&amp;ref(Spell/P_Fire.jpg,nolink,25x25,Fire);1|||戦闘/水陸両用|自己強化|
|~|&gt;|&gt;|&gt;|&gt;|自身に弱い冷気耐性を与えます|
|Phantasmal Warrior|&amp;ref(Spell/P_Air.jpg,nolink,25x25,Air);1|||戦闘/水陸両用|一時的召喚|
|~|&gt;|&gt;|&gt;|&gt;|幻の兵士Phantasmal Warriorを1体召喚します|
|Mirror Image|&amp;ref(Spell/P_Air.jpg,nolink,25x25,Air);1|||戦闘/水陸両用|自己強化|
|~|&gt;|&gt;|&gt;|&gt;|鏡像を纏い近接攻撃の狙いを逸らします|
|Resist Fire|&amp;ref(Spell/P_Water.jpg,nolink,25x25,Water);1|||戦闘/水陸両用|自己強化|
|~|&gt;|&gt;|&gt;|&gt;|自身に弱い火炎耐性を与えます|
|Quicken Self|&amp;ref(Spell/P_Water.jpg,nolink,25x25,Water);1|||戦闘/水陸両用|自己強化|
|~|&gt;|&gt;|&gt;|&gt;|自身を加速させ移動や攻撃を2倍速で行えるようにします|
|Ice Shield|&amp;ref(Spell/P_Water.jpg,nolink,25x25,Water);1|||戦闘/水中専用|自己強化|
|~|&gt;|&gt;|&gt;|&gt;|氷の盾を作り受ける攻撃の50%を軽減します|
|Resist Lightning|&amp;ref(Spell/P_Earth.jpg,nolink,25x25,Earth);1|||戦闘/水陸両用|自己強化|
|~|&gt;|&gt;|&gt;|&gt;|自身に弱い電撃耐性を与えます|
|Alchemical Transmutation|&amp;ref(Spell/P_Earth.jpg,nolink,25x25,Earth);1||&amp;ref(Spell/V_Earth.jpg,nolink,25x25,Earth Gem);1|儀式/水陸両用|錬金術|
|~|&gt;|&gt;|&gt;|&gt;|追加消費した地の宝石を金銭へと変換します|
|Stoneskin|&amp;ref(Spell/P_Earth.jpg,nolink,25x25,Earth);1|||戦闘/水陸両用|自己強化|
|~|&gt;|&gt;|&gt;|&gt;|自身の皮膚を変化させ防御力を15まで増加させます|
|Armor of Achilles|&amp;ref(Spell/P_Earth.jpg,nolink,25x25,Earth);1|||戦闘/水陸両用|弱体化|
|~|&gt;|&gt;|&gt;|&gt;|小範囲の敵の魔力を持たない防具を破壊します|
|Earth Meld|&amp;ref(Spell/P_Earth.jpg,nolink,25x25,Earth);2|||戦闘/水陸両用|捕縛|
|~|&gt;|&gt;|&gt;|&gt;|中範囲の敵を地面に飲み込ませ動きを封じます|
|Cheat Fate|&amp;ref(Spell/P_Astral.jpg,nolink,25x25,Astral);1|||戦闘/水陸両用|強化|
|~|&gt;|&gt;|&gt;|&gt;|小範囲の味方の運命を変えHPダメージを一度だけ無効化します|
|Weakness|&amp;ref(Spell/P_Death.jpg,nolink,25x25,Death);1|||戦闘/水陸両用|弱体化|
|~|&gt;|&gt;|&gt;|&gt;|敵1体の筋力を永久に低下させようと試みます|
|Enlarge|&amp;ref(Spell/P_Nature.jpg,nolink,25x25,Nature);2|||戦闘/水陸両用|強化|
|~|&gt;|&gt;|&gt;|&gt;|小範囲の味方を巨大化させます|
</v>
      </c>
      <c r="D4" s="1" t="str">
        <f ca="1">IFERROR("**"&amp;D$1&amp;" Lv"&amp;$A4&amp;CHAR(10)&amp;"|名称|主系統|副系統|消費|使用場面|簡易分類|"&amp;CHAR(10)&amp;IFERROR(myConcat(INDIRECT("Spell!O"&amp;MATCH(SpellOutput!D$1&amp;SpellOutput!$A4&amp;"S",Spell!$A:$A,0)&amp;":O"&amp;MATCH(SpellOutput!D$1&amp;SpellOutput!$A4&amp;"E",Spell!$A:$A,0))),myConcat(INDIRECT("Spell!O"&amp;MATCH(SpellOutput!D$1&amp;SpellOutput!$A4&amp;"S",Spell!$A:$A,0)))),"")</f>
        <v xml:space="preserve">**Evocation Lv2
|名称|主系統|副系統|消費|使用場面|簡易分類|
|Fire Blast|&amp;ref(Spell/P_Fire.jpg,nolink,25x25,Fire);2|||戦闘/陸上専用|攻撃|
|~|&gt;|&gt;|&gt;|&gt;|近距離の小範囲を炎の爆風で攻撃します|
|Sulphur Haze|&amp;ref(Spell/P_Fire.jpg,nolink,25x25,Fire);2|&amp;ref(Spell/P_Air.jpg,nolink,25x25,Air);1||戦闘/陸上専用|攻撃|
|~|&gt;|&gt;|&gt;|&gt;|中範囲に暫く残る硫黄の雲を作り攻撃します|
|Flare|&amp;ref(Spell/P_Fire.jpg,nolink,25x25,Fire);3|||戦闘/陸上専用|攻撃|
|~|&gt;|&gt;|&gt;|&gt;|小範囲をやや射程の長い火の玉で攻撃します|
|Lightning Bolt|&amp;ref(Spell/P_Air.jpg,nolink,25x25,Air);2|||戦闘/水陸両用|攻撃|
|~|&gt;|&gt;|&gt;|&gt;|射程の長い電気の矢で攻撃します|
|Shock Wave|&amp;ref(Spell/P_Air.jpg,nolink,25x25,Air);2|||戦闘/水陸両用|近接攻撃|
|~|&gt;|&gt;|&gt;|&gt;|近くの中範囲を電気的衝撃波で攻撃します|
|Cold Blast|&amp;ref(Spell/P_Water.jpg,nolink,25x25,Water);2|||戦闘/陸上専用|攻撃|
|~|&gt;|&gt;|&gt;|&gt;|近距離の小範囲を冷気の爆風で攻撃します|
|Rain|&amp;ref(Spell/P_Water.jpg,nolink,25x25,Water);2||&amp;ref(Spell/V_Water.jpg,nolink,25x25,Water Gem);1|戦闘/陸上専用|戦闘呪附|
|~|&gt;|&gt;|&gt;|&gt;|戦場に豪雨や豪雪を起こし飛行や火魔法の使用を困難にします|
|Rust Mist|&amp;ref(Spell/P_Earth.jpg,nolink,25x25,Earth);2|&amp;ref(Spell/P_Water.jpg,nolink,25x25,Water);1||戦闘/陸上専用|弱体化|
|~|&gt;|&gt;|&gt;|&gt;|中範囲に暫く残る腐食性の霧を作り鉄製装備を弱らせます|
|Solar Rays|&amp;ref(Spell/P_Astral.jpg,nolink,25x25,Astral);2|||戦闘/陸上専用|攻撃|
|~|&gt;|&gt;|&gt;|&gt;|アンデッドだけを焼く太陽の光で小範囲を攻撃します|
|Web|&amp;ref(Spell/P_Nature.jpg,nolink,25x25,Nature);1|||戦闘/水陸両用|捕縛|
|~|&gt;|&gt;|&gt;|&gt;|中範囲に粘着性の糸を放ち小さな敵を捕縛します|
</v>
      </c>
      <c r="E4" s="1" t="str">
        <f ca="1">IFERROR("**"&amp;E$1&amp;" Lv"&amp;$A4&amp;CHAR(10)&amp;"|名称|主系統|副系統|消費|使用場面|簡易分類|"&amp;CHAR(10)&amp;IFERROR(myConcat(INDIRECT("Spell!O"&amp;MATCH(SpellOutput!E$1&amp;SpellOutput!$A4&amp;"S",Spell!$A:$A,0)&amp;":O"&amp;MATCH(SpellOutput!E$1&amp;SpellOutput!$A4&amp;"E",Spell!$A:$A,0))),myConcat(INDIRECT("Spell!O"&amp;MATCH(SpellOutput!E$1&amp;SpellOutput!$A4&amp;"S",Spell!$A:$A,0)))),"")</f>
        <v/>
      </c>
      <c r="F4" s="1" t="str">
        <f ca="1">IFERROR("**"&amp;F$1&amp;" Lv"&amp;$A4&amp;CHAR(10)&amp;"|名称|主系統|副系統|消費|使用場面|簡易分類|"&amp;CHAR(10)&amp;IFERROR(myConcat(INDIRECT("Spell!O"&amp;MATCH(SpellOutput!F$1&amp;SpellOutput!$A4&amp;"S",Spell!$A:$A,0)&amp;":O"&amp;MATCH(SpellOutput!F$1&amp;SpellOutput!$A4&amp;"E",Spell!$A:$A,0))),myConcat(INDIRECT("Spell!O"&amp;MATCH(SpellOutput!F$1&amp;SpellOutput!$A4&amp;"S",Spell!$A:$A,0)))),"")</f>
        <v xml:space="preserve">**Enchantment Lv2
|名称|主系統|副系統|消費|使用場面|簡易分類|
|Flight|&amp;ref(Spell/P_Air.jpg,nolink,25x25,Air);1|||戦闘/陸上専用|自己強化|
|~|&gt;|&gt;|&gt;|&gt;|自身に飛行能力を与えます|
|Water Shield|&amp;ref(Spell/P_Water.jpg,nolink,25x25,Water);1|||戦闘/水中専用|自己強化|
|~|&gt;|&gt;|&gt;|&gt;|自身の防御技能を向上させます|
|Breath of Winter|&amp;ref(Spell/P_Water.jpg,nolink,25x25,Water);1|||戦闘/水陸両用|自己強化|
|~|&gt;|&gt;|&gt;|&gt;|自身に冷気を纏わせ周囲のものを凍えさせます|
|Flying Shield|&amp;ref(Spell/P_Earth.jpg,nolink,25x25,Earth);1|&amp;ref(Spell/P_Air.jpg,nolink,25x25,Air);1||戦闘/陸上専用|自己強化|
|~|&gt;|&gt;|&gt;|&gt;|石の盾を作り受ける攻撃の50%を軽減します|
|Revive King|&amp;ref(Spell/P_Death.jpg,nolink,25x25,Death);1||&amp;ref(Spell/V_Death.jpg,nolink,25x25,Death Gem);3|儀式/陸上専用|指揮官召喚|
|~|&gt;|&gt;|&gt;|&gt;|骨だけの指揮官Mound Kingを召喚します|
|Gift of the Hare|&amp;ref(Spell/P_Nature.jpg,nolink,25x25,Nature);1|||戦闘/水陸両用|強化|
|~|&gt;|&gt;|&gt;|&gt;|小範囲の味方の移動速度を倍増させます|
|Personal Regeneraion|&amp;ref(Spell/P_Nature.jpg,nolink,25x25,Nature);2|||戦闘/水陸両用|自己強化|
|~|&gt;|&gt;|&gt;|&gt;|自身に再生能力を与えます|
</v>
      </c>
      <c r="G4" s="1" t="str">
        <f ca="1">IFERROR("**"&amp;G$1&amp;" Lv"&amp;$A4&amp;CHAR(10)&amp;"|名称|主系統|副系統|消費|使用場面|簡易分類|"&amp;CHAR(10)&amp;IFERROR(myConcat(INDIRECT("Spell!O"&amp;MATCH(SpellOutput!G$1&amp;SpellOutput!$A4&amp;"S",Spell!$A:$A,0)&amp;":O"&amp;MATCH(SpellOutput!G$1&amp;SpellOutput!$A4&amp;"E",Spell!$A:$A,0))),myConcat(INDIRECT("Spell!O"&amp;MATCH(SpellOutput!G$1&amp;SpellOutput!$A4&amp;"S",Spell!$A:$A,0)))),"")</f>
        <v xml:space="preserve">**Thaumaturgy Lv2
|名称|主系統|副系統|消費|使用場面|簡易分類|
|Bonds of Fire|&amp;ref(Spell/P_Fire.jpg,nolink,25x25,Fire);1|||戦闘/陸上専用|捕縛|
|~|&gt;|&gt;|&gt;|&gt;|敵1体を炎の枷で縛り動きを封じます|
|Steal Breath|&amp;ref(Spell/P_Air.jpg,nolink,25x25,Air);1|||戦闘/陸上専用|疲労攻撃|
|~|&gt;|&gt;|&gt;|&gt;|敵1体の呼吸を阻害し疲労させようと試みます|
|Scrying Pool|&amp;ref(Spell/P_Water.jpg,nolink,25x25,Water);2||&amp;ref(Spell/V_Water.jpg,nolink,25x25,Water Gem);2|儀式/陸上専用|占術|
|~|&gt;|&gt;|&gt;|&gt;|指定した州を水鏡を通して偵察します|
|Returning|&amp;ref(Spell/P_Astral.jpg,nolink,25x25,Astral);2||&amp;ref(Spell/V_Astral.jpg,nolink,25x25,Astral Pearl);2|戦闘/水陸両用|帰還|
|~|&gt;|&gt;|&gt;|&gt;|自身を首都へと帰還させます|
|Mind Burn|&amp;ref(Spell/P_Astral.jpg,nolink,25x25,Astral);2|||戦闘/水陸両用|攻撃|
|~|&gt;|&gt;|&gt;|&gt;|敵1体に精神攻撃を行います|
|Sleep|&amp;ref(Spell/P_Nature.jpg,nolink,25x25,Nature);2|||戦闘/水陸両用|催眠|
|~|&gt;|&gt;|&gt;|&gt;|敵1体を眠らせようと試みます|
</v>
      </c>
      <c r="H4" s="1" t="str">
        <f ca="1">IFERROR("**"&amp;H$1&amp;" Lv"&amp;$A4&amp;CHAR(10)&amp;"|名称|主系統|副系統|消費|使用場面|簡易分類|"&amp;CHAR(10)&amp;IFERROR(myConcat(INDIRECT("Spell!O"&amp;MATCH(SpellOutput!H$1&amp;SpellOutput!$A4&amp;"S",Spell!$A:$A,0)&amp;":O"&amp;MATCH(SpellOutput!H$1&amp;SpellOutput!$A4&amp;"E",Spell!$A:$A,0))),myConcat(INDIRECT("Spell!O"&amp;MATCH(SpellOutput!H$1&amp;SpellOutput!$A4&amp;"S",Spell!$A:$A,0)))),"")</f>
        <v xml:space="preserve">**Blood Magic Lv2
|名称|主系統|副系統|消費|使用場面|簡易分類|
|Bowl of Blood|&amp;ref(Spell/P_Blood.jpg,nolink,25x25,Blood);1||&amp;ref(Spell/V_Blood.jpg,nolink,25x25,Blood Slave);5|儀式/陸上専用|土地探索|
|~|&gt;|&gt;|&gt;|&gt;|指定した州の血魔法に関連する魔法の地を全て明かします|
|Banish Demon|&amp;ref(Spell/P_Blood.jpg,nolink,25x25,Blood);1||&amp;ref(Spell/V_Blood.jpg,nolink,25x25,Blood Slave);1|戦闘/陸上専用|即死|
|~|&gt;|&gt;|&gt;|&gt;|敵のデーモン1体を送還し即死させようと試みます|
|Bind Bone Fiends|&amp;ref(Spell/P_Blood.jpg,nolink,25x25,Blood);1|&amp;ref(Spell/P_Death.jpg,nolink,25x25,Death);1|&amp;ref(Spell/V_Blood.jpg,nolink,25x25,Blood Slave);3|儀式/陸上専用|兵士召喚|
|~|&gt;|&gt;|&gt;|&gt;|骨だけの悪魔Bone Fiendを5+体召喚します|
|Agony|&amp;ref(Spell/P_Blood.jpg,nolink,25x25,Blood);2||&amp;ref(Spell/V_Blood.jpg,nolink,25x25,Blood Slave);1|戦闘/陸上専用|攻撃|
|~|&gt;|&gt;|&gt;|&gt;|中範囲の敵を苦痛で攻撃し怯えさせようと試みます|
|Bind Spine Devil|&amp;ref(Spell/P_Blood.jpg,nolink,25x25,Blood);2||&amp;ref(Spell/V_Blood.jpg,nolink,25x25,Blood Slave);3|儀式/陸上専用|兵士召喚|
|~|&gt;|&gt;|&gt;|&gt;|毒の棘を持つ悪魔Spine Devilを1体召喚します|
|Bind Fiend|&amp;ref(Spell/P_Blood.jpg,nolink,25x25,Blood);2||&amp;ref(Spell/V_Blood.jpg,nolink,25x25,Blood Slave);5|儀式/陸上専用|兵士召喚|
|~|&gt;|&gt;|&gt;|&gt;|闇の中で力を増す悪魔Fiend of Darknessを1体召喚します|
|Hell Power|&amp;ref(Spell/P_Blood.jpg,nolink,25x25,Blood);3||&amp;ref(Spell/V_Blood.jpg,nolink,25x25,Blood Slave);3|戦闘/陸上専用|自己強化|
|~|&gt;|&gt;|&gt;|&gt;|自身に大きな危険と引き換えに莫大な力を与えます|
</v>
      </c>
      <c r="J4" s="1" t="s">
        <v>2894</v>
      </c>
      <c r="K4" s="1" t="str">
        <f ca="1">IFERROR("**"&amp;K$1&amp;" Lv0"&amp;SUBSTITUTE(SUBSTITUTE(SUBSTITUTE(SUBSTITUTE(SUBSTITUTE(SUBSTITUTE(SUBSTITUTE(SUBSTITUTE(SUBSTITUTE(J4,"火"," - Fire Gods"),"風"," - Air Gods"),"水"," - Water Gods"),"地"," - Earth Gods"),"星"," - Astral Gods"),"死"," - Death Gods"),"緑"," - Nature Gods"),"血"," - Blood Gods"),"無"," - Generic Gods")&amp;CHAR(10)&amp;"|名称|主系統|副系統|消費|使用場面|簡易分類|"&amp;CHAR(10)&amp;IFERROR(myConcat(INDIRECT("Spell!O"&amp;MATCH(SpellOutput!K$1&amp;"0"&amp;SpellOutput!$J4&amp;"S",Spell!$A:$A,0)&amp;":O"&amp;MATCH(SpellOutput!K$1&amp;"0"&amp;SpellOutput!$J4&amp;"E",Spell!$A:$A,0))),myConcat(INDIRECT("Spell!O"&amp;MATCH(SpellOutput!K$1&amp;"0"&amp;SpellOutput!$J4&amp;"S",Spell!$A:$A,0)))),"")</f>
        <v xml:space="preserve">**Divine Lv0 - Fire Gods
|名称|主系統|副系統|消費|使用場面|簡易分類|
|Ashes to Ashes|&amp;ref(Spell/P_Holy.jpg,nolink,25x25,Holy);1|||戦闘/水陸両用|攻撃|
|~|&gt;|&gt;|&gt;|&gt;|中範囲のアンデッドを攻撃し炎上させます|
|Heavenly Fire|&amp;ref(Spell/P_Holy.jpg,nolink,25x25,Holy);3|||戦闘/水陸両用|攻撃|
|~|&gt;|&gt;|&gt;|&gt;|敵1体を神聖なる矢で攻撃し炎で追撃します|
</v>
      </c>
    </row>
    <row r="5" spans="1:11" x14ac:dyDescent="0.15">
      <c r="A5" s="1">
        <v>3</v>
      </c>
      <c r="B5" s="1" t="str">
        <f ca="1">IFERROR("**"&amp;B$1&amp;" Lv"&amp;$A5&amp;CHAR(10)&amp;"|名称|主系統|副系統|消費|使用場面|簡易分類|"&amp;CHAR(10)&amp;IFERROR(myConcat(INDIRECT("Spell!O"&amp;MATCH(SpellOutput!B$1&amp;SpellOutput!$A5&amp;"S",Spell!$A:$A,0)&amp;":O"&amp;MATCH(SpellOutput!B$1&amp;SpellOutput!$A5&amp;"E",Spell!$A:$A,0))),myConcat(INDIRECT("Spell!O"&amp;MATCH(SpellOutput!B$1&amp;SpellOutput!$A5&amp;"S",Spell!$A:$A,0)))),"")</f>
        <v xml:space="preserve">**Conjuration Lv3
|名称|主系統|副系統|消費|使用場面|簡易分類|
|Summon Lesser Fire Elemental|&amp;ref(Spell/P_Fire.jpg,nolink,25x25,Fire);1||&amp;ref(Spell/V_Fire.jpg,nolink,25x25,Fire Gem);1|戦闘/陸上専用|一時的召喚|
|~|&gt;|&gt;|&gt;|&gt;|炎による範囲攻撃を行う小型精霊Fire Elementalを1体召喚します|
|Bind Scorpion Beast|&amp;ref(Spell/P_Fire.jpg,nolink,25x25,Fire);1|&amp;ref(Spell/P_Earth.jpg,nolink,25x25,Earth);1|&amp;ref(Spell/V_Fire.jpg,nolink,25x25,Fire Gem);2|儀式/陸上専用|兵士召喚|
|~|&gt;|&gt;|&gt;|&gt;|致命的な毒を持つ大蠍Scorpion Beastを1体召喚します|
|Phoenix Power|&amp;ref(Spell/P_Fire.jpg,nolink,25x25,Fire);2|||戦闘/陸上専用|自己強化|
|~|&gt;|&gt;|&gt;|&gt;|火炎耐性を得つつ火魔法の技能を向上させます|
|Summon Lesser Air Elemental|&amp;ref(Spell/P_Air.jpg,nolink,25x25,Air);1||&amp;ref(Spell/V_Air.jpg,nolink,25x25,Air Gem);1|戦闘/陸上専用|一時的召喚|
|~|&gt;|&gt;|&gt;|&gt;|電撃と蹂躙で敵を薙ぎ倒す小型精霊Air Elementalを1体召喚します|
|Call of the Winds|&amp;ref(Spell/P_Air.jpg,nolink,25x25,Air);2||&amp;ref(Spell/V_Air.jpg,nolink,25x25,Air Gem);10|儀式/陸上専用|遠隔召喚|
|~|&gt;|&gt;|&gt;|&gt;|指定した州に40体のBlack Hawkとその指揮官Great Hawkを召喚します|
|Summon Amphiptere|&amp;ref(Spell/P_Air.jpg,nolink,25x25,Air);2|&amp;ref(Spell/P_Nature.jpg,nolink,25x25,Nature);1|&amp;ref(Spell/V_Air.jpg,nolink,25x25,Air Gem);3|儀式/陸上専用|兵士召喚|
|~|&gt;|&gt;|&gt;|&gt;|翼持つ大蛇Amphiptereを1体召喚します|
|Summon Lesser Water Elemental|&amp;ref(Spell/P_Water.jpg,nolink,25x25,Water);1||&amp;ref(Spell/V_Water.jpg,nolink,25x25,Water Gem);1|戦闘/水陸両用|一時的召喚|
|~|&gt;|&gt;|&gt;|&gt;|気候に応じ小型精霊Water ElementalかIce Elementalを1体召喚します|
|Summon Yetis|&amp;ref(Spell/P_Water.jpg,nolink,25x25,Water);2|&amp;ref(Spell/P_Air.jpg,nolink,25x25,Air);1|&amp;ref(Spell/V_Water.jpg,nolink,25x25,Water Gem);15|儀式/陸上専用|兵士召喚|
|~|&gt;|&gt;|&gt;|&gt;|冷気に包まれた亜人Yetiを5+体召喚します|
|Summon Cave Cows|&amp;ref(Spell/P_Water.jpg,nolink,25x25,Water);2|&amp;ref(Spell/P_Earth.jpg,nolink,25x25,Earth);2|&amp;ref(Spell/V_Water.jpg,nolink,25x25,Water Gem);4|儀式/洞窟限定|兵士召喚|
|~|&gt;|&gt;|&gt;|&gt;|強酸を吐く地底の牛Cave Cowを5+体召喚します|
|Call Kraken|&amp;ref(Spell/P_Water.jpg,nolink,25x25,Water);3||&amp;ref(Spell/V_Water.jpg,nolink,25x25,Water Gem);3|儀式/水中専用|兵士召喚|
|~|&gt;|&gt;|&gt;|&gt;|多数の触手を持つ大蛸Krakenを1体召喚します|
|Summon Lesser Earth Elemental|&amp;ref(Spell/P_Earth.jpg,nolink,25x25,Earth);1||&amp;ref(Spell/V_Earth.jpg,nolink,25x25,Earth Gem);1|戦闘/水陸両用|一時的召喚|
|~|&gt;|&gt;|&gt;|&gt;|再生しつつ敵を蹂躙する小型精霊Earth Elementalを1体召喚します|
|Summon Cave Crab|&amp;ref(Spell/P_Earth.jpg,nolink,25x25,Earth);1|&amp;ref(Spell/P_Water.jpg,nolink,25x25,Water);1|&amp;ref(Spell/V_Earth.jpg,nolink,25x25,Earth Gem);2|儀式/洞窟限定|兵士召喚|
|~|&gt;|&gt;|&gt;|&gt;|非常に強い鋏を持つ大蟹Cave Crabを1体召喚します|
|Summon Earthpower|&amp;ref(Spell/P_Earth.jpg,nolink,25x25,Earth);2|||戦闘/水陸両用|自己強化|
|~|&gt;|&gt;|&gt;|&gt;|疲労回復を得つつ地魔法の技能を向上させます|
|Power of the Spheres|&amp;ref(Spell/P_Astral.jpg,nolink,25x25,Astral);1||&amp;ref(Spell/V_Astral.jpg,nolink,25x25,Astral Pearl);1|戦闘/水陸両用|自己強化|
|~|&gt;|&gt;|&gt;|&gt;|習得している全ての系統の魔法の技能を向上させます|
|Dark Knowledge|&amp;ref(Spell/P_Death.jpg,nolink,25x25,Death);1||&amp;ref(Spell/V_Death.jpg,nolink,25x25,Death Gem);4|儀式/水陸両用|土地探索|
|~|&gt;|&gt;|&gt;|&gt;|指定した州の死魔法に関連する魔法の地を全て明かします|
|Revive Wights|&amp;ref(Spell/P_Death.jpg,nolink,25x25,Death);2||&amp;ref(Spell/V_Death.jpg,nolink,25x25,Death Gem);20|儀式/水陸両用|兵士召喚|
|~|&gt;|&gt;|&gt;|&gt;|破滅の剣を持つ冥界の戦士Wightを5体召喚します|
|Revive Bane|&amp;ref(Spell/P_Death.jpg,nolink,25x25,Death);2||&amp;ref(Spell/V_Death.jpg,nolink,25x25,Death Gem);7|儀式/水陸両用|指揮官召喚|
|~|&gt;|&gt;|&gt;|&gt;|破滅の剣を持つ冥界の将軍Baneを1体召喚します|
|Awaken Vine Men|&amp;ref(Spell/P_Nature.jpg,nolink,25x25,Nature);1||&amp;ref(Spell/V_Nature.jpg,nolink,25x25,Nature Gem);1|儀式/陸上専用|兵士召喚|
|~|&gt;|&gt;|&gt;|&gt;|強靭な人型植物Vine Manを3体召喚します|
|Awaken Algae Men|&amp;ref(Spell/P_Nature.jpg,nolink,25x25,Nature);1||&amp;ref(Spell/V_Nature.jpg,nolink,25x25,Nature Gem);1|儀式/水中専用|兵士召喚|
|~|&gt;|&gt;|&gt;|&gt;|頑強な人型植物Algae Manを3体召喚します|
|Summon Sea Lions|&amp;ref(Spell/P_Nature.jpg,nolink,25x25,Nature);2|&amp;ref(Spell/P_Water.jpg,nolink,25x25,Water);1|&amp;ref(Spell/V_Nature.jpg,nolink,25x25,Nature Gem);10|儀式/水中専用|兵士召喚|
|~|&gt;|&gt;|&gt;|&gt;|敏捷な水棲の獅子Leocampusを10+体召喚します|
|Summon Bog Beasts|&amp;ref(Spell/P_Nature.jpg,nolink,25x25,Nature);2|&amp;ref(Spell/P_Water.jpg,nolink,25x25,Water);2|&amp;ref(Spell/V_Nature.jpg,nolink,25x25,Nature Gem);8|儀式/陸上専用|兵士召喚|
|~|&gt;|&gt;|&gt;|&gt;|毒を吐く沼地の生物Bog Beastを5+体召喚します|
|Call of the Wild|&amp;ref(Spell/P_Nature.jpg,nolink,25x25,Nature);4||&amp;ref(Spell/V_Nature.jpg,nolink,25x25,Nature Gem);15|儀式/陸上専用|遠隔召喚|
|~|&gt;|&gt;|&gt;|&gt;|指定した州に14体のWolfとその指揮官Werewolfを召喚します|
</v>
      </c>
      <c r="C5" s="1" t="str">
        <f ca="1">IFERROR("**"&amp;C$1&amp;" Lv"&amp;$A5&amp;CHAR(10)&amp;"|名称|主系統|副系統|消費|使用場面|簡易分類|"&amp;CHAR(10)&amp;IFERROR(myConcat(INDIRECT("Spell!O"&amp;MATCH(SpellOutput!C$1&amp;SpellOutput!$A5&amp;"S",Spell!$A:$A,0)&amp;":O"&amp;MATCH(SpellOutput!C$1&amp;SpellOutput!$A5&amp;"E",Spell!$A:$A,0))),myConcat(INDIRECT("Spell!O"&amp;MATCH(SpellOutput!C$1&amp;SpellOutput!$A5&amp;"S",Spell!$A:$A,0)))),"")</f>
        <v xml:space="preserve">**Alteration Lv3
|名称|主系統|副系統|消費|使用場面|簡易分類|
|Inner Sun|&amp;ref(Spell/P_Fire.jpg,nolink,25x25,Fire);1|&amp;ref(Spell/P_Astral.jpg,nolink,25x25,Astral);1|&amp;ref(Spell/V_Fire.jpg,nolink,25x25,Fire Gem);1|儀式/水陸両用|個人呪附|
|~|&gt;|&gt;|&gt;|&gt;|自身に魔力を込め殺されるとアンデッドを焼く光を放ちます|
|Immolation|&amp;ref(Spell/P_Fire.jpg,nolink,25x25,Fire);2|||戦闘/陸上専用|攻撃|
|~|&gt;|&gt;|&gt;|&gt;|自身を中心として炎を噴き上げ攻撃します|
|Mistform|&amp;ref(Spell/P_Air.jpg,nolink,25x25,Air);2|||戦闘/水陸両用|自己強化|
|~|&gt;|&gt;|&gt;|&gt;|自身を霧状に変え受けるHPダメージを激減させます|
|Ghost Wolves|&amp;ref(Spell/P_Air.jpg,nolink,25x25,Air);3|||戦闘/水陸両用|一時的召喚|
|~|&gt;|&gt;|&gt;|&gt;|幻の獣Phantasmal Wolfを2体召喚します|
|Numbness|&amp;ref(Spell/P_Water.jpg,nolink,25x25,Water);2|||戦闘/水陸両用|弱体化|
|~|&gt;|&gt;|&gt;|&gt;|小範囲の敵を凍えさせ動きを鈍らせます|
|Ironskin|&amp;ref(Spell/P_Earth.jpg,nolink,25x25,Earth);1|||戦闘/水陸両用|自己強化|
|~|&gt;|&gt;|&gt;|&gt;|自身の皮膚を変化させ防御力を20まで増加させます|
|Luck|&amp;ref(Spell/P_Astral.jpg,nolink,25x25,Astral);1|||戦闘/水陸両用|強化|
|~|&gt;|&gt;|&gt;|&gt;|小範囲の味方の運命を変え致命傷となる攻撃を75%で無効化します|
|Protection|&amp;ref(Spell/P_Nature.jpg,nolink,25x25,Nature);1|||戦闘/水陸両用|強化|
|~|&gt;|&gt;|&gt;|&gt;|小範囲の味方の皮膚を変化させ防御力を10まで増加させます|
|Mossbody|&amp;ref(Spell/P_Nature.jpg,nolink,25x25,Nature);1|&amp;ref(Spell/P_Water.jpg,nolink,25x25,Water);1||戦闘/水陸両用|強化|
|~|&gt;|&gt;|&gt;|&gt;|小範囲の味方を苔で覆い攻撃から保護します|
</v>
      </c>
      <c r="D5" s="1" t="str">
        <f ca="1">IFERROR("**"&amp;D$1&amp;" Lv"&amp;$A5&amp;CHAR(10)&amp;"|名称|主系統|副系統|消費|使用場面|簡易分類|"&amp;CHAR(10)&amp;IFERROR(myConcat(INDIRECT("Spell!O"&amp;MATCH(SpellOutput!D$1&amp;SpellOutput!$A5&amp;"S",Spell!$A:$A,0)&amp;":O"&amp;MATCH(SpellOutput!D$1&amp;SpellOutput!$A5&amp;"E",Spell!$A:$A,0))),myConcat(INDIRECT("Spell!O"&amp;MATCH(SpellOutput!D$1&amp;SpellOutput!$A5&amp;"S",Spell!$A:$A,0)))),"")</f>
        <v xml:space="preserve">**Evocation Lv3
|名称|主系統|副系統|消費|使用場面|簡易分類|
|Fireball|&amp;ref(Spell/P_Fire.jpg,nolink,25x25,Fire);2||&amp;ref(Spell/V_Fire.jpg,nolink,25x25,Fire Gem);10|儀式/陸上専用|攻撃|
|~|&gt;|&gt;|&gt;|&gt;|小範囲を火の玉で攻撃します|
|Fires from Afar|&amp;ref(Spell/P_Fire.jpg,nolink,25x25,Fire);3||&amp;ref(Spell/V_Fire.jpg,nolink,25x25,Fire Gem);1|戦闘/陸上専用|遠隔攻撃|
|~|&gt;|&gt;|&gt;|&gt;|指定した州に10+発の火炎弾を放ち駐留する軍を攻撃します|
|Mistform|&amp;ref(Spell/P_Air.jpg,nolink,25x25,Air);3|||戦闘/陸上専用|戦闘呪附|
|~|&gt;|&gt;|&gt;|&gt;|戦場を濃霧で包み正確な射撃を困難にします|
|Acid Bolt|&amp;ref(Spell/P_Water.jpg,nolink,25x25,Water);2|&amp;ref(Spell/P_Fire.jpg,nolink,25x25,Fire);1||戦闘/陸上専用|攻撃|
|~|&gt;|&gt;|&gt;|&gt;|小範囲を強酸の矢で攻撃します|
|Freezing Mist|&amp;ref(Spell/P_Water.jpg,nolink,25x25,Water);3|&amp;ref(Spell/P_Air.jpg,nolink,25x25,Air);1||戦闘/陸上専用|攻撃|
|~|&gt;|&gt;|&gt;|&gt;|中範囲を暫く残る冷気の雲で攻撃します|
|Magma Bolts|&amp;ref(Spell/P_Earth.jpg,nolink,25x25,Earth);1|&amp;ref(Spell/P_Fire.jpg,nolink,25x25,Fire);1|&amp;ref(Spell/V_Earth.jpg,nolink,25x25,Earth Gem);3|戦闘/陸上専用|攻撃|
|~|&gt;|&gt;|&gt;|&gt;|3発の溶岩の矢で攻撃します|
|Arcane Probing|&amp;ref(Spell/P_Astral.jpg,nolink,25x25,Astral);1||&amp;ref(Spell/V_Astral.jpg,nolink,25x25,Astral Pearl);1|儀式/水陸両用|土地探索|
|~|&gt;|&gt;|&gt;|&gt;|指定した州の星魔法に関連する魔法の地を全て明かします|
|Magic Duel|&amp;ref(Spell/P_Astral.jpg,nolink,25x25,Astral);1|||戦闘/水陸両用|即死|
|~|&gt;|&gt;|&gt;|&gt;|小範囲の敵の星の魔術師と精神的な決闘を行います|
|Healing Light|&amp;ref(Spell/P_Astral.jpg,nolink,25x25,Astral);1|&amp;ref(Spell/P_Nature.jpg,nolink,25x25,Nature);1||戦闘/陸上専用|治療|
|~|&gt;|&gt;|&gt;|&gt;|小範囲の味方のHPを回復する光を放ちます|
|Shadow Bolt|&amp;ref(Spell/P_Death.jpg,nolink,25x25,Death);2|||戦闘/水陸両用|攻撃|
|~|&gt;|&gt;|&gt;|&gt;|敵を麻痺させる影の矢で攻撃します|
|Sleep Cloud|&amp;ref(Spell/P_Nature.jpg,nolink,25x25,Nature);2|||戦闘/水陸両用|催眠|
|~|&gt;|&gt;|&gt;|&gt;|中範囲に暫く残る胞子の雲を作り敵を眠らせようと試みます|
</v>
      </c>
      <c r="E5" s="1" t="str">
        <f ca="1">IFERROR("**"&amp;E$1&amp;" Lv"&amp;$A5&amp;CHAR(10)&amp;"|名称|主系統|副系統|消費|使用場面|簡易分類|"&amp;CHAR(10)&amp;IFERROR(myConcat(INDIRECT("Spell!O"&amp;MATCH(SpellOutput!E$1&amp;SpellOutput!$A5&amp;"S",Spell!$A:$A,0)&amp;":O"&amp;MATCH(SpellOutput!E$1&amp;SpellOutput!$A5&amp;"E",Spell!$A:$A,0))),myConcat(INDIRECT("Spell!O"&amp;MATCH(SpellOutput!E$1&amp;SpellOutput!$A5&amp;"S",Spell!$A:$A,0)))),"")</f>
        <v xml:space="preserve">**Construction Lv3
|名称|主系統|副系統|消費|使用場面|簡易分類|
|Clockwork Soldiers|&amp;ref(Spell/P_Earth.jpg,nolink,25x25,Earth);2||&amp;ref(Spell/V_Earth.jpg,nolink,25x25,Earth Gem);8|儀式/陸上専用|兵士召喚|
|~|&gt;|&gt;|&gt;|&gt;|発条仕掛けの兵士Clockwork Soldierを5+体召喚します|
|Legions of Steel|&amp;ref(Spell/P_Earth.jpg,nolink,25x25,Earth);3|||戦闘/水陸両用|強化|
|~|&gt;|&gt;|&gt;|&gt;|広範囲の味方の防具を強化します|
|Construct Manikin|&amp;ref(Spell/P_Nature.jpg,nolink,25x25,Nature);1|&amp;ref(Spell/P_Death.jpg,nolink,25x25,Death);1|&amp;ref(Spell/V_Nature.jpg,nolink,25x25,Nature Gem);12|儀式/陸上専用|兵士召喚|
|~|&gt;|&gt;|&gt;|&gt;|敵を昏倒させる骨と蔓の存在Manikinを10+体召喚します|
</v>
      </c>
      <c r="F5" s="1" t="str">
        <f ca="1">IFERROR("**"&amp;F$1&amp;" Lv"&amp;$A5&amp;CHAR(10)&amp;"|名称|主系統|副系統|消費|使用場面|簡易分類|"&amp;CHAR(10)&amp;IFERROR(myConcat(INDIRECT("Spell!O"&amp;MATCH(SpellOutput!F$1&amp;SpellOutput!$A5&amp;"S",Spell!$A:$A,0)&amp;":O"&amp;MATCH(SpellOutput!F$1&amp;SpellOutput!$A5&amp;"E",Spell!$A:$A,0))),myConcat(INDIRECT("Spell!O"&amp;MATCH(SpellOutput!F$1&amp;SpellOutput!$A5&amp;"S",Spell!$A:$A,0)))),"")</f>
        <v xml:space="preserve">**Enchantment Lv3
|名称|主系統|副系統|消費|使用場面|簡易分類|
|Fire Shield|&amp;ref(Spell/P_Fire.jpg,nolink,25x25,Fire);1|||戦闘/陸上専用|自己強化|
|~|&gt;|&gt;|&gt;|&gt;|自身に炎の壁を纏わせ命中した近接攻撃に反撃します|
|Gift of Flight|&amp;ref(Spell/P_Air.jpg,nolink,25x25,Air);2|||戦闘/陸上専用|強化|
|~|&gt;|&gt;|&gt;|&gt;|小範囲の味方に飛行能力を与えます|
|Seeking Arrow|&amp;ref(Spell/P_Air.jpg,nolink,25x25,Air);3||&amp;ref(Spell/V_Air.jpg,nolink,25x25,Air Gem);4|儀式/水陸両用|遠隔攻撃|
|~|&gt;|&gt;|&gt;|&gt;|指定した州の指揮官に心臓を狙う矢を放ちます|
|Claymen|&amp;ref(Spell/P_Water.jpg,nolink,25x25,Water);1|&amp;ref(Spell/P_Earth.jpg,nolink,25x25,Earth);1|&amp;ref(Spell/V_Water.jpg,nolink,25x25,Water Gem);5|儀式/水陸両用|兵士召喚|
|~|&gt;|&gt;|&gt;|&gt;|再生能力を持つ泥人形Claymanを5+体召喚します|
|Strength of Giants|&amp;ref(Spell/P_Earth.jpg,nolink,25x25,Earth);3|||戦闘/水陸両用|強化|
|~|&gt;|&gt;|&gt;|&gt;|広範囲の味方の筋力を向上させます|
|Astral Shield|&amp;ref(Spell/P_Astral.jpg,nolink,25x25,Astral);1|||戦闘/水陸両用|自己強化|
|~|&gt;|&gt;|&gt;|&gt;|自身を麻痺の盾で包み命中した近接攻撃に反撃します|
|Raise Skeletons|&amp;ref(Spell/P_Death.jpg,nolink,25x25,Death);2|||戦闘/水陸両用|一時的召喚|
|~|&gt;|&gt;|&gt;|&gt;|3体の骨だけの戦士Longdeadを召喚します|
|Create Revenant|&amp;ref(Spell/P_Death.jpg,nolink,25x25,Death);2||&amp;ref(Spell/V_Death.jpg,nolink,25x25,Death Gem);9|儀式/水陸両用|指揮官召喚|
|~|&gt;|&gt;|&gt;|&gt;|死魔法を使う憑依された死体Revenantを召喚します|
|Heal|&amp;ref(Spell/P_Nature.jpg,nolink,25x25,Nature);1|||戦闘/水陸両用|治療|
|~|&gt;|&gt;|&gt;|&gt;|近距離の小範囲の味方のHPを回復させます|
|Regeneration|&amp;ref(Spell/P_Nature.jpg,nolink,25x25,Nature);3|||戦闘/水陸両用|強化|
|~|&gt;|&gt;|&gt;|&gt;|小範囲の味方に再生能力を与えます|
</v>
      </c>
      <c r="G5" s="1" t="str">
        <f ca="1">IFERROR("**"&amp;G$1&amp;" Lv"&amp;$A5&amp;CHAR(10)&amp;"|名称|主系統|副系統|消費|使用場面|簡易分類|"&amp;CHAR(10)&amp;IFERROR(myConcat(INDIRECT("Spell!O"&amp;MATCH(SpellOutput!G$1&amp;SpellOutput!$A5&amp;"S",Spell!$A:$A,0)&amp;":O"&amp;MATCH(SpellOutput!G$1&amp;SpellOutput!$A5&amp;"E",Spell!$A:$A,0))),myConcat(INDIRECT("Spell!O"&amp;MATCH(SpellOutput!G$1&amp;SpellOutput!$A5&amp;"S",Spell!$A:$A,0)))),"")</f>
        <v xml:space="preserve">**Thaumaturgy Lv3
|名称|主系統|副系統|消費|使用場面|簡易分類|
|Rage|&amp;ref(Spell/P_Fire.jpg,nolink,25x25,Fire);2|||戦闘/水陸両用|激高|
|~|&gt;|&gt;|&gt;|&gt;|敵1体を激高させようと試みます|
|Augury|&amp;ref(Spell/P_Fire.jpg,nolink,25x25,Fire);2||&amp;ref(Spell/V_Fire.jpg,nolink,25x25,Fire Gem);2|儀式/陸上専用|土地探索|
|~|&gt;|&gt;|&gt;|&gt;|指定した州の火魔法に関連する魔法の地を全て明かします|
|Sailors' Death|&amp;ref(Spell/P_Water.jpg,nolink,25x25,Water);3|||戦闘/陸上専用|攻撃|
|~|&gt;|&gt;|&gt;|&gt;|小範囲の敵を溺れさせて攻撃します|
|Iron Will|&amp;ref(Spell/P_Earth.jpg,nolink,25x25,Earth);1|||戦闘/水陸両用|強化|
|~|&gt;|&gt;|&gt;|&gt;|小範囲の意志ある味方の魔法抵抗力を向上させます|
|Astral Window|&amp;ref(Spell/P_Astral.jpg,nolink,25x25,Astral);2||&amp;ref(Spell/V_Astral.jpg,nolink,25x25,Astral Pearl);3|儀式/水陸両用|占術|
|~|&gt;|&gt;|&gt;|&gt;|指定した州を魔法の窓を通して偵察します|
|Teleport|&amp;ref(Spell/P_Astral.jpg,nolink,25x25,Astral);3||&amp;ref(Spell/V_Astral.jpg,nolink,25x25,Astral Pearl);2|儀式/水陸両用|瞬間移動|
|~|&gt;|&gt;|&gt;|&gt;|指定した州へ自身を移動させます|
|Haruspex|&amp;ref(Spell/P_Nature.jpg,nolink,25x25,Nature);2||&amp;ref(Spell/V_Nature.jpg,nolink,25x25,Nature Gem);2|儀式/水陸両用|土地探索|
|~|&gt;|&gt;|&gt;|&gt;|指定した州の緑魔法に関連する魔法の地を全て明かします|
|Panic|&amp;ref(Spell/P_Nature.jpg,nolink,25x25,Nature);2|||戦闘/水陸両用|恐怖|
|~|&gt;|&gt;|&gt;|&gt;|中範囲の敵に恐怖を植え付けます|
</v>
      </c>
      <c r="H5" s="1" t="str">
        <f ca="1">IFERROR("**"&amp;H$1&amp;" Lv"&amp;$A5&amp;CHAR(10)&amp;"|名称|主系統|副系統|消費|使用場面|簡易分類|"&amp;CHAR(10)&amp;IFERROR(myConcat(INDIRECT("Spell!O"&amp;MATCH(SpellOutput!H$1&amp;SpellOutput!$A5&amp;"S",Spell!$A:$A,0)&amp;":O"&amp;MATCH(SpellOutput!H$1&amp;SpellOutput!$A5&amp;"E",Spell!$A:$A,0))),myConcat(INDIRECT("Spell!O"&amp;MATCH(SpellOutput!H$1&amp;SpellOutput!$A5&amp;"S",Spell!$A:$A,0)))),"")</f>
        <v xml:space="preserve">**Blood Magic Lv3
|名称|主系統|副系統|消費|使用場面|簡易分類|
|Leeching Touch|&amp;ref(Spell/P_Blood.jpg,nolink,25x25,Blood);1|||戦闘/水陸両用|攻撃|
|~|&gt;|&gt;|&gt;|&gt;|近くの敵1体から生命力を吸収して攻撃します|
|Cross Breeding|&amp;ref(Spell/P_Blood.jpg,nolink,25x25,Blood);1|&amp;ref(Spell/P_Nature.jpg,nolink,25x25,Nature);1|&amp;ref(Spell/V_Blood.jpg,nolink,25x25,Blood Slave);15|儀式/陸上専用|兵士召喚|
|~|&gt;|&gt;|&gt;|&gt;|様々な雑種の怪物を20+体召喚します|
|Pain Transfer|&amp;ref(Spell/P_Blood.jpg,nolink,25x25,Blood);2|||戦闘/陸上専用|自己強化|
|~|&gt;|&gt;|&gt;|&gt;|自身の受けたダメージをBlood Slaveを消費して軽減します|
|Bind Devil|&amp;ref(Spell/P_Blood.jpg,nolink,25x25,Blood);2|&amp;ref(Spell/P_Fire.jpg,nolink,25x25,Fire);2|&amp;ref(Spell/V_Blood.jpg,nolink,25x25,Blood Slave);7|儀式/陸上専用|兵士召喚|
|~|&gt;|&gt;|&gt;|&gt;|熱波を纏う悪魔Devilを1体召喚します|
|Bind Frost Fiend|&amp;ref(Spell/P_Blood.jpg,nolink,25x25,Blood);2|&amp;ref(Spell/P_Water.jpg,nolink,25x25,Water);2|&amp;ref(Spell/V_Blood.jpg,nolink,25x25,Blood Slave);6|儀式/陸上専用|兵士召喚|
|~|&gt;|&gt;|&gt;|&gt;|冷気を放つ悪魔Frost Fiendを1体召喚します|
|Blood Feast|&amp;ref(Spell/P_Blood.jpg,nolink,25x25,Blood);2||&amp;ref(Spell/V_Blood.jpg,nolink,25x25,Blood Slave);5|儀式/陸上専用|戦傷治療|
|~|&gt;|&gt;|&gt;|&gt;|大量の人肉を喰らい自身の戦傷を回復します|
|Infernal Circle|&amp;ref(Spell/P_Blood.jpg,nolink,25x25,Blood);5||&amp;ref(Spell/V_Blood.jpg,nolink,25x25,Blood Slave);5|儀式/陸上専用|地方呪附|
|~|&gt;|&gt;|&gt;|&gt;|州から放たれる遠隔儀式の射程を延長します|
</v>
      </c>
      <c r="J5" s="1" t="s">
        <v>2895</v>
      </c>
      <c r="K5" s="1" t="str">
        <f ca="1">IFERROR("**"&amp;K$1&amp;" Lv0"&amp;SUBSTITUTE(SUBSTITUTE(SUBSTITUTE(SUBSTITUTE(SUBSTITUTE(SUBSTITUTE(SUBSTITUTE(SUBSTITUTE(SUBSTITUTE(J5,"火"," - Fire Gods"),"風"," - Air Gods"),"水"," - Water Gods"),"地"," - Earth Gods"),"星"," - Astral Gods"),"死"," - Death Gods"),"緑"," - Nature Gods"),"血"," - Blood Gods"),"無"," - Generic Gods")&amp;CHAR(10)&amp;"|名称|主系統|副系統|消費|使用場面|簡易分類|"&amp;CHAR(10)&amp;IFERROR(myConcat(INDIRECT("Spell!O"&amp;MATCH(SpellOutput!K$1&amp;"0"&amp;SpellOutput!$J5&amp;"S",Spell!$A:$A,0)&amp;":O"&amp;MATCH(SpellOutput!K$1&amp;"0"&amp;SpellOutput!$J5&amp;"E",Spell!$A:$A,0))),myConcat(INDIRECT("Spell!O"&amp;MATCH(SpellOutput!K$1&amp;"0"&amp;SpellOutput!$J5&amp;"S",Spell!$A:$A,0)))),"")</f>
        <v xml:space="preserve">**Divine Lv0 - Air Gods
|名称|主系統|副系統|消費|使用場面|簡易分類|
|Wind of Memories|&amp;ref(Spell/P_Holy.jpg,nolink,25x25,Holy);1|||戦闘/水陸両用|攻撃|
|~|&gt;|&gt;|&gt;|&gt;|中範囲のアンデッドを攻撃し意志あるものには更なる被害を与えます|
|Heavenly Strike|&amp;ref(Spell/P_Holy.jpg,nolink,25x25,Holy);3|||戦闘/水陸両用|攻撃|
|~|&gt;|&gt;|&gt;|&gt;|敵1体を神聖なる矢で攻撃し電撃で追撃します|
</v>
      </c>
    </row>
    <row r="6" spans="1:11" x14ac:dyDescent="0.15">
      <c r="A6" s="1">
        <v>4</v>
      </c>
      <c r="B6" s="1" t="str">
        <f ca="1">IFERROR("**"&amp;B$1&amp;" Lv"&amp;$A6&amp;CHAR(10)&amp;"|名称|主系統|副系統|消費|使用場面|簡易分類|"&amp;CHAR(10)&amp;IFERROR(myConcat(INDIRECT("Spell!O"&amp;MATCH(SpellOutput!B$1&amp;SpellOutput!$A6&amp;"S",Spell!$A:$A,0)&amp;":O"&amp;MATCH(SpellOutput!B$1&amp;SpellOutput!$A6&amp;"E",Spell!$A:$A,0))),myConcat(INDIRECT("Spell!O"&amp;MATCH(SpellOutput!B$1&amp;SpellOutput!$A6&amp;"S",Spell!$A:$A,0)))),"")</f>
        <v xml:space="preserve">**Conjuration Lv4
|名称|主系統|副系統|消費|使用場面|簡易分類|
|Summon Fire Drake|&amp;ref(Spell/P_Fire.jpg,nolink,25x25,Fire);2||&amp;ref(Spell/V_Fire.jpg,nolink,25x25,Fire Gem);7|儀式/陸上専用|兵士召喚|
|~|&gt;|&gt;|&gt;|&gt;|炎を吐く下等な竜Fire Drakeを1体召喚します|
|Summon Flame Jelly|&amp;ref(Spell/P_Fire.jpg,nolink,25x25,Fire);2||&amp;ref(Spell/V_Fire.jpg,nolink,25x25,Fire Gem);6|儀式/水中専用|兵士召喚|
|~|&gt;|&gt;|&gt;|&gt;|有毒な触手を持つ海月Flame Jellyを10+体召喚します|
|Summon Wyverns|&amp;ref(Spell/P_Air.jpg,nolink,25x25,Air);2||&amp;ref(Spell/V_Air.jpg,nolink,25x25,Air Gem);4|儀式/陸上専用|兵士召喚|
|~|&gt;|&gt;|&gt;|&gt;|飛行する下等な竜Wyvernを2体召喚します|
|Summon Gryphons|&amp;ref(Spell/P_Air.jpg,nolink,25x25,Air);2||&amp;ref(Spell/V_Air.jpg,nolink,25x25,Air Gem);10|儀式/陸上専用|兵士召喚|
|~|&gt;|&gt;|&gt;|&gt;|飛行する神話的生物Gryphonを5+体召喚します|
|School of Sharks|&amp;ref(Spell/P_Water.jpg,nolink,25x25,Water);2||&amp;ref(Spell/V_Water.jpg,nolink,25x25,Water Gem);1|戦闘/水中専用|一時的召喚|
|~|&gt;|&gt;|&gt;|&gt;|戦場の端から小さな鮫Small Sharkを10+体召喚します|
|Voice of Apsu|&amp;ref(Spell/P_Water.jpg,nolink,25x25,Water);2||&amp;ref(Spell/V_Water.jpg,nolink,25x25,Water Gem);2|儀式/水陸両用|土地探索|
|~|&gt;|&gt;|&gt;|&gt;|指定した陸上の州の水魔法に関連する魔法の地を全て明かします|
|Summon Ice Drake|&amp;ref(Spell/P_Water.jpg,nolink,25x25,Water);2||&amp;ref(Spell/V_Water.jpg,nolink,25x25,Water Gem);7|儀式/陸上専用|兵士召喚|
|~|&gt;|&gt;|&gt;|&gt;|冷気を吐く下等な竜Ice Drakeを1体召喚します|
|Summon Sea Serpent|&amp;ref(Spell/P_Water.jpg,nolink,25x25,Water);2||&amp;ref(Spell/V_Water.jpg,nolink,25x25,Water Gem);5|儀式/水中専用|兵士召喚|
|~|&gt;|&gt;|&gt;|&gt;|致命的な毒を持つ水棲の大蛇Sea Serpentを1体召喚します|
|Summon Cave Drake|&amp;ref(Spell/P_Earth.jpg,nolink,25x25,Earth);2||&amp;ref(Spell/V_Earth.jpg,nolink,25x25,Earth Gem);5|儀式/陸上専用|兵士召喚|
|~|&gt;|&gt;|&gt;|&gt;|非常に分厚い鱗を持つ下等な竜Cave Drakeを1体召喚します|
|Light of the Northern Star|&amp;ref(Spell/P_Astral.jpg,nolink,25x25,Astral);3||&amp;ref(Spell/V_Astral.jpg,nolink,25x25,Astral Pearl);2|戦闘/水陸両用|戦闘呪附|
|~|&gt;|&gt;|&gt;|&gt;|戦場に居る星の魔術師全員の星魔法の技能を向上させます|
|Summon Lammashtas|&amp;ref(Spell/P_Death.jpg,nolink,25x25,Death);2||&amp;ref(Spell/V_Death.jpg,nolink,25x25,Death Gem);1|戦闘/水陸両用|中立的召喚|
|~|&gt;|&gt;|&gt;|&gt;|全てに敵対する冥界の天使Lammashtaを2体召喚します|
|Summon Shade Beasts|&amp;ref(Spell/P_Death.jpg,nolink,25x25,Death);3||&amp;ref(Spell/V_Death.jpg,nolink,25x25,Death Gem);15|儀式/水陸両用|兵士召喚|
|~|&gt;|&gt;|&gt;|&gt;|殺した敵をゾンビ化する影の世界の犬Shade Beastを15+体召喚します|
|Maggots|&amp;ref(Spell/P_Nature.jpg,nolink,25x25,Nature);1||&amp;ref(Spell/V_Nature.jpg,nolink,25x25,Nature Gem);1|戦闘/水陸両用|攻撃|
|~|&gt;|&gt;|&gt;|&gt;|蛆に実体を持つアンデッド1体を徐々に喰らわせます|
|Summon Leogryphs|&amp;ref(Spell/P_Nature.jpg,nolink,25x25,Nature);2||&amp;ref(Spell/V_Nature.jpg,nolink,25x25,Nature Gem);12|儀式/陸上専用|兵士召喚|
|~|&gt;|&gt;|&gt;|&gt;|敏捷な神話的生物Leogryphを10+体召喚します|
|Summon Swamp Drake|&amp;ref(Spell/P_Nature.jpg,nolink,25x25,Nature);2|&amp;ref(Spell/P_Water.jpg,nolink,25x25,Water);1|&amp;ref(Spell/V_Nature.jpg,nolink,25x25,Nature Gem);8|儀式/陸上専用|兵士召喚|
|~|&gt;|&gt;|&gt;|&gt;|毒を吐く下等な竜Swamp Drakeを1体召喚します|
|Awaken Vine Ogres|&amp;ref(Spell/P_Nature.jpg,nolink,25x25,Nature);3||&amp;ref(Spell/V_Nature.jpg,nolink,25x25,Nature Gem);3|儀式/陸上専用|兵士召喚|
|~|&gt;|&gt;|&gt;|&gt;|強靭で大柄な人型植物Vine Ogreを2体召喚します|
|Summon Kithaironic Lion|&amp;ref(Spell/P_Nature.jpg,nolink,25x25,Nature);3|&amp;ref(Spell/P_Earth.jpg,nolink,25x25,Earth);1|&amp;ref(Spell/V_Nature.jpg,nolink,25x25,Nature Gem);5|儀式/陸上専用|兵士召喚|
|~|&gt;|&gt;|&gt;|&gt;|極めて厚い皮膚を持つ神話的獅子Kithaironic Lionを1体召喚します|
|Strength of Gaia|&amp;ref(Spell/P_Nature.jpg,nolink,25x25,Nature);3|&amp;ref(Spell/P_Earth.jpg,nolink,25x25,Earth);1||戦闘/水陸両用|自己強化|
|~|&gt;|&gt;|&gt;|&gt;|様々な恩恵を得つつ緑魔法の技能を向上させます|
</v>
      </c>
      <c r="C6" s="1" t="str">
        <f ca="1">IFERROR("**"&amp;C$1&amp;" Lv"&amp;$A6&amp;CHAR(10)&amp;"|名称|主系統|副系統|消費|使用場面|簡易分類|"&amp;CHAR(10)&amp;IFERROR(myConcat(INDIRECT("Spell!O"&amp;MATCH(SpellOutput!C$1&amp;SpellOutput!$A6&amp;"S",Spell!$A:$A,0)&amp;":O"&amp;MATCH(SpellOutput!C$1&amp;SpellOutput!$A6&amp;"E",Spell!$A:$A,0))),myConcat(INDIRECT("Spell!O"&amp;MATCH(SpellOutput!C$1&amp;SpellOutput!$A6&amp;"S",Spell!$A:$A,0)))),"")</f>
        <v xml:space="preserve">**Alteration Lv4
|名称|主系統|副系統|消費|使用場面|簡易分類|
|Wind Guide|&amp;ref(Spell/P_Air.jpg,nolink,25x25,Air);2||&amp;ref(Spell/V_Air.jpg,nolink,25x25,Air Gem);1|戦闘/陸上専用|全体強化|
|~|&gt;|&gt;|&gt;|&gt;|味方全員の射撃精度を向上させます|
|Liquid Body|&amp;ref(Spell/P_Water.jpg,nolink,25x25,Water);1|||戦闘/水陸両用|自己強化|
|~|&gt;|&gt;|&gt;|&gt;|自身を半液状にし物理的攻撃と永久的障害への耐性を得ます|
|Quickness|&amp;ref(Spell/P_Water.jpg,nolink,25x25,Water);2|||戦闘/水陸両用|強化|
|~|&gt;|&gt;|&gt;|&gt;|小範囲の味方を加速させ移動や攻撃を2倍速で行えるようにします|
|Slow|&amp;ref(Spell/P_Water.jpg,nolink,25x25,Water);2|||戦闘/水陸両用|弱体化|
|~|&gt;|&gt;|&gt;|&gt;|小範囲の敵を減速させ移動や攻撃の頻度を半減させようと試みます|
|Encase in Ice|&amp;ref(Spell/P_Water.jpg,nolink,25x25,Water);2|||戦闘/水中専用|捕縛|
|~|&gt;|&gt;|&gt;|&gt;|小範囲の敵を氷で包み動きを封じます|
|Wolven Winter|&amp;ref(Spell/P_Water.jpg,nolink,25x25,Water);3||&amp;ref(Spell/V_Water.jpg,nolink,25x25,Water Gem);5|儀式/水陸両用|災害誘発|
|~|&gt;|&gt;|&gt;|&gt;|指定した州を急激に寒冷化させます|
|Temper Flesh|&amp;ref(Spell/P_Earth.jpg,nolink,25x25,Earth);1|||戦闘/水陸両用|自己強化|
|~|&gt;|&gt;|&gt;|&gt;|自身に物理的攻撃と火炎への耐性を与えます|
|Blight|&amp;ref(Spell/P_Earth.jpg,nolink,25x25,Earth);2|&amp;ref(Spell/P_Death.jpg,nolink,25x25,Death);1|&amp;ref(Spell/V_Earth.jpg,nolink,25x25,Earth Gem);5|儀式/水陸両用|災害誘発|
|~|&gt;|&gt;|&gt;|&gt;|指定した州に飢饉を起こし税収に被害を与えます|
|Destruction|&amp;ref(Spell/P_Earth.jpg,nolink,25x25,Earth);3|||戦闘/水陸両用|弱体化|
|~|&gt;|&gt;|&gt;|&gt;|中範囲の敵の魔力を持たない防具を破壊します|
|Curse of Stones|&amp;ref(Spell/P_Earth.jpg,nolink,25x25,Earth);3||&amp;ref(Spell/V_Earth.jpg,nolink,25x25,Earth Gem);3|戦闘/水陸両用|全体弱体化|
|~|&gt;|&gt;|&gt;|&gt;|敵全員に負担をかけ疲労を早めようと試みます|
|Body Ethereal|&amp;ref(Spell/P_Astral.jpg,nolink,25x25,Astral);1|||戦闘/水陸両用|強化|
|~|&gt;|&gt;|&gt;|&gt;|小範囲の味方を霊体化させ物理攻撃を75%で無効化します|
|Stygian Skin|&amp;ref(Spell/P_Death.jpg,nolink,25x25,Death);1|&amp;ref(Spell/P_Water.jpg,nolink,25x25,Water);1||戦闘/水陸両用|自己強化|
|~|&gt;|&gt;|&gt;|&gt;|自身の物理攻撃への防御力を15まで増加させます|
|Arouse Hunger|&amp;ref(Spell/P_Death.jpg,nolink,25x25,Death);3||&amp;ref(Spell/V_Death.jpg,nolink,25x25,Death Gem);8|儀式/陸上専用|遠隔召喚|
|~|&gt;|&gt;|&gt;|&gt;|指定した州に18+体のGhoulとその指揮官を召喚します|
|Elemental Fortitude|&amp;ref(Spell/P_Nature.jpg,nolink,25x25,Nature);1|||戦闘/水陸両用|自己強化|
|~|&gt;|&gt;|&gt;|&gt;|自身に火炎電撃冷気への弱い耐性を与えます|
|Swarm|&amp;ref(Spell/P_Nature.jpg,nolink,25x25,Nature);1||&amp;ref(Spell/V_Nature.jpg,nolink,25x25,Nature Gem);1|戦闘/水陸両用|一時的召喚|
|~|&gt;|&gt;|&gt;|&gt;|様々な巨大化した虫を20+体召喚します|
|Shrink|&amp;ref(Spell/P_Nature.jpg,nolink,25x25,Nature);2|||戦闘/水陸両用|弱体化|
|~|&gt;|&gt;|&gt;|&gt;|小範囲の敵を矮小化させようと試みます|
</v>
      </c>
      <c r="D6" s="1" t="str">
        <f ca="1">IFERROR("**"&amp;D$1&amp;" Lv"&amp;$A6&amp;CHAR(10)&amp;"|名称|主系統|副系統|消費|使用場面|簡易分類|"&amp;CHAR(10)&amp;IFERROR(myConcat(INDIRECT("Spell!O"&amp;MATCH(SpellOutput!D$1&amp;SpellOutput!$A6&amp;"S",Spell!$A:$A,0)&amp;":O"&amp;MATCH(SpellOutput!D$1&amp;SpellOutput!$A6&amp;"E",Spell!$A:$A,0))),myConcat(INDIRECT("Spell!O"&amp;MATCH(SpellOutput!D$1&amp;SpellOutput!$A6&amp;"S",Spell!$A:$A,0)))),"")</f>
        <v xml:space="preserve">**Evocation Lv4
|名称|主系統|副系統|消費|使用場面|簡易分類|
|Fire Cloud|&amp;ref(Spell/P_Fire.jpg,nolink,25x25,Fire);3|||戦闘/陸上専用|攻撃|
|~|&gt;|&gt;|&gt;|&gt;|中範囲に暫く残る炎の雲を作り攻撃します|
|Breath of the Desert|&amp;ref(Spell/P_Fire.jpg,nolink,25x25,Fire);3|&amp;ref(Spell/P_Air.jpg,nolink,25x25,Air);1|&amp;ref(Spell/V_Fire.jpg,nolink,25x25,Fire Gem);5|儀式/陸上専用|災害誘発|
|~|&gt;|&gt;|&gt;|&gt;|指定した州を急激に温暖化させます|
|Fate of Oedipus|&amp;ref(Spell/P_Fire.jpg,nolink,25x25,Fire);4||&amp;ref(Spell/V_Fire.jpg,nolink,25x25,Fire Gem);75|儀式/水陸両用|特殊|
|~|&gt;|&gt;|&gt;|&gt;|The Eyes of Godを強制解除し発動者を盲目にします|
|Thunder Strike|&amp;ref(Spell/P_Air.jpg,nolink,25x25,Air);3|||戦闘/陸上専用|攻撃|
|~|&gt;|&gt;|&gt;|&gt;|小範囲を強力な雷撃で攻撃し付近にも被害を波及させます|
|Hurricane|&amp;ref(Spell/P_Air.jpg,nolink,25x25,Air);3||&amp;ref(Spell/V_Air.jpg,nolink,25x25,Air Gem);5|儀式/陸上専用|災害誘発|
|~|&gt;|&gt;|&gt;|&gt;|指定した州に暴風雨を起こし被害を与えます|
|Acid Rain|&amp;ref(Spell/P_Water.jpg,nolink,25x25,Water);3|&amp;ref(Spell/P_Fire.jpg,nolink,25x25,Fire);1||戦闘/陸上専用|攻撃|
|~|&gt;|&gt;|&gt;|&gt;|中範囲を強酸の雨で攻撃します|
|Blade Wind|&amp;ref(Spell/P_Earth.jpg,nolink,25x25,Earth);3|||戦闘/陸上専用|攻撃|
|~|&gt;|&gt;|&gt;|&gt;|40+発の刃を放ち攻撃します|
|Nether Bolt|&amp;ref(Spell/P_Astral.jpg,nolink,25x25,Astral);1|&amp;ref(Spell/P_Death.jpg,nolink,25x25,Death);1||戦闘/水陸両用|攻撃|
|~|&gt;|&gt;|&gt;|&gt;|小範囲に精神を破壊する地獄の太矢を放ち攻撃します|
|Bane Fire Dart|&amp;ref(Spell/P_Death.jpg,nolink,25x25,Death);1|&amp;ref(Spell/P_Fire.jpg,nolink,25x25,Fire);1||戦闘/陸上専用|攻撃|
|~|&gt;|&gt;|&gt;|&gt;|敵を腐敗させる破滅の炎の矢で攻撃します|
|Bolt of Unlife|&amp;ref(Spell/P_Death.jpg,nolink,25x25,Death);2|||戦闘/水陸両用|攻撃|
|~|&gt;|&gt;|&gt;|&gt;|殺した敵をゾンビ化させる反生命の矢を放ち攻撃します|
|Breath of the Dragon|&amp;ref(Spell/P_Nature.jpg,nolink,25x25,Nature);2|||戦闘/陸上専用|攻撃|
|~|&gt;|&gt;|&gt;|&gt;|中範囲に毒の胆汁を吐きかけ攻撃します|
</v>
      </c>
      <c r="E6" s="1" t="str">
        <f ca="1">IFERROR("**"&amp;E$1&amp;" Lv"&amp;$A6&amp;CHAR(10)&amp;"|名称|主系統|副系統|消費|使用場面|簡易分類|"&amp;CHAR(10)&amp;IFERROR(myConcat(INDIRECT("Spell!O"&amp;MATCH(SpellOutput!E$1&amp;SpellOutput!$A6&amp;"S",Spell!$A:$A,0)&amp;":O"&amp;MATCH(SpellOutput!E$1&amp;SpellOutput!$A6&amp;"E",Spell!$A:$A,0))),myConcat(INDIRECT("Spell!O"&amp;MATCH(SpellOutput!E$1&amp;SpellOutput!$A6&amp;"S",Spell!$A:$A,0)))),"")</f>
        <v/>
      </c>
      <c r="F6" s="1" t="str">
        <f ca="1">IFERROR("**"&amp;F$1&amp;" Lv"&amp;$A6&amp;CHAR(10)&amp;"|名称|主系統|副系統|消費|使用場面|簡易分類|"&amp;CHAR(10)&amp;IFERROR(myConcat(INDIRECT("Spell!O"&amp;MATCH(SpellOutput!F$1&amp;SpellOutput!$A6&amp;"S",Spell!$A:$A,0)&amp;":O"&amp;MATCH(SpellOutput!F$1&amp;SpellOutput!$A6&amp;"E",Spell!$A:$A,0))),myConcat(INDIRECT("Spell!O"&amp;MATCH(SpellOutput!F$1&amp;SpellOutput!$A6&amp;"S",Spell!$A:$A,0)))),"")</f>
        <v xml:space="preserve">**Enchantment Lv4
|名称|主系統|副系統|消費|使用場面|簡易分類|
|Terracotta Army|&amp;ref(Spell/P_Fire.jpg,nolink,25x25,Fire);1|&amp;ref(Spell/P_Earth.jpg,nolink,25x25,Earth);1|&amp;ref(Spell/V_Fire.jpg,nolink,25x25,Fire Gem);10|儀式/水陸両用|兵士召喚|
|~|&gt;|&gt;|&gt;|&gt;|熱に強い焼き物の兵士Terracotta Soldierを10+体召喚します|
|Flaming Arrows|&amp;ref(Spell/P_Fire.jpg,nolink,25x25,Fire);4||&amp;ref(Spell/V_Fire.jpg,nolink,25x25,Fire Gem);1|戦闘/陸上専用|全体強化|
|~|&gt;|&gt;|&gt;|&gt;|味方全員の一般的な飛び道具に炎を纏わせます|
|Cloud Trapeze|&amp;ref(Spell/P_Air.jpg,nolink,25x25,Air);2||&amp;ref(Spell/V_Air.jpg,nolink,25x25,Air Gem);3|儀式/陸上専用|瞬間移動|
|~|&gt;|&gt;|&gt;|&gt;|指定した州へ自身を飛ばします|
|Vile Water|&amp;ref(Spell/P_Water.jpg,nolink,25x25,Water);2||&amp;ref(Spell/V_Water.jpg,nolink,25x25,Water Gem);4|儀式/陸上専用|兵士召喚|
|~|&gt;|&gt;|&gt;|&gt;|敵を飲み込む酸の立方体Gelatinous Cubeを1体召喚します|
|Astral Healing|&amp;ref(Spell/P_Astral.jpg,nolink,25x25,Astral);3||&amp;ref(Spell/V_Astral.jpg,nolink,25x25,Astral Pearl);1|戦闘/水陸両用|全体治療|
|~|&gt;|&gt;|&gt;|&gt;|味方全員のHPを回復させます|
|Antimagic|&amp;ref(Spell/P_Astral.jpg,nolink,25x25,Astral);3||&amp;ref(Spell/V_Astral.jpg,nolink,25x25,Astral Pearl);1|戦闘/水陸両用|全体強化|
|~|&gt;|&gt;|&gt;|&gt;|味方全員の魔法抵抗を向上させます|
|Raise Dead|&amp;ref(Spell/P_Death.jpg,nolink,25x25,Death);2|||戦闘/水陸両用|一時的召喚|
|~|&gt;|&gt;|&gt;|&gt;|戦場の死体を利用しSoullessを10+体召喚します|
|Twiceborn|&amp;ref(Spell/P_Death.jpg,nolink,25x25,Death);2||&amp;ref(Spell/V_Death.jpg,nolink,25x25,Death Gem);10|儀式/水陸両用|個人呪附|
|~|&gt;|&gt;|&gt;|&gt;|自身に死後一度だけアンデッド化して蘇る力を与えます|
|Behemoth|&amp;ref(Spell/P_Death.jpg,nolink,25x25,Death);3||&amp;ref(Spell/V_Death.jpg,nolink,25x25,Death Gem);10|儀式/陸上専用|兵士召喚|
|~|&gt;|&gt;|&gt;|&gt;|軍用象の歩く屍Behemothを1体召喚します|
|Poison Ward|&amp;ref(Spell/P_Nature.jpg,nolink,25x25,Nature);2||&amp;ref(Spell/V_Nature.jpg,nolink,25x25,Nature Gem);1|戦闘/水陸両用|強化|
|~|&gt;|&gt;|&gt;|&gt;|広範囲の味方に弱い毒物耐性を与えます|
|Haste|&amp;ref(Spell/P_Nature.jpg,nolink,25x25,Nature);3||&amp;ref(Spell/V_Nature.jpg,nolink,25x25,Nature Gem);1|戦闘/水陸両用|強化|
|~|&gt;|&gt;|&gt;|&gt;|広範囲の味方の移動速度を倍増させます|
</v>
      </c>
      <c r="G6" s="1" t="str">
        <f ca="1">IFERROR("**"&amp;G$1&amp;" Lv"&amp;$A6&amp;CHAR(10)&amp;"|名称|主系統|副系統|消費|使用場面|簡易分類|"&amp;CHAR(10)&amp;IFERROR(myConcat(INDIRECT("Spell!O"&amp;MATCH(SpellOutput!G$1&amp;SpellOutput!$A6&amp;"S",Spell!$A:$A,0)&amp;":O"&amp;MATCH(SpellOutput!G$1&amp;SpellOutput!$A6&amp;"E",Spell!$A:$A,0))),myConcat(INDIRECT("Spell!O"&amp;MATCH(SpellOutput!G$1&amp;SpellOutput!$A6&amp;"S",Spell!$A:$A,0)))),"")</f>
        <v xml:space="preserve">**Thaumaturgy Lv4
|名称|主系統|副系統|消費|使用場面|簡易分類|
|Prison of Fire|&amp;ref(Spell/P_Fire.jpg,nolink,25x25,Fire);3|||戦闘/陸上専用|捕縛|
|~|&gt;|&gt;|&gt;|&gt;|中範囲の敵を炎の枷で縛り動きを封じます|
|Auspex|&amp;ref(Spell/P_Air.jpg,nolink,25x25,Air);2||&amp;ref(Spell/V_Air.jpg,nolink,25x25,Air Gem);2|儀式/陸上専用|土地探索|
|~|&gt;|&gt;|&gt;|&gt;|指定した州の風魔法に関連する魔法の地を全て明かします|
|Curse of the Desert|&amp;ref(Spell/P_Water.jpg,nolink,25x25,Water);3|||戦闘/陸上専用|弱体化|
|~|&gt;|&gt;|&gt;|&gt;|中範囲の敵に脱水症状を起こし疲労させようと試みます|
|Gnome Lore|&amp;ref(Spell/P_Earth.jpg,nolink,25x25,Earth);2||&amp;ref(Spell/V_Earth.jpg,nolink,25x25,Earth Gem);3|儀式/水陸両用|土地探索|
|~|&gt;|&gt;|&gt;|&gt;|指定した州の地魔法に関連する魔法の地を全て明かします|
|Paralyze|&amp;ref(Spell/P_Astral.jpg,nolink,25x25,Astral);2|||戦闘/水陸両用|麻痺|
|~|&gt;|&gt;|&gt;|&gt;|敵1体を麻痺させようと試みます|
|Vengeance of the Dead|&amp;ref(Spell/P_Astral.jpg,nolink,25x25,Astral);3|&amp;ref(Spell/P_Death.jpg,nolink,25x25,Death);1|&amp;ref(Spell/V_Astral.jpg,nolink,25x25,Astral Pearl);3|儀式/水陸両用|暗殺派遣|
|~|&gt;|&gt;|&gt;|&gt;|指定した州の大量殺人者1体を死者の霊に襲わせようと試みます|
|terror|&amp;ref(Spell/P_Death.jpg,nolink,25x25,Death);3|||戦闘/水陸両用|恐怖|
|~|&gt;|&gt;|&gt;|&gt;|中範囲の敵に強い恐怖を植え付けます|
|Touch of Madness|&amp;ref(Spell/P_Nature.jpg,nolink,25x25,Nature);1|||戦闘/水陸両用|狂戦士化|
|~|&gt;|&gt;|&gt;|&gt;|小範囲の味方を狂戦士の怒りへ突入させます|
|Rage of the Cornered Rat|&amp;ref(Spell/P_Nature.jpg,nolink,25x25,Nature);2|||戦闘/水陸両用|狂戦士化|
|~|&gt;|&gt;|&gt;|&gt;|中範囲の味方の動物を狂戦士の怒りへ突入させます|
|Wildness|&amp;ref(Spell/P_Nature.jpg,nolink,25x25,Nature);3|||戦闘/水陸両用|混乱|
|~|&gt;|&gt;|&gt;|&gt;|小範囲の敵の動物を混乱させようと試みます|
|Cure Disease|&amp;ref(Spell/P_Nature.jpg,nolink,25x25,Nature);4||&amp;ref(Spell/V_Nature.jpg,nolink,25x25,Nature Gem);5|儀式/水陸両用|病気治療|
|~|&gt;|&gt;|&gt;|&gt;|同じ州の味方1体の病気を治療します|
</v>
      </c>
      <c r="H6" s="1" t="str">
        <f ca="1">IFERROR("**"&amp;H$1&amp;" Lv"&amp;$A6&amp;CHAR(10)&amp;"|名称|主系統|副系統|消費|使用場面|簡易分類|"&amp;CHAR(10)&amp;IFERROR(myConcat(INDIRECT("Spell!O"&amp;MATCH(SpellOutput!H$1&amp;SpellOutput!$A6&amp;"S",Spell!$A:$A,0)&amp;":O"&amp;MATCH(SpellOutput!H$1&amp;SpellOutput!$A6&amp;"E",Spell!$A:$A,0))),myConcat(INDIRECT("Spell!O"&amp;MATCH(SpellOutput!H$1&amp;SpellOutput!$A6&amp;"S",Spell!$A:$A,0)))),"")</f>
        <v xml:space="preserve">**Blood Magic Lv4
|名称|主系統|副系統|消費|使用場面|簡易分類|
|Bind Serpent Fiend|&amp;ref(Spell/P_Blood.jpg,nolink,25x25,Blood);1||&amp;ref(Spell/V_Blood.jpg,nolink,25x25,Blood Slave);2|儀式/陸上専用|兵士召喚|
|~|&gt;|&gt;|&gt;|&gt;|致命的な毒を持つ悪魔Serpent Fiendを1体召喚します|
|Hellfire|&amp;ref(Spell/P_Blood.jpg,nolink,25x25,Blood);1|&amp;ref(Spell/P_Fire.jpg,nolink,25x25,Fire);2|&amp;ref(Spell/V_Blood.jpg,nolink,25x25,Blood Slave);1|戦闘/陸上専用|攻撃|
|~|&gt;|&gt;|&gt;|&gt;|2発の中範囲を覆う地獄の炎で攻撃します|
|Blood Lust|&amp;ref(Spell/P_Blood.jpg,nolink,25x25,Blood);2||&amp;ref(Spell/V_Blood.jpg,nolink,25x25,Blood Slave);1|戦闘/陸上専用|全体強化|
|~|&gt;|&gt;|&gt;|&gt;|味方のデーモン全員の筋力を向上させます|
|Bind Storm Demon|&amp;ref(Spell/P_Blood.jpg,nolink,25x25,Blood);2|&amp;ref(Spell/P_Air.jpg,nolink,25x25,Air);2|&amp;ref(Spell/V_Blood.jpg,nolink,25x25,Blood Slave);7|儀式/陸上専用|兵士召喚|
|~|&gt;|&gt;|&gt;|&gt;|電撃を放つ悪魔Storm Demonを1体召喚します|
|Call Lesser Horror|&amp;ref(Spell/P_Blood.jpg,nolink,25x25,Blood);2|&amp;ref(Spell/P_Astral.jpg,nolink,25x25,Astral);2|&amp;ref(Spell/V_Blood.jpg,nolink,25x25,Blood Slave);2|戦闘/陸上専用|中立的召喚|
|~|&gt;|&gt;|&gt;|&gt;|全てに襲い掛かる下等なHorrorを1体召喚します|
|Blood Fecundity|&amp;ref(Spell/P_Blood.jpg,nolink,25x25,Blood);2|&amp;ref(Spell/P_Nature.jpg,nolink,25x25,Nature);2|&amp;ref(Spell/V_Blood.jpg,nolink,25x25,Blood Slave);10|儀式/陸上専用|地方呪附|
|~|&gt;|&gt;|&gt;|&gt;|州を肥沃化し人口の成長を助けます|
</v>
      </c>
      <c r="J6" s="1" t="s">
        <v>2896</v>
      </c>
      <c r="K6" s="1" t="str">
        <f ca="1">IFERROR("**"&amp;K$1&amp;" Lv0"&amp;SUBSTITUTE(SUBSTITUTE(SUBSTITUTE(SUBSTITUTE(SUBSTITUTE(SUBSTITUTE(SUBSTITUTE(SUBSTITUTE(SUBSTITUTE(J6,"火"," - Fire Gods"),"風"," - Air Gods"),"水"," - Water Gods"),"地"," - Earth Gods"),"星"," - Astral Gods"),"死"," - Death Gods"),"緑"," - Nature Gods"),"血"," - Blood Gods"),"無"," - Generic Gods")&amp;CHAR(10)&amp;"|名称|主系統|副系統|消費|使用場面|簡易分類|"&amp;CHAR(10)&amp;IFERROR(myConcat(INDIRECT("Spell!O"&amp;MATCH(SpellOutput!K$1&amp;"0"&amp;SpellOutput!$J6&amp;"S",Spell!$A:$A,0)&amp;":O"&amp;MATCH(SpellOutput!K$1&amp;"0"&amp;SpellOutput!$J6&amp;"E",Spell!$A:$A,0))),myConcat(INDIRECT("Spell!O"&amp;MATCH(SpellOutput!K$1&amp;"0"&amp;SpellOutput!$J6&amp;"S",Spell!$A:$A,0)))),"")</f>
        <v xml:space="preserve">**Divine Lv0 - Water Gods
|名称|主系統|副系統|消費|使用場面|簡易分類|
|Purifying Water|&amp;ref(Spell/P_Holy.jpg,nolink,25x25,Holy);1|||戦闘/水陸両用|攻撃|
|~|&gt;|&gt;|&gt;|&gt;|中範囲のアンデッドを攻撃します|
|Watery Death|&amp;ref(Spell/P_Holy.jpg,nolink,25x25,Holy);3|||戦闘/水陸両用|攻撃|
|~|&gt;|&gt;|&gt;|&gt;|敵1体を神聖なる矢で攻撃し溺れさせます|
</v>
      </c>
    </row>
    <row r="7" spans="1:11" x14ac:dyDescent="0.15">
      <c r="A7" s="1">
        <v>5</v>
      </c>
      <c r="B7" s="1" t="str">
        <f ca="1">IFERROR("**"&amp;B$1&amp;" Lv"&amp;$A7&amp;CHAR(10)&amp;"|名称|主系統|副系統|消費|使用場面|簡易分類|"&amp;CHAR(10)&amp;IFERROR(myConcat(INDIRECT("Spell!O"&amp;MATCH(SpellOutput!B$1&amp;SpellOutput!$A7&amp;"S",Spell!$A:$A,0)&amp;":O"&amp;MATCH(SpellOutput!B$1&amp;SpellOutput!$A7&amp;"E",Spell!$A:$A,0))),myConcat(INDIRECT("Spell!O"&amp;MATCH(SpellOutput!B$1&amp;SpellOutput!$A7&amp;"S",Spell!$A:$A,0)))),"")</f>
        <v xml:space="preserve">**Conjuration Lv5
|名称|主系統|副系統|消費|使用場面|簡易分類|
|Will o' the Wisp|&amp;ref(Spell/P_Fire.jpg,nolink,25x25,Fire);1||&amp;ref(Spell/V_Fire.jpg,nolink,25x25,Fire Gem);1|戦闘/陸上専用|一時的召喚|
|~|&gt;|&gt;|&gt;|&gt;|戦場の端から火の玉Will o' the Wispを2体召喚します|
|Summon Fire Elemental|&amp;ref(Spell/P_Fire.jpg,nolink,25x25,Fire);3||&amp;ref(Spell/V_Fire.jpg,nolink,25x25,Fire Gem);1|戦闘/陸上専用|一時的召喚|
|~|&gt;|&gt;|&gt;|&gt;|炎による範囲攻撃を行う大型精霊Fire Elementalを1体召喚します|
|Summon Summer Lions|&amp;ref(Spell/P_Fire.jpg,nolink,25x25,Fire);3||&amp;ref(Spell/V_Fire.jpg,nolink,25x25,Fire Gem);20|儀式/陸上専用|兵士召喚|
|~|&gt;|&gt;|&gt;|&gt;|夏に力を増す季節の精霊Summer Lionを5+体召喚します|
|Summon Air Elemental|&amp;ref(Spell/P_Air.jpg,nolink,25x25,Air);3||&amp;ref(Spell/V_Air.jpg,nolink,25x25,Air Gem);1|戦闘/陸上専用|一時的召喚|
|~|&gt;|&gt;|&gt;|&gt;|電撃と蹂躙で敵を薙ぎ倒す大型精霊Air Elementalを1体召喚します|
|Summon Spring Hawks|&amp;ref(Spell/P_Air.jpg,nolink,25x25,Air);3||&amp;ref(Spell/V_Air.jpg,nolink,25x25,Air Gem);20|儀式/陸上専用|兵士召喚|
|~|&gt;|&gt;|&gt;|&gt;|春に力を増す季節の精霊Spring Hawkを5+体召喚します|
|Contact Draconians|&amp;ref(Spell/P_Air.jpg,nolink,25x25,Air);3||&amp;ref(Spell/V_Air.jpg,nolink,25x25,Air Gem);45|儀式/陸上専用|軍団召喚|
|~|&gt;|&gt;|&gt;|&gt;|飛行する竜人Draconianを15体とその指揮官Dragonian Chiefを召喚します|
|Raven Feast|&amp;ref(Spell/P_Air.jpg,nolink,25x25,Air);4||&amp;ref(Spell/V_Air.jpg,nolink,25x25,Air Gem);3|儀式/陸上専用|特殊|
|~|&gt;|&gt;|&gt;|&gt;|指定した州の埋葬されていない死体を消費し死の宝石を生産します|
|Wind Ride|&amp;ref(Spell/P_Air.jpg,nolink,25x25,Air);5||&amp;ref(Spell/V_Air.jpg,nolink,25x25,Air Gem);10|儀式/陸上専用|誘拐|
|~|&gt;|&gt;|&gt;|&gt;|指定した州の指揮官1体を竜巻が誘拐しようと試みます|
|Voice of Tiamat|&amp;ref(Spell/P_Water.jpg,nolink,25x25,Water);2||&amp;ref(Spell/V_Water.jpg,nolink,25x25,Water Gem);8|儀式/水中専用|土地探索|
|~|&gt;|&gt;|&gt;|&gt;|指定した海中の州の元素魔法に関連する魔法の地を全て明かします|
|Summon Water Elemental|&amp;ref(Spell/P_Water.jpg,nolink,25x25,Water);3||&amp;ref(Spell/V_Water.jpg,nolink,25x25,Water Gem);1|戦闘/水陸両用|一時的召喚|
|~|&gt;|&gt;|&gt;|&gt;|気候に応じ大型精霊Water ElementalかIce Elementalを1体召喚します|
|Contact Sea Trolls|&amp;ref(Spell/P_Water.jpg,nolink,25x25,Water);3||&amp;ref(Spell/V_Water.jpg,nolink,25x25,Water Gem);15|儀式/水陸両用|兵士召喚|
|~|&gt;|&gt;|&gt;|&gt;|水中で非常に素早く再生する亜人Sea Trollを5+体召喚します|
|Summon Winter Wolves|&amp;ref(Spell/P_Water.jpg,nolink,25x25,Water);3||&amp;ref(Spell/V_Water.jpg,nolink,25x25,Water Gem);10|儀式/陸上専用|兵士召喚|
|~|&gt;|&gt;|&gt;|&gt;|冬に力を増す季節の精霊Winter Wolfを5+体召喚します|
|Contact Naiad|&amp;ref(Spell/P_Water.jpg,nolink,25x25,Water);3|&amp;ref(Spell/P_Nature.jpg,nolink,25x25,Nature);1|&amp;ref(Spell/V_Water.jpg,nolink,25x25,Water Gem);35|儀式/水陸両用|指揮官召喚|
|~|&gt;|&gt;|&gt;|&gt;|優れた魔力を持つが州を離れられない川の精霊Naiadを召喚します|
|Naiad Warriors|&amp;ref(Spell/P_Water.jpg,nolink,25x25,Water);3|&amp;ref(Spell/P_Nature.jpg,nolink,25x25,Nature);1|&amp;ref(Spell/V_Water.jpg,nolink,25x25,Water Gem);30|儀式/水陸両用|兵士召喚|
|~|&gt;|&gt;|&gt;|&gt;|水陸両棲の美しき精霊の戦士Kydnidを15体召喚します|
|Summon Earth Elemental|&amp;ref(Spell/P_Earth.jpg,nolink,25x25,Earth);3||&amp;ref(Spell/V_Earth.jpg,nolink,25x25,Earth Gem);1|戦闘/水陸両用|一時的召喚|
|~|&gt;|&gt;|&gt;|&gt;|再生しつつ敵を蹂躙する大型精霊Earth Elementalを1体召喚します|
|Summon Fall Bears|&amp;ref(Spell/P_Earth.jpg,nolink,25x25,Earth);3||&amp;ref(Spell/V_Earth.jpg,nolink,25x25,Earth Gem);15|儀式/陸上専用|兵士召喚|
|~|&gt;|&gt;|&gt;|&gt;|秋に力を増す季節の精霊Fall Bearを5+体召喚します|
|Contact Trolls|&amp;ref(Spell/P_Earth.jpg,nolink,25x25,Earth);3||&amp;ref(Spell/V_Earth.jpg,nolink,25x25,Earth Gem);15|儀式/陸上専用|兵士召喚|
|~|&gt;|&gt;|&gt;|&gt;|強靭な皮膚と再生能力を持つ亜人Trollを5+体召喚します|
|Acashic Record|&amp;ref(Spell/P_Astral.jpg,nolink,25x25,Astral);2||&amp;ref(Spell/V_Astral.jpg,nolink,25x25,Astral Pearl);10|儀式/水陸両用|特殊|
|~|&gt;|&gt;|&gt;|&gt;|指定した敵国の首都から情報を引き出しその時点までのグラフを開示します|
|Spirit Mastery|&amp;ref(Spell/P_Death.jpg,nolink,25x25,Death);1||&amp;ref(Spell/V_Death.jpg,nolink,25x25,Death Gem);4|儀式/水陸両用|兵士召喚|
|~|&gt;|&gt;|&gt;|&gt;|現世を離れ損ねた弱い霊Dispossessed Spiritを15+体召喚します|
|Ghost Grip|&amp;ref(Spell/P_Death.jpg,nolink,25x25,Death);1|||戦闘/水陸両用|攻撃|
|~|&gt;|&gt;|&gt;|&gt;|冥界の力により数体の敵を疲労させます|
|Corpse Candle|&amp;ref(Spell/P_Death.jpg,nolink,25x25,Death);1|&amp;ref(Spell/P_Fire.jpg,nolink,25x25,Fire);1|&amp;ref(Spell/V_Death.jpg,nolink,25x25,Death Gem);1|戦闘/陸上専用|一時的召喚|
|~|&gt;|&gt;|&gt;|&gt;|戦場の端から破滅の炎の玉Corpse Candleを3体召喚します|
|Revive Bane Lord|&amp;ref(Spell/P_Death.jpg,nolink,25x25,Death);4||&amp;ref(Spell/V_Death.jpg,nolink,25x25,Death Gem);12|儀式/水陸両用|指揮官召喚|
|~|&gt;|&gt;|&gt;|&gt;|破滅の剣を持つ大柄な冥界の将軍Bane Lordを召喚します|
|Summon Manticore|&amp;ref(Spell/P_Nature.jpg,nolink,25x25,Nature);2|&amp;ref(Spell/P_Earth.jpg,nolink,25x25,Earth);2|&amp;ref(Spell/V_Nature.jpg,nolink,25x25,Nature Gem);5|儀式/陸上専用|兵士召喚|
|~|&gt;|&gt;|&gt;|&gt;|強力な毒針を持つ飛行する神話的生物Manticoreを1体召喚します|
|Howl|&amp;ref(Spell/P_Nature.jpg,nolink,25x25,Nature);3||&amp;ref(Spell/V_Nature.jpg,nolink,25x25,Nature Gem);3|戦闘/陸上専用|戦闘呪附|
|~|&gt;|&gt;|&gt;|&gt;|戦場の端から断続的にWolfの大群を呼び寄せます|
|Spirits of the Wood|&amp;ref(Spell/P_Nature.jpg,nolink,25x25,Nature);3||&amp;ref(Spell/V_Nature.jpg,nolink,25x25,Nature Gem);8|儀式/陸上専用|兵士召喚|
|~|&gt;|&gt;|&gt;|&gt;|州を離れられない美しき森の精霊Woodland Spiritを10+体召喚します|
|Contact Forest Trolls|&amp;ref(Spell/P_Nature.jpg,nolink,25x25,Nature);3||&amp;ref(Spell/V_Nature.jpg,nolink,25x25,Nature Gem);10|儀式/陸上専用|兵士召喚|
|~|&gt;|&gt;|&gt;|&gt;|再生能力を備える亜人Forest Trollを5+体召喚します|
|Winged Monkeys|&amp;ref(Spell/P_Nature.jpg,nolink,25x25,Nature);3|&amp;ref(Spell/P_Astral.jpg,nolink,25x25,Astral);2|&amp;ref(Spell/V_Nature.jpg,nolink,25x25,Nature Gem);10|儀式/陸上専用|誘拐|
|~|&gt;|&gt;|&gt;|&gt;|指定した州の敵指揮官一人をWinged Monkeyの群れが誘拐しようと試みます|
|Awaken Sleeper|&amp;ref(Spell/P_Nature.jpg,nolink,25x25,Nature);4||&amp;ref(Spell/V_Nature.jpg,nolink,25x25,Nature Gem);10|儀式/陸上専用|指揮官召喚|
|~|&gt;|&gt;|&gt;|&gt;|非常に優れた指揮能力を持つ英雄Sleeperを召喚します|
|Vermin Feast|&amp;ref(Spell/P_Nature.jpg,nolink,25x25,Nature);4||&amp;ref(Spell/V_Nature.jpg,nolink,25x25,Nature Gem);6|儀式/水陸両用|地方呪附|
|~|&gt;|&gt;|&gt;|&gt;|指定した州にある包囲された要塞の食糧を急激に減少させます|
</v>
      </c>
      <c r="C7" s="1" t="str">
        <f ca="1">IFERROR("**"&amp;C$1&amp;" Lv"&amp;$A7&amp;CHAR(10)&amp;"|名称|主系統|副系統|消費|使用場面|簡易分類|"&amp;CHAR(10)&amp;IFERROR(myConcat(INDIRECT("Spell!O"&amp;MATCH(SpellOutput!C$1&amp;SpellOutput!$A7&amp;"S",Spell!$A:$A,0)&amp;":O"&amp;MATCH(SpellOutput!C$1&amp;SpellOutput!$A7&amp;"E",Spell!$A:$A,0))),myConcat(INDIRECT("Spell!O"&amp;MATCH(SpellOutput!C$1&amp;SpellOutput!$A7&amp;"S",Spell!$A:$A,0)))),"")</f>
        <v xml:space="preserve">**Alteration Lv5
|名称|主系統|副系統|消費|使用場面|簡易分類|
|Transmute Fire|&amp;ref(Spell/P_Fire.jpg,nolink,25x25,Fire);2||&amp;ref(Spell/V_Fire.jpg,nolink,25x25,Fire Gem);1|儀式/水陸両用|錬金術|
|~|&gt;|&gt;|&gt;|&gt;|追加消費した火の宝石を多額の金銭へと変換します|
|Cold Resistance|&amp;ref(Spell/P_Fire.jpg,nolink,25x25,Fire);3||&amp;ref(Spell/V_Fire.jpg,nolink,25x25,Fire Gem);1|戦闘/水陸両用|強化|
|~|&gt;|&gt;|&gt;|&gt;|広範囲の味方に弱い冷気耐性を与えます|
|Incinerate|&amp;ref(Spell/P_Fire.jpg,nolink,25x25,Fire);3|||戦闘/水陸両用|攻撃|
|~|&gt;|&gt;|&gt;|&gt;|敵1体を内側から発火させて攻撃します|
|Solar Eclipse|&amp;ref(Spell/P_Fire.jpg,nolink,25x25,Fire);3|&amp;ref(Spell/P_Astral.jpg,nolink,25x25,Astral);1|&amp;ref(Spell/V_Fire.jpg,nolink,25x25,Fire Gem);1|戦闘/陸上専用|戦闘呪附|
|~|&gt;|&gt;|&gt;|&gt;|日食を起こし戦場を闇で包みます|
|Phantasmal Army|&amp;ref(Spell/P_Air.jpg,nolink,25x25,Air);4||&amp;ref(Spell/V_Air.jpg,nolink,25x25,Air Gem);1|戦闘/水陸両用|一時的召喚|
|~|&gt;|&gt;|&gt;|&gt;|幻の兵士Phantasmal Warriorを25+体召喚します|
|Fire Resistance|&amp;ref(Spell/P_Water.jpg,nolink,25x25,Water);3||&amp;ref(Spell/V_Water.jpg,nolink,25x25,Water Gem);1|戦闘/水陸両用|強化|
|~|&gt;|&gt;|&gt;|&gt;|広範囲の味方に弱い火炎耐性を与えます|
|Bone Melter|&amp;ref(Spell/P_Water.jpg,nolink,25x25,Water);3|&amp;ref(Spell/P_Nature.jpg,nolink,25x25,Nature);2||戦闘/水陸両用|即死|
|~|&gt;|&gt;|&gt;|&gt;|小範囲の敵を溶解させ即死させようと試みます|
|Iron Warriors|&amp;ref(Spell/P_Earth.jpg,nolink,25x25,Earth);2|||戦闘/水陸両用|強化|
|~|&gt;|&gt;|&gt;|&gt;|小範囲の味方の皮膚を変化させ防御力を20まで増加させます|
|Lightning Resistance|&amp;ref(Spell/P_Earth.jpg,nolink,25x25,Earth);3||&amp;ref(Spell/V_Earth.jpg,nolink,25x25,Earth Gem);1|戦闘/水陸両用|強化|
|~|&gt;|&gt;|&gt;|&gt;|広範囲の味方に弱い電撃耐性を与えます|
|Maws of the Earth|&amp;ref(Spell/P_Earth.jpg,nolink,25x25,Earth);3||&amp;ref(Spell/V_Earth.jpg,nolink,25x25,Earth Gem);1|戦闘/水陸両用|攻撃|
|~|&gt;|&gt;|&gt;|&gt;|中範囲の敵を岩の顎で攻撃し動きを封じます|
|Shatter|&amp;ref(Spell/P_Earth.jpg,nolink,25x25,Earth);3|||戦闘/水陸両用|攻撃|
|~|&gt;|&gt;|&gt;|&gt;|敵の無生物1体に強力な攻撃を行います|
|Baleful Star|&amp;ref(Spell/P_Astral.jpg,nolink,25x25,Astral);3||&amp;ref(Spell/V_Astral.jpg,nolink,25x25,Astral Pearl);7|儀式/陸上専用|災害誘発|
|~|&gt;|&gt;|&gt;|&gt;|指定した州に凶兆を引き起こし不運と呪いを広げます|
|Enfeeble|&amp;ref(Spell/P_Death.jpg,nolink,25x25,Death);2||&amp;ref(Spell/V_Death.jpg,nolink,25x25,Death Gem);1|戦闘/水陸両用|弱体化|
|~|&gt;|&gt;|&gt;|&gt;|中範囲の敵の筋力を永久に低下させようと試みます|
|Invulnerability|&amp;ref(Spell/P_Death.jpg,nolink,25x25,Death);3|||戦闘/水陸両用|自己強化|
|~|&gt;|&gt;|&gt;|&gt;|自身の物理攻撃への防御力を25まで増加させます|
|Drain Life|&amp;ref(Spell/P_Death.jpg,nolink,25x25,Death);4|||戦闘/水陸両用|攻撃|
|~|&gt;|&gt;|&gt;|&gt;|敵1体から生命力を吸収します|
|Wooden Warriors|&amp;ref(Spell/P_Nature.jpg,nolink,25x25,Nature);2|||戦闘/水陸両用|強化|
|~|&gt;|&gt;|&gt;|&gt;|中範囲の味方の皮膚を変化させ防御力を10まで増加させます|
|Mother Oak|&amp;ref(Spell/P_Nature.jpg,nolink,25x25,Nature);5||&amp;ref(Spell/V_Nature.jpg,nolink,25x25,Nature Gem);50|儀式/陸上専用|世界呪附|
|~|&gt;|&gt;|&gt;|&gt;|術者の国に大量の緑の宝石を与えます|
</v>
      </c>
      <c r="D7" s="1" t="str">
        <f ca="1">IFERROR("**"&amp;D$1&amp;" Lv"&amp;$A7&amp;CHAR(10)&amp;"|名称|主系統|副系統|消費|使用場面|簡易分類|"&amp;CHAR(10)&amp;IFERROR(myConcat(INDIRECT("Spell!O"&amp;MATCH(SpellOutput!D$1&amp;SpellOutput!$A7&amp;"S",Spell!$A:$A,0)&amp;":O"&amp;MATCH(SpellOutput!D$1&amp;SpellOutput!$A7&amp;"E",Spell!$A:$A,0))),myConcat(INDIRECT("Spell!O"&amp;MATCH(SpellOutput!D$1&amp;SpellOutput!$A7&amp;"S",Spell!$A:$A,0)))),"")</f>
        <v xml:space="preserve">**Evocation Lv5
|名称|主系統|副系統|消費|使用場面|簡易分類|
|Falling Fires|&amp;ref(Spell/P_Fire.jpg,nolink,25x25,Fire);3|||戦闘/陸上専用|攻撃|
|~|&gt;|&gt;|&gt;|&gt;|中範囲に炎の雨を降らせ攻撃します|
|Orb Lightning|&amp;ref(Spell/P_Air.jpg,nolink,25x25,Air);2|||戦闘/水陸両用|攻撃|
|~|&gt;|&gt;|&gt;|&gt;|5回跳弾する電撃を放ち攻撃します|
|Storm|&amp;ref(Spell/P_Air.jpg,nolink,25x25,Air);4||&amp;ref(Spell/V_Air.jpg,nolink,25x25,Air Gem);1|戦闘/陸上専用|戦闘呪附|
|~|&gt;|&gt;|&gt;|&gt;|戦場に激しい嵐を起こし飛行や射撃を著しく制限します|
|Falling Frost|&amp;ref(Spell/P_Water.jpg,nolink,25x25,Water);3|||戦闘/陸上専用|攻撃|
|~|&gt;|&gt;|&gt;|&gt;|中範囲に冷気の雨を降らせ攻撃します|
|Gifts from Heaven|&amp;ref(Spell/P_Earth.jpg,nolink,25x25,Earth);3|&amp;ref(Spell/P_Astral.jpg,nolink,25x25,Astral);1||戦闘/陸上専用|攻撃|
|~|&gt;|&gt;|&gt;|&gt;|3発の驚異的な威力を持つ隕石を落とし攻撃します|
|Earthquake|&amp;ref(Spell/P_Earth.jpg,nolink,25x25,Earth);4||&amp;ref(Spell/V_Earth.jpg,nolink,25x25,Earth Gem);3|戦闘/陸上専用|全体攻撃|
|~|&gt;|&gt;|&gt;|&gt;|敵味方全員を地震で攻撃し洞窟では落盤も起こします|
|Stellar Cascades|&amp;ref(Spell/P_Astral.jpg,nolink,25x25,Astral);2|||戦闘/陸上専用|疲労攻撃|
|~|&gt;|&gt;|&gt;|&gt;|中範囲に星の光を降らせ疲労させます|
|Astral Geyser|&amp;ref(Spell/P_Astral.jpg,nolink,25x25,Astral);3|||戦闘/水陸両用|弱体化|
|~|&gt;|&gt;|&gt;|&gt;|小範囲の敵にHorrorへの強力な信号を植え付けます|
|Shadow Blast|&amp;ref(Spell/P_Death.jpg,nolink,25x25,Death);2||&amp;ref(Spell/V_Death.jpg,nolink,25x25,Death Gem);1|戦闘/水陸両用|攻撃|
|~|&gt;|&gt;|&gt;|&gt;|中範囲を敵を麻痺させる影の爆風で攻撃します|
|Poison Cloud|&amp;ref(Spell/P_Nature.jpg,nolink,25x25,Nature);3|||戦闘/水陸両用|攻撃|
|~|&gt;|&gt;|&gt;|&gt;|中範囲に暫く残る毒の雲を作り攻撃します|
|Healing Mists|&amp;ref(Spell/P_Nature.jpg,nolink,25x25,Nature);3|&amp;ref(Spell/P_Air.jpg,nolink,25x25,Air);1||戦闘/陸上専用|治療|
|~|&gt;|&gt;|&gt;|&gt;|中範囲に暫く残る癒しの雲を作りHPを回復させます|
</v>
      </c>
      <c r="E7" s="1" t="str">
        <f ca="1">IFERROR("**"&amp;E$1&amp;" Lv"&amp;$A7&amp;CHAR(10)&amp;"|名称|主系統|副系統|消費|使用場面|簡易分類|"&amp;CHAR(10)&amp;IFERROR(myConcat(INDIRECT("Spell!O"&amp;MATCH(SpellOutput!E$1&amp;SpellOutput!$A7&amp;"S",Spell!$A:$A,0)&amp;":O"&amp;MATCH(SpellOutput!E$1&amp;SpellOutput!$A7&amp;"E",Spell!$A:$A,0))),myConcat(INDIRECT("Spell!O"&amp;MATCH(SpellOutput!E$1&amp;SpellOutput!$A7&amp;"S",Spell!$A:$A,0)))),"")</f>
        <v xml:space="preserve">**Construction Lv5
|名称|主系統|副系統|消費|使用場面|簡易分類|
|Clockwork Horrors|&amp;ref(Spell/P_Earth.jpg,nolink,25x25,Earth);2||&amp;ref(Spell/V_Earth.jpg,nolink,25x25,Earth Gem);10|儀式/陸上専用|兵士召喚|
|~|&gt;|&gt;|&gt;|&gt;|発条仕掛けの収穫機Clockwork Horrorを10+体召喚します|
|Crusher Construction|&amp;ref(Spell/P_Earth.jpg,nolink,25x25,Earth);3||&amp;ref(Spell/V_Earth.jpg,nolink,25x25,Earth Gem);15|儀式/陸上専用|兵士召喚|
|~|&gt;|&gt;|&gt;|&gt;|巨大な石の構造物Crusherを1体召喚します|
|Construct Mandragora|&amp;ref(Spell/P_Nature.jpg,nolink,25x25,Nature);2|&amp;ref(Spell/P_Death.jpg,nolink,25x25,Death);1|&amp;ref(Spell/V_Nature.jpg,nolink,25x25,Nature Gem);10|儀式/陸上専用|兵士召喚|
|~|&gt;|&gt;|&gt;|&gt;|敵を昏倒させる強大な蔓と骨の存在Mandragoraを5+体召喚します|
|Wooden Construction|&amp;ref(Spell/P_Nature.jpg,nolink,25x25,Nature);3||&amp;ref(Spell/V_Nature.jpg,nolink,25x25,Nature Gem);5|儀式/陸上専用|兵士召喚|
|~|&gt;|&gt;|&gt;|&gt;|大きな木の構造物Lumber Constructを1体召喚します|
</v>
      </c>
      <c r="F7" s="1" t="str">
        <f ca="1">IFERROR("**"&amp;F$1&amp;" Lv"&amp;$A7&amp;CHAR(10)&amp;"|名称|主系統|副系統|消費|使用場面|簡易分類|"&amp;CHAR(10)&amp;IFERROR(myConcat(INDIRECT("Spell!O"&amp;MATCH(SpellOutput!F$1&amp;SpellOutput!$A7&amp;"S",Spell!$A:$A,0)&amp;":O"&amp;MATCH(SpellOutput!F$1&amp;SpellOutput!$A7&amp;"E",Spell!$A:$A,0))),myConcat(INDIRECT("Spell!O"&amp;MATCH(SpellOutput!F$1&amp;SpellOutput!$A7&amp;"S",Spell!$A:$A,0)))),"")</f>
        <v xml:space="preserve">**Enchantment Lv5
|名称|主系統|副系統|消費|使用場面|簡易分類|
|Flame Ward|&amp;ref(Spell/P_Fire.jpg,nolink,25x25,Fire);2||&amp;ref(Spell/V_Fire.jpg,nolink,25x25,Fire Gem);1|戦闘/水陸両用|強化|
|~|&gt;|&gt;|&gt;|&gt;|広範囲の味方に弱い火炎耐性を与えます|
|Thunder Ward|&amp;ref(Spell/P_Air.jpg,nolink,25x25,Air);2||&amp;ref(Spell/V_Air.jpg,nolink,25x25,Air Gem);1|戦闘/水陸両用|強化|
|~|&gt;|&gt;|&gt;|&gt;|広範囲の味方に弱い電撃耐性を与えます|
|Watcher|&amp;ref(Spell/P_Air.jpg,nolink,25x25,Air);3|&amp;ref(Spell/P_Earth.jpg,nolink,25x25,Earth);1|&amp;ref(Spell/V_Air.jpg,nolink,25x25,Air Gem);5|儀式/水陸両用|兵士召喚|
|~|&gt;|&gt;|&gt;|&gt;|電撃を放つ固定された像Watcherを1体召喚します|
|Trade Wind|&amp;ref(Spell/P_Air.jpg,nolink,25x25,Air);4||&amp;ref(Spell/V_Air.jpg,nolink,25x25,Air Gem);10|儀式/陸上専用|地方呪附|
|~|&gt;|&gt;|&gt;|&gt;|沿岸の州に貿易風を吹かせ税収を向上させます|
|Winter Ward|&amp;ref(Spell/P_Water.jpg,nolink,25x25,Water);2||&amp;ref(Spell/V_Water.jpg,nolink,25x25,Water Gem);1|戦闘/水陸両用|強化|
|~|&gt;|&gt;|&gt;|&gt;|広範囲の味方に弱い冷気耐性を与えます|
|Friendly Currents|&amp;ref(Spell/P_Water.jpg,nolink,25x25,Water);3||&amp;ref(Spell/V_Water.jpg,nolink,25x25,Water Gem);1|戦闘/水中専用|戦闘呪附|
|~|&gt;|&gt;|&gt;|&gt;|海流に味方の行動を助けさせ敵の行動を阻害させます|
|Quagmire|&amp;ref(Spell/P_Water.jpg,nolink,25x25,Water);4||&amp;ref(Spell/V_Water.jpg,nolink,25x25,Water Gem);1|戦闘/陸上専用|戦闘呪附|
|~|&gt;|&gt;|&gt;|&gt;|地面を沼地化させ環境に不慣れなものの動きを妨げます|
|Enliven Gargoyles|&amp;ref(Spell/P_Earth.jpg,nolink,25x25,Earth);3|&amp;ref(Spell/P_Air.jpg,nolink,25x25,Air);1|&amp;ref(Spell/V_Earth.jpg,nolink,25x25,Earth Gem);10|儀式/水陸両用|兵士召喚|
|~|&gt;|&gt;|&gt;|&gt;|飛行する石像Gargoyleを5+体召喚します|
|Ritual of Returning|&amp;ref(Spell/P_Astral.jpg,nolink,25x25,Astral);2||&amp;ref(Spell/V_Astral.jpg,nolink,25x25,Astral Pearl);3|儀式/水陸両用|個人呪附|
|~|&gt;|&gt;|&gt;|&gt;|自身が負傷した際に一度だけ自動的に帰還するようにします|
|Dispel|&amp;ref(Spell/P_Astral.jpg,nolink,25x25,Astral);3||&amp;ref(Spell/V_Astral.jpg,nolink,25x25,Astral Pearl);30|儀式/水陸両用|特殊|
|~|&gt;|&gt;|&gt;|&gt;|指定した世界呪附を解除しようと試みます|
|The Eyes of God|&amp;ref(Spell/P_Astral.jpg,nolink,25x25,Astral);5||&amp;ref(Spell/V_Astral.jpg,nolink,25x25,Astral Pearl);50|儀式/水陸両用|世界呪附|
|~|&gt;|&gt;|&gt;|&gt;|世界中の簡単な情報と支配圏内の詳細な情報を得ます|
|Horde of Skeletons|&amp;ref(Spell/P_Death.jpg,nolink,25x25,Death);2|||戦闘/水陸両用|一時的召喚|
|~|&gt;|&gt;|&gt;|&gt;|骨だけの戦士Longdeadを6+体召喚します|
|Pale Riders|&amp;ref(Spell/P_Death.jpg,nolink,25x25,Death);3||&amp;ref(Spell/V_Death.jpg,nolink,25x25,Death Gem);10|儀式/陸上専用|兵士召喚|
|~|&gt;|&gt;|&gt;|&gt;|骨だけの騎兵Longdead Horsemanを20+体召喚します|
|Foul Vapors|&amp;ref(Spell/P_Nature.jpg,nolink,25x25,Nature);3|&amp;ref(Spell/P_Water.jpg,nolink,25x25,Water);1|&amp;ref(Spell/V_Nature.jpg,nolink,25x25,Nature Gem);1|戦闘/水陸両用|戦闘呪附|
|~|&gt;|&gt;|&gt;|&gt;|戦場全体に毒霧を噴出させ敵味方全員を断続的に攻撃します|
|Faery Trod|&amp;ref(Spell/P_Nature.jpg,nolink,25x25,Nature);5||&amp;ref(Spell/V_Nature.jpg,nolink,25x25,Nature Gem);20|儀式/森林限定|瞬間移動|
|~|&gt;|&gt;|&gt;|&gt;|指定した森林へと指揮下の兵と共に移動します|
</v>
      </c>
      <c r="G7" s="1" t="str">
        <f ca="1">IFERROR("**"&amp;G$1&amp;" Lv"&amp;$A7&amp;CHAR(10)&amp;"|名称|主系統|副系統|消費|使用場面|簡易分類|"&amp;CHAR(10)&amp;IFERROR(myConcat(INDIRECT("Spell!O"&amp;MATCH(SpellOutput!G$1&amp;SpellOutput!$A7&amp;"S",Spell!$A:$A,0)&amp;":O"&amp;MATCH(SpellOutput!G$1&amp;SpellOutput!$A7&amp;"E",Spell!$A:$A,0))),myConcat(INDIRECT("Spell!O"&amp;MATCH(SpellOutput!G$1&amp;SpellOutput!$A7&amp;"S",Spell!$A:$A,0)))),"")</f>
        <v xml:space="preserve">**Thaumaturgy Lv5
|名称|主系統|副系統|消費|使用場面|簡易分類|
|Pyre of Catharsis|&amp;ref(Spell/P_Fire.jpg,nolink,25x25,Fire);3||&amp;ref(Spell/V_Fire.jpg,nolink,25x25,Fire Gem);4|儀式/陸上専用|病気治療|
|~|&gt;|&gt;|&gt;|&gt;|自身を浄化の炎で焼き病気を治療します|
|Raging Hearts|&amp;ref(Spell/P_Fire.jpg,nolink,25x25,Fire);4||&amp;ref(Spell/V_Fire.jpg,nolink,25x25,Fire Gem);10|儀式/水陸両用|災害誘発|
|~|&gt;|&gt;|&gt;|&gt;|指定した州の住民を狂わせ不安度を激増させます|
|Confusion|&amp;ref(Spell/P_Air.jpg,nolink,25x25,Air);3|||戦闘/水陸両用|混乱|
|~|&gt;|&gt;|&gt;|&gt;|小範囲の敵を混乱させようと試みます|
|Soul Slay|&amp;ref(Spell/P_Astral.jpg,nolink,25x25,Astral);3|||戦闘/水陸両用|即死|
|~|&gt;|&gt;|&gt;|&gt;|敵1体の魂を引き裂き即死させようと試みます|
|Telestic Animation|&amp;ref(Spell/P_Astral.jpg,nolink,25x25,Astral);3||&amp;ref(Spell/V_Astral.jpg,nolink,25x25,Astral Pearl);5|儀式/水陸両用|指揮官召喚|
|~|&gt;|&gt;|&gt;|&gt;|聖職者の力を持つ固定された像Telestic Animateを召喚します|
|Gateway|&amp;ref(Spell/P_Astral.jpg,nolink,25x25,Astral);4||&amp;ref(Spell/V_Astral.jpg,nolink,25x25,Astral Pearl);10|儀式/水陸両用|瞬間移動|
|~|&gt;|&gt;|&gt;|&gt;|指定した自国の研究所まで指揮下の兵と共に移動します|
|Control the Dead|&amp;ref(Spell/P_Death.jpg,nolink,25x25,Death);2|||戦闘/水陸両用|隷属|
|~|&gt;|&gt;|&gt;|&gt;|小範囲の敵のアンデッドを隷属させようと試みます|
|Leeching Darkness|&amp;ref(Spell/P_Death.jpg,nolink,25x25,Death);3|||戦闘/陸上専用|攻撃|
|~|&gt;|&gt;|&gt;|&gt;|中範囲に暫く滞留する闇を作り攻撃します|
|Burden of Time|&amp;ref(Spell/P_Death.jpg,nolink,25x25,Death);5||&amp;ref(Spell/V_Death.jpg,nolink,25x25,Death Gem);70|儀式/水陸両用|世界呪附|
|~|&gt;|&gt;|&gt;|&gt;|世界中で老化を早め人口を減少させます|
|Charm Animal|&amp;ref(Spell/P_Nature.jpg,nolink,25x25,Nature);2|||戦闘/水陸両用|魅了|
|~|&gt;|&gt;|&gt;|&gt;|敵の動物1体を魅了しようと試みます|
|The Ravenous Swarm|&amp;ref(Spell/P_Nature.jpg,nolink,25x25,Nature);3||&amp;ref(Spell/V_Nature.jpg,nolink,25x25,Nature Gem);1|戦闘/陸上専用|戦闘呪附|
|~|&gt;|&gt;|&gt;|&gt;|虫の大群にアンデッドを敵味方問わず食い荒らさせます|
|Growing Fury|&amp;ref(Spell/P_Nature.jpg,nolink,25x25,Nature);4||&amp;ref(Spell/V_Nature.jpg,nolink,25x25,Nature Gem);1|戦闘/水陸両用|戦闘呪附|
|~|&gt;|&gt;|&gt;|&gt;|味方全員の狂戦士と負傷者を狂戦士の怒りに突入させます|
|Gift of Reason|&amp;ref(Spell/P_Nature.jpg,nolink,25x25,Nature);4||&amp;ref(Spell/V_Nature.jpg,nolink,25x25,Nature Gem);20|儀式/水陸両用|昇格|
|~|&gt;|&gt;|&gt;|&gt;|同じ州の意志ある兵士1体を指揮官に昇格します|
</v>
      </c>
      <c r="H7" s="1" t="str">
        <f ca="1">IFERROR("**"&amp;H$1&amp;" Lv"&amp;$A7&amp;CHAR(10)&amp;"|名称|主系統|副系統|消費|使用場面|簡易分類|"&amp;CHAR(10)&amp;IFERROR(myConcat(INDIRECT("Spell!O"&amp;MATCH(SpellOutput!H$1&amp;SpellOutput!$A7&amp;"S",Spell!$A:$A,0)&amp;":O"&amp;MATCH(SpellOutput!H$1&amp;SpellOutput!$A7&amp;"E",Spell!$A:$A,0))),myConcat(INDIRECT("Spell!O"&amp;MATCH(SpellOutput!H$1&amp;SpellOutput!$A7&amp;"S",Spell!$A:$A,0)))),"")</f>
        <v xml:space="preserve">**Blood Magic Lv5
|名称|主系統|副系統|消費|使用場面|簡易分類|
|Wrath of Pazuzu|&amp;ref(Spell/P_Blood.jpg,nolink,25x25,Blood);1|&amp;ref(Spell/P_Air.jpg,nolink,25x25,Air);3|&amp;ref(Spell/V_Blood.jpg,nolink,25x25,Blood Slave);15|儀式/陸上専用|災害誘発|
|~|&gt;|&gt;|&gt;|&gt;|指定した州に地獄の嵐を起こし不安度を増加させます|
|Awaken Dark Vines|&amp;ref(Spell/P_Blood.jpg,nolink,25x25,Blood);1|&amp;ref(Spell/P_Nature.jpg,nolink,25x25,Nature);3|&amp;ref(Spell/V_Blood.jpg,nolink,25x25,Blood Slave);12|儀式/陸上専用|兵士召喚|
|~|&gt;|&gt;|&gt;|&gt;|強靭な植物の集合体Dark Vinesを2体召喚します|
|Hellbind Heart|&amp;ref(Spell/P_Blood.jpg,nolink,25x25,Blood);2||&amp;ref(Spell/V_Blood.jpg,nolink,25x25,Blood Slave);1|戦闘/陸上専用|魅了|
|~|&gt;|&gt;|&gt;|&gt;|敵1体を魅了しようと試みます|
|Bind Demon Knight|&amp;ref(Spell/P_Blood.jpg,nolink,25x25,Blood);2|&amp;ref(Spell/P_Earth.jpg,nolink,25x25,Earth);2|&amp;ref(Spell/V_Blood.jpg,nolink,25x25,Blood Slave);8|儀式/陸上専用|兵士召喚|
|~|&gt;|&gt;|&gt;|&gt;|強力な悪魔の騎士Demon Knightを1体召喚します|
|Send Lesser Horror|&amp;ref(Spell/P_Blood.jpg,nolink,25x25,Blood);2|&amp;ref(Spell/P_Astral.jpg,nolink,25x25,Astral);3|&amp;ref(Spell/V_Blood.jpg,nolink,25x25,Blood Slave);9|儀式/陸上専用|襲撃派遣|
|~|&gt;|&gt;|&gt;|&gt;|指定した州を下等なHorrorが襲撃します|
|Summon Illearth|&amp;ref(Spell/P_Blood.jpg,nolink,25x25,Blood);2|&amp;ref(Spell/P_Earth.jpg,nolink,25x25,Earth);2|&amp;ref(Spell/V_Blood.jpg,nolink,25x25,Blood Slave);2|戦闘/陸上専用|一時的召喚|
|~|&gt;|&gt;|&gt;|&gt;|穢れた地の精霊Illearthを1体召喚します|
|Rain of Toads|&amp;ref(Spell/P_Blood.jpg,nolink,25x25,Blood);3|&amp;ref(Spell/P_Nature.jpg,nolink,25x25,Nature);1|&amp;ref(Spell/V_Blood.jpg,nolink,25x25,Blood Slave);20|儀式/陸上専用|災害誘発|
|~|&gt;|&gt;|&gt;|&gt;|指定した州に蛙の雨を降らせ不幸と病気を広げます|
|Horde from Hell|&amp;ref(Spell/P_Blood.jpg,nolink,25x25,Blood);4||&amp;ref(Spell/V_Blood.jpg,nolink,25x25,Blood Slave);44|儀式/陸上専用|軍団召喚|
|~|&gt;|&gt;|&gt;|&gt;|指定した州に24体のImpとその指揮官Devilを召喚します|
|Bloodletting|&amp;ref(Spell/P_Blood.jpg,nolink,25x25,Blood);4||&amp;ref(Spell/V_Blood.jpg,nolink,25x25,Blood Slave);4|戦闘/陸上専用|全体攻撃|
|~|&gt;|&gt;|&gt;|&gt;|敵味方全員から血液を吸収して攻撃します|
|Bind Succubus|&amp;ref(Spell/P_Blood.jpg,nolink,25x25,Blood);4||&amp;ref(Spell/V_Blood.jpg,nolink,25x25,Blood Slave);66|儀式/陸上専用|指揮官召喚|
|~|&gt;|&gt;|&gt;|&gt;|地獄の娼婦Succubusを召喚します|
</v>
      </c>
      <c r="J7" s="1" t="s">
        <v>2897</v>
      </c>
      <c r="K7" s="1" t="str">
        <f ca="1">IFERROR("**"&amp;K$1&amp;" Lv0"&amp;SUBSTITUTE(SUBSTITUTE(SUBSTITUTE(SUBSTITUTE(SUBSTITUTE(SUBSTITUTE(SUBSTITUTE(SUBSTITUTE(SUBSTITUTE(J7,"火"," - Fire Gods"),"風"," - Air Gods"),"水"," - Water Gods"),"地"," - Earth Gods"),"星"," - Astral Gods"),"死"," - Death Gods"),"緑"," - Nature Gods"),"血"," - Blood Gods"),"無"," - Generic Gods")&amp;CHAR(10)&amp;"|名称|主系統|副系統|消費|使用場面|簡易分類|"&amp;CHAR(10)&amp;IFERROR(myConcat(INDIRECT("Spell!O"&amp;MATCH(SpellOutput!K$1&amp;"0"&amp;SpellOutput!$J7&amp;"S",Spell!$A:$A,0)&amp;":O"&amp;MATCH(SpellOutput!K$1&amp;"0"&amp;SpellOutput!$J7&amp;"E",Spell!$A:$A,0))),myConcat(INDIRECT("Spell!O"&amp;MATCH(SpellOutput!K$1&amp;"0"&amp;SpellOutput!$J7&amp;"S",Spell!$A:$A,0)))),"")</f>
        <v xml:space="preserve">**Divine Lv0 - Earth Gods
|名称|主系統|副系統|消費|使用場面|簡易分類|
|Pull from the Grave|&amp;ref(Spell/P_Holy.jpg,nolink,25x25,Holy);1|||戦闘/水陸両用|攻撃|
|~|&gt;|&gt;|&gt;|&gt;|中範囲のアンデッドを攻撃し埋没させて動きを封じようと試みます|
|Word of Stone|&amp;ref(Spell/P_Holy.jpg,nolink,25x25,Holy);3|||戦闘/水陸両用|攻撃|
|~|&gt;|&gt;|&gt;|&gt;|敵1体を神聖なる矢で攻撃し石化させようと試みます|
</v>
      </c>
    </row>
    <row r="8" spans="1:11" x14ac:dyDescent="0.15">
      <c r="A8" s="1">
        <v>6</v>
      </c>
      <c r="B8" s="1" t="str">
        <f ca="1">IFERROR("**"&amp;B$1&amp;" Lv"&amp;$A8&amp;CHAR(10)&amp;"|名称|主系統|副系統|消費|使用場面|簡易分類|"&amp;CHAR(10)&amp;IFERROR(myConcat(INDIRECT("Spell!O"&amp;MATCH(SpellOutput!B$1&amp;SpellOutput!$A8&amp;"S",Spell!$A:$A,0)&amp;":O"&amp;MATCH(SpellOutput!B$1&amp;SpellOutput!$A8&amp;"E",Spell!$A:$A,0))),myConcat(INDIRECT("Spell!O"&amp;MATCH(SpellOutput!B$1&amp;SpellOutput!$A8&amp;"S",Spell!$A:$A,0)))),"")</f>
        <v xml:space="preserve">**Conjuration Lv6
|名称|主系統|副系統|消費|使用場面|簡易分類|
|Summon Fire Snakes|&amp;ref(Spell/P_Fire.jpg,nolink,25x25,Fire);2||&amp;ref(Spell/V_Fire.jpg,nolink,25x25,Fire Gem);9|儀式/陸上専用|兵士召喚|
|~|&gt;|&gt;|&gt;|&gt;|火球で近くの敵を焼く蛇Fire Snakeを5+体召喚します|
|Summon Flame Spirit|&amp;ref(Spell/P_Fire.jpg,nolink,25x25,Fire);3||&amp;ref(Spell/V_Fire.jpg,nolink,25x25,Fire Gem);30|儀式/陸上専用|指揮官召喚|
|~|&gt;|&gt;|&gt;|&gt;|火の魔法に長ける精霊Fire Spiritを召喚します|
|Summon Great Eagles|&amp;ref(Spell/P_Air.jpg,nolink,25x25,Air);3||&amp;ref(Spell/V_Air.jpg,nolink,25x25,Air Gem);10|儀式/陸上専用|兵士召喚|
|~|&gt;|&gt;|&gt;|&gt;|巨大な鷲Great Eagleを5+体召喚します|
|Summon Bishop Fish|&amp;ref(Spell/P_Water.jpg,nolink,25x25,Water);3||&amp;ref(Spell/V_Water.jpg,nolink,25x25,Water Gem);15|儀式/水中専用|指揮官召喚|
|~|&gt;|&gt;|&gt;|&gt;|強大な水棲の聖職者Bishop Fishを召喚します|
|Shark Attack|&amp;ref(Spell/P_Water.jpg,nolink,25x25,Water);3||&amp;ref(Spell/V_Water.jpg,nolink,25x25,Water Gem);3|戦闘/水中専用|戦闘呪附|
|~|&gt;|&gt;|&gt;|&gt;|血の匂いを利用しSharkやSmall Sharkの群れを断続的に呼び寄せます|
|Sea King's Court|&amp;ref(Spell/P_Water.jpg,nolink,25x25,Water);3||&amp;ref(Spell/V_Water.jpg,nolink,25x25,Water Gem);55|儀式/水陸両用|軍団召喚|
|~|&gt;|&gt;|&gt;|&gt;|Sea Troll10体、Troll Guard5体とその指揮官Sea Kingを召喚します|
|Streams from Hades|&amp;ref(Spell/P_Water.jpg,nolink,25x25,Water);4|&amp;ref(Spell/P_Death.jpg,nolink,25x25,Death);1|&amp;ref(Spell/V_Water.jpg,nolink,25x25,Water Gem);40|儀式/水陸両用|指揮官召喚|
|~|&gt;|&gt;|&gt;|&gt;|強大な魔力を持つ冥界の川の精霊Kokythiadを召喚します|
|Contact Hill Giant|&amp;ref(Spell/P_Earth.jpg,nolink,25x25,Earth);3||&amp;ref(Spell/V_Earth.jpg,nolink,25x25,Earth Gem);3|儀式/陸上専用|兵士召喚|
|~|&gt;|&gt;|&gt;|&gt;|野蛮で強大な巨人Hill Giantを1体召喚します|
|Troll King's Court|&amp;ref(Spell/P_Earth.jpg,nolink,25x25,Earth);3||&amp;ref(Spell/V_Earth.jpg,nolink,25x25,Earth Gem);55|儀式/陸上専用|軍団召喚|
|~|&gt;|&gt;|&gt;|&gt;|Trollを10体、War Trollを5体、Troll Moose Knightを2体とその指揮官Troll Kingを召喚します|
|Acashic Knowledge|&amp;ref(Spell/P_Astral.jpg,nolink,25x25,Astral);3||&amp;ref(Spell/V_Astral.jpg,nolink,25x25,Astral Pearl);25|儀式/水陸両用|土地探索|
|~|&gt;|&gt;|&gt;|&gt;|指定した州の全ての魔法の地を明かします|
|Ether Gate|&amp;ref(Spell/P_Astral.jpg,nolink,25x25,Astral);4|&amp;ref(Spell/P_Death.jpg,nolink,25x25,Death);1|&amp;ref(Spell/V_Astral.jpg,nolink,25x25,Astral Pearl);90|儀式/水陸両用|軍団召喚|
|~|&gt;|&gt;|&gt;|&gt;|魔法の剣を持つEther Warriorを15体とその指揮官Ether Lordを召喚します|
|Summon Ghosts|&amp;ref(Spell/P_Death.jpg,nolink,25x25,Death);2||&amp;ref(Spell/V_Death.jpg,nolink,25x25,Death Gem);14|儀式/水陸両用|兵士召喚|
|~|&gt;|&gt;|&gt;|&gt;|生命力を吸い取る霊Ghostを5+体召喚します|
|Summon Spectre|&amp;ref(Spell/P_Death.jpg,nolink,25x25,Death);3||&amp;ref(Spell/V_Death.jpg,nolink,25x25,Death Gem);22|儀式/水陸両用|指揮官召喚|
|~|&gt;|&gt;|&gt;|&gt;|多様な魔力を持つ霊Spectral Mageを召喚します|
|Summon Sprites|&amp;ref(Spell/P_Nature.jpg,nolink,25x25,Nature);1|&amp;ref(Spell/P_Air.jpg,nolink,25x25,Air);1|&amp;ref(Spell/V_Nature.jpg,nolink,25x25,Nature Gem);1|戦闘/陸上専用|一時的召喚|
|~|&gt;|&gt;|&gt;|&gt;|敵を昏睡させる矢を放つ小妖精Spriteを6体召喚します|
|Forest Troll Tribe|&amp;ref(Spell/P_Nature.jpg,nolink,25x25,Nature);3||&amp;ref(Spell/V_Nature.jpg,nolink,25x25,Nature Gem);37|儀式/陸上専用|軍団召喚|
|~|&gt;|&gt;|&gt;|&gt;|Forest Trollを15体とその指揮官Troll Shamanを召喚します|
|Contact Forest Giant|&amp;ref(Spell/P_Nature.jpg,nolink,25x25,Nature);3||&amp;ref(Spell/V_Nature.jpg,nolink,25x25,Nature Gem);2|儀式/陸上専用|兵士召喚|
|~|&gt;|&gt;|&gt;|&gt;|野蛮で強力な巨人Forest Giantを召喚します|
|Contact Lamias|&amp;ref(Spell/P_Nature.jpg,nolink,25x25,Nature);3||&amp;ref(Spell/V_Nature.jpg,nolink,25x25,Nature Gem);5|儀式/陸上専用|兵士召喚|
|~|&gt;|&gt;|&gt;|&gt;|高い再生能力を備える蛇女Lamiaを5+体召喚します|
|Locust Swarms|&amp;ref(Spell/P_Nature.jpg,nolink,25x25,Nature);3||&amp;ref(Spell/V_Nature.jpg,nolink,25x25,Nature Gem);8|儀式/陸上専用|災害誘発|
|~|&gt;|&gt;|&gt;|&gt;|指定した州に蝗の大群を放ち税収に被害を与えます|
|Contact Lamia Queen|&amp;ref(Spell/P_Nature.jpg,nolink,25x25,Nature);5|&amp;ref(Spell/P_Death.jpg,nolink,25x25,Death);2|&amp;ref(Spell/V_Nature.jpg,nolink,25x25,Nature Gem);25|儀式/陸上専用|指揮官召喚|
|~|&gt;|&gt;|&gt;|&gt;|強力な魔力と再生力を持つ蛇女Lamia Queenを召喚します|
</v>
      </c>
      <c r="C8" s="1" t="str">
        <f ca="1">IFERROR("**"&amp;C$1&amp;" Lv"&amp;$A8&amp;CHAR(10)&amp;"|名称|主系統|副系統|消費|使用場面|簡易分類|"&amp;CHAR(10)&amp;IFERROR(myConcat(INDIRECT("Spell!O"&amp;MATCH(SpellOutput!C$1&amp;SpellOutput!$A8&amp;"S",Spell!$A:$A,0)&amp;":O"&amp;MATCH(SpellOutput!C$1&amp;SpellOutput!$A8&amp;"E",Spell!$A:$A,0))),myConcat(INDIRECT("Spell!O"&amp;MATCH(SpellOutput!C$1&amp;SpellOutput!$A8&amp;"S",Spell!$A:$A,0)))),"")</f>
        <v xml:space="preserve">**Alteration Lv6
|名称|主系統|副系統|消費|使用場面|簡易分類|
|Blindness|&amp;ref(Spell/P_Fire.jpg,nolink,25x25,Fire);1|||戦闘/水陸両用|弱体化|
|~|&gt;|&gt;|&gt;|&gt;|敵1体を盲目にしようと試みます|
|Boil|&amp;ref(Spell/P_Fire.jpg,nolink,25x25,Fire);3|&amp;ref(Spell/P_Water.jpg,nolink,25x25,Water);1||戦闘/水中専用|攻撃|
|~|&gt;|&gt;|&gt;|&gt;|小範囲の水を沸騰させて攻撃します|
|False Horror|&amp;ref(Spell/P_Air.jpg,nolink,25x25,Air);3|||戦闘/水陸両用|一時的召喚|
|~|&gt;|&gt;|&gt;|&gt;|恐るべきHorrorの幻False Horrorを1体召喚します|
|Frozen Heart|&amp;ref(Spell/P_Water.jpg,nolink,25x25,Water);1|||戦闘/水陸両用|攻撃|
|~|&gt;|&gt;|&gt;|&gt;|敵1体の心臓を凍らせて攻撃します|
|Manifest Vitriol|&amp;ref(Spell/P_Water.jpg,nolink,25x25,Water);2|&amp;ref(Spell/P_Fire.jpg,nolink,25x25,Fire);1|&amp;ref(Spell/V_Water.jpg,nolink,25x25,Water Gem);2|儀式/陸上専用|兵士召喚|
|~|&gt;|&gt;|&gt;|&gt;|硫酸の獅子Green Lionを1体召喚します|
|Wave Warriors|&amp;ref(Spell/P_Water.jpg,nolink,25x25,Water);3||&amp;ref(Spell/V_Water.jpg,nolink,25x25,Water Gem);1|戦闘/水陸両用|強化|
|~|&gt;|&gt;|&gt;|&gt;|中範囲の味方を半液状にし物理的攻撃と永久的障害への耐性を得ます|
|Earth Gem Alchemy|&amp;ref(Spell/P_Earth.jpg,nolink,25x25,Earth);2||&amp;ref(Spell/V_Earth.jpg,nolink,25x25,Earth Gem);1|儀式/水陸両用|錬金術|
|~|&gt;|&gt;|&gt;|&gt;|追加消費した地の宝石を多額の金銭へと変換します|
|Iron Bane|&amp;ref(Spell/P_Earth.jpg,nolink,25x25,Earth);3||&amp;ref(Spell/V_Earth.jpg,nolink,25x25,Earth Gem);1|戦闘/水陸両用|全体弱体化|
|~|&gt;|&gt;|&gt;|&gt;|敵味方全員の鉄製装備を腐食させます|
|Iron Pigs|&amp;ref(Spell/P_Earth.jpg,nolink,25x25,Earth);3|&amp;ref(Spell/P_Nature.jpg,nolink,25x25,Nature);1|&amp;ref(Spell/V_Earth.jpg,nolink,25x25,Earth Gem);10|儀式/陸上専用|兵士召喚|
|~|&gt;|&gt;|&gt;|&gt;|鋼鉄の皮膚を持つ豚Iron Pigを7体召喚します|
|Petrify|&amp;ref(Spell/P_Earth.jpg,nolink,25x25,Earth);5|||戦闘/水陸両用|石化|
|~|&gt;|&gt;|&gt;|&gt;|小範囲の敵を石化させようと試みます|
|Crumble|&amp;ref(Spell/P_Earth.jpg,nolink,25x25,Earth);5||&amp;ref(Spell/V_Earth.jpg,nolink,25x25,Earth Gem);20|儀式/水陸両用|遠隔攻撃|
|~|&gt;|&gt;|&gt;|&gt;|指定した州の要塞の城壁に大きな損傷を与えます|
|Control|&amp;ref(Spell/P_Astral.jpg,nolink,25x25,Astral);3||&amp;ref(Spell/V_Astral.jpg,nolink,25x25,Astral Pearl);1|戦闘/水陸両用|隷属|
|~|&gt;|&gt;|&gt;|&gt;|敵の魔法生物1体を隷属させようと試みます|
|Battle Fortune|&amp;ref(Spell/P_Astral.jpg,nolink,25x25,Astral);3||&amp;ref(Spell/V_Astral.jpg,nolink,25x25,Astral Pearl);1|戦闘/水陸両用|強化|
|~|&gt;|&gt;|&gt;|&gt;|中範囲の味方の運命を変え致命傷となる攻撃を75%で無効化します|
|Soul Vortex|&amp;ref(Spell/P_Death.jpg,nolink,25x25,Death);3|||戦闘/水陸両用|自己強化|
|~|&gt;|&gt;|&gt;|&gt;|自身の周囲から断続的に生命力を吸収します|
|Skeletal Legion|&amp;ref(Spell/P_Death.jpg,nolink,25x25,Death);4||&amp;ref(Spell/V_Death.jpg,nolink,25x25,Death Gem);1|戦闘/水陸両用|全体強化|
|~|&gt;|&gt;|&gt;|&gt;|味方全員を骨張らせ刺突への耐性を与えます|
|Darkness|&amp;ref(Spell/P_Death.jpg,nolink,25x25,Death);4||&amp;ref(Spell/V_Death.jpg,nolink,25x25,Death Gem);4|戦闘/陸上専用|戦闘呪附|
|~|&gt;|&gt;|&gt;|&gt;|戦場を完全なる闇に包みます|
|Transformation|&amp;ref(Spell/P_Nature.jpg,nolink,25x25,Nature);2||&amp;ref(Spell/V_Nature.jpg,nolink,25x25,Nature Gem);8|儀式/水陸両用|変身|
|~|&gt;|&gt;|&gt;|&gt;|自身を何らかの動物へと永久的に変化させます|
|Army of Giants|&amp;ref(Spell/P_Nature.jpg,nolink,25x25,Nature);3||&amp;ref(Spell/V_Nature.jpg,nolink,25x25,Nature Gem);1|戦闘/水陸両用|強化|
|~|&gt;|&gt;|&gt;|&gt;|中範囲の味方を巨大化させます|
</v>
      </c>
      <c r="D8" s="1" t="str">
        <f ca="1">IFERROR("**"&amp;D$1&amp;" Lv"&amp;$A8&amp;CHAR(10)&amp;"|名称|主系統|副系統|消費|使用場面|簡易分類|"&amp;CHAR(10)&amp;IFERROR(myConcat(INDIRECT("Spell!O"&amp;MATCH(SpellOutput!D$1&amp;SpellOutput!$A8&amp;"S",Spell!$A:$A,0)&amp;":O"&amp;MATCH(SpellOutput!D$1&amp;SpellOutput!$A8&amp;"E",Spell!$A:$A,0))),myConcat(INDIRECT("Spell!O"&amp;MATCH(SpellOutput!D$1&amp;SpellOutput!$A8&amp;"S",Spell!$A:$A,0)))),"")</f>
        <v xml:space="preserve">**Evocation Lv6
|名称|主系統|副系統|消費|使用場面|簡易分類|
|Flame Eruption|&amp;ref(Spell/P_Fire.jpg,nolink,25x25,Fire);2|||戦闘/陸上専用|攻撃|
|~|&gt;|&gt;|&gt;|&gt;|近距離の広範囲に炎を吹きかけて攻撃します|
|Wrathful Skies|&amp;ref(Spell/P_Air.jpg,nolink,25x25,Air);5||&amp;ref(Spell/V_Air.jpg,nolink,25x25,Air Gem);2|戦闘/陸上専用|戦闘呪附|
|~|&gt;|&gt;|&gt;|&gt;|嵐により力を増す断続的な落雷を呼び寄せます|
|Perpetual Storm|&amp;ref(Spell/P_Air.jpg,nolink,25x25,Air);5||&amp;ref(Spell/V_Air.jpg,nolink,25x25,Air Gem);70|儀式/水陸両用|世界呪附|
|~|&gt;|&gt;|&gt;|&gt;|世界中に絶え間ない嵐を起こし経済と移動を妨害します|
|Cleansing Water|&amp;ref(Spell/P_Water.jpg,nolink,25x25,Water);2|||戦闘/陸上専用|攻撃|
|~|&gt;|&gt;|&gt;|&gt;|中範囲にアンデッドやデーモンだけを浄化する水を放ち攻撃します|
|Magma Eruption|&amp;ref(Spell/P_Earth.jpg,nolink,25x25,Earth);2|&amp;ref(Spell/P_Fire.jpg,nolink,25x25,Fire);2||戦闘/陸上専用|攻撃|
|~|&gt;|&gt;|&gt;|&gt;|中範囲に溶岩を噴き上げて攻撃します|
|Astral Fires|&amp;ref(Spell/P_Astral.jpg,nolink,25x25,Astral);3|&amp;ref(Spell/P_Fire.jpg,nolink,25x25,Fire);1||戦闘/水陸両用|攻撃|
|~|&gt;|&gt;|&gt;|&gt;|中範囲に異界の炎を放ち攻撃します|
|Mind Hunt|&amp;ref(Spell/P_Astral.jpg,nolink,25x25,Astral);4||&amp;ref(Spell/V_Astral.jpg,nolink,25x25,Astral Pearl);2|儀式/水陸両用|遠隔攻撃|
|~|&gt;|&gt;|&gt;|&gt;|指定した州の指揮官一人を精神攻撃呪文で攻撃します|
|The Wrath of God|&amp;ref(Spell/P_Astral.jpg,nolink,25x25,Astral);5|&amp;ref(Spell/P_Air.jpg,nolink,25x25,Air);3|&amp;ref(Spell/V_Astral.jpg,nolink,25x25,Astral Pearl);70|儀式/水陸両用|世界呪附|
|~|&gt;|&gt;|&gt;|&gt;|世界中の敵を毎月落雷で攻撃します|
|Blast of Unlife|&amp;ref(Spell/P_Death.jpg,nolink,25x25,Death);3|||戦闘/水陸両用|攻撃|
|~|&gt;|&gt;|&gt;|&gt;|小範囲に殺した敵をゾンビ化させる反生命の爆風を放ち攻撃します|
|Bane Fire|&amp;ref(Spell/P_Death.jpg,nolink,25x25,Death);3|&amp;ref(Spell/P_Fire.jpg,nolink,25x25,Fire);1||戦闘/陸上専用|攻撃|
|~|&gt;|&gt;|&gt;|&gt;|小範囲を敵を腐敗させる破滅の炎の爆風で攻撃します|
|Wailing Winds|&amp;ref(Spell/P_Death.jpg,nolink,25x25,Death);4|&amp;ref(Spell/P_Air.jpg,nolink,25x25,Air);1|&amp;ref(Spell/V_Death.jpg,nolink,25x25,Death Gem);1|戦闘/陸上専用|戦闘呪附|
|~|&gt;|&gt;|&gt;|&gt;|戦場全体に敵を怯えさせる恐怖の風を放ちます|
|Stream of Life|&amp;ref(Spell/P_Nature.jpg,nolink,25x25,Nature);1|||戦闘/水陸両用|即死|
|~|&gt;|&gt;|&gt;|&gt;|小範囲の敵に過剰な生命力を注ぎ即死か狂乱させようと試みます|
</v>
      </c>
      <c r="E8" s="1" t="str">
        <f ca="1">IFERROR("**"&amp;E$1&amp;" Lv"&amp;$A8&amp;CHAR(10)&amp;"|名称|主系統|副系統|消費|使用場面|簡易分類|"&amp;CHAR(10)&amp;IFERROR(myConcat(INDIRECT("Spell!O"&amp;MATCH(SpellOutput!E$1&amp;SpellOutput!$A8&amp;"S",Spell!$A:$A,0)&amp;":O"&amp;MATCH(SpellOutput!E$1&amp;SpellOutput!$A8&amp;"E",Spell!$A:$A,0))),myConcat(INDIRECT("Spell!O"&amp;MATCH(SpellOutput!E$1&amp;SpellOutput!$A8&amp;"S",Spell!$A:$A,0)))),"")</f>
        <v/>
      </c>
      <c r="F8" s="1" t="str">
        <f ca="1">IFERROR("**"&amp;F$1&amp;" Lv"&amp;$A8&amp;CHAR(10)&amp;"|名称|主系統|副系統|消費|使用場面|簡易分類|"&amp;CHAR(10)&amp;IFERROR(myConcat(INDIRECT("Spell!O"&amp;MATCH(SpellOutput!F$1&amp;SpellOutput!$A8&amp;"S",Spell!$A:$A,0)&amp;":O"&amp;MATCH(SpellOutput!F$1&amp;SpellOutput!$A8&amp;"E",Spell!$A:$A,0))),myConcat(INDIRECT("Spell!O"&amp;MATCH(SpellOutput!F$1&amp;SpellOutput!$A8&amp;"S",Spell!$A:$A,0)))),"")</f>
        <v xml:space="preserve">**Enchantment Lv6
|名称|主系統|副系統|消費|使用場面|簡易分類|
|Heat form Hell|&amp;ref(Spell/P_Fire.jpg,nolink,25x25,Fire);4||&amp;ref(Spell/V_Fire.jpg,nolink,25x25,Fire Gem);2|戦闘/陸上専用|戦闘呪附|
|~|&gt;|&gt;|&gt;|&gt;|戦場を熱波で包み敵味方全員を疲労させます|
|Vafur Flames|&amp;ref(Spell/P_Fire.jpg,nolink,25x25,Fire);5||&amp;ref(Spell/V_Fire.jpg,nolink,25x25,Fire Gem);10|儀式/陸上専用|地方呪附|
|~|&gt;|&gt;|&gt;|&gt;|要塞の城壁を炎の壁で囲み攻め入る敵を攻撃します|
|Eternal Pyre|&amp;ref(Spell/P_Fire.jpg,nolink,25x25,Fire);6||&amp;ref(Spell/V_Fire.jpg,nolink,25x25,Fire Gem);80|儀式/陸上専用|世界呪附|
|~|&gt;|&gt;|&gt;|&gt;|術者の国に大量の火の宝石を与えます|
|Arrow Fend|&amp;ref(Spell/P_Air.jpg,nolink,25x25,Air);3||&amp;ref(Spell/V_Air.jpg,nolink,25x25,Air Gem);1|戦闘/陸上専用|全体強化|
|~|&gt;|&gt;|&gt;|&gt;|味方全員を大気の盾で覆い大半の射撃を80%で無効化します|
|Dome of Solid Air|&amp;ref(Spell/P_Air.jpg,nolink,25x25,Air);5||&amp;ref(Spell/V_Air.jpg,nolink,25x25,Air Gem);20|儀式/陸上専用|地方呪附|
|~|&gt;|&gt;|&gt;|&gt;|州を狙う遠隔儀式の80%を失敗するまで妨害します|
|Water Ward|&amp;ref(Spell/P_Water.jpg,nolink,25x25,Water);1||&amp;ref(Spell/V_Water.jpg,nolink,25x25,Water Gem);1|戦闘/水中専用|強化|
|~|&gt;|&gt;|&gt;|&gt;|広範囲の味方の防御技能を向上させます|
|Hidden in Snow|&amp;ref(Spell/P_Water.jpg,nolink,25x25,Water);3|&amp;ref(Spell/P_Death.jpg,nolink,25x25,Death);1|&amp;ref(Spell/V_Water.jpg,nolink,25x25,Water Gem);75|儀式/山地限定|特殊召喚|
|~|&gt;|&gt;|&gt;|&gt;|高地や山地からUnfrozenの兵士と指揮官を召喚します|
|Grip of Winter|&amp;ref(Spell/P_Water.jpg,nolink,25x25,Water);4||&amp;ref(Spell/V_Water.jpg,nolink,25x25,Water Gem);2|戦闘/水陸両用|戦闘呪附|
|~|&gt;|&gt;|&gt;|&gt;|戦場を寒波で包み敵味方全員を疲労させます|
|Frost Dome|&amp;ref(Spell/P_Water.jpg,nolink,25x25,Water);5||&amp;ref(Spell/V_Water.jpg,nolink,25x25,Water Gem);15|儀式/水陸両用|地方呪附|
|~|&gt;|&gt;|&gt;|&gt;|州を狙う遠隔儀式の術者へ反撃しその30%を妨害します|
|Enliven Statues|&amp;ref(Spell/P_Earth.jpg,nolink,25x25,Earth);3||&amp;ref(Spell/V_Earth.jpg,nolink,25x25,Earth Gem);20|儀式/水陸両用|兵士召喚|
|~|&gt;|&gt;|&gt;|&gt;|頑強な生ける像Living Statueを10+体召喚します|
|Hidden in Sand|&amp;ref(Spell/P_Earth.jpg,nolink,25x25,Earth);3|&amp;ref(Spell/P_Death.jpg,nolink,25x25,Death);1|&amp;ref(Spell/V_Earth.jpg,nolink,25x25,Earth Gem);75|儀式/荒地限定|特殊召喚|
|~|&gt;|&gt;|&gt;|&gt;|荒地からDust Walkerの兵士や指揮官を召喚します|
|Hidden Underneath|&amp;ref(Spell/P_Earth.jpg,nolink,25x25,Earth);3|&amp;ref(Spell/P_Death.jpg,nolink,25x25,Death);1|&amp;ref(Spell/V_Earth.jpg,nolink,25x25,Earth Gem);75|儀式/洞窟限定|特殊召喚|
|~|&gt;|&gt;|&gt;|&gt;|洞窟からReleased Oneの兵士と指揮官を召喚します|
|Riches from Beneath|&amp;ref(Spell/P_Earth.jpg,nolink,25x25,Earth);5||&amp;ref(Spell/V_Earth.jpg,nolink,25x25,Earth Gem);70|儀式/水陸両用|世界呪附|
|~|&gt;|&gt;|&gt;|&gt;|支配圏内の資源収入を増加させます|
|Opposition|&amp;ref(Spell/P_Astral.jpg,nolink,25x25,Astral);3|||戦闘/水陸両用|即死|
|~|&gt;|&gt;|&gt;|&gt;|敵の魔法生物1体を即死させようと試みます|
|Dome of Arcane Warding|&amp;ref(Spell/P_Astral.jpg,nolink,25x25,Astral);4||&amp;ref(Spell/V_Astral.jpg,nolink,25x25,Astral Pearl);10|儀式/水陸両用|地方呪附|
|~|&gt;|&gt;|&gt;|&gt;|州を狙う遠隔儀式の50%を妨害します|
|Reanimate Archers|&amp;ref(Spell/P_Death.jpg,nolink,25x25,Death);2|&amp;ref(Spell/P_Fire.jpg,nolink,25x25,Fire);1|&amp;ref(Spell/V_Death.jpg,nolink,25x25,Death Gem);5|儀式/陸上専用|兵士召喚|
|~|&gt;|&gt;|&gt;|&gt;|骨だけの弓兵Longdead Archerを10体召喚します|
|Ziz|&amp;ref(Spell/P_Death.jpg,nolink,25x25,Death);3|&amp;ref(Spell/P_Air.jpg,nolink,25x25,Air);2|&amp;ref(Spell/V_Death.jpg,nolink,25x25,Death Gem);5|儀式/陸上専用|兵士召喚|
|~|&gt;|&gt;|&gt;|&gt;|怪鳥の動く屍Zizを1体召喚します|
|Rigor Mortis|&amp;ref(Spell/P_Death.jpg,nolink,25x25,Death);4||&amp;ref(Spell/V_Death.jpg,nolink,25x25,Death Gem);1|戦闘/水陸両用|戦闘呪附|
|~|&gt;|&gt;|&gt;|&gt;|生者の体を強張らせ敵味方全員を疲労させます|
|Relief|&amp;ref(Spell/P_Nature.jpg,nolink,25x25,Nature);5||&amp;ref(Spell/V_Nature.jpg,nolink,25x25,Nature Gem);1|戦闘/水陸両用|戦闘呪附|
|~|&gt;|&gt;|&gt;|&gt;|味方全員の疲労を徐々に回復させます|
|Forest Dome|&amp;ref(Spell/P_Nature.jpg,nolink,25x25,Nature);5||&amp;ref(Spell/V_Nature.jpg,nolink,25x25,Nature Gem);10|儀式/水陸両用|地方呪附|
|~|&gt;|&gt;|&gt;|&gt;|州を狙う遠隔儀式の30%を破壊されるまで妨害します|
</v>
      </c>
      <c r="G8" s="1" t="str">
        <f ca="1">IFERROR("**"&amp;G$1&amp;" Lv"&amp;$A8&amp;CHAR(10)&amp;"|名称|主系統|副系統|消費|使用場面|簡易分類|"&amp;CHAR(10)&amp;IFERROR(myConcat(INDIRECT("Spell!O"&amp;MATCH(SpellOutput!G$1&amp;SpellOutput!$A8&amp;"S",Spell!$A:$A,0)&amp;":O"&amp;MATCH(SpellOutput!G$1&amp;SpellOutput!$A8&amp;"E",Spell!$A:$A,0))),myConcat(INDIRECT("Spell!O"&amp;MATCH(SpellOutput!G$1&amp;SpellOutput!$A8&amp;"S",Spell!$A:$A,0)))),"")</f>
        <v xml:space="preserve">**Thaumaturgy Lv6
|名称|主系統|副系統|消費|使用場面|簡易分類|
|Melancholia|&amp;ref(Spell/P_Earth.jpg,nolink,25x25,Earth);5||&amp;ref(Spell/V_Earth.jpg,nolink,25x25,Earth Gem);20|儀式/水陸両用|遠隔攻撃|
|~|&gt;|&gt;|&gt;|&gt;|指定した州に鬱病を蔓延させ怠惰や脱走を引き起こします|
|Enslave Mind|&amp;ref(Spell/P_Astral.jpg,nolink,25x25,Astral);4|||戦闘/水陸両用|隷属|
|~|&gt;|&gt;|&gt;|&gt;|敵1体を隷属させようと試みます|
|Impring Souls|&amp;ref(Spell/P_Astral.jpg,nolink,25x25,Astral);4||&amp;ref(Spell/V_Astral.jpg,nolink,25x25,Astral Pearl);25|儀式/水陸両用|遠隔召喚|
|~|&gt;|&gt;|&gt;|&gt;|指定した州の住民を狂信者に変え支配します|
|Wither Bones|&amp;ref(Spell/P_Death.jpg,nolink,25x25,Death);3|||戦闘/水陸両用|攻撃|
|~|&gt;|&gt;|&gt;|&gt;|中範囲のアンデッドに強力な攻撃を行います|
|Leprosy|&amp;ref(Spell/P_Death.jpg,nolink,25x25,Death);5||&amp;ref(Spell/V_Death.jpg,nolink,25x25,Death Gem);10|儀式/水陸両用|遠隔攻撃|
|~|&gt;|&gt;|&gt;|&gt;|指定した州に病気の雲を放ち駐留する軍を感染させます|
|Foul Air|&amp;ref(Spell/P_Death.jpg,nolink,25x25,Death);5|&amp;ref(Spell/P_Air.jpg,nolink,25x25,Air);1|&amp;ref(Spell/V_Death.jpg,nolink,25x25,Death Gem);75|儀式/陸上専用|世界呪附|
|~|&gt;|&gt;|&gt;|&gt;|世界中の大気を汚染し負傷者を病気に感染させます|
|Syllable of Sleep|&amp;ref(Spell/P_Nature.jpg,nolink,25x25,Nature);5|||戦闘/水陸両用|催眠|
|~|&gt;|&gt;|&gt;|&gt;|広範囲の敵を眠らせようと試みます|
|Beckoning|&amp;ref(Spell/P_Nature.jpg,nolink,25x25,Nature);5||&amp;ref(Spell/V_Nature.jpg,nolink,25x25,Nature Gem);20|儀式/水陸両用|遠隔攻撃|
|~|&gt;|&gt;|&gt;|&gt;|指定した森林の州に駐留する軍を行方不明にさせようと試みます|
</v>
      </c>
      <c r="H8" s="1" t="str">
        <f ca="1">IFERROR("**"&amp;H$1&amp;" Lv"&amp;$A8&amp;CHAR(10)&amp;"|名称|主系統|副系統|消費|使用場面|簡易分類|"&amp;CHAR(10)&amp;IFERROR(myConcat(INDIRECT("Spell!O"&amp;MATCH(SpellOutput!H$1&amp;SpellOutput!$A8&amp;"S",Spell!$A:$A,0)&amp;":O"&amp;MATCH(SpellOutput!H$1&amp;SpellOutput!$A8&amp;"E",Spell!$A:$A,0))),myConcat(INDIRECT("Spell!O"&amp;MATCH(SpellOutput!H$1&amp;SpellOutput!$A8&amp;"S",Spell!$A:$A,0)))),"")</f>
        <v xml:space="preserve">**Blood Magic Lv6
|名称|主系統|副系統|消費|使用場面|簡易分類|
|Rejuvenate|&amp;ref(Spell/P_Blood.jpg,nolink,25x25,Blood);1||&amp;ref(Spell/V_Blood.jpg,nolink,25x25,Blood Slave);10|儀式/水陸両用|若年化|
|~|&gt;|&gt;|&gt;|&gt;|自身を10年若返らせます|
|Harm|&amp;ref(Spell/P_Blood.jpg,nolink,25x25,Blood);2||&amp;ref(Spell/V_Blood.jpg,nolink,25x25,Blood Slave);1|戦闘/陸上専用|攻撃|
|~|&gt;|&gt;|&gt;|&gt;|中範囲の敵の胸部を傷付け障害を残そうと試みます|
|Bind Ice Devil|&amp;ref(Spell/P_Blood.jpg,nolink,25x25,Blood);3|&amp;ref(Spell/P_Water.jpg,nolink,25x25,Water);3|&amp;ref(Spell/V_Blood.jpg,nolink,25x25,Blood Slave);88|儀式/陸上専用|指揮官召喚|
|~|&gt;|&gt;|&gt;|&gt;|6体のIce Devilのうちの1体を召喚します|
|Call Horror|&amp;ref(Spell/P_Blood.jpg,nolink,25x25,Blood);3|&amp;ref(Spell/P_Astral.jpg,nolink,25x25,Astral);3|&amp;ref(Spell/V_Blood.jpg,nolink,25x25,Blood Slave);3|戦闘/陸上専用|中立的召喚|
|~|&gt;|&gt;|&gt;|&gt;|全てに襲い掛かるHorrorを1体召喚します|
|Infernal Disease|&amp;ref(Spell/P_Blood.jpg,nolink,25x25,Blood);5||&amp;ref(Spell/V_Blood.jpg,nolink,25x25,Blood Slave);5|儀式/陸上専用|暗殺派遣|
|~|&gt;|&gt;|&gt;|&gt;|指定した州の敵指揮官1体をDisease Demonが暗殺します|
|Ritual of Five Gates|&amp;ref(Spell/P_Blood.jpg,nolink,25x25,Blood);5||&amp;ref(Spell/V_Blood.jpg,nolink,25x25,Blood Slave);28|儀式/陸上専用|兵士召喚|
|~|&gt;|&gt;|&gt;|&gt;|5種の悪魔を1体ずつ召喚します|
</v>
      </c>
      <c r="J8" s="1" t="s">
        <v>2898</v>
      </c>
      <c r="K8" s="1" t="str">
        <f ca="1">IFERROR("**"&amp;K$1&amp;" Lv0"&amp;SUBSTITUTE(SUBSTITUTE(SUBSTITUTE(SUBSTITUTE(SUBSTITUTE(SUBSTITUTE(SUBSTITUTE(SUBSTITUTE(SUBSTITUTE(J8,"火"," - Fire Gods"),"風"," - Air Gods"),"水"," - Water Gods"),"地"," - Earth Gods"),"星"," - Astral Gods"),"死"," - Death Gods"),"緑"," - Nature Gods"),"血"," - Blood Gods"),"無"," - Generic Gods")&amp;CHAR(10)&amp;"|名称|主系統|副系統|消費|使用場面|簡易分類|"&amp;CHAR(10)&amp;IFERROR(myConcat(INDIRECT("Spell!O"&amp;MATCH(SpellOutput!K$1&amp;"0"&amp;SpellOutput!$J8&amp;"S",Spell!$A:$A,0)&amp;":O"&amp;MATCH(SpellOutput!K$1&amp;"0"&amp;SpellOutput!$J8&amp;"E",Spell!$A:$A,0))),myConcat(INDIRECT("Spell!O"&amp;MATCH(SpellOutput!K$1&amp;"0"&amp;SpellOutput!$J8&amp;"S",Spell!$A:$A,0)))),"")</f>
        <v xml:space="preserve">**Divine Lv0 - Astral Gods
|名称|主系統|副系統|消費|使用場面|簡易分類|
|Stellar Decree|&amp;ref(Spell/P_Holy.jpg,nolink,25x25,Holy);1|||戦闘/水陸両用|攻撃|
|~|&gt;|&gt;|&gt;|&gt;|中範囲のアンデッドを攻撃し意志あるものを怯ませようと試みます|
|Word of Power|&amp;ref(Spell/P_Holy.jpg,nolink,25x25,Holy);3|||戦闘/水陸両用|攻撃|
|~|&gt;|&gt;|&gt;|&gt;|敵1体を神聖なる矢で攻撃し麻痺させようと試みます|
</v>
      </c>
    </row>
    <row r="9" spans="1:11" x14ac:dyDescent="0.15">
      <c r="A9" s="1">
        <v>7</v>
      </c>
      <c r="B9" s="1" t="str">
        <f ca="1">IFERROR("**"&amp;B$1&amp;" Lv"&amp;$A9&amp;CHAR(10)&amp;"|名称|主系統|副系統|消費|使用場面|簡易分類|"&amp;CHAR(10)&amp;IFERROR(myConcat(INDIRECT("Spell!O"&amp;MATCH(SpellOutput!B$1&amp;SpellOutput!$A9&amp;"S",Spell!$A:$A,0)&amp;":O"&amp;MATCH(SpellOutput!B$1&amp;SpellOutput!$A9&amp;"E",Spell!$A:$A,0))),myConcat(INDIRECT("Spell!O"&amp;MATCH(SpellOutput!B$1&amp;SpellOutput!$A9&amp;"S",Spell!$A:$A,0)))),"")</f>
        <v xml:space="preserve">**Conjuration Lv7
|名称|主系統|副系統|消費|使用場面|簡易分類|
|Living Fire|&amp;ref(Spell/P_Fire.jpg,nolink,25x25,Fire);4||&amp;ref(Spell/V_Fire.jpg,nolink,25x25,Fire Gem);2|戦闘/陸上専用|一時的召喚|
|~|&gt;|&gt;|&gt;|&gt;|炎による範囲攻撃を行う中型精霊Fire Elementalを4+体召喚します|
|Living Clouds|&amp;ref(Spell/P_Air.jpg,nolink,25x25,Air);4||&amp;ref(Spell/V_Air.jpg,nolink,25x25,Air Gem);2|戦闘/陸上専用|一時的召喚|
|~|&gt;|&gt;|&gt;|&gt;|電撃と蹂躙で敵を薙ぎ倒す中型精霊Air Elementalを4+体召喚します|
|Summon Asp Turtle|&amp;ref(Spell/P_Water.jpg,nolink,25x25,Water);3||&amp;ref(Spell/V_Water.jpg,nolink,25x25,Water Gem);13|儀式/水中専用|兵士召喚|
|~|&gt;|&gt;|&gt;|&gt;|硬い甲羅を持ち敵を蹂躙する水棲の大亀Asp Turtleを召喚します|
|Summon Catoblepas|&amp;ref(Spell/P_Water.jpg,nolink,25x25,Water);3|&amp;ref(Spell/P_Death.jpg,nolink,25x25,Death);2|&amp;ref(Spell/V_Water.jpg,nolink,25x25,Water Gem);15|儀式/陸上専用|兵士召喚|
|~|&gt;|&gt;|&gt;|&gt;|致命的な眼光を持つ毒に包まれた大牛Catoblepasを1体召喚します|
|Living Water|&amp;ref(Spell/P_Water.jpg,nolink,25x25,Water);4||&amp;ref(Spell/V_Water.jpg,nolink,25x25,Water Gem);2|戦闘/水陸両用|一時的召喚|
|~|&gt;|&gt;|&gt;|&gt;|気候に応じ中型精霊Water ElementalかIce Elementalを4+体召喚します|
|Living Earth|&amp;ref(Spell/P_Earth.jpg,nolink,25x25,Earth);4||&amp;ref(Spell/V_Earth.jpg,nolink,25x25,Earth Gem);2|戦闘/水陸両用|一時的召喚|
|~|&gt;|&gt;|&gt;|&gt;|再生しつつ敵を蹂躙する中型精霊Earth Elementalを4+体召喚します|
|Summon Mound Fiend|&amp;ref(Spell/P_Death.jpg,nolink,25x25,Death);3||&amp;ref(Spell/V_Death.jpg,nolink,25x25,Death Gem);28|儀式/陸上専用|指揮官召喚|
|~|&gt;|&gt;|&gt;|&gt;|下等な死者を呼び起こす能力を持つアンデッドの聖職者Mound Fiendを召喚します|
|Harvester of Sorrows|&amp;ref(Spell/P_Death.jpg,nolink,25x25,Death);4||&amp;ref(Spell/V_Death.jpg,nolink,25x25,Death Gem);20|儀式/水陸両用|指揮官召喚|
|~|&gt;|&gt;|&gt;|&gt;|滞在する州を荒廃させていく冥界の使者Harvester of Sorrowsを召喚します|
|Call Wraith Lord|&amp;ref(Spell/P_Death.jpg,nolink,25x25,Death);5||&amp;ref(Spell/V_Death.jpg,nolink,25x25,Death Gem);40|儀式/水陸両用|指揮官召喚|
|~|&gt;|&gt;|&gt;|&gt;|優れた魔力と身体能力を持つ太古の王の霊Wraith Lordを召喚します|
|Animal Horde|&amp;ref(Spell/P_Nature.jpg,nolink,25x25,Nature);4||&amp;ref(Spell/V_Nature.jpg,nolink,25x25,Nature Gem);25|儀式/陸上専用|兵士召喚|
|~|&gt;|&gt;|&gt;|&gt;|地形に応じた様々な動物を100体召喚します|
|Awaken Ivy King|&amp;ref(Spell/P_Nature.jpg,nolink,25x25,Nature);4||&amp;ref(Spell/V_Nature.jpg,nolink,25x25,Nature Gem);30|儀式/陸上専用|指揮官召喚|
|~|&gt;|&gt;|&gt;|&gt;|優れた魔力を持つ植物人の王Ivy Kingを召喚します|
|Living Castle|&amp;ref(Spell/P_Nature.jpg,nolink,25x25,Nature);4|&amp;ref(Spell/P_Water.jpg,nolink,25x25,Water);1|&amp;ref(Spell/V_Nature.jpg,nolink,25x25,Nature Gem);40|儀式/水中専用|要塞建設|
|~|&gt;|&gt;|&gt;|&gt;|指定した海中の州にKelp Fortを即座に建造します|
|Wild Hunt|&amp;ref(Spell/P_Nature.jpg,nolink,25x25,Nature);6||&amp;ref(Spell/V_Nature.jpg,nolink,25x25,Nature Gem);50|儀式/水陸両用|世界呪附|
|~|&gt;|&gt;|&gt;|&gt;|世界中の森林で他国の指揮官を森の生物が暗殺します|
</v>
      </c>
      <c r="C9" s="1" t="str">
        <f ca="1">IFERROR("**"&amp;C$1&amp;" Lv"&amp;$A9&amp;CHAR(10)&amp;"|名称|主系統|副系統|消費|使用場面|簡易分類|"&amp;CHAR(10)&amp;IFERROR(myConcat(INDIRECT("Spell!O"&amp;MATCH(SpellOutput!C$1&amp;SpellOutput!$A9&amp;"S",Spell!$A:$A,0)&amp;":O"&amp;MATCH(SpellOutput!C$1&amp;SpellOutput!$A9&amp;"E",Spell!$A:$A,0))),myConcat(INDIRECT("Spell!O"&amp;MATCH(SpellOutput!C$1&amp;SpellOutput!$A9&amp;"S",Spell!$A:$A,0)))),"")</f>
        <v xml:space="preserve">**Alteration Lv7
|名称|主系統|副系統|消費|使用場面|簡易分類|
|Phoenix Pyre|&amp;ref(Spell/P_Fire.jpg,nolink,25x25,Fire);2|||戦闘/陸上専用|自己強化|
|~|&gt;|&gt;|&gt;|&gt;|自身に死んでも疲労と引き換えにその場で蘇る力を与えます|
|Phantasmal Attack|&amp;ref(Spell/P_Air.jpg,nolink,25x25,Air);4||&amp;ref(Spell/V_Air.jpg,nolink,25x25,Air Gem);8|儀式/水陸両用|襲撃派遣|
|~|&gt;|&gt;|&gt;|&gt;|指定した州をPhantasmal Warrior25+体が襲撃します|
|Fog Warriors|&amp;ref(Spell/P_Air.jpg,nolink,25x25,Air);5||&amp;ref(Spell/V_Air.jpg,nolink,25x25,Air Gem);3|戦闘/水陸両用|全体強化|
|~|&gt;|&gt;|&gt;|&gt;|味方全員を霧状に変え受けるHPダメージを激減させます|
|Prison of Sedna|&amp;ref(Spell/P_Water.jpg,nolink,25x25,Water);3||&amp;ref(Spell/V_Water.jpg,nolink,25x25,Water Gem);1|戦闘/水中専用|捕縛|
|~|&gt;|&gt;|&gt;|&gt;|中範囲の敵を氷で包み動きを封じます|
|Sea of Ice|&amp;ref(Spell/P_Water.jpg,nolink,25x25,Water);6||&amp;ref(Spell/V_Water.jpg,nolink,25x25,Water Gem);80|儀式/水陸両用|世界呪附|
|~|&gt;|&gt;|&gt;|&gt;|世界中の海面を凍結させ通常の手段での通過を禁じます|
|Marble Warriors|&amp;ref(Spell/P_Earth.jpg,nolink,25x25,Earth);3||&amp;ref(Spell/V_Earth.jpg,nolink,25x25,Earth Gem);1|戦闘/水陸両用|強化|
|~|&gt;|&gt;|&gt;|&gt;|広範囲の味方の皮膚を変化させ防御力を15まで増加させます|
|Iron Walls|&amp;ref(Spell/P_Earth.jpg,nolink,25x25,Earth);5||&amp;ref(Spell/V_Earth.jpg,nolink,25x25,Earth Gem);10|儀式/水陸両用|地方呪附|
|~|&gt;|&gt;|&gt;|&gt;|要塞の壁を鋼鉄化し防御力を1000増加させます|
|Doom|&amp;ref(Spell/P_Astral.jpg,nolink,25x25,Astral);4||&amp;ref(Spell/V_Astral.jpg,nolink,25x25,Astral Pearl);1|戦闘/水陸両用|全体弱体化|
|~|&gt;|&gt;|&gt;|&gt;|敵全員を呪い傷からの後遺症を受けやすくします|
|Bone Grinding|&amp;ref(Spell/P_Death.jpg,nolink,25x25,Death);7||&amp;ref(Spell/V_Death.jpg,nolink,25x25,Death Gem);1|戦闘/水陸両用|全体攻撃|
|~|&gt;|&gt;|&gt;|&gt;|敵味方全員に物理的攻撃を行い骨折させようと試みます|
|Curse of the Frog Prince|&amp;ref(Spell/P_Nature.jpg,nolink,25x25,Nature);2|||戦闘/水陸両用|強制変身|
|~|&gt;|&gt;|&gt;|&gt;|敵1体をFrogへと永久的に変化させようと試みます|
|Creeping Doom|&amp;ref(Spell/P_Nature.jpg,nolink,25x25,Nature);3||&amp;ref(Spell/V_Nature.jpg,nolink,25x25,Nature Gem);1|戦闘/陸上専用|一時的召喚|
|~|&gt;|&gt;|&gt;|&gt;|様々な巨大化した虫を70+体召喚します|
|Mass Protection|&amp;ref(Spell/P_Nature.jpg,nolink,25x25,Nature);3||&amp;ref(Spell/V_Nature.jpg,nolink,25x25,Nature Gem);1|戦闘/水陸両用|全体強化|
|~|&gt;|&gt;|&gt;|&gt;|味方全員の皮膚を変化させ防御力を10まで増加させます|
</v>
      </c>
      <c r="D9" s="1" t="str">
        <f ca="1">IFERROR("**"&amp;D$1&amp;" Lv"&amp;$A9&amp;CHAR(10)&amp;"|名称|主系統|副系統|消費|使用場面|簡易分類|"&amp;CHAR(10)&amp;IFERROR(myConcat(INDIRECT("Spell!O"&amp;MATCH(SpellOutput!D$1&amp;SpellOutput!$A9&amp;"S",Spell!$A:$A,0)&amp;":O"&amp;MATCH(SpellOutput!D$1&amp;SpellOutput!$A9&amp;"E",Spell!$A:$A,0))),myConcat(INDIRECT("Spell!O"&amp;MATCH(SpellOutput!D$1&amp;SpellOutput!$A9&amp;"S",Spell!$A:$A,0)))),"")</f>
        <v xml:space="preserve">**Evocation Lv7
|名称|主系統|副系統|消費|使用場面|簡易分類|
|Fire Storm|&amp;ref(Spell/P_Fire.jpg,nolink,25x25,Fire);5||&amp;ref(Spell/V_Fire.jpg,nolink,25x25,Fire Gem);5|戦闘/陸上専用|戦闘呪附|
|~|&gt;|&gt;|&gt;|&gt;|戦場を炎の嵐で包み敵味方全員を断続的に攻撃します|
|Shimmering Fields|&amp;ref(Spell/P_Air.jpg,nolink,25x25,Air);6||&amp;ref(Spell/V_Air.jpg,nolink,25x25,Air Gem);2|戦闘/水陸両用|攻撃|
|~|&gt;|&gt;|&gt;|&gt;|超広範囲を激しい放電により攻撃します|
|Ice Strike|&amp;ref(Spell/P_Water.jpg,nolink,25x25,Water);2|||戦闘/陸上専用|攻撃|
|~|&gt;|&gt;|&gt;|&gt;|中範囲を炸裂する氷の玉で攻撃します|
|Acid Storm|&amp;ref(Spell/P_Water.jpg,nolink,25x25,Water);4|&amp;ref(Spell/P_Fire.jpg,nolink,25x25,Fire);1|&amp;ref(Spell/V_Water.jpg,nolink,25x25,Water Gem);3|戦闘/陸上専用|戦闘呪附|
|~|&gt;|&gt;|&gt;|&gt;|戦場を強酸の嵐で包み敵味方全員を断続的に攻撃します|
|Murdering Winter|&amp;ref(Spell/P_Water.jpg,nolink,25x25,Water);5||&amp;ref(Spell/V_Water.jpg,nolink,25x25,Water Gem);40|儀式/水陸両用|遠隔攻撃|
|~|&gt;|&gt;|&gt;|&gt;|指定した州に猛吹雪を起こし駐留する軍を攻撃します|
|Rain of Stones|&amp;ref(Spell/P_Earth.jpg,nolink,25x25,Earth);3|&amp;ref(Spell/P_Air.jpg,nolink,25x25,Air);1|&amp;ref(Spell/V_Earth.jpg,nolink,25x25,Earth Gem);1|戦闘/陸上専用|戦闘呪附|
|~|&gt;|&gt;|&gt;|&gt;|戦場全体に石の雨を降らし敵味方全員を断続的に攻撃します|
|Nether Darts|&amp;ref(Spell/P_Astral.jpg,nolink,25x25,Astral);1|&amp;ref(Spell/P_Death.jpg,nolink,25x25,Death);1||戦闘/水陸両用|攻撃|
|~|&gt;|&gt;|&gt;|&gt;|15+発の精神を破壊する地獄の矢を放ち攻撃します|
|Stygian Rains|&amp;ref(Spell/P_Death.jpg,nolink,25x25,Death);3|&amp;ref(Spell/P_Water.jpg,nolink,25x25,Water);2|&amp;ref(Spell/V_Death.jpg,nolink,25x25,Death Gem);2|戦闘/陸上専用|全体強化|
|~|&gt;|&gt;|&gt;|&gt;|敵味方全員の物理攻撃への防御力を15まで増加させます|
|Cloud of Death|&amp;ref(Spell/P_Death.jpg,nolink,25x25,Death);4|||戦闘/陸上専用|攻撃|
|~|&gt;|&gt;|&gt;|&gt;|中範囲に暫く残る死の雲を作り攻撃します|
|Wind of Death|&amp;ref(Spell/P_Death.jpg,nolink,25x25,Death);4|&amp;ref(Spell/P_Air.jpg,nolink,25x25,Air);1|&amp;ref(Spell/V_Death.jpg,nolink,25x25,Death Gem);1|戦闘/陸上専用|腐敗|
|~|&gt;|&gt;|&gt;|&gt;|敵味方全員を腐敗させ急激に老衰させようと試みます|
|Storm of Thorns|&amp;ref(Spell/P_Nature.jpg,nolink,25x25,Nature);2|||戦闘/陸上専用|攻撃|
|~|&gt;|&gt;|&gt;|&gt;|7+発の敵を絡めとる蔓の矢を放ち攻撃します|
</v>
      </c>
      <c r="E9" s="1" t="str">
        <f ca="1">IFERROR("**"&amp;E$1&amp;" Lv"&amp;$A9&amp;CHAR(10)&amp;"|名称|主系統|副系統|消費|使用場面|簡易分類|"&amp;CHAR(10)&amp;IFERROR(myConcat(INDIRECT("Spell!O"&amp;MATCH(SpellOutput!E$1&amp;SpellOutput!$A9&amp;"S",Spell!$A:$A,0)&amp;":O"&amp;MATCH(SpellOutput!E$1&amp;SpellOutput!$A9&amp;"E",Spell!$A:$A,0))),myConcat(INDIRECT("Spell!O"&amp;MATCH(SpellOutput!E$1&amp;SpellOutput!$A9&amp;"S",Spell!$A:$A,0)))),"")</f>
        <v xml:space="preserve">**Construction Lv7
|名称|主系統|副系統|消費|使用場面|簡易分類|
|Mechanical Men|&amp;ref(Spell/P_Earth.jpg,nolink,25x25,Earth);2||&amp;ref(Spell/V_Earth.jpg,nolink,25x25,Earth Gem);15|儀式/陸上専用|兵士召喚|
|~|&gt;|&gt;|&gt;|&gt;|機械仕掛けの兵士Mechanical Manを10+体召喚します|
|Weapons of Sharpness|&amp;ref(Spell/P_Earth.jpg,nolink,25x25,Earth);5|||戦闘/水陸両用|強化|
|~|&gt;|&gt;|&gt;|&gt;|広範囲の兵士の白兵戦武器に防御貫通能力を与えます|
|Forge of the Ancients|&amp;ref(Spell/P_Earth.jpg,nolink,25x25,Earth);5||&amp;ref(Spell/V_Earth.jpg,nolink,25x25,Earth Gem);80|儀式/水陸両用|世界呪附|
|~|&gt;|&gt;|&gt;|&gt;|術者の国のアイテム製造のコストと必要条件を引き下げます|
|Golem Construction|&amp;ref(Spell/P_Astral.jpg,nolink,25x25,Astral);3|&amp;ref(Spell/P_Earth.jpg,nolink,25x25,Earth);2|&amp;ref(Spell/V_Astral.jpg,nolink,25x25,Astral Pearl);30|儀式/水陸両用|指揮官召喚|
|~|&gt;|&gt;|&gt;|&gt;|自律的な活動が可能な粘土の像Golemを召喚します|
</v>
      </c>
      <c r="F9" s="1" t="str">
        <f ca="1">IFERROR("**"&amp;F$1&amp;" Lv"&amp;$A9&amp;CHAR(10)&amp;"|名称|主系統|副系統|消費|使用場面|簡易分類|"&amp;CHAR(10)&amp;IFERROR(myConcat(INDIRECT("Spell!O"&amp;MATCH(SpellOutput!F$1&amp;SpellOutput!$A9&amp;"S",Spell!$A:$A,0)&amp;":O"&amp;MATCH(SpellOutput!F$1&amp;SpellOutput!$A9&amp;"E",Spell!$A:$A,0))),myConcat(INDIRECT("Spell!O"&amp;MATCH(SpellOutput!F$1&amp;SpellOutput!$A9&amp;"S",Spell!$A:$A,0)))),"")</f>
        <v xml:space="preserve">**Enchantment Lv7
|名称|主系統|副系統|消費|使用場面|簡易分類|
|Dome of Flaming Death|&amp;ref(Spell/P_Fire.jpg,nolink,25x25,Fire);4||&amp;ref(Spell/V_Fire.jpg,nolink,25x25,Fire Gem);8|儀式/陸上専用|地方呪附|
|~|&gt;|&gt;|&gt;|&gt;|州を狙う遠隔儀式に強力な反撃を行います|
|Mass Flight|&amp;ref(Spell/P_Air.jpg,nolink,25x25,Air);4||&amp;ref(Spell/V_Air.jpg,nolink,25x25,Air Gem);2|戦闘/陸上専用|全体強化|
|~|&gt;|&gt;|&gt;|&gt;|味方全員に飛行能力を与えます|
|Ghost Ship Armada|&amp;ref(Spell/P_Water.jpg,nolink,25x25,Water);4|&amp;ref(Spell/P_Death.jpg,nolink,25x25,Death);3|&amp;ref(Spell/V_Water.jpg,nolink,25x25,Water Gem);60|儀式/水陸両用|世界呪附|
|~|&gt;|&gt;|&gt;|&gt;|敵の沿岸の州を海賊の幽霊船艦隊が略奪します|
|Thetis' Blessing|&amp;ref(Spell/P_Water.jpg,nolink,25x25,Water);5||&amp;ref(Spell/V_Water.jpg,nolink,25x25,Water Gem);50|儀式/水陸両用|世界呪附|
|~|&gt;|&gt;|&gt;|&gt;|世界中の兵士と指揮官に水中呼吸能力を与えます|
|Lion Sentinels|&amp;ref(Spell/P_Earth.jpg,nolink,25x25,Earth);5||&amp;ref(Spell/V_Earth.jpg,nolink,25x25,Earth Gem);30|儀式/水陸両用|地方呪附|
|~|&gt;|&gt;|&gt;|&gt;|要塞を護る大理石の獅子を作り秩序を齎します|
|Earth Blood Deep Well|&amp;ref(Spell/P_Earth.jpg,nolink,25x25,Earth);6||&amp;ref(Spell/V_Earth.jpg,nolink,25x25,Earth Gem);80|儀式/陸上専用|世界呪附|
|~|&gt;|&gt;|&gt;|&gt;|術者の国に大量の地の宝石を与えます|
|Solar Brilliance|&amp;ref(Spell/P_Astral.jpg,nolink,25x25,Astral);5||&amp;ref(Spell/V_Astral.jpg,nolink,25x25,Astral Pearl);5|戦闘/陸上専用|戦闘呪附|
|~|&gt;|&gt;|&gt;|&gt;|戦場全体でアンデッドを焼き焦がし全ての目を潰します|
|Stellar Focus|&amp;ref(Spell/P_Astral.jpg,nolink,25x25,Astral);5||&amp;ref(Spell/V_Astral.jpg,nolink,25x25,Astral Pearl);30|儀式/陸上専用|世界呪附|
|~|&gt;|&gt;|&gt;|&gt;|術者の国に星の宝石を与えます|
|Carrion Reanimation|&amp;ref(Spell/P_Death.jpg,nolink,25x25,Death);3||&amp;ref(Spell/V_Death.jpg,nolink,25x25,Death Gem);10|儀式/水陸両用|遠隔召喚|
|~|&gt;|&gt;|&gt;|&gt;|指定した州の死体を利用しSoullessを99体とその指揮官を召喚します|
|Leviathan|&amp;ref(Spell/P_Death.jpg,nolink,25x25,Death);3|&amp;ref(Spell/P_Water.jpg,nolink,25x25,Water);1|&amp;ref(Spell/V_Death.jpg,nolink,25x25,Death Gem);12|儀式/水中専用|兵士召喚|
|~|&gt;|&gt;|&gt;|&gt;|巨大亀の歩く屍Leviathanを1体召喚します|
|Life after Death|&amp;ref(Spell/P_Death.jpg,nolink,25x25,Death);4||&amp;ref(Spell/V_Death.jpg,nolink,25x25,Death Gem);4|戦闘/水陸両用|全体強化|
|~|&gt;|&gt;|&gt;|&gt;|味方全員に死後ゾンビ化して戦い続ける力を与えます|
|Ritual of Rebirth|&amp;ref(Spell/P_Death.jpg,nolink,25x25,Death);4||&amp;ref(Spell/V_Death.jpg,nolink,25x25,Death Gem);15|儀式/陸上専用|特殊召喚|
|~|&gt;|&gt;|&gt;|&gt;|死亡した自国の英雄をミイラ化し復活させます|
|Serpent's Blessing|&amp;ref(Spell/P_Nature.jpg,nolink,25x25,Nature);4||&amp;ref(Spell/V_Nature.jpg,nolink,25x25,Nature Gem);1|戦闘/水陸両用|全体強化|
|~|&gt;|&gt;|&gt;|&gt;|味方全員に弱い毒物耐性を与えます|
|Awaken Treelord|&amp;ref(Spell/P_Nature.jpg,nolink,25x25,Nature);5||&amp;ref(Spell/V_Nature.jpg,nolink,25x25,Nature Gem);35|儀式/陸上専用|遠隔召喚|
|~|&gt;|&gt;|&gt;|&gt;|指定した州に3体のTreelordのうち1体を召喚します|
|Gift of Health|&amp;ref(Spell/P_Nature.jpg,nolink,25x25,Nature);6||&amp;ref(Spell/V_Nature.jpg,nolink,25x25,Nature Gem);50|儀式/水陸両用|世界呪附|
|~|&gt;|&gt;|&gt;|&gt;|支配圏内の味方に健康と長寿を齎します|
</v>
      </c>
      <c r="G9" s="1" t="str">
        <f ca="1">IFERROR("**"&amp;G$1&amp;" Lv"&amp;$A9&amp;CHAR(10)&amp;"|名称|主系統|副系統|消費|使用場面|簡易分類|"&amp;CHAR(10)&amp;IFERROR(myConcat(INDIRECT("Spell!O"&amp;MATCH(SpellOutput!G$1&amp;SpellOutput!$A9&amp;"S",Spell!$A:$A,0)&amp;":O"&amp;MATCH(SpellOutput!G$1&amp;SpellOutput!$A9&amp;"E",Spell!$A:$A,0))),myConcat(INDIRECT("Spell!O"&amp;MATCH(SpellOutput!G$1&amp;SpellOutput!$A9&amp;"S",Spell!$A:$A,0)))),"")</f>
        <v xml:space="preserve">**Thaumaturgy Lv7
|名称|主系統|副系統|消費|使用場面|簡易分類|
|Purgatory|&amp;ref(Spell/P_Fire.jpg,nolink,25x25,Fire);6||&amp;ref(Spell/V_Fire.jpg,nolink,25x25,Fire Gem);60|儀式/陸上専用|世界呪附|
|~|&gt;|&gt;|&gt;|&gt;|支配圏内の敵アンデッドを聖なる炎で攻撃します|
|Dark Skies|&amp;ref(Spell/P_Air.jpg,nolink,25x25,Air);5||&amp;ref(Spell/V_Air.jpg,nolink,25x25,Air Gem);50|儀式/陸上専用|世界呪附|
|~|&gt;|&gt;|&gt;|&gt;|支配圏内の空を暗くし敵の士気を低下させます|
|Vengeful Water|&amp;ref(Spell/P_Water.jpg,nolink,25x25,Water);7||&amp;ref(Spell/V_Water.jpg,nolink,25x25,Water Gem);70|儀式/水陸両用|世界呪附|
|~|&gt;|&gt;|&gt;|&gt;|支配圏内でWater Elementalが敵指揮官を暗殺します|
|Vortex of Returning|&amp;ref(Spell/P_Astral.jpg,nolink,25x25,Astral);4||&amp;ref(Spell/V_Astral.jpg,nolink,25x25,Astral Pearl);3|戦闘/水陸両用|全体帰還|
|~|&gt;|&gt;|&gt;|&gt;|味方全員を首都に帰還させます|
|Divine Name|&amp;ref(Spell/P_Astral.jpg,nolink,25x25,Astral);5||&amp;ref(Spell/V_Astral.jpg,nolink,25x25,Astral Pearl);25|儀式/水陸両用|昇格|
|~|&gt;|&gt;|&gt;|&gt;|同じ州の兵士1体を指揮官に昇格します|
|Plague|&amp;ref(Spell/P_Death.jpg,nolink,25x25,Death);4||&amp;ref(Spell/V_Death.jpg,nolink,25x25,Death Gem);1|戦闘/水陸両用|疫病|
|~|&gt;|&gt;|&gt;|&gt;|小範囲の敵に疫病を感染させ急激に弱らせようと試みます|
|Charm|&amp;ref(Spell/P_Nature.jpg,nolink,25x25,Nature);3|||戦闘/水陸両用|魅了|
|~|&gt;|&gt;|&gt;|&gt;|敵1体を魅了しようと試みます|
</v>
      </c>
      <c r="H9" s="1" t="str">
        <f ca="1">IFERROR("**"&amp;H$1&amp;" Lv"&amp;$A9&amp;CHAR(10)&amp;"|名称|主系統|副系統|消費|使用場面|簡易分類|"&amp;CHAR(10)&amp;IFERROR(myConcat(INDIRECT("Spell!O"&amp;MATCH(SpellOutput!H$1&amp;SpellOutput!$A9&amp;"S",Spell!$A:$A,0)&amp;":O"&amp;MATCH(SpellOutput!H$1&amp;SpellOutput!$A9&amp;"E",Spell!$A:$A,0))),myConcat(INDIRECT("Spell!O"&amp;MATCH(SpellOutput!H$1&amp;SpellOutput!$A9&amp;"S",Spell!$A:$A,0)))),"")</f>
        <v xml:space="preserve">**Blood Magic Lv7
|名称|主系統|副系統|消費|使用場面|簡易分類|
|Leech|&amp;ref(Spell/P_Blood.jpg,nolink,25x25,Blood);1||&amp;ref(Spell/V_Blood.jpg,nolink,25x25,Blood Slave);1|戦闘/陸上専用|攻撃|
|~|&gt;|&gt;|&gt;|&gt;|小範囲の敵の生命力を吸収して攻撃します|
|Blood Rite|&amp;ref(Spell/P_Blood.jpg,nolink,25x25,Blood);2|&amp;ref(Spell/P_Death.jpg,nolink,25x25,Death);2|&amp;ref(Spell/V_Blood.jpg,nolink,25x25,Blood Slave);11|儀式/陸上専用|兵士召喚|
|~|&gt;|&gt;|&gt;|&gt;|不死の吸血鬼Vampireを1体召喚します|
|Blood Rain|&amp;ref(Spell/P_Blood.jpg,nolink,25x25,Blood);3||&amp;ref(Spell/V_Blood.jpg,nolink,25x25,Blood Slave);3|儀式/陸上専用|戦闘呪附|
|~|&gt;|&gt;|&gt;|&gt;|戦場に血を降らせ敵味方全員の士気を低下させます|
|Father Illearth|&amp;ref(Spell/P_Blood.jpg,nolink,25x25,Blood);3|&amp;ref(Spell/P_Earth.jpg,nolink,25x25,Earth);4|&amp;ref(Spell/V_Blood.jpg,nolink,25x25,Blood Slave);85|儀式/陸上専用|指揮官召喚|
|~|&gt;|&gt;|&gt;|&gt;|穢れた地の精霊王Father Illearthを召喚します|
|Send Dream Horror|&amp;ref(Spell/P_Blood.jpg,nolink,25x25,Blood);3|&amp;ref(Spell/P_Astral.jpg,nolink,25x25,Astral);4|&amp;ref(Spell/V_Blood.jpg,nolink,25x25,Blood Slave);15|儀式/陸上専用|災害誘発|
|~|&gt;|&gt;|&gt;|&gt;|指定した州に夢を汚すHorrorを送り込みます|
|Curse of Blood|&amp;ref(Spell/P_Blood.jpg,nolink,25x25,Blood);3|&amp;ref(Spell/P_Death.jpg,nolink,25x25,Death);4|&amp;ref(Spell/V_Blood.jpg,nolink,25x25,Blood Slave);77|儀式/陸上専用|指揮官召喚|
|~|&gt;|&gt;|&gt;|&gt;|強大な魔力を持つ吸血鬼Vampire Lordを召喚します|
|Bind Arch Devil|&amp;ref(Spell/P_Blood.jpg,nolink,25x25,Blood);4|&amp;ref(Spell/P_Fire.jpg,nolink,25x25,Fire);2|&amp;ref(Spell/V_Blood.jpg,nolink,25x25,Blood Slave);99|儀式/陸上専用|指揮官召喚|
|~|&gt;|&gt;|&gt;|&gt;|5体のArch Devilのうちの1体を召喚します|
|Dome of Corruption|&amp;ref(Spell/P_Blood.jpg,nolink,25x25,Blood);4|&amp;ref(Spell/P_Astral.jpg,nolink,25x25,Astral);4|&amp;ref(Spell/V_Blood.jpg,nolink,25x25,Blood Slave);20|儀式/陸上専用|地方呪附|
|~|&gt;|&gt;|&gt;|&gt;|州を狙う遠隔儀式に反撃しつつその75%を妨害します|
|Purify Blood|&amp;ref(Spell/P_Blood.jpg,nolink,25x25,Blood);4|&amp;ref(Spell/P_Nature.jpg,nolink,25x25,Nature);1|&amp;ref(Spell/V_Blood.jpg,nolink,25x25,Blood Slave);3|戦闘/陸上専用|全体強化|
|~|&gt;|&gt;|&gt;|&gt;|味方全員に弱い毒物耐性を与えます|
|Plague of Locusts|&amp;ref(Spell/P_Blood.jpg,nolink,25x25,Blood);5||&amp;ref(Spell/V_Blood.jpg,nolink,25x25,Blood Slave);88|儀式/陸上専用|遠隔召喚|
|~|&gt;|&gt;|&gt;|&gt;|指定した州に8体のDemonic Locustとその指揮官を召喚します|
|Astral Corrupiton|&amp;ref(Spell/P_Blood.jpg,nolink,25x25,Blood);6|&amp;ref(Spell/P_Astral.jpg,nolink,25x25,Astral);6|&amp;ref(Spell/V_Blood.jpg,nolink,25x25,Blood Slave);166|儀式/陸上専用|世界呪附|
|~|&gt;|&gt;|&gt;|&gt;|世界中で血以外の儀式や製造へとHorrorが誘引されます|
</v>
      </c>
      <c r="J9" s="1" t="s">
        <v>2899</v>
      </c>
      <c r="K9" s="1" t="str">
        <f ca="1">IFERROR("**"&amp;K$1&amp;" Lv0"&amp;SUBSTITUTE(SUBSTITUTE(SUBSTITUTE(SUBSTITUTE(SUBSTITUTE(SUBSTITUTE(SUBSTITUTE(SUBSTITUTE(SUBSTITUTE(J9,"火"," - Fire Gods"),"風"," - Air Gods"),"水"," - Water Gods"),"地"," - Earth Gods"),"星"," - Astral Gods"),"死"," - Death Gods"),"緑"," - Nature Gods"),"血"," - Blood Gods"),"無"," - Generic Gods")&amp;CHAR(10)&amp;"|名称|主系統|副系統|消費|使用場面|簡易分類|"&amp;CHAR(10)&amp;IFERROR(myConcat(INDIRECT("Spell!O"&amp;MATCH(SpellOutput!K$1&amp;"0"&amp;SpellOutput!$J9&amp;"S",Spell!$A:$A,0)&amp;":O"&amp;MATCH(SpellOutput!K$1&amp;"0"&amp;SpellOutput!$J9&amp;"E",Spell!$A:$A,0))),myConcat(INDIRECT("Spell!O"&amp;MATCH(SpellOutput!K$1&amp;"0"&amp;SpellOutput!$J9&amp;"S",Spell!$A:$A,0)))),"")</f>
        <v xml:space="preserve">**Divine Lv0 - Death Gods
|名称|主系統|副系統|消費|使用場面|簡易分類|
|Decree of the Underworld|&amp;ref(Spell/P_Holy.jpg,nolink,25x25,Holy);1|||戦闘/水陸両用|攻撃|
|~|&gt;|&gt;|&gt;|&gt;|中範囲のアンデッドを攻撃し意志あるものを混乱させようと試みます|
|Syllable of Death|&amp;ref(Spell/P_Holy.jpg,nolink,25x25,Holy);3|||戦闘/水陸両用|攻撃|
|~|&gt;|&gt;|&gt;|&gt;|敵1体を神聖なる矢で攻撃し即死か疲労させようと試みます|
</v>
      </c>
    </row>
    <row r="10" spans="1:11" x14ac:dyDescent="0.15">
      <c r="A10" s="1">
        <v>8</v>
      </c>
      <c r="B10" s="1" t="str">
        <f ca="1">IFERROR("**"&amp;B$1&amp;" Lv"&amp;$A10&amp;CHAR(10)&amp;"|名称|主系統|副系統|消費|使用場面|簡易分類|"&amp;CHAR(10)&amp;IFERROR(myConcat(INDIRECT("Spell!O"&amp;MATCH(SpellOutput!B$1&amp;SpellOutput!$A10&amp;"S",Spell!$A:$A,0)&amp;":O"&amp;MATCH(SpellOutput!B$1&amp;SpellOutput!$A10&amp;"E",Spell!$A:$A,0))),myConcat(INDIRECT("Spell!O"&amp;MATCH(SpellOutput!B$1&amp;SpellOutput!$A10&amp;"S",Spell!$A:$A,0)))),"")</f>
        <v xml:space="preserve">**Conjuration Lv8
|名称|主系統|副系統|消費|使用場面|簡易分類|
|King of Elemental Fire|&amp;ref(Spell/P_Fire.jpg,nolink,25x25,Fire);5||&amp;ref(Spell/V_Fire.jpg,nolink,25x25,Fire Gem);50|儀式/陸上専用|指揮官召喚|
|~|&gt;|&gt;|&gt;|&gt;|2体の火の精霊王のうちの1体を召喚します|
|The Kindly Ones|&amp;ref(Spell/P_Fire.jpg,nolink,25x25,Fire);6|&amp;ref(Spell/P_Nature.jpg,nolink,25x25,Nature);4|&amp;ref(Spell/V_Fire.jpg,nolink,25x25,Fire Gem);40|儀式/水陸両用|世界呪附|
|~|&gt;|&gt;|&gt;|&gt;|世界中の血の魔術師や大量殺人者を3体のErinyaが暗殺します|
|Queen of Elemental Air|&amp;ref(Spell/P_Air.jpg,nolink,25x25,Air);5||&amp;ref(Spell/V_Air.jpg,nolink,25x25,Air Gem);50|儀式/陸上専用|指揮官召喚|
|~|&gt;|&gt;|&gt;|&gt;|3体の風の精霊女王のうちの1体を召喚します|
|Queen of Elemental Water|&amp;ref(Spell/P_Water.jpg,nolink,25x25,Water);5||&amp;ref(Spell/V_Water.jpg,nolink,25x25,Water Gem);50|儀式/水中専用|指揮官召喚|
|~|&gt;|&gt;|&gt;|&gt;|3体の水の精霊女王のうちの1体を召喚します|
|Guardians of the Deep|&amp;ref(Spell/P_Water.jpg,nolink,25x25,Water);6||&amp;ref(Spell/V_Water.jpg,nolink,25x25,Water Gem);60|儀式/水中専用|世界呪附|
|~|&gt;|&gt;|&gt;|&gt;|自国の海中の州の守備隊を海の生物が支援します|
|Earth Attack|&amp;ref(Spell/P_Earth.jpg,nolink,25x25,Earth);5||&amp;ref(Spell/V_Earth.jpg,nolink,25x25,Earth Gem);5|儀式/水陸両用|暗殺派遣|
|~|&gt;|&gt;|&gt;|&gt;|指定した州の敵指揮官の1体を大型のEarth Elementalが暗殺します|
|King of Elemental Earth|&amp;ref(Spell/P_Earth.jpg,nolink,25x25,Earth);5||&amp;ref(Spell/V_Earth.jpg,nolink,25x25,Earth Gem);50|儀式/水陸両用|指揮官召喚|
|~|&gt;|&gt;|&gt;|&gt;|2体の地の精霊王のうちの1体を召喚します|
|Call the Eater of the Dead|&amp;ref(Spell/P_Astral.jpg,nolink,25x25,Astral);4|&amp;ref(Spell/P_Death.jpg,nolink,25x25,Death);4|&amp;ref(Spell/V_Astral.jpg,nolink,25x25,Astral Pearl);50|儀式/陸上専用|兵士召喚|
|~|&gt;|&gt;|&gt;|&gt;|1体のみ存在する忌まわしき存在Eater of the Deadを召喚します|
|King of Banefires|&amp;ref(Spell/P_Death.jpg,nolink,25x25,Death);3|&amp;ref(Spell/P_Fire.jpg,nolink,25x25,Fire);4|&amp;ref(Spell/V_Death.jpg,nolink,25x25,Death Gem);50|儀式/陸上専用|指揮官召喚|
|~|&gt;|&gt;|&gt;|&gt;|1体のみ存在する破滅の炎の精霊王King of Banefiresを召喚します|
|Manifestation|&amp;ref(Spell/P_Death.jpg,nolink,25x25,Death);5||&amp;ref(Spell/V_Death.jpg,nolink,25x25,Death Gem);4|儀式/陸上専用|暗殺派遣|
|~|&gt;|&gt;|&gt;|&gt;|指定した州の敵指揮官の1体をAshen Angelが暗殺します|
|Well of Misery|&amp;ref(Spell/P_Death.jpg,nolink,25x25,Death);6||&amp;ref(Spell/V_Death.jpg,nolink,25x25,Death Gem);80|儀式/水陸両用|世界呪附|
|~|&gt;|&gt;|&gt;|&gt;|世界中の州の税収を増加させ、術者の国に大量の死の宝石を与えます|
|Wild Growth|&amp;ref(Spell/P_Nature.jpg,nolink,25x25,Nature);4|||戦闘/水陸両用|捕縛|
|~|&gt;|&gt;|&gt;|&gt;|広範囲の敵を蔓で捕縛し動きを封じます|
|Faerie Court|&amp;ref(Spell/P_Nature.jpg,nolink,25x25,Nature);5||&amp;ref(Spell/V_Nature.jpg,nolink,25x25,Nature Gem);40|儀式/陸上専用|軍団召喚|
|~|&gt;|&gt;|&gt;|&gt;|15体のSpriteとその指揮官Faery Queenを召喚します|
</v>
      </c>
      <c r="C10" s="1" t="str">
        <f ca="1">IFERROR("**"&amp;C$1&amp;" Lv"&amp;$A10&amp;CHAR(10)&amp;"|名称|主系統|副系統|消費|使用場面|簡易分類|"&amp;CHAR(10)&amp;IFERROR(myConcat(INDIRECT("Spell!O"&amp;MATCH(SpellOutput!C$1&amp;SpellOutput!$A10&amp;"S",Spell!$A:$A,0)&amp;":O"&amp;MATCH(SpellOutput!C$1&amp;SpellOutput!$A10&amp;"E",Spell!$A:$A,0))),myConcat(INDIRECT("Spell!O"&amp;MATCH(SpellOutput!C$1&amp;SpellOutput!$A10&amp;"S",Spell!$A:$A,0)))),"")</f>
        <v xml:space="preserve">**Alteration Lv8
|名称|主系統|副系統|消費|使用場面|簡易分類|
|Conflagration|&amp;ref(Spell/P_Fire.jpg,nolink,25x25,Fire);2|||戦闘/陸上専用|攻撃|
|~|&gt;|&gt;|&gt;|&gt;|中範囲の敵をを発火させ徐々にダメージを与えます|
|Warriors of Muspelheim|&amp;ref(Spell/P_Fire.jpg,nolink,25x25,Fire);4||&amp;ref(Spell/V_Fire.jpg,nolink,25x25,Fire Gem);2|戦闘/水陸両用|全体強化|
|~|&gt;|&gt;|&gt;|&gt;|味方全員に弱い冷気耐性を与えます|
|Fata Morgana|&amp;ref(Spell/P_Air.jpg,nolink,25x25,Air);7||&amp;ref(Spell/V_Air.jpg,nolink,25x25,Air Gem);90|儀式/水陸両用|世界呪附|
|~|&gt;|&gt;|&gt;|&gt;|支配圏内の味方の州を幻の戦士たちが防衛します|
|Quickening|&amp;ref(Spell/P_Water.jpg,nolink,25x25,Water);2||&amp;ref(Spell/V_Water.jpg,nolink,25x25,Water Gem);1|戦闘/水陸両用|強化|
|~|&gt;|&gt;|&gt;|&gt;|中範囲の味方を加速させ移動や攻撃を2倍速で行えるようにします|
|Liquify|&amp;ref(Spell/P_Water.jpg,nolink,25x25,Water);4|||戦闘/水陸両用|即死|
|~|&gt;|&gt;|&gt;|&gt;|中範囲の敵を溶解させ即死させようと試みます|
|Warriors of Niefelheim|&amp;ref(Spell/P_Water.jpg,nolink,25x25,Water);4||&amp;ref(Spell/V_Water.jpg,nolink,25x25,Water Gem);2|戦闘/水陸両用|全体強化|
|~|&gt;|&gt;|&gt;|&gt;|味方全員に弱い火炎耐性を与えます|
|Wizard's Tower|&amp;ref(Spell/P_Earth.jpg,nolink,25x25,Earth);4||&amp;ref(Spell/V_Earth.jpg,nolink,25x25,Earth Gem);50|儀式/水陸両用|要塞建設|
|~|&gt;|&gt;|&gt;|&gt;|指定した陸上の州にWizard's Towerを即座に建設します|
|Ground Army|&amp;ref(Spell/P_Earth.jpg,nolink,25x25,Earth);4||&amp;ref(Spell/V_Earth.jpg,nolink,25x25,Earth Gem);2|戦闘/水陸両用|全体強化|
|~|&gt;|&gt;|&gt;|&gt;|味方全員に弱い電撃耐性を与えます|
|Will of the Fates|&amp;ref(Spell/P_Astral.jpg,nolink,25x25,Astral);4||&amp;ref(Spell/V_Astral.jpg,nolink,25x25,Astral Pearl);4|戦闘/水陸両用|全体強化|
|~|&gt;|&gt;|&gt;|&gt;|味方全員の運命を変え致命傷となる攻撃を75%で無効化します|
|Time Stop|&amp;ref(Spell/P_Astral.jpg,nolink,25x25,Astral);6||&amp;ref(Spell/V_Astral.jpg,nolink,25x25,Astral Pearl);1|戦闘/水陸両用|戦闘呪附|
|~|&gt;|&gt;|&gt;|&gt;|一定時間のみ自身以外の時を著しく遅らせます|
|Disintegrate|&amp;ref(Spell/P_Death.jpg,nolink,25x25,Death);2|||戦闘/水陸両用|即死|
|~|&gt;|&gt;|&gt;|&gt;|敵1体を分解し即死させようと試みます|
|Polymorph|&amp;ref(Spell/P_Nature.jpg,nolink,25x25,Nature);3||&amp;ref(Spell/V_Nature.jpg,nolink,25x25,Nature Gem);2|戦闘/水陸両用|強制変身|
|~|&gt;|&gt;|&gt;|&gt;|中範囲の敵をBoarへと永久的に変化させようと試みます|
</v>
      </c>
      <c r="D10" s="1" t="str">
        <f ca="1">IFERROR("**"&amp;D$1&amp;" Lv"&amp;$A10&amp;CHAR(10)&amp;"|名称|主系統|副系統|消費|使用場面|簡易分類|"&amp;CHAR(10)&amp;IFERROR(myConcat(INDIRECT("Spell!O"&amp;MATCH(SpellOutput!D$1&amp;SpellOutput!$A10&amp;"S",Spell!$A:$A,0)&amp;":O"&amp;MATCH(SpellOutput!D$1&amp;SpellOutput!$A10&amp;"E",Spell!$A:$A,0))),myConcat(INDIRECT("Spell!O"&amp;MATCH(SpellOutput!D$1&amp;SpellOutput!$A10&amp;"S",Spell!$A:$A,0)))),"")</f>
        <v xml:space="preserve">**Evocation Lv8
|名称|主系統|副系統|消費|使用場面|簡易分類|
|Pillar of Fire|&amp;ref(Spell/P_Fire.jpg,nolink,25x25,Fire);2|||戦闘/陸上専用|攻撃|
|~|&gt;|&gt;|&gt;|&gt;|小範囲に強力な火柱を落とし攻撃します|
|Second Sun|&amp;ref(Spell/P_Fire.jpg,nolink,25x25,Fire);8||&amp;ref(Spell/V_Fire.jpg,nolink,25x25,Fire Gem);80|儀式/水陸両用|世界呪附|
|~|&gt;|&gt;|&gt;|&gt;|第二の太陽を打ち上げ世界中を温暖化させていきます|
|Maelstrom|&amp;ref(Spell/P_Water.jpg,nolink,25x25,Water);6||&amp;ref(Spell/V_Water.jpg,nolink,25x25,Water Gem);80|儀式/水中専用|世界呪附|
|~|&gt;|&gt;|&gt;|&gt;|術者の国に水を中心とした大量の宝石を与えます|
|Astral Tempest|&amp;ref(Spell/P_Astral.jpg,nolink,25x25,Astral);5||&amp;ref(Spell/V_Astral.jpg,nolink,25x25,Astral Pearl);2|戦闘/水陸両用|戦闘呪附|
|~|&gt;|&gt;|&gt;|&gt;|戦場を不可知の嵐で包み敵味方全員を攻撃します|
|Vortex of Unlife|&amp;ref(Spell/P_Death.jpg,nolink,25x25,Death);5|||戦闘/水陸両用|攻撃|
|~|&gt;|&gt;|&gt;|&gt;|中範囲に殺した敵をゾンビ化させる反生命の渦を起こし攻撃します|
</v>
      </c>
      <c r="E10" s="1" t="str">
        <f ca="1">IFERROR("**"&amp;E$1&amp;" Lv"&amp;$A10&amp;CHAR(10)&amp;"|名称|主系統|副系統|消費|使用場面|簡易分類|"&amp;CHAR(10)&amp;IFERROR(myConcat(INDIRECT("Spell!O"&amp;MATCH(SpellOutput!E$1&amp;SpellOutput!$A10&amp;"S",Spell!$A:$A,0)&amp;":O"&amp;MATCH(SpellOutput!E$1&amp;SpellOutput!$A10&amp;"E",Spell!$A:$A,0))),myConcat(INDIRECT("Spell!O"&amp;MATCH(SpellOutput!E$1&amp;SpellOutput!$A10&amp;"S",Spell!$A:$A,0)))),"")</f>
        <v/>
      </c>
      <c r="F10" s="1" t="str">
        <f ca="1">IFERROR("**"&amp;F$1&amp;" Lv"&amp;$A10&amp;CHAR(10)&amp;"|名称|主系統|副系統|消費|使用場面|簡易分類|"&amp;CHAR(10)&amp;IFERROR(myConcat(INDIRECT("Spell!O"&amp;MATCH(SpellOutput!F$1&amp;SpellOutput!$A10&amp;"S",Spell!$A:$A,0)&amp;":O"&amp;MATCH(SpellOutput!F$1&amp;SpellOutput!$A10&amp;"E",Spell!$A:$A,0))),myConcat(INDIRECT("Spell!O"&amp;MATCH(SpellOutput!F$1&amp;SpellOutput!$A10&amp;"S",Spell!$A:$A,0)))),"")</f>
        <v xml:space="preserve">**Enchantment Lv8
|名称|主系統|副系統|消費|使用場面|簡易分類|
|Fire Fend|&amp;ref(Spell/P_Fire.jpg,nolink,25x25,Fire);4||&amp;ref(Spell/V_Fire.jpg,nolink,25x25,Fire Gem);1|戦闘/水陸両用|全体強化|
|~|&gt;|&gt;|&gt;|&gt;|味方全員に弱い火炎耐性を与えます|
|Thunder Fend|&amp;ref(Spell/P_Air.jpg,nolink,25x25,Air);4||&amp;ref(Spell/V_Air.jpg,nolink,25x25,Air Gem);1|戦闘/水陸両用|全体強化|
|~|&gt;|&gt;|&gt;|&gt;|味方全員に弱い電撃耐性を与えます|
|Mists of Deception|&amp;ref(Spell/P_Air.jpg,nolink,25x25,Air);6||&amp;ref(Spell/V_Air.jpg,nolink,25x25,Air Gem);2|戦闘/陸上専用|戦闘呪附|
|~|&gt;|&gt;|&gt;|&gt;|戦場を魔法の霧で包み視界を制限しつつ敵を幻で惑わします|
|Frost Fend|&amp;ref(Spell/P_Water.jpg,nolink,25x25,Water);4||&amp;ref(Spell/V_Water.jpg,nolink,25x25,Water Gem);1|戦闘/水陸両用|全体強化|
|~|&gt;|&gt;|&gt;|&gt;|味方全員に弱い冷気耐性を与えます|
|Wrath of the Sea|&amp;ref(Spell/P_Water.jpg,nolink,25x25,Water);5||&amp;ref(Spell/V_Water.jpg,nolink,25x25,Water Gem);70|儀式/水陸両用|世界呪附|
|~|&gt;|&gt;|&gt;|&gt;|水位を上げ全ての沿岸の州の税収を低下させます|
|Unraveling|&amp;ref(Spell/P_Astral.jpg,nolink,25x25,Astral);6||&amp;ref(Spell/V_Astral.jpg,nolink,25x25,Astral Pearl);6|戦闘/水陸両用|全体弱体化|
|~|&gt;|&gt;|&gt;|&gt;|敵味方全ての魔法生物を腐敗させ全員の精神を破壊しようと試みます|
|Lichcraft|&amp;ref(Spell/P_Death.jpg,nolink,25x25,Death);5||&amp;ref(Spell/V_Death.jpg,nolink,25x25,Death Gem);30|儀式/陸上専用|指揮官召喚|
|~|&gt;|&gt;|&gt;|&gt;|不死性を持つ死の魔術師Lichを召喚します|
|Dragon Master|&amp;ref(Spell/P_Nature.jpg,nolink,25x25,Nature);3||&amp;ref(Spell/V_Nature.jpg,nolink,25x25,Nature Gem);30|儀式/水陸両用|個人呪附|
|~|&gt;|&gt;|&gt;|&gt;|自身にDrakeやWyvernをより多く召喚する力を与えます|
|Mass Regeneration|&amp;ref(Spell/P_Nature.jpg,nolink,25x25,Nature);4||&amp;ref(Spell/V_Nature.jpg,nolink,25x25,Nature Gem);2|戦闘/水陸両用|全体強化|
|~|&gt;|&gt;|&gt;|&gt;|味方全員に再生能力を与えます|
|Haunted Forest|&amp;ref(Spell/P_Nature.jpg,nolink,25x25,Nature);5|&amp;ref(Spell/P_Death.jpg,nolink,25x25,Death);1|&amp;ref(Spell/V_Nature.jpg,nolink,25x25,Nature Gem);60|儀式/陸上専用|世界呪附|
|~|&gt;|&gt;|&gt;|&gt;|支配圏内で死んだ生物をManikin化して支配します|
</v>
      </c>
      <c r="G10" s="1" t="str">
        <f ca="1">IFERROR("**"&amp;G$1&amp;" Lv"&amp;$A10&amp;CHAR(10)&amp;"|名称|主系統|副系統|消費|使用場面|簡易分類|"&amp;CHAR(10)&amp;IFERROR(myConcat(INDIRECT("Spell!O"&amp;MATCH(SpellOutput!G$1&amp;SpellOutput!$A10&amp;"S",Spell!$A:$A,0)&amp;":O"&amp;MATCH(SpellOutput!G$1&amp;SpellOutput!$A10&amp;"E",Spell!$A:$A,0))),myConcat(INDIRECT("Spell!O"&amp;MATCH(SpellOutput!G$1&amp;SpellOutput!$A10&amp;"S",Spell!$A:$A,0)))),"")</f>
        <v xml:space="preserve">**Thaumaturgy Lv8
|名称|主系統|副系統|消費|使用場面|簡易分類|
|Hydrophobia|&amp;ref(Spell/P_Fire.jpg,nolink,25x25,Fire);2||&amp;ref(Spell/V_Fire.jpg,nolink,25x25,Fire Gem);1|戦闘/陸上専用|激高|
|~|&gt;|&gt;|&gt;|&gt;|中範囲の敵を激高させようと試みます|
|Gale Gate|&amp;ref(Spell/P_Air.jpg,nolink,25x25,Air);5||&amp;ref(Spell/V_Air.jpg,nolink,25x25,Air Gem);60|儀式/陸上専用|世界呪附|
|~|&gt;|&gt;|&gt;|&gt;|術者の国に大量の風の宝石を与えます|
|Lure of the Deep|&amp;ref(Spell/P_Water.jpg,nolink,25x25,Water);6||&amp;ref(Spell/V_Water.jpg,nolink,25x25,Water Gem);79|儀式/水中専用|世界呪附|
|~|&gt;|&gt;|&gt;|&gt;|支配圏内の沿岸で敵軍を溺死させます|
|Soul Drain|&amp;ref(Spell/P_Astral.jpg,nolink,25x25,Astral);5|&amp;ref(Spell/P_Death.jpg,nolink,25x25,Death);5|&amp;ref(Spell/V_Astral.jpg,nolink,25x25,Astral Pearl);5|戦闘/水陸両用|戦闘呪附|
|~|&gt;|&gt;|&gt;|&gt;|戦場全体から敵味方問わず生命力を吸収します|
|Stygian Paths|&amp;ref(Spell/P_Death.jpg,nolink,25x25,Death);5||&amp;ref(Spell/V_Death.jpg,nolink,25x25,Death Gem);15|儀式/水陸両用|瞬間移動|
|~|&gt;|&gt;|&gt;|&gt;|指定した州まで危険な冥界を通り指揮下の兵と共に移動します|
|Black Death|&amp;ref(Spell/P_Death.jpg,nolink,25x25,Death);5||&amp;ref(Spell/V_Death.jpg,nolink,25x25,Death Gem);15|儀式/水陸両用|災害誘発|
|~|&gt;|&gt;|&gt;|&gt;|指定した州に黒死病を放ち人口を激減させます|
|Call the Worm That Walks|&amp;ref(Spell/P_Nature.jpg,nolink,25x25,Nature);5||&amp;ref(Spell/V_Nature.jpg,nolink,25x25,Nature Gem);30|儀式/水陸両用|指揮官召喚|
|~|&gt;|&gt;|&gt;|&gt;|蟲の大群に宿る不死の魔術師Worm Mageを召喚します|
|Beast Mastery|&amp;ref(Spell/P_Nature.jpg,nolink,25x25,Nature);6||&amp;ref(Spell/V_Nature.jpg,nolink,25x25,Nature Gem);4|戦闘/水陸両用|全体隷属|
|~|&gt;|&gt;|&gt;|&gt;|敵の動物全員を隷属させようと試みます|
</v>
      </c>
      <c r="H10" s="1" t="str">
        <f ca="1">IFERROR("**"&amp;H$1&amp;" Lv"&amp;$A10&amp;CHAR(10)&amp;"|名称|主系統|副系統|消費|使用場面|簡易分類|"&amp;CHAR(10)&amp;IFERROR(myConcat(INDIRECT("Spell!O"&amp;MATCH(SpellOutput!H$1&amp;SpellOutput!$A10&amp;"S",Spell!$A:$A,0)&amp;":O"&amp;MATCH(SpellOutput!H$1&amp;SpellOutput!$A10&amp;"E",Spell!$A:$A,0))),myConcat(INDIRECT("Spell!O"&amp;MATCH(SpellOutput!H$1&amp;SpellOutput!$A10&amp;"S",Spell!$A:$A,0)))),"")</f>
        <v xml:space="preserve">**Blood Magic Lv8
|名称|主系統|副系統|消費|使用場面|簡易分類|
|Improved Cross Breeding|&amp;ref(Spell/P_Blood.jpg,nolink,25x25,Blood);2|&amp;ref(Spell/P_Nature.jpg,nolink,25x25,Nature);2|&amp;ref(Spell/V_Blood.jpg,nolink,25x25,Blood Slave);20|儀式/陸上専用|兵士召喚|
|~|&gt;|&gt;|&gt;|&gt;|様々な雑種の怪物を40+体召喚します|
|Rush of Strength|&amp;ref(Spell/P_Blood.jpg,nolink,25x25,Blood);3||&amp;ref(Spell/V_Blood.jpg,nolink,25x25,Blood Slave);1|戦闘/陸上専用|全体強化|
|~|&gt;|&gt;|&gt;|&gt;|味方全員の筋力を向上させます|
|Life for a Life|&amp;ref(Spell/P_Blood.jpg,nolink,25x25,Blood);3||&amp;ref(Spell/V_Blood.jpg,nolink,25x25,Blood Slave);1|戦闘/陸上専用|攻撃|
|~|&gt;|&gt;|&gt;|&gt;|敵1体に強力な攻撃を行います|
|Horror Seed|&amp;ref(Spell/P_Blood.jpg,nolink,25x25,Blood);3|&amp;ref(Spell/P_Astral.jpg,nolink,25x25,Astral);4|&amp;ref(Spell/V_Blood.jpg,nolink,25x25,Blood Slave);25|儀式/陸上専用|遠隔攻撃|
|~|&gt;|&gt;|&gt;|&gt;|指定した州の敵軍の1体に災いを広げるHorrorを寄生させます|
|Bind Heliophagus|&amp;ref(Spell/P_Blood.jpg,nolink,25x25,Blood);5||&amp;ref(Spell/V_Blood.jpg,nolink,25x25,Blood Slave);111|儀式/陸上専用|指揮官召喚|
|~|&gt;|&gt;|&gt;|&gt;|4体のHeliophagusのうちの1体を召喚します|
|Three Red Seconds|&amp;ref(Spell/P_Blood.jpg,nolink,25x25,Blood);5||&amp;ref(Spell/V_Blood.jpg,nolink,25x25,Blood Slave);120|儀式/陸上専用|要塞建設|
|~|&gt;|&gt;|&gt;|&gt;|指定した陸上の州にCitadel of Powerを即座に建設します|
|Blood Vortex|&amp;ref(Spell/P_Blood.jpg,nolink,25x25,Blood);7||&amp;ref(Spell/V_Blood.jpg,nolink,25x25,Blood Slave);166|儀式/陸上専用|世界呪附|
|~|&gt;|&gt;|&gt;|&gt;|周辺の州から住民を誘い出し血の奴隷を収集します|
</v>
      </c>
      <c r="J10" s="1" t="s">
        <v>2900</v>
      </c>
      <c r="K10" s="1" t="str">
        <f ca="1">IFERROR("**"&amp;K$1&amp;" Lv0"&amp;SUBSTITUTE(SUBSTITUTE(SUBSTITUTE(SUBSTITUTE(SUBSTITUTE(SUBSTITUTE(SUBSTITUTE(SUBSTITUTE(SUBSTITUTE(J10,"火"," - Fire Gods"),"風"," - Air Gods"),"水"," - Water Gods"),"地"," - Earth Gods"),"星"," - Astral Gods"),"死"," - Death Gods"),"緑"," - Nature Gods"),"血"," - Blood Gods"),"無"," - Generic Gods")&amp;CHAR(10)&amp;"|名称|主系統|副系統|消費|使用場面|簡易分類|"&amp;CHAR(10)&amp;IFERROR(myConcat(INDIRECT("Spell!O"&amp;MATCH(SpellOutput!K$1&amp;"0"&amp;SpellOutput!$J10&amp;"S",Spell!$A:$A,0)&amp;":O"&amp;MATCH(SpellOutput!K$1&amp;"0"&amp;SpellOutput!$J10&amp;"E",Spell!$A:$A,0))),myConcat(INDIRECT("Spell!O"&amp;MATCH(SpellOutput!K$1&amp;"0"&amp;SpellOutput!$J10&amp;"S",Spell!$A:$A,0)))),"")</f>
        <v xml:space="preserve">**Divine Lv0 - Nature Gods
|名称|主系統|副系統|消費|使用場面|簡易分類|
|Final Rest|&amp;ref(Spell/P_Holy.jpg,nolink,25x25,Holy);1|||戦闘/水陸両用|即死|
|~|&gt;|&gt;|&gt;|&gt;|中範囲のアンデッドを即死させようと試みます|
|Word of Thorns|&amp;ref(Spell/P_Holy.jpg,nolink,25x25,Holy);3|||戦闘/水陸両用|攻撃|
|~|&gt;|&gt;|&gt;|&gt;|敵1体を神聖なる矢で攻撃し捕縛して出血させます|
</v>
      </c>
    </row>
    <row r="11" spans="1:11" x14ac:dyDescent="0.15">
      <c r="A11" s="1">
        <v>9</v>
      </c>
      <c r="B11" s="1" t="str">
        <f ca="1">IFERROR("**"&amp;B$1&amp;" Lv"&amp;$A11&amp;CHAR(10)&amp;"|名称|主系統|副系統|消費|使用場面|簡易分類|"&amp;CHAR(10)&amp;IFERROR(myConcat(INDIRECT("Spell!O"&amp;MATCH(SpellOutput!B$1&amp;SpellOutput!$A11&amp;"S",Spell!$A:$A,0)&amp;":O"&amp;MATCH(SpellOutput!B$1&amp;SpellOutput!$A11&amp;"E",Spell!$A:$A,0))),myConcat(INDIRECT("Spell!O"&amp;MATCH(SpellOutput!B$1&amp;SpellOutput!$A11&amp;"S",Spell!$A:$A,0)))),"")</f>
        <v xml:space="preserve">**Conjuration Lv9
|名称|主系統|副系統|消費|使用場面|簡易分類|
|Call Ancient Presence|&amp;ref(Spell/P_Water.jpg,nolink,25x25,Water);6|&amp;ref(Spell/P_Nature.jpg,nolink,25x25,Nature);4|&amp;ref(Spell/V_Water.jpg,nolink,25x25,Water Gem);25|儀式/沼地限定|兵士召喚|
|~|&gt;|&gt;|&gt;|&gt;|近付くもの全てを取り込む巨大な存在Ancient Presenceを1体召喚します|
|Call Abomination|&amp;ref(Spell/P_Astral.jpg,nolink,25x25,Astral);5|&amp;ref(Spell/P_Water.jpg,nolink,25x25,Water);2|&amp;ref(Spell/V_Astral.jpg,nolink,25x25,Astral Pearl);25|儀式/水陸両用|兵士召喚|
|~|&gt;|&gt;|&gt;|&gt;|致命的な眼光と多数の触手を持つ謎の生物Abominationを1体召喚します|
|Ghost Riders|&amp;ref(Spell/P_Death.jpg,nolink,25x25,Death);6||&amp;ref(Spell/V_Death.jpg,nolink,25x25,Death Gem);5|儀式/水陸両用|襲撃派遣|
|~|&gt;|&gt;|&gt;|&gt;|指定した州をWraith Lord率いる33体のLongdead Horsemanが襲撃します|
|Legion of Wights|&amp;ref(Spell/P_Death.jpg,nolink,25x25,Death);6||&amp;ref(Spell/V_Death.jpg,nolink,25x25,Death Gem);30|儀式/陸上専用|兵士召喚|
|~|&gt;|&gt;|&gt;|&gt;|破滅の剣を持つ冥界の戦士Wightを20+体召喚します|
|Tartarian Gate|&amp;ref(Spell/P_Death.jpg,nolink,25x25,Death);7||&amp;ref(Spell/V_Death.jpg,nolink,25x25,Death Gem);10|儀式/陸上専用|特殊召喚|
|~|&gt;|&gt;|&gt;|&gt;|幽閉された死せる神の1体を兵士や指揮官として召喚します|
|Awaken Tarrasque|&amp;ref(Spell/P_Nature.jpg,nolink,25x25,Nature);6||&amp;ref(Spell/V_Nature.jpg,nolink,25x25,Nature Gem);25|儀式/陸上専用|兵士召喚|
|~|&gt;|&gt;|&gt;|&gt;|強靭だが翼を持たない毒を吐く竜Tarrasqueを1体召喚します|
|Enchanted Forests|&amp;ref(Spell/P_Nature.jpg,nolink,25x25,Nature);7||&amp;ref(Spell/V_Nature.jpg,nolink,25x25,Nature Gem);90|儀式/陸上専用|世界呪附|
|~|&gt;|&gt;|&gt;|&gt;|世界中の森で支配力が広がり周囲を森の生物が襲撃します|
</v>
      </c>
      <c r="C11" s="1" t="str">
        <f ca="1">IFERROR("**"&amp;C$1&amp;" Lv"&amp;$A11&amp;CHAR(10)&amp;"|名称|主系統|副系統|消費|使用場面|簡易分類|"&amp;CHAR(10)&amp;IFERROR(myConcat(INDIRECT("Spell!O"&amp;MATCH(SpellOutput!C$1&amp;SpellOutput!$A11&amp;"S",Spell!$A:$A,0)&amp;":O"&amp;MATCH(SpellOutput!C$1&amp;SpellOutput!$A11&amp;"E",Spell!$A:$A,0))),myConcat(INDIRECT("Spell!O"&amp;MATCH(SpellOutput!C$1&amp;SpellOutput!$A11&amp;"S",Spell!$A:$A,0)))),"")</f>
        <v xml:space="preserve">**Alteration Lv9
|名称|主系統|副系統|消費|使用場面|簡易分類|
|Army of Gold|&amp;ref(Spell/P_Earth.jpg,nolink,25x25,Earth);5||&amp;ref(Spell/V_Earth.jpg,nolink,25x25,Earth Gem);3|戦闘/水陸両用|全体強化|
|~|&gt;|&gt;|&gt;|&gt;|味方全員の防御力を20まで増加させ弱い火炎耐性を与えます|
|Army of Lead|&amp;ref(Spell/P_Earth.jpg,nolink,25x25,Earth);5||&amp;ref(Spell/V_Earth.jpg,nolink,25x25,Earth Gem);3|戦闘/水陸両用|全体強化|
|~|&gt;|&gt;|&gt;|&gt;|味方全員の防御力を20まで増加させ魔法抵抗力を向上させます|
|Arcane Domination|&amp;ref(Spell/P_Astral.jpg,nolink,25x25,Astral);7||&amp;ref(Spell/V_Astral.jpg,nolink,25x25,Astral Pearl);7|戦闘/水陸両用|全体隷属|
|~|&gt;|&gt;|&gt;|&gt;|敵の魔法生物全員を隷属させようと試みます|
|Wish|&amp;ref(Spell/P_Astral.jpg,nolink,25x25,Astral);9||&amp;ref(Spell/V_Astral.jpg,nolink,25x25,Astral Pearl);100|儀式/水陸両用|特殊|
|~|&gt;|&gt;|&gt;|&gt;|創造の力を利用し入力した願いを叶えます|
|Utterdark|&amp;ref(Spell/P_Death.jpg,nolink,25x25,Death);9||&amp;ref(Spell/V_Death.jpg,nolink,25x25,Death Gem);100|儀式/水陸両用|世界呪附|
|~|&gt;|&gt;|&gt;|&gt;|世界中を完全なる闇で包み収入を激減させます|
|Army of Rats|&amp;ref(Spell/P_Nature.jpg,nolink,25x25,Nature);7||&amp;ref(Spell/V_Nature.jpg,nolink,25x25,Nature Gem);5|戦闘/水陸両用|全体弱体化|
|~|&gt;|&gt;|&gt;|&gt;|敵全員を矮小化させ臆病にしようと試みます|
</v>
      </c>
      <c r="D11" s="1" t="str">
        <f ca="1">IFERROR("**"&amp;D$1&amp;" Lv"&amp;$A11&amp;CHAR(10)&amp;"|名称|主系統|副系統|消費|使用場面|簡易分類|"&amp;CHAR(10)&amp;IFERROR(myConcat(INDIRECT("Spell!O"&amp;MATCH(SpellOutput!D$1&amp;SpellOutput!$A11&amp;"S",Spell!$A:$A,0)&amp;":O"&amp;MATCH(SpellOutput!D$1&amp;SpellOutput!$A11&amp;"E",Spell!$A:$A,0))),myConcat(INDIRECT("Spell!O"&amp;MATCH(SpellOutput!D$1&amp;SpellOutput!$A11&amp;"S",Spell!$A:$A,0)))),"")</f>
        <v xml:space="preserve">**Evocation Lv9
|名称|主系統|副系統|消費|使用場面|簡易分類|
|Volcanic Eruption|&amp;ref(Spell/P_Fire.jpg,nolink,25x25,Fire);4|&amp;ref(Spell/P_Earth.jpg,nolink,25x25,Earth);4|&amp;ref(Spell/V_Fire.jpg,nolink,25x25,Fire Gem);15|儀式/陸上専用|災害誘発|
|~|&gt;|&gt;|&gt;|&gt;|指定した州に噴火を起こし壊滅的な被害を与えます|
|Flames from the Sky|&amp;ref(Spell/P_Fire.jpg,nolink,25x25,Fire);5||&amp;ref(Spell/V_Fire.jpg,nolink,25x25,Fire Gem);30|儀式/陸上専用|遠隔攻撃|
|~|&gt;|&gt;|&gt;|&gt;|指定した州に火球の渦を放ち駐留する軍を攻撃します|
|Flame Storm|&amp;ref(Spell/P_Fire.jpg,nolink,25x25,Fire);5||&amp;ref(Spell/V_Fire.jpg,nolink,25x25,Fire Gem);1|戦闘/陸上専用|攻撃|
|~|&gt;|&gt;|&gt;|&gt;|超広範囲に炎を浴びせ攻撃します|
|Chain Lightning|&amp;ref(Spell/P_Air.jpg,nolink,25x25,Air);3|||戦闘/水陸両用|攻撃|
|~|&gt;|&gt;|&gt;|&gt;|3発の5回跳弾する電撃を放ち攻撃します|
|Niefel Flames|&amp;ref(Spell/P_Water.jpg,nolink,25x25,Water);5||&amp;ref(Spell/V_Water.jpg,nolink,25x25,Water Gem);2|戦闘/陸上専用|攻撃|
|~|&gt;|&gt;|&gt;|&gt;|超広範囲に冷たい炎を浴びせ攻撃します|
|Tidal Wave|&amp;ref(Spell/P_Water.jpg,nolink,25x25,Water);5||&amp;ref(Spell/V_Water.jpg,nolink,25x25,Water Gem);15|儀式/水陸両用|災害誘発|
|~|&gt;|&gt;|&gt;|&gt;|指定した沿岸の州に津波を起こし大きな被害を与えます|
|Celestial Rainbow|&amp;ref(Spell/P_Water.jpg,nolink,25x25,Water);7|&amp;ref(Spell/P_Nature.jpg,nolink,25x25,Nature);5|&amp;ref(Spell/V_Water.jpg,nolink,25x25,Water Gem);80|儀式/陸上専用|世界呪附|
|~|&gt;|&gt;|&gt;|&gt;|国を守る巨大な虹を作り幸運と敵の儀式からの保護を得ます|
|Meteor Shower|&amp;ref(Spell/P_Earth.jpg,nolink,25x25,Earth);5|&amp;ref(Spell/P_Astral.jpg,nolink,25x25,Astral);4|&amp;ref(Spell/V_Earth.jpg,nolink,25x25,Earth Gem);3|戦闘/陸上専用|戦闘呪附|
|~|&gt;|&gt;|&gt;|&gt;|戦場全体に多数の隕石を降らせ敵味方全員を断続的に攻撃します|
|Strands of Arcane Power|&amp;ref(Spell/P_Astral.jpg,nolink,25x25,Astral);7||&amp;ref(Spell/V_Astral.jpg,nolink,25x25,Astral Pearl);70|儀式/水陸両用|世界呪附|
|~|&gt;|&gt;|&gt;|&gt;|支配圏内の魔法土地と敵の魔術師を探す神秘の網を構築します|
</v>
      </c>
      <c r="E11" s="1" t="str">
        <f ca="1">IFERROR("**"&amp;E$1&amp;" Lv"&amp;$A11&amp;CHAR(10)&amp;"|名称|主系統|副系統|消費|使用場面|簡易分類|"&amp;CHAR(10)&amp;IFERROR(myConcat(INDIRECT("Spell!O"&amp;MATCH(SpellOutput!E$1&amp;SpellOutput!$A11&amp;"S",Spell!$A:$A,0)&amp;":O"&amp;MATCH(SpellOutput!E$1&amp;SpellOutput!$A11&amp;"E",Spell!$A:$A,0))),myConcat(INDIRECT("Spell!O"&amp;MATCH(SpellOutput!E$1&amp;SpellOutput!$A11&amp;"S",Spell!$A:$A,0)))),"")</f>
        <v xml:space="preserve">**Construction Lv9
|名称|主系統|副系統|消費|使用場面|簡易分類|
|Siege Golem|&amp;ref(Spell/P_Earth.jpg,nolink,25x25,Earth);3||&amp;ref(Spell/V_Earth.jpg,nolink,25x25,Earth Gem);20|儀式/陸上専用|兵士召喚|
|~|&gt;|&gt;|&gt;|&gt;|要塞や無生物に強い金属の巨像Siege Golemを1体召喚します|
|Iron Dragon|&amp;ref(Spell/P_Earth.jpg,nolink,25x25,Earth);4|&amp;ref(Spell/P_Fire.jpg,nolink,25x25,Fire);2|&amp;ref(Spell/V_Earth.jpg,nolink,25x25,Earth Gem);30|儀式/陸上専用|兵士召喚|
|~|&gt;|&gt;|&gt;|&gt;|飛行し炎を吐く金属の人工竜Iron Dragonを1体召喚します|
|Mechanical Militia|&amp;ref(Spell/P_Earth.jpg,nolink,25x25,Earth);5||&amp;ref(Spell/V_Earth.jpg,nolink,25x25,Earth Gem);80|儀式/水陸両用|世界呪附|
|~|&gt;|&gt;|&gt;|&gt;|自国の州の守備隊をMechanical Manが支援します|
|Juggernaut Construction|&amp;ref(Spell/P_Astral.jpg,nolink,25x25,Astral);5||&amp;ref(Spell/V_Astral.jpg,nolink,25x25,Astral Pearl);25|儀式/水陸両用|兵士召喚|
|~|&gt;|&gt;|&gt;|&gt;|敵を轢き潰す神聖なる巨像Juggernautを1体召喚します|
|Poison Golem|&amp;ref(Spell/P_Death.jpg,nolink,25x25,Death);4|&amp;ref(Spell/P_Earth.jpg,nolink,25x25,Earth);2|&amp;ref(Spell/V_Death.jpg,nolink,25x25,Death Gem);35|儀式/水陸両用|指揮官召喚|
|~|&gt;|&gt;|&gt;|&gt;|自律的な活動が可能な冥界の合金の像Poison Golemを召喚します|
</v>
      </c>
      <c r="F11" s="1" t="str">
        <f ca="1">IFERROR("**"&amp;F$1&amp;" Lv"&amp;$A11&amp;CHAR(10)&amp;"|名称|主系統|副系統|消費|使用場面|簡易分類|"&amp;CHAR(10)&amp;IFERROR(myConcat(INDIRECT("Spell!O"&amp;MATCH(SpellOutput!F$1&amp;SpellOutput!$A11&amp;"S",Spell!$A:$A,0)&amp;":O"&amp;MATCH(SpellOutput!F$1&amp;SpellOutput!$A11&amp;"E",Spell!$A:$A,0))),myConcat(INDIRECT("Spell!O"&amp;MATCH(SpellOutput!F$1&amp;SpellOutput!$A11&amp;"S",Spell!$A:$A,0)))),"")</f>
        <v xml:space="preserve">**Enchantment Lv9
|名称|主系統|副系統|消費|使用場面|簡易分類|
|Demon Cleansing|&amp;ref(Spell/P_Water.jpg,nolink,25x25,Water);5||&amp;ref(Spell/V_Water.jpg,nolink,25x25,Water Gem);1|戦闘/水陸両用|戦闘呪附|
|~|&gt;|&gt;|&gt;|&gt;|敵味方全てのデーモンが受けるダメージを倍増させます|
|Arcane Nexus|&amp;ref(Spell/P_Astral.jpg,nolink,25x25,Astral);8||&amp;ref(Spell/V_Astral.jpg,nolink,25x25,Astral Pearl);150|儀式/水陸両用|世界呪附|
|~|&gt;|&gt;|&gt;|&gt;|世界中で使われた星と血以外の宝石の力を吸収します|
|Fields of the Dead|&amp;ref(Spell/P_Death.jpg,nolink,25x25,Death);5|&amp;ref(Spell/P_Earth.jpg,nolink,25x25,Earth);2|&amp;ref(Spell/V_Death.jpg,nolink,25x25,Death Gem);1|戦闘/水陸両用|戦闘呪附|
|~|&gt;|&gt;|&gt;|&gt;|戦場の方々からSoullessやLongdeadを断続的に召喚します|
|Army of the Dead|&amp;ref(Spell/P_Death.jpg,nolink,25x25,Death);5||&amp;ref(Spell/V_Death.jpg,nolink,25x25,Death Gem);10|儀式/水陸両用|遠隔召喚|
|~|&gt;|&gt;|&gt;|&gt;|指定した州に39+体のLongdeadと19体のSoulessと各指揮官を召喚します|
|Gaia's Blessing|&amp;ref(Spell/P_Nature.jpg,nolink,25x25,Nature);5|&amp;ref(Spell/P_Earth.jpg,nolink,25x25,Earth);2|&amp;ref(Spell/V_Nature.jpg,nolink,25x25,Nature Gem);3|戦闘/水陸両用|全体強化|
|~|&gt;|&gt;|&gt;|&gt;|味方全員に弱い火炎電撃冷気毒物耐性を与えます|
|Gift of Nature's Bounty|&amp;ref(Spell/P_Nature.jpg,nolink,25x25,Nature);7||&amp;ref(Spell/V_Nature.jpg,nolink,25x25,Nature Gem);70|儀式/水陸両用|世界呪附|
|~|&gt;|&gt;|&gt;|&gt;|支配圏内の州の税収を大幅に増加させます|
</v>
      </c>
      <c r="G11" s="1" t="str">
        <f ca="1">IFERROR("**"&amp;G$1&amp;" Lv"&amp;$A11&amp;CHAR(10)&amp;"|名称|主系統|副系統|消費|使用場面|簡易分類|"&amp;CHAR(10)&amp;IFERROR(myConcat(INDIRECT("Spell!O"&amp;MATCH(SpellOutput!G$1&amp;SpellOutput!$A11&amp;"S",Spell!$A:$A,0)&amp;":O"&amp;MATCH(SpellOutput!G$1&amp;SpellOutput!$A11&amp;"E",Spell!$A:$A,0))),myConcat(INDIRECT("Spell!O"&amp;MATCH(SpellOutput!G$1&amp;SpellOutput!$A11&amp;"S",Spell!$A:$A,0)))),"")</f>
        <v xml:space="preserve">**Thaumaturgy Lv9
|名称|主系統|副系統|消費|使用場面|簡易分類|
|Astral Travel|&amp;ref(Spell/P_Astral.jpg,nolink,25x25,Astral);5||&amp;ref(Spell/V_Astral.jpg,nolink,25x25,Astral Pearl);25|儀式/水陸両用|瞬間移動|
|~|&gt;|&gt;|&gt;|&gt;|指定した州に指揮下の兵と共に移動します|
|Master Enslave|&amp;ref(Spell/P_Astral.jpg,nolink,25x25,Astral);8||&amp;ref(Spell/V_Astral.jpg,nolink,25x25,Astral Pearl);8|戦闘/水陸両用|全体隷属|
|~|&gt;|&gt;|&gt;|&gt;|敵全員を隷属させようと試みます|
|Undead Mastery|&amp;ref(Spell/P_Death.jpg,nolink,25x25,Death);7||&amp;ref(Spell/V_Death.jpg,nolink,25x25,Death Gem);7|戦闘/水陸両用|全体隷属|
|~|&gt;|&gt;|&gt;|&gt;|敵のアンデッド全員を隷属させようと試みます|
</v>
      </c>
      <c r="H11" s="1" t="str">
        <f ca="1">IFERROR("**"&amp;H$1&amp;" Lv"&amp;$A11&amp;CHAR(10)&amp;"|名称|主系統|副系統|消費|使用場面|簡易分類|"&amp;CHAR(10)&amp;IFERROR(myConcat(INDIRECT("Spell!O"&amp;MATCH(SpellOutput!H$1&amp;SpellOutput!$A11&amp;"S",Spell!$A:$A,0)&amp;":O"&amp;MATCH(SpellOutput!H$1&amp;SpellOutput!$A11&amp;"E",Spell!$A:$A,0))),myConcat(INDIRECT("Spell!O"&amp;MATCH(SpellOutput!H$1&amp;SpellOutput!$A11&amp;"S",Spell!$A:$A,0)))),"")</f>
        <v xml:space="preserve">**Blood Magic Lv9
|名称|主系統|副系統|消費|使用場面|簡易分類|
|Damage Reversal|&amp;ref(Spell/P_Blood.jpg,nolink,25x25,Blood);1||&amp;ref(Spell/V_Blood.jpg,nolink,25x25,Blood Slave);1|戦闘/陸上専用|自己強化|
|~|&gt;|&gt;|&gt;|&gt;|自身が受けた傷を攻撃者に転送しようと試みる能力を得ます|
|Infernal Prison|&amp;ref(Spell/P_Blood.jpg,nolink,25x25,Blood);3|&amp;ref(Spell/P_Fire.jpg,nolink,25x25,Fire);1|&amp;ref(Spell/V_Blood.jpg,nolink,25x25,Blood Slave);2|戦闘/陸上専用|追放|
|~|&gt;|&gt;|&gt;|&gt;|敵1体をInfernoへと投げ落とします|
|Claws of Kokytos|&amp;ref(Spell/P_Blood.jpg,nolink,25x25,Blood);3|&amp;ref(Spell/P_Water.jpg,nolink,25x25,Water);1|&amp;ref(Spell/V_Blood.jpg,nolink,25x25,Blood Slave);2|戦闘/陸上専用|追放|
|~|&gt;|&gt;|&gt;|&gt;|敵1体をKokytosへと投げ落とします|
|Send Horror|&amp;ref(Spell/P_Blood.jpg,nolink,25x25,Blood);4|&amp;ref(Spell/P_Astral.jpg,nolink,25x25,Astral);5|&amp;ref(Spell/V_Blood.jpg,nolink,25x25,Blood Slave);20|儀式/陸上専用|襲撃派遣|
|~|&gt;|&gt;|&gt;|&gt;|指定した州をHorrorが襲撃します|
|Infernal Forces|&amp;ref(Spell/P_Blood.jpg,nolink,25x25,Blood);5|&amp;ref(Spell/P_Fire.jpg,nolink,25x25,Fire);2|&amp;ref(Spell/V_Blood.jpg,nolink,25x25,Blood Slave);50|儀式/陸上専用|兵士召喚|
|~|&gt;|&gt;|&gt;|&gt;|熱波を纏う悪魔Devilを7+体と小悪魔Impを20体召喚します|
|Infernal Tempest|&amp;ref(Spell/P_Blood.jpg,nolink,25x25,Blood);5|&amp;ref(Spell/P_Air.jpg,nolink,25x25,Air);2|&amp;ref(Spell/V_Blood.jpg,nolink,25x25,Blood Slave);50|儀式/陸上専用|兵士召喚|
|~|&gt;|&gt;|&gt;|&gt;|電撃を放つ悪魔Storm Demonを7+体召喚します|
|Forces of Ice|&amp;ref(Spell/P_Blood.jpg,nolink,25x25,Blood);5|&amp;ref(Spell/P_Water.jpg,nolink,25x25,Water);2|&amp;ref(Spell/V_Blood.jpg,nolink,25x25,Blood Slave);50|儀式/陸上専用|兵士召喚|
|~|&gt;|&gt;|&gt;|&gt;|冷気を放つ悪魔Frost Fiendを8+体召喚します|
|Infernal Crusade|&amp;ref(Spell/P_Blood.jpg,nolink,25x25,Blood);5|&amp;ref(Spell/P_Earth.jpg,nolink,25x25,Earth);2|&amp;ref(Spell/V_Blood.jpg,nolink,25x25,Blood Slave);50|儀式/陸上専用|兵士召喚|
|~|&gt;|&gt;|&gt;|&gt;|強力な悪魔の騎士Demon Knightを10+体召喚します|
|Forces of Darkness|&amp;ref(Spell/P_Blood.jpg,nolink,25x25,Blood);6||&amp;ref(Spell/V_Blood.jpg,nolink,25x25,Blood Slave);50|儀式/陸上専用|兵士召喚|
|~|&gt;|&gt;|&gt;|&gt;|闇の中で力を増す悪魔Fiend of Darknessを14+体召喚します|
|The Looming Hell|&amp;ref(Spell/P_Blood.jpg,nolink,25x25,Blood);8||&amp;ref(Spell/V_Blood.jpg,nolink,25x25,Blood Slave);150|儀式/陸上専用|世界呪附|
|~|&gt;|&gt;|&gt;|&gt;|支配圏内でDevilが敵兵士を反逆させようと試みます|
|Bind Demon Lord|&amp;ref(Spell/P_Blood.jpg,nolink,25x25,Blood);8||&amp;ref(Spell/V_Blood.jpg,nolink,25x25,Blood Slave);150|儀式/陸上専用|指揮官召喚|
|~|&gt;|&gt;|&gt;|&gt;|6体のDemon Lordのうちの1体を召喚します|
</v>
      </c>
      <c r="J11" s="1" t="s">
        <v>2901</v>
      </c>
      <c r="K11" s="1" t="str">
        <f ca="1">IFERROR("**"&amp;K$1&amp;" Lv0"&amp;SUBSTITUTE(SUBSTITUTE(SUBSTITUTE(SUBSTITUTE(SUBSTITUTE(SUBSTITUTE(SUBSTITUTE(SUBSTITUTE(SUBSTITUTE(J11,"火"," - Fire Gods"),"風"," - Air Gods"),"水"," - Water Gods"),"地"," - Earth Gods"),"星"," - Astral Gods"),"死"," - Death Gods"),"緑"," - Nature Gods"),"血"," - Blood Gods"),"無"," - Generic Gods")&amp;CHAR(10)&amp;"|名称|主系統|副系統|消費|使用場面|簡易分類|"&amp;CHAR(10)&amp;IFERROR(myConcat(INDIRECT("Spell!O"&amp;MATCH(SpellOutput!K$1&amp;"0"&amp;SpellOutput!$J11&amp;"S",Spell!$A:$A,0)&amp;":O"&amp;MATCH(SpellOutput!K$1&amp;"0"&amp;SpellOutput!$J11&amp;"E",Spell!$A:$A,0))),myConcat(INDIRECT("Spell!O"&amp;MATCH(SpellOutput!K$1&amp;"0"&amp;SpellOutput!$J11&amp;"S",Spell!$A:$A,0)))),"")</f>
        <v xml:space="preserve">**Divine Lv0 - Blood Gods
|名称|主系統|副系統|消費|使用場面|簡易分類|
|Banishment|&amp;ref(Spell/P_Holy.jpg,nolink,25x25,Holy);1|||戦闘/水陸両用|攻撃|
|~|&gt;|&gt;|&gt;|&gt;|中範囲のアンデッドを攻撃します|
|Claim Life|&amp;ref(Spell/P_Holy.jpg,nolink,25x25,Holy);3|||戦闘/水陸両用|攻撃|
|~|&gt;|&gt;|&gt;|&gt;|敵1体を神聖なる矢で攻撃し胸に傷を残します|
</v>
      </c>
    </row>
    <row r="12" spans="1:11" x14ac:dyDescent="0.15">
      <c r="A12" s="1"/>
      <c r="B12" s="1"/>
      <c r="C12" s="1"/>
      <c r="D12" s="1"/>
      <c r="E12" s="1"/>
      <c r="F12" s="1"/>
      <c r="G12" s="1"/>
      <c r="H12" s="1"/>
    </row>
  </sheetData>
  <phoneticPr fontId="1"/>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7"/>
  <sheetViews>
    <sheetView workbookViewId="0">
      <selection activeCell="G14" sqref="G14"/>
    </sheetView>
  </sheetViews>
  <sheetFormatPr defaultRowHeight="13.5" x14ac:dyDescent="0.15"/>
  <sheetData>
    <row r="1" spans="1:8" x14ac:dyDescent="0.15">
      <c r="B1" t="s">
        <v>3349</v>
      </c>
      <c r="C1" t="s">
        <v>3573</v>
      </c>
      <c r="D1" t="s">
        <v>3746</v>
      </c>
      <c r="E1" t="s">
        <v>3791</v>
      </c>
      <c r="F1" t="s">
        <v>3862</v>
      </c>
      <c r="G1" t="s">
        <v>3975</v>
      </c>
      <c r="H1" t="s">
        <v>4009</v>
      </c>
    </row>
    <row r="2" spans="1:8" x14ac:dyDescent="0.15">
      <c r="A2">
        <v>0</v>
      </c>
      <c r="B2" t="str">
        <f ca="1">"**Construction Lv"&amp;$A2&amp;" "&amp;IF($A2=0,"(Trinkets)",IF($A2=2,"(Lesser Magic Items)",IF($A2=4,"(Greater Magic Items)",IF($A2=6,"(Very Poweful Magic Items)",IF($A2=8,"(Unique Magic Artifacts)",IF($A2=12,"(Unforgeable Unique Items)",""))))))&amp;CHAR(10)&amp;IFERROR(myConcat(INDIRECT("Item!FH"&amp;MATCH(ItemOutput!B$1&amp;ItemOutput!$A2&amp;"S",Item!$A:$A,0)&amp;":FH"&amp;MATCH(ItemOutput!B$1&amp;ItemOutput!$A2&amp;"E",Item!$A:$A,0))),myConcat(INDIRECT("Item!FH"&amp;MATCH(ItemOutput!B$1&amp;ItemOutput!$A2&amp;"S",Item!$A:$A,0))))</f>
        <v xml:space="preserve">**Construction Lv0 (Trinkets)
|BGCOLOR(#000000):&amp;ref(Item/SH Weapons/Fire-Sword.jpg,nolink,75x75,Fire Sword);|BGCOLOR(BLACK):COLOR(WHITE):''Fire Sword''|片手|&amp;ref(Spell/P_Fire.jpg,nolink,25x25,Fire);1|&amp;ref(Spell/V_Fire.jpg,nolink,25x25,Fire Gem);5|
|~|&gt;|&gt;|&gt;|攻撃力：10&amp;ref(Item/D_Slash.jpg,nolink,25x25,Slash Damage);&amp;ref(Item/D_Magic.jpg,nolink,25x25,Magic Damage);&amp;br;攻撃修正：1&amp;br;防御修正：1&amp;br;長さ：1|
|&gt;|&gt;|&gt;|&gt;|BGCOLOR(#F5F5F5):攻撃力重視。癖がない|
|BGCOLOR(#000000):&amp;ref(Item/SH Weapons/Ice-Sword.jpg,nolink,75x75,Ice Sword);|BGCOLOR(BLACK):COLOR(WHITE):''Ice Sword''|片手|&amp;ref(Spell/P_Water.jpg,nolink,25x25,Water);1|&amp;ref(Spell/V_Water.jpg,nolink,25x25,Water Gem);5|
|~|&gt;|&gt;|&gt;|攻撃力：6&amp;ref(Item/D_Slash.jpg,nolink,25x25,Slash Damage);&amp;ref(Item/D_Magic.jpg,nolink,25x25,Magic Damage);&amp;br;攻撃修正：1&amp;br;防御修正：3&amp;br;長さ：1|
|&gt;|&gt;|&gt;|&gt;|BGCOLOR(#F5F5F5):防御修正重視。一騎討ちに向く|
|BGCOLOR(#000000):&amp;ref(Item/SH Weapons/Ice-Lance.jpg,nolink,75x75,Ice Lance);|BGCOLOR(BLACK):COLOR(WHITE):''Ice Lance''|片手|&amp;ref(Spell/P_Water.jpg,nolink,25x25,Water);1|&amp;ref(Spell/V_Water.jpg,nolink,25x25,Water Gem);5|
|~|&gt;|&gt;|&gt;|攻撃力：3&amp;ref(Item/D_Pierce.jpg,nolink,25x25,Pierce Damage);&amp;ref(Item/D_Magic.jpg,nolink,25x25,Magic Damage);&amp;br;第一撃に突撃ボーナス加算&amp;br;攻撃修正：1&amp;br;防御修正：2&amp;br;長さ：3|
|&gt;|&gt;|&gt;|&gt;|BGCOLOR(#F5F5F5):騎乗か飛行して使う突撃槍。最初の一撃が重い|
|BGCOLOR(#000000):&amp;ref(Item/SH Weapons/Sling-of-Accuracy.jpg,nolink,75x75,Sling of Accuracy);|BGCOLOR(BLACK):COLOR(WHITE):''Sling of Accuracy''|片手|&amp;ref(Spell/P_Air.jpg,nolink,25x25,Air);1|&amp;ref(Spell/V_Air.jpg,nolink,25x25,Air Gem);5|
|~|&gt;|&gt;|&gt;|攻撃力：12&amp;ref(Item/D_Blunt.jpg,nolink,25x25,Blunt Damage);&amp;ref(Item/D_Magic.jpg,nolink,25x25,Magic Damage);&amp;br;筋力加算三分の一&amp;br;射程：40&amp;br;精度修正：5&amp;br;弾数：15|
|&gt;|&gt;|&gt;|&gt;|BGCOLOR(#F5F5F5):片手で使える射撃武器。性能はそれなり|
|BGCOLOR(#000000):&amp;ref(Item/SH Weapons/Blacksteel-Sword.jpg,nolink,75x75,Blacksteel Sword);|BGCOLOR(BLACK):COLOR(WHITE):''Blacksteel Sword''|片手|&amp;ref(Spell/P_Earth.jpg,nolink,25x25,Earth);1|&amp;ref(Spell/V_Earth.jpg,nolink,25x25,Earth Gem);5|
|~|&gt;|&gt;|&gt;|攻撃力：9&amp;ref(Item/D_Slash.jpg,nolink,25x25,Slash Damage);&amp;ref(Item/D_Magic.jpg,nolink,25x25,Magic Damage);&amp;br;攻撃修正：2&amp;br;防御修正：2&amp;br;長さ：1|
|&gt;|&gt;|&gt;|&gt;|BGCOLOR(#F5F5F5):最初から作れる剣では最も高水準|
|BGCOLOR(#000000):&amp;ref(Item/SH Weapons/Enchanted-Sword.jpg,nolink,75x75,Enchanted Sword);|BGCOLOR(BLACK):COLOR(WHITE):''Enchanted Sword''|片手|&amp;ref(Spell/P_Astral.jpg,nolink,25x25,Astral);1|&amp;ref(Spell/V_Astral.jpg,nolink,25x25,Astral Pearl);5|
|~|&gt;|&gt;|&gt;|攻撃力：8&amp;ref(Item/D_Slash.jpg,nolink,25x25,Slash Damage);&amp;ref(Item/D_Magic.jpg,nolink,25x25,Magic Damage);&amp;br;攻撃修正：1&amp;br;防御修正：2&amp;br;長さ：1|
|&gt;|&gt;|&gt;|&gt;|BGCOLOR(#F5F5F5):バランスの良い性能。やや控えめではある|
|BGCOLOR(#000000):&amp;ref(Item/SH Weapons/Enchanted-Spear.jpg,nolink,75x75,Enchanted Spear);|BGCOLOR(BLACK):COLOR(WHITE):''Enchanted Spear''|片手|&amp;ref(Spell/P_Astral.jpg,nolink,25x25,Astral);1|&amp;ref(Spell/V_Astral.jpg,nolink,25x25,Astral Pearl);5|
|~|&gt;|&gt;|&gt;|攻撃力：7&amp;ref(Item/D_Pierce.jpg,nolink,25x25,Pierce Damage);&amp;ref(Item/D_Magic.jpg,nolink,25x25,Magic Damage);&amp;br;攻撃修正：2&amp;br;防御修正：2&amp;br;長さ：3&amp;br;&amp;br;騎乗/飛行時のみ使用可能|
|&gt;|&gt;|&gt;|&gt;|BGCOLOR(#F5F5F5):長さ重視。他の性能も意外に良好|
|BGCOLOR(#000000):&amp;ref(Item/SH Weapons/Hardwood-Club.jpg,nolink,75x75,Hardwood Club);|BGCOLOR(BLACK):COLOR(WHITE):''Hardwood Club''|片手|&amp;ref(Spell/P_Nature.jpg,nolink,25x25,Nature);1|&amp;ref(Spell/V_Nature.jpg,nolink,25x25,Nature Gem);5|
|~|&gt;|&gt;|&gt;|攻撃力：5&amp;ref(Item/D_Blunt.jpg,nolink,25x25,Blunt Damage);&amp;ref(Item/D_Magic.jpg,nolink,25x25,Magic Damage);&amp;br;攻撃修正：1&amp;br;防御修正：1&amp;br;長さ：1|
|&gt;|&gt;|&gt;|&gt;|BGCOLOR(#F5F5F5):打撃武器。性能的に秀でた点はない|
</v>
      </c>
      <c r="C2" t="str">
        <f ca="1">"**Construction Lv"&amp;$A2&amp;" "&amp;IF($A2=0,"(Trinkets)",IF($A2=2,"(Lesser Magic Items)",IF($A2=4,"(Greater Magic Items)",IF($A2=6,"(Very Poweful Magic Items)",IF($A2=8,"(Unique Magic Artifacts)",IF($A2=12,"(Unforgeable Unique Items)",""))))))&amp;CHAR(10)&amp;IFERROR(myConcat(INDIRECT("Item!FH"&amp;MATCH(ItemOutput!C$1&amp;ItemOutput!$A2&amp;"S",Item!$A:$A,0)&amp;":FH"&amp;MATCH(ItemOutput!C$1&amp;ItemOutput!$A2&amp;"E",Item!$A:$A,0))),myConcat(INDIRECT("Item!FH"&amp;MATCH(ItemOutput!C$1&amp;ItemOutput!$A2&amp;"S",Item!$A:$A,0))))</f>
        <v xml:space="preserve">**Construction Lv0 (Trinkets)
|BGCOLOR(#000000):&amp;ref(Item/DH Weapons/Enchanted-Pike.jpg,nolink,75x75,Enchanted Pike);|BGCOLOR(BLACK):COLOR(WHITE):''Enchanted Pike''|両手|&amp;ref(Spell/P_Astral.jpg,nolink,25x25,Astral);1|&amp;ref(Spell/V_Astral.jpg,nolink,25x25,Astral Pearl);5|
|~|&gt;|&gt;|&gt;|攻撃力：9&amp;ref(Item/D_Pierce.jpg,nolink,25x25,Pierce Damage);&amp;ref(Item/D_Magic.jpg,nolink,25x25,Magic Damage);&amp;br;筋力加算+25%&amp;br;攻撃修正：3&amp;br;防御修正：1&amp;br;長さ：5|
|&gt;|&gt;|&gt;|&gt;|BGCOLOR(#F5F5F5):攻撃修正の高い長槍。魔法武器全体で見ても随一の長さ|
</v>
      </c>
      <c r="D2" t="str">
        <f ca="1">"**Construction Lv"&amp;$A2&amp;" "&amp;IF($A2=0,"(Trinkets)",IF($A2=2,"(Lesser Magic Items)",IF($A2=4,"(Greater Magic Items)",IF($A2=6,"(Very Poweful Magic Items)",IF($A2=8,"(Unique Magic Artifacts)",IF($A2=12,"(Unforgeable Unique Items)",""))))))&amp;CHAR(10)&amp;IFERROR(myConcat(INDIRECT("Item!FH"&amp;MATCH(ItemOutput!D$1&amp;ItemOutput!$A2&amp;"S",Item!$A:$A,0)&amp;":FH"&amp;MATCH(ItemOutput!D$1&amp;ItemOutput!$A2&amp;"E",Item!$A:$A,0))),myConcat(INDIRECT("Item!FH"&amp;MATCH(ItemOutput!D$1&amp;ItemOutput!$A2&amp;"S",Item!$A:$A,0))))</f>
        <v xml:space="preserve">**Construction Lv0 (Trinkets)
|BGCOLOR(#000000):&amp;ref(Item/Shields/Blacksteel-Tower-Shield.jpg,nolink,75x75,Blacksteel Tower Shield);|BGCOLOR(BLACK):COLOR(WHITE):''Blacksteel Tower Shield''|盾|&amp;ref(Spell/P_Earth.jpg,nolink,25x25,Earth);1|&amp;ref(Spell/V_Earth.jpg,nolink,25x25,Earth Gem);5|
|~|&gt;|&gt;|&gt;|盾軽減力：23&amp;br;防御修正：-2&amp;br;盾対応力：9&amp;br;装備負担：2&amp;br;魔法の防具&amp;br;&amp;br;騎乗中使用不可|
|&gt;|&gt;|&gt;|&gt;|BGCOLOR(#F5F5F5):硬い大盾。重いが多くの攻撃を受けてくれる|
|BGCOLOR(#000000):&amp;ref(Item/Shields/Blacksteel-Kite-Shield.jpg,nolink,75x75,Blacksteel Kite Shield);|BGCOLOR(BLACK):COLOR(WHITE):''Blacksteel Kite Shield''|盾|&amp;ref(Spell/P_Earth.jpg,nolink,25x25,Earth);1|&amp;ref(Spell/V_Earth.jpg,nolink,25x25,Earth Gem);5|
|~|&gt;|&gt;|&gt;|盾軽減力：29&amp;br;防御修正：-2&amp;br;盾対応力：8&amp;br;装備負担：2&amp;br;魔法の防具|
|&gt;|&gt;|&gt;|&gt;|BGCOLOR(#F5F5F5):硬い騎盾。並の威力では貫けない|
|BGCOLOR(#000000):&amp;ref(Item/Shields/Enchanted-Shield.jpg,nolink,75x75,Enchanted Shield);|BGCOLOR(BLACK):COLOR(WHITE):''Enchanted Shield''|盾|&amp;ref(Spell/P_Astral.jpg,nolink,25x25,Astral);1|&amp;ref(Spell/V_Astral.jpg,nolink,25x25,Astral Pearl);5|
|~|&gt;|&gt;|&gt;|盾軽減力：17&amp;br;防御修正：-1&amp;br;盾対応力：7&amp;br;装備負担：1&amp;br;魔法の防具|
|&gt;|&gt;|&gt;|&gt;|BGCOLOR(#F5F5F5):バランスの良い盾。重さも控えめ|
|BGCOLOR(#000000):&amp;ref(Item/Shields/Raw-Hide-Shield.jpg,nolink,75x75,Raw Hide Shield);|BGCOLOR(BLACK):COLOR(WHITE):''Raw Hide Shield''|盾|&amp;ref(Spell/P_Nature.jpg,nolink,25x25,Nature);1|&amp;ref(Spell/V_Nature.jpg,nolink,25x25,Nature Gem);5|
|~|&gt;|&gt;|&gt;|盾軽減力：13&amp;br;防御修正：0&amp;br;盾対応力：4&amp;br;装備負担：0&amp;br;魔法の防具|
|&gt;|&gt;|&gt;|&gt;|BGCOLOR(#F5F5F5):軽いが脆い盾。頼りないが邪魔にもならない|
</v>
      </c>
      <c r="E2" t="str">
        <f ca="1">"**Construction Lv"&amp;$A2&amp;" "&amp;IF($A2=0,"(Trinkets)",IF($A2=2,"(Lesser Magic Items)",IF($A2=4,"(Greater Magic Items)",IF($A2=6,"(Very Poweful Magic Items)",IF($A2=8,"(Unique Magic Artifacts)",IF($A2=12,"(Unforgeable Unique Items)",""))))))&amp;CHAR(10)&amp;IFERROR(myConcat(INDIRECT("Item!FH"&amp;MATCH(ItemOutput!E$1&amp;ItemOutput!$A2&amp;"S",Item!$A:$A,0)&amp;":FH"&amp;MATCH(ItemOutput!E$1&amp;ItemOutput!$A2&amp;"E",Item!$A:$A,0))),myConcat(INDIRECT("Item!FH"&amp;MATCH(ItemOutput!E$1&amp;ItemOutput!$A2&amp;"S",Item!$A:$A,0))))</f>
        <v xml:space="preserve">**Construction Lv0 (Trinkets)
|BGCOLOR(#000000):&amp;ref(Item/Helms/Blacksteel-Helmet.jpg,nolink,75x75,Blacksteel Helmet);|BGCOLOR(BLACK):COLOR(WHITE):''Blacksteel Helmet''|兜|&amp;ref(Spell/P_Earth.jpg,nolink,25x25,Earth);1|&amp;ref(Spell/V_Earth.jpg,nolink,25x25,Earth Gem);5|
|~|&gt;|&gt;|&gt;|頭部防護：24&amp;br;防御修正：0&amp;br;装備負担：0&amp;br;魔法の防具|
|&gt;|&gt;|&gt;|&gt;|BGCOLOR(#F5F5F5):安価で硬い。序盤の安全確保には十分|
|BGCOLOR(#000000):&amp;ref(Item/Helms/Enchanted-Helmet.jpg,nolink,75x75,Enchanted Helmet);|BGCOLOR(BLACK):COLOR(WHITE):''Enchanted Helmet''|兜|&amp;ref(Spell/P_Astral.jpg,nolink,25x25,Astral);1|&amp;ref(Spell/V_Astral.jpg,nolink,25x25,Astral Pearl);5|
|~|&gt;|&gt;|&gt;|頭部防護：15&amp;br;防御修正：0&amp;br;装備負担：0&amp;br;魔法の防具|
|&gt;|&gt;|&gt;|&gt;|BGCOLOR(#F5F5F5):やや控えめな性能。それでも無いよりは遥かに良い|
</v>
      </c>
      <c r="F2" t="str">
        <f ca="1">"**Construction Lv"&amp;$A2&amp;" "&amp;IF($A2=0,"(Trinkets)",IF($A2=2,"(Lesser Magic Items)",IF($A2=4,"(Greater Magic Items)",IF($A2=6,"(Very Poweful Magic Items)",IF($A2=8,"(Unique Magic Artifacts)",IF($A2=12,"(Unforgeable Unique Items)",""))))))&amp;CHAR(10)&amp;IFERROR(myConcat(INDIRECT("Item!FH"&amp;MATCH(ItemOutput!F$1&amp;ItemOutput!$A2&amp;"S",Item!$A:$A,0)&amp;":FH"&amp;MATCH(ItemOutput!F$1&amp;ItemOutput!$A2&amp;"E",Item!$A:$A,0))),myConcat(INDIRECT("Item!FH"&amp;MATCH(ItemOutput!F$1&amp;ItemOutput!$A2&amp;"S",Item!$A:$A,0))))</f>
        <v xml:space="preserve">**Construction Lv0 (Trinkets)
|BGCOLOR(#000000):&amp;ref(Item/Armors/Blacksteel-Plate.jpg,nolink,75x75,Blacksteel Plate);|BGCOLOR(BLACK):COLOR(WHITE):''Blacksteel Plate''|鎧|&amp;ref(Spell/P_Earth.jpg,nolink,25x25,Earth);1|&amp;ref(Spell/V_Earth.jpg,nolink,25x25,Earth Gem);5|
|~|&gt;|&gt;|&gt;|胴体防護：17&amp;br;防御修正：-1&amp;br;装備負担：2&amp;br;行軍速度：-2&amp;br;魔法の防具|
|&gt;|&gt;|&gt;|&gt;|BGCOLOR(#F5F5F5):優秀な防御力。やや重い|
|BGCOLOR(#000000):&amp;ref(Item/Armors/Blacksteel-Full-Plate.jpg,nolink,75x75,Blacksteel Full Plate);|BGCOLOR(BLACK):COLOR(WHITE):''Blacksteel Full Plate''|鎧|&amp;ref(Spell/P_Earth.jpg,nolink,25x25,Earth);2|&amp;ref(Spell/V_Earth.jpg,nolink,25x25,Earth Gem);10|
|~|&gt;|&gt;|&gt;|胴体防護：24&amp;br;防御修正：-3&amp;br;装備負担：4&amp;br;行軍速度：-6&amp;br;魔法の防具|
|&gt;|&gt;|&gt;|&gt;|BGCOLOR(#F5F5F5):過大な重量と相応の防御力。疲労対策は欠かせない|
|BGCOLOR(#000000):&amp;ref(Item/Armors/Berserker-Pelt.jpg,nolink,75x75,Berserker Pelt);|BGCOLOR(BLACK):COLOR(WHITE):''Berserker Pelt''|鎧|&amp;ref(Spell/P_Nature.jpg,nolink,25x25,Nature);1|&amp;ref(Spell/V_Nature.jpg,nolink,25x25,Nature Gem);5|
|~|&gt;|&gt;|&gt;|胴体防護：9&amp;br;防御修正：0&amp;br;装備負担：0&amp;br;行軍速度：-0&amp;br;魔法の防具&amp;br;&amp;br;&amp;ref(Item/Gone-Berserk.jpg,nolink,25x25,Gone Berserk);|
|&gt;|&gt;|&gt;|&gt;|BGCOLOR(#F5F5F5):常時狂戦士に。気軽に使える類ではない|
|BGCOLOR(#000000):&amp;ref(Item/Armors/Enchanted-Ring-Mail-Armor.jpg,nolink,75x75,Enchanted Ring Mail Armor);|BGCOLOR(BLACK):COLOR(WHITE):''Enchanted Ring Mail Armor''|鎧|&amp;ref(Spell/P_Astral.jpg,nolink,25x25,Astral);1|&amp;ref(Spell/V_Astral.jpg,nolink,25x25,Astral Pearl);5|
|~|&gt;|&gt;|&gt;|胴体防護：13&amp;br;防御修正：-1&amp;br;装備負担：1&amp;br;行軍速度：-0&amp;br;魔法の防具|
|&gt;|&gt;|&gt;|&gt;|BGCOLOR(#F5F5F5):平凡な防御力ながら軽量。扱いやすい|
</v>
      </c>
      <c r="G2" t="str">
        <f ca="1">"**Construction Lv"&amp;$A2&amp;" "&amp;IF($A2=0,"(Trinkets)",IF($A2=2,"(Lesser Magic Items)",IF($A2=4,"(Greater Magic Items)",IF($A2=6,"(Very Poweful Magic Items)",IF($A2=8,"(Unique Magic Artifacts)",IF($A2=12,"(Unforgeable Unique Items)",""))))))&amp;CHAR(10)&amp;IFERROR(myConcat(INDIRECT("Item!FH"&amp;MATCH(ItemOutput!G$1&amp;ItemOutput!$A2&amp;"S",Item!$A:$A,0)&amp;":FH"&amp;MATCH(ItemOutput!G$1&amp;ItemOutput!$A2&amp;"E",Item!$A:$A,0))),myConcat(INDIRECT("Item!FH"&amp;MATCH(ItemOutput!G$1&amp;ItemOutput!$A2&amp;"S",Item!$A:$A,0))))</f>
        <v xml:space="preserve">**Construction Lv0 (Trinkets)
|BGCOLOR(#000000):&amp;ref(Item/Boots/Boots-of-Long-Strides.jpg,nolink,75x75,Boots of Long Strides);|BGCOLOR(BLACK):COLOR(WHITE):''Boots of Long Strides''|靴|&amp;ref(Spell/P_Nature.jpg,nolink,25x25,Nature);1|&amp;ref(Spell/V_Nature.jpg,nolink,25x25,Nature Gem);5|
|~|&gt;|&gt;|&gt;|&amp;ref(Item/Swiftness.jpg,nolink,25x25,Swiftness (100));&amp;br;行軍速度+6|
|&gt;|&gt;|&gt;|&gt;|BGCOLOR(#F5F5F5):移動速度の強化。先手を取れることも増える|
|BGCOLOR(#000000):&amp;ref(Item/Boots/Boots-of-Water-Walking.jpg,nolink,75x75,Boots of Water Walking);|BGCOLOR(BLACK):COLOR(WHITE):''Boots of Water Walking''|靴|&amp;ref(Spell/P_Water.jpg,nolink,25x25,Water);1|&amp;ref(Spell/V_Water.jpg,nolink,25x25,Water Gem);5|
|~|&gt;|&gt;|&gt;|&amp;ref(Item/Swimming.jpg,nolink,25x25,Swimming);|
|&gt;|&gt;|&gt;|&gt;|BGCOLOR(#F5F5F5):誰でも川を通れるようになる。暑い領域で優秀|
</v>
      </c>
      <c r="H2" t="str">
        <f ca="1">"**Construction Lv"&amp;$A2&amp;" "&amp;IF($A2=0,"(Trinkets)",IF($A2=2,"(Lesser Magic Items)",IF($A2=4,"(Greater Magic Items)",IF($A2=6,"(Very Poweful Magic Items)",IF($A2=8,"(Unique Magic Artifacts)",IF($A2=12,"(Unforgeable Unique Items)",""))))))&amp;CHAR(10)&amp;IFERROR(myConcat(INDIRECT("Item!FH"&amp;MATCH(ItemOutput!H$1&amp;ItemOutput!$A2&amp;"S",Item!$A:$A,0)&amp;":FH"&amp;MATCH(ItemOutput!H$1&amp;ItemOutput!$A2&amp;"E",Item!$A:$A,0))),myConcat(INDIRECT("Item!FH"&amp;MATCH(ItemOutput!H$1&amp;ItemOutput!$A2&amp;"S",Item!$A:$A,0))))</f>
        <v xml:space="preserve">**Construction Lv0 (Trinkets)
|BGCOLOR(#000000):&amp;ref(Item/Misc/Ring-of-Fire.jpg,nolink,75x75,Ring of Fire);|BGCOLOR(BLACK):COLOR(WHITE):''Ring of Fire''|雑貨|&amp;ref(Spell/P_Fire.jpg,nolink,25x25,Fire);1|&amp;ref(Spell/V_Fire.jpg,nolink,25x25,Fire Gem);5|
|~|&gt;|&gt;|&gt;|&amp;ref(Item/Fire-Resistant.jpg,nolink,25x25,Fire Resistant (15));|
|&gt;|&gt;|&gt;|&gt;|BGCOLOR(#F5F5F5):手頃な火炎対策。序盤には十分|
|BGCOLOR(#000000):&amp;ref(Item/Misc/Ring-of-Tamed-Lightning.jpg,nolink,75x75,Ring of Tamed Lightning);|BGCOLOR(BLACK):COLOR(WHITE):''Ring of Tamed Lightning''|雑貨|&amp;ref(Spell/P_Air.jpg,nolink,25x25,Air);1|&amp;ref(Spell/V_Air.jpg,nolink,25x25,Air Gem);5|
|~|&gt;|&gt;|&gt;|&amp;ref(Item/Shock-Resistant.jpg,nolink,25x25,Shock Resistant (15));|
|&gt;|&gt;|&gt;|&gt;|BGCOLOR(#F5F5F5):手頃な電撃対策。多用してくる敵には必須|
|BGCOLOR(#000000):&amp;ref(Item/Misc/Ring-of-Frost.jpg,nolink,75x75,Ring of Frost);|BGCOLOR(BLACK):COLOR(WHITE):''Ring of Frost''|雑貨|&amp;ref(Spell/P_Water.jpg,nolink,25x25,Water);1|&amp;ref(Spell/V_Water.jpg,nolink,25x25,Water Gem);5|
|~|&gt;|&gt;|&gt;|&amp;ref(Item/Cold-Resistant.jpg,nolink,25x25,Cold Resistant (15));|
|&gt;|&gt;|&gt;|&gt;|BGCOLOR(#F5F5F5):手頃な冷気対策。アンデッドの寒波への対処にも|
|BGCOLOR(#000000):&amp;ref(Item/Misc/Bear-Claw-Talisman.jpg,nolink,75x75,Bear Claw Talisman);|BGCOLOR(BLACK):COLOR(WHITE):''Bear Claw Talisman''|雑貨|&amp;ref(Spell/P_Earth.jpg,nolink,25x25,Earth);1&amp;ref(Spell/P_Nature.jpg,nolink,25x25,Nature);1|&amp;ref(Spell/V_Earth.jpg,nolink,25x25,Earth Gem);5&amp;ref(Spell/V_Nature.jpg,nolink,25x25,Nature Gem);5|
|~|&gt;|&gt;|&gt;|筋力+5、士気+2|
|&gt;|&gt;|&gt;|&gt;|BGCOLOR(#F5F5F5):筋力の大きな向上。硬い敵の処理に|
|BGCOLOR(#000000):&amp;ref(Item/Misc/Rabbit-Foot-Charm.jpg,nolink,75x75,Rabbit Foot Charm);|BGCOLOR(BLACK):COLOR(WHITE):''Rabbit Foot Charm''|雑貨|&amp;ref(Spell/P_Astral.jpg,nolink,25x25,Astral);1|&amp;ref(Spell/V_Astral.jpg,nolink,25x25,Astral Pearl);5|
|~|&gt;|&gt;|&gt;|&amp;ref(Item/Twist-Fate.jpg,nolink,25x25,Twist Fate);|
|&gt;|&gt;|&gt;|&gt;|BGCOLOR(#F5F5F5):確実に一撃を防ぐ。戦闘外でも有効|
|BGCOLOR(#000000):&amp;ref(Item/Misc/Skull-Talisman.jpg,nolink,75x75,Skull Talisman);|BGCOLOR(BLACK):COLOR(WHITE):''Skull Talisman''|雑貨|&amp;ref(Spell/P_Death.jpg,nolink,25x25,Death);1|&amp;ref(Spell/V_Death.jpg,nolink,25x25,Death Gem);5|
|~|&gt;|&gt;|&gt;|&amp;ref(Nation/UndeadLead.jpg,nolink,25x25,Undead Leadership (5));&amp;br;随員：Longdead1体|
|&gt;|&gt;|&gt;|&gt;|BGCOLOR(#F5F5F5):弱いが信頼できる護衛。主に暗殺対策に|
|BGCOLOR(#000000):&amp;ref(Item/Misc/Snake-Ring.jpg,nolink,75x75,Snake Ring);|BGCOLOR(BLACK):COLOR(WHITE):''Snake Ring''|雑貨|&amp;ref(Spell/P_Nature.jpg,nolink,25x25,Nature);1|&amp;ref(Spell/V_Nature.jpg,nolink,25x25,Nature Gem);5|
|~|&gt;|&gt;|&gt;|&amp;ref(Item/Poison-Resistant.jpg,nolink,25x25,Poison Resistant (30));&amp;br;戦闘時使用可能：Poison Touch|
|&gt;|&gt;|&gt;|&gt;|BGCOLOR(#F5F5F5):手頃な毒物対策。おまけもついている|
|BGCOLOR(#000000):&amp;ref(Item/Misc/Slave-Collar.jpg,nolink,75x75,Slave Collar);|BGCOLOR(BLACK):COLOR(WHITE):''Slave Collar''|雑貨|&amp;ref(Spell/P_Blood.jpg,nolink,25x25,Blood);1|&amp;ref(Spell/V_Blood.jpg,nolink,25x25,Blood Slave);5|
|~|&gt;|&gt;|&gt;|&amp;ref(Item/Affliction.jpg,nolink,25x25,Feeble Minded);&amp;br;士気+20&amp;br;暗殺技能修正：+1&amp;br;装備解除不可|
|&gt;|&gt;|&gt;|&gt;|BGCOLOR(#F5F5F5):並の事では逃げなくなる。副作用が大きい|
</v>
      </c>
    </row>
    <row r="3" spans="1:8" x14ac:dyDescent="0.15">
      <c r="A3">
        <v>2</v>
      </c>
      <c r="B3" t="str">
        <f ca="1">"**Construction Lv"&amp;$A3&amp;" "&amp;IF($A3=0,"(Trinkets)",IF($A3=2,"(Lesser Magic Items)",IF($A3=4,"(Greater Magic Items)",IF($A3=6,"(Very Poweful Magic Items)",IF($A3=8,"(Unique Magic Artifacts)",IF($A3=12,"(Unforgeable Unique Items)",""))))))&amp;CHAR(10)&amp;IFERROR(myConcat(INDIRECT("Item!FH"&amp;MATCH(ItemOutput!B$1&amp;ItemOutput!$A3&amp;"S",Item!$A:$A,0)&amp;":FH"&amp;MATCH(ItemOutput!B$1&amp;ItemOutput!$A3&amp;"E",Item!$A:$A,0))),myConcat(INDIRECT("Item!FH"&amp;MATCH(ItemOutput!B$1&amp;ItemOutput!$A3&amp;"S",Item!$A:$A,0))))</f>
        <v xml:space="preserve">**Construction Lv2 (Lesser Magic Items)
|BGCOLOR(#000000):&amp;ref(Item/SH Weapons/Burning-Blade.jpg,nolink,75x75,Burning Blade);|BGCOLOR(BLACK):COLOR(WHITE):''Burning Blade''|片手|&amp;ref(Spell/P_Fire.jpg,nolink,25x25,Fire);1|&amp;ref(Spell/V_Fire.jpg,nolink,25x25,Fire Gem);5|
|~|&gt;|&gt;|&gt;|攻撃力：12&amp;ref(Item/D_Slash.jpg,nolink,25x25,Slash Damage);&amp;ref(Item/D_Magic.jpg,nolink,25x25,Magic Damage);&amp;br;攻撃修正：2&amp;br;防御修正：1&amp;br;長さ：1&amp;br;命中時追撃：Flame|
|&gt;|&gt;|&gt;|&gt;|BGCOLOR(#F5F5F5):当てるだけで炎の追撃。軽装の敵に有効|
|BGCOLOR(#000000):&amp;ref(Item/SH Weapons/Mace-of-Eruption.jpg,nolink,75x75,Mace of Eruption);|BGCOLOR(BLACK):COLOR(WHITE):''Mace of Eruption''|片手|&amp;ref(Spell/P_Fire.jpg,nolink,25x25,Fire);2|&amp;ref(Spell/V_Fire.jpg,nolink,25x25,Fire Gem);10|
|~|&gt;|&gt;|&gt;|攻撃力：11&amp;ref(Item/D_Blunt.jpg,nolink,25x25,Blunt Damage);&amp;ref(Item/D_Magic.jpg,nolink,25x25,Magic Damage);&amp;br;攻撃修正：2&amp;br;防御修正：0&amp;br;長さ：1&amp;br;命中時追撃：Flame Eruption|
|&gt;|&gt;|&gt;|&gt;|BGCOLOR(#F5F5F5):当てると小範囲攻撃に。雑魚の群れを効果的に削る|
|BGCOLOR(#000000):&amp;ref(Item/SH Weapons/Ice-Mist-Scimitar.jpg,nolink,75x75,Ice Mist Scimitar);|BGCOLOR(BLACK):COLOR(WHITE):''Ice Mist Scimitar''|片手|&amp;ref(Spell/P_Water.jpg,nolink,25x25,Water);1&amp;ref(Spell/P_Air.jpg,nolink,25x25,Air);1|&amp;ref(Spell/V_Water.jpg,nolink,25x25,Water Gem);5&amp;ref(Spell/V_Air.jpg,nolink,25x25,Air Gem);5|
|~|&gt;|&gt;|&gt;|攻撃力：8&amp;ref(Item/D_Slash.jpg,nolink,25x25,Slash Damage);&amp;ref(Item/D_Magic.jpg,nolink,25x25,Magic Damage);&amp;br;攻撃修正：2&amp;br;防御修正：3&amp;br;長さ：1&amp;br;攻撃時追撃：Ice Mist&amp;br;&amp;br;&amp;ref(Item/Cold-Resistant.jpg,nolink,25x25,Cold Resistant (10));|
|&gt;|&gt;|&gt;|&gt;|BGCOLOR(#F5F5F5):冷気で疲労させる剣。凍傷も狙える|
|BGCOLOR(#000000):&amp;ref(Item/SH Weapons/Coral-Blade.jpg,nolink,75x75,Coral Blade);|BGCOLOR(BLACK):COLOR(WHITE):''Coral Blade''|片手|&amp;ref(Spell/P_Water.jpg,nolink,25x25,Water);1|&amp;ref(Spell/V_Water.jpg,nolink,25x25,Water Gem);5|
|~|&gt;|&gt;|&gt;|攻撃力：9&amp;ref(Item/D_Slash.jpg,nolink,25x25,Slash Damage);&amp;ref(Item/D_Magic.jpg,nolink,25x25,Magic Damage);&amp;br;攻撃修正：2&amp;br;防御修正：2&amp;br;長さ：1&amp;br;負傷時追撃：Draw Blood&amp;br;&amp;br;HP+8|
|&gt;|&gt;|&gt;|&gt;|BGCOLOR(#F5F5F5):大量出血を引き起こす。自身はやや丈夫に|
|BGCOLOR(#000000):&amp;ref(Item/SH Weapons/Stinger.jpg,nolink,75x75,Stinger);|BGCOLOR(BLACK):COLOR(WHITE):''Stinger''|片手|&amp;ref(Spell/P_Earth.jpg,nolink,25x25,Earth);1|&amp;ref(Spell/V_Earth.jpg,nolink,25x25,Earth Gem);5|
|~|&gt;|&gt;|&gt;|攻撃力：7&amp;ref(Item/D_Pierce.jpg,nolink,25x25,Pierce Damage);&amp;ref(Item/D_Magic.jpg,nolink,25x25,Magic Damage);&amp;br;防御貫通&amp;br;攻撃修正：2&amp;br;防御修正：1&amp;br;長さ：3|
|&gt;|&gt;|&gt;|&gt;|BGCOLOR(#F5F5F5):防御貫通の槍。長さが売り|
|BGCOLOR(#000000):&amp;ref(Item/SH Weapons/Sword-of-Sharpness.jpg,nolink,75x75,Sword of Sharpness);|BGCOLOR(BLACK):COLOR(WHITE):''Sword of Sharpness''|片手|&amp;ref(Spell/P_Earth.jpg,nolink,25x25,Earth);1|&amp;ref(Spell/V_Earth.jpg,nolink,25x25,Earth Gem);5|
|~|&gt;|&gt;|&gt;|攻撃力：10&amp;ref(Item/D_Slash.jpg,nolink,25x25,Slash Damage);&amp;ref(Item/D_Magic.jpg,nolink,25x25,Magic Damage);&amp;br;防御貫通&amp;br;攻撃修正：2&amp;br;防御修正：2&amp;br;長さ：1|
|&gt;|&gt;|&gt;|&gt;|BGCOLOR(#F5F5F5):防御貫通の剣。安定した性能|
|BGCOLOR(#000000):&amp;ref(Item/SH Weapons/Axe-of-Sharpness.jpg,nolink,75x75,Axe of Sharpness);|BGCOLOR(BLACK):COLOR(WHITE):''Axe of Sharpness''|片手|&amp;ref(Spell/P_Earth.jpg,nolink,25x25,Earth);1|&amp;ref(Spell/V_Earth.jpg,nolink,25x25,Earth Gem);5|
|~|&gt;|&gt;|&gt;|攻撃力：11&amp;ref(Item/D_Slash.jpg,nolink,25x25,Slash Damage);&amp;ref(Item/D_Magic.jpg,nolink,25x25,Magic Damage);&amp;br;防御貫通&amp;br;攻撃修正：2&amp;br;防御修正：0&amp;br;長さ：1|
|&gt;|&gt;|&gt;|&gt;|BGCOLOR(#F5F5F5):防御貫通の斧。威力最重視|
|BGCOLOR(#000000):&amp;ref(Item/SH Weapons/Main-Gauche-of-Parrying.jpg,nolink,75x75,Main Gauche of Parrying);|BGCOLOR(BLACK):COLOR(WHITE):''Main Gauche of Parrying''|片手|&amp;ref(Spell/P_Earth.jpg,nolink,25x25,Earth);1|&amp;ref(Spell/V_Earth.jpg,nolink,25x25,Earth Gem);5|
|~|&gt;|&gt;|&gt;|攻撃力：4&amp;ref(Item/D_Slash.jpg,nolink,25x25,Slash Damage);&amp;ref(Item/D_Magic.jpg,nolink,25x25,Magic Damage);&amp;br;攻撃修正：2&amp;br;防御修正：6&amp;br;長さ：0|
|&gt;|&gt;|&gt;|&gt;|BGCOLOR(#F5F5F5):防御修正が非常に高い。二刀流の補助などに|
|BGCOLOR(#000000):&amp;ref(Item/SH Weapons/Smasher.jpg,nolink,75x75,Smasher);|BGCOLOR(BLACK):COLOR(WHITE):''Smasher''|片手|&amp;ref(Spell/P_Earth.jpg,nolink,25x25,Earth);2|&amp;ref(Spell/V_Earth.jpg,nolink,25x25,Earth Gem);10|
|~|&gt;|&gt;|&gt;|攻撃力：16&amp;ref(Item/D_Blunt.jpg,nolink,25x25,Blunt Damage);&amp;ref(Item/D_Magic.jpg,nolink,25x25,Magic Damage);&amp;br;攻撃修正：2&amp;br;防御修正：0&amp;br;長さ：1&amp;br;命中時追撃：Shatter|
|&gt;|&gt;|&gt;|&gt;|BGCOLOR(#F5F5F5):無生物を砕く槌。それ以外にも威力は高い|
|BGCOLOR(#000000):&amp;ref(Item/SH Weapons/Star-of-Heroes.jpg,nolink,75x75,Star of Heroes);|BGCOLOR(BLACK):COLOR(WHITE):''Star of Heroes''|片手|&amp;ref(Spell/P_Earth.jpg,nolink,25x25,Earth);2|&amp;ref(Spell/V_Earth.jpg,nolink,25x25,Earth Gem);10|
|~|&gt;|&gt;|&gt;|攻撃力：12&amp;ref(Item/D_Blunt.jpg,nolink,25x25,Blunt Damage);&amp;ref(Item/D_Magic.jpg,nolink,25x25,Magic Damage);&amp;br;対盾攻撃修正+2&amp;br;攻撃修正：4&amp;br;防御修正：-2&amp;br;長さ：1&amp;br;負傷時追撃：Break Armor|
|&gt;|&gt;|&gt;|&gt;|BGCOLOR(#F5F5F5):防具ごと叩き割る。アイテムでさえ免れられない|
|BGCOLOR(#000000):&amp;ref(Item/SH Weapons/Dwarven-Hammer.jpg,nolink,75x75,Dwarven Hammer);|BGCOLOR(BLACK):COLOR(WHITE):''Dwarven Hammer''|片手|&amp;ref(Spell/P_Earth.jpg,nolink,25x25,Earth);3|&amp;ref(Spell/V_Earth.jpg,nolink,25x25,Earth Gem);15|
|~|&gt;|&gt;|&gt;|攻撃力：8&amp;ref(Item/D_Blunt.jpg,nolink,25x25,Blunt Damage);&amp;ref(Item/D_Magic.jpg,nolink,25x25,Magic Damage);&amp;br;攻撃修正：0&amp;br;防御修正：-1&amp;br;長さ：1&amp;br;&amp;br;&amp;ref(Item/Forge-Bonus.jpg,nolink,25x25,Forge Bonus (2));|
|&gt;|&gt;|&gt;|&gt;|BGCOLOR(#F5F5F5):アイテムの費用を下げる。戦闘には向かない|
|BGCOLOR(#000000):&amp;ref(Item/SH Weapons/Eyecatcher.jpg,nolink,75x75,Eyecatcher);|BGCOLOR(BLACK):COLOR(WHITE):''Eyecatcher''|片手|&amp;ref(Spell/P_Earth.jpg,nolink,25x25,Earth);1&amp;ref(Spell/P_Water.jpg,nolink,25x25,Water);1|&amp;ref(Spell/V_Earth.jpg,nolink,25x25,Earth Gem);5&amp;ref(Spell/V_Water.jpg,nolink,25x25,Water Gem);5|
|~|&gt;|&gt;|&gt;|攻撃力：-5&amp;ref(Item/D_Pierce.jpg,nolink,25x25,Pierce Damage);&amp;ref(Item/D_Magic.jpg,nolink,25x25,Magic Damage);&amp;br;防御無視&amp;br;攻撃修正：-2&amp;br;防御修正：0&amp;br;長さ：0&amp;br;負傷時追撃：Eyeloss|
|&gt;|&gt;|&gt;|&gt;|BGCOLOR(#F5F5F5):目を抉る道具。性能は悪いが防御無視|
|BGCOLOR(#000000):&amp;ref(Item/SH Weapons/Faithful.jpg,nolink,75x75,Faithful);|BGCOLOR(BLACK):COLOR(WHITE):''Faithful''|片手|&amp;ref(Spell/P_Earth.jpg,nolink,25x25,Earth);1&amp;ref(Spell/P_Astral.jpg,nolink,25x25,Astral);1|&amp;ref(Spell/V_Earth.jpg,nolink,25x25,Earth Gem);5&amp;ref(Spell/V_Astral.jpg,nolink,25x25,Astral Pearl);5|
|~|&gt;|&gt;|&gt;|攻撃力：7&amp;ref(Item/D_Slash.jpg,nolink,25x25,Slash Damage);&amp;ref(Item/D_Pierce.jpg,nolink,25x25,Pierce Damage);&amp;ref(Item/D_Magic.jpg,nolink,25x25,Magic Damage);&amp;br;攻撃修正：2&amp;br;防御修正：4&amp;br;長さ：1&amp;br;&amp;br;&amp;ref(Item/Affliction-Resistance.jpg,nolink,25x25,Affliction Resistance (1));&amp;br;&amp;ref(Item/Lucky.jpg,nolink,25x25,Lucky);|
|&gt;|&gt;|&gt;|&gt;|BGCOLOR(#F5F5F5):戦傷や死から守る小剣。防御寄りな性能|
|BGCOLOR(#000000):&amp;ref(Item/SH Weapons/Bane-Blade.jpg,nolink,75x75,Bane Blade);|BGCOLOR(BLACK):COLOR(WHITE):''Bane Blade''|片手|&amp;ref(Spell/P_Death.jpg,nolink,25x25,Death);1|&amp;ref(Spell/V_Death.jpg,nolink,25x25,Death Gem);5|
|~|&gt;|&gt;|&gt;|攻撃力：7&amp;ref(Item/D_Slash.jpg,nolink,25x25,Slash Damage);&amp;ref(Item/D_Magic.jpg,nolink,25x25,Magic Damage);&amp;br;攻撃修正：1&amp;br;防御修正：2&amp;br;長さ：1&amp;br;負傷時追撃：Decay|
|&gt;|&gt;|&gt;|&gt;|BGCOLOR(#F5F5F5):敵を腐敗させる冥界の剣|
|BGCOLOR(#000000):&amp;ref(Item/SH Weapons/Hunter's-Knife.jpg,nolink,75x75,Hunter's Knife);|BGCOLOR(BLACK):COLOR(WHITE):''Hunter's Knife''|片手|&amp;ref(Spell/P_Nature.jpg,nolink,25x25,Nature);1|&amp;ref(Spell/V_Nature.jpg,nolink,25x25,Nature Gem);5|
|~|&gt;|&gt;|&gt;|攻撃力：4&amp;ref(Item/D_Pierce.jpg,nolink,25x25,Pierce Damage);&amp;ref(Item/D_Magic.jpg,nolink,25x25,Magic Damage);&amp;br;防御貫通&amp;br;攻撃修正：2&amp;br;防御修正：1&amp;br;長さ：0|
|&gt;|&gt;|&gt;|&gt;|BGCOLOR(#F5F5F5):防御貫通の短剣。短いので補助武器に向く|
|BGCOLOR(#000000):&amp;ref(Item/SH Weapons/Thorn-Spear.jpg,nolink,75x75,Thorn Spear);|BGCOLOR(BLACK):COLOR(WHITE):''Thorn Spear''|片手|&amp;ref(Spell/P_Nature.jpg,nolink,25x25,Nature);1|&amp;ref(Spell/V_Nature.jpg,nolink,25x25,Nature Gem);5|
|~|&gt;|&gt;|&gt;|攻撃力：5&amp;ref(Item/D_Pierce.jpg,nolink,25x25,Pierce Damage);&amp;ref(Item/D_Magic.jpg,nolink,25x25,Magic Damage);&amp;br;攻撃修正：2&amp;br;防御修正：2&amp;br;長さ：3&amp;br;負傷時追撃：Strong Poison|
|&gt;|&gt;|&gt;|&gt;|BGCOLOR(#F5F5F5):猛毒を持つ槍。傷さえ付けられれば侮れない威力に|
|BGCOLOR(#000000):&amp;ref(Item/SH Weapons/Vine-Whip.jpg,nolink,75x75,Vine Whip);|BGCOLOR(BLACK):COLOR(WHITE):''Vine Whip''|片手|&amp;ref(Spell/P_Nature.jpg,nolink,25x25,Nature);2|&amp;ref(Spell/V_Nature.jpg,nolink,25x25,Nature Gem);10|
|~|&gt;|&gt;|&gt;|攻撃力：0&amp;ref(Item/D_Slash.jpg,nolink,25x25,Slash Damage);&amp;ref(Item/D_Magic.jpg,nolink,25x25,Magic Damage);&amp;br;ダメージ上限1&amp;br;攻撃修正：3&amp;br;防御修正：0&amp;br;長さ：4&amp;br;命中時追撃：Entanglement|
|&gt;|&gt;|&gt;|&gt;|BGCOLOR(#F5F5F5):敵を捕縛する。主武器にはなり得ない|
|BGCOLOR(#000000):&amp;ref(Item/SH Weapons/Knife-of-the-Damned.jpg,nolink,75x75,Knife of the Damned);|BGCOLOR(BLACK):COLOR(WHITE):''Knife of the Damned''|片手|&amp;ref(Spell/P_Nature.jpg,nolink,25x25,Nature);1&amp;ref(Spell/P_Astral.jpg,nolink,25x25,Astral);1|&amp;ref(Spell/V_Nature.jpg,nolink,25x25,Nature Gem);5&amp;ref(Spell/V_Astral.jpg,nolink,25x25,Astral Pearl);5|
|~|&gt;|&gt;|&gt;|攻撃力：4&amp;ref(Item/D_Pierce.jpg,nolink,25x25,Pierce Damage);&amp;ref(Item/D_Magic.jpg,nolink,25x25,Magic Damage);&amp;br;防御貫通&amp;br;攻撃修正：4&amp;br;防御修正：1&amp;br;長さ：0&amp;br;負傷時追撃：Curse&amp;br;&amp;br;&amp;ref(Item/Cursed.jpg,nolink,25x25,Cursed);&amp;br;装備解除不可|
|&gt;|&gt;|&gt;|&gt;|BGCOLOR(#F5F5F5):呪いを撒く短剣。自身も呪われる|
|BGCOLOR(#000000):&amp;ref(Item/SH Weapons/Sceptre-of-Authority.jpg,nolink,75x75,Sceptre of Authority);|BGCOLOR(BLACK):COLOR(WHITE):''Sceptre of Authority''|片手|&amp;ref(Spell/P_Fire.jpg,nolink,25x25,Fire);1|&amp;ref(Spell/V_Fire.jpg,nolink,25x25,Fire Gem);5|
|~|&gt;|&gt;|&gt;|攻撃力：0&amp;ref(Item/D_Blunt.jpg,nolink,25x25,Blunt Damage);&amp;ref(Item/D_Magic.jpg,nolink,25x25,Magic Damage);&amp;br;攻撃修正：1&amp;br;防御修正：0&amp;br;長さ：1&amp;br;&amp;br;&amp;ref(Nation/LivingLead.jpg,nolink,25x25,Leadership (25));&amp;br;戦闘時使用可能：Combustion|
|&gt;|&gt;|&gt;|&gt;|BGCOLOR(#F5F5F5):指揮能力を高める笏。発火の呪文も使える|
|BGCOLOR(#000000):&amp;ref(Item/SH Weapons/Thunder-Whip.jpg,nolink,75x75,Thunder Whip);|BGCOLOR(BLACK):COLOR(WHITE):''Thunder Whip''|片手|&amp;ref(Spell/P_Air.jpg,nolink,25x25,Air);1|&amp;ref(Spell/V_Air.jpg,nolink,25x25,Air Gem);5|
|~|&gt;|&gt;|&gt;|攻撃力：2&amp;ref(Item/D_Slash.jpg,nolink,25x25,Slash Damage);&amp;ref(Item/D_Magic.jpg,nolink,25x25,Magic Damage);&amp;br;ダメージ上限1&amp;br;攻撃修正：0&amp;br;防御修正：0&amp;br;長さ：4&amp;br;攻撃時追撃：Chain Shock&amp;br;&amp;br;&amp;ref(Item/Shock-Resistant.jpg,nolink,25x25,Shock Resistant (5));|
|&gt;|&gt;|&gt;|&gt;|BGCOLOR(#F5F5F5):連鎖する電撃を放つ鞭。耐性のない敵の群れに有効|
|BGCOLOR(#000000):&amp;ref(Item/SH Weapons/Rod-of-the-Leper-King.jpg,nolink,75x75,Rod of the Leper King);|BGCOLOR(BLACK):COLOR(WHITE):''Rod of the Leper King''|片手|&amp;ref(Spell/P_Death.jpg,nolink,25x25,Death);1|&amp;ref(Spell/V_Death.jpg,nolink,25x25,Death Gem);5|
|~|&gt;|&gt;|&gt;|攻撃力：0&amp;ref(Item/D_Blunt.jpg,nolink,25x25,Blunt Damage);&amp;ref(Item/D_Magic.jpg,nolink,25x25,Magic Damage);&amp;br;攻撃修正：1&amp;br;防御修正：0&amp;br;長さ：1&amp;br;&amp;br;&amp;ref(Nation/UndeadLead.jpg,nolink,25x25,Undead Leadership (50));&amp;ref(Item/Diseased.jpg,nolink,25x25,Diseased);|
|&gt;|&gt;|&gt;|&gt;|BGCOLOR(#F5F5F5):アンデッドを指揮するための笏。ただし病気になる|
|BGCOLOR(#000000):&amp;ref(Item/SH Weapons/Duskdagger.jpg,nolink,75x75,Duskdagger);|BGCOLOR(BLACK):COLOR(WHITE):''Duskdagger''|片手|&amp;ref(Spell/P_Death.jpg,nolink,25x25,Death);1&amp;ref(Spell/P_Astral.jpg,nolink,25x25,Astral);1|&amp;ref(Spell/V_Death.jpg,nolink,25x25,Death Gem);5&amp;ref(Spell/V_Astral.jpg,nolink,25x25,Astral Pearl);5|
|~|&gt;|&gt;|&gt;|攻撃力：3&amp;ref(Item/D_Pierce.jpg,nolink,25x25,Pierce Damage);&amp;ref(Item/D_Magic.jpg,nolink,25x25,Magic Damage);&amp;br;防御無視&amp;br;攻撃修正：3&amp;br;防御修正：1&amp;br;長さ：0&amp;br;負傷時追撃：Draw Blood|
|&gt;|&gt;|&gt;|&gt;|BGCOLOR(#F5F5F5):防御無視の短剣。さらに大量出血まで引き起こす|
</v>
      </c>
      <c r="C3" t="str">
        <f ca="1">"**Construction Lv"&amp;$A3&amp;" "&amp;IF($A3=0,"(Trinkets)",IF($A3=2,"(Lesser Magic Items)",IF($A3=4,"(Greater Magic Items)",IF($A3=6,"(Very Poweful Magic Items)",IF($A3=8,"(Unique Magic Artifacts)",IF($A3=12,"(Unforgeable Unique Items)",""))))))&amp;CHAR(10)&amp;IFERROR(myConcat(INDIRECT("Item!FH"&amp;MATCH(ItemOutput!C$1&amp;ItemOutput!$A3&amp;"S",Item!$A:$A,0)&amp;":FH"&amp;MATCH(ItemOutput!C$1&amp;ItemOutput!$A3&amp;"E",Item!$A:$A,0))),myConcat(INDIRECT("Item!FH"&amp;MATCH(ItemOutput!C$1&amp;ItemOutput!$A3&amp;"S",Item!$A:$A,0))))</f>
        <v xml:space="preserve">**Construction Lv2 (Lesser Magic Items)
|BGCOLOR(#000000):&amp;ref(Item/DH Weapons/Holy-Scourge.jpg,nolink,75x75,Holy Scourge);|BGCOLOR(BLACK):COLOR(WHITE):''Holy Scourge''|両手|&amp;ref(Spell/P_Fire.jpg,nolink,25x25,Fire);1|&amp;ref(Spell/V_Fire.jpg,nolink,25x25,Fire Gem);5|
|~|&gt;|&gt;|&gt;|攻撃力：6&amp;ref(Item/D_Blunt.jpg,nolink,25x25,Blunt Damage);&amp;ref(Item/D_Magic.jpg,nolink,25x25,Magic Damage);&amp;br;対アンデッド/デーモン三倍打&amp;br;筋力加算+25%&amp;br;対盾攻撃修正+2&amp;br;2回連続攻撃&amp;br;攻撃修正：5&amp;br;防御修正：-2&amp;br;長さ：2|
|&gt;|&gt;|&gt;|&gt;|BGCOLOR(#F5F5F5):不浄を砕く連接棍。連打の威力は強烈|
|BGCOLOR(#000000):&amp;ref(Item/DH Weapons/Greatsword-of-Sharpness.jpg,nolink,75x75,Greatsword of Sharpness);|BGCOLOR(BLACK):COLOR(WHITE):''Greatsword of Sharpness''|両手|&amp;ref(Spell/P_Earth.jpg,nolink,25x25,Earth);1|&amp;ref(Spell/V_Earth.jpg,nolink,25x25,Earth Gem);5|
|~|&gt;|&gt;|&gt;|攻撃力：15&amp;ref(Item/D_Slash.jpg,nolink,25x25,Slash Damage);&amp;ref(Item/D_Magic.jpg,nolink,25x25,Magic Damage);&amp;br;防御貫通&amp;br;筋力加算+25%&amp;br;攻撃修正：4&amp;br;防御修正：4&amp;br;長さ：2|
|&gt;|&gt;|&gt;|&gt;|BGCOLOR(#F5F5F5):防御貫通の大剣。基本性能も高め|
|BGCOLOR(#000000):&amp;ref(Item/DH Weapons/Halberd-of-Might.jpg,nolink,75x75,Halberd of Might);|BGCOLOR(BLACK):COLOR(WHITE):''Halberd of Might''|両手|&amp;ref(Spell/P_Earth.jpg,nolink,25x25,Earth);1|&amp;ref(Spell/V_Earth.jpg,nolink,25x25,Earth Gem);5|
|~|&gt;|&gt;|&gt;|攻撃力：16&amp;ref(Item/D_Slash.jpg,nolink,25x25,Slash Damage);&amp;ref(Item/D_Pierce.jpg,nolink,25x25,Pierce Damage);&amp;ref(Item/D_Magic.jpg,nolink,25x25,Magic Damage);&amp;br;筋力加算+25%&amp;br;攻撃修正：2&amp;br;防御修正：3&amp;br;長さ：3&amp;br;&amp;br;筋力+4|
|&gt;|&gt;|&gt;|&gt;|BGCOLOR(#F5F5F5):筋力を高める。他の筋力依存攻撃も増幅|
|BGCOLOR(#000000):&amp;ref(Item/DH Weapons/Hammer-of-the-Mountains.jpg,nolink,75x75,Hammer of the Mountains);|BGCOLOR(BLACK):COLOR(WHITE):''Hammer of the Mountains''|両手|&amp;ref(Spell/P_Earth.jpg,nolink,25x25,Earth);1|&amp;ref(Spell/V_Earth.jpg,nolink,25x25,Earth Gem);5|
|~|&gt;|&gt;|&gt;|攻撃力：25&amp;ref(Item/D_Blunt.jpg,nolink,25x25,Blunt Damage);&amp;ref(Item/D_Magic.jpg,nolink,25x25,Magic Damage);&amp;br;筋力加算+25%&amp;br;攻撃修正：-1&amp;br;防御修正：-3&amp;br;長さ：3&amp;br;攻撃時追撃：Small Area Stun|
|&gt;|&gt;|&gt;|&gt;|BGCOLOR(#F5F5F5):驚異の威力と悲惨な技量修正。小さな敵を怯ませる|
|BGCOLOR(#000000):&amp;ref(Item/DH Weapons/Lightning-Rod.jpg,nolink,75x75,Lightning Rod);|BGCOLOR(BLACK):COLOR(WHITE):''Lightning Rod''|両手|&amp;ref(Spell/P_Earth.jpg,nolink,25x25,Earth);1|&amp;ref(Spell/V_Earth.jpg,nolink,25x25,Earth Gem);5|
|~|&gt;|&gt;|&gt;|攻撃力：3&amp;ref(Item/D_Blunt.jpg,nolink,25x25,Blunt Damage);&amp;ref(Item/D_Magic.jpg,nolink,25x25,Magic Damage);&amp;br;筋力加算+25%&amp;br;攻撃修正：2&amp;br;防御修正：4&amp;br;長さ：3&amp;br;&amp;br;&amp;ref(Item/Shock-Resistant.jpg,nolink,25x25,Shock Resistant (15));&amp;br;Corpse Construct召喚数+3|
|&gt;|&gt;|&gt;|&gt;|BGCOLOR(#F5F5F5):電撃避け。死体工作の友でもある|
|BGCOLOR(#000000):&amp;ref(Item/DH Weapons/Bane-Blade.jpg,nolink,75x75,Bane Blade);|BGCOLOR(BLACK):COLOR(WHITE):''Bane Blade''|両手|&amp;ref(Spell/P_Death.jpg,nolink,25x25,Death);1|&amp;ref(Spell/V_Death.jpg,nolink,25x25,Death Gem);5|
|~|&gt;|&gt;|&gt;|攻撃力：10&amp;ref(Item/D_Slash.jpg,nolink,25x25,Slash Damage);&amp;ref(Item/D_Magic.jpg,nolink,25x25,Magic Damage);&amp;br;筋力加算+25%&amp;br;攻撃修正：2&amp;br;防御修正：3&amp;br;長さ：2&amp;br;負傷時追撃：Decay|
|&gt;|&gt;|&gt;|&gt;|BGCOLOR(#F5F5F5):敵を腐敗させる冥界の大剣|
|BGCOLOR(#000000):&amp;ref(Item/DH Weapons/Doom-Glaive.jpg,nolink,75x75,Doom Glaive);|BGCOLOR(BLACK):COLOR(WHITE):''Doom Glaive''|両手|&amp;ref(Spell/P_Death.jpg,nolink,25x25,Death);1&amp;ref(Spell/P_Astral.jpg,nolink,25x25,Astral);1|&amp;ref(Spell/V_Death.jpg,nolink,25x25,Death Gem);5&amp;ref(Spell/V_Astral.jpg,nolink,25x25,Astral Pearl);5|
|~|&gt;|&gt;|&gt;|攻撃力：16&amp;ref(Item/D_Slash.jpg,nolink,25x25,Slash Damage);&amp;ref(Item/D_Pierce.jpg,nolink,25x25,Pierce Damage);&amp;ref(Item/D_Magic.jpg,nolink,25x25,Magic Damage);&amp;br;筋力加算+25%&amp;br;攻撃修正：2&amp;br;防御修正：2&amp;br;長さ：3&amp;br;攻撃時追撃：Small Area Curse and Decay|
|&gt;|&gt;|&gt;|&gt;|BGCOLOR(#F5F5F5):腐敗と呪いを撒く。攻撃力も十分|
|BGCOLOR(#000000):&amp;ref(Item/DH Weapons/Thorn-Staff.jpg,nolink,75x75,Thorn Staff);|BGCOLOR(BLACK):COLOR(WHITE):''Thorn Staff''|両手|&amp;ref(Spell/P_Nature.jpg,nolink,25x25,Nature);1|&amp;ref(Spell/V_Nature.jpg,nolink,25x25,Nature Gem);5|
|~|&gt;|&gt;|&gt;|攻撃力：5&amp;br;筋力加算+25%&amp;br;攻撃修正：3&amp;br;防御修正：5&amp;br;長さ：3&amp;br;負傷時追撃：Strong Poison|
|&gt;|&gt;|&gt;|&gt;|BGCOLOR(#F5F5F5):猛毒を持つ六尺棒。攻撃力はお寒いが毒は侮れない|
|BGCOLOR(#000000):&amp;ref(Item/DH Weapons/Gloves-of-the-Gladiator.jpg,nolink,75x75,Gloves of the Gladiator);|BGCOLOR(BLACK):COLOR(WHITE):''Gloves of the Gladiator''|両手|&amp;ref(Spell/P_Nature.jpg,nolink,25x25,Nature);2|&amp;ref(Spell/V_Nature.jpg,nolink,25x25,Nature Gem);10|
|~|&gt;|&gt;|&gt;|攻撃力：3&amp;br;筋力加算+25%&amp;br;4回連続攻撃&amp;br;攻撃修正：2&amp;br;防御修正：1&amp;br;長さ：0&amp;br;&amp;br;筋力+3、魔法抵抗+1|
|&gt;|&gt;|&gt;|&gt;|BGCOLOR(#F5F5F5):連打を叩き込める。筋力次第では驚異的威力に|
|BGCOLOR(#000000):&amp;ref(Item/DH Weapons/Just-Man's-Cross.jpg,nolink,75x75,Just Man's Cross);|BGCOLOR(BLACK):COLOR(WHITE):''Just Man's Cross''|両手|&amp;ref(Spell/P_Fire.jpg,nolink,25x25,Fire);1|&amp;ref(Spell/V_Fire.jpg,nolink,25x25,Fire Gem);5|
|~|&gt;|&gt;|&gt;|攻撃力：12&amp;ref(Item/D_Pierce.jpg,nolink,25x25,Pierce Damage);&amp;ref(Item/D_Magic.jpg,nolink,25x25,Magic Damage);&amp;br;防御貫通&amp;br;対アンデッド/デーモン三倍打&amp;br;筋力加算三分の一&amp;br;筋力加算+25%&amp;br;2ラウンド毎に1回攻撃&amp;br;射程：45&amp;br;精度修正：4&amp;br;弾数：12|
|&gt;|&gt;|&gt;|&gt;|BGCOLOR(#F5F5F5):不浄を射抜く弩。それ以外にはやや平凡|
|BGCOLOR(#000000):&amp;ref(Item/DH Weapons/Trueshot-Longbow.jpg,nolink,75x75,Trueshot Longbow);|BGCOLOR(BLACK):COLOR(WHITE):''Trueshot Longbow''|両手|&amp;ref(Spell/P_Air.jpg,nolink,25x25,Air);1|&amp;ref(Spell/V_Air.jpg,nolink,25x25,Air Gem);5|
|~|&gt;|&gt;|&gt;|攻撃力：12&amp;ref(Item/D_Pierce.jpg,nolink,25x25,Pierce Damage);&amp;ref(Item/D_Magic.jpg,nolink,25x25,Magic Damage);&amp;br;筋力加算+25%&amp;br;射程：50&amp;br;精度修正：30&amp;br;弾数：12|
|&gt;|&gt;|&gt;|&gt;|BGCOLOR(#F5F5F5):高精度な長弓。狙い通りに飛ばしやすい|
|BGCOLOR(#000000):&amp;ref(Item/DH Weapons/Ice-Pebble-Staff.jpg,nolink,75x75,Ice Pebble Staff);|BGCOLOR(BLACK):COLOR(WHITE):''Ice Pebble Staff''|両手|&amp;ref(Spell/P_Water.jpg,nolink,25x25,Water);3|&amp;ref(Spell/V_Water.jpg,nolink,25x25,Water Gem);15|
|~|&gt;|&gt;|&gt;|攻撃力：3&amp;ref(Item/D_Blunt.jpg,nolink,25x25,Blunt Damage);&amp;ref(Item/D_Magic.jpg,nolink,25x25,Magic Damage);&amp;br;筋力加算+25%&amp;br;攻撃修正：2&amp;br;防御修正：4&amp;br;長さ：3&amp;br;&amp;br;&amp;ref(Item/Cold-Resistant.jpg,nolink,25x25,Cold Resistant (5));&amp;br;戦闘時使用可能：Numbness|
|&gt;|&gt;|&gt;|&gt;|BGCOLOR(#F5F5F5):補助的な呪文を使える。武器には向かない|
|BGCOLOR(#000000):&amp;ref(Item/DH Weapons/Piercer.jpg,nolink,75x75,Piercer);|BGCOLOR(BLACK):COLOR(WHITE):''Piercer''|両手|&amp;ref(Spell/P_Earth.jpg,nolink,25x25,Earth);1&amp;ref(Spell/P_Air.jpg,nolink,25x25,Air);1|&amp;ref(Spell/V_Earth.jpg,nolink,25x25,Earth Gem);5&amp;ref(Spell/V_Air.jpg,nolink,25x25,Air Gem);5|
|~|&gt;|&gt;|&gt;|攻撃力：12&amp;ref(Item/D_Pierce.jpg,nolink,25x25,Pierce Damage);&amp;ref(Item/D_Magic.jpg,nolink,25x25,Magic Damage);&amp;br;防御無視&amp;br;筋力加算なし&amp;br;筋力加算+25%&amp;br;射程：35&amp;br;精度修正：10&amp;br;弾数：12&amp;br;水中使用可能|
|&gt;|&gt;|&gt;|&gt;|BGCOLOR(#F5F5F5):防御無視の弩。嵐や海でさえ貫き通す|
|BGCOLOR(#000000):&amp;ref(Item/DH Weapons/Black-Bow-of-Botulf.jpg,nolink,75x75,Black Bow of Botulf);|BGCOLOR(BLACK):COLOR(WHITE):''Black Bow of Botulf''|両手|&amp;ref(Spell/P_Death.jpg,nolink,25x25,Death);1|&amp;ref(Spell/V_Death.jpg,nolink,25x25,Death Gem);5|
|~|&gt;|&gt;|&gt;|攻撃力：12&amp;ref(Item/D_Pierce.jpg,nolink,25x25,Pierce Damage);&amp;ref(Item/D_Magic.jpg,nolink,25x25,Magic Damage);&amp;br;筋力加算三分の一&amp;br;筋力加算+25%&amp;br;射程：45&amp;br;精度修正：5&amp;br;弾数：12&amp;br;負傷時追撃：Feeblemind|
|&gt;|&gt;|&gt;|&gt;|BGCOLOR(#F5F5F5):精神薄弱を招く弓。大物に刺さると痛快|
|BGCOLOR(#000000):&amp;ref(Item/DH Weapons/Staff-of-Flame-Focus.jpg,nolink,75x75,Staff of Flame Focus);|BGCOLOR(BLACK):COLOR(WHITE):''Staff of Flame Focus''|両手|&amp;ref(Spell/P_Fire.jpg,nolink,25x25,Fire);1|&amp;ref(Spell/V_Fire.jpg,nolink,25x25,Fire Gem);5|
|~|&gt;|&gt;|&gt;|攻撃力：3&amp;ref(Item/D_Blunt.jpg,nolink,25x25,Blunt Damage);&amp;ref(Item/D_Magic.jpg,nolink,25x25,Magic Damage);&amp;br;筋力加算+25%&amp;br;攻撃修正：2&amp;br;防御修正：4&amp;br;長さ：3&amp;br;&amp;br;&amp;ref(Item/Far-Caster.jpg,nolink,25x25,Far Caster (Fire, 1));|
|&gt;|&gt;|&gt;|&gt;|BGCOLOR(#F5F5F5):火魔法の補助器具。それ以外の用途はない|
</v>
      </c>
      <c r="D3" t="str">
        <f ca="1">"**Construction Lv"&amp;$A3&amp;" "&amp;IF($A3=0,"(Trinkets)",IF($A3=2,"(Lesser Magic Items)",IF($A3=4,"(Greater Magic Items)",IF($A3=6,"(Very Poweful Magic Items)",IF($A3=8,"(Unique Magic Artifacts)",IF($A3=12,"(Unforgeable Unique Items)",""))))))&amp;CHAR(10)&amp;IFERROR(myConcat(INDIRECT("Item!FH"&amp;MATCH(ItemOutput!D$1&amp;ItemOutput!$A3&amp;"S",Item!$A:$A,0)&amp;":FH"&amp;MATCH(ItemOutput!D$1&amp;ItemOutput!$A3&amp;"E",Item!$A:$A,0))),myConcat(INDIRECT("Item!FH"&amp;MATCH(ItemOutput!D$1&amp;ItemOutput!$A3&amp;"S",Item!$A:$A,0))))</f>
        <v xml:space="preserve">**Construction Lv2 (Lesser Magic Items)
|BGCOLOR(#000000):&amp;ref(Item/Shields/Weightless-Tower-Shield.jpg,nolink,75x75,Weightless Tower Shield);|BGCOLOR(BLACK):COLOR(WHITE):''Weightless Tower Shield''|盾|&amp;ref(Spell/P_Air.jpg,nolink,25x25,Air);2|&amp;ref(Spell/V_Air.jpg,nolink,25x25,Air Gem);10|
|~|&gt;|&gt;|&gt;|盾軽減力：16&amp;br;防御修正：0&amp;br;盾対応力：8&amp;br;装備負担：0&amp;br;魔法の防具&amp;br;&amp;br;騎乗中使用不可|
|&gt;|&gt;|&gt;|&gt;|BGCOLOR(#F5F5F5):軽い大盾。邪魔にならないが少々脆い|
|BGCOLOR(#000000):&amp;ref(Item/Shields/Weightless-Kite-Shield.jpg,nolink,75x75,Weightless Kite Shield);|BGCOLOR(BLACK):COLOR(WHITE):''Weightless Kite Shield''|盾|&amp;ref(Spell/P_Air.jpg,nolink,25x25,Air);2|&amp;ref(Spell/V_Air.jpg,nolink,25x25,Air Gem);10|
|~|&gt;|&gt;|&gt;|盾軽減力：21&amp;br;防御修正：0&amp;br;盾対応力：7&amp;br;装備負担：0&amp;br;魔法の防具|
|&gt;|&gt;|&gt;|&gt;|BGCOLOR(#F5F5F5):軽い騎盾。軽減力も十分|
|BGCOLOR(#000000):&amp;ref(Item/Shields/Lead-Shield.jpg,nolink,75x75,Lead Shield);|BGCOLOR(BLACK):COLOR(WHITE):''Lead Shield''|盾|&amp;ref(Spell/P_Earth.jpg,nolink,25x25,Earth);2|&amp;ref(Spell/V_Earth.jpg,nolink,25x25,Earth Gem);10|
|~|&gt;|&gt;|&gt;|盾軽減力：23&amp;br;防御修正：-3&amp;br;盾対応力：6&amp;br;装備負担：3&amp;br;魔法の防具&amp;br;&amp;br;魔法抵抗+4|
|&gt;|&gt;|&gt;|&gt;|BGCOLOR(#F5F5F5):抵抗力を高める鉛の盾。かなり重いのが難点|
|BGCOLOR(#000000):&amp;ref(Item/Shields/Shield-of-Valor.jpg,nolink,75x75,Shield of Valor);|BGCOLOR(BLACK):COLOR(WHITE):''Shield of Valor''|盾|&amp;ref(Spell/P_Earth.jpg,nolink,25x25,Earth);1&amp;ref(Spell/P_Air.jpg,nolink,25x25,Air);1|&amp;ref(Spell/V_Earth.jpg,nolink,25x25,Earth Gem);5&amp;ref(Spell/V_Air.jpg,nolink,25x25,Air Gem);5|
|~|&gt;|&gt;|&gt;|盾軽減力：21&amp;br;防御修正：-1&amp;br;盾対応力：8&amp;br;装備負担：1&amp;br;魔法の防具&amp;br;&amp;br;&amp;ref(Item/Air-Shield.jpg,nolink,25x25,Air Shield (80));|
|&gt;|&gt;|&gt;|&gt;|BGCOLOR(#F5F5F5):射撃への徹底的な対策。効果は高い|
|BGCOLOR(#000000):&amp;ref(Item/Shields/Crystal-Shield.jpg,nolink,75x75,Crystal Shield);|BGCOLOR(BLACK):COLOR(WHITE):''Crystal Shield''|盾|&amp;ref(Spell/P_Astral.jpg,nolink,25x25,Astral);3&amp;ref(Spell/P_Earth.jpg,nolink,25x25,Earth);2|&amp;ref(Spell/V_Astral.jpg,nolink,25x25,Astral Pearl);15&amp;ref(Spell/V_Earth.jpg,nolink,25x25,Earth Gem);10|
|~|&gt;|&gt;|&gt;|盾軽減力：30&amp;br;防御修正：-4&amp;br;盾対応力：7&amp;br;装備負担：4&amp;br;魔法の防具&amp;br;&amp;br;戦闘開始時自動発動：Power of the Spheres&amp;br;騎乗中使用不可|
|&gt;|&gt;|&gt;|&gt;|BGCOLOR(#F5F5F5):戦闘中の魔力を高める。あまりにも重い|
|BGCOLOR(#000000):&amp;ref(Item/Shields/Eye-Shield.jpg,nolink,75x75,Eye Shield);|BGCOLOR(BLACK):COLOR(WHITE):''Eye Shield''|盾|&amp;ref(Spell/P_Nature.jpg,nolink,25x25,Nature);2|&amp;ref(Spell/V_Nature.jpg,nolink,25x25,Nature Gem);10|
|~|&gt;|&gt;|&gt;|盾軽減力：16&amp;br;防御修正：0&amp;br;盾対応力：5&amp;br;装備負担：0&amp;br;魔法の防具&amp;br;&amp;br;近接攻撃に目潰しで自動反撃（抵抗可能）|
|&gt;|&gt;|&gt;|&gt;|BGCOLOR(#F5F5F5):敵の目を潰す盾。やや脆いが嫌らしい性能|
|BGCOLOR(#000000):&amp;ref(Item/Shields/Ice-Aegis.jpg,nolink,75x75,Ice Aegis);|BGCOLOR(BLACK):COLOR(WHITE):''Ice Aegis''|盾|&amp;ref(Spell/P_Water.jpg,nolink,25x25,Water);2|&amp;ref(Spell/V_Water.jpg,nolink,25x25,Water Gem);10|
|~|&gt;|&gt;|&gt;|盾軽減力：21&amp;br;防御修正：-1&amp;br;盾対応力：8&amp;br;装備負担：1&amp;br;魔法の防具&amp;br;&amp;br;&amp;ref(Item/Cold-Resistant.jpg,nolink,25x25,Cold Resistant (5));&amp;ref(Item/Ice-Protection.jpg,nolink,25x25,Ice Protection (1));|
|&gt;|&gt;|&gt;|&gt;|BGCOLOR(#F5F5F5):寒いと防御力を高めてくれる盾。暑さは苦手|
</v>
      </c>
      <c r="E3" t="str">
        <f ca="1">"**Construction Lv"&amp;$A3&amp;" "&amp;IF($A3=0,"(Trinkets)",IF($A3=2,"(Lesser Magic Items)",IF($A3=4,"(Greater Magic Items)",IF($A3=6,"(Very Poweful Magic Items)",IF($A3=8,"(Unique Magic Artifacts)",IF($A3=12,"(Unforgeable Unique Items)",""))))))&amp;CHAR(10)&amp;IFERROR(myConcat(INDIRECT("Item!FH"&amp;MATCH(ItemOutput!E$1&amp;ItemOutput!$A3&amp;"S",Item!$A:$A,0)&amp;":FH"&amp;MATCH(ItemOutput!E$1&amp;ItemOutput!$A3&amp;"E",Item!$A:$A,0))),myConcat(INDIRECT("Item!FH"&amp;MATCH(ItemOutput!E$1&amp;ItemOutput!$A3&amp;"S",Item!$A:$A,0))))</f>
        <v xml:space="preserve">**Construction Lv2 (Lesser Magic Items)
|BGCOLOR(#000000):&amp;ref(Item/Helms/Dragon-Helmet.jpg,nolink,75x75,Dragon Helmet);|BGCOLOR(BLACK):COLOR(WHITE):''Dragon Helmet''|兜|&amp;ref(Spell/P_Fire.jpg,nolink,25x25,Fire);1|&amp;ref(Spell/V_Fire.jpg,nolink,25x25,Fire Gem);5|
|~|&gt;|&gt;|&gt;|頭部防護：22&amp;br;防御修正：0&amp;br;装備負担：0&amp;br;魔法の防具&amp;br;&amp;br;&amp;ref(Item/Fire-Resistant.jpg,nolink,25x25,Fire Resistant (5));&amp;ref(Item/Darkvision.jpg,nolink,25x25,Darkvision (50));&amp;br;士気+5|
|&gt;|&gt;|&gt;|&gt;|BGCOLOR(#F5F5F5):火に強い。士気も大きく高まる|
|BGCOLOR(#000000):&amp;ref(Item/Helms/Crown-of-Lead.jpg,nolink,75x75,Crown of Lead);|BGCOLOR(BLACK):COLOR(WHITE):''Crown of Lead''|冠|&amp;ref(Spell/P_Earth.jpg,nolink,25x25,Earth);1|&amp;ref(Spell/V_Earth.jpg,nolink,25x25,Earth Gem);5|
|~|&gt;|&gt;|&gt;|頭部防護：9&amp;br;防御修正：0&amp;br;装備負担：0&amp;br;魔法の防具&amp;br;&amp;br;魔法抵抗+1|
|&gt;|&gt;|&gt;|&gt;|BGCOLOR(#F5F5F5):抵抗力強化。効果は控えめだが貴重|
|BGCOLOR(#000000):&amp;ref(Item/Helms/Horror-Helmet.jpg,nolink,75x75,Horror Helmet);|BGCOLOR(BLACK):COLOR(WHITE):''Horror Helmet''|兜|&amp;ref(Spell/P_Death.jpg,nolink,25x25,Death);2|&amp;ref(Spell/V_Death.jpg,nolink,25x25,Death Gem);10|
|~|&gt;|&gt;|&gt;|頭部防護：22&amp;br;防御修正：0&amp;br;装備負担：0&amp;br;魔法の防具&amp;br;&amp;br;&amp;ref(Item/Causes-Fear.jpg,nolink,25x25,Fear (5));|
|&gt;|&gt;|&gt;|&gt;|BGCOLOR(#F5F5F5):恐怖を振りまく兜。雑兵の追い散らしに|
|BGCOLOR(#000000):&amp;ref(Item/Helms/Ivy-Crown.jpg,nolink,75x75,Ivy Crown);|BGCOLOR(BLACK):COLOR(WHITE):''Ivy Crown''|冠|&amp;ref(Spell/P_Nature.jpg,nolink,25x25,Nature);1|&amp;ref(Spell/V_Nature.jpg,nolink,25x25,Nature Gem);5|
|~|&gt;|&gt;|&gt;|&amp;ref(Item/Forest-Survival.jpg,nolink,25x25,Forest Survival);&amp;br;&amp;ref(Item/Ivy-Lord.jpg,nolink,25x25,Ivy Lord (1));|
|&gt;|&gt;|&gt;|&gt;|BGCOLOR(#F5F5F5):植物人の王を騙るための品。戦闘ではほぼ無意味|
|BGCOLOR(#000000):&amp;ref(Item/Helms/Horned-Helmet.jpg,nolink,75x75,Horned Helmet);|BGCOLOR(BLACK):COLOR(WHITE):''Horned Helmet''|兜|&amp;ref(Spell/P_Nature.jpg,nolink,25x25,Nature);1|&amp;ref(Spell/V_Nature.jpg,nolink,25x25,Nature Gem);5|
|~|&gt;|&gt;|&gt;|攻撃力：0&amp;ref(Item/D_Slash.jpg,nolink,25x25,Slash Damage);&amp;ref(Item/D_Magic.jpg,nolink,25x25,Magic Damage);&amp;br;ボーナス武器&amp;br;攻撃修正：-1&amp;br;防御修正：-1&amp;br;長さ：0&amp;br;&amp;br;頭部防護：22&amp;br;防御修正：0&amp;br;装備負担：0&amp;br;魔法の防具|
|&gt;|&gt;|&gt;|&gt;|BGCOLOR(#F5F5F5):武器でもある兜。有用性は筋力次第|
|BGCOLOR(#000000):&amp;ref(Item/Helms/Ice-Helmet.jpg,nolink,75x75,Ice Helmet);|BGCOLOR(BLACK):COLOR(WHITE):''Ice Helmet''|兜|&amp;ref(Spell/P_Water.jpg,nolink,25x25,Water);1|&amp;ref(Spell/V_Water.jpg,nolink,25x25,Water Gem);5|
|~|&gt;|&gt;|&gt;|頭部防護：18&amp;br;防御修正：0&amp;br;装備負担：0&amp;br;魔法の防具&amp;br;&amp;br;&amp;ref(Item/Cold-Resistant.jpg,nolink,25x25,Cold Resistant (5));|
|&gt;|&gt;|&gt;|&gt;|BGCOLOR(#F5F5F5):冷気にやや強い。防御力も悪くはない|
</v>
      </c>
      <c r="F3" t="str">
        <f ca="1">"**Construction Lv"&amp;$A3&amp;" "&amp;IF($A3=0,"(Trinkets)",IF($A3=2,"(Lesser Magic Items)",IF($A3=4,"(Greater Magic Items)",IF($A3=6,"(Very Poweful Magic Items)",IF($A3=8,"(Unique Magic Artifacts)",IF($A3=12,"(Unforgeable Unique Items)",""))))))&amp;CHAR(10)&amp;IFERROR(myConcat(INDIRECT("Item!FH"&amp;MATCH(ItemOutput!F$1&amp;ItemOutput!$A3&amp;"S",Item!$A:$A,0)&amp;":FH"&amp;MATCH(ItemOutput!F$1&amp;ItemOutput!$A3&amp;"E",Item!$A:$A,0))),myConcat(INDIRECT("Item!FH"&amp;MATCH(ItemOutput!F$1&amp;ItemOutput!$A3&amp;"S",Item!$A:$A,0))))</f>
        <v xml:space="preserve">**Construction Lv2 (Lesser Magic Items)
|BGCOLOR(#000000):&amp;ref(Item/Armors/Fire-Plate.jpg,nolink,75x75,Fire Plate);|BGCOLOR(BLACK):COLOR(WHITE):''Fire Plate''|鎧|&amp;ref(Spell/P_Fire.jpg,nolink,25x25,Fire);1|&amp;ref(Spell/V_Fire.jpg,nolink,25x25,Fire Gem);5|
|~|&gt;|&gt;|&gt;|胴体防護：16&amp;br;防御修正：-1&amp;br;装備負担：2&amp;br;行軍速度：-2&amp;br;魔法の防具&amp;br;&amp;br;&amp;ref(Item/Fire-Resistant.jpg,nolink,25x25,Fire Resistant (5));&amp;br;士気+2|
|&gt;|&gt;|&gt;|&gt;|BGCOLOR(#F5F5F5):手頃な性能に多少の火炎耐性|
|BGCOLOR(#000000):&amp;ref(Item/Armors/Robe-of-Missile-Protection.jpg,nolink,75x75,Robe of Missile Protection);|BGCOLOR(BLACK):COLOR(WHITE):''Robe of Missile Protection''|鎧|&amp;ref(Spell/P_Air.jpg,nolink,25x25,Air);1|&amp;ref(Spell/V_Air.jpg,nolink,25x25,Air Gem);5|
|~|&gt;|&gt;|&gt;|胴体防護：3&amp;br;防御修正：0&amp;br;装備負担：0&amp;br;行軍速度：-0&amp;br;魔法の防具&amp;br;&amp;br;&amp;ref(Item/Air-Shield.jpg,nolink,25x25,Air Shield (80));|
|&gt;|&gt;|&gt;|&gt;|BGCOLOR(#F5F5F5):射撃対策。それ以外への備えは薄い|
|BGCOLOR(#000000):&amp;ref(Item/Armors/Lightweight-Scale-Mail.jpg,nolink,75x75,Lightweight Scale Mail);|BGCOLOR(BLACK):COLOR(WHITE):''Lightweight Scale Mail''|鎧|&amp;ref(Spell/P_Air.jpg,nolink,25x25,Air);1|&amp;ref(Spell/V_Air.jpg,nolink,25x25,Air Gem);5|
|~|&gt;|&gt;|&gt;|胴体防護：11&amp;br;防御修正：0&amp;br;装備負担：1&amp;br;行軍速度：-0&amp;br;魔法の防具|
|&gt;|&gt;|&gt;|&gt;|BGCOLOR(#F5F5F5):軽いが薄っぺらい鎧。長期戦向け|
|BGCOLOR(#000000):&amp;ref(Item/Armors/Mirror-Armor.jpg,nolink,75x75,Mirror Armor);|BGCOLOR(BLACK):COLOR(WHITE):''Mirror Armor''|鎧|&amp;ref(Spell/P_Air.jpg,nolink,25x25,Air);1&amp;ref(Spell/P_Water.jpg,nolink,25x25,Water);1|&amp;ref(Spell/V_Air.jpg,nolink,25x25,Air Gem);5&amp;ref(Spell/V_Water.jpg,nolink,25x25,Water Gem);5|
|~|&gt;|&gt;|&gt;|胴体防護：13&amp;br;防御修正：-1&amp;br;装備負担：1&amp;br;行軍速度：-0&amp;br;魔法の防具&amp;br;&amp;br;魔法抵抗+3|
|&gt;|&gt;|&gt;|&gt;|BGCOLOR(#F5F5F5):魔法抵抗が高まる。状況次第では最良の鎧にも|
|BGCOLOR(#000000):&amp;ref(Item/Armors/Weightless-Scale-Mail.jpg,nolink,75x75,Weightless Scale Mail);|BGCOLOR(BLACK):COLOR(WHITE):''Weightless Scale Mail''|鎧|&amp;ref(Spell/P_Air.jpg,nolink,25x25,Air);2|&amp;ref(Spell/V_Air.jpg,nolink,25x25,Air Gem);10|
|~|&gt;|&gt;|&gt;|胴体防護：11&amp;br;防御修正：0&amp;br;装備負担：0&amp;br;行軍速度：-0&amp;br;魔法の防具|
|&gt;|&gt;|&gt;|&gt;|BGCOLOR(#F5F5F5):重量なし。魔術師でも気軽に身に着けられる|
|BGCOLOR(#000000):&amp;ref(Item/Armors/Copper-Plate.jpg,nolink,75x75,Copper Plate);|BGCOLOR(BLACK):COLOR(WHITE):''Copper Plate''|鎧|&amp;ref(Spell/P_Air.jpg,nolink,25x25,Air);1|&amp;ref(Spell/V_Air.jpg,nolink,25x25,Air Gem);5|
|~|&gt;|&gt;|&gt;|胴体防護：13&amp;br;防御修正：-1&amp;br;装備負担：2&amp;br;行軍速度：-2&amp;br;魔法の防具&amp;br;&amp;br;&amp;ref(Item/Shock-Resistant.jpg,nolink,25x25,Shock Resistant (25));&amp;br;戦闘開始時自動発動：Charge Body|
|&gt;|&gt;|&gt;|&gt;|BGCOLOR(#F5F5F5):電撃に非常に強い。一度限りの自動反撃付き|
|BGCOLOR(#000000):&amp;ref(Item/Armors/Shambler-Skin-Armor.jpg,nolink,75x75,Shambler Skin Armor);|BGCOLOR(BLACK):COLOR(WHITE):''Shambler Skin Armor''|鎧|&amp;ref(Spell/P_Water.jpg,nolink,25x25,Water);1|&amp;ref(Spell/V_Water.jpg,nolink,25x25,Water Gem);5|
|~|&gt;|&gt;|&gt;|胴体防護：9&amp;br;防御修正：0&amp;br;装備負担：1&amp;br;行軍速度：-0&amp;br;魔法の防具&amp;br;&amp;br;&amp;ref(Item/Water-Breathing.jpg,nolink,25x25,Water Breathing);&amp;br;空気呼吸付加|
|&gt;|&gt;|&gt;|&gt;|BGCOLOR(#F5F5F5):陸でも海でも活動可能な服。防具としては軽く脆い|
|BGCOLOR(#000000):&amp;ref(Item/Armors/Dire-Wolf-Pelt.jpg,nolink,75x75,Dire Wolf Pelt);|BGCOLOR(BLACK):COLOR(WHITE):''Dire Wolf Pelt''|鎧|&amp;ref(Spell/P_Nature.jpg,nolink,25x25,Nature);1|&amp;ref(Spell/V_Nature.jpg,nolink,25x25,Nature Gem);5|
|~|&gt;|&gt;|&gt;|胴体防護：8&amp;br;防御修正：0&amp;br;装備負担：1&amp;br;行軍速度：-0&amp;br;魔法の防具&amp;br;&amp;br;&amp;ref(Item/Cold-Resistant.jpg,nolink,25x25,Cold Resistant (6));&amp;br;攻撃技能+1、防御技能+1|
|&gt;|&gt;|&gt;|&gt;|BGCOLOR(#F5F5F5):戦闘技能が高まる。素で十分な防御力があるなら|
|BGCOLOR(#000000):&amp;ref(Item/Armors/Kithaironic-Lion-Pelt.jpg,nolink,75x75,Kithaironic Lion Pelt);|BGCOLOR(BLACK):COLOR(WHITE):''Kithaironic Lion Pelt''|鎧|&amp;ref(Spell/P_Nature.jpg,nolink,25x25,Nature);1&amp;ref(Spell/P_Earth.jpg,nolink,25x25,Earth);1|&amp;ref(Spell/V_Nature.jpg,nolink,25x25,Nature Gem);3&amp;ref(Spell/V_Earth.jpg,nolink,25x25,Earth Gem);2|
|~|&gt;|&gt;|&gt;|頭部防護：15&amp;br;胴体防護：15&amp;br;防御修正：-1&amp;br;装備負担：1&amp;br;行軍速度：-0&amp;br;魔法の防具|
|&gt;|&gt;|&gt;|&gt;|BGCOLOR(#F5F5F5):全身を保護してくれる。安価なのも利点|
|BGCOLOR(#000000):&amp;ref(Item/Armors/Armor-of-Souls.jpg,nolink,75x75,Armor of Souls);|BGCOLOR(BLACK):COLOR(WHITE):''Armor of Souls''|鎧|&amp;ref(Spell/P_Blood.jpg,nolink,25x25,Blood);5|&amp;ref(Spell/V_Blood.jpg,nolink,25x25,Blood Slave);40|
|~|&gt;|&gt;|&gt;|胴体防護：16&amp;br;防御修正：-1&amp;br;装備負担：1&amp;br;行軍速度：-0&amp;br;魔法の防具&amp;br;&amp;br;&amp;ref(Spell/P_Blood.jpg,nolink,25x25,Blood Magic Bonus (1));&amp;br;魔法抵抗+5|
|&gt;|&gt;|&gt;|&gt;|BGCOLOR(#F5F5F5):血魔法増強。それを抜いてさえ優れた鎧でもある|
|BGCOLOR(#000000):&amp;ref(Item/Armors/Ranger's-Cloak.jpg,nolink,75x75,Ranger's Cloak);|BGCOLOR(BLACK):COLOR(WHITE):''Ranger's Cloak''|鎧|&amp;ref(Spell/P_Nature.jpg,nolink,25x25,Nature);1|&amp;ref(Spell/V_Nature.jpg,nolink,25x25,Nature Gem);5|
|~|&gt;|&gt;|&gt;|胴体防護：5&amp;br;防御修正：0&amp;br;装備負担：0&amp;br;行軍速度：-0&amp;br;魔法の防具&amp;br;&amp;br;&amp;ref(Item/Stealthy-Boost.jpg,nolink,25x25,Stealth Boost (30));|
|&gt;|&gt;|&gt;|&gt;|BGCOLOR(#F5F5F5):斥候向け。防具としては頼りない|
</v>
      </c>
      <c r="G3" t="str">
        <f ca="1">"**Construction Lv"&amp;$A3&amp;" "&amp;IF($A3=0,"(Trinkets)",IF($A3=2,"(Lesser Magic Items)",IF($A3=4,"(Greater Magic Items)",IF($A3=6,"(Very Poweful Magic Items)",IF($A3=8,"(Unique Magic Artifacts)",IF($A3=12,"(Unforgeable Unique Items)",""))))))&amp;CHAR(10)&amp;IFERROR(myConcat(INDIRECT("Item!FH"&amp;MATCH(ItemOutput!G$1&amp;ItemOutput!$A3&amp;"S",Item!$A:$A,0)&amp;":FH"&amp;MATCH(ItemOutput!G$1&amp;ItemOutput!$A3&amp;"E",Item!$A:$A,0))),myConcat(INDIRECT("Item!FH"&amp;MATCH(ItemOutput!G$1&amp;ItemOutput!$A3&amp;"S",Item!$A:$A,0))))</f>
        <v xml:space="preserve">**Construction Lv2 (Lesser Magic Items)
|BGCOLOR(#000000):&amp;ref(Item/Boots/Chi-Shoes.jpg,nolink,75x75,Chi Shoes);|BGCOLOR(BLACK):COLOR(WHITE):''Chi Shoes''|靴|&amp;ref(Spell/P_Air.jpg,nolink,25x25,Air);1|&amp;ref(Spell/V_Air.jpg,nolink,25x25,Air Gem);5|
|~|&gt;|&gt;|&gt;|攻撃力：0&amp;ref(Item/D_Blunt.jpg,nolink,25x25,Blunt Damage);&amp;ref(Item/D_Magic.jpg,nolink,25x25,Magic Damage);&amp;br;ボーナス武器&amp;br;攻撃修正：0&amp;br;防御修正：0&amp;br;長さ：0|
|&gt;|&gt;|&gt;|&gt;|BGCOLOR(#F5F5F5):蹴りの一撃が可能に。筋力が高ければ強烈|
|BGCOLOR(#000000):&amp;ref(Item/Boots/Boots-of-the-Behemoth.jpg,nolink,75x75,Boots of the Behemoth);|BGCOLOR(BLACK):COLOR(WHITE):''Boots of the Behemoth''|靴|&amp;ref(Spell/P_Earth.jpg,nolink,25x25,Earth);1|&amp;ref(Spell/V_Earth.jpg,nolink,25x25,Earth Gem);5|
|~|&gt;|&gt;|&gt;|&amp;ref(Item/Trample.jpg,nolink,25x25,Trample);|
|&gt;|&gt;|&gt;|&gt;|BGCOLOR(#F5F5F5):小さな敵を薙ぎ倒せる。ほぼ巨人用|
|BGCOLOR(#000000):&amp;ref(Item/Boots/Boots-of-Giant-Strength.jpg,nolink,75x75,Boots of Giant Strength);|BGCOLOR(BLACK):COLOR(WHITE):''Boots of Giant Strength''|靴|&amp;ref(Spell/P_Earth.jpg,nolink,25x25,Earth);1|&amp;ref(Spell/V_Earth.jpg,nolink,25x25,Earth Gem);5|
|~|&gt;|&gt;|&gt;|筋力+5|
|&gt;|&gt;|&gt;|&gt;|BGCOLOR(#F5F5F5):筋力の大きな強化。手数が多いと恩恵も増える|
|BGCOLOR(#000000):&amp;ref(Item/Boots/Birch-Boots.jpg,nolink,75x75,Birch Boots);|BGCOLOR(BLACK):COLOR(WHITE):''Birch Boots''|靴|&amp;ref(Spell/P_Nature.jpg,nolink,25x25,Nature);1|&amp;ref(Spell/V_Nature.jpg,nolink,25x25,Nature Gem);5|
|~|&gt;|&gt;|&gt;|&amp;ref(Item/Cold-Resistant.jpg,nolink,25x25,Cold Resistant (5));&amp;br;&amp;ref(Item/Mountain-Survival.jpg,nolink,25x25,Mountain Survival);&amp;ref(Item/Snow-Move.jpg,nolink,25x25,Snow Move);|
|&gt;|&gt;|&gt;|&gt;|BGCOLOR(#F5F5F5):山と冬の旅に。冷気にも少し耐えられる|
|BGCOLOR(#000000):&amp;ref(Item/Boots/Ranger's-Boots.jpg,nolink,75x75,Ranger's Boots);|BGCOLOR(BLACK):COLOR(WHITE):''Ranger's Boots''|靴|&amp;ref(Spell/P_Nature.jpg,nolink,25x25,Nature);1|&amp;ref(Spell/V_Nature.jpg,nolink,25x25,Nature Gem);5|
|~|&gt;|&gt;|&gt;|&amp;ref(Item/Reinvigoration.jpg,nolink,25x25,Reinvigoration (2));&amp;ref(Item/Stealthy-Boost.jpg,nolink,25x25,Stealth Boost (20));&amp;br;&amp;ref(Item/Forest-Survival.jpg,nolink,25x25,Forest Survival);|
|&gt;|&gt;|&gt;|&gt;|BGCOLOR(#F5F5F5):斥候向け。疲労回復も備える|
</v>
      </c>
      <c r="H3" t="str">
        <f ca="1">"**Construction Lv"&amp;$A3&amp;" "&amp;IF($A3=0,"(Trinkets)",IF($A3=2,"(Lesser Magic Items)",IF($A3=4,"(Greater Magic Items)",IF($A3=6,"(Very Poweful Magic Items)",IF($A3=8,"(Unique Magic Artifacts)",IF($A3=12,"(Unforgeable Unique Items)",""))))))&amp;CHAR(10)&amp;IFERROR(myConcat(INDIRECT("Item!FH"&amp;MATCH(ItemOutput!H$1&amp;ItemOutput!$A3&amp;"S",Item!$A:$A,0)&amp;":FH"&amp;MATCH(ItemOutput!H$1&amp;ItemOutput!$A3&amp;"E",Item!$A:$A,0))),myConcat(INDIRECT("Item!FH"&amp;MATCH(ItemOutput!H$1&amp;ItemOutput!$A3&amp;"S",Item!$A:$A,0))))</f>
        <v xml:space="preserve">**Construction Lv2 (Lesser Magic Items)
|BGCOLOR(#000000):&amp;ref(Item/Misc/Burning-Pearl.jpg,nolink,75x75,Burning Pearl);|BGCOLOR(BLACK):COLOR(WHITE):''Burning Pearl''|雑貨|&amp;ref(Spell/P_Fire.jpg,nolink,25x25,Fire);1|&amp;ref(Spell/V_Fire.jpg,nolink,25x25,Fire Gem);5|
|~|&gt;|&gt;|&gt;|&amp;ref(Item/Fire-Resistant.jpg,nolink,25x25,Fire Resistant (5));&amp;br;攻撃技能+4&amp;br;暗殺技能修正：-1|
|&gt;|&gt;|&gt;|&gt;|BGCOLOR(#F5F5F5):接近戦での命中率を大いに向上|
|BGCOLOR(#000000):&amp;ref(Item/Misc/Fire-in-a-Jar.jpg,nolink,75x75,Fire in a Jar);|BGCOLOR(BLACK):COLOR(WHITE):''Fire in a Jar''|雑貨|&amp;ref(Spell/P_Fire.jpg,nolink,25x25,Fire);1|&amp;ref(Spell/V_Fire.jpg,nolink,25x25,Fire Gem);5|
|~|&gt;|&gt;|&gt;|&amp;ref(Item/Cold-Resistant.jpg,nolink,25x25,Cold Resistant (5));&amp;br;&amp;ref(Spell/Vt_Fire.jpg,nolink,25x25,Temporary Fire Gem (1));|
|&gt;|&gt;|&gt;|&gt;|BGCOLOR(#F5F5F5):手軽に作れる火の宝石の代役。用途は幅広い|
|BGCOLOR(#000000):&amp;ref(Item/Misc/Ring-of-Warning.jpg,nolink,75x75,Ring of Warning);|BGCOLOR(BLACK):COLOR(WHITE):''Ring of Warning''|雑貨|&amp;ref(Spell/P_Air.jpg,nolink,25x25,Air);1|&amp;ref(Spell/V_Air.jpg,nolink,25x25,Air Gem);5|
|~|&gt;|&gt;|&gt;|&amp;ref(Item/Patrol-Bonus.jpg,nolink,25x25,Patrol Bonus (10));&amp;br;護衛最大数+5|
|&gt;|&gt;|&gt;|&gt;|BGCOLOR(#F5F5F5):暗殺対策。有能な護衛の用意も重要|
|BGCOLOR(#000000):&amp;ref(Item/Misc/Ring-of-Levitation.jpg,nolink,75x75,Ring of Levitation);|BGCOLOR(BLACK):COLOR(WHITE):''Ring of Levitation''|雑貨|&amp;ref(Spell/P_Air.jpg,nolink,25x25,Air);1|&amp;ref(Spell/V_Air.jpg,nolink,25x25,Air Gem);5|
|~|&gt;|&gt;|&gt;|&amp;ref(Item/Floating.jpg,nolink,25x25,Floating);|
|&gt;|&gt;|&gt;|&gt;|BGCOLOR(#F5F5F5):地震などへの対策に。行軍でも役立つ|
|BGCOLOR(#000000):&amp;ref(Item/Misc/Owl-Quill.jpg,nolink,75x75,Owl Quill);|BGCOLOR(BLACK):COLOR(WHITE):''Owl Quill''|雑貨|&amp;ref(Spell/P_Air.jpg,nolink,25x25,Air);1|&amp;ref(Spell/V_Air.jpg,nolink,25x25,Air Gem);5|
|~|&gt;|&gt;|&gt;|&amp;ref(Item/Adept-Researcher.jpg,nolink,25x25,Adept Researcher (6));|
|&gt;|&gt;|&gt;|&gt;|BGCOLOR(#F5F5F5):安価な研究道具。序盤から中盤に大活躍|
|BGCOLOR(#000000):&amp;ref(Item/Misc/Eye-of-Aiming.jpg,nolink,75x75,Eye of Aiming);|BGCOLOR(BLACK):COLOR(WHITE):''Eye of Aiming''|雑貨|&amp;ref(Spell/P_Air.jpg,nolink,25x25,Air);1|&amp;ref(Spell/V_Air.jpg,nolink,25x25,Air Gem);5|
|~|&gt;|&gt;|&gt;|&amp;ref(Item/Affliction.jpg,nolink,25x25,Lost one eye);&amp;br;射撃精度+8&amp;br;装備解除不可|
|&gt;|&gt;|&gt;|&gt;|BGCOLOR(#F5F5F5):貴重な射撃精度向上。白兵戦には弱くなる|
|BGCOLOR(#000000):&amp;ref(Item/Misc/Amulet-of-Missile-Protection.jpg,nolink,75x75,Amulet of Missile Protection);|BGCOLOR(BLACK):COLOR(WHITE):''Amulet of Missile Protection''|雑貨|&amp;ref(Spell/P_Air.jpg,nolink,25x25,Air);2|&amp;ref(Spell/V_Air.jpg,nolink,25x25,Air Gem);10|
|~|&gt;|&gt;|&gt;|&amp;ref(Item/Air-Shield.jpg,nolink,25x25,Air Shield (80));|
|&gt;|&gt;|&gt;|&gt;|BGCOLOR(#F5F5F5):手軽な射撃対策。魔物でも使えるのが利点|
|BGCOLOR(#000000):&amp;ref(Item/Misc/Amulet-of-Breathing.jpg,nolink,75x75,Amulet of Breathing);|BGCOLOR(BLACK):COLOR(WHITE):''Amulet of Breathing''|雑貨|&amp;ref(Spell/P_Air.jpg,nolink,25x25,Air);2|&amp;ref(Spell/V_Air.jpg,nolink,25x25,Air Gem);10|
|~|&gt;|&gt;|&gt;|&amp;ref(Item/Water-Breathing.jpg,nolink,25x25,Water Breathing);|
|&gt;|&gt;|&gt;|&gt;|BGCOLOR(#F5F5F5):ややお高い水中呼吸。海中での能力低下は回避不能|
|BGCOLOR(#000000):&amp;ref(Item/Misc/Gossamer-Cloth.jpg,nolink,75x75,Gossamer Cloth);|BGCOLOR(BLACK):COLOR(WHITE):''Gossamer Cloth''|雑貨|&amp;ref(Spell/P_Air.jpg,nolink,25x25,Air);2&amp;ref(Spell/P_Nature.jpg,nolink,25x25,Nature);1|&amp;ref(Spell/V_Air.jpg,nolink,25x25,Air Gem);10&amp;ref(Spell/V_Nature.jpg,nolink,25x25,Nature Gem);5|
|~|&gt;|&gt;|&gt;|軍勢規模欺瞞：-25|
|&gt;|&gt;|&gt;|&gt;|BGCOLOR(#F5F5F5):軍を小さく見せかける。小規模なら完全な隠蔽も|
|BGCOLOR(#000000):&amp;ref(Item/Misc/Ring-of-Water-Breathing.jpg,nolink,75x75,Ring of Water Breathing);|BGCOLOR(BLACK):COLOR(WHITE):''Ring of Water Breathing''|雑貨|&amp;ref(Spell/P_Water.jpg,nolink,25x25,Water);1|&amp;ref(Spell/V_Water.jpg,nolink,25x25,Water Gem);5|
|~|&gt;|&gt;|&gt;|&amp;ref(Item/Water-Breathing.jpg,nolink,25x25,Water Breathing);|
|&gt;|&gt;|&gt;|&gt;|BGCOLOR(#F5F5F5):安価な水中呼吸。兵を率いないならこれで十分|
|BGCOLOR(#000000):&amp;ref(Item/Misc/Flask-of-Holy-Water.jpg,nolink,75x75,Flask of Holy Water);|BGCOLOR(BLACK):COLOR(WHITE):''Flask of Holy Water''|雑貨|&amp;ref(Spell/P_Water.jpg,nolink,25x25,Water);1|&amp;ref(Spell/V_Water.jpg,nolink,25x25,Water Gem);5|
|~|&gt;|&gt;|&gt;|&amp;ref(Item/Sacred-Bless.jpg,nolink,25x25,Blessed (Sacred Only));|
|&gt;|&gt;|&gt;|&gt;|BGCOLOR(#F5F5F5):元々神聖なものだけが使える自動祝福装置|
|BGCOLOR(#000000):&amp;ref(Item/Misc/Clam-of-Pearls.jpg,nolink,75x75,Clam of Pearls);|BGCOLOR(BLACK):COLOR(WHITE):''Clam of Pearls''|雑貨|&amp;ref(Spell/P_Water.jpg,nolink,25x25,Water);1&amp;ref(Spell/P_Nature.jpg,nolink,25x25,Nature);1|&amp;ref(Spell/V_Water.jpg,nolink,25x25,Water Gem);5&amp;ref(Spell/V_Nature.jpg,nolink,25x25,Nature Gem);5|
|~|&gt;|&gt;|&gt;|&amp;ref(Spell/Vt_Astral.jpg,nolink,25x25,Temporary Astral Pearl (2));|
|&gt;|&gt;|&gt;|&gt;|BGCOLOR(#F5F5F5):二個もの真珠を戦闘毎に使える。製造条件が曲者|
|BGCOLOR(#000000):&amp;ref(Item/Misc/Bracers-of-Protection.jpg,nolink,75x75,Bracers of Protection);|BGCOLOR(BLACK):COLOR(WHITE):''Bracers of Protection''|雑貨|&amp;ref(Spell/P_Earth.jpg,nolink,25x25,Earth);1|&amp;ref(Spell/V_Earth.jpg,nolink,25x25,Earth Gem);5|
|~|&gt;|&gt;|&gt;|頭部防護：2&amp;br;胴体防護：2&amp;br;防御修正：2&amp;br;装備負担：0&amp;br;魔法の防具|
|&gt;|&gt;|&gt;|&gt;|BGCOLOR(#F5F5F5):追加装甲。分厚い防具と合わせるのが良い|
|BGCOLOR(#000000):&amp;ref(Item/Misc/Lodestone-Amulet.jpg,nolink,75x75,Lodestone Amulet);|BGCOLOR(BLACK):COLOR(WHITE):''Lodestone Amulet''|雑貨|&amp;ref(Spell/P_Earth.jpg,nolink,25x25,Earth);1|&amp;ref(Spell/V_Earth.jpg,nolink,25x25,Earth Gem);5|
|~|&gt;|&gt;|&gt;|魔法抵抗+2|
|&gt;|&gt;|&gt;|&gt;|BGCOLOR(#F5F5F5):魔法抵抗の補強。効果は控えめだが安価|
|BGCOLOR(#000000):&amp;ref(Item/Misc/Wound-Fend-Amulet.jpg,nolink,75x75,Wound Fend Amulet);|BGCOLOR(BLACK):COLOR(WHITE):''Wound Fend Amulet''|雑貨|&amp;ref(Spell/P_Earth.jpg,nolink,25x25,Earth);1&amp;ref(Spell/P_Astral.jpg,nolink,25x25,Astral);1|&amp;ref(Spell/V_Earth.jpg,nolink,25x25,Earth Gem);5&amp;ref(Spell/V_Astral.jpg,nolink,25x25,Astral Pearl);5|
|~|&gt;|&gt;|&gt;|&amp;ref(Item/Affliction-Resistance.jpg,nolink,25x25,Affliction Resistance (2));|
|&gt;|&gt;|&gt;|&gt;|BGCOLOR(#F5F5F5):傷からの後遺症を抑える。事故防止に|
|BGCOLOR(#000000):&amp;ref(Item/Misc/The-Pebble-Pouch.jpg,nolink,75x75,The Pebble Pouch);|BGCOLOR(BLACK):COLOR(WHITE):''The Pebble Pouch''|雑貨|&amp;ref(Spell/P_Earth.jpg,nolink,25x25,Earth);1|&amp;ref(Spell/V_Earth.jpg,nolink,25x25,Earth Gem);5|
|~|&gt;|&gt;|&gt;|攻撃力：8&amp;ref(Item/D_Blunt.jpg,nolink,25x25,Blunt Damage);&amp;ref(Item/D_Magic.jpg,nolink,25x25,Magic Damage);&amp;br;射程：筋力/3&amp;br;精度修正：0&amp;br;弾数：15&amp;br;&amp;br;装備条件：サイズ4、筋力20、腕2本|
|&gt;|&gt;|&gt;|&gt;|BGCOLOR(#F5F5F5):巨人用の投擲武器。手を塞がれないのが特徴|
|BGCOLOR(#000000):&amp;ref(Item/Misc/Stone-Bird.jpg,nolink,75x75,Stone Bird);|BGCOLOR(BLACK):COLOR(WHITE):''Stone Bird''|雑貨|&amp;ref(Spell/P_Earth.jpg,nolink,25x25,Earth);1&amp;ref(Spell/P_Air.jpg,nolink,25x25,Air);1|&amp;ref(Spell/V_Earth.jpg,nolink,25x25,Earth Gem);5&amp;ref(Spell/V_Air.jpg,nolink,25x25,Air Gem);5|
|~|&gt;|&gt;|&gt;|攻撃力：9&amp;ref(Item/D_Blunt.jpg,nolink,25x25,Blunt Damage);&amp;ref(Item/D_Magic.jpg,nolink,25x25,Magic Damage);&amp;br;筋力加算なし&amp;br;頭部優先攻撃&amp;br;4回連続攻撃&amp;br;攻撃修正：0&amp;br;防御修正：2&amp;br;長さ：5|
|&gt;|&gt;|&gt;|&gt;|BGCOLOR(#F5F5F5):頭を連打する石の鳥。兜のない敵には強烈|
|BGCOLOR(#000000):&amp;ref(Item/Misc/Cat's-Eye-Amulet.jpg,nolink,75x75,Cat's Eye Amulet);|BGCOLOR(BLACK):COLOR(WHITE):''Cat's Eye Amulet''|雑貨|&amp;ref(Spell/P_Earth.jpg,nolink,25x25,Earth);1|&amp;ref(Spell/V_Earth.jpg,nolink,25x25,Earth Gem);5|
|~|&gt;|&gt;|&gt;|&amp;ref(Item/Darkvision.jpg,nolink,25x25,Darkvision (50));&amp;ref(Item/Stealthy-Boost.jpg,nolink,25x25,Stealth Boost (20));|
|&gt;|&gt;|&gt;|&gt;|BGCOLOR(#F5F5F5):暗視と隠密行動の助けに。暗殺者に好都合|
|BGCOLOR(#000000):&amp;ref(Item/Misc/Pendant-of-Luck.jpg,nolink,75x75,Pendant of Luck);|BGCOLOR(BLACK):COLOR(WHITE):''Pendant of Luck''|雑貨|&amp;ref(Spell/P_Astral.jpg,nolink,25x25,Astral);1|&amp;ref(Spell/V_Astral.jpg,nolink,25x25,Astral Pearl);5|
|~|&gt;|&gt;|&gt;|&amp;ref(Item/Lucky.jpg,nolink,25x25,Lucky);|
|&gt;|&gt;|&gt;|&gt;|BGCOLOR(#F5F5F5):高確率で死を回避。脆い魔術師などに|
|BGCOLOR(#000000):&amp;ref(Item/Misc/Champion's-Skull.jpg,nolink,75x75,Champion's Skull);|BGCOLOR(BLACK):COLOR(WHITE):''Champion's Skull''|雑貨|&amp;ref(Spell/P_Death.jpg,nolink,25x25,Death);1|&amp;ref(Spell/V_Death.jpg,nolink,25x25,Death Gem);5|
|~|&gt;|&gt;|&gt;|経験値自然増加：+3|
|&gt;|&gt;|&gt;|&gt;|BGCOLOR(#F5F5F5):全自動訓練装置。地味だが色々使える|
|BGCOLOR(#000000):&amp;ref(Item/Misc/Effigy-of-War.jpg,nolink,75x75,Effigy of War);|BGCOLOR(BLACK):COLOR(WHITE):''Effigy of War''|雑貨|&amp;ref(Spell/P_Death.jpg,nolink,25x25,Death);1&amp;ref(Spell/P_Nature.jpg,nolink,25x25,Nature);1|&amp;ref(Spell/V_Death.jpg,nolink,25x25,Death Gem);5&amp;ref(Spell/V_Nature.jpg,nolink,25x25,Nature Gem);5|
|~|&gt;|&gt;|&gt;|軍勢規模欺瞞：+50|
|&gt;|&gt;|&gt;|&gt;|BGCOLOR(#F5F5F5):軍を大きく見せかける。敵への牽制に|
|BGCOLOR(#000000):&amp;ref(Item/Misc/Handful-of-Acorns.jpg,nolink,75x75,Handful of Acorns);|BGCOLOR(BLACK):COLOR(WHITE):''Handful of Acorns''|雑貨|&amp;ref(Spell/P_Nature.jpg,nolink,25x25,Nature);1|&amp;ref(Spell/V_Nature.jpg,nolink,25x25,Nature Gem);5|
|~|&gt;|&gt;|&gt;|&amp;ref(Nation/MagicLead.jpg,nolink,25x25,Magic Leadership (1));&amp;br;随員：Vineman3体|
|&gt;|&gt;|&gt;|&gt;|BGCOLOR(#F5F5F5):丈夫な護衛を得られる。数の多さが利点|
|BGCOLOR(#000000):&amp;ref(Item/Misc/Barkskin-Amulet.jpg,nolink,75x75,Barkskin Amulet);|BGCOLOR(BLACK):COLOR(WHITE):''Barkskin Amulet''|雑貨|&amp;ref(Spell/P_Nature.jpg,nolink,25x25,Nature);1|&amp;ref(Spell/V_Nature.jpg,nolink,25x25,Nature Gem);5|
|~|&gt;|&gt;|&gt;|常時効果：Barkskin|
|&gt;|&gt;|&gt;|&gt;|BGCOLOR(#F5F5F5):簡易的な防具代わり。火には弱くなる|
|BGCOLOR(#000000):&amp;ref(Item/Misc/Cat-Charm.jpg,nolink,75x75,Cat Charm);|BGCOLOR(BLACK):COLOR(WHITE):''Cat Charm''|雑貨|&amp;ref(Spell/P_Nature.jpg,nolink,25x25,Nature);2|&amp;ref(Spell/V_Nature.jpg,nolink,25x25,Nature Gem);10|
|~|&gt;|&gt;|&gt;|防御技能+4|
|&gt;|&gt;|&gt;|&gt;|BGCOLOR(#F5F5F5):接近戦での回避率向上。少数相手に向く|
|BGCOLOR(#000000):&amp;ref(Item/Misc/Enormous-Cauldron-of-Broth.jpg,nolink,75x75,Enormous Cauldron of Broth);|BGCOLOR(BLACK):COLOR(WHITE):''Enormous Cauldron of Broth''|雑貨|&amp;ref(Spell/P_Nature.jpg,nolink,25x25,Nature);3|&amp;ref(Spell/V_Nature.jpg,nolink,25x25,Nature Gem);15|
|~|&gt;|&gt;|&gt;|&amp;ref(Item/Supply-Bonus.jpg,nolink,25x25,Supply Bonus (100));|
|&gt;|&gt;|&gt;|&gt;|BGCOLOR(#F5F5F5):大容量の食糧鍋。痩せ地への行軍に|
|BGCOLOR(#000000):&amp;ref(Item/Misc/Ring-of-the-Warrior.jpg,nolink,75x75,Ring of the Warrior);|BGCOLOR(BLACK):COLOR(WHITE):''Ring of the Warrior''|雑貨|&amp;ref(Spell/P_Blood.jpg,nolink,25x25,Blood);1|&amp;ref(Spell/V_Blood.jpg,nolink,25x25,Blood Slave);5|
|~|&gt;|&gt;|&gt;|攻撃技能+5、士気+2|
|&gt;|&gt;|&gt;|&gt;|BGCOLOR(#F5F5F5):大きな命中率向上。安さも強み|
|BGCOLOR(#000000):&amp;ref(Item/Misc/Imp-Familiar.jpg,nolink,75x75,Imp Familiar);|BGCOLOR(BLACK):COLOR(WHITE):''Imp Familiar''|雑貨|&amp;ref(Spell/P_Blood.jpg,nolink,25x25,Blood);1|&amp;ref(Spell/V_Blood.jpg,nolink,25x25,Blood Slave);5|
|~|&gt;|&gt;|&gt;|&amp;ref(Nation/UndeadLead.jpg,nolink,25x25,Undead Leadership (1));&amp;ref(Item/Horror-Marked.jpg,nolink,25x25,Causes Horror Mark);&amp;br;&amp;ref(Item/Adept-Researcher.jpg,nolink,25x25,Adept Researcher (3));&amp;br;製造費軽減対象外&amp;br;装備解除不可|
|&gt;|&gt;|&gt;|&gt;|BGCOLOR(#F5F5F5):多機能な使い魔。多少の危険も秘める|
|BGCOLOR(#000000):&amp;ref(Item/Misc/Soul-Contract.jpg,nolink,75x75,Soul Contract);|BGCOLOR(BLACK):COLOR(WHITE):''Soul Contract''|雑貨|&amp;ref(Spell/P_Blood.jpg,nolink,25x25,Blood);3&amp;ref(Spell/P_Fire.jpg,nolink,25x25,Fire);1|&amp;ref(Spell/V_Blood.jpg,nolink,25x25,Blood Slave);90&amp;ref(Spell/V_Fire.jpg,nolink,25x25,Fire Gem);5|
|~|&gt;|&gt;|&gt;|&amp;ref(Nation/UndeadLead.jpg,nolink,25x25,Undead Leadership (10));&amp;ref(Item/Horror-Marked.jpg,nolink,25x25,Causes Horror Mark);&amp;br;毎ターン自動召喚：Devil1体&amp;br;製造費軽減対象外&amp;br;装備解除不可|
|&gt;|&gt;|&gt;|&gt;|BGCOLOR(#F5F5F5):悪魔を自動生産。代償は避け得ぬ死|
</v>
      </c>
    </row>
    <row r="4" spans="1:8" x14ac:dyDescent="0.15">
      <c r="A4">
        <v>4</v>
      </c>
      <c r="B4" t="str">
        <f ca="1">"**Construction Lv"&amp;$A4&amp;" "&amp;IF($A4=0,"(Trinkets)",IF($A4=2,"(Lesser Magic Items)",IF($A4=4,"(Greater Magic Items)",IF($A4=6,"(Very Poweful Magic Items)",IF($A4=8,"(Unique Magic Artifacts)",IF($A4=12,"(Unforgeable Unique Items)",""))))))&amp;CHAR(10)&amp;IFERROR(myConcat(INDIRECT("Item!FH"&amp;MATCH(ItemOutput!B$1&amp;ItemOutput!$A4&amp;"S",Item!$A:$A,0)&amp;":FH"&amp;MATCH(ItemOutput!B$1&amp;ItemOutput!$A4&amp;"E",Item!$A:$A,0))),myConcat(INDIRECT("Item!FH"&amp;MATCH(ItemOutput!B$1&amp;ItemOutput!$A4&amp;"S",Item!$A:$A,0))))</f>
        <v xml:space="preserve">**Construction Lv4 (Greater Magic Items)
|BGCOLOR(#000000):&amp;ref(Item/SH Weapons/Frost-Brand.jpg,nolink,75x75,Frost Brand);|BGCOLOR(BLACK):COLOR(WHITE):''Frost Brand''|片手|&amp;ref(Spell/P_Water.jpg,nolink,25x25,Water);1|&amp;ref(Spell/V_Water.jpg,nolink,25x25,Water Gem);5|
|~|&gt;|&gt;|&gt;|攻撃力：8&amp;ref(Item/D_Slash.jpg,nolink,25x25,Slash Damage);&amp;ref(Item/D_Magic.jpg,nolink,25x25,Magic Damage);&amp;br;攻撃修正：1&amp;br;防御修正：2&amp;br;長さ：1&amp;br;攻撃時追撃：Small Area Cold&amp;br;&amp;br;&amp;ref(Item/Cold-Resistant.jpg,nolink,25x25,Cold Resistant (5));|
|&gt;|&gt;|&gt;|&gt;|BGCOLOR(#F5F5F5):小範囲を冷気で攻撃。雑兵の群れを容易に捌く|
|BGCOLOR(#000000):&amp;ref(Item/SH Weapons/Sword-of-Swiftness.jpg,nolink,75x75,Sword of Swiftness);|BGCOLOR(BLACK):COLOR(WHITE):''Sword of Swiftness''|片手|&amp;ref(Spell/P_Water.jpg,nolink,25x25,Water);2|&amp;ref(Spell/V_Water.jpg,nolink,25x25,Water Gem);10|
|~|&gt;|&gt;|&gt;|攻撃力：10&amp;ref(Item/D_Slash.jpg,nolink,25x25,Slash Damage);&amp;ref(Item/D_Magic.jpg,nolink,25x25,Magic Damage);&amp;br;2回連続攻撃&amp;br;攻撃修正：2&amp;br;防御修正：4&amp;br;長さ：1|
|&gt;|&gt;|&gt;|&gt;|BGCOLOR(#F5F5F5):二連攻撃が可能。筋力次第で恐るべき威力に|
|BGCOLOR(#000000):&amp;ref(Item/SH Weapons/Elf-Bane.jpg,nolink,75x75,Elf Bane);|BGCOLOR(BLACK):COLOR(WHITE):''Elf Bane''|片手|&amp;ref(Spell/P_Earth.jpg,nolink,25x25,Earth);1&amp;ref(Spell/P_Astral.jpg,nolink,25x25,Astral);1|&amp;ref(Spell/V_Earth.jpg,nolink,25x25,Earth Gem);5&amp;ref(Spell/V_Astral.jpg,nolink,25x25,Astral Pearl);5|
|~|&gt;|&gt;|&gt;|攻撃力：12&amp;ref(Item/D_Slash.jpg,nolink,25x25,Slash Damage);&amp;ref(Item/D_Magic.jpg,nolink,25x25,Magic Damage);&amp;br;防御貫通&amp;br;攻撃修正：3&amp;br;防御修正：0&amp;br;長さ：1&amp;br;負傷時追撃：Slay Magic|
|&gt;|&gt;|&gt;|&gt;|BGCOLOR(#F5F5F5):魔法生物殺しの斧。攻撃力自体も優秀|
|BGCOLOR(#000000):&amp;ref(Item/SH Weapons/Herald-Lance.jpg,nolink,75x75,Herald Lance);|BGCOLOR(BLACK):COLOR(WHITE):''Herald Lance''|片手|&amp;ref(Spell/P_Astral.jpg,nolink,25x25,Astral);2|&amp;ref(Spell/V_Astral.jpg,nolink,25x25,Astral Pearl);10|
|~|&gt;|&gt;|&gt;|攻撃力：6&amp;ref(Item/D_Pierce.jpg,nolink,25x25,Pierce Damage);&amp;ref(Item/D_Magic.jpg,nolink,25x25,Magic Damage);&amp;br;対アンデッド/デーモン三倍打&amp;br;攻撃修正：1&amp;br;防御修正：1&amp;br;長さ：3&amp;br;&amp;br;&amp;ref(Item/Inspirational.jpg,nolink,25x25,Inspirational (1));&amp;br;戦闘時使用可能：Solar Rays|
|&gt;|&gt;|&gt;|&gt;|BGCOLOR(#F5F5F5):不浄殺しの槍。一般的な指揮官にも有用|
|BGCOLOR(#000000):&amp;ref(Item/SH Weapons/Serpent-Kryss.jpg,nolink,75x75,Serpent Kryss);|BGCOLOR(BLACK):COLOR(WHITE):''Serpent Kryss''|片手|&amp;ref(Spell/P_Nature.jpg,nolink,25x25,Nature);1|&amp;ref(Spell/V_Nature.jpg,nolink,25x25,Nature Gem);5|
|~|&gt;|&gt;|&gt;|攻撃力：4&amp;ref(Item/D_Pierce.jpg,nolink,25x25,Pierce Damage);&amp;ref(Item/D_Magic.jpg,nolink,25x25,Magic Damage);&amp;br;防御貫通&amp;br;攻撃修正：2&amp;br;防御修正：1&amp;br;長さ：0&amp;br;負傷時追撃：Death Poison&amp;br;&amp;br;&amp;ref(Item/Poison-Resistant.jpg,nolink,25x25,Poison Resistant (5));|
|&gt;|&gt;|&gt;|&gt;|BGCOLOR(#F5F5F5):致死毒を持つ短剣。強敵さえ倒し得る|
|BGCOLOR(#000000):&amp;ref(Item/SH Weapons/Snake-Bladder-Stick.jpg,nolink,75x75,Snake Bladder Stick);|BGCOLOR(BLACK):COLOR(WHITE):''Snake Bladder Stick''|片手|&amp;ref(Spell/P_Nature.jpg,nolink,25x25,Nature);1|&amp;ref(Spell/V_Nature.jpg,nolink,25x25,Nature Gem);5|
|~|&gt;|&gt;|&gt;|攻撃力：5&amp;ref(Item/D_Poison.jpg,nolink,25x25,Poison Damage);&amp;ref(Item/D_Magic.jpg,nolink,25x25,Magic Damage);&amp;br;防御無視&amp;br;筋力加算なし&amp;br;効果範囲：4&amp;br;効果継続：4|
|&gt;|&gt;|&gt;|&gt;|BGCOLOR(#F5F5F5):毒を撒き散らす。自身も耐性が必要|
|BGCOLOR(#000000):&amp;ref(Item/SH Weapons/Thistle-Mace.jpg,nolink,75x75,Thistle Mace);|BGCOLOR(BLACK):COLOR(WHITE):''Thistle Mace''|片手|&amp;ref(Spell/P_Nature.jpg,nolink,25x25,Nature);2|&amp;ref(Spell/V_Nature.jpg,nolink,25x25,Nature Gem);10|
|~|&gt;|&gt;|&gt;|攻撃力：3&amp;ref(Item/D_Blunt.jpg,nolink,25x25,Blunt Damage);&amp;ref(Item/D_Magic.jpg,nolink,25x25,Magic Damage);&amp;br;攻撃修正：-1&amp;br;防御修正：-1&amp;br;長さ：1&amp;br;負傷時追撃：Strong Poison&amp;br;&amp;br;&amp;ref(Spell/P_Nature.jpg,nolink,25x25,Nature Magic Bonus (1));|
|&gt;|&gt;|&gt;|&gt;|BGCOLOR(#F5F5F5):緑魔法増強。武器には向かない|
|BGCOLOR(#000000):&amp;ref(Item/SH Weapons/Whip-of-Command.jpg,nolink,75x75,Whip of Command);|BGCOLOR(BLACK):COLOR(WHITE):''Whip of Command''|片手|&amp;ref(Spell/P_Nature.jpg,nolink,25x25,Nature);1|&amp;ref(Spell/V_Nature.jpg,nolink,25x25,Nature Gem);5|
|~|&gt;|&gt;|&gt;|攻撃力：1&amp;ref(Item/D_Slash.jpg,nolink,25x25,Slash Damage);&amp;ref(Item/D_Magic.jpg,nolink,25x25,Magic Damage);&amp;br;ダメージ上限1&amp;br;攻撃修正：3&amp;br;防御修正：0&amp;br;長さ：4&amp;br;&amp;br;&amp;ref(Item/Uninspirational.jpg,nolink,25x25,Inspirational (-2));&amp;ref(Item/Taskmaster.jpg,nolink,25x25,Taskmaster (3));&amp;ref(Nation/LivingLead.jpg,nolink,25x25,Leadership (100));|
|&gt;|&gt;|&gt;|&gt;|BGCOLOR(#F5F5F5):数だけの軍を作れる。奴隷の監督には有効|
|BGCOLOR(#000000):&amp;ref(Item/SH Weapons/Rat-Tail.jpg,nolink,75x75,Rat Tail);|BGCOLOR(BLACK):COLOR(WHITE):''Rat Tail''|片手|&amp;ref(Spell/P_Nature.jpg,nolink,25x25,Nature);1|&amp;ref(Spell/V_Nature.jpg,nolink,25x25,Nature Gem);5|
|~|&gt;|&gt;|&gt;|攻撃力：0&amp;ref(Item/D_Slash.jpg,nolink,25x25,Slash Damage);&amp;ref(Item/D_Magic.jpg,nolink,25x25,Magic Damage);&amp;br;ダメージ上限1&amp;br;攻撃修正：2&amp;br;防御修正：0&amp;br;長さ：4&amp;br;命中時追撃：Greater Fear&amp;br;&amp;br;&amp;ref(Item/Animal-Awe.jpg,nolink,25x25,Animal Awe (4));&amp;br;&amp;ref(Item/Taskmaster.jpg,nolink,25x25,Taskmaster (1));|
|&gt;|&gt;|&gt;|&gt;|BGCOLOR(#F5F5F5):敵を怯えさせる鞭。動物の対処にも使える|
|BGCOLOR(#000000):&amp;ref(Item/SH Weapons/Summer-Sword.jpg,nolink,75x75,Summer Sword);|BGCOLOR(BLACK):COLOR(WHITE):''Summer Sword''|片手|&amp;ref(Spell/P_Nature.jpg,nolink,25x25,Nature);2&amp;ref(Spell/P_Earth.jpg,nolink,25x25,Earth);1|&amp;ref(Spell/V_Nature.jpg,nolink,25x25,Nature Gem);10&amp;ref(Spell/V_Earth.jpg,nolink,25x25,Earth Gem);5|
|~|&gt;|&gt;|&gt;|攻撃力：11&amp;ref(Item/D_Slash.jpg,nolink,25x25,Slash Damage);&amp;ref(Item/D_Magic.jpg,nolink,25x25,Magic Damage);&amp;br;攻撃修正：1&amp;br;防御修正：2&amp;br;長さ：1&amp;br;&amp;br;&amp;ref(Item/Supply-Bonus.jpg,nolink,25x25,Supply Bonus (100));&amp;br;戦闘時使用可能：Tangle Vines|
|&gt;|&gt;|&gt;|&gt;|BGCOLOR(#F5F5F5):食糧を大量に供給。武器としては平凡|
|BGCOLOR(#000000):&amp;ref(Item/SH Weapons/Fire-Bola.jpg,nolink,75x75,Fire Bola);|BGCOLOR(BLACK):COLOR(WHITE):''Fire Bola''|片手|&amp;ref(Spell/P_Fire.jpg,nolink,25x25,Fire);1|&amp;ref(Spell/V_Fire.jpg,nolink,25x25,Fire Gem);5|
|~|&gt;|&gt;|&gt;|攻撃力：0&amp;ref(Item/D_Blunt.jpg,nolink,25x25,Blunt Damage);&amp;ref(Item/D_Magic.jpg,nolink,25x25,Magic Damage);&amp;br;射程：筋力&amp;br;精度修正：2&amp;br;弾数：50&amp;br;命中時追撃：Fire Bonds|
|&gt;|&gt;|&gt;|&gt;|BGCOLOR(#F5F5F5):敵を炎で縛る投擲武器。弾数が非常に多い|
|BGCOLOR(#000000):&amp;ref(Item/SH Weapons/Wand-of-Wild-Fire.jpg,nolink,75x75,Wand of Wild Fire);|BGCOLOR(BLACK):COLOR(WHITE):''Wand of Wild Fire''|片手|&amp;ref(Spell/P_Fire.jpg,nolink,25x25,Fire);3|&amp;ref(Spell/V_Fire.jpg,nolink,25x25,Fire Gem);15|
|~|&gt;|&gt;|&gt;|攻撃力：0&amp;ref(Item/D_Blunt.jpg,nolink,25x25,Blunt Damage);&amp;ref(Item/D_Magic.jpg,nolink,25x25,Magic Damage);&amp;br;攻撃修正：1&amp;br;防御修正：0&amp;br;長さ：1&amp;br;&amp;br;戦闘時使用可能：Fireball|
|&gt;|&gt;|&gt;|&gt;|BGCOLOR(#F5F5F5):火球を放てる。殴るものではない|
|BGCOLOR(#000000):&amp;ref(Item/SH Weapons/Lightning-Spear.jpg,nolink,75x75,Lightning Spear);|BGCOLOR(BLACK):COLOR(WHITE):''Lightning Spear''|片手|&amp;ref(Spell/P_Air.jpg,nolink,25x25,Air);1|&amp;ref(Spell/V_Air.jpg,nolink,25x25,Air Gem);5|
|~|&gt;|&gt;|&gt;|攻撃力：5&amp;ref(Item/D_Pierce.jpg,nolink,25x25,Pierce Damage);&amp;ref(Item/D_Magic.jpg,nolink,25x25,Magic Damage);&amp;br;攻撃修正：2&amp;br;防御修正：2&amp;br;長さ：3&amp;br;命中時追撃：Shock&amp;br;&amp;br;&amp;ref(Item/Shock-Resistant.jpg,nolink,25x25,Shock Resistant (5));|
|&gt;|&gt;|&gt;|&gt;|BGCOLOR(#F5F5F5):電撃を浴びせる槍。防御力の高い相手にも効く|
|BGCOLOR(#000000):&amp;ref(Item/SH Weapons/Rune-Smasher.jpg,nolink,75x75,Rune Smasher);|BGCOLOR(BLACK):COLOR(WHITE):''Rune Smasher''|片手|&amp;ref(Spell/P_Water.jpg,nolink,25x25,Water);2&amp;ref(Spell/P_Fire.jpg,nolink,25x25,Fire);2|&amp;ref(Spell/V_Water.jpg,nolink,25x25,Water Gem);10&amp;ref(Spell/V_Fire.jpg,nolink,25x25,Fire Gem);10|
|~|&gt;|&gt;|&gt;|攻撃力：7&amp;ref(Item/D_Blunt.jpg,nolink,25x25,Blunt Damage);&amp;ref(Item/D_Magic.jpg,nolink,25x25,Magic Damage);&amp;br;攻撃修正：2&amp;br;防御修正：1&amp;br;長さ：1&amp;br;&amp;br;抵抗貫通修正+2|
|&gt;|&gt;|&gt;|&gt;|BGCOLOR(#F5F5F5):抵抗される呪文の補助に。一部の攻撃や儀式にも有効|
|BGCOLOR(#000000):&amp;ref(Item/SH Weapons/Starfire-Staff.jpg,nolink,75x75,Starfire Staff);|BGCOLOR(BLACK):COLOR(WHITE):''Starfire Staff''|片手|&amp;ref(Spell/P_Astral.jpg,nolink,25x25,Astral);2|&amp;ref(Spell/V_Astral.jpg,nolink,25x25,Astral Pearl);10|
|~|&gt;|&gt;|&gt;|攻撃力：0&amp;ref(Item/D_Blunt.jpg,nolink,25x25,Blunt Damage);&amp;ref(Item/D_Magic.jpg,nolink,25x25,Magic Damage);&amp;br;攻撃修正：1&amp;br;防御修正：0&amp;br;長さ：1&amp;br;&amp;br;&amp;ref(Item/Far-Caster.jpg,nolink,25x25,Far Caster (Astral, 1));&amp;br;戦闘時使用可能：Star Fires|
|&gt;|&gt;|&gt;|&gt;|BGCOLOR(#F5F5F5):星魔法の補助器具。攻撃呪文も放てる|
|BGCOLOR(#000000):&amp;ref(Item/SH Weapons/Flesh-Eater.jpg,nolink,75x75,Flesh Eater);|BGCOLOR(BLACK):COLOR(WHITE):''Flesh Eater''|片手|&amp;ref(Spell/P_Blood.jpg,nolink,25x25,Blood);1|&amp;ref(Spell/V_Blood.jpg,nolink,25x25,Blood Slave);5|
|~|&gt;|&gt;|&gt;|攻撃力：14&amp;ref(Item/D_Slash.jpg,nolink,25x25,Slash Damage);&amp;ref(Item/D_Magic.jpg,nolink,25x25,Magic Damage);&amp;br;攻撃修正：4&amp;br;防御修正：-1&amp;br;長さ：1&amp;br;負傷時追撃：Chest Wound&amp;br;&amp;br;&amp;ref(Item/Berserker.jpg,nolink,25x25,Berserker (3));|
|&gt;|&gt;|&gt;|&gt;|BGCOLOR(#F5F5F5):高威力で後遺症も残す斧。使用者は狂戦士に|
|BGCOLOR(#000000):&amp;ref(Item/SH Weapons/Heart-Finder-Sword.jpg,nolink,75x75,Heart Finder Sword);|BGCOLOR(BLACK):COLOR(WHITE):''Heart Finder Sword''|片手|&amp;ref(Spell/P_Blood.jpg,nolink,25x25,Blood);2|&amp;ref(Spell/V_Blood.jpg,nolink,25x25,Blood Slave);10|
|~|&gt;|&gt;|&gt;|攻撃力：10&amp;ref(Item/D_Slash.jpg,nolink,25x25,Slash Damage);&amp;ref(Item/D_Magic.jpg,nolink,25x25,Magic Damage);&amp;br;攻撃修正：4&amp;br;防御修正：2&amp;br;長さ：1&amp;br;負傷時追撃：Heart Finding|
|&gt;|&gt;|&gt;|&gt;|BGCOLOR(#F5F5F5):即死を狙える剣。生物にのみ効果あり|
</v>
      </c>
      <c r="C4" t="str">
        <f ca="1">"**Construction Lv"&amp;$A4&amp;" "&amp;IF($A4=0,"(Trinkets)",IF($A4=2,"(Lesser Magic Items)",IF($A4=4,"(Greater Magic Items)",IF($A4=6,"(Very Poweful Magic Items)",IF($A4=8,"(Unique Magic Artifacts)",IF($A4=12,"(Unforgeable Unique Items)",""))))))&amp;CHAR(10)&amp;IFERROR(myConcat(INDIRECT("Item!FH"&amp;MATCH(ItemOutput!C$1&amp;ItemOutput!$A4&amp;"S",Item!$A:$A,0)&amp;":FH"&amp;MATCH(ItemOutput!C$1&amp;ItemOutput!$A4&amp;"E",Item!$A:$A,0))),myConcat(INDIRECT("Item!FH"&amp;MATCH(ItemOutput!C$1&amp;ItemOutput!$A4&amp;"S",Item!$A:$A,0))))</f>
        <v xml:space="preserve">**Construction Lv4 (Greater Magic Items)
|BGCOLOR(#000000):&amp;ref(Item/DH Weapons/Flambeau.jpg,nolink,75x75,Flambeau);|BGCOLOR(BLACK):COLOR(WHITE):''Flambeau''|両手|&amp;ref(Spell/P_Fire.jpg,nolink,25x25,Fire);3|&amp;ref(Spell/V_Fire.jpg,nolink,25x25,Fire Gem);15|
|~|&gt;|&gt;|&gt;|攻撃力：13&amp;ref(Item/D_Slash.jpg,nolink,25x25,Slash Damage);&amp;ref(Item/D_Magic.jpg,nolink,25x25,Magic Damage);&amp;br;防御貫通&amp;br;対アンデッド/デーモン三倍打&amp;br;筋力加算+25%&amp;br;攻撃修正：4&amp;br;防御修正：2&amp;br;長さ：2&amp;br;命中時追撃：Fire&amp;br;&amp;br;&amp;ref(Item/Fire-Resistant.jpg,nolink,25x25,Fire Resistant (5));&amp;br;戦闘時使用可能：Holy Pyre|
|&gt;|&gt;|&gt;|&gt;|BGCOLOR(#F5F5F5):聖火の大剣。殴り合いでも呪文でも不浄を焼き尽くす|
|BGCOLOR(#000000):&amp;ref(Item/DH Weapons/Midget-Masher.jpg,nolink,75x75,Midget Masher);|BGCOLOR(BLACK):COLOR(WHITE):''Midget Masher''|両手|&amp;ref(Spell/P_Earth.jpg,nolink,25x25,Earth);1|&amp;ref(Spell/V_Earth.jpg,nolink,25x25,Earth Gem);5|
|~|&gt;|&gt;|&gt;|攻撃力：20&amp;ref(Item/D_Blunt.jpg,nolink,25x25,Blunt Damage);&amp;ref(Item/D_Magic.jpg,nolink,25x25,Magic Damage);&amp;br;対小型二倍打&amp;br;筋力加算+25%&amp;br;攻撃修正：3&amp;br;防御修正：1&amp;br;長さ：2|
|&gt;|&gt;|&gt;|&gt;|BGCOLOR(#F5F5F5):自身より小さな敵を叩き潰す。数は捌けない|
|BGCOLOR(#000000):&amp;ref(Item/DH Weapons/Implementor-Axe.jpg,nolink,75x75,Implementor Axe);|BGCOLOR(BLACK):COLOR(WHITE):''Implementor Axe''|両手|&amp;ref(Spell/P_Earth.jpg,nolink,25x25,Earth);1&amp;ref(Spell/P_Death.jpg,nolink,25x25,Death);1|&amp;ref(Spell/V_Earth.jpg,nolink,25x25,Earth Gem);5&amp;ref(Spell/V_Death.jpg,nolink,25x25,Death Gem);5|
|~|&gt;|&gt;|&gt;|攻撃力：10&amp;ref(Item/D_Slash.jpg,nolink,25x25,Slash Damage);&amp;ref(Item/D_Magic.jpg,nolink,25x25,Magic Damage);&amp;br;防御貫通&amp;br;筋力加算+25%&amp;br;攻撃修正：2&amp;br;防御修正：0&amp;br;長さ：2&amp;br;&amp;br;&amp;ref(Item/Causes-Fear.jpg,nolink,25x25,Fear (10));&amp;br;&amp;ref(Item/Pillager.jpg,nolink,25x25,Pillager (25));|
|&gt;|&gt;|&gt;|&gt;|BGCOLOR(#F5F5F5):強い恐怖を纏う。略奪にも有用|
|BGCOLOR(#000000):&amp;ref(Item/DH Weapons/Skull-Standard.jpg,nolink,75x75,Skull Standard);|BGCOLOR(BLACK):COLOR(WHITE):''Skull Standard''|両手|&amp;ref(Spell/P_Nature.jpg,nolink,25x25,Nature);2&amp;ref(Spell/P_Death.jpg,nolink,25x25,Death);1|&amp;ref(Spell/V_Nature.jpg,nolink,25x25,Nature Gem);10&amp;ref(Spell/V_Death.jpg,nolink,25x25,Death Gem);5|
|~|&gt;|&gt;|&gt;|攻撃力：1&amp;ref(Item/D_Blunt.jpg,nolink,25x25,Blunt Damage);&amp;br;筋力加算+25%&amp;br;攻撃修正：-2&amp;br;防御修正：-3&amp;br;長さ：4&amp;br;&amp;br;&amp;ref(Item/Causes-Fear.jpg,nolink,25x25,Fear (5));&amp;br;戦闘時使用可能：Panic|
|&gt;|&gt;|&gt;|&gt;|BGCOLOR(#F5F5F5):敵を怯えさせる呪文を放つ旗。武器としては産廃|
|BGCOLOR(#000000):&amp;ref(Item/DH Weapons/Thunder-Bow.jpg,nolink,75x75,Thunder Bow);|BGCOLOR(BLACK):COLOR(WHITE):''Thunder Bow''|両手|&amp;ref(Spell/P_Air.jpg,nolink,25x25,Air);2|&amp;ref(Spell/V_Air.jpg,nolink,25x25,Air Gem);10|
|~|&gt;|&gt;|&gt;|攻撃力：0&amp;ref(Item/D_Shock.jpg,nolink,25x25,Shock Damage);&amp;ref(Item/D_Magic.jpg,nolink,25x25,Magic Damage);&amp;br;防御無視&amp;br;射程：40&amp;br;精度修正：3&amp;br;弾数：10&amp;br;水中使用可能&amp;br;攻撃時追撃：Small Area Shock|
|&gt;|&gt;|&gt;|&gt;|BGCOLOR(#F5F5F5):筋力依存の電撃を発射。防がれにくい|
|BGCOLOR(#000000):&amp;ref(Item/DH Weapons/Golden-Arbalest.jpg,nolink,75x75,Golden Arbalest);|BGCOLOR(BLACK):COLOR(WHITE):''Golden Arbalest''|両手|&amp;ref(Spell/P_Air.jpg,nolink,25x25,Air);1&amp;ref(Spell/P_Earth.jpg,nolink,25x25,Earth);1|&amp;ref(Spell/V_Air.jpg,nolink,25x25,Air Gem);5&amp;ref(Spell/V_Earth.jpg,nolink,25x25,Earth Gem);5|
|~|&gt;|&gt;|&gt;|攻撃力：15&amp;ref(Item/D_Pierce.jpg,nolink,25x25,Pierce Damage);&amp;ref(Item/D_Magic.jpg,nolink,25x25,Magic Damage);&amp;br;防御貫通&amp;br;筋力加算三分の一&amp;br;筋力加算+25%&amp;br;2回連続攻撃&amp;br;射程：55&amp;br;精度修正：10&amp;br;弾数：12|
|&gt;|&gt;|&gt;|&gt;|BGCOLOR(#F5F5F5):二発同時発射の弩。他の性能も優秀|
|BGCOLOR(#000000):&amp;ref(Item/DH Weapons/Vision's-Foe.jpg,nolink,75x75,Vision's Foe);|BGCOLOR(BLACK):COLOR(WHITE):''Vision's Foe''|両手|&amp;ref(Spell/P_Air.jpg,nolink,25x25,Air);1&amp;ref(Spell/P_Death.jpg,nolink,25x25,Death);1|&amp;ref(Spell/V_Air.jpg,nolink,25x25,Air Gem);5&amp;ref(Spell/V_Death.jpg,nolink,25x25,Death Gem);5|
|~|&gt;|&gt;|&gt;|攻撃力：13&amp;ref(Item/D_Pierce.jpg,nolink,25x25,Pierce Damage);&amp;ref(Item/D_Magic.jpg,nolink,25x25,Magic Damage);&amp;br;防御無視&amp;br;筋力加算三分の一&amp;br;筋力加算+25%&amp;br;3ラウンド毎に1回攻撃&amp;br;射程：50&amp;br;精度修正：10&amp;br;弾数：10&amp;br;命中時追撃：Eyeloss|
|&gt;|&gt;|&gt;|&gt;|BGCOLOR(#F5F5F5):目を射抜く弩。防御無視だが再装填が遅い|
|BGCOLOR(#000000):&amp;ref(Item/DH Weapons/Staff-of-Corrosion.jpg,nolink,75x75,Staff of Corrosion);|BGCOLOR(BLACK):COLOR(WHITE):''Staff of Corrosion''|両手|&amp;ref(Spell/P_Water.jpg,nolink,25x25,Water);2&amp;ref(Spell/P_Fire.jpg,nolink,25x25,Fire);1|&amp;ref(Spell/V_Water.jpg,nolink,25x25,Water Gem);10&amp;ref(Spell/V_Fire.jpg,nolink,25x25,Fire Gem);5|
|~|&gt;|&gt;|&gt;|攻撃力：3&amp;ref(Item/D_Blunt.jpg,nolink,25x25,Blunt Damage);&amp;ref(Item/D_Magic.jpg,nolink,25x25,Magic Damage);&amp;br;筋力加算+25%&amp;br;攻撃修正：2&amp;br;防御修正：4&amp;br;長さ：3&amp;br;&amp;br;戦闘時使用可能：Acid Bolt|
|&gt;|&gt;|&gt;|&gt;|BGCOLOR(#F5F5F5):酸を放つ杖。大半の敵に有効|
|BGCOLOR(#000000):&amp;ref(Item/DH Weapons/Wraith-Sword.jpg,nolink,75x75,Wraith Sword);|BGCOLOR(BLACK):COLOR(WHITE):''Wraith Sword''|両手|&amp;ref(Spell/P_Death.jpg,nolink,25x25,Death);2|&amp;ref(Spell/V_Death.jpg,nolink,25x25,Death Gem);10|
|~|&gt;|&gt;|&gt;|攻撃力：11&amp;ref(Item/D_Slash.jpg,nolink,25x25,Slash Damage);&amp;ref(Item/D_Magic.jpg,nolink,25x25,Magic Damage);&amp;br;吸収攻撃（上限5）&amp;br;筋力加算+25%&amp;br;攻撃修正：2&amp;br;防御修正：3&amp;br;長さ：2|
|&gt;|&gt;|&gt;|&gt;|BGCOLOR(#F5F5F5):生命力を啜る大剣。疲労管理が楽になる|
|BGCOLOR(#000000):&amp;ref(Item/DH Weapons/Skull-Staff.jpg,nolink,75x75,Skull Staff);|BGCOLOR(BLACK):COLOR(WHITE):''Skull Staff''|両手|&amp;ref(Spell/P_Death.jpg,nolink,25x25,Death);2|&amp;ref(Spell/V_Death.jpg,nolink,25x25,Death Gem);10|
|~|&gt;|&gt;|&gt;|攻撃力：3&amp;ref(Item/D_Blunt.jpg,nolink,25x25,Blunt Damage);&amp;ref(Item/D_Magic.jpg,nolink,25x25,Magic Damage);&amp;br;筋力加算+25%&amp;br;攻撃修正：2&amp;br;防御修正：4&amp;br;長さ：3&amp;br;&amp;br;&amp;ref(Spell/P_Death.jpg,nolink,25x25,Death Magic Bonus (1));|
|&gt;|&gt;|&gt;|&gt;|BGCOLOR(#F5F5F5):死魔法増強。作り易さが利点|
|BGCOLOR(#000000):&amp;ref(Item/DH Weapons/Vine-Bow.jpg,nolink,75x75,Vine Bow);|BGCOLOR(BLACK):COLOR(WHITE):''Vine Bow''|両手|&amp;ref(Spell/P_Nature.jpg,nolink,25x25,Nature);1|&amp;ref(Spell/V_Nature.jpg,nolink,25x25,Nature Gem);5|
|~|&gt;|&gt;|&gt;|攻撃力：5&amp;ref(Item/D_Pierce.jpg,nolink,25x25,Pierce Damage);&amp;ref(Item/D_Magic.jpg,nolink,25x25,Magic Damage);&amp;br;筋力加算三分の一&amp;br;筋力加算+25%&amp;br;射程：35&amp;br;精度修正：0&amp;br;弾数：12&amp;br;命中時追撃：Entanglement|
|&gt;|&gt;|&gt;|&gt;|BGCOLOR(#F5F5F5):敵を縛る弓。援護射撃に向く|
</v>
      </c>
      <c r="D4" t="str">
        <f ca="1">"**Construction Lv"&amp;$A4&amp;" "&amp;IF($A4=0,"(Trinkets)",IF($A4=2,"(Lesser Magic Items)",IF($A4=4,"(Greater Magic Items)",IF($A4=6,"(Very Poweful Magic Items)",IF($A4=8,"(Unique Magic Artifacts)",IF($A4=12,"(Unforgeable Unique Items)",""))))))&amp;CHAR(10)&amp;IFERROR(myConcat(INDIRECT("Item!FH"&amp;MATCH(ItemOutput!D$1&amp;ItemOutput!$A4&amp;"S",Item!$A:$A,0)&amp;":FH"&amp;MATCH(ItemOutput!D$1&amp;ItemOutput!$A4&amp;"E",Item!$A:$A,0))),myConcat(INDIRECT("Item!FH"&amp;MATCH(ItemOutput!D$1&amp;ItemOutput!$A4&amp;"S",Item!$A:$A,0))))</f>
        <v xml:space="preserve">**Construction Lv4 (Greater Magic Items)
|BGCOLOR(#000000):&amp;ref(Item/Shields/Golden-Hoplon.jpg,nolink,75x75,Golden Hoplon);|BGCOLOR(BLACK):COLOR(WHITE):''Golden Hoplon''|盾|&amp;ref(Spell/P_Fire.jpg,nolink,25x25,Fire);2|&amp;ref(Spell/V_Fire.jpg,nolink,25x25,Fire Gem);10|
|~|&gt;|&gt;|&gt;|盾軽減力：23&amp;br;防御修正：-1&amp;br;盾対応力：9&amp;br;装備負担：1&amp;br;魔法の防具&amp;br;&amp;br;&amp;ref(Item/Fire-Resistant.jpg,nolink,25x25,Fire Resistant (15));|
|&gt;|&gt;|&gt;|&gt;|BGCOLOR(#F5F5F5):熱に強い盾。基本性能も上々|
|BGCOLOR(#000000):&amp;ref(Item/Shields/Charcoal-Shield.jpg,nolink,75x75,Charcoal Shield);|BGCOLOR(BLACK):COLOR(WHITE):''Charcoal Shield''|盾|&amp;ref(Spell/P_Earth.jpg,nolink,25x25,Earth);2&amp;ref(Spell/P_Fire.jpg,nolink,25x25,Fire);1|&amp;ref(Spell/V_Earth.jpg,nolink,25x25,Earth Gem);10&amp;ref(Spell/V_Fire.jpg,nolink,25x25,Fire Gem);5|
|~|&gt;|&gt;|&gt;|盾軽減力：26&amp;br;防御修正：-1&amp;br;盾対応力：5&amp;br;装備負担：1&amp;br;魔法の防具&amp;br;&amp;br;&amp;ref(Item/Fire-Resistant.jpg,nolink,25x25,Fire Resistant (5));&amp;ref(Item/Fire-Shield.jpg,nolink,25x25,Fire Shield (7));|
|&gt;|&gt;|&gt;|&gt;|BGCOLOR(#F5F5F5):攻撃者を焼く盾。受け止めにくいが軽減力は優秀|
|BGCOLOR(#000000):&amp;ref(Item/Shields/Lucky-Coin.jpg,nolink,75x75,Lucky Coin);|BGCOLOR(BLACK):COLOR(WHITE):''Lucky Coin''|盾|&amp;ref(Spell/P_Astral.jpg,nolink,25x25,Astral);2|&amp;ref(Spell/V_Astral.jpg,nolink,25x25,Astral Pearl);10|
|~|&gt;|&gt;|&gt;|盾軽減力：19&amp;br;防御修正：0&amp;br;盾対応力：4&amp;br;装備負担：0&amp;br;魔法の防具&amp;br;&amp;br;&amp;ref(Item/Lucky.jpg,nolink,25x25,Lucky);|
|&gt;|&gt;|&gt;|&gt;|BGCOLOR(#F5F5F5):お守り代わりの盾。脆い指揮官に|
|BGCOLOR(#000000):&amp;ref(Item/Shields/Shield-of-the-Accursed.jpg,nolink,75x75,Shield of the Accursed);|BGCOLOR(BLACK):COLOR(WHITE):''Shield of the Accursed''|盾|&amp;ref(Spell/P_Astral.jpg,nolink,25x25,Astral);2&amp;ref(Spell/P_Blood.jpg,nolink,25x25,Blood);1|&amp;ref(Spell/V_Astral.jpg,nolink,25x25,Astral Pearl);10&amp;ref(Spell/V_Blood.jpg,nolink,25x25,Blood Slave);5|
|~|&gt;|&gt;|&gt;|盾軽減力：21&amp;br;防御修正：-1&amp;br;盾対応力：7&amp;br;装備負担：1&amp;br;魔法の防具&amp;br;&amp;br;防御技能+3&amp;br;近接攻撃にHorror Markで反撃（抵抗困難）|
|&gt;|&gt;|&gt;|&gt;|BGCOLOR(#F5F5F5):非常に嫌な自動反撃を備え、回避力まで高める|
|BGCOLOR(#000000):&amp;ref(Item/Shields/Vine-Shield.jpg,nolink,75x75,Vine Shield);|BGCOLOR(BLACK):COLOR(WHITE):''Vine Shield''|盾|&amp;ref(Spell/P_Nature.jpg,nolink,25x25,Nature);2|&amp;ref(Spell/V_Nature.jpg,nolink,25x25,Nature Gem);10|
|~|&gt;|&gt;|&gt;|盾軽減力：13&amp;br;防御修正：0&amp;br;盾対応力：5&amp;br;装備負担：0&amp;br;魔法の防具&amp;br;&amp;br;近接攻撃に蔓の捕縛で反撃（抵抗可能）|
|&gt;|&gt;|&gt;|&gt;|BGCOLOR(#F5F5F5):敵を捕縛して攻撃を阻害。盾自体は脆い|
|BGCOLOR(#000000):&amp;ref(Item/Shields/Totem-Shield.jpg,nolink,75x75,Totem Shield);|BGCOLOR(BLACK):COLOR(WHITE):''Totem Shield''|盾|&amp;ref(Spell/P_Nature.jpg,nolink,25x25,Nature);1&amp;ref(Spell/P_Astral.jpg,nolink,25x25,Astral);1|&amp;ref(Spell/V_Nature.jpg,nolink,25x25,Nature Gem);5&amp;ref(Spell/V_Astral.jpg,nolink,25x25,Astral Pearl);5|
|~|&gt;|&gt;|&gt;|盾軽減力：13&amp;br;防御修正：0&amp;br;盾対応力：4&amp;br;装備負担：0&amp;br;魔法の防具&amp;br;&amp;br;近接攻撃にCurseで反撃（抵抗困難）|
|&gt;|&gt;|&gt;|&gt;|BGCOLOR(#F5F5F5):敵を呪う盾。盾自体の性能は低い|
</v>
      </c>
      <c r="E4" t="str">
        <f ca="1">"**Construction Lv"&amp;$A4&amp;" "&amp;IF($A4=0,"(Trinkets)",IF($A4=2,"(Lesser Magic Items)",IF($A4=4,"(Greater Magic Items)",IF($A4=6,"(Very Poweful Magic Items)",IF($A4=8,"(Unique Magic Artifacts)",IF($A4=12,"(Unforgeable Unique Items)",""))))))&amp;CHAR(10)&amp;IFERROR(myConcat(INDIRECT("Item!FH"&amp;MATCH(ItemOutput!E$1&amp;ItemOutput!$A4&amp;"S",Item!$A:$A,0)&amp;":FH"&amp;MATCH(ItemOutput!E$1&amp;ItemOutput!$A4&amp;"E",Item!$A:$A,0))),myConcat(INDIRECT("Item!FH"&amp;MATCH(ItemOutput!E$1&amp;ItemOutput!$A4&amp;"S",Item!$A:$A,0))))</f>
        <v xml:space="preserve">**Construction Lv4 (Greater Magic Items)
|BGCOLOR(#000000):&amp;ref(Item/Helms/Flame-Helmet.jpg,nolink,75x75,Flame Helmet);|BGCOLOR(BLACK):COLOR(WHITE):''Flame Helmet''|兜|&amp;ref(Spell/P_Fire.jpg,nolink,25x25,Fire);4|&amp;ref(Spell/V_Fire.jpg,nolink,25x25,Fire Gem);25|
|~|&gt;|&gt;|&gt;|頭部防護：26&amp;br;胴体防護：5&amp;br;防御修正：0&amp;br;装備負担：0&amp;br;魔法の防具&amp;br;&amp;br;&amp;ref(Item/Exhaustion.jpg,nolink,25x25,Exhaustion (-3));&amp;br;&amp;ref(Spell/P_Fire.jpg,nolink,25x25,Fire Magic Bonus (1));|
|&gt;|&gt;|&gt;|&gt;|BGCOLOR(#F5F5F5):火魔法増強。消耗も招くが防御力は優秀|
|BGCOLOR(#000000):&amp;ref(Item/Helms/Helmet-of-Heroes.jpg,nolink,75x75,Helmet of Heroes);|BGCOLOR(BLACK):COLOR(WHITE):''Helmet of Heroes''|兜|&amp;ref(Spell/P_Fire.jpg,nolink,25x25,Fire);1&amp;ref(Spell/P_Earth.jpg,nolink,25x25,Earth);1|&amp;ref(Spell/V_Fire.jpg,nolink,25x25,Fire Gem);5&amp;ref(Spell/V_Earth.jpg,nolink,25x25,Earth Gem);5|
|~|&gt;|&gt;|&gt;|頭部防護：19&amp;br;防御修正：0&amp;br;装備負担：0&amp;br;魔法の防具&amp;br;&amp;br;&amp;ref(Item/Inspirational.jpg,nolink,25x25,Inspirational (2));|
|&gt;|&gt;|&gt;|&gt;|BGCOLOR(#F5F5F5):指揮官用。効果はかなり高い|
|BGCOLOR(#000000):&amp;ref(Item/Helms/Winged-Helmet.jpg,nolink,75x75,Winged Helmet);|BGCOLOR(BLACK):COLOR(WHITE):''Winged Helmet''|兜|&amp;ref(Spell/P_Air.jpg,nolink,25x25,Air);4|&amp;ref(Spell/V_Air.jpg,nolink,25x25,Air Gem);25|
|~|&gt;|&gt;|&gt;|頭部防護：22&amp;br;防御修正：0&amp;br;装備負担：0&amp;br;魔法の防具&amp;br;&amp;br;&amp;ref(Spell/P_Air.jpg,nolink,25x25,Air Magic Bonus (1));|
|&gt;|&gt;|&gt;|&gt;|BGCOLOR(#F5F5F5):風魔法増強。やや作りにくい|
|BGCOLOR(#000000):&amp;ref(Item/Helms/Crown-of-Command.jpg,nolink,75x75,Crown of Command);|BGCOLOR(BLACK):COLOR(WHITE):''Crown of Command''|冠|&amp;ref(Spell/P_Astral.jpg,nolink,25x25,Astral);2|&amp;ref(Spell/V_Astral.jpg,nolink,25x25,Astral Pearl);10|
|~|&gt;|&gt;|&gt;|頭部防護：9&amp;br;防御修正：0&amp;br;装備負担：0&amp;br;魔法の防具&amp;br;&amp;br;&amp;ref(Item/Inspirational.jpg,nolink,25x25,Inspirational (1));&amp;ref(Nation/LivingLead.jpg,nolink,25x25,Leadership (50));&amp;ref(Nation/MagicLead.jpg,nolink,25x25,Magic Leadership (25));|
|&gt;|&gt;|&gt;|&gt;|BGCOLOR(#F5F5F5):指揮官向け。魔法生物の指揮にも役立つ|
|BGCOLOR(#000000):&amp;ref(Item/Helms/Spirit-Mask.jpg,nolink,75x75,Spirit Mask);|BGCOLOR(BLACK):COLOR(WHITE):''Spirit Mask''|兜|&amp;ref(Spell/P_Death.jpg,nolink,25x25,Death);2&amp;ref(Spell/P_Nature.jpg,nolink,25x25,Nature);1|&amp;ref(Spell/V_Death.jpg,nolink,25x25,Death Gem);10&amp;ref(Spell/V_Nature.jpg,nolink,25x25,Nature Gem);5|
|~|&gt;|&gt;|&gt;|頭部防護：10&amp;br;防御修正：-1&amp;br;装備負担：0&amp;br;魔法の防具&amp;br;&amp;br;魔法抵抗+1&amp;br;戦闘中自動発動：Frighten|
|&gt;|&gt;|&gt;|&gt;|BGCOLOR(#F5F5F5):敵を脅す仮面。誰が持っていても役立つ|
|BGCOLOR(#000000):&amp;ref(Item/Helms/Mistletoe-Garland.jpg,nolink,75x75,Mistletoe Garland);|BGCOLOR(BLACK):COLOR(WHITE):''Mistletoe Garland''|冠|&amp;ref(Spell/P_Nature.jpg,nolink,25x25,Nature);1|&amp;ref(Spell/V_Nature.jpg,nolink,25x25,Nature Gem);5|
|~|&gt;|&gt;|&gt;|&amp;ref(Item/Poison-Resistant.jpg,nolink,25x25,Poison Resistant (5));&amp;br;&amp;ref(Item/Lucky.jpg,nolink,25x25,Lucky);|
|&gt;|&gt;|&gt;|&gt;|BGCOLOR(#F5F5F5):お守り代わりの花冠。事故死の抑止になる|
|BGCOLOR(#000000):&amp;ref(Item/Helms/Crown-of-Bones.jpg,nolink,75x75,Crown of Bones);|BGCOLOR(BLACK):COLOR(WHITE):''Crown of Bones''|冠|&amp;ref(Spell/P_Death.jpg,nolink,25x25,Death);2|&amp;ref(Spell/V_Death.jpg,nolink,25x25,Death Gem);10|
|~|&gt;|&gt;|&gt;|頭部防護：9&amp;br;防御修正：0&amp;br;装備負担：0&amp;br;魔法の防具&amp;br;&amp;br;&amp;ref(Item/Uninspirational.jpg,nolink,25x25,Inspirational (-1));&amp;ref(Nation/UndeadLead.jpg,nolink,25x25,Undead Leadership (75));|
|&gt;|&gt;|&gt;|&gt;|BGCOLOR(#F5F5F5):アンデッドの指揮に役立つ。ただし士気は低下|
</v>
      </c>
      <c r="F4" t="str">
        <f ca="1">"**Construction Lv"&amp;$A4&amp;" "&amp;IF($A4=0,"(Trinkets)",IF($A4=2,"(Lesser Magic Items)",IF($A4=4,"(Greater Magic Items)",IF($A4=6,"(Very Poweful Magic Items)",IF($A4=8,"(Unique Magic Artifacts)",IF($A4=12,"(Unforgeable Unique Items)",""))))))&amp;CHAR(10)&amp;IFERROR(myConcat(INDIRECT("Item!FH"&amp;MATCH(ItemOutput!F$1&amp;ItemOutput!$A4&amp;"S",Item!$A:$A,0)&amp;":FH"&amp;MATCH(ItemOutput!F$1&amp;ItemOutput!$A4&amp;"E",Item!$A:$A,0))),myConcat(INDIRECT("Item!FH"&amp;MATCH(ItemOutput!F$1&amp;ItemOutput!$A4&amp;"S",Item!$A:$A,0))))</f>
        <v xml:space="preserve">**Construction Lv4 (Greater Magic Items)
|BGCOLOR(#000000):&amp;ref(Item/Armors/Red-Dragon-Scale-Mail.jpg,nolink,75x75,Red Dragon Scale Mail);|BGCOLOR(BLACK):COLOR(WHITE):''Red Dragon Scale Mail''|鎧|&amp;ref(Spell/P_Fire.jpg,nolink,25x25,Fire);2|&amp;ref(Spell/V_Fire.jpg,nolink,25x25,Fire Gem);10|
|~|&gt;|&gt;|&gt;|胴体防護：16&amp;br;防御修正：-1&amp;br;装備負担：1&amp;br;行軍速度：-0&amp;br;魔法の防具&amp;br;&amp;br;&amp;ref(Item/Fire-Resistant.jpg,nolink,25x25,Fire Resistant (15));&amp;br;士気+4|
|&gt;|&gt;|&gt;|&gt;|BGCOLOR(#F5F5F5):火炎に強い竜鱗の鎧。士気も上がる|
|BGCOLOR(#000000):&amp;ref(Item/Armors/Chain-Mail-of-Displacement.jpg,nolink,75x75,Chain Mail of Displacement);|BGCOLOR(BLACK):COLOR(WHITE):''Chain Mail of Displacement''|鎧|&amp;ref(Spell/P_Air.jpg,nolink,25x25,Air);2|&amp;ref(Spell/V_Air.jpg,nolink,25x25,Air Gem);10|
|~|&gt;|&gt;|&gt;|胴体防護：19&amp;br;防御修正：3&amp;br;装備負担：2&amp;br;行軍速度：-2&amp;br;魔法の防具|
|&gt;|&gt;|&gt;|&gt;|BGCOLOR(#F5F5F5):回避率も上げてくれる。重いが硬さも十分|
|BGCOLOR(#000000):&amp;ref(Item/Armors/Silver-Hauberk.jpg,nolink,75x75,Silver Hauberk);|BGCOLOR(BLACK):COLOR(WHITE):''Silver Hauberk''|鎧|&amp;ref(Spell/P_Air.jpg,nolink,25x25,Air);2&amp;ref(Spell/P_Earth.jpg,nolink,25x25,Earth);1|&amp;ref(Spell/V_Air.jpg,nolink,25x25,Air Gem);10&amp;ref(Spell/V_Earth.jpg,nolink,25x25,Earth Gem);5|
|~|&gt;|&gt;|&gt;|胴体防護：17&amp;br;防御修正：-1&amp;br;装備負担：1&amp;br;行軍速度：-0&amp;br;魔法の防具&amp;br;&amp;br;&amp;ref(Item/Air-Shield.jpg,nolink,25x25,Air Shield (80));|
|&gt;|&gt;|&gt;|&gt;|BGCOLOR(#F5F5F5):射撃対策を兼任。基本性能も良好|
|BGCOLOR(#000000):&amp;ref(Item/Armors/Brightmail-Haubergeon.jpg,nolink,75x75,Brightmail Haubergeon);|BGCOLOR(BLACK):COLOR(WHITE):''Brightmail Haubergeon''|鎧|&amp;ref(Spell/P_Air.jpg,nolink,25x25,Air);1&amp;ref(Spell/P_Earth.jpg,nolink,25x25,Earth);1|&amp;ref(Spell/V_Air.jpg,nolink,25x25,Air Gem);5&amp;ref(Spell/V_Earth.jpg,nolink,25x25,Earth Gem);5|
|~|&gt;|&gt;|&gt;|胴体防護：13&amp;br;防御修正：0&amp;br;装備負担：0&amp;br;行軍速度：-0&amp;br;魔法の防具|
|&gt;|&gt;|&gt;|&gt;|BGCOLOR(#F5F5F5):平凡な防御力だが重量なし。邪魔にならない|
|BGCOLOR(#000000):&amp;ref(Item/Armors/Elemental-Armor.jpg,nolink,75x75,Elemental Armor);|BGCOLOR(BLACK):COLOR(WHITE):''Elemental Armor''|鎧|&amp;ref(Spell/P_Earth.jpg,nolink,25x25,Earth);2&amp;ref(Spell/P_Fire.jpg,nolink,25x25,Fire);1|&amp;ref(Spell/V_Earth.jpg,nolink,25x25,Earth Gem);10&amp;ref(Spell/V_Fire.jpg,nolink,25x25,Fire Gem);5|
|~|&gt;|&gt;|&gt;|胴体防護：19&amp;br;防御修正：-3&amp;br;装備負担：4&amp;br;行軍速度：-6&amp;br;魔法の防具&amp;br;&amp;br;&amp;ref(Item/Fire-Resistant.jpg,nolink,25x25,Fire Resistant (10));&amp;ref(Item/Shock-Resistant.jpg,nolink,25x25,Shock Resistant (10));&amp;ref(Item/Cold-Resistant.jpg,nolink,25x25,Cold Resistant (10));|
|&gt;|&gt;|&gt;|&gt;|BGCOLOR(#F5F5F5):多様な耐性を与える。丈夫でもあるが重い|
|BGCOLOR(#000000):&amp;ref(Item/Armors/Blue-Dragon-Scale-Mail.jpg,nolink,75x75,Blue Dragon Scale Mail);|BGCOLOR(BLACK):COLOR(WHITE):''Blue Dragon Scale Mail''|鎧|&amp;ref(Spell/P_Water.jpg,nolink,25x25,Water);2|&amp;ref(Spell/V_Water.jpg,nolink,25x25,Water Gem);10|
|~|&gt;|&gt;|&gt;|胴体防護：16&amp;br;防御修正：-1&amp;br;装備負担：1&amp;br;行軍速度：-0&amp;br;魔法の防具&amp;br;&amp;br;&amp;ref(Item/Cold-Resistant.jpg,nolink,25x25,Cold Resistant (15));&amp;br;士気+4|
|&gt;|&gt;|&gt;|&gt;|BGCOLOR(#F5F5F5):冷気に強い竜鱗の鎧。軽量で扱いも容易|
|BGCOLOR(#000000):&amp;ref(Item/Armors/Robe-of-the-Sea.jpg,nolink,75x75,Robe of the Sea);|BGCOLOR(BLACK):COLOR(WHITE):''Robe of the Sea''|鎧|&amp;ref(Spell/P_Water.jpg,nolink,25x25,Water);3|&amp;ref(Spell/V_Water.jpg,nolink,25x25,Water Gem);15|
|~|&gt;|&gt;|&gt;|胴体防護：3&amp;br;防御修正：0&amp;br;装備負担：0&amp;br;行軍速度：-0&amp;br;魔法の防具&amp;br;&amp;br;&amp;ref(Item/Water-Breathing.jpg,nolink,25x25,Water Breathing);&amp;br;&amp;ref(Spell/P_Water.jpg,nolink,25x25,Water Magic Bonus (1));&amp;br;空気呼吸付加|
|&gt;|&gt;|&gt;|&gt;|BGCOLOR(#F5F5F5):水魔法増強。呼吸能力の拡張もしてくれる|
|BGCOLOR(#000000):&amp;ref(Item/Armors/Shroud-of-the-Battle-Saint.jpg,nolink,75x75,Shroud of the Battle Saint);|BGCOLOR(BLACK):COLOR(WHITE):''Shroud of the Battle Saint''|鎧|&amp;ref(Spell/P_Astral.jpg,nolink,25x25,Astral);1|&amp;ref(Spell/V_Astral.jpg,nolink,25x25,Astral Pearl);5|
|~|&gt;|&gt;|&gt;|胴体防護：9&amp;br;防御修正：0&amp;br;装備負担：0&amp;br;行軍速度：-0&amp;br;魔法の防具&amp;br;&amp;br;&amp;ref(Item/Blessed.jpg,nolink,25x25,Blessed);&amp;br;装備解除不可|
|&gt;|&gt;|&gt;|&gt;|BGCOLOR(#F5F5F5):誰でも常時祝福を得られる。有用性は神次第|
|BGCOLOR(#000000):&amp;ref(Item/Armors/Robe-of-Shadows.jpg,nolink,75x75,Robe of Shadows);|BGCOLOR(BLACK):COLOR(WHITE):''Robe of Shadows''|鎧|&amp;ref(Spell/P_Astral.jpg,nolink,25x25,Astral);2|&amp;ref(Spell/V_Astral.jpg,nolink,25x25,Astral Pearl);10|
|~|&gt;|&gt;|&gt;|胴体防護：3&amp;br;防御修正：0&amp;br;装備負担：0&amp;br;行軍速度：-0&amp;br;魔法の防具&amp;br;&amp;br;&amp;ref(Item/Stealthy-Boost.jpg,nolink,25x25,Stealth Boost (20));&amp;br;&amp;ref(Item/Ethereal.jpg,nolink,25x25,Ethereal);|
|&gt;|&gt;|&gt;|&gt;|BGCOLOR(#F5F5F5):霊体化で身を守る。隠密行動の助けにもなる|
|BGCOLOR(#000000):&amp;ref(Item/Armors/Shadowmail-Haubergeon.jpg,nolink,75x75,Shadowmail Haubergeon);|BGCOLOR(BLACK):COLOR(WHITE):''Shadowmail Haubergeon''|鎧|&amp;ref(Spell/P_Death.jpg,nolink,25x25,Death);2&amp;ref(Spell/P_Earth.jpg,nolink,25x25,Earth);1|&amp;ref(Spell/V_Death.jpg,nolink,25x25,Death Gem);10&amp;ref(Spell/V_Earth.jpg,nolink,25x25,Earth Gem);5|
|~|&gt;|&gt;|&gt;|胴体防護：13&amp;br;防御修正：0&amp;br;装備負担：0&amp;br;行軍速度：-0&amp;br;魔法の防具&amp;br;&amp;br;&amp;ref(Item/Stealthy.jpg,nolink,25x25,Stealthy (20));|
|&gt;|&gt;|&gt;|&gt;|BGCOLOR(#F5F5F5):誰でも隠密行動が可能に。重量もない|
|BGCOLOR(#000000):&amp;ref(Item/Armors/Green-Dragon-Scale-Mail.jpg,nolink,75x75,Green Dragon Scale Mail);|BGCOLOR(BLACK):COLOR(WHITE):''Green Dragon Scale Mail''|鎧|&amp;ref(Spell/P_Nature.jpg,nolink,25x25,Nature);2|&amp;ref(Spell/V_Nature.jpg,nolink,25x25,Nature Gem);10|
|~|&gt;|&gt;|&gt;|胴体防護：16&amp;br;防御修正：-1&amp;br;装備負担：1&amp;br;行軍速度：-0&amp;br;魔法の防具&amp;br;&amp;br;&amp;ref(Item/Poison-Resistant.jpg,nolink,25x25,Poison Resistant (15));&amp;br;士気+4|
|&gt;|&gt;|&gt;|&gt;|BGCOLOR(#F5F5F5):毒物に強い竜鱗の鎧。希少そうなわりには安価|
|BGCOLOR(#000000):&amp;ref(Item/Armors/Armor-of-Twisting-Thorns.jpg,nolink,75x75,Armor of Twisting Thorns);|BGCOLOR(BLACK):COLOR(WHITE):''Armor of Twisting Thorns''|鎧|&amp;ref(Spell/P_Blood.jpg,nolink,25x25,Blood);3&amp;ref(Spell/P_Nature.jpg,nolink,25x25,Nature);2|&amp;ref(Spell/V_Blood.jpg,nolink,25x25,Blood Slave);15&amp;ref(Spell/V_Nature.jpg,nolink,25x25,Nature Gem);10|
|~|&gt;|&gt;|&gt;|頭部防護：13&amp;br;胴体防護：13&amp;br;防御修正：-1&amp;br;装備負担：5&amp;br;行軍速度：-6&amp;br;魔法の防具&amp;br;&amp;br;&amp;ref(Item/Poison-Resistant.jpg,nolink,25x25,Poison Resistant (5));&amp;ref(Item/Poison-Barbs.jpg,nolink,25x25,Poison Barbs);&amp;br;&amp;ref(Spell/P_Nature.jpg,nolink,25x25,Nature Magic Bonus (1));&amp;ref(Spell/P_Blood.jpg,nolink,25x25,Blood Magic Bonus (1));&amp;br;装備解除不可|
|&gt;|&gt;|&gt;|&gt;|BGCOLOR(#F5F5F5):緑、血魔法増強。戦闘では扱いが難しい重量|
</v>
      </c>
      <c r="G4" t="str">
        <f ca="1">"**Construction Lv"&amp;$A4&amp;" "&amp;IF($A4=0,"(Trinkets)",IF($A4=2,"(Lesser Magic Items)",IF($A4=4,"(Greater Magic Items)",IF($A4=6,"(Very Poweful Magic Items)",IF($A4=8,"(Unique Magic Artifacts)",IF($A4=12,"(Unforgeable Unique Items)",""))))))&amp;CHAR(10)&amp;IFERROR(myConcat(INDIRECT("Item!FH"&amp;MATCH(ItemOutput!G$1&amp;ItemOutput!$A4&amp;"S",Item!$A:$A,0)&amp;":FH"&amp;MATCH(ItemOutput!G$1&amp;ItemOutput!$A4&amp;"E",Item!$A:$A,0))),myConcat(INDIRECT("Item!FH"&amp;MATCH(ItemOutput!G$1&amp;ItemOutput!$A4&amp;"S",Item!$A:$A,0))))</f>
        <v xml:space="preserve">**Construction Lv4 (Greater Magic Items)
|BGCOLOR(#000000):&amp;ref(Item/Boots/Brimstone-Boots.jpg,nolink,75x75,Brimstone Boots);|BGCOLOR(BLACK):COLOR(WHITE):''Brimstone Boots''|靴|&amp;ref(Spell/P_Fire.jpg,nolink,25x25,Fire);1&amp;ref(Spell/P_Earth.jpg,nolink,25x25,Earth);1|&amp;ref(Spell/V_Fire.jpg,nolink,25x25,Fire Gem);5&amp;ref(Spell/V_Earth.jpg,nolink,25x25,Earth Gem);5|
|~|&gt;|&gt;|&gt;|&amp;ref(Item/Fire-Resistant.jpg,nolink,25x25,Fire Resistant (15));&amp;br;&amp;ref(Item/Wasteland-Survival.jpg,nolink,25x25,Wasteland Survival);&amp;br;筋力+4|
|&gt;|&gt;|&gt;|&gt;|BGCOLOR(#F5F5F5):筋力と火炎耐性。両方必要なときにはありがたい|
|BGCOLOR(#000000):&amp;ref(Item/Boots/Winged-Shoes.jpg,nolink,75x75,Winged Shoes);|BGCOLOR(BLACK):COLOR(WHITE):''Winged Shoes''|靴|&amp;ref(Spell/P_Air.jpg,nolink,25x25,Air);2|&amp;ref(Spell/V_Air.jpg,nolink,25x25,Air Gem);10|
|~|&gt;|&gt;|&gt;|&amp;ref(Item/Flying.jpg,nolink,25x25,Flying (Map Move 20));|
|&gt;|&gt;|&gt;|&gt;|BGCOLOR(#F5F5F5):飛行能力を獲得。誰でも一定の速度に|
|BGCOLOR(#000000):&amp;ref(Item/Boots/Earth-Boots.jpg,nolink,75x75,Earth Boots);|BGCOLOR(BLACK):COLOR(WHITE):''Earth Boots''|靴|&amp;ref(Spell/P_Earth.jpg,nolink,25x25,Earth);2|&amp;ref(Spell/V_Earth.jpg,nolink,25x25,Earth Gem);10|
|~|&gt;|&gt;|&gt;|&amp;ref(Spell/P_Earth.jpg,nolink,25x25,Earth Magic Bonus (1));|
|&gt;|&gt;|&gt;|&gt;|BGCOLOR(#F5F5F5):地魔法増強。安価で癖もない|
|BGCOLOR(#000000):&amp;ref(Item/Boots/Boots-of-the-Messenger.jpg,nolink,75x75,Boots of the Messenger);|BGCOLOR(BLACK):COLOR(WHITE):''Boots of the Messenger''|靴|&amp;ref(Spell/P_Nature.jpg,nolink,25x25,Nature);1|&amp;ref(Spell/V_Nature.jpg,nolink,25x25,Nature Gem);5|
|~|&gt;|&gt;|&gt;|&amp;ref(Item/Reinvigoration.jpg,nolink,25x25,Reinvigoration (3));&amp;br;行軍速度+9|
|&gt;|&gt;|&gt;|&gt;|BGCOLOR(#F5F5F5):疲労回復の定番。行軍の助けにもなる|
</v>
      </c>
      <c r="H4" t="str">
        <f ca="1">"**Construction Lv"&amp;$A4&amp;" "&amp;IF($A4=0,"(Trinkets)",IF($A4=2,"(Lesser Magic Items)",IF($A4=4,"(Greater Magic Items)",IF($A4=6,"(Very Poweful Magic Items)",IF($A4=8,"(Unique Magic Artifacts)",IF($A4=12,"(Unforgeable Unique Items)",""))))))&amp;CHAR(10)&amp;IFERROR(myConcat(INDIRECT("Item!FH"&amp;MATCH(ItemOutput!H$1&amp;ItemOutput!$A4&amp;"S",Item!$A:$A,0)&amp;":FH"&amp;MATCH(ItemOutput!H$1&amp;ItemOutput!$A4&amp;"E",Item!$A:$A,0))),myConcat(INDIRECT("Item!FH"&amp;MATCH(ItemOutput!H$1&amp;ItemOutput!$A4&amp;"S",Item!$A:$A,0))))</f>
        <v xml:space="preserve">**Construction Lv4 (Greater Magic Items)
|BGCOLOR(#000000):&amp;ref(Item/Misc/Medallion-of-Vengeance.jpg,nolink,75x75,Medallion of Vengeance);|BGCOLOR(BLACK):COLOR(WHITE):''Medallion of Vengeance''|雑貨|&amp;ref(Spell/P_Fire.jpg,nolink,25x25,Fire);1|&amp;ref(Spell/V_Fire.jpg,nolink,25x25,Fire Gem);5|
|~|&gt;|&gt;|&gt;|死亡時に消費して自爆（威力20、防御貫通、範囲10）|
|&gt;|&gt;|&gt;|&gt;|BGCOLOR(#F5F5F5):生体爆弾の種。指揮官や魔術師に直撃させると爽快|
|BGCOLOR(#000000):&amp;ref(Item/Misc/Pills-of-Water-Breathing.jpg,nolink,75x75,Pills of Water Breathing);|BGCOLOR(BLACK):COLOR(WHITE):''Pills of Water Breathing''|雑貨|&amp;ref(Spell/P_Air.jpg,nolink,25x25,Air);2|&amp;ref(Spell/V_Air.jpg,nolink,25x25,Air Gem);10|
|~|&gt;|&gt;|&gt;|&amp;ref(Item/Water-Breathing.jpg,nolink,25x25,Gift of Water Breathing (20));|
|&gt;|&gt;|&gt;|&gt;|BGCOLOR(#F5F5F5):安価だが弱い水中呼吸付加。護衛程度は問題なく連れられる|
|BGCOLOR(#000000):&amp;ref(Item/Misc/Dancing-Trident.jpg,nolink,75x75,Dancing Trident);|BGCOLOR(BLACK):COLOR(WHITE):''Dancing Trident''|雑貨|&amp;ref(Spell/P_Air.jpg,nolink,25x25,Air);1|&amp;ref(Spell/V_Air.jpg,nolink,25x25,Air Gem);5|
|~|&gt;|&gt;|&gt;|攻撃力：19&amp;ref(Item/D_Pierce.jpg,nolink,25x25,Pierce Damage);&amp;ref(Item/D_Magic.jpg,nolink,25x25,Magic Damage);&amp;br;筋力加算なし&amp;br;ボーナス武器&amp;br;攻撃修正：0&amp;br;防御修正：1&amp;br;長さ：5|
|&gt;|&gt;|&gt;|&gt;|BGCOLOR(#F5F5F5):一撃の重い追撃。水中でもよく機能する|
|BGCOLOR(#000000):&amp;ref(Item/Misc/Storm-Spool.jpg,nolink,75x75,Storm Spool);|BGCOLOR(BLACK):COLOR(WHITE):''Storm Spool''|雑貨|&amp;ref(Spell/P_Air.jpg,nolink,25x25,Air);1|&amp;ref(Spell/V_Air.jpg,nolink,25x25,Air Gem);5|
|~|&gt;|&gt;|&gt;|&amp;ref(Item/Shock-Resistant.jpg,nolink,25x25,Shock Resistant (15));&amp;ref(Item/Overcharged.jpg,nolink,25x25,Overcharged);&amp;br;Corpse Construct召喚数+2|
|&gt;|&gt;|&gt;|&gt;|BGCOLOR(#F5F5F5):電撃での弱い自動反撃。死体工作にも役立つ|
|BGCOLOR(#000000):&amp;ref(Item/Misc/Wall-Shaker.jpg,nolink,75x75,Wall Shaker);|BGCOLOR(BLACK):COLOR(WHITE):''Wall Shaker''|雑貨|&amp;ref(Spell/P_Air.jpg,nolink,25x25,Air);3|&amp;ref(Spell/V_Air.jpg,nolink,25x25,Air Gem);15|
|~|&gt;|&gt;|&gt;|&amp;ref(Item/Siege-Bonus.jpg,nolink,25x25,Siege Bonus (25));&amp;br;戦闘時使用可能：Panic|
|&gt;|&gt;|&gt;|&gt;|BGCOLOR(#F5F5F5):包囲戦のお供。戦闘でも役立ってくれる|
|BGCOLOR(#000000):&amp;ref(Item/Misc/Bag-of-Winds.jpg,nolink,75x75,Bag of Winds);|BGCOLOR(BLACK):COLOR(WHITE):''Bag of Winds''|雑貨|&amp;ref(Spell/P_Air.jpg,nolink,25x25,Air);5|&amp;ref(Spell/V_Air.jpg,nolink,25x25,Air Gem);40|
|~|&gt;|&gt;|&gt;|&amp;ref(Nation/MagicLead.jpg,nolink,25x25,Magic Leadership (1));&amp;br;&amp;ref(Spell/P_Air.jpg,nolink,25x25,Air Magic Bonus (1));&amp;br;戦闘開始時自動発動：Summon Lesser Air Elemental|
|&gt;|&gt;|&gt;|&gt;|BGCOLOR(#F5F5F5):風魔法増強。風の精霊のお供も付く|
|BGCOLOR(#000000):&amp;ref(Item/Misc/Flying-Carpet.jpg,nolink,75x75,Flying Carpet);|BGCOLOR(BLACK):COLOR(WHITE):''Flying Carpet''|雑貨|&amp;ref(Spell/P_Air.jpg,nolink,25x25,Air);3|&amp;ref(Spell/V_Air.jpg,nolink,25x25,Air Gem);15|
|~|&gt;|&gt;|&gt;|空輸：容量14、速度20|
|&gt;|&gt;|&gt;|&gt;|BGCOLOR(#F5F5F5):小型輸送機。鈍重な兵も素早く輸送する|
|BGCOLOR(#000000):&amp;ref(Item/Misc/Dancing-Shield.jpg,nolink,75x75,Dancing Shield);|BGCOLOR(BLACK):COLOR(WHITE):''Dancing Shield''|雑貨|&amp;ref(Spell/P_Air.jpg,nolink,25x25,Air);1&amp;ref(Spell/P_Earth.jpg,nolink,25x25,Earth);1|&amp;ref(Spell/V_Air.jpg,nolink,25x25,Air Gem);5&amp;ref(Spell/V_Earth.jpg,nolink,25x25,Earth Gem);5|
|~|&gt;|&gt;|&gt;|&amp;ref(Item/Protective-Force.jpg,nolink,25x25,Protective Force (20));|
|&gt;|&gt;|&gt;|&gt;|BGCOLOR(#F5F5F5):不確実だが強力な追加防御|
|BGCOLOR(#000000):&amp;ref(Item/Misc/Enchanted-Mirror.jpg,nolink,75x75,Enchanted Mirror);|BGCOLOR(BLACK):COLOR(WHITE):''Enchanted Mirror''|雑貨|&amp;ref(Spell/P_Air.jpg,nolink,25x25,Air);2|&amp;ref(Spell/V_Air.jpg,nolink,25x25,Air Gem);10|
|~|&gt;|&gt;|&gt;|軍勢規模欺瞞：+75|
|&gt;|&gt;|&gt;|&gt;|BGCOLOR(#F5F5F5):大軍が居るかのように思わせる。要塞と組み合わせるのが良い|
|BGCOLOR(#000000):&amp;ref(Item/Misc/Cauldron-of-the-Elven-Halls.jpg,nolink,75x75,Cauldron of the Elven Halls);|BGCOLOR(BLACK):COLOR(WHITE):''Cauldron of the Elven Halls''|雑貨|&amp;ref(Spell/P_Air.jpg,nolink,25x25,Air);3|&amp;ref(Spell/V_Air.jpg,nolink,25x25,Air Gem);15|
|~|&gt;|&gt;|&gt;|軍勢規模欺瞞：-75|
|&gt;|&gt;|&gt;|&gt;|BGCOLOR(#F5F5F5):多数の兵を隠蔽。完全な隠蔽も十分可能|
|BGCOLOR(#000000):&amp;ref(Item/Misc/Amulet-of-the-Fish.jpg,nolink,75x75,Amulet of the Fish);|BGCOLOR(BLACK):COLOR(WHITE):''Amulet of the Fish''|雑貨|&amp;ref(Spell/P_Water.jpg,nolink,25x25,Water);1&amp;ref(Spell/P_Air.jpg,nolink,25x25,Air);1|&amp;ref(Spell/V_Water.jpg,nolink,25x25,Water Gem);5&amp;ref(Spell/V_Air.jpg,nolink,25x25,Air Gem);5|
|~|&gt;|&gt;|&gt;|空気呼吸付加|
|&gt;|&gt;|&gt;|&gt;|BGCOLOR(#F5F5F5):魚が陸に上がるための品。誰でも使えるのが売り|
|BGCOLOR(#000000):&amp;ref(Item/Misc/Manual-of-Water-Breathing.jpg,nolink,75x75,Manual of Water Breathing);|BGCOLOR(BLACK):COLOR(WHITE):''Manual of Water Breathing''|雑貨|&amp;ref(Spell/P_Nature.jpg,nolink,25x25,Nature);3&amp;ref(Spell/P_Water.jpg,nolink,25x25,Water);1|&amp;ref(Spell/V_Nature.jpg,nolink,25x25,Nature Gem);15&amp;ref(Spell/V_Water.jpg,nolink,25x25,Water Gem);5|
|~|&gt;|&gt;|&gt;|&amp;ref(Item/Water-Breathing.jpg,nolink,25x25,Gift of Water Breathing (50));|
|&gt;|&gt;|&gt;|&gt;|BGCOLOR(#F5F5F5):やや値の張る水中呼吸の書。容量はそれなり|
|BGCOLOR(#000000):&amp;ref(Item/Misc/Girdle-of-Might.jpg,nolink,75x75,Girdle of Might);|BGCOLOR(BLACK):COLOR(WHITE):''Girdle of Might''|雑貨|&amp;ref(Spell/P_Earth.jpg,nolink,25x25,Earth);1|&amp;ref(Spell/V_Earth.jpg,nolink,25x25,Earth Gem);5|
|~|&gt;|&gt;|&gt;|&amp;ref(Item/Reinvigoration.jpg,nolink,25x25,Reinvigoration (3));&amp;br;筋力+3|
|&gt;|&gt;|&gt;|&gt;|BGCOLOR(#F5F5F5):筋力と持久力を提供。魔術師にでも役立つ|
|BGCOLOR(#000000):&amp;ref(Item/Misc/Crystal-Matrix.jpg,nolink,75x75,Crystal Matrix);|BGCOLOR(BLACK):COLOR(WHITE):''Crystal Matrix''|雑貨|&amp;ref(Spell/P_Earth.jpg,nolink,25x25,Earth);1&amp;ref(Spell/P_Astral.jpg,nolink,25x25,Astral);1|&amp;ref(Spell/V_Earth.jpg,nolink,25x25,Earth Gem);5&amp;ref(Spell/V_Astral.jpg,nolink,25x25,Astral Pearl);5|
|~|&gt;|&gt;|&gt;|&amp;ref(Item/Communion-Master.jpg,nolink,25x25,Communion Master);|
|&gt;|&gt;|&gt;|&gt;|BGCOLOR(#F5F5F5):準備の手間を省ける。聖以外の魔法技能が必要|
|BGCOLOR(#000000):&amp;ref(Item/Misc/Slave-Matrix.jpg,nolink,75x75,Slave Matrix);|BGCOLOR(BLACK):COLOR(WHITE):''Slave Matrix''|雑貨|&amp;ref(Spell/P_Earth.jpg,nolink,25x25,Earth);1&amp;ref(Spell/P_Astral.jpg,nolink,25x25,Astral);1|&amp;ref(Spell/V_Earth.jpg,nolink,25x25,Earth Gem);5&amp;ref(Spell/V_Astral.jpg,nolink,25x25,Astral Pearl);5|
|~|&gt;|&gt;|&gt;|&amp;ref(Item/Communion-Slave.jpg,nolink,25x25,Communion Slave);|
|&gt;|&gt;|&gt;|&gt;|BGCOLOR(#F5F5F5):時間短縮に。聖以外の魔法技能さえあれば機能する|
|BGCOLOR(#000000):&amp;ref(Item/Misc/Amulet-of-Antimagic.jpg,nolink,75x75,Amulet of Antimagic);|BGCOLOR(BLACK):COLOR(WHITE):''Amulet of Antimagic''|雑貨|&amp;ref(Spell/P_Astral.jpg,nolink,25x25,Astral);1|&amp;ref(Spell/V_Astral.jpg,nolink,25x25,Astral Pearl);5|
|~|&gt;|&gt;|&gt;|魔法抵抗+4|
|&gt;|&gt;|&gt;|&gt;|BGCOLOR(#F5F5F5):特定の攻撃への優れた対策。大型の指揮官には重要|
|BGCOLOR(#000000):&amp;ref(Item/Misc/Spell-Focus.jpg,nolink,75x75,Spell Focus);|BGCOLOR(BLACK):COLOR(WHITE):''Spell Focus''|雑貨|&amp;ref(Spell/P_Astral.jpg,nolink,25x25,Astral);1|&amp;ref(Spell/V_Astral.jpg,nolink,25x25,Astral Pearl);5|
|~|&gt;|&gt;|&gt;|&amp;ref(Item/Fool's-Luck.jpg,nolink,25x25,Fool's Luck);&amp;br;抵抗貫通修正+1|
|&gt;|&gt;|&gt;|&gt;|BGCOLOR(#F5F5F5):対応する呪文を使うには非常に優秀。妙なおまけも|
|BGCOLOR(#000000):&amp;ref(Item/Misc/Eye-of-the-Void.jpg,nolink,75x75,Eye of the Void);|BGCOLOR(BLACK):COLOR(WHITE):''Eye of the Void''|雑貨|&amp;ref(Spell/P_Astral.jpg,nolink,25x25,Astral);1|&amp;ref(Spell/V_Astral.jpg,nolink,25x25,Astral Pearl);5|
|~|&gt;|&gt;|&gt;|&amp;ref(Item/Spirit-Sight.jpg,nolink,25x25,Spirit Sight);&amp;br;&amp;ref(Item/Horror-Marked.jpg,nolink,25x25,Causes Horror Mark);&amp;ref(Item/Affliction.jpg,nolink,25x25,Lost one eye);&amp;br;魔法抵抗-2、抵抗貫通修正+2&amp;br;装備解除不可|
|&gt;|&gt;|&gt;|&gt;|BGCOLOR(#F5F5F5):自分も相手も抵抗が困難に。危険も秘める|
|BGCOLOR(#000000):&amp;ref(Item/Misc/Stone-Sphere.jpg,nolink,75x75,Stone Sphere);|BGCOLOR(BLACK):COLOR(WHITE):''Stone Sphere''|雑貨|&amp;ref(Spell/P_Astral.jpg,nolink,25x25,Astral);2&amp;ref(Spell/P_Earth.jpg,nolink,25x25,Earth);1|&amp;ref(Spell/V_Astral.jpg,nolink,25x25,Astral Pearl);10&amp;ref(Spell/V_Earth.jpg,nolink,25x25,Earth Gem);5|
|~|&gt;|&gt;|&gt;|&amp;ref(Item/Horror-Marked.jpg,nolink,25x25,Causes Horror Mark);&amp;br;非戦闘時使用可能：Astral Window|
|&gt;|&gt;|&gt;|&gt;|BGCOLOR(#F5F5F5):初期費用だけで好きなだけ覗き見ができる|
|BGCOLOR(#000000):&amp;ref(Item/Misc/Crystal-Coin.jpg,nolink,75x75,Crystal Coin);|BGCOLOR(BLACK):COLOR(WHITE):''Crystal Coin''|雑貨|&amp;ref(Spell/P_Astral.jpg,nolink,25x25,Astral);2&amp;ref(Spell/P_Earth.jpg,nolink,25x25,Earth);2|&amp;ref(Spell/V_Astral.jpg,nolink,25x25,Astral Pearl);10&amp;ref(Spell/V_Earth.jpg,nolink,25x25,Earth Gem);10|
|~|&gt;|&gt;|&gt;|&amp;ref(Spell/P_Astral.jpg,nolink,25x25,Astral Magic Bonus (1));|
|&gt;|&gt;|&gt;|&gt;|BGCOLOR(#F5F5F5):星魔法増強。やや作りにくい|
|BGCOLOR(#000000):&amp;ref(Item/Misc/Amulet-of-the-Dead.jpg,nolink,75x75,Amulet of the Dead);|BGCOLOR(BLACK):COLOR(WHITE):''Amulet of the Dead''|雑貨|&amp;ref(Spell/P_Death.jpg,nolink,25x25,Death);1|&amp;ref(Spell/V_Death.jpg,nolink,25x25,Death Gem);5|
|~|&gt;|&gt;|&gt;|&amp;ref(Nation/UndeadLead.jpg,nolink,25x25,Undead Leadership (5));&amp;br;&amp;ref(Item/Reanimation-Bonus.jpg,nolink,25x25,Reanimation Bonus (2/2));&amp;br;戦闘時使用可能：Animate Skeleton|
|&gt;|&gt;|&gt;|&gt;|BGCOLOR(#F5F5F5):下等なアンデッドの製造に。戦闘での用途も持つ|
|BGCOLOR(#000000):&amp;ref(Item/Misc/Skull-Mentor.jpg,nolink,75x75,Skull Mentor);|BGCOLOR(BLACK):COLOR(WHITE):''Skull Mentor''|雑貨|&amp;ref(Spell/P_Death.jpg,nolink,25x25,Death);2|&amp;ref(Spell/V_Death.jpg,nolink,25x25,Death Gem);10|
|~|&gt;|&gt;|&gt;|&amp;ref(Item/Adept-Researcher.jpg,nolink,25x25,Adept Researcher (14));|
|&gt;|&gt;|&gt;|&gt;|BGCOLOR(#F5F5F5):研究力の大幅な増強。価格も相応に高い|
|BGCOLOR(#000000):&amp;ref(Item/Misc/Bane-Venom-Charm.jpg,nolink,75x75,Bane Venom Charm);|BGCOLOR(BLACK):COLOR(WHITE):''Bane Venom Charm''|雑貨|&amp;ref(Spell/P_Death.jpg,nolink,25x25,Death);2|&amp;ref(Spell/V_Death.jpg,nolink,25x25,Death Gem);10|
|~|&gt;|&gt;|&gt;|&amp;ref(Item/Reaper.jpg,nolink,25x25,Reaper (10));&amp;br;&amp;ref(Item/Diseased.jpg,nolink,25x25,Diseased);|
|&gt;|&gt;|&gt;|&gt;|BGCOLOR(#F5F5F5):破壊工作用。取扱注意|
|BGCOLOR(#000000):&amp;ref(Item/Misc/Horn-of-Valor.jpg,nolink,75x75,Horn of Valor);|BGCOLOR(BLACK):COLOR(WHITE):''Horn of Valor''|雑貨|&amp;ref(Spell/P_Nature.jpg,nolink,25x25,Nature);1|&amp;ref(Spell/V_Nature.jpg,nolink,25x25,Nature Gem);5|
|~|&gt;|&gt;|&gt;|&amp;ref(Item/Inspirational.jpg,nolink,25x25,Inspirational (1));|
|&gt;|&gt;|&gt;|&gt;|BGCOLOR(#F5F5F5):指揮官が持つだけで有効。量産も容易|
|BGCOLOR(#000000):&amp;ref(Item/Misc/Acorn-Necklace.jpg,nolink,75x75,Acorn Necklace);|BGCOLOR(BLACK):COLOR(WHITE):''Acorn Necklace''|雑貨|&amp;ref(Spell/P_Nature.jpg,nolink,25x25,Nature);1&amp;ref(Spell/P_Earth.jpg,nolink,25x25,Earth);1|&amp;ref(Spell/V_Nature.jpg,nolink,25x25,Nature Gem);5&amp;ref(Spell/V_Earth.jpg,nolink,25x25,Earth Gem);5|
|~|&gt;|&gt;|&gt;|&amp;ref(Item/Shock-Resistant.jpg,nolink,25x25,Shock Resistant (15));&amp;br;&amp;ref(Item/Lucky.jpg,nolink,25x25,Lucky);|
|&gt;|&gt;|&gt;|&gt;|BGCOLOR(#F5F5F5):電撃に強いお守り。星に頼らず幸運を得る|
|BGCOLOR(#000000):&amp;ref(Item/Misc/Endless-Bag-of-Wine.jpg,nolink,75x75,Endless Bag of Wine);|BGCOLOR(BLACK):COLOR(WHITE):''Endless Bag of Wine''|雑貨|&amp;ref(Spell/P_Nature.jpg,nolink,25x25,Nature);1|&amp;ref(Spell/V_Nature.jpg,nolink,25x25,Nature Gem);5|
|~|&gt;|&gt;|&gt;|&amp;ref(Item/Supply-Bonus.jpg,nolink,25x25,Supply Bonus (50));|
|&gt;|&gt;|&gt;|&gt;|BGCOLOR(#F5F5F5):食事代わりの酒。容量は小さいが安価|
|BGCOLOR(#000000):&amp;ref(Item/Misc/Amulet-of-Giants.jpg,nolink,75x75,Amulet of Giants);|BGCOLOR(BLACK):COLOR(WHITE):''Amulet of Giants''|雑貨|&amp;ref(Spell/P_Nature.jpg,nolink,25x25,Nature);1|&amp;ref(Spell/V_Nature.jpg,nolink,25x25,Nature Gem);5|
|~|&gt;|&gt;|&gt;|&amp;ref(Item/Enlarged.jpg,nolink,25x25,Enlarged (Up to Size 4));|
|&gt;|&gt;|&gt;|&gt;|BGCOLOR(#F5F5F5):サイズ4までの制限で巨大化。利点と欠点を併せ持つ|
|BGCOLOR(#000000):&amp;ref(Item/Misc/Lychantropos'-Amulet.jpg,nolink,75x75,Lychantropos' Amulet);|BGCOLOR(BLACK):COLOR(WHITE):''Lychantropos' Amulet''|雑貨|&amp;ref(Spell/P_Nature.jpg,nolink,25x25,Nature);2|&amp;ref(Spell/V_Nature.jpg,nolink,25x25,Nature Gem);10|
|~|&gt;|&gt;|&gt;|&amp;ref(Item/Gone-Berserk.jpg,nolink,25x25,Gone Berserk);&amp;ref(Item/Darkvision.jpg,nolink,25x25,Darkvision (50));&amp;ref(Item/Regeneration.jpg,nolink,25x25,Regeneration (10));&amp;br;筋力+4&amp;br;装備解除不可&amp;br;ターン毎に低確率でSkinshifterへ変身|
|&gt;|&gt;|&gt;|&gt;|BGCOLOR(#F5F5F5):効果は豊富だが扱いが難しい|
|BGCOLOR(#000000):&amp;ref(Item/Misc/Ring-of-Regeneration.jpg,nolink,75x75,Ring of Regeneration);|BGCOLOR(BLACK):COLOR(WHITE):''Ring of Regeneration''|雑貨|&amp;ref(Spell/P_Nature.jpg,nolink,25x25,Nature);2|&amp;ref(Spell/V_Nature.jpg,nolink,25x25,Nature Gem);10|
|~|&gt;|&gt;|&gt;|&amp;ref(Item/Regeneration.jpg,nolink,25x25,Regeneration (10));|
|&gt;|&gt;|&gt;|&gt;|BGCOLOR(#F5F5F5):HPが高いものの生存力を大きく高める|
|BGCOLOR(#000000):&amp;ref(Item/Misc/Amulet-of-Resilience.jpg,nolink,75x75,Amulet of Resilience);|BGCOLOR(BLACK):COLOR(WHITE):''Amulet of Resilience''|雑貨|&amp;ref(Spell/P_Nature.jpg,nolink,25x25,Nature);2|&amp;ref(Spell/V_Nature.jpg,nolink,25x25,Nature Gem);10|
|~|&gt;|&gt;|&gt;|&amp;ref(Item/Reinvigoration.jpg,nolink,25x25,Reinvigoration (5));|
|&gt;|&gt;|&gt;|&gt;|BGCOLOR(#F5F5F5):持久力を大幅に向上。魔術師にも役立つ|
|BGCOLOR(#000000):&amp;ref(Item/Misc/Cornucopia.jpg,nolink,75x75,Cornucopia);|BGCOLOR(BLACK):COLOR(WHITE):''Cornucopia''|雑貨|&amp;ref(Spell/P_Nature.jpg,nolink,25x25,Nature);3|&amp;ref(Spell/V_Nature.jpg,nolink,25x25,Nature Gem);15|
|~|&gt;|&gt;|&gt;|&amp;ref(Item/Supply-Bonus.jpg,nolink,25x25,Supply Bonus (50));&amp;br;&amp;ref(Spell/Vt_Nature.jpg,nolink,25x25,Temporary Nature Gem (2));|
|&gt;|&gt;|&gt;|&gt;|BGCOLOR(#F5F5F5):食糧と緑の宝石を提供。活用できる魔術師が持ちたい|
|BGCOLOR(#000000):&amp;ref(Item/Misc/Miraculous-Cure-All-Elixir.jpg,nolink,75x75,Miraculous Cure All Elixir);|BGCOLOR(BLACK):COLOR(WHITE):''Miraculous Cure All Elixir''|雑貨|&amp;ref(Spell/P_Nature.jpg,nolink,25x25,Nature);5|&amp;ref(Spell/V_Nature.jpg,nolink,25x25,Nature Gem);40|
|~|&gt;|&gt;|&gt;|&amp;ref(Item/Disease-Healer.jpg,nolink,25x25,Disease Healer (1));|
|&gt;|&gt;|&gt;|&gt;|BGCOLOR(#F5F5F5):病気を誰でも治療できる。高価だが繰り返し利用可|
|BGCOLOR(#000000):&amp;ref(Item/Misc/Astral-Serpent.jpg,nolink,75x75,Astral Serpent);|BGCOLOR(BLACK):COLOR(WHITE):''Astral Serpent''|雑貨|&amp;ref(Spell/P_Nature.jpg,nolink,25x25,Nature);1&amp;ref(Spell/P_Astral.jpg,nolink,25x25,Astral);1|&amp;ref(Spell/V_Nature.jpg,nolink,25x25,Nature Gem);5&amp;ref(Spell/V_Astral.jpg,nolink,25x25,Astral Pearl);5|
|~|&gt;|&gt;|&gt;|攻撃力：3&amp;ref(Item/D_Pierce.jpg,nolink,25x25,Pierce Damage);&amp;ref(Item/D_Magic.jpg,nolink,25x25,Magic Damage);&amp;br;防御無視&amp;br;筋力加算なし&amp;br;攻撃修正：3&amp;br;防御修正：0&amp;br;長さ：2&amp;br;負傷時追撃：Death Poison&amp;br;&amp;br;&amp;ref(Item/Poison-Resistant.jpg,nolink,25x25,Poison Resistant (5));|
|&gt;|&gt;|&gt;|&gt;|BGCOLOR(#F5F5F5):猛毒の追撃。効く相手は多い|
|BGCOLOR(#000000):&amp;ref(Item/Misc/Sanguine-Dowsing-Rod.jpg,nolink,75x75,Sanguine Dowsing Rod);|BGCOLOR(BLACK):COLOR(WHITE):''Sanguine Dowsing Rod''|雑貨|&amp;ref(Spell/P_Blood.jpg,nolink,25x25,Blood);1|&amp;ref(Spell/V_Blood.jpg,nolink,25x25,Blood Slave);5|
|~|&gt;|&gt;|&gt;|&amp;ref(Item/Blood-Searcher.jpg,nolink,25x25,Blood Searcher (1));|
|&gt;|&gt;|&gt;|&gt;|BGCOLOR(#F5F5F5):奴隷探しの友。使わない手はない|
|BGCOLOR(#000000):&amp;ref(Item/Misc/Brazen-Vessel.jpg,nolink,75x75,Brazen Vessel);|BGCOLOR(BLACK):COLOR(WHITE):''Brazen Vessel''|雑貨|&amp;ref(Spell/P_Blood.jpg,nolink,25x25,Blood);5|&amp;ref(Spell/V_Blood.jpg,nolink,25x25,Blood Slave);40|
|~|&gt;|&gt;|&gt;|&amp;ref(Spell/P_Blood.jpg,nolink,25x25,Blood Magic Bonus (1));|
|&gt;|&gt;|&gt;|&gt;|BGCOLOR(#F5F5F5):血魔法増強。条件は厳しいが癖はない|
|BGCOLOR(#000000):&amp;ref(Item/Misc/The-Heart-of-Life.jpg,nolink,75x75,The Heart of Life);|BGCOLOR(BLACK):COLOR(WHITE):''The Heart of Life''|雑貨|&amp;ref(Spell/P_Blood.jpg,nolink,25x25,Blood);3|&amp;ref(Spell/V_Blood.jpg,nolink,25x25,Blood Slave);15|
|~|&gt;|&gt;|&gt;|&amp;ref(Item/Poison-Resistant.jpg,nolink,25x25,Poison Resistant (5));&amp;ref(Item/Reinvigoration.jpg,nolink,25x25,Reinvigoration (10));&amp;br;&amp;ref(Item/Affliction.jpg,nolink,25x25,Chest Wound);&amp;br;老化抑止：50%&amp;br;製造費軽減対象外&amp;br;無生物使用不可&amp;br;装備解除不可|
|&gt;|&gt;|&gt;|&gt;|BGCOLOR(#F5F5F5):強力な疲労回復。ただし疲れやすくもなる|
|BGCOLOR(#000000):&amp;ref(Item/Misc/Lifelong-Protection.jpg,nolink,75x75,Lifelong Protection);|BGCOLOR(BLACK):COLOR(WHITE):''Lifelong Protection''|雑貨|&amp;ref(Spell/P_Blood.jpg,nolink,25x25,Blood);2|&amp;ref(Spell/V_Blood.jpg,nolink,25x25,Blood Slave);40|
|~|&gt;|&gt;|&gt;|&amp;ref(Nation/UndeadLead.jpg,nolink,25x25,Undead Leadership (5));&amp;ref(Item/Horror-Marked.jpg,nolink,25x25,Causes Horror Mark);&amp;br;戦闘中自動発動：Summon 2 Imps&amp;br;製造費軽減対象外&amp;br;装備解除不可|
|&gt;|&gt;|&gt;|&gt;|BGCOLOR(#F5F5F5):Impの群れが押し寄せる。多数持ち込むと凶悪|
|BGCOLOR(#000000):&amp;ref(Item/Misc/Blood-Stone.jpg,nolink,75x75,Blood Stone);|BGCOLOR(BLACK):COLOR(WHITE):''Blood Stone''|雑貨|&amp;ref(Spell/P_Blood.jpg,nolink,25x25,Blood);3&amp;ref(Spell/P_Earth.jpg,nolink,25x25,Earth);2|&amp;ref(Spell/V_Blood.jpg,nolink,25x25,Blood Slave);15&amp;ref(Spell/V_Earth.jpg,nolink,25x25,Earth Gem);10|
|~|&gt;|&gt;|&gt;|&amp;ref(Spell/P_Earth.jpg,nolink,25x25,Earth Magic Bonus (1));&amp;ref(Spell/Vt_Earth.jpg,nolink,25x25,Temporary Earth Gem (1));|
|&gt;|&gt;|&gt;|&gt;|BGCOLOR(#F5F5F5):地魔法増強。厄介な製造条件の代わりに優秀な機能|
|BGCOLOR(#000000):&amp;ref(Item/Misc/Water-Lens.jpg,nolink,75x75,Water Lens);|BGCOLOR(BLACK):COLOR(WHITE):''Water Lens''|雑貨|&amp;ref(Spell/P_Water.jpg,nolink,25x25,Water);1|&amp;ref(Spell/V_Water.jpg,nolink,25x25,Water Gem);5|
|~|&gt;|&gt;|&gt;|&amp;ref(Item/Far-Caster.jpg,nolink,25x25,Far Caster (Water, 1));&amp;ref(Spell/Vt_Water.jpg,nolink,25x25,Temporary Water Gem (1));|
|&gt;|&gt;|&gt;|&gt;|BGCOLOR(#F5F5F5):水魔法を支援する品。安価で扱いやすい|
</v>
      </c>
    </row>
    <row r="5" spans="1:8" x14ac:dyDescent="0.15">
      <c r="A5">
        <v>6</v>
      </c>
      <c r="B5" t="str">
        <f ca="1">"**Construction Lv"&amp;$A5&amp;" "&amp;IF($A5=0,"(Trinkets)",IF($A5=2,"(Lesser Magic Items)",IF($A5=4,"(Greater Magic Items)",IF($A5=6,"(Very Poweful Magic Items)",IF($A5=8,"(Unique Magic Artifacts)",IF($A5=12,"(Unforgeable Unique Items)",""))))))&amp;CHAR(10)&amp;IFERROR(myConcat(INDIRECT("Item!FH"&amp;MATCH(ItemOutput!B$1&amp;ItemOutput!$A5&amp;"S",Item!$A:$A,0)&amp;":FH"&amp;MATCH(ItemOutput!B$1&amp;ItemOutput!$A5&amp;"E",Item!$A:$A,0))),myConcat(INDIRECT("Item!FH"&amp;MATCH(ItemOutput!B$1&amp;ItemOutput!$A5&amp;"S",Item!$A:$A,0))))</f>
        <v xml:space="preserve">**Construction Lv6 (Very Poweful Magic Items)
|BGCOLOR(#000000):&amp;ref(Item/SH Weapons/Fire-Brand.jpg,nolink,75x75,Fire Brand);|BGCOLOR(BLACK):COLOR(WHITE):''Fire Brand''|片手|&amp;ref(Spell/P_Fire.jpg,nolink,25x25,Fire);1&amp;ref(Spell/P_Earth.jpg,nolink,25x25,Earth);1|&amp;ref(Spell/V_Fire.jpg,nolink,25x25,Fire Gem);5&amp;ref(Spell/V_Earth.jpg,nolink,25x25,Earth Gem);5|
|~|&gt;|&gt;|&gt;|攻撃力：8&amp;ref(Item/D_Slash.jpg,nolink,25x25,Slash Damage);&amp;ref(Item/D_Magic.jpg,nolink,25x25,Magic Damage);&amp;br;防御貫通&amp;br;攻撃修正：3&amp;br;防御修正：0&amp;br;長さ：1&amp;br;攻撃時追撃：Small Area Fire&amp;br;&amp;br;&amp;ref(Item/Fire-Resistant.jpg,nolink,25x25,Fire Resistant (5));&amp;br;士気+2|
|&gt;|&gt;|&gt;|&gt;|BGCOLOR(#F5F5F5):小範囲に炎を浴びせる。雑魚の掃除に|
|BGCOLOR(#000000):&amp;ref(Item/SH Weapons/Axe-of-Hate.jpg,nolink,75x75,Axe of Hate);|BGCOLOR(BLACK):COLOR(WHITE):''Axe of Hate''|片手|&amp;ref(Spell/P_Nature.jpg,nolink,25x25,Nature);2|&amp;ref(Spell/V_Nature.jpg,nolink,25x25,Nature Gem);10|
|~|&gt;|&gt;|&gt;|攻撃力：13&amp;ref(Item/D_Slash.jpg,nolink,25x25,Slash Damage);&amp;ref(Item/D_Magic.jpg,nolink,25x25,Magic Damage);&amp;br;攻撃修正：4&amp;br;防御修正：0&amp;br;長さ：1&amp;br;負傷時追撃：Fatigue and Disease&amp;br;&amp;br;&amp;ref(Item/Susceptible-to-Poison.jpg,nolink,25x25,Susceptible to Poison (15));|
|&gt;|&gt;|&gt;|&gt;|BGCOLOR(#F5F5F5):疲労と病気を与える斧。毒物には要注意|
|BGCOLOR(#000000):&amp;ref(Item/SH Weapons/Dragon-Sceptre.jpg,nolink,75x75,Dragon Sceptre);|BGCOLOR(BLACK):COLOR(WHITE):''Dragon Sceptre''|片手|&amp;ref(Spell/P_Fire.jpg,nolink,25x25,Fire);2|&amp;ref(Spell/V_Fire.jpg,nolink,25x25,Fire Gem);10|
|~|&gt;|&gt;|&gt;|攻撃力：-2&amp;ref(Item/D_Blunt.jpg,nolink,25x25,Blunt Damage);&amp;ref(Item/D_Magic.jpg,nolink,25x25,Magic Damage);&amp;br;攻撃修正：-2&amp;br;防御修正：0&amp;br;長さ：0&amp;br;&amp;br;&amp;ref(Item/Dragon-Master.jpg,nolink,25x25,Dragon Master (1));&amp;br;戦闘時使用可能：Flame Bolt|
|&gt;|&gt;|&gt;|&gt;|BGCOLOR(#F5F5F5):下等な竜の召喚に。戦闘でも一応使える|
|BGCOLOR(#000000):&amp;ref(Item/SH Weapons/Rod-of-the-Phoenix.jpg,nolink,75x75,Rod of the Phoenix);|BGCOLOR(BLACK):COLOR(WHITE):''Rod of the Phoenix''|片手|&amp;ref(Spell/P_Fire.jpg,nolink,25x25,Fire);4|&amp;ref(Spell/V_Fire.jpg,nolink,25x25,Fire Gem);25|
|~|&gt;|&gt;|&gt;|攻撃力：-2&amp;ref(Item/D_Blunt.jpg,nolink,25x25,Blunt Damage);&amp;ref(Item/D_Magic.jpg,nolink,25x25,Magic Damage);&amp;br;攻撃修正：-2&amp;br;防御修正：0&amp;br;長さ：0&amp;br;&amp;br;戦闘時使用可能：Incinerate|
|&gt;|&gt;|&gt;|&gt;|BGCOLOR(#F5F5F5):有力な攻撃呪文を使える。接近戦は論外|
|BGCOLOR(#000000):&amp;ref(Item/SH Weapons/Evening-Star.jpg,nolink,75x75,Evening Star);|BGCOLOR(BLACK):COLOR(WHITE):''Evening Star''|片手|&amp;ref(Spell/P_Fire.jpg,nolink,25x25,Fire);1&amp;ref(Spell/P_Death.jpg,nolink,25x25,Death);1|&amp;ref(Spell/V_Fire.jpg,nolink,25x25,Fire Gem);5&amp;ref(Spell/V_Death.jpg,nolink,25x25,Death Gem);5|
|~|&gt;|&gt;|&gt;|攻撃力：10&amp;ref(Item/D_Blunt.jpg,nolink,25x25,Blunt Damage);&amp;ref(Item/D_Magic.jpg,nolink,25x25,Magic Damage);&amp;br;対盾攻撃修正+2&amp;br;攻撃修正：6&amp;br;防御修正：-2&amp;br;長さ：1&amp;br;攻撃時追撃：Fire and Weakness|
|&gt;|&gt;|&gt;|&gt;|BGCOLOR(#F5F5F5):弱体化の炎を小範囲に放つ。丈夫なものも油断できない|
|BGCOLOR(#000000):&amp;ref(Item/SH Weapons/Star-of-Thraldom.jpg,nolink,75x75,Star of Thraldom);|BGCOLOR(BLACK):COLOR(WHITE):''Star of Thraldom''|片手|&amp;ref(Spell/P_Air.jpg,nolink,25x25,Air);1|&amp;ref(Spell/V_Air.jpg,nolink,25x25,Air Gem);5|
|~|&gt;|&gt;|&gt;|攻撃力：10&amp;ref(Item/D_Blunt.jpg,nolink,25x25,Blunt Damage);&amp;ref(Item/D_Magic.jpg,nolink,25x25,Magic Damage);&amp;br;対盾攻撃修正+2&amp;br;攻撃修正：6&amp;br;防御修正：-2&amp;br;長さ：1&amp;br;攻撃時追撃：False Fetter|
|&gt;|&gt;|&gt;|&gt;|BGCOLOR(#F5F5F5):幻の枷で敵を捕縛。弱い敵の足止めに|
|BGCOLOR(#000000):&amp;ref(Item/SH Weapons/Shadow-Brand.jpg,nolink,75x75,Shadow Brand);|BGCOLOR(BLACK):COLOR(WHITE):''Shadow Brand''|片手|&amp;ref(Spell/P_Death.jpg,nolink,25x25,Death);2&amp;ref(Spell/P_Earth.jpg,nolink,25x25,Earth);1|&amp;ref(Spell/V_Death.jpg,nolink,25x25,Death Gem);10&amp;ref(Spell/V_Earth.jpg,nolink,25x25,Earth Gem);5|
|~|&gt;|&gt;|&gt;|攻撃力：12&amp;ref(Item/D_Slash.jpg,nolink,25x25,Slash Damage);&amp;ref(Item/D_Magic.jpg,nolink,25x25,Magic Damage);&amp;br;防御貫通&amp;br;攻撃修正：4&amp;br;防御修正：1&amp;br;長さ：1&amp;br;攻撃時追撃：Leeching Darkness|
|&gt;|&gt;|&gt;|&gt;|BGCOLOR(#F5F5F5):広範囲を薙ぎ倒す。自身も危険に晒される|
|BGCOLOR(#000000):&amp;ref(Item/SH Weapons/Blood-Thorn.jpg,nolink,75x75,Blood Thorn);|BGCOLOR(BLACK):COLOR(WHITE):''Blood Thorn''|片手|&amp;ref(Spell/P_Blood.jpg,nolink,25x25,Blood);3|&amp;ref(Spell/V_Blood.jpg,nolink,25x25,Blood Slave);15|
|~|&gt;|&gt;|&gt;|攻撃力：4&amp;ref(Item/D_Pierce.jpg,nolink,25x25,Pierce Damage);&amp;ref(Item/D_Magic.jpg,nolink,25x25,Magic Damage);&amp;br;吸収攻撃（上限5）&amp;br;攻撃修正：2&amp;br;防御修正：0&amp;br;長さ：0&amp;br;&amp;br;&amp;ref(Spell/P_Blood.jpg,nolink,25x25,Blood Magic Bonus (1));|
|&gt;|&gt;|&gt;|&gt;|BGCOLOR(#F5F5F5):血魔法増強。補助武器にもなり得る|
|BGCOLOR(#000000):&amp;ref(Item/SH Weapons/Demon-Whip.jpg,nolink,75x75,Demon Whip);|BGCOLOR(BLACK):COLOR(WHITE):''Demon Whip''|片手|&amp;ref(Spell/P_Fire.jpg,nolink,25x25,Fire);1&amp;ref(Spell/P_Blood.jpg,nolink,25x25,Blood);1|&amp;ref(Spell/V_Fire.jpg,nolink,25x25,Fire Gem);5&amp;ref(Spell/V_Blood.jpg,nolink,25x25,Blood Slave);5|
|~|&gt;|&gt;|&gt;|攻撃力：2&amp;ref(Item/D_Slash.jpg,nolink,25x25,Slash Damage);&amp;ref(Item/D_Magic.jpg,nolink,25x25,Magic Damage);&amp;br;ダメージ上限1&amp;br;攻撃修正：4&amp;br;防御修正：0&amp;br;長さ：4&amp;br;攻撃時追撃：Small Area Fire|
|&gt;|&gt;|&gt;|&gt;|BGCOLOR(#F5F5F5):小範囲を炎で攻撃する鞭。鞭自体はほぼ迎撃用|
</v>
      </c>
      <c r="C5" t="str">
        <f ca="1">"**Construction Lv"&amp;$A5&amp;" "&amp;IF($A5=0,"(Trinkets)",IF($A5=2,"(Lesser Magic Items)",IF($A5=4,"(Greater Magic Items)",IF($A5=6,"(Very Poweful Magic Items)",IF($A5=8,"(Unique Magic Artifacts)",IF($A5=12,"(Unforgeable Unique Items)",""))))))&amp;CHAR(10)&amp;IFERROR(myConcat(INDIRECT("Item!FH"&amp;MATCH(ItemOutput!C$1&amp;ItemOutput!$A5&amp;"S",Item!$A:$A,0)&amp;":FH"&amp;MATCH(ItemOutput!C$1&amp;ItemOutput!$A5&amp;"E",Item!$A:$A,0))),myConcat(INDIRECT("Item!FH"&amp;MATCH(ItemOutput!C$1&amp;ItemOutput!$A5&amp;"S",Item!$A:$A,0))))</f>
        <v xml:space="preserve">**Construction Lv6 (Very Poweful Magic Items)
|BGCOLOR(#000000):&amp;ref(Item/DH Weapons/Rime-Hammer.jpg,nolink,75x75,Rime Hammer);|BGCOLOR(BLACK):COLOR(WHITE):''Rime Hammer''|両手|&amp;ref(Spell/P_Water.jpg,nolink,25x25,Water);2&amp;ref(Spell/P_Air.jpg,nolink,25x25,Air);1|&amp;ref(Spell/V_Water.jpg,nolink,25x25,Water Gem);10&amp;ref(Spell/V_Air.jpg,nolink,25x25,Air Gem);5|
|~|&gt;|&gt;|&gt;|攻撃力：21&amp;ref(Item/D_Blunt.jpg,nolink,25x25,Blunt Damage);&amp;ref(Item/D_Magic.jpg,nolink,25x25,Magic Damage);&amp;br;筋力加算+25%&amp;br;攻撃修正：5&amp;br;防御修正：1&amp;br;長さ：3&amp;br;攻撃時追撃：Freezing Mist&amp;br;&amp;br;&amp;ref(Item/Cold-Resistant.jpg,nolink,25x25,Cold Resistant (10));|
|&gt;|&gt;|&gt;|&gt;|BGCOLOR(#F5F5F5):短時間残る冷気を放出。多数の敵を削れる|
|BGCOLOR(#000000):&amp;ref(Item/DH Weapons/Treelord's-Staff.jpg,nolink,75x75,Treelord's Staff);|BGCOLOR(BLACK):COLOR(WHITE):''Treelord's Staff''|両手|&amp;ref(Spell/P_Nature.jpg,nolink,25x25,Nature);5|&amp;ref(Spell/V_Nature.jpg,nolink,25x25,Nature Gem);40|
|~|&gt;|&gt;|&gt;|攻撃力：3&amp;ref(Item/D_Blunt.jpg,nolink,25x25,Blunt Damage);&amp;ref(Item/D_Magic.jpg,nolink,25x25,Magic Damage);&amp;br;筋力加算+25%&amp;br;攻撃修正：2&amp;br;防御修正：4&amp;br;長さ：3&amp;br;&amp;br;&amp;ref(Item/Forest-Survival.jpg,nolink,25x25,Forest Survival);&amp;br;&amp;ref(Item/Ivy-Lord.jpg,nolink,25x25,Ivy Lord (1));&amp;ref(Spell/P_Nature.jpg,nolink,25x25,Nature Magic Bonus (2));&amp;ref(Item/Far-Caster.jpg,nolink,25x25,Far Caster (Nature, 1));|
|&gt;|&gt;|&gt;|&gt;|BGCOLOR(#F5F5F5):緑魔法増強。効果は高いが値も張る|
|BGCOLOR(#000000):&amp;ref(Item/DH Weapons/Staff-of-Elemental-Mastery-FW.jpg,nolink,75x75,Staff of Elemental Mastery);|BGCOLOR(BLACK):COLOR(WHITE):''Staff of Elemental Mastery''|両手|&amp;ref(Spell/P_Fire.jpg,nolink,25x25,Fire);4&amp;ref(Spell/P_Water.jpg,nolink,25x25,Water);4|&amp;ref(Spell/V_Fire.jpg,nolink,25x25,Fire Gem);25&amp;ref(Spell/V_Water.jpg,nolink,25x25,Water Gem);25|
|~|&gt;|&gt;|&gt;|攻撃力：3&amp;ref(Item/D_Blunt.jpg,nolink,25x25,Blunt Damage);&amp;ref(Item/D_Magic.jpg,nolink,25x25,Magic Damage);&amp;br;筋力加算+25%&amp;br;攻撃修正：2&amp;br;防御修正：4&amp;br;長さ：3&amp;br;&amp;br;&amp;ref(Item/Fire-Resistant.jpg,nolink,25x25,Fire Resistant (5));&amp;ref(Item/Cold-Resistant.jpg,nolink,25x25,Cold Resistant (5));&amp;br;&amp;ref(Spell/P_Fire.jpg,nolink,25x25,Fire Magic Bonus (1));&amp;ref(Spell/P_Air.jpg,nolink,25x25,Air Magic Bonus (1));&amp;ref(Spell/P_Water.jpg,nolink,25x25,Water Magic Bonus (1));&amp;ref(Spell/P_Earth.jpg,nolink,25x25,Earth Magic Bonus (1));&amp;ref(Item/Far-Caster.jpg,nolink,25x25,Far Caster (Elemental, 1));|
|&gt;|&gt;|&gt;|&gt;|BGCOLOR(#F5F5F5):元素魔法増強。対応範囲が広い|
|BGCOLOR(#000000):&amp;ref(Item/DH Weapons/Carmine-Cleaver.jpg,nolink,75x75,Carmine Cleaver);|BGCOLOR(BLACK):COLOR(WHITE):''Carmine Cleaver''|両手|&amp;ref(Spell/P_Fire.jpg,nolink,25x25,Fire);2&amp;ref(Spell/P_Earth.jpg,nolink,25x25,Earth);1|&amp;ref(Spell/V_Fire.jpg,nolink,25x25,Fire Gem);10&amp;ref(Spell/V_Earth.jpg,nolink,25x25,Earth Gem);5|
|~|&gt;|&gt;|&gt;|攻撃力：18&amp;ref(Item/D_Slash.jpg,nolink,25x25,Slash Damage);&amp;ref(Item/D_Magic.jpg,nolink,25x25,Magic Damage);&amp;br;防御貫通&amp;br;筋力加算+25%&amp;br;攻撃修正：4&amp;br;防御修正：1&amp;br;長さ：2&amp;br;負傷時追撃：Burn Flesh&amp;br;&amp;br;&amp;ref(Item/Fire-Resistant.jpg,nolink,25x25,Fire Resistant (5));&amp;ref(Item/Fire-Shield.jpg,nolink,25x25,Fire Shield (7));|
|&gt;|&gt;|&gt;|&gt;|BGCOLOR(#F5F5F5):炎の追撃と反撃。効く相手には強力|
|BGCOLOR(#000000):&amp;ref(Item/DH Weapons/Bow-of-War.jpg,nolink,75x75,Bow of War);|BGCOLOR(BLACK):COLOR(WHITE):''Bow of War''|両手|&amp;ref(Spell/P_Air.jpg,nolink,25x25,Air);1|&amp;ref(Spell/V_Air.jpg,nolink,25x25,Air Gem);5|
|~|&gt;|&gt;|&gt;|攻撃力：8&amp;ref(Item/D_Pierce.jpg,nolink,25x25,Pierce Damage);&amp;br;筋力加算三分の一&amp;br;筋力加算+25%&amp;br;13回連続攻撃&amp;br;射程：40&amp;br;精度修正：0&amp;br;弾数：7|
|&gt;|&gt;|&gt;|&gt;|BGCOLOR(#F5F5F5):大量の矢を撒き散らす。魔法属性を持たない|
|BGCOLOR(#000000):&amp;ref(Item/DH Weapons/Staff-of-Storms.jpg,nolink,75x75,Staff of Storms);|BGCOLOR(BLACK):COLOR(WHITE):''Staff of Storms''|両手|&amp;ref(Spell/P_Air.jpg,nolink,25x25,Air);5|&amp;ref(Spell/V_Air.jpg,nolink,25x25,Air Gem);40|
|~|&gt;|&gt;|&gt;|攻撃力：3&amp;ref(Item/D_Blunt.jpg,nolink,25x25,Blunt Damage);&amp;ref(Item/D_Magic.jpg,nolink,25x25,Magic Damage);&amp;br;筋力加算+25%&amp;br;攻撃修正：2&amp;br;防御修正：4&amp;br;長さ：3&amp;br;命中時追撃：Shock&amp;br;&amp;br;戦闘時使用可能：Lightning Bolt&amp;br;戦闘開始時自動発動：Storm&amp;br;Corpse Construct召喚数+5|
|&gt;|&gt;|&gt;|&gt;|BGCOLOR(#F5F5F5):嵐を招く杖。射撃や飛行への強烈な対抗策に|
|BGCOLOR(#000000):&amp;ref(Item/DH Weapons/Staff-of-Elemental-Mastery-AE.jpg,nolink,75x75,Staff of Elemental Mastery);|BGCOLOR(BLACK):COLOR(WHITE):''Staff of Elemental Mastery''|両手|&amp;ref(Spell/P_Air.jpg,nolink,25x25,Air);4&amp;ref(Spell/P_Earth.jpg,nolink,25x25,Earth);4|&amp;ref(Spell/V_Air.jpg,nolink,25x25,Air Gem);25&amp;ref(Spell/V_Earth.jpg,nolink,25x25,Earth Gem);25|
|~|&gt;|&gt;|&gt;|攻撃力：3&amp;ref(Item/D_Blunt.jpg,nolink,25x25,Blunt Damage);&amp;ref(Item/D_Magic.jpg,nolink,25x25,Magic Damage);&amp;br;筋力加算+25%&amp;br;攻撃修正：2&amp;br;防御修正：4&amp;br;長さ：3&amp;br;&amp;br;&amp;ref(Item/Shock-Resistant.jpg,nolink,25x25,Shock Resistant (5));&amp;br;&amp;ref(Spell/P_Fire.jpg,nolink,25x25,Fire Magic Bonus (1));&amp;ref(Spell/P_Air.jpg,nolink,25x25,Air Magic Bonus (1));&amp;ref(Spell/P_Water.jpg,nolink,25x25,Water Magic Bonus (1));&amp;ref(Spell/P_Earth.jpg,nolink,25x25,Earth Magic Bonus (1));&amp;ref(Item/Far-Caster.jpg,nolink,25x25,Far Caster (Elemental, 1));&amp;br;常時効果：Stoneskin|
|&gt;|&gt;|&gt;|&gt;|BGCOLOR(#F5F5F5):元素魔法増強。簡易的な防具にもなる|
|BGCOLOR(#000000):&amp;ref(Item/DH Weapons/Demon-Bane.jpg,nolink,75x75,Demon Bane);|BGCOLOR(BLACK):COLOR(WHITE):''Demon Bane''|両手|&amp;ref(Spell/P_Water.jpg,nolink,25x25,Water);2|&amp;ref(Spell/V_Water.jpg,nolink,25x25,Water Gem);10|
|~|&gt;|&gt;|&gt;|攻撃力：15&amp;ref(Item/D_Slash.jpg,nolink,25x25,Slash Damage);&amp;ref(Item/D_Magic.jpg,nolink,25x25,Magic Damage);&amp;br;対デーモン二倍打&amp;br;筋力加算+25%&amp;br;攻撃修正：5&amp;br;防御修正：2&amp;br;長さ：2&amp;br;&amp;br;&amp;ref(Item/Fire-Resistant.jpg,nolink,25x25,Fire Resistant (15));&amp;br;HP+5|
|&gt;|&gt;|&gt;|&gt;|BGCOLOR(#F5F5F5):悪魔殺しの大剣。多少の防御的な機能も備える|
|BGCOLOR(#000000):&amp;ref(Item/DH Weapons/Wave-Breaker.jpg,nolink,75x75,Wave Breaker);|BGCOLOR(BLACK):COLOR(WHITE):''Wave Breaker''|両手|&amp;ref(Spell/P_Water.jpg,nolink,25x25,Water);3|&amp;ref(Spell/V_Water.jpg,nolink,25x25,Water Gem);15|
|~|&gt;|&gt;|&gt;|攻撃力：10&amp;ref(Item/D_Pierce.jpg,nolink,25x25,Pierce Damage);&amp;ref(Item/D_Magic.jpg,nolink,25x25,Magic Damage);&amp;br;筋力加算+25%&amp;br;3回連続攻撃&amp;br;攻撃修正：3&amp;br;防御修正：3&amp;br;長さ：3&amp;br;&amp;br;&amp;ref(Item/Water-Breathing.jpg,nolink,25x25,Water Breathing);&amp;br;戦闘開始時自動発動：Friendly Currents|
|&gt;|&gt;|&gt;|&gt;|BGCOLOR(#F5F5F5):連続攻撃が可能な三叉矛。海戦向けの機能も|
|BGCOLOR(#000000):&amp;ref(Item/DH Weapons/Gate-Cleaver.jpg,nolink,75x75,Gate Cleaver);|BGCOLOR(BLACK):COLOR(WHITE):''Gate Cleaver''|両手|&amp;ref(Spell/P_Earth.jpg,nolink,25x25,Earth);3|&amp;ref(Spell/V_Earth.jpg,nolink,25x25,Earth Gem);15|
|~|&gt;|&gt;|&gt;|攻撃力：29&amp;ref(Item/D_Slash.jpg,nolink,25x25,Slash Damage);&amp;ref(Item/D_Magic.jpg,nolink,25x25,Magic Damage);&amp;br;防御無視&amp;br;筋力加算+25%&amp;br;攻撃修正：-1&amp;br;防御修正：-1&amp;br;長さ：2&amp;br;&amp;br;&amp;ref(Item/Siege-Bonus.jpg,nolink,25x25,Siege Bonus (50));|
|&gt;|&gt;|&gt;|&gt;|BGCOLOR(#F5F5F5):驚異的な威力で防御無視。要塞包囲にも効果的|
|BGCOLOR(#000000):&amp;ref(Item/DH Weapons/Moon-Blade.jpg,nolink,75x75,Moon Blade);|BGCOLOR(BLACK):COLOR(WHITE):''Moon Blade''|両手|&amp;ref(Spell/P_Astral.jpg,nolink,25x25,Astral);1|&amp;ref(Spell/V_Astral.jpg,nolink,25x25,Astral Pearl);5|
|~|&gt;|&gt;|&gt;|攻撃力：13&amp;ref(Item/D_Slash.jpg,nolink,25x25,Slash Damage);&amp;ref(Item/D_Magic.jpg,nolink,25x25,Magic Damage);&amp;br;対魔法生物2倍打&amp;br;筋力加算+25%&amp;br;攻撃修正：4&amp;br;防御修正：5&amp;br;長さ：2|
|&gt;|&gt;|&gt;|&gt;|BGCOLOR(#F5F5F5):魔法生物殺し。効く相手には強烈|
|BGCOLOR(#000000):&amp;ref(Item/DH Weapons/Ethereal-Crossbow.jpg,nolink,75x75,Ethereal Crossbow);|BGCOLOR(BLACK):COLOR(WHITE):''Ethereal Crossbow''|両手|&amp;ref(Spell/P_Astral.jpg,nolink,25x25,Astral);1|&amp;ref(Spell/V_Astral.jpg,nolink,25x25,Astral Pearl);5|
|~|&gt;|&gt;|&gt;|攻撃力：999&amp;ref(Item/D_Pierce.jpg,nolink,25x25,Pierce Damage);&amp;ref(Item/D_Magic.jpg,nolink,25x25,Magic Damage);&amp;br;防御無視&amp;br;筋力加算なし&amp;br;筋力加算+25%&amp;br;抵抗可能&amp;br;2ラウンド毎に1回攻撃&amp;br;射程：45&amp;br;精度修正：5&amp;br;弾数：12&amp;br;水中使用可能|
|&gt;|&gt;|&gt;|&gt;|BGCOLOR(#F5F5F5):即死の弩。扱いはやや難しい|
|BGCOLOR(#000000):&amp;ref(Item/DH Weapons/Banefire-Crossbow.jpg,nolink,75x75,Banefire Crossbow);|BGCOLOR(BLACK):COLOR(WHITE):''Banefire Crossbow''|両手|&amp;ref(Spell/P_Death.jpg,nolink,25x25,Death);1|&amp;ref(Spell/V_Death.jpg,nolink,25x25,Death Gem);5|
|~|&gt;|&gt;|&gt;|攻撃力：10&amp;ref(Item/D_Pierce.jpg,nolink,25x25,Pierce Damage);&amp;ref(Item/D_Magic.jpg,nolink,25x25,Magic Damage);&amp;br;防御貫通&amp;br;筋力加算三分の一&amp;br;筋力加算+25%&amp;br;2ラウンド毎に1回攻撃&amp;br;射程：45&amp;br;精度修正：2&amp;br;弾数：14&amp;br;攻撃時追撃：Area Decay&amp;br;&amp;br;&amp;ref(Item/Cursed.jpg,nolink,25x25,Cursed);|
|&gt;|&gt;|&gt;|&gt;|BGCOLOR(#F5F5F5):腐敗を撒き散らす弩。雑兵の群れにもある程度効く|
|BGCOLOR(#000000):&amp;ref(Item/DH Weapons/Ivory-Bow.jpg,nolink,75x75,Ivory Bow);|BGCOLOR(BLACK):COLOR(WHITE):''Ivory Bow''|両手|&amp;ref(Spell/P_Death.jpg,nolink,25x25,Death);3&amp;ref(Spell/P_Air.jpg,nolink,25x25,Air);1|&amp;ref(Spell/V_Death.jpg,nolink,25x25,Death Gem);15&amp;ref(Spell/V_Air.jpg,nolink,25x25,Air Gem);5|
|~|&gt;|&gt;|&gt;|攻撃力：12&amp;ref(Item/D_Pierce.jpg,nolink,25x25,Pierce Damage);&amp;ref(Item/D_Magic.jpg,nolink,25x25,Magic Damage);&amp;br;防御貫通&amp;br;筋力加算三分の一&amp;br;殺した敵をゾンビ化&amp;br;筋力加算+25%&amp;br;3回連続攻撃&amp;br;射程：50&amp;br;精度修正：2&amp;br;弾数：12&amp;br;負傷時追撃：Decay&amp;br;&amp;br;&amp;ref(Nation/UndeadLead.jpg,nolink,25x25,Undead Leadership (5));|
|&gt;|&gt;|&gt;|&gt;|BGCOLOR(#F5F5F5):敵を素材に肉壁を作る弓。性能自体も侮れない|
|BGCOLOR(#000000):&amp;ref(Item/DH Weapons/Standard-of-the-Damned.jpg,nolink,75x75,Standard of the Damned);|BGCOLOR(BLACK):COLOR(WHITE):''Standard of the Damned''|両手|&amp;ref(Spell/P_Death.jpg,nolink,25x25,Death);4|&amp;ref(Spell/V_Death.jpg,nolink,25x25,Death Gem);25|
|~|&gt;|&gt;|&gt;|攻撃力：1&amp;ref(Item/D_Blunt.jpg,nolink,25x25,Blunt Damage);&amp;br;筋力加算+25%&amp;br;攻撃修正：-2&amp;br;防御修正：-3&amp;br;長さ：4&amp;br;&amp;br;&amp;ref(Item/Causes-Fear.jpg,nolink,25x25,Fear (5));&amp;br;戦闘時使用可能：Drain Life|
|&gt;|&gt;|&gt;|&gt;|BGCOLOR(#F5F5F5):生命力吸収の呪文を使える。殴り合いには使えない|
|BGCOLOR(#000000):&amp;ref(Item/DH Weapons/Banner-of-the-Northern-Star.jpg,nolink,75x75,Banner of the Northern Star);|BGCOLOR(BLACK):COLOR(WHITE):''Banner of the Northern Star''|両手|&amp;ref(Spell/P_Astral.jpg,nolink,25x25,Astral);4|&amp;ref(Spell/V_Astral.jpg,nolink,25x25,Astral Pearl);25|
|~|&gt;|&gt;|&gt;|攻撃力：1&amp;ref(Item/D_Blunt.jpg,nolink,25x25,Blunt Damage);&amp;br;筋力加算+25%&amp;br;攻撃修正：-2&amp;br;防御修正：-3&amp;br;長さ：4&amp;br;&amp;br;魔法抵抗-2&amp;br;戦闘開始時自動発動：Light of the Northern Star|
|&gt;|&gt;|&gt;|&gt;|BGCOLOR(#F5F5F5):あるだけで敵味方全員の星魔法を強化。正しく使えば強力|
|BGCOLOR(#000000):&amp;ref(Item/DH Weapons/Hell-Sword.jpg,nolink,75x75,Hell Sword);|BGCOLOR(BLACK):COLOR(WHITE):''Hell Sword''|両手|&amp;ref(Spell/P_Blood.jpg,nolink,25x25,Blood);2&amp;ref(Spell/P_Fire.jpg,nolink,25x25,Fire);2|&amp;ref(Spell/V_Blood.jpg,nolink,25x25,Blood Slave);10&amp;ref(Spell/V_Fire.jpg,nolink,25x25,Fire Gem);10|
|~|&gt;|&gt;|&gt;|攻撃力：14&amp;ref(Item/D_Slash.jpg,nolink,25x25,Slash Damage);&amp;ref(Item/D_Magic.jpg,nolink,25x25,Magic Damage);&amp;br;吸収攻撃（上限5）&amp;br;筋力加算+25%&amp;br;攻撃修正：5&amp;br;防御修正：1&amp;br;長さ：2&amp;br;&amp;br;&amp;ref(Item/Fire-Resistant.jpg,nolink,25x25,Fire Resistant (10));&amp;ref(Item/Berserker.jpg,nolink,25x25,Berserker (3));|
|&gt;|&gt;|&gt;|&gt;|BGCOLOR(#F5F5F5):生命力を啜る地獄の大剣。狂戦士化との相性も良い|
</v>
      </c>
      <c r="D5" t="str">
        <f ca="1">"**Construction Lv"&amp;$A5&amp;" "&amp;IF($A5=0,"(Trinkets)",IF($A5=2,"(Lesser Magic Items)",IF($A5=4,"(Greater Magic Items)",IF($A5=6,"(Very Poweful Magic Items)",IF($A5=8,"(Unique Magic Artifacts)",IF($A5=12,"(Unforgeable Unique Items)",""))))))&amp;CHAR(10)&amp;IFERROR(myConcat(INDIRECT("Item!FH"&amp;MATCH(ItemOutput!D$1&amp;ItemOutput!$A5&amp;"S",Item!$A:$A,0)&amp;":FH"&amp;MATCH(ItemOutput!D$1&amp;ItemOutput!$A5&amp;"E",Item!$A:$A,0))),myConcat(INDIRECT("Item!FH"&amp;MATCH(ItemOutput!D$1&amp;ItemOutput!$A5&amp;"S",Item!$A:$A,0))))</f>
        <v xml:space="preserve">**Construction Lv6 (Very Poweful Magic Items)
|BGCOLOR(#000000):&amp;ref(Item/Shields/Shield-of-Gleaming-Gold.jpg,nolink,75x75,Shield of Gleaming Gold);|BGCOLOR(BLACK):COLOR(WHITE):''Shield of Gleaming Gold''|盾|&amp;ref(Spell/P_Earth.jpg,nolink,25x25,Earth);1&amp;ref(Spell/P_Fire.jpg,nolink,25x25,Fire);1|&amp;ref(Spell/V_Earth.jpg,nolink,25x25,Earth Gem);5&amp;ref(Spell/V_Fire.jpg,nolink,25x25,Fire Gem);5|
|~|&gt;|&gt;|&gt;|盾軽減力：23&amp;br;防御修正：-1&amp;br;盾対応力：9&amp;br;装備負担：1&amp;br;魔法の防具&amp;br;&amp;br;&amp;ref(Item/Awe.jpg,nolink,25x25,Awe (1));|
|&gt;|&gt;|&gt;|&gt;|BGCOLOR(#F5F5F5):攻撃を妨害する盾。士気の低い雑兵に有効|
|BGCOLOR(#000000):&amp;ref(Item/Shields/Scutata-Volturnus.jpg,nolink,75x75,Scutata Volturnus);|BGCOLOR(BLACK):COLOR(WHITE):''Scutata Volturnus''|盾|&amp;ref(Spell/P_Air.jpg,nolink,25x25,Air);1&amp;ref(Spell/P_Earth.jpg,nolink,25x25,Earth);1|&amp;ref(Spell/V_Air.jpg,nolink,25x25,Air Gem);5&amp;ref(Spell/V_Earth.jpg,nolink,25x25,Earth Gem);5|
|~|&gt;|&gt;|&gt;|盾軽減力：21&amp;br;防御修正：-2&amp;br;盾対応力：9&amp;br;装備負担：2&amp;br;魔法の防具&amp;br;&amp;br;&amp;ref(Item/Shock-Resistant.jpg,nolink,25x25,Shock Resistant (5));&amp;br;戦闘中自動発動：Shocking Grasp&amp;br;騎乗中使用不可|
|&gt;|&gt;|&gt;|&gt;|BGCOLOR(#F5F5F5):自動攻撃を行う大盾。多くの敵に効く|
|BGCOLOR(#000000):&amp;ref(Item/Shields/Lantern-Shield.jpg,nolink,75x75,Lantern Shield);|BGCOLOR(BLACK):COLOR(WHITE):''Lantern Shield''|盾|&amp;ref(Spell/P_Death.jpg,nolink,25x25,Death);2&amp;ref(Spell/P_Fire.jpg,nolink,25x25,Fire);1|&amp;ref(Spell/V_Death.jpg,nolink,25x25,Death Gem);10&amp;ref(Spell/V_Fire.jpg,nolink,25x25,Fire Gem);5|
|~|&gt;|&gt;|&gt;|盾軽減力：23&amp;br;防御修正：-1&amp;br;盾対応力：6&amp;br;装備負担：1&amp;br;魔法の防具&amp;br;&amp;br;&amp;ref(Item/Causes-Fear.jpg,nolink,25x25,Fear (5));&amp;br;&amp;ref(Nation/MagicLead.jpg,nolink,25x25,Magic Leadership (1));&amp;br;随員：Corpse Candle3体|
|&gt;|&gt;|&gt;|&gt;|BGCOLOR(#F5F5F5):お供付きの盾。恐怖も撒き散らす|
</v>
      </c>
      <c r="E5" t="str">
        <f ca="1">"**Construction Lv"&amp;$A5&amp;" "&amp;IF($A5=0,"(Trinkets)",IF($A5=2,"(Lesser Magic Items)",IF($A5=4,"(Greater Magic Items)",IF($A5=6,"(Very Poweful Magic Items)",IF($A5=8,"(Unique Magic Artifacts)",IF($A5=12,"(Unforgeable Unique Items)",""))))))&amp;CHAR(10)&amp;IFERROR(myConcat(INDIRECT("Item!FH"&amp;MATCH(ItemOutput!E$1&amp;ItemOutput!$A5&amp;"S",Item!$A:$A,0)&amp;":FH"&amp;MATCH(ItemOutput!E$1&amp;ItemOutput!$A5&amp;"E",Item!$A:$A,0))),myConcat(INDIRECT("Item!FH"&amp;MATCH(ItemOutput!E$1&amp;ItemOutput!$A5&amp;"S",Item!$A:$A,0))))</f>
        <v xml:space="preserve">**Construction Lv6 (Very Poweful Magic Items)
|BGCOLOR(#000000):&amp;ref(Item/Helms/Spirit-Helmet.jpg,nolink,75x75,Spirit Helmet);|BGCOLOR(BLACK):COLOR(WHITE):''Spirit Helmet''|兜|&amp;ref(Spell/P_Air.jpg,nolink,25x25,Air);3|&amp;ref(Spell/V_Air.jpg,nolink,25x25,Air Gem);15|
|~|&gt;|&gt;|&gt;|頭部防護：20&amp;br;防御修正：0&amp;br;装備負担：0&amp;br;魔法の防具&amp;br;&amp;br;戦闘中自動発動：Lightning Bolt|
|&gt;|&gt;|&gt;|&gt;|BGCOLOR(#F5F5F5):自動砲台。射程も長く誰でも使える|
|BGCOLOR(#000000):&amp;ref(Item/Helms/Iron-Face.jpg,nolink,75x75,Iron Face);|BGCOLOR(BLACK):COLOR(WHITE):''Iron Face''|兜|&amp;ref(Spell/P_Earth.jpg,nolink,25x25,Earth);4|&amp;ref(Spell/V_Earth.jpg,nolink,25x25,Earth Gem);25|
|~|&gt;|&gt;|&gt;|頭部防護：23&amp;br;防御修正：0&amp;br;装備負担：0&amp;br;魔法の防具&amp;br;&amp;br;常時効果：Ironskin|
|&gt;|&gt;|&gt;|&gt;|BGCOLOR(#F5F5F5):着用者自体も硬くなる。電撃に注意|
|BGCOLOR(#000000):&amp;ref(Item/Helms/Crown-of-the-Titans.jpg,nolink,75x75,Crown of the Titans);|BGCOLOR(BLACK):COLOR(WHITE):''Crown of the Titans''|冠|&amp;ref(Spell/P_Earth.jpg,nolink,25x25,Earth);2&amp;ref(Spell/P_Fire.jpg,nolink,25x25,Fire);1|&amp;ref(Spell/V_Earth.jpg,nolink,25x25,Earth Gem);10&amp;ref(Spell/V_Fire.jpg,nolink,25x25,Fire Gem);5|
|~|&gt;|&gt;|&gt;|頭部防護：9&amp;br;防御修正：0&amp;br;装備負担：0&amp;br;魔法の防具&amp;br;&amp;br;&amp;ref(Item/Inspirational.jpg,nolink,25x25,Inspirational (1));&amp;ref(Nation/LivingLead.jpg,nolink,25x25,Leadership (50));&amp;ref(Item/Enlarged.jpg,nolink,25x25,Enlarged);|
|&gt;|&gt;|&gt;|&gt;|BGCOLOR(#F5F5F5):巨大化により色々な恩恵を得る。指揮官向けの機能も|
|BGCOLOR(#000000):&amp;ref(Item/Helms/Starshine-Skullcap.jpg,nolink,75x75,Starshine Skullcap);|BGCOLOR(BLACK):COLOR(WHITE):''Starshine Skullcap''|兜|&amp;ref(Spell/P_Astral.jpg,nolink,25x25,Astral);2|&amp;ref(Spell/V_Astral.jpg,nolink,25x25,Astral Pearl);10|
|~|&gt;|&gt;|&gt;|頭部防護：8&amp;br;防御修正：0&amp;br;装備負担：0&amp;br;魔法の防具&amp;br;&amp;br;&amp;ref(Spell/P_Astral.jpg,nolink,25x25,Astral Magic Bonus (1));&amp;br;魔法抵抗+2|
|&gt;|&gt;|&gt;|&gt;|BGCOLOR(#F5F5F5):星魔法増強。抵抗力の強化にも使える|
|BGCOLOR(#000000):&amp;ref(Item/Helms/Crown-of-the-Magi.jpg,nolink,75x75,Crown of the Magi);|BGCOLOR(BLACK):COLOR(WHITE):''Crown of the Magi''|冠|&amp;ref(Spell/P_Astral.jpg,nolink,25x25,Astral);4&amp;ref(Spell/P_Water.jpg,nolink,25x25,Water);2|&amp;ref(Spell/V_Astral.jpg,nolink,25x25,Astral Pearl);25&amp;ref(Spell/V_Water.jpg,nolink,25x25,Water Gem);10|
|~|&gt;|&gt;|&gt;|頭部防護：9&amp;br;防御修正：0&amp;br;装備負担：0&amp;br;魔法の防具&amp;br;&amp;br;&amp;ref(Nation/MagicLead.jpg,nolink,25x25,Magic Leadership (10));&amp;br;高速詠唱：30|
|&gt;|&gt;|&gt;|&gt;|BGCOLOR(#F5F5F5):貴重な詠唱短縮。価格に見合う価値はある|
|BGCOLOR(#000000):&amp;ref(Item/Helms/Skullface.jpg,nolink,75x75,Skullface);|BGCOLOR(BLACK):COLOR(WHITE):''Skullface''|兜|&amp;ref(Spell/P_Death.jpg,nolink,25x25,Death);5|&amp;ref(Spell/V_Death.jpg,nolink,25x25,Death Gem);40|
|~|&gt;|&gt;|&gt;|頭部防護：18&amp;br;防御修正：-1&amp;br;装備負担：0&amp;br;魔法の防具&amp;br;&amp;br;&amp;ref(Nation/UndeadLead.jpg,nolink,25x25,Undead Leadership (10));&amp;br;&amp;ref(Spell/P_Death.jpg,nolink,25x25,Death Magic Bonus (1));&amp;br;戦闘時使用可能：Horde of Skeletons|
|&gt;|&gt;|&gt;|&gt;|BGCOLOR(#F5F5F5):死魔法増強。捨て駒製造機の機能も備える|
|BGCOLOR(#000000):&amp;ref(Item/Helms/Wraith-Crown.jpg,nolink,75x75,Wraith Crown);|BGCOLOR(BLACK):COLOR(WHITE):''Wraith Crown''|冠|&amp;ref(Spell/P_Death.jpg,nolink,25x25,Death);5|&amp;ref(Spell/V_Death.jpg,nolink,25x25,Death Gem);40|
|~|&gt;|&gt;|&gt;|頭部防護：9&amp;br;防御修正：0&amp;br;装備負担：0&amp;br;魔法の防具&amp;br;&amp;br;&amp;ref(Item/Darkvision.jpg,nolink,25x25,Darkvision (100));&amp;br;&amp;ref(Nation/UndeadLead.jpg,nolink,25x25,Undead Leadership (50));&amp;ref(Item/Ethereal.jpg,nolink,25x25,Ethereal);&amp;br;随員：Longdead5～30体|
|&gt;|&gt;|&gt;|&gt;|BGCOLOR(#F5F5F5):多様な機能を備える。生存力の確保に|
</v>
      </c>
      <c r="F5" t="str">
        <f ca="1">"**Construction Lv"&amp;$A5&amp;" "&amp;IF($A5=0,"(Trinkets)",IF($A5=2,"(Lesser Magic Items)",IF($A5=4,"(Greater Magic Items)",IF($A5=6,"(Very Poweful Magic Items)",IF($A5=8,"(Unique Magic Artifacts)",IF($A5=12,"(Unforgeable Unique Items)",""))))))&amp;CHAR(10)&amp;IFERROR(myConcat(INDIRECT("Item!FH"&amp;MATCH(ItemOutput!F$1&amp;ItemOutput!$A5&amp;"S",Item!$A:$A,0)&amp;":FH"&amp;MATCH(ItemOutput!F$1&amp;ItemOutput!$A5&amp;"E",Item!$A:$A,0))),myConcat(INDIRECT("Item!FH"&amp;MATCH(ItemOutput!F$1&amp;ItemOutput!$A5&amp;"S",Item!$A:$A,0))))</f>
        <v xml:space="preserve">**Construction Lv6 (Very Poweful Magic Items)
|BGCOLOR(#000000):&amp;ref(Item/Armors/Armor-of-Knights.jpg,nolink,75x75,Armor of Knights);|BGCOLOR(BLACK):COLOR(WHITE):''Armor of Knights''|鎧|&amp;ref(Spell/P_Earth.jpg,nolink,25x25,Earth);1|&amp;ref(Spell/V_Earth.jpg,nolink,25x25,Earth Gem);5|
|~|&gt;|&gt;|&gt;|胴体防護：23&amp;br;防御修正：-1&amp;br;装備負担：2&amp;br;行軍速度：-2&amp;br;魔法の防具|
|&gt;|&gt;|&gt;|&gt;|BGCOLOR(#F5F5F5):重量や費用の割に丈夫。特殊能力は持たない|
|BGCOLOR(#000000):&amp;ref(Item/Armors/Marble-Armor.jpg,nolink,75x75,Marble Armor);|BGCOLOR(BLACK):COLOR(WHITE):''Marble Armor''|鎧|&amp;ref(Spell/P_Earth.jpg,nolink,25x25,Earth);2|&amp;ref(Spell/V_Earth.jpg,nolink,25x25,Earth Gem);10|
|~|&gt;|&gt;|&gt;|胴体防護：16&amp;br;防御修正：-1&amp;br;装備負担：3&amp;br;行軍速度：-4&amp;br;魔法の防具&amp;br;&amp;br;常時効果：Stoneskin|
|&gt;|&gt;|&gt;|&gt;|BGCOLOR(#F5F5F5):着用者も硬くなる。冷気に注意|
|BGCOLOR(#000000):&amp;ref(Item/Armors/Stymphalian-Wings.jpg,nolink,75x75,Stymphalian Wings);|BGCOLOR(BLACK):COLOR(WHITE):''Stymphalian Wings''|鎧|&amp;ref(Spell/P_Earth.jpg,nolink,25x25,Earth);4|&amp;ref(Spell/V_Earth.jpg,nolink,25x25,Earth Gem);25|
|~|&gt;|&gt;|&gt;|胴体防護：17&amp;br;防御修正：-4&amp;br;装備負担：3&amp;br;行軍速度：-0&amp;br;魔法の防具&amp;br;&amp;br;&amp;ref(Item/Causes-Fear.jpg,nolink,25x25,Fear (5));&amp;ref(Item/Trample.jpg,nolink,25x25,Trample);&amp;br;&amp;ref(Item/Flying.jpg,nolink,25x25,Flying);&amp;br;攻撃技能-4&amp;br;騎乗中使用不可|
|&gt;|&gt;|&gt;|&gt;|BGCOLOR(#F5F5F5):着る飛行型蹂躙装置。大型の指揮官が使うと強力|
|BGCOLOR(#000000):&amp;ref(Item/Armors/Rainbow-Armor.jpg,nolink,75x75,Rainbow Armor);|BGCOLOR(BLACK):COLOR(WHITE):''Rainbow Armor''|鎧|&amp;ref(Spell/P_Air.jpg,nolink,25x25,Air);1&amp;ref(Spell/P_Nature.jpg,nolink,25x25,Nature);1|&amp;ref(Spell/V_Air.jpg,nolink,25x25,Air Gem);5&amp;ref(Spell/V_Nature.jpg,nolink,25x25,Nature Gem);5|
|~|&gt;|&gt;|&gt;|胴体防護：11&amp;br;防御修正：-1&amp;br;装備負担：1&amp;br;行軍速度：-0&amp;br;魔法の防具&amp;br;&amp;br;&amp;ref(Item/Reinvigoration.jpg,nolink,25x25,Reinvigoration (3));&amp;br;魔法抵抗+2|
|&gt;|&gt;|&gt;|&gt;|BGCOLOR(#F5F5F5):軽く、疲労回復も備える。魔法抵抗も補強|
|BGCOLOR(#000000):&amp;ref(Item/Armors/Robe-of-the-Magi.jpg,nolink,75x75,Robe of the Magi);|BGCOLOR(BLACK):COLOR(WHITE):''Robe of the Magi''|鎧|&amp;ref(Spell/P_Air.jpg,nolink,25x25,Air);5&amp;ref(Spell/P_Blood.jpg,nolink,25x25,Blood);5|&amp;ref(Spell/V_Air.jpg,nolink,25x25,Air Gem);40&amp;ref(Spell/V_Blood.jpg,nolink,25x25,Blood Slave);40|
|~|&gt;|&gt;|&gt;|胴体防護：3&amp;br;防御修正：0&amp;br;装備負担：0&amp;br;行軍速度：-0&amp;br;魔法の防具&amp;br;&amp;br;&amp;ref(Item/Reinvigoration.jpg,nolink,25x25,Reinvigoration (5));&amp;br;&amp;ref(Item/Horror-Marked.jpg,nolink,25x25,Causes Horror Mark);&amp;br;&amp;ref(Spell/P_Fire.jpg,nolink,25x25,Fire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
|&gt;|&gt;|&gt;|&gt;|BGCOLOR(#F5F5F5):全魔法増強。疲労も高速で回復させる|
|BGCOLOR(#000000):&amp;ref(Item/Armors/Robe-of-Invulnerability.jpg,nolink,75x75,Robe of Invulnerability);|BGCOLOR(BLACK):COLOR(WHITE):''Robe of Invulnerability''|鎧|&amp;ref(Spell/P_Death.jpg,nolink,25x25,Death);4|&amp;ref(Spell/V_Death.jpg,nolink,25x25,Death Gem);25|
|~|&gt;|&gt;|&gt;|胴体防護：4&amp;br;防御修正：0&amp;br;装備負担：0&amp;br;行軍速度：-0&amp;br;魔法の防具&amp;br;&amp;br;&amp;ref(Item/Invulnerable.jpg,nolink,25x25,Invulnerable (25));|
|&gt;|&gt;|&gt;|&gt;|BGCOLOR(#F5F5F5):魔法属性がない攻撃に強い。それ以外にはお粗末|
|BGCOLOR(#000000):&amp;ref(Item/Armors/Rime-Hauberk.jpg,nolink,75x75,Rime Hauberk);|BGCOLOR(BLACK):COLOR(WHITE):''Rime Hauberk''|鎧|&amp;ref(Spell/P_Water.jpg,nolink,25x25,Water);2|&amp;ref(Spell/V_Water.jpg,nolink,25x25,Water Gem);10|
|~|&gt;|&gt;|&gt;|胴体防護：16&amp;br;防御修正：-2&amp;br;装備負担：2&amp;br;行軍速度：-2&amp;br;魔法の防具&amp;br;&amp;br;&amp;ref(Item/Cold-Resistant.jpg,nolink,25x25,Cold Resistant (5));&amp;ref(Item/Ice-Protection.jpg,nolink,25x25,Ice Protection (1));&amp;br;常時効果：Breath of Winter|
|&gt;|&gt;|&gt;|&gt;|BGCOLOR(#F5F5F5):冷気を放つ鎧。寒い州でこそ真価を発揮|
|BGCOLOR(#000000):&amp;ref(Item/Armors/Jade-Armor.jpg,nolink,75x75,Jade Armor);|BGCOLOR(BLACK):COLOR(WHITE):''Jade Armor''|鎧|&amp;ref(Spell/P_Water.jpg,nolink,25x25,Water);2&amp;ref(Spell/P_Earth.jpg,nolink,25x25,Earth);1|&amp;ref(Spell/V_Water.jpg,nolink,25x25,Water Gem);10&amp;ref(Spell/V_Earth.jpg,nolink,25x25,Earth Gem);5|
|~|&gt;|&gt;|&gt;|胴体防護：16&amp;br;防御修正：-1&amp;br;装備負担：4&amp;br;行軍速度：-6&amp;br;魔法の防具&amp;br;&amp;br;&amp;ref(Item/Quickness.jpg,nolink,25x25,Quickness);|
|&gt;|&gt;|&gt;|&gt;|BGCOLOR(#F5F5F5):加速機能付き。重量と加速から来る疲労が問題|
|BGCOLOR(#000000):&amp;ref(Item/Armors/Bone-Armor.jpg,nolink,75x75,Bone Armor);|BGCOLOR(BLACK):COLOR(WHITE):''Bone Armor''|鎧|&amp;ref(Spell/P_Death.jpg,nolink,25x25,Death);4|&amp;ref(Spell/V_Death.jpg,nolink,25x25,Death Gem);25|
|~|&gt;|&gt;|&gt;|胴体防護：7&amp;br;防御修正：-3&amp;br;装備負担：3&amp;br;行軍速度：-4&amp;br;魔法の防具&amp;br;&amp;br;&amp;ref(Item/Cold-Resistant.jpg,nolink,25x25,Cold Resistant (5));&amp;br;常時効果：Soul Vortex|
|&gt;|&gt;|&gt;|&gt;|BGCOLOR(#F5F5F5):周囲から生命量を吸い取る鎧。防具としては弱い|
|BGCOLOR(#000000):&amp;ref(Item/Armors/Hydra-Skin-Armor.jpg,nolink,75x75,Hydra Skin Armor);|BGCOLOR(BLACK):COLOR(WHITE):''Hydra Skin Armor''|鎧|&amp;ref(Spell/P_Nature.jpg,nolink,25x25,Nature);2|&amp;ref(Spell/V_Nature.jpg,nolink,25x25,Nature Gem);10|
|~|&gt;|&gt;|&gt;|胴体防護：12&amp;br;防御修正：-1&amp;br;装備負担：1&amp;br;行軍速度：-0&amp;br;魔法の防具&amp;br;&amp;br;&amp;ref(Item/Poison-Resistant.jpg,nolink,25x25,Poison Resistant (15));&amp;ref(Item/Regeneration.jpg,nolink,25x25,Regeneration (10));|
|&gt;|&gt;|&gt;|&gt;|BGCOLOR(#F5F5F5):再生能力を付加。高HPの指揮官に|
</v>
      </c>
      <c r="G5" t="str">
        <f ca="1">"**Construction Lv"&amp;$A5&amp;" "&amp;IF($A5=0,"(Trinkets)",IF($A5=2,"(Lesser Magic Items)",IF($A5=4,"(Greater Magic Items)",IF($A5=6,"(Very Poweful Magic Items)",IF($A5=8,"(Unique Magic Artifacts)",IF($A5=12,"(Unforgeable Unique Items)",""))))))&amp;CHAR(10)&amp;IFERROR(myConcat(INDIRECT("Item!FH"&amp;MATCH(ItemOutput!G$1&amp;ItemOutput!$A5&amp;"S",Item!$A:$A,0)&amp;":FH"&amp;MATCH(ItemOutput!G$1&amp;ItemOutput!$A5&amp;"E",Item!$A:$A,0))),myConcat(INDIRECT("Item!FH"&amp;MATCH(ItemOutput!G$1&amp;ItemOutput!$A5&amp;"S",Item!$A:$A,0))))</f>
        <v xml:space="preserve">**Construction Lv6 (Very Poweful Magic Items)
|BGCOLOR(#000000):&amp;ref(Item/Boots/Boots-of-Quickness.jpg,nolink,75x75,Boots of Quickness);|BGCOLOR(BLACK):COLOR(WHITE):''Boots of Quickness''|靴|&amp;ref(Spell/P_Water.jpg,nolink,25x25,Water);2|&amp;ref(Spell/V_Water.jpg,nolink,25x25,Water Gem);10|
|~|&gt;|&gt;|&gt;|&amp;ref(Item/Quickness.jpg,nolink,25x25,Quickness);&amp;br;行軍速度+12|
|&gt;|&gt;|&gt;|&gt;|BGCOLOR(#F5F5F5):常時加速状態。強力だが疲労に注意|
|BGCOLOR(#000000):&amp;ref(Item/Boots/Boots-of-Stone.jpg,nolink,75x75,Boots of Stone);|BGCOLOR(BLACK):COLOR(WHITE):''Boots of Stone''|靴|&amp;ref(Spell/P_Earth.jpg,nolink,25x25,Earth);2|&amp;ref(Spell/V_Earth.jpg,nolink,25x25,Earth Gem);10|
|~|&gt;|&gt;|&gt;|&amp;ref(Item/Mountain-Survival.jpg,nolink,25x25,Mountain Survival);&amp;br;常時効果：Stoneskin|
|&gt;|&gt;|&gt;|&gt;|BGCOLOR(#F5F5F5):防御力を大きく高める。冷気には弱い|
|BGCOLOR(#000000):&amp;ref(Item/Boots/Boots-of-Youth.jpg,nolink,75x75,Boots of Youth);|BGCOLOR(BLACK):COLOR(WHITE):''Boots of Youth''|靴|&amp;ref(Spell/P_Blood.jpg,nolink,25x25,Blood);2|&amp;ref(Spell/V_Blood.jpg,nolink,25x25,Blood Slave);10|
|~|&gt;|&gt;|&gt;|&amp;ref(Item/Reinvigoration.jpg,nolink,25x25,Reinvigoration (3));&amp;br;老化抑止：90%|
|&gt;|&gt;|&gt;|&gt;|BGCOLOR(#F5F5F5):老化をほぼ停止。疲労回復付き|
|BGCOLOR(#000000):&amp;ref(Item/Boots/Boots-of-the-Spider.jpg,nolink,75x75,Boots of the Spider);|BGCOLOR(BLACK):COLOR(WHITE):''Boots of the Spider''|靴|&amp;ref(Spell/P_Air.jpg,nolink,25x25,Air);1|&amp;ref(Spell/V_Air.jpg,nolink,25x25,Air Gem);5|
|~|&gt;|&gt;|&gt;|&amp;ref(Item/Forest-Survival.jpg,nolink,25x25,Forest Survival);&amp;ref(Item/Mountain-Survival.jpg,nolink,25x25,Mountain Survival);&amp;ref(Item/Swamp-Survival.jpg,nolink,25x25,Swamp Survival);&amp;ref(Item/Wasteland-Survival.jpg,nolink,25x25,Wasteland Survival);&amp;ref(Item/Snow-Move.jpg,nolink,25x25,Snow Move);&amp;br;捕縛無効|
|&gt;|&gt;|&gt;|&gt;|BGCOLOR(#F5F5F5):どんな地形も抜けられる。捕縛すら受け付けない|
|BGCOLOR(#000000):&amp;ref(Item/Boots/Boots-of-Seven-Mile-Strides.jpg,nolink,75x75,Boots of Seven Mile Strides);|BGCOLOR(BLACK):COLOR(WHITE):''Boots of Seven Mile Strides''|靴|&amp;ref(Spell/P_Nature.jpg,nolink,25x25,Nature);2|&amp;ref(Spell/V_Nature.jpg,nolink,25x25,Nature Gem);10|
|~|&gt;|&gt;|&gt;|行軍速度+18|
|&gt;|&gt;|&gt;|&gt;|BGCOLOR(#F5F5F5):単純な行軍加速では最高峰|
</v>
      </c>
      <c r="H5" t="str">
        <f ca="1">"**Construction Lv"&amp;$A5&amp;" "&amp;IF($A5=0,"(Trinkets)",IF($A5=2,"(Lesser Magic Items)",IF($A5=4,"(Greater Magic Items)",IF($A5=6,"(Very Poweful Magic Items)",IF($A5=8,"(Unique Magic Artifacts)",IF($A5=12,"(Unforgeable Unique Items)",""))))))&amp;CHAR(10)&amp;IFERROR(myConcat(INDIRECT("Item!FH"&amp;MATCH(ItemOutput!H$1&amp;ItemOutput!$A5&amp;"S",Item!$A:$A,0)&amp;":FH"&amp;MATCH(ItemOutput!H$1&amp;ItemOutput!$A5&amp;"E",Item!$A:$A,0))),myConcat(INDIRECT("Item!FH"&amp;MATCH(ItemOutput!H$1&amp;ItemOutput!$A5&amp;"S",Item!$A:$A,0))))</f>
        <v xml:space="preserve">**Construction Lv6 (Very Poweful Magic Items)
|BGCOLOR(#000000):&amp;ref(Item/Misc/Lightless-Lantern.jpg,nolink,75x75,Lightless Lantern);|BGCOLOR(BLACK):COLOR(WHITE):''Lightless Lantern''|雑貨|&amp;ref(Spell/P_Fire.jpg,nolink,25x25,Fire);1|&amp;ref(Spell/V_Fire.jpg,nolink,25x25,Fire Gem);5|
|~|&gt;|&gt;|&gt;|&amp;ref(Item/Darkvision.jpg,nolink,25x25,Darkvision (100));&amp;br;&amp;ref(Item/Horror-Marked.jpg,nolink,25x25,Causes Horror Mark);&amp;br;&amp;ref(Item/Adept-Researcher.jpg,nolink,25x25,Adept Researcher (12));|
|&gt;|&gt;|&gt;|&gt;|BGCOLOR(#F5F5F5):小さな危険で安価な研究加速。闇も見通せる|
|BGCOLOR(#000000):&amp;ref(Item/Misc/Skull-of-Fire.jpg,nolink,75x75,Skull of Fire);|BGCOLOR(BLACK):COLOR(WHITE):''Skull of Fire''|雑貨|&amp;ref(Spell/P_Fire.jpg,nolink,25x25,Fire);1&amp;ref(Spell/P_Death.jpg,nolink,25x25,Death);1|&amp;ref(Spell/V_Fire.jpg,nolink,25x25,Fire Gem);5&amp;ref(Spell/V_Death.jpg,nolink,25x25,Death Gem);5|
|~|&gt;|&gt;|&gt;|&amp;ref(Item/Susceptible-to-Cold.jpg,nolink,25x25,Susceptible to Cold (5));&amp;br;&amp;ref(Spell/P_Fire.jpg,nolink,25x25,Fire Magic Bonus (1));|
|&gt;|&gt;|&gt;|&gt;|BGCOLOR(#F5F5F5):火魔法増強。小さな欠点も持つ|
|BGCOLOR(#000000):&amp;ref(Item/Misc/Barrel-of-Air.jpg,nolink,75x75,Barrel of Air);|BGCOLOR(BLACK):COLOR(WHITE):''Barrel of Air''|雑貨|&amp;ref(Spell/P_Air.jpg,nolink,25x25,Air);4|&amp;ref(Spell/V_Air.jpg,nolink,25x25,Air Gem);25|
|~|&gt;|&gt;|&gt;|&amp;ref(Item/Water-Breathing.jpg,nolink,25x25,Gift of Water Breathing (150));|
|&gt;|&gt;|&gt;|&gt;|BGCOLOR(#F5F5F5):量産できる水中呼吸では最大容量。値も張る|
|BGCOLOR(#000000):&amp;ref(Item/Misc/Mirror-of-False-Impressions.jpg,nolink,75x75,Mirror of False Impressions);|BGCOLOR(BLACK):COLOR(WHITE):''Mirror of False Impressions''|雑貨|&amp;ref(Spell/P_Air.jpg,nolink,25x25,Air);4|&amp;ref(Spell/V_Air.jpg,nolink,25x25,Air Gem);25|
|~|&gt;|&gt;|&gt;|&amp;ref(Nation/LivingLead.jpg,nolink,25x25,Leadership (-20));&amp;br;軍勢の容姿を1種に統一|
|&gt;|&gt;|&gt;|&gt;|BGCOLOR(#F5F5F5):偵察を酷く攪乱する。強力な何かを隠すのに好都合|
|BGCOLOR(#000000):&amp;ref(Item/Misc/Water-Bracelet.jpg,nolink,75x75,Water Bracelet);|BGCOLOR(BLACK):COLOR(WHITE):''Water Bracelet''|雑貨|&amp;ref(Spell/P_Water.jpg,nolink,25x25,Water);1|&amp;ref(Spell/V_Water.jpg,nolink,25x25,Water Gem);5|
|~|&gt;|&gt;|&gt;|&amp;ref(Spell/P_Water.jpg,nolink,25x25,Water Magic Bonus (1));|
|&gt;|&gt;|&gt;|&gt;|BGCOLOR(#F5F5F5):水魔法増強。この類の品では最も安価|
|BGCOLOR(#000000):&amp;ref(Item/Misc/Bottle-of-Living-Water.jpg,nolink,75x75,Bottle of Living Water);|BGCOLOR(BLACK):COLOR(WHITE):''Bottle of Living Water''|雑貨|&amp;ref(Spell/P_Water.jpg,nolink,25x25,Water);2|&amp;ref(Spell/V_Water.jpg,nolink,25x25,Water Gem);10|
|~|&gt;|&gt;|&gt;|&amp;ref(Nation/MagicLead.jpg,nolink,25x25,Magic Leadership (1));&amp;br;随員：Water Elemental1体|
|&gt;|&gt;|&gt;|&gt;|BGCOLOR(#F5F5F5):強力なお供を得られる。戦争でも暗殺でも優秀|
|BGCOLOR(#000000):&amp;ref(Item/Misc/Sea-King's-Goblet.jpg,nolink,75x75,Sea King's Goblet);|BGCOLOR(BLACK):COLOR(WHITE):''Sea King's Goblet''|雑貨|&amp;ref(Spell/P_Water.jpg,nolink,25x25,Water);3|&amp;ref(Spell/V_Water.jpg,nolink,25x25,Water Gem);15|
|~|&gt;|&gt;|&gt;|&amp;ref(Item/Water-Breathing.jpg,nolink,25x25,Gift of Water Breathing (100));|
|&gt;|&gt;|&gt;|&gt;|BGCOLOR(#F5F5F5):大容量の水中呼吸。価格も程々|
|BGCOLOR(#000000):&amp;ref(Item/Misc/The-Copper-Arm.jpg,nolink,75x75,The Copper Arm);|BGCOLOR(BLACK):COLOR(WHITE):''The Copper Arm''|雑貨|&amp;ref(Spell/P_Earth.jpg,nolink,25x25,Earth);3&amp;ref(Spell/P_Fire.jpg,nolink,25x25,Fire);1|&amp;ref(Spell/V_Earth.jpg,nolink,25x25,Earth Gem);15&amp;ref(Spell/V_Fire.jpg,nolink,25x25,Fire Gem);5|
|~|&gt;|&gt;|&gt;|腕の装備欄を1つ追加&amp;br;装備解除不可|
|&gt;|&gt;|&gt;|&gt;|BGCOLOR(#F5F5F5):非常に特殊な品。一風変わった装備構成を実現|
|BGCOLOR(#000000):&amp;ref(Item/Misc/Crystal-Heart.jpg,nolink,75x75,Crystal Heart);|BGCOLOR(BLACK):COLOR(WHITE):''Crystal Heart''|雑貨|&amp;ref(Spell/P_Earth.jpg,nolink,25x25,Earth);2&amp;ref(Spell/P_Astral.jpg,nolink,25x25,Astral);2|&amp;ref(Spell/V_Earth.jpg,nolink,25x25,Earth Gem);10&amp;ref(Spell/V_Astral.jpg,nolink,25x25,Astral Pearl);10|
|~|&gt;|&gt;|&gt;|&amp;ref(Item/Affliction.jpg,nolink,25x25,Chest Wound);&amp;br;&amp;ref(Item/Communion-Master.jpg,nolink,25x25,Communion Master);&amp;br;死亡時に消費して全回復&amp;br;無生物使用不可&amp;br;装備解除不可|
|&gt;|&gt;|&gt;|&gt;|BGCOLOR(#F5F5F5):予備の命を提供。疲労が早まる点に注意|
|BGCOLOR(#000000):&amp;ref(Item/Misc/Stone-Idol.jpg,nolink,75x75,Stone Idol);|BGCOLOR(BLACK):COLOR(WHITE):''Stone Idol''|雑貨|&amp;ref(Spell/P_Earth.jpg,nolink,25x25,Earth);2&amp;ref(Spell/P_Astral.jpg,nolink,25x25,Astral);2|&amp;ref(Spell/V_Earth.jpg,nolink,25x25,Earth Gem);10&amp;ref(Spell/V_Astral.jpg,nolink,25x25,Astral Pearl);10|
|~|&gt;|&gt;|&gt;|&amp;ref(Item/Heretic.jpg,nolink,25x25,Heretic (3));|
|&gt;|&gt;|&gt;|&gt;|BGCOLOR(#F5F5F5):支配力を下げ続ける。自分の支配圏で持たないように|
|BGCOLOR(#000000):&amp;ref(Item/Misc/Eye-Pendant.jpg,nolink,75x75,Eye Pendant);|BGCOLOR(BLACK):COLOR(WHITE):''Eye Pendant''|雑貨|&amp;ref(Spell/P_Earth.jpg,nolink,25x25,Earth);3&amp;ref(Spell/P_Death.jpg,nolink,25x25,Death);3|&amp;ref(Spell/V_Earth.jpg,nolink,25x25,Earth Gem);15&amp;ref(Spell/V_Death.jpg,nolink,25x25,Death Gem);15|
|~|&gt;|&gt;|&gt;|&amp;ref(Item/Patrol-Bonus.jpg,nolink,25x25,Patrol Bonus (10));&amp;ref(Item/Disease-Healer.jpg,nolink,25x25,Disease Healer (1));&amp;br;護衛最大数+5|
|&gt;|&gt;|&gt;|&gt;|BGCOLOR(#F5F5F5):暗殺対策と病気対策の融合。効果だが価値は高い|
|BGCOLOR(#000000):&amp;ref(Item/Misc/Arcane-Lens.jpg,nolink,75x75,Arcane Lens);|BGCOLOR(BLACK):COLOR(WHITE):''Arcane Lens''|雑貨|&amp;ref(Spell/P_Astral.jpg,nolink,25x25,Astral);3|&amp;ref(Spell/V_Astral.jpg,nolink,25x25,Astral Pearl);15|
|~|&gt;|&gt;|&gt;|&amp;ref(Item/Far-Caster.jpg,nolink,25x25,Far Caster (All, 1));|
|&gt;|&gt;|&gt;|&gt;|BGCOLOR(#F5F5F5):全系統に効果がある射程延長。魔術師なら皆喜ぶ|
|BGCOLOR(#000000):&amp;ref(Item/Misc/Eye-of-Innocence.jpg,nolink,75x75,Eye of Innocence);|BGCOLOR(BLACK):COLOR(WHITE):''Eye of Innocence''|雑貨|&amp;ref(Spell/P_Astral.jpg,nolink,25x25,Astral);2|&amp;ref(Spell/V_Astral.jpg,nolink,25x25,Astral Pearl);10|
|~|&gt;|&gt;|&gt;|&amp;ref(Item/Stealthy-Boost.jpg,nolink,25x25,Stealth Boost (40));&amp;br;&amp;ref(Item/Affliction.jpg,nolink,25x25,Lost one eye);&amp;br;装備解除不可|
|&gt;|&gt;|&gt;|&gt;|BGCOLOR(#F5F5F5):斥候用の品。値段の割に効果は高め|
|BGCOLOR(#000000):&amp;ref(Item/Misc/Ring-of-Wizardry.jpg,nolink,75x75,Ring of Wizardry);|BGCOLOR(BLACK):COLOR(WHITE):''Ring of Wizardry''|雑貨|&amp;ref(Spell/P_Astral.jpg,nolink,25x25,Astral);7|&amp;ref(Spell/V_Astral.jpg,nolink,25x25,Astral Pearl);80|
|~|&gt;|&gt;|&gt;|&amp;ref(Spell/P_Fire.jpg,nolink,25x25,Fire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(1));&amp;br;抵抗貫通修正+1|
|&gt;|&gt;|&gt;|&gt;|BGCOLOR(#F5F5F5):全魔法増強。驚異的価格と優れた性能|
|BGCOLOR(#000000):&amp;ref(Item/Misc/Ring-of-Sorcery.jpg,nolink,75x75,Ring of Sorcery);|BGCOLOR(BLACK):COLOR(WHITE):''Ring of Sorcery''|雑貨|&amp;ref(Spell/P_Astral.jpg,nolink,25x25,Astral);6|&amp;ref(Spell/V_Astral.jpg,nolink,25x25,Astral Pearl);60|
|~|&gt;|&gt;|&gt;|&amp;ref(Spell/P_Astral.jpg,nolink,25x25,Astral Magic Bonus (1));&amp;ref(Spell/P_Death.jpg,nolink,25x25,Death Magic Bonus (1));&amp;ref(Spell/P_Nature.jpg,nolink,25x25,Nature Magic Bonus (1));&amp;ref(Spell/P_Blood.jpg,nolink,25x25,Blood Magic Bonus (1));&amp;br;抵抗貫通修正+1|
|&gt;|&gt;|&gt;|&gt;|BGCOLOR(#F5F5F5):魔術増強。高価なだけに恩恵も多大|
|BGCOLOR(#000000):&amp;ref(Item/Misc/Elixir-of-Life.jpg,nolink,75x75,Elixir of Life);|BGCOLOR(BLACK):COLOR(WHITE):''Elixir of Life''|雑貨|&amp;ref(Spell/P_Nature.jpg,nolink,25x25,Nature);2&amp;ref(Spell/P_Fire.jpg,nolink,25x25,Fire);2|&amp;ref(Spell/V_Nature.jpg,nolink,25x25,Nature Gem);10&amp;ref(Spell/V_Fire.jpg,nolink,25x25,Fire Gem);10|
|~|&gt;|&gt;|&gt;|老化抑止：80%&amp;br;死亡時に消費して全回復|
|&gt;|&gt;|&gt;|&gt;|BGCOLOR(#F5F5F5):限定的な不老不死を提供。不利益も持たない|
|BGCOLOR(#000000):&amp;ref(Item/Misc/Pocket-Ship.jpg,nolink,75x75,Pocket Ship);|BGCOLOR(BLACK):COLOR(WHITE):''Pocket Ship''|雑貨|&amp;ref(Spell/P_Nature.jpg,nolink,25x25,Nature);3&amp;ref(Spell/P_Air.jpg,nolink,25x25,Air);2|&amp;ref(Spell/V_Nature.jpg,nolink,25x25,Nature Gem);15&amp;ref(Spell/V_Air.jpg,nolink,25x25,Air Gem);10|
|~|&gt;|&gt;|&gt;|&amp;ref(Item/Sailing.jpg,nolink,25x25,Sailing (Size points 200, max size 4));|
|&gt;|&gt;|&gt;|&gt;|BGCOLOR(#F5F5F5):誰でも海を越えられる。沿岸での移動にも便利|
|BGCOLOR(#000000):&amp;ref(Item/Misc/Moonvine-Bracelet.jpg,nolink,75x75,Moonvine Bracelet);|BGCOLOR(BLACK):COLOR(WHITE):''Moonvine Bracelet''|雑貨|&amp;ref(Spell/P_Nature.jpg,nolink,25x25,Nature);3&amp;ref(Spell/P_Astral.jpg,nolink,25x25,Astral);1|&amp;ref(Spell/V_Nature.jpg,nolink,25x25,Nature Gem);15&amp;ref(Spell/V_Astral.jpg,nolink,25x25,Astral Pearl);5|
|~|&gt;|&gt;|&gt;|&amp;ref(Spell/P_Nature.jpg,nolink,25x25,Nature Magic Bonus (1));&amp;br;随員：Vine Man1体|
|&gt;|&gt;|&gt;|&gt;|BGCOLOR(#F5F5F5):緑魔法増強。製造条件が厄介|
|BGCOLOR(#000000):&amp;ref(Item/Misc/The-Black-Heart.jpg,nolink,75x75,The Black Heart);|BGCOLOR(BLACK):COLOR(WHITE):''The Black Heart''|雑貨|&amp;ref(Spell/P_Blood.jpg,nolink,25x25,Blood);2|&amp;ref(Spell/V_Blood.jpg,nolink,25x25,Blood Slave);10|
|~|&gt;|&gt;|&gt;|&amp;ref(Item/Assassin.jpg,nolink,25x25,Assassin);&amp;br;&amp;ref(Item/Affliction.jpg,nolink,25x25,Chest Wound);&amp;br;士気+2&amp;br;製造費軽減対象外&amp;br;無生物使用不可&amp;br;装備解除不可|
|&gt;|&gt;|&gt;|&gt;|BGCOLOR(#F5F5F5):誰でも暗殺者に。隠密技能は別途必要|
|BGCOLOR(#000000):&amp;ref(Item/Misc/Blood-Pendant.jpg,nolink,75x75,Blood Pendant);|BGCOLOR(BLACK):COLOR(WHITE):''Blood Pendant''|雑貨|&amp;ref(Spell/P_Blood.jpg,nolink,25x25,Blood);2|&amp;ref(Spell/V_Blood.jpg,nolink,25x25,Blood Slave);10|
|~|&gt;|&gt;|&gt;|&amp;ref(Item/Darkvision.jpg,nolink,25x25,Darkvision (50));&amp;br;&amp;ref(Item/Far-Caster.jpg,nolink,25x25,Far Caster (Blood, 1));&amp;br;筋力+2|
|&gt;|&gt;|&gt;|&gt;|BGCOLOR(#F5F5F5):血魔法の支援器具。格闘向けの機能も備える|
|BGCOLOR(#000000):&amp;ref(Item/Misc/Ring-of-Returning.jpg,nolink,75x75,Ring of Returning);|BGCOLOR(BLACK):COLOR(WHITE):''Ring of Returning''|雑貨|&amp;ref(Spell/P_Astral.jpg,nolink,25x25,Astral);3|&amp;ref(Spell/V_Astral.jpg,nolink,25x25,Astral Pearl);15|
|~|&gt;|&gt;|&gt;|ダメージを受けると首都へ帰還|
|&gt;|&gt;|&gt;|&gt;|BGCOLOR(#F5F5F5):傷付くなり即退却。少々扱いが難しい品|
|BGCOLOR(#000000):&amp;ref(Item/Misc/The-Heart-of-Quickness.jpg,nolink,75x75,The Heart of Quickness);|BGCOLOR(BLACK):COLOR(WHITE):''The Heart of Quickness''|雑貨|&amp;ref(Spell/P_Blood.jpg,nolink,25x25,Blood);2&amp;ref(Spell/P_Fire.jpg,nolink,25x25,Fire);1|&amp;ref(Spell/V_Blood.jpg,nolink,25x25,Blood Slave);10&amp;ref(Spell/V_Fire.jpg,nolink,25x25,Fire Gem);5|
|~|&gt;|&gt;|&gt;|&amp;ref(Item/Cold-Resistant.jpg,nolink,25x25,Cold Resistant (5));&amp;ref(Item/Susceptible-to-Poison.jpg,nolink,25x25,Susceptible to Poison (5));&amp;ref(Item/Reinvigoration.jpg,nolink,25x25,Reinvigoration (2));&amp;br;&amp;ref(Item/Quickness.jpg,nolink,25x25,Quickness);&amp;ref(Item/Affliction.jpg,nolink,25x25,Chest Wound);&amp;br;行軍速度+12&amp;br;老化加速：+2&amp;br;無生物使用不可&amp;br;装備解除不可|
|&gt;|&gt;|&gt;|&gt;|BGCOLOR(#F5F5F5):色々なものが加速する。欠点を補えるかが重要|
</v>
      </c>
    </row>
    <row r="6" spans="1:8" x14ac:dyDescent="0.15">
      <c r="A6">
        <v>8</v>
      </c>
      <c r="B6" t="str">
        <f ca="1">"**Construction Lv"&amp;$A6&amp;" "&amp;IF($A6=0,"(Trinkets)",IF($A6=2,"(Lesser Magic Items)",IF($A6=4,"(Greater Magic Items)",IF($A6=6,"(Very Poweful Magic Items)",IF($A6=8,"(Unique Magic Artifacts)",IF($A6=12,"(Unforgeable Unique Items)",""))))))&amp;CHAR(10)&amp;IFERROR(myConcat(INDIRECT("Item!FH"&amp;MATCH(ItemOutput!B$1&amp;ItemOutput!$A6&amp;"S",Item!$A:$A,0)&amp;":FH"&amp;MATCH(ItemOutput!B$1&amp;ItemOutput!$A6&amp;"E",Item!$A:$A,0))),myConcat(INDIRECT("Item!FH"&amp;MATCH(ItemOutput!B$1&amp;ItemOutput!$A6&amp;"S",Item!$A:$A,0))))</f>
        <v xml:space="preserve">**Construction Lv8 (Unique Magic Artifacts)
|BGCOLOR(#000000):&amp;ref(Item/SH Weapons/O'al-Kan's-Sceptre.jpg,nolink,75x75,O'al Kan's Sceptre);|BGCOLOR(BLACK):COLOR(WHITE):''O'al Kan's Sceptre''|片手|&amp;ref(Spell/P_Fire.jpg,nolink,25x25,Fire);2|&amp;ref(Spell/V_Fire.jpg,nolink,25x25,Fire Gem);10|
|~|&gt;|&gt;|&gt;|攻撃力：0&amp;ref(Item/D_Blunt.jpg,nolink,25x25,Blunt Damage);&amp;ref(Item/D_Magic.jpg,nolink,25x25,Magic Damage);&amp;br;攻撃修正：0&amp;br;防御修正：0&amp;br;長さ：1&amp;br;攻撃時追撃：Small Area Fatigue&amp;br;&amp;br;&amp;ref(Item/Cold-Resistant.jpg,nolink,25x25,Cold Resistant (5));&amp;br;&amp;ref(Nation/LivingLead.jpg,nolink,25x25,Leadership (50));&amp;br;&amp;ref(Item/Far-Caster.jpg,nolink,25x25,Far Caster (Fire, 1));&amp;br;戦闘時使用可能：Fireball|
|&gt;|&gt;|&gt;|&gt;|BGCOLOR(#F5F5F5):指揮官向けの笏。補助武器にもなる|
|BGCOLOR(#000000):&amp;ref(Item/SH Weapons/Unquenched-Sword.jpg,nolink,75x75,Unquenched Sword);|BGCOLOR(BLACK):COLOR(WHITE):''Unquenched Sword''|片手|&amp;ref(Spell/P_Fire.jpg,nolink,25x25,Fire);5|&amp;ref(Spell/V_Fire.jpg,nolink,25x25,Fire Gem);40|
|~|&gt;|&gt;|&gt;|攻撃力：22&amp;ref(Item/D_Slash.jpg,nolink,25x25,Slash Damage);&amp;ref(Item/D_Magic.jpg,nolink,25x25,Magic Damage);&amp;br;防御貫通&amp;br;攻撃修正：4&amp;br;防御修正：1&amp;br;長さ：1&amp;br;攻撃時追撃：Small Area Fire&amp;br;&amp;br;戦闘開始時自動発動：Heat from Hell|
|&gt;|&gt;|&gt;|&gt;|BGCOLOR(#F5F5F5):戦場を熱波で包む。高性能だが味方含め耐性が必要|
|BGCOLOR(#000000):&amp;ref(Item/SH Weapons/Ember.jpg,nolink,75x75,Ember);|BGCOLOR(BLACK):COLOR(WHITE):''Ember''|片手|&amp;ref(Spell/P_Fire.jpg,nolink,25x25,Fire);2&amp;ref(Spell/P_Water.jpg,nolink,25x25,Water);2|&amp;ref(Spell/V_Fire.jpg,nolink,25x25,Fire Gem);10&amp;ref(Spell/V_Water.jpg,nolink,25x25,Water Gem);10|
|~|&gt;|&gt;|&gt;|攻撃力：15&amp;ref(Item/D_Slash.jpg,nolink,25x25,Slash Damage);&amp;ref(Item/D_Magic.jpg,nolink,25x25,Magic Damage);&amp;br;攻撃修正：5&amp;br;防御修正：4&amp;br;長さ：1&amp;br;攻撃時追撃：Small Area Frost and Fire&amp;br;&amp;br;&amp;ref(Item/Fire-Resistant.jpg,nolink,25x25,Fire Resistant (10));&amp;ref(Item/Cold-Resistant.jpg,nolink,25x25,Cold Resistant (10));|
|&gt;|&gt;|&gt;|&gt;|BGCOLOR(#F5F5F5):炎と冷気による攻撃。全く効かない相手は少ない|
|BGCOLOR(#000000):&amp;ref(Item/SH Weapons/Winter-Bringer.jpg,nolink,75x75,Winter Bringer);|BGCOLOR(BLACK):COLOR(WHITE):''Winter Bringer''|片手|&amp;ref(Spell/P_Water.jpg,nolink,25x25,Water);2|&amp;ref(Spell/V_Water.jpg,nolink,25x25,Water Gem);10|
|~|&gt;|&gt;|&gt;|攻撃力：-2&amp;ref(Item/D_Blunt.jpg,nolink,25x25,Blunt Damage);&amp;ref(Item/D_Magic.jpg,nolink,25x25,Magic Damage);&amp;br;攻撃修正：2&amp;br;防御修正：0&amp;br;長さ：1&amp;br;&amp;br;戦闘時使用可能：Falling Frost|
|&gt;|&gt;|&gt;|&gt;|BGCOLOR(#F5F5F5):範囲攻撃呪文を使える杖。それ以外に売りはない|
|BGCOLOR(#000000):&amp;ref(Item/SH Weapons/Dawn-Fang.jpg,nolink,75x75,Dawn Fang);|BGCOLOR(BLACK):COLOR(WHITE):''Dawn Fang''|片手|&amp;ref(Spell/P_Earth.jpg,nolink,25x25,Earth);1&amp;ref(Spell/P_Astral.jpg,nolink,25x25,Astral);1|&amp;ref(Spell/V_Earth.jpg,nolink,25x25,Earth Gem);5&amp;ref(Spell/V_Astral.jpg,nolink,25x25,Astral Pearl);5|
|~|&gt;|&gt;|&gt;|攻撃力：10&amp;ref(Item/D_Slash.jpg,nolink,25x25,Slash Damage);&amp;ref(Item/D_Magic.jpg,nolink,25x25,Magic Damage);&amp;br;対アンデッド/デーモン三倍打&amp;br;攻撃修正：3&amp;br;防御修正：3&amp;br;長さ：2&amp;br;&amp;br;&amp;ref(Item/Affliction-Resistance.jpg,nolink,25x25,Affliction Resistance (1));&amp;ref(Item/Awe.jpg,nolink,25x25,Awe (1));&amp;br;魔法抵抗+1|
|&gt;|&gt;|&gt;|&gt;|BGCOLOR(#F5F5F5):防御的な性能の剣。不浄なものにはとくに強い|
|BGCOLOR(#000000):&amp;ref(Item/SH Weapons/The-Summit.jpg,nolink,75x75,The Summit);|BGCOLOR(BLACK):COLOR(WHITE):''The Summit''|片手|&amp;ref(Spell/P_Earth.jpg,nolink,25x25,Earth);4|&amp;ref(Spell/V_Earth.jpg,nolink,25x25,Earth Gem);25|
|~|&gt;|&gt;|&gt;|攻撃力：28&amp;ref(Item/D_Magic.jpg,nolink,25x25,Magic Damage);&amp;br;防御貫通&amp;br;攻撃修正：12&amp;br;防御修正：6&amp;br;長さ：1|
|&gt;|&gt;|&gt;|&gt;|BGCOLOR(#F5F5F5):純粋な性能は驚異的。対策のしようがない|
|BGCOLOR(#000000):&amp;ref(Item/SH Weapons/Mage-Bane.jpg,nolink,75x75,Mage Bane);|BGCOLOR(BLACK):COLOR(WHITE):''Mage Bane''|片手|&amp;ref(Spell/P_Earth.jpg,nolink,25x25,Earth);6|&amp;ref(Spell/V_Earth.jpg,nolink,25x25,Earth Gem);60|
|~|&gt;|&gt;|&gt;|攻撃力：10&amp;ref(Item/D_Slash.jpg,nolink,25x25,Slash Damage);&amp;ref(Item/D_Magic.jpg,nolink,25x25,Magic Damage);&amp;br;攻撃修正：5&amp;br;防御修正：6&amp;br;長さ：1&amp;br;負傷時追撃：Unconsciousness&amp;br;&amp;br;&amp;ref(Item/Horror-Marked.jpg,nolink,25x25,Causes Horror Mark);&amp;br;魔法抵抗+5|
|&gt;|&gt;|&gt;|&gt;|BGCOLOR(#F5F5F5):敵を瞬時に昏睡させる。どんな強敵でも止めてのける|
|BGCOLOR(#000000):&amp;ref(Item/SH Weapons/The-Tartarian-Chains.jpg,nolink,75x75,The Tartarian Chains);|BGCOLOR(BLACK):COLOR(WHITE):''The Tartarian Chains''|片手|&amp;ref(Spell/P_Earth.jpg,nolink,25x25,Earth);4&amp;ref(Spell/P_Fire.jpg,nolink,25x25,Fire);2|&amp;ref(Spell/V_Earth.jpg,nolink,25x25,Earth Gem);25&amp;ref(Spell/V_Fire.jpg,nolink,25x25,Fire Gem);10|
|~|&gt;|&gt;|&gt;|攻撃力：5&amp;ref(Item/D_Blunt.jpg,nolink,25x25,Blunt Damage);&amp;ref(Item/D_Magic.jpg,nolink,25x25,Magic Damage);&amp;br;対盾攻撃修正+2&amp;br;2回連続攻撃&amp;br;攻撃修正：3&amp;br;防御修正：-2&amp;br;長さ：2&amp;br;命中時追撃：Enslavement&amp;br;&amp;br;暗殺誘発：Ashen Angel|
|&gt;|&gt;|&gt;|&gt;|BGCOLOR(#F5F5F5):敵を隷属させる鎖。招かれざる客に注意|
|BGCOLOR(#000000):&amp;ref(Item/SH Weapons/Twin-Spear-B.jpg,nolink,75x75,Twin Spear);|BGCOLOR(BLACK):COLOR(WHITE):''Twin Spear''|片手|&amp;ref(Spell/P_Astral.jpg,nolink,25x25,Astral);1&amp;ref(Spell/P_Blood.jpg,nolink,25x25,Blood);1|&amp;ref(Spell/V_Astral.jpg,nolink,25x25,Astral Pearl);5&amp;ref(Spell/V_Blood.jpg,nolink,25x25,Blood Slave);5|
|~|&gt;|&gt;|&gt;|攻撃力：10&amp;ref(Item/D_Pierce.jpg,nolink,25x25,Pierce Damage);&amp;ref(Item/D_Magic.jpg,nolink,25x25,Magic Damage);&amp;br;防御貫通&amp;br;攻撃修正：2&amp;br;防御修正：2&amp;br;長さ：3&amp;br;&amp;br;&amp;ref(Nation/LivingLead.jpg,nolink,25x25,Leadership (50));&amp;ref(Item/Lucky.jpg,nolink,25x25,Lucky);&amp;br;戦闘時使用可能：Call Lesser Horror|
|&gt;|&gt;|&gt;|&gt;|BGCOLOR(#F5F5F5):双子槍の血担当。扱いが難しい|
|BGCOLOR(#000000):&amp;ref(Item/SH Weapons/Twin-Spear-D.jpg,nolink,75x75,Twin Spear);|BGCOLOR(BLACK):COLOR(WHITE):''Twin Spear''|片手|&amp;ref(Spell/P_Astral.jpg,nolink,25x25,Astral);1&amp;ref(Spell/P_Death.jpg,nolink,25x25,Death);1|&amp;ref(Spell/V_Astral.jpg,nolink,25x25,Astral Pearl);5&amp;ref(Spell/V_Death.jpg,nolink,25x25,Death Gem);5|
|~|&gt;|&gt;|&gt;|攻撃力：10&amp;ref(Item/D_Pierce.jpg,nolink,25x25,Pierce Damage);&amp;ref(Item/D_Magic.jpg,nolink,25x25,Magic Damage);&amp;br;防御貫通&amp;br;殺した敵をゾンビ化&amp;br;攻撃修正：2&amp;br;防御修正：2&amp;br;長さ：3&amp;br;&amp;br;&amp;ref(Nation/LivingLead.jpg,nolink,25x25,Leadership (50));&amp;ref(Item/Lucky.jpg,nolink,25x25,Lucky);|
|&gt;|&gt;|&gt;|&gt;|BGCOLOR(#F5F5F5):双子槍の死担当。肉壁を作りながら戦える|
|BGCOLOR(#000000):&amp;ref(Item/SH Weapons/The-Sword-of-Aurgelmer.jpg,nolink,75x75,The Sword of Aurgelmer);|BGCOLOR(BLACK):COLOR(WHITE):''The Sword of Aurgelmer''|片手|&amp;ref(Spell/P_Astral.jpg,nolink,25x25,Astral);6|&amp;ref(Spell/V_Astral.jpg,nolink,25x25,Astral Pearl);60|
|~|&gt;|&gt;|&gt;|攻撃力：13&amp;ref(Item/D_Slash.jpg,nolink,25x25,Slash Damage);&amp;ref(Item/D_Magic.jpg,nolink,25x25,Magic Damage);&amp;br;攻撃修正：2&amp;br;防御修正：2&amp;br;長さ：1&amp;br;負傷時追撃：Curse&amp;br;&amp;br;&amp;ref(Item/Lucky.jpg,nolink,25x25,Lucky);&amp;ref(Item/Cursed.jpg,nolink,25x25,Cursed);&amp;br;士気+4&amp;br;戦闘開始時自動発動：Will of the Fates|
|&gt;|&gt;|&gt;|&gt;|BGCOLOR(#F5F5F5):味方に幸運を、敵と自身には呪いを与える。あるだけで有用|
|BGCOLOR(#000000):&amp;ref(Item/SH Weapons/Rod-of-Death.jpg,nolink,75x75,Rod of Death);|BGCOLOR(BLACK):COLOR(WHITE):''Rod of Death''|片手|&amp;ref(Spell/P_Death.jpg,nolink,25x25,Death);1|&amp;ref(Spell/V_Death.jpg,nolink,25x25,Death Gem);5|
|~|&gt;|&gt;|&gt;|攻撃力：10&amp;ref(Item/D_Blunt.jpg,nolink,25x25,Blunt Damage);&amp;ref(Item/D_Magic.jpg,nolink,25x25,Magic Damage);&amp;br;防御無視&amp;br;筋力加算なし&amp;br;攻撃修正：2&amp;br;防御修正：0&amp;br;長さ：1&amp;br;&amp;br;&amp;ref(Nation/UndeadLead.jpg,nolink,25x25,Undead Leadership (20));&amp;br;戦闘時使用可能：Control the Dead|
|&gt;|&gt;|&gt;|&gt;|BGCOLOR(#F5F5F5):アンデッド支配の呪文を使える。武器としても特徴的|
|BGCOLOR(#000000):&amp;ref(Item/SH Weapons/The-Sickle-whose-Crop-is-Pain.jpg,nolink,75x75,The Sickle whose Crop is Pain);|BGCOLOR(BLACK):COLOR(WHITE):''The Sickle whose Crop is Pain''|片手|&amp;ref(Spell/P_Death.jpg,nolink,25x25,Death);6|&amp;ref(Spell/V_Death.jpg,nolink,25x25,Death Gem);60|
|~|&gt;|&gt;|&gt;|攻撃力：5&amp;ref(Item/D_Slash.jpg,nolink,25x25,Slash Damage);&amp;ref(Item/D_Magic.jpg,nolink,25x25,Magic Damage);&amp;br;防御貫通&amp;br;攻撃修正：4&amp;br;防御修正：4&amp;br;長さ：1&amp;br;負傷時追撃：Decay&amp;br;&amp;br;近接攻撃で意志あるものを倒すと死の宝石を生成|
|&gt;|&gt;|&gt;|&gt;|BGCOLOR(#F5F5F5):死の宝石を収穫する鎌。雑魚狩りのお供に|
|BGCOLOR(#000000):&amp;ref(Item/SH Weapons/Sceptre-of-Dark-Regency.jpg,nolink,75x75,Sceptre of Dark Regency);|BGCOLOR(BLACK):COLOR(WHITE):''Sceptre of Dark Regency''|片手|&amp;ref(Spell/P_Death.jpg,nolink,25x25,Death);6|&amp;ref(Spell/V_Death.jpg,nolink,25x25,Death Gem);60|
|~|&gt;|&gt;|&gt;|攻撃力：0&amp;ref(Item/D_Blunt.jpg,nolink,25x25,Blunt Damage);&amp;ref(Item/D_Magic.jpg,nolink,25x25,Magic Damage);&amp;br;防御貫通&amp;br;攻撃修正：1&amp;br;防御修正：0&amp;br;長さ：1&amp;br;負傷時追撃：Major Life Drain&amp;br;&amp;br;&amp;ref(Spell/P_Death.jpg,nolink,25x25,Death Magic Bonus (2));&amp;ref(Item/Far-Caster.jpg,nolink,25x25,Far Caster (Death, 2));&amp;br;老化加速：+3|
|&gt;|&gt;|&gt;|&gt;|BGCOLOR(#F5F5F5):死魔法増強。非常に強力だが老化も招く|
|BGCOLOR(#000000):&amp;ref(Item/SH Weapons/Sword-of-Injustice.jpg,nolink,75x75,Sword of Injustice);|BGCOLOR(BLACK):COLOR(WHITE):''Sword of Injustice''|片手|&amp;ref(Spell/P_Death.jpg,nolink,25x25,Death);4|&amp;ref(Spell/V_Death.jpg,nolink,25x25,Death Gem);25|
|~|&gt;|&gt;|&gt;|攻撃力：6&amp;ref(Item/D_Slash.jpg,nolink,25x25,Slash Damage);&amp;ref(Item/D_Magic.jpg,nolink,25x25,Magic Damage);&amp;br;攻撃修正：3&amp;br;防御修正：2&amp;br;長さ：1&amp;br;負傷時追撃：Decay&amp;br;&amp;br;&amp;ref(Spell/P_Holy.jpg,nolink,25x25,Priest Bonus (1));&amp;br;戦闘開始時自動発動：Protection of the Sepulchre|
|&gt;|&gt;|&gt;|&gt;|BGCOLOR(#F5F5F5):聖魔法増強。アンデッド軍団の補助にもなる|
|BGCOLOR(#000000):&amp;ref(Item/SH Weapons/Woundflame.jpg,nolink,75x75,Woundflame);|BGCOLOR(BLACK):COLOR(WHITE):''Woundflame''|片手|&amp;ref(Spell/P_Death.jpg,nolink,25x25,Death);4|&amp;ref(Spell/V_Death.jpg,nolink,25x25,Death Gem);25|
|~|&gt;|&gt;|&gt;|攻撃力：8&amp;ref(Item/D_Slash.jpg,nolink,25x25,Slash Damage);&amp;ref(Item/D_Pierce.jpg,nolink,25x25,Pierce Damage);&amp;ref(Item/D_Magic.jpg,nolink,25x25,Magic Damage);&amp;br;攻撃修正：4&amp;br;防御修正：5&amp;br;長さ：1&amp;br;負傷時追撃：Plague&amp;br;&amp;br;&amp;ref(Item/Diseased.jpg,nolink,25x25,Diseased);|
|&gt;|&gt;|&gt;|&gt;|BGCOLOR(#F5F5F5):疫病を撒く剣。使い方に注意が必要|
|BGCOLOR(#000000):&amp;ref(Item/SH Weapons/Picus's-Axe-of-Rulership.jpg,nolink,75x75,Picus's Axe of Rulership);|BGCOLOR(BLACK):COLOR(WHITE):''Picus's Axe of Rulership''|片手|&amp;ref(Spell/P_Death.jpg,nolink,25x25,Death);2&amp;ref(Spell/P_Earth.jpg,nolink,25x25,Earth);1|&amp;ref(Spell/V_Death.jpg,nolink,25x25,Death Gem);10&amp;ref(Spell/V_Earth.jpg,nolink,25x25,Earth Gem);5|
|~|&gt;|&gt;|&gt;|攻撃力：12&amp;ref(Item/D_Slash.jpg,nolink,25x25,Slash Damage);&amp;ref(Item/D_Magic.jpg,nolink,25x25,Magic Damage);&amp;br;攻撃修正：5&amp;br;防御修正：-2&amp;br;長さ：1&amp;br;命中時追撃：Armloss&amp;br;&amp;br;Procas's Axe of Rulershipと同時装備で追加効果&amp;br;追加効果：筋力+5、魔法抵抗+2|
|&gt;|&gt;|&gt;|&gt;|BGCOLOR(#F5F5F5):腕を落とす斧の片割れ。こちらは命中率重視|
|BGCOLOR(#000000):&amp;ref(Item/SH Weapons/The-Sharpest-Tooth.jpg,nolink,75x75,The Sharpest Tooth);|BGCOLOR(BLACK):COLOR(WHITE):''The Sharpest Tooth''|片手|&amp;ref(Spell/P_Nature.jpg,nolink,25x25,Nature);2&amp;ref(Spell/P_Astral.jpg,nolink,25x25,Astral);1|&amp;ref(Spell/V_Nature.jpg,nolink,25x25,Nature Gem);10&amp;ref(Spell/V_Astral.jpg,nolink,25x25,Astral Pearl);5|
|~|&gt;|&gt;|&gt;|攻撃力：3&amp;ref(Item/D_Pierce.jpg,nolink,25x25,Pierce Damage);&amp;ref(Item/D_Magic.jpg,nolink,25x25,Magic Damage);&amp;br;防御貫通&amp;br;攻撃修正：2&amp;br;防御修正：0&amp;br;長さ：0&amp;br;負傷時追撃：The Deadliest Poison&amp;br;&amp;br;&amp;ref(Item/Poison-Resistant.jpg,nolink,25x25,Poison Resistant (25));&amp;br;暗殺技能修正：+2|
|&gt;|&gt;|&gt;|&gt;|BGCOLOR(#F5F5F5):驚異的な毒を持つ。暗殺者に有用な機能も|
|BGCOLOR(#000000):&amp;ref(Item/SH Weapons/Sceptre-of-Corruption.jpg,nolink,75x75,Sceptre of Corruption);|BGCOLOR(BLACK):COLOR(WHITE):''Sceptre of Corruption''|片手|&amp;ref(Spell/P_Blood.jpg,nolink,25x25,Blood);4|&amp;ref(Spell/V_Blood.jpg,nolink,25x25,Blood Slave);25|
|~|&gt;|&gt;|&gt;|攻撃力：0&amp;ref(Item/D_Blunt.jpg,nolink,25x25,Blunt Damage);&amp;ref(Item/D_Magic.jpg,nolink,25x25,Magic Damage);&amp;br;攻撃修正：1&amp;br;防御修正：0&amp;br;長さ：1&amp;br;&amp;br;&amp;ref(Nation/LivingLead.jpg,nolink,25x25,Leadership (50));&amp;ref(Item/Horror-Marked.jpg,nolink,25x25,Causes Horror Mark);&amp;br;戦闘時使用可能：Bane Fire&amp;br;装備解除不可|
|&gt;|&gt;|&gt;|&gt;|BGCOLOR(#F5F5F5):破滅の炎を放つ笏。指揮能力も増す|
|BGCOLOR(#000000):&amp;ref(Item/SH Weapons/Procas's-Axe-of-Rulership.jpg,nolink,75x75,Procas's Axe of Rulership);|BGCOLOR(BLACK):COLOR(WHITE):''Procas's Axe of Rulership''|片手|&amp;ref(Spell/P_Blood.jpg,nolink,25x25,Blood);2&amp;ref(Spell/P_Earth.jpg,nolink,25x25,Earth);1|&amp;ref(Spell/V_Blood.jpg,nolink,25x25,Blood Slave);10&amp;ref(Spell/V_Earth.jpg,nolink,25x25,Earth Gem);5|
|~|&gt;|&gt;|&gt;|攻撃力：14&amp;ref(Item/D_Slash.jpg,nolink,25x25,Slash Damage);&amp;ref(Item/D_Magic.jpg,nolink,25x25,Magic Damage);&amp;br;攻撃修正：3&amp;br;防御修正：-2&amp;br;長さ：1&amp;br;命中時追撃：Armloss&amp;br;&amp;br;Picus's Axe of Rulershipと同時装備で追加効果&amp;br;追加効果：Fear+10|
|&gt;|&gt;|&gt;|&gt;|BGCOLOR(#F5F5F5):腕を落とす斧の片割れ。こちらは攻撃力重視|
|BGCOLOR(#000000):&amp;ref(Item/SH Weapons/Dimensional-Rod.jpg,nolink,75x75,Dimensional Rod);|BGCOLOR(BLACK):COLOR(WHITE):''Dimensional Rod''|片手|&amp;ref(Spell/P_Astral.jpg,nolink,25x25,Astral);3|&amp;ref(Spell/V_Astral.jpg,nolink,25x25,Astral Pearl);15|
|~|&gt;|&gt;|&gt;|攻撃力：0&amp;ref(Item/D_Blunt.jpg,nolink,25x25,Blunt Damage);&amp;ref(Item/D_Magic.jpg,nolink,25x25,Magic Damage);&amp;br;攻撃修正：1&amp;br;防御修正：1&amp;br;長さ：1&amp;br;命中時追撃：Dimensional Shift&amp;br;&amp;br;&amp;ref(Item/Quickness.jpg,nolink,25x25,Quickness);&amp;ref(Item/Horror-Marked.jpg,nolink,25x25,Causes Horror Mark);&amp;br;&amp;ref(Spell/P_Astral.jpg,nolink,25x25,Astral Magic Bonus (1));&amp;ref(Item/Far-Caster.jpg,nolink,25x25,Far Caster (Astral, 1));&amp;br;装備解除不可&amp;br;所有者を徐々に発狂&amp;br;所有者を稀にVoidへ追放|
|&gt;|&gt;|&gt;|&gt;|BGCOLOR(#F5F5F5):星魔法増強。良くも悪くも癖が強い性能|
</v>
      </c>
      <c r="C6" t="str">
        <f ca="1">"**Construction Lv"&amp;$A6&amp;" "&amp;IF($A6=0,"(Trinkets)",IF($A6=2,"(Lesser Magic Items)",IF($A6=4,"(Greater Magic Items)",IF($A6=6,"(Very Poweful Magic Items)",IF($A6=8,"(Unique Magic Artifacts)",IF($A6=12,"(Unforgeable Unique Items)",""))))))&amp;CHAR(10)&amp;IFERROR(myConcat(INDIRECT("Item!FH"&amp;MATCH(ItemOutput!C$1&amp;ItemOutput!$A6&amp;"S",Item!$A:$A,0)&amp;":FH"&amp;MATCH(ItemOutput!C$1&amp;ItemOutput!$A6&amp;"E",Item!$A:$A,0))),myConcat(INDIRECT("Item!FH"&amp;MATCH(ItemOutput!C$1&amp;ItemOutput!$A6&amp;"S",Item!$A:$A,0))))</f>
        <v xml:space="preserve">**Construction Lv8 (Unique Magic Artifacts)
|BGCOLOR(#000000):&amp;ref(Item/DH Weapons/Sword-of-Justice.jpg,nolink,75x75,Sword of Justice);|BGCOLOR(BLACK):COLOR(WHITE):''Sword of Justice''|両手|&amp;ref(Spell/P_Fire.jpg,nolink,25x25,Fire);3&amp;ref(Spell/P_Astral.jpg,nolink,25x25,Astral);3|&amp;ref(Spell/V_Fire.jpg,nolink,25x25,Fire Gem);15&amp;ref(Spell/V_Astral.jpg,nolink,25x25,Astral Pearl);15|
|~|&gt;|&gt;|&gt;|攻撃力：15&amp;ref(Item/D_Slash.jpg,nolink,25x25,Slash Damage);&amp;ref(Item/D_Magic.jpg,nolink,25x25,Magic Damage);&amp;br;筋力加算+25%&amp;br;攻撃修正：3&amp;br;防御修正：4&amp;br;長さ：2&amp;br;攻撃時追撃：Small Area Fire&amp;br;&amp;br;&amp;ref(Item/Fire-Resistant.jpg,nolink,25x25,Fire Resistant (5));&amp;br;&amp;ref(Spell/P_Holy.jpg,nolink,25x25,Priest Bonus (1));&amp;br;戦闘時使用可能：Prison of Fire|
|&gt;|&gt;|&gt;|&gt;|BGCOLOR(#F5F5F5):聖魔法増強。炎による攻撃や補助も可能|
|BGCOLOR(#000000):&amp;ref(Item/DH Weapons/Bow-of-the-Titans.jpg,nolink,75x75,Bow of the Titans);|BGCOLOR(BLACK):COLOR(WHITE):''Bow of the Titans''|両手|&amp;ref(Spell/P_Air.jpg,nolink,25x25,Air);3&amp;ref(Spell/P_Astral.jpg,nolink,25x25,Astral);2|&amp;ref(Spell/V_Air.jpg,nolink,25x25,Air Gem);15&amp;ref(Spell/V_Astral.jpg,nolink,25x25,Astral Pearl);10|
|~|&gt;|&gt;|&gt;|攻撃力：22&amp;ref(Item/D_Pierce.jpg,nolink,25x25,Pierce Damage);&amp;ref(Item/D_Magic.jpg,nolink,25x25,Magic Damage);&amp;br;防御貫通&amp;br;筋力加算三分の一&amp;br;筋力加算+25%&amp;br;2ラウンド毎に1回攻撃&amp;br;射程：100&amp;br;精度修正：100&amp;br;弾数：10&amp;br;&amp;br;&amp;ref(Item/Far-Caster.jpg,nolink,25x25,Far Caster (Air, 1));&amp;br;非戦闘時使用可能：Seeking Arrow&amp;br;装備条件：筋力18|
|&gt;|&gt;|&gt;|&gt;|BGCOLOR(#F5F5F5):高い筋力を要求する特別な弓。戦闘外でも役立つ|
|BGCOLOR(#000000):&amp;ref(Item/DH Weapons/Tempest.jpg,nolink,75x75,Tempest);|BGCOLOR(BLACK):COLOR(WHITE):''Tempest''|両手|&amp;ref(Spell/P_Air.jpg,nolink,25x25,Air);5|&amp;ref(Spell/V_Air.jpg,nolink,25x25,Air Gem);40|
|~|&gt;|&gt;|&gt;|攻撃力：15&amp;ref(Item/D_Slash.jpg,nolink,25x25,Slash Damage);&amp;ref(Item/D_Magic.jpg,nolink,25x25,Magic Damage);&amp;br;筋力加算+25%&amp;br;攻撃修正：5&amp;br;防御修正：6&amp;br;長さ：2&amp;br;攻撃時追撃：Chain Lightning&amp;br;&amp;br;&amp;ref(Item/Shock-Resistant.jpg,nolink,25x25,Shock Resistant (15));&amp;br;戦闘時使用可能：Thunder Strike&amp;br;戦闘開始時自動発動：Storm|
|&gt;|&gt;|&gt;|&gt;|BGCOLOR(#F5F5F5):嵐と雷を操る大剣。多くの敵に対応できる|
|BGCOLOR(#000000):&amp;ref(Item/DH Weapons/Trident-from-Beyond.jpg,nolink,75x75,Trident from Beyond);|BGCOLOR(BLACK):COLOR(WHITE):''Trident from Beyond''|両手|&amp;ref(Spell/P_Water.jpg,nolink,25x25,Water);3&amp;ref(Spell/P_Astral.jpg,nolink,25x25,Astral);2|&amp;ref(Spell/V_Water.jpg,nolink,25x25,Water Gem);15&amp;ref(Spell/V_Astral.jpg,nolink,25x25,Astral Pearl);10|
|~|&gt;|&gt;|&gt;|攻撃力：13&amp;ref(Item/D_Pierce.jpg,nolink,25x25,Pierce Damage);&amp;ref(Item/D_Magic.jpg,nolink,25x25,Magic Damage);&amp;br;筋力加算+25%&amp;br;攻撃修正：2&amp;br;防御修正：3&amp;br;長さ：3&amp;br;負傷時追撃：Soul Slay&amp;br;&amp;br;&amp;ref(Spell/P_Water.jpg,nolink,25x25,Water Magic Bonus (1));|
|&gt;|&gt;|&gt;|&gt;|BGCOLOR(#F5F5F5):水魔法増強。即死の矛としても使える|
|BGCOLOR(#000000):&amp;ref(Item/DH Weapons/The-Stone-Sword.jpg,nolink,75x75,The Stone Sword);|BGCOLOR(BLACK):COLOR(WHITE):''The Stone Sword''|両手|&amp;ref(Spell/P_Earth.jpg,nolink,25x25,Earth);5|&amp;ref(Spell/V_Earth.jpg,nolink,25x25,Earth Gem);40|
|~|&gt;|&gt;|&gt;|攻撃力：10&amp;ref(Item/D_Slash.jpg,nolink,25x25,Slash Damage);&amp;ref(Item/D_Magic.jpg,nolink,25x25,Magic Damage);&amp;br;筋力加算+25%&amp;br;攻撃修正：4&amp;br;防御修正：7&amp;br;長さ：2&amp;br;攻撃時追撃：Area Petrification|
|&gt;|&gt;|&gt;|&gt;|BGCOLOR(#F5F5F5):周囲を石化させる。使用者さえ例外ではない|
|BGCOLOR(#000000):&amp;ref(Item/DH Weapons/Hammer-of-the-Forge-Lord.jpg,nolink,75x75,Hammer of the Forge Lord);|BGCOLOR(BLACK):COLOR(WHITE):''Hammer of the Forge Lord''|両手|&amp;ref(Spell/P_Earth.jpg,nolink,25x25,Earth);5&amp;ref(Spell/P_Fire.jpg,nolink,25x25,Fire);3|&amp;ref(Spell/V_Earth.jpg,nolink,25x25,Earth Gem);40&amp;ref(Spell/V_Fire.jpg,nolink,25x25,Fire Gem);15|
|~|&gt;|&gt;|&gt;|攻撃力：20&amp;ref(Item/D_Blunt.jpg,nolink,25x25,Blunt Damage);&amp;ref(Item/D_Magic.jpg,nolink,25x25,Magic Damage);&amp;br;筋力加算+25%&amp;br;攻撃修正：1&amp;br;防御修正：0&amp;br;長さ：2&amp;br;攻撃時追撃：Small Area Fire&amp;br;&amp;br;&amp;ref(Item/Forge-Bonus.jpg,nolink,25x25,Forge Bonus (4));|
|&gt;|&gt;|&gt;|&gt;|BGCOLOR(#F5F5F5):アイテム製造費の大きな軽減。武器にもならなくはない|
|BGCOLOR(#000000):&amp;ref(Item/DH Weapons/The-Sword-of-Many-Colors.jpg,nolink,75x75,The Sword of Many Colors);|BGCOLOR(BLACK):COLOR(WHITE):''The Sword of Many Colors''|両手|&amp;ref(Spell/P_Earth.jpg,nolink,25x25,Earth);4&amp;ref(Spell/P_Astral.jpg,nolink,25x25,Astral);3|&amp;ref(Spell/V_Earth.jpg,nolink,25x25,Earth Gem);25&amp;ref(Spell/V_Astral.jpg,nolink,25x25,Astral Pearl);15|
|~|&gt;|&gt;|&gt;|攻撃力：17&amp;ref(Item/D_Slash.jpg,nolink,25x25,Slash Damage);&amp;ref(Item/D_Magic.jpg,nolink,25x25,Magic Damage);&amp;br;筋力加算+25%&amp;br;攻撃修正：3&amp;br;防御修正：5&amp;br;長さ：2&amp;br;攻撃時追撃：Killing Light&amp;br;&amp;br;&amp;ref(Spell/P_Fire.jpg,nolink,25x25,Fire Magic Bonus (1));&amp;ref(Spell/P_Air.jpg,nolink,25x25,Air Magic Bonus (1));&amp;ref(Spell/P_Water.jpg,nolink,25x25,Water Magic Bonus (1));&amp;ref(Spell/P_Earth.jpg,nolink,25x25,Earth Magic Bonus (1));|
|&gt;|&gt;|&gt;|&gt;|BGCOLOR(#F5F5F5):元素魔法増強。広範囲を薙ぎ倒す武器でもある|
|BGCOLOR(#000000):&amp;ref(Item/DH Weapons/The-Oath-Rod-of-Kurgi.jpg,nolink,75x75,The Oath Rod of Kurgi);|BGCOLOR(BLACK):COLOR(WHITE):''The Oath Rod of Kurgi''|両手|&amp;ref(Spell/P_Astral.jpg,nolink,25x25,Astral);2&amp;ref(Spell/P_Blood.jpg,nolink,25x25,Blood);2|&amp;ref(Spell/V_Astral.jpg,nolink,25x25,Astral Pearl);10&amp;ref(Spell/V_Blood.jpg,nolink,25x25,Blood Slave);10|
|~|&gt;|&gt;|&gt;|攻撃力：5&amp;ref(Item/D_Blunt.jpg,nolink,25x25,Blunt Damage);&amp;ref(Item/D_Magic.jpg,nolink,25x25,Magic Damage);&amp;br;筋力加算+25%&amp;br;攻撃修正：3&amp;br;防御修正：5&amp;br;長さ：3&amp;br;負傷時追撃：Feeblemind&amp;br;&amp;br;&amp;ref(Item/Far-Caster.jpg,nolink,25x25,Far Caster (All, 1));&amp;br;戦闘時使用可能：Horror Mark&amp;br;同じ州のユニットにFeeble Mindedを拡散|
|&gt;|&gt;|&gt;|&gt;|BGCOLOR(#F5F5F5):精神を砕く杖。無用な機能も持つ|
|BGCOLOR(#000000):&amp;ref(Item/DH Weapons/The-Flailing-Hands.jpg,nolink,75x75,The Flailing Hands);|BGCOLOR(BLACK):COLOR(WHITE):''The Flailing Hands''|両手|&amp;ref(Spell/P_Death.jpg,nolink,25x25,Death);2|&amp;ref(Spell/V_Death.jpg,nolink,25x25,Death Gem);10|
|~|&gt;|&gt;|&gt;|攻撃力：10&amp;ref(Item/D_Blunt.jpg,nolink,25x25,Blunt Damage);&amp;ref(Item/D_Magic.jpg,nolink,25x25,Magic Damage);&amp;br;筋力加算+25%&amp;br;対盾攻撃修正+2&amp;br;2回連続攻撃&amp;br;攻撃修正：4&amp;br;防御修正：-1&amp;br;長さ：2&amp;br;命中時追撃：Fear and Cold&amp;br;&amp;br;&amp;ref(Spell/P_Death.jpg,nolink,25x25,Death Magic Bonus (1));&amp;br;抵抗貫通修正+1、魔法抵抗+1|
|&gt;|&gt;|&gt;|&gt;|BGCOLOR(#F5F5F5):死魔法増強。武器としても魔法の補助としても有効|
|BGCOLOR(#000000):&amp;ref(Item/DH Weapons/Sun-Slayer.jpg,nolink,75x75,Sun Slayer);|BGCOLOR(BLACK):COLOR(WHITE):''Sun Slayer''|両手|&amp;ref(Spell/P_Death.jpg,nolink,25x25,Death);6|&amp;ref(Spell/V_Death.jpg,nolink,25x25,Death Gem);60|
|~|&gt;|&gt;|&gt;|攻撃力：13&amp;ref(Item/D_Slash.jpg,nolink,25x25,Slash Damage);&amp;ref(Item/D_Magic.jpg,nolink,25x25,Magic Damage);&amp;br;筋力加算+25%&amp;br;攻撃修正：5&amp;br;防御修正：6&amp;br;長さ：2&amp;br;攻撃時追撃：Area Death&amp;br;&amp;br;&amp;ref(Item/Causes-Fear.jpg,nolink,25x25,Fear (5));&amp;br;&amp;ref(Spell/P_Death.jpg,nolink,25x25,Death Magic Bonus (1));&amp;br;戦闘時使用可能：Drain Life&amp;br;戦闘開始時自動発動：Darkness|
|&gt;|&gt;|&gt;|&gt;|BGCOLOR(#F5F5F5):死魔法増強。振れば生物全ての脅威となる|
|BGCOLOR(#000000):&amp;ref(Item/DH Weapons/Harvest-Blade.jpg,nolink,75x75,Harvest Blade);|BGCOLOR(BLACK):COLOR(WHITE):''Harvest Blade''|両手|&amp;ref(Spell/P_Blood.jpg,nolink,25x25,Blood);3&amp;ref(Spell/P_Nature.jpg,nolink,25x25,Nature);1|&amp;ref(Spell/V_Blood.jpg,nolink,25x25,Blood Slave);15&amp;ref(Spell/V_Nature.jpg,nolink,25x25,Nature Gem);5|
|~|&gt;|&gt;|&gt;|攻撃力：16&amp;ref(Item/D_Slash.jpg,nolink,25x25,Slash Damage);&amp;ref(Item/D_Magic.jpg,nolink,25x25,Magic Damage);&amp;br;筋力加算+25%&amp;br;効果範囲：1&amp;br;攻撃修正：10&amp;br;防御修正：-5&amp;br;長さ：0&amp;br;攻撃時追撃：Leg Chop&amp;br;&amp;br;&amp;ref(Item/Causes-Fear.jpg,nolink,25x25,Fear (5));&amp;ref(Item/Gone-Berserk.jpg,nolink,25x25,Gone Berserk);&amp;br;士気+2&amp;br;装備解除不可|
|&gt;|&gt;|&gt;|&gt;|BGCOLOR(#F5F5F5):小範囲を薙ぎ払う狂気の大鎌。扱いは難しいが強力|
|BGCOLOR(#000000):&amp;ref(Item/DH Weapons/Infernal-Sword.jpg,nolink,75x75,Infernal Sword);|BGCOLOR(BLACK):COLOR(WHITE):''Infernal Sword''|両手|&amp;ref(Spell/P_Blood.jpg,nolink,25x25,Blood);1&amp;ref(Spell/P_Fire.jpg,nolink,25x25,Fire);1|&amp;ref(Spell/V_Blood.jpg,nolink,25x25,Blood Slave);5&amp;ref(Spell/V_Fire.jpg,nolink,25x25,Fire Gem);5|
|~|&gt;|&gt;|&gt;|攻撃力：14&amp;ref(Item/D_Slash.jpg,nolink,25x25,Slash Damage);&amp;ref(Item/D_Magic.jpg,nolink,25x25,Magic Damage);&amp;br;防御貫通&amp;br;筋力加算+25%&amp;br;攻撃修正：4&amp;br;防御修正：4&amp;br;長さ：2&amp;br;負傷時追撃：Banish to Inferno&amp;br;&amp;br;&amp;ref(Item/Fire-Resistant.jpg,nolink,25x25,Fire Resistant (5));|
|&gt;|&gt;|&gt;|&gt;|BGCOLOR(#F5F5F5):敵を地獄に叩き落す。運は絡むが凶悪|
|BGCOLOR(#000000):&amp;ref(Item/DH Weapons/The-Staff-from-the-Sun.jpg,nolink,75x75,The Staff from the Sun);|BGCOLOR(BLACK):COLOR(WHITE):''The Staff from the Sun''|両手|&amp;ref(Spell/P_Astral.jpg,nolink,25x25,Astral);5&amp;ref(Spell/P_Fire.jpg,nolink,25x25,Fire);1|&amp;ref(Spell/V_Astral.jpg,nolink,25x25,Astral Pearl);40&amp;ref(Spell/V_Fire.jpg,nolink,25x25,Fire Gem);5|
|~|&gt;|&gt;|&gt;|攻撃力：4&amp;ref(Item/D_Blunt.jpg,nolink,25x25,Blunt Damage);&amp;ref(Item/D_Magic.jpg,nolink,25x25,Magic Damage);&amp;br;筋力加算+25%&amp;br;攻撃修正：3&amp;br;防御修正：3&amp;br;長さ：3&amp;br;攻撃時追撃：Area Fire&amp;br;&amp;br;&amp;ref(Item/Fire-Resistant.jpg,nolink,25x25,Fire Resistant (5));&amp;br;&amp;ref(Spell/P_Fire.jpg,nolink,25x25,Fire Magic Bonus (1));&amp;ref(Item/Far-Caster.jpg,nolink,25x25,Far Caster (Fire, 2));&amp;ref(Spell/Vt_Fire.jpg,nolink,25x25,Temporary Fire Gem (1));|
|&gt;|&gt;|&gt;|&gt;|BGCOLOR(#F5F5F5):火魔法増強。多数の強力な恩恵を与える|
</v>
      </c>
      <c r="D6" t="str">
        <f ca="1">"**Construction Lv"&amp;$A6&amp;" "&amp;IF($A6=0,"(Trinkets)",IF($A6=2,"(Lesser Magic Items)",IF($A6=4,"(Greater Magic Items)",IF($A6=6,"(Very Poweful Magic Items)",IF($A6=8,"(Unique Magic Artifacts)",IF($A6=12,"(Unforgeable Unique Items)",""))))))&amp;CHAR(10)&amp;IFERROR(myConcat(INDIRECT("Item!FH"&amp;MATCH(ItemOutput!D$1&amp;ItemOutput!$A6&amp;"S",Item!$A:$A,0)&amp;":FH"&amp;MATCH(ItemOutput!D$1&amp;ItemOutput!$A6&amp;"E",Item!$A:$A,0))),myConcat(INDIRECT("Item!FH"&amp;MATCH(ItemOutput!D$1&amp;ItemOutput!$A6&amp;"S",Item!$A:$A,0))))</f>
        <v xml:space="preserve">**Construction Lv8 (Unique Magic Artifacts)
|BGCOLOR(#000000):&amp;ref(Item/Shields/Immaculate-Shield.jpg,nolink,75x75,Immaculate Shield);|BGCOLOR(BLACK):COLOR(WHITE):''Immaculate Shield''|盾|&amp;ref(Spell/P_Fire.jpg,nolink,25x25,Fire);3&amp;ref(Spell/P_Astral.jpg,nolink,25x25,Astral);2|&amp;ref(Spell/V_Fire.jpg,nolink,25x25,Fire Gem);15&amp;ref(Spell/V_Astral.jpg,nolink,25x25,Astral Pearl);10|
|~|&gt;|&gt;|&gt;|盾軽減力：30&amp;br;防御修正：-1&amp;br;盾対応力：9&amp;br;装備負担：1&amp;br;魔法の防具&amp;br;&amp;br;&amp;ref(Item/Awe.jpg,nolink,25x25,Awe (2));&amp;ref(Item/Blessed.jpg,nolink,25x25,Blessed);&amp;br;&amp;ref(Spell/P_Holy.jpg,nolink,25x25,Priest Bonus (1));|
|&gt;|&gt;|&gt;|&gt;|BGCOLOR(#F5F5F5):聖魔法増強。祝福も授けてくれる|
|BGCOLOR(#000000):&amp;ref(Item/Shields/Barrier.jpg,nolink,75x75,Barrier);|BGCOLOR(BLACK):COLOR(WHITE):''Barrier''|盾|&amp;ref(Spell/P_Earth.jpg,nolink,25x25,Earth);4|&amp;ref(Spell/V_Earth.jpg,nolink,25x25,Earth Gem);25|
|~|&gt;|&gt;|&gt;|盾軽減力：40&amp;br;防御修正：-2&amp;br;盾対応力：11&amp;br;装備負担：2&amp;br;魔法の防具&amp;br;&amp;br;&amp;ref(Item/Fire-Resistant.jpg,nolink,25x25,Fire Resistant (15));&amp;ref(Item/Shock-Resistant.jpg,nolink,25x25,Shock Resistant (15));&amp;br;筋力+4&amp;br;騎乗中使用不可|
|&gt;|&gt;|&gt;|&gt;|BGCOLOR(#F5F5F5):驚異的な軽減力を持つ。おまけも有益|
|BGCOLOR(#000000):&amp;ref(Item/Shields/The-Aegis.jpg,nolink,75x75,The Aegis);|BGCOLOR(BLACK):COLOR(WHITE):''The Aegis''|盾|&amp;ref(Spell/P_Earth.jpg,nolink,25x25,Earth);5|&amp;ref(Spell/V_Earth.jpg,nolink,25x25,Earth Gem);40|
|~|&gt;|&gt;|&gt;|盾軽減力：25&amp;br;防御修正：-1&amp;br;盾対応力：7&amp;br;装備負担：1&amp;br;魔法の防具&amp;br;&amp;br;&amp;ref(Item/Causes-Fear.jpg,nolink,25x25,Fear (5));&amp;ref(Item/Petrification.jpg,nolink,25x25,Petrification);|
|&gt;|&gt;|&gt;|&gt;|BGCOLOR(#F5F5F5):石化の盾。魔法抵抗の低い敵には非常に強い|
|BGCOLOR(#000000):&amp;ref(Item/Shields/Shield-of-the-Dawn.jpg,nolink,75x75,Shield of the Dawn);|BGCOLOR(BLACK):COLOR(WHITE):''Shield of the Dawn''|盾|&amp;ref(Spell/P_Earth.jpg,nolink,25x25,Earth);3&amp;ref(Spell/P_Astral.jpg,nolink,25x25,Astral);2|&amp;ref(Spell/V_Earth.jpg,nolink,25x25,Earth Gem);15&amp;ref(Spell/V_Astral.jpg,nolink,25x25,Astral Pearl);10|
|~|&gt;|&gt;|&gt;|盾軽減力：35&amp;br;防御修正：-2&amp;br;盾対応力：9&amp;br;装備負担：2&amp;br;魔法の防具&amp;br;&amp;br;&amp;ref(Item/Fire-Resistant.jpg,nolink,25x25,Fire Resistant (5));&amp;ref(Item/Affliction-Resistance.jpg,nolink,25x25,Affliction Resistance (1));&amp;ref(Item/Awe.jpg,nolink,25x25,Awe (1));&amp;br;魔法抵抗+1|
|&gt;|&gt;|&gt;|&gt;|BGCOLOR(#F5F5F5):様々な面で守ってくれる。基本性能も優秀|
</v>
      </c>
      <c r="E6" t="str">
        <f ca="1">"**Construction Lv"&amp;$A6&amp;" "&amp;IF($A6=0,"(Trinkets)",IF($A6=2,"(Lesser Magic Items)",IF($A6=4,"(Greater Magic Items)",IF($A6=6,"(Very Poweful Magic Items)",IF($A6=8,"(Unique Magic Artifacts)",IF($A6=12,"(Unforgeable Unique Items)",""))))))&amp;CHAR(10)&amp;IFERROR(myConcat(INDIRECT("Item!FH"&amp;MATCH(ItemOutput!E$1&amp;ItemOutput!$A6&amp;"S",Item!$A:$A,0)&amp;":FH"&amp;MATCH(ItemOutput!E$1&amp;ItemOutput!$A6&amp;"E",Item!$A:$A,0))),myConcat(INDIRECT("Item!FH"&amp;MATCH(ItemOutput!E$1&amp;ItemOutput!$A6&amp;"S",Item!$A:$A,0))))</f>
        <v xml:space="preserve">**Construction Lv8 (Unique Magic Artifacts)
|BGCOLOR(#000000):&amp;ref(Item/Helms/Crown-of-Overmight.jpg,nolink,75x75,Crown of Overmight);|BGCOLOR(BLACK):COLOR(WHITE):''Crown of Overmight''|冠|&amp;ref(Spell/P_Fire.jpg,nolink,25x25,Fire);5&amp;ref(Spell/P_Earth.jpg,nolink,25x25,Earth);3|&amp;ref(Spell/V_Fire.jpg,nolink,25x25,Fire Gem);40&amp;ref(Spell/V_Earth.jpg,nolink,25x25,Earth Gem);15|
|~|&gt;|&gt;|&gt;|頭部防護：21&amp;br;防御修正：-3&amp;br;装備負担：2&amp;br;魔法の防具&amp;br;&amp;br;&amp;ref(Item/Protective-Force.jpg,nolink,25x25,Protective Force (30));&amp;br;&amp;ref(Item/Inspirational.jpg,nolink,25x25,Inspirational (1));&amp;ref(Nation/LivingLead.jpg,nolink,25x25,Leadership (100));&amp;br;筋力+5&amp;br;戦闘中自動発動：Charm&amp;br;装備解除不可|
|&gt;|&gt;|&gt;|&gt;|BGCOLOR(#F5F5F5):重すぎる冠。性能自体は戦闘に適する|
|BGCOLOR(#000000):&amp;ref(Item/Helms/Amon-Hotep.jpg,nolink,75x75,Amon Hotep);|BGCOLOR(BLACK):COLOR(WHITE):''Amon Hotep''|冠|&amp;ref(Spell/P_Fire.jpg,nolink,25x25,Fire);5&amp;ref(Spell/P_Astral.jpg,nolink,25x25,Astral);4|&amp;ref(Spell/V_Fire.jpg,nolink,25x25,Fire Gem);40&amp;ref(Spell/V_Astral.jpg,nolink,25x25,Astral Pearl);25|
|~|&gt;|&gt;|&gt;|頭部防護：9&amp;br;防御修正：0&amp;br;装備負担：0&amp;br;魔法の防具&amp;br;&amp;br;&amp;ref(Item/Fire-Resistant.jpg,nolink,25x25,Fire Resistant (15));&amp;ref(Item/Invulnerable.jpg,nolink,25x25,Invulnerable (25));&amp;ref(Item/Awe.jpg,nolink,25x25,Awe (5));&amp;br;魔法抵抗+5&amp;br;非戦闘時使用可能：Mummification&amp;br;装備解除不可|
|&gt;|&gt;|&gt;|&gt;|BGCOLOR(#F5F5F5):ミイラ製造機。戦闘向けの機能も持つ|
|BGCOLOR(#000000):&amp;ref(Item/Helms/Helmet-of-Perfection.jpg,nolink,75x75,Helmet of Perfection);|BGCOLOR(BLACK):COLOR(WHITE):''Helmet of Perfection''|兜|&amp;ref(Spell/P_Water.jpg,nolink,25x25,Water);3&amp;ref(Spell/P_Air.jpg,nolink,25x25,Air);3|&amp;ref(Spell/V_Water.jpg,nolink,25x25,Water Gem);15&amp;ref(Spell/V_Air.jpg,nolink,25x25,Air Gem);15|
|~|&gt;|&gt;|&gt;|頭部防護：25&amp;br;防御修正：0&amp;br;装備負担：0&amp;br;魔法の防具&amp;br;&amp;br;&amp;ref(Item/Awe.jpg,nolink,25x25,Awe (5));&amp;br;&amp;ref(Item/Inspirational.jpg,nolink,25x25,Inspirational (3));&amp;br;近接攻撃に目潰しで自動反撃（抵抗可能）|
|&gt;|&gt;|&gt;|&gt;|BGCOLOR(#F5F5F5):指揮と戦闘の双方に使える|
|BGCOLOR(#000000):&amp;ref(Item/Helms/Helmet-of-the-Dawn.jpg,nolink,75x75,Helmet of the Dawn);|BGCOLOR(BLACK):COLOR(WHITE):''Helmet of the Dawn''|兜|&amp;ref(Spell/P_Earth.jpg,nolink,25x25,Earth);2&amp;ref(Spell/P_Astral.jpg,nolink,25x25,Astral);1|&amp;ref(Spell/V_Earth.jpg,nolink,25x25,Earth Gem);10&amp;ref(Spell/V_Astral.jpg,nolink,25x25,Astral Pearl);5|
|~|&gt;|&gt;|&gt;|頭部防護：23&amp;br;防御修正：0&amp;br;装備負担：0&amp;br;魔法の防具&amp;br;&amp;br;&amp;ref(Item/Affliction-Resistance.jpg,nolink,25x25,Affliction Resistance (1));&amp;ref(Item/Awe.jpg,nolink,25x25,Awe (1));&amp;br;魔法抵抗+2|
|&gt;|&gt;|&gt;|&gt;|BGCOLOR(#F5F5F5):多様な防御的機能を備える兜|
|BGCOLOR(#000000):&amp;ref(Item/Helms/Crown-of-the-Ivy-King.jpg,nolink,75x75,Crown of the Ivy King);|BGCOLOR(BLACK):COLOR(WHITE):''Crown of the Ivy King''|冠|&amp;ref(Spell/P_Nature.jpg,nolink,25x25,Nature);2|&amp;ref(Spell/V_Nature.jpg,nolink,25x25,Nature Gem);10|
|~|&gt;|&gt;|&gt;|&amp;ref(Item/Poison-Resistant.jpg,nolink,25x25,Poison Resistant (15));&amp;ref(Item/Animal-Awe.jpg,nolink,25x25,Animal Awe (5));&amp;ref(Item/Regeneration.jpg,nolink,25x25,Regeneration (5));&amp;br;&amp;ref(Item/Forest-Survival.jpg,nolink,25x25,Forest Survival);&amp;br;&amp;ref(Item/Ivy-Lord.jpg,nolink,25x25,Ivy Lord (2));&amp;br;非戦闘時使用可能：Awaken Vine Men&amp;br;常時効果：Barkskin|
|&gt;|&gt;|&gt;|&gt;|BGCOLOR(#F5F5F5):植物人と動物の敬意を得る。防具にはならない|
|BGCOLOR(#000000):&amp;ref(Item/Helms/The-Crown-of-Despair.jpg,nolink,75x75,The Crown of Despair);|BGCOLOR(BLACK):COLOR(WHITE):''The Crown of Despair''|冠|&amp;ref(Spell/P_Death.jpg,nolink,25x25,Death);2|&amp;ref(Spell/V_Death.jpg,nolink,25x25,Death Gem);10|
|~|&gt;|&gt;|&gt;|頭部防護：9&amp;br;防御修正：0&amp;br;装備負担：0&amp;br;魔法の防具&amp;br;&amp;br;&amp;ref(Item/Causes-Fear.jpg,nolink,25x25,Fear (5));&amp;ref(Item/Darkvision.jpg,nolink,25x25,Darkvision (100));&amp;br;&amp;ref(Item/Reanimation-Bonus.jpg,nolink,25x25,Reanimation Bonus (2/4));&amp;ref(Item/Far-Caster.jpg,nolink,25x25,Far Caster (Death, 1));&amp;ref(Spell/V_Death.jpg,nolink,25x25,Death Gem Generator (1));|
|&gt;|&gt;|&gt;|&gt;|BGCOLOR(#F5F5F5):死魔法絡みの機能が豊富。作り易さも利点|
|BGCOLOR(#000000):&amp;ref(Item/Helms/Crown-of-the-Fire-King.jpg,nolink,75x75,Crown of the Fire King);|BGCOLOR(BLACK):COLOR(WHITE):''Crown of the Fire King''|冠|&amp;ref(Spell/P_Fire.jpg,nolink,25x25,Fire);4|&amp;ref(Spell/V_Fire.jpg,nolink,25x25,Fire Gem);25|
|~|&gt;|&gt;|&gt;|頭部防護：9&amp;br;防御修正：0&amp;br;装備負担：0&amp;br;魔法の防具&amp;br;&amp;br;&amp;ref(Item/Fire-Resistant.jpg,nolink,25x25,Fire Resistant (25));&amp;ref(Item/Heat.jpg,nolink,25x25,Heat (3));&amp;ref(Item/Fire-Shield.jpg,nolink,25x25,Fire Shield (7));&amp;ref(Item/Exhaustion.jpg,nolink,25x25,Exhaustion (-1));&amp;br;&amp;ref(Nation/MagicLead.jpg,nolink,25x25,Magic Leadership (25));&amp;br;随員：Fire Elemental2体&amp;br;装備解除不可|
|&gt;|&gt;|&gt;|&gt;|BGCOLOR(#F5F5F5):炎の王の冠。持久力がやや落ちる|
|BGCOLOR(#000000):&amp;ref(Item/Helms/Crown-of-the-Frost-King.jpg,nolink,75x75,Crown of the Frost King);|BGCOLOR(BLACK):COLOR(WHITE):''Crown of the Frost King''|冠|&amp;ref(Spell/P_Water.jpg,nolink,25x25,Water);4|&amp;ref(Spell/V_Water.jpg,nolink,25x25,Water Gem);25|
|~|&gt;|&gt;|&gt;|頭部防護：9&amp;br;防御修正：0&amp;br;装備負担：0&amp;br;魔法の防具&amp;br;&amp;br;&amp;ref(Item/Shock-Resistant.jpg,nolink,25x25,Shock Resistant (25));&amp;ref(Item/Chill.jpg,nolink,25x25,Chill (25));&amp;br;&amp;ref(Nation/MagicLead.jpg,nolink,25x25,Magic Leadership (25));&amp;br;随員：Ice Elemental2体&amp;br;装備解除不可|
|&gt;|&gt;|&gt;|&gt;|BGCOLOR(#F5F5F5):氷の王の冠。非常に広い範囲に冷気を撒き散らす|
|BGCOLOR(#000000):&amp;ref(Item/Helms/The-First-Crown.jpg,nolink,75x75,The First Crown);|BGCOLOR(BLACK):COLOR(WHITE):''The First Crown''|冠|&amp;ref(Spell/P_Astral.jpg,nolink,25x25,Astral);4&amp;ref(Spell/P_Fire.jpg,nolink,25x25,Fire);4|&amp;ref(Spell/V_Astral.jpg,nolink,25x25,Astral Pearl);25&amp;ref(Spell/V_Fire.jpg,nolink,25x25,Fire Gem);25|
|~|&gt;|&gt;|&gt;|頭部防護：9&amp;br;防御修正：0&amp;br;装備負担：0&amp;br;魔法の防具&amp;br;&amp;br;&amp;ref(Item/Awe.jpg,nolink,25x25,Awe (5));&amp;br;&amp;ref(Item/Horror-Marked.jpg,nolink,25x25,Causes Horror Mark);&amp;br;&amp;ref(Item/Master-Ritualist.jpg,nolink,25x25,Master Ritualist (1));&amp;br;装備解除不可|
|&gt;|&gt;|&gt;|&gt;|BGCOLOR(#F5F5F5):儀式に役立つ。強力ながら危険性も|
</v>
      </c>
      <c r="F6" t="str">
        <f ca="1">"**Construction Lv"&amp;$A6&amp;" "&amp;IF($A6=0,"(Trinkets)",IF($A6=2,"(Lesser Magic Items)",IF($A6=4,"(Greater Magic Items)",IF($A6=6,"(Very Poweful Magic Items)",IF($A6=8,"(Unique Magic Artifacts)",IF($A6=12,"(Unforgeable Unique Items)",""))))))&amp;CHAR(10)&amp;IFERROR(myConcat(INDIRECT("Item!FH"&amp;MATCH(ItemOutput!F$1&amp;ItemOutput!$A6&amp;"S",Item!$A:$A,0)&amp;":FH"&amp;MATCH(ItemOutput!F$1&amp;ItemOutput!$A6&amp;"E",Item!$A:$A,0))),myConcat(INDIRECT("Item!FH"&amp;MATCH(ItemOutput!F$1&amp;ItemOutput!$A6&amp;"S",Item!$A:$A,0))))</f>
        <v xml:space="preserve">**Construction Lv8 (Unique Magic Artifacts)
|BGCOLOR(#000000):&amp;ref(Item/Armors/Aseftik's-Armor.jpg,nolink,75x75,Aseftik's Armor);|BGCOLOR(BLACK):COLOR(WHITE):''Aseftik's Armor''|鎧|&amp;ref(Spell/P_Earth.jpg,nolink,25x25,Earth);4|&amp;ref(Spell/V_Earth.jpg,nolink,25x25,Earth Gem);25|
|~|&gt;|&gt;|&gt;|胴体防護：28&amp;br;防御修正：-3&amp;br;装備負担：4&amp;br;行軍速度：-6&amp;br;魔法の防具&amp;br;&amp;br;魔法抵抗+3、士気+8&amp;br;装備解除不可|
|&gt;|&gt;|&gt;|&gt;|BGCOLOR(#F5F5F5):重いが相応に丈夫。魔法にも強い|
|BGCOLOR(#000000):&amp;ref(Item/Armors/Monolith-Armor.jpg,nolink,75x75,Monolith Armor);|BGCOLOR(BLACK):COLOR(WHITE):''Monolith Armor''|鎧|&amp;ref(Spell/P_Earth.jpg,nolink,25x25,Earth);4|&amp;ref(Spell/V_Earth.jpg,nolink,25x25,Earth Gem);25|
|~|&gt;|&gt;|&gt;|胴体防護：30&amp;br;防御修正：-8&amp;br;装備負担：10&amp;br;行軍速度：-6&amp;br;魔法の防具&amp;br;&amp;br;&amp;ref(Item/Regeneration.jpg,nolink,25x25,Regeneration (10));&amp;br;士気+10&amp;br;騎乗中使用不可|
|&gt;|&gt;|&gt;|&gt;|BGCOLOR(#F5F5F5):驚異的な重量。使い手を選ぶ|
|BGCOLOR(#000000):&amp;ref(Item/Armors/Armor-of-the-Dawn.jpg,nolink,75x75,Armor of the Dawn);|BGCOLOR(BLACK):COLOR(WHITE):''Armor of the Dawn''|鎧|&amp;ref(Spell/P_Earth.jpg,nolink,25x25,Earth);3&amp;ref(Spell/P_Astral.jpg,nolink,25x25,Astral);2|&amp;ref(Spell/V_Earth.jpg,nolink,25x25,Earth Gem);15&amp;ref(Spell/V_Astral.jpg,nolink,25x25,Astral Pearl);10|
|~|&gt;|&gt;|&gt;|胴体防護：20&amp;br;防御修正：-1&amp;br;装備負担：2&amp;br;行軍速度：-2&amp;br;魔法の防具&amp;br;&amp;br;&amp;ref(Item/Fire-Resistant.jpg,nolink,25x25,Fire Resistant (6));&amp;ref(Item/Affliction-Resistance.jpg,nolink,25x25,Affliction Resistance (2));&amp;ref(Item/Awe.jpg,nolink,25x25,Awe (1));&amp;br;魔法抵抗+1|
|&gt;|&gt;|&gt;|&gt;|BGCOLOR(#F5F5F5):優秀な性能に多様な恩恵を併せ持つ|
|BGCOLOR(#000000):&amp;ref(Item/Armors/Robe-of-Calius-the-Druid.jpg,nolink,75x75,Robe of Calius the Druid);|BGCOLOR(BLACK):COLOR(WHITE):''Robe of Calius the Druid''|鎧|&amp;ref(Spell/P_Nature.jpg,nolink,25x25,Nature);3|&amp;ref(Spell/V_Nature.jpg,nolink,25x25,Nature Gem);15|
|~|&gt;|&gt;|&gt;|胴体防護：4&amp;br;防御修正：0&amp;br;装備負担：0&amp;br;行軍速度：-0&amp;br;魔法の防具&amp;br;&amp;br;&amp;ref(Item/Fire-Resistant.jpg,nolink,25x25,Fire Resistant (10));&amp;ref(Item/Shock-Resistant.jpg,nolink,25x25,Shock Resistant (10));&amp;ref(Item/Cold-Resistant.jpg,nolink,25x25,Cold Resistant (10));&amp;ref(Item/Stealthy-Boost.jpg,nolink,25x25,Stealth Boost (20));&amp;br;魔法抵抗+3|
|&gt;|&gt;|&gt;|&gt;|BGCOLOR(#F5F5F5):様々な属性耐性を付加。潜水にも役立つ|
|BGCOLOR(#000000):&amp;ref(Item/Armors/Fenris'-Pelt.jpg,nolink,75x75,Fenris' Pelt);|BGCOLOR(BLACK):COLOR(WHITE):''Fenris' Pelt''|鎧|&amp;ref(Spell/P_Nature.jpg,nolink,25x25,Nature);4|&amp;ref(Spell/V_Nature.jpg,nolink,25x25,Nature Gem);25|
|~|&gt;|&gt;|&gt;|胴体防護：16&amp;br;防御修正：0&amp;br;装備負担：1&amp;br;行軍速度：-0&amp;br;魔法の防具&amp;br;&amp;br;&amp;ref(Item/Cold-Resistant.jpg,nolink,25x25,Cold Resistant (5));&amp;ref(Item/Gone-Berserk.jpg,nolink,25x25,Gone Berserk);&amp;br;&amp;ref(Item/Swiftness.jpg,nolink,25x25,Swiftness (50));&amp;ref(Item/Mountain-Survival.jpg,nolink,25x25,Mountain Survival);&amp;br;戦闘開始時自動発動：Howl|
|&gt;|&gt;|&gt;|&gt;|BGCOLOR(#F5F5F5):多数の狼と共に突撃するための品。使い方次第では強力|
|BGCOLOR(#000000):&amp;ref(Item/Armors/Armor-of-Virtue.jpg,nolink,75x75,Armor of Virtue);|BGCOLOR(BLACK):COLOR(WHITE):''Armor of Virtue''|鎧|&amp;ref(Spell/P_Astral.jpg,nolink,25x25,Astral);3|&amp;ref(Spell/V_Astral.jpg,nolink,25x25,Astral Pearl);15|
|~|&gt;|&gt;|&gt;|胴体防護：16&amp;br;防御修正：-1&amp;br;装備負担：1&amp;br;行軍速度：-0&amp;br;魔法の防具&amp;br;&amp;br;&amp;ref(Item/Awe.jpg,nolink,25x25,Awe (4));&amp;ref(Item/Blessed.jpg,nolink,25x25,Blessed);&amp;br;ダメージを受けると首都へ帰還|
|&gt;|&gt;|&gt;|&gt;|BGCOLOR(#F5F5F5):過保護な鎧。強力だが扱い辛い|
|BGCOLOR(#000000):&amp;ref(Item/Armors/Flesh-Ward.jpg,nolink,75x75,Flesh Ward);|BGCOLOR(BLACK):COLOR(WHITE):''Flesh Ward''|鎧|&amp;ref(Spell/P_Blood.jpg,nolink,25x25,Blood);4|&amp;ref(Spell/V_Blood.jpg,nolink,25x25,Blood Slave);25|
|~|&gt;|&gt;|&gt;|&amp;br;防御修正：0&amp;br;装備負担：0&amp;br;行軍速度：-0&amp;br;魔法の防具&amp;br;&amp;br;&amp;ref(Item/Damage-Reversal.jpg,nolink,25x25,Damage Reversal (13 vs MR));&amp;ref(Item/Reinvigoration.jpg,nolink,25x25,Reinvigoration (2));&amp;br;&amp;ref(Item/Horror-Marked.jpg,nolink,25x25,Causes Horror Mark);&amp;br;&amp;ref(Spell/P_Blood.jpg,nolink,25x25,Blood Magic Bonus (1));&amp;br;筋力+4&amp;br;無生物使用不可&amp;br;装備解除不可|
|&gt;|&gt;|&gt;|&gt;|BGCOLOR(#F5F5F5):独特な性能。抵抗力の低い相手には強い|
|BGCOLOR(#000000):&amp;ref(Item/Armors/Pebble-Skin-Suit.jpg,nolink,75x75,Pebble Skin Suit);|BGCOLOR(BLACK):COLOR(WHITE):''Pebble Skin Suit''|鎧|&amp;ref(Spell/P_Blood.jpg,nolink,25x25,Blood);4&amp;ref(Spell/P_Earth.jpg,nolink,25x25,Earth);1|&amp;ref(Spell/V_Blood.jpg,nolink,25x25,Blood Slave);25&amp;ref(Spell/V_Earth.jpg,nolink,25x25,Earth Gem);5|
|~|&gt;|&gt;|&gt;|&amp;ref(Item/Regeneration.jpg,nolink,25x25,Regeneration (10));&amp;br;&amp;ref(Spell/P_Earth.jpg,nolink,25x25,Earth Magic Bonus (1));&amp;br;筋力+2&amp;br;常時効果：Stoneskin&amp;br;無生物使用不可&amp;br;装備解除不可&amp;br;ターン毎に低確率でTrollに変身|
|&gt;|&gt;|&gt;|&gt;|BGCOLOR(#F5F5F5):地魔法増強。非常に特徴的な効果を備える|
</v>
      </c>
      <c r="G6" t="str">
        <f ca="1">"**Construction Lv"&amp;$A6&amp;" "&amp;IF($A6=0,"(Trinkets)",IF($A6=2,"(Lesser Magic Items)",IF($A6=4,"(Greater Magic Items)",IF($A6=6,"(Very Poweful Magic Items)",IF($A6=8,"(Unique Magic Artifacts)",IF($A6=12,"(Unforgeable Unique Items)",""))))))&amp;CHAR(10)&amp;IFERROR(myConcat(INDIRECT("Item!FH"&amp;MATCH(ItemOutput!G$1&amp;ItemOutput!$A6&amp;"S",Item!$A:$A,0)&amp;":FH"&amp;MATCH(ItemOutput!G$1&amp;ItemOutput!$A6&amp;"E",Item!$A:$A,0))),myConcat(INDIRECT("Item!FH"&amp;MATCH(ItemOutput!G$1&amp;ItemOutput!$A6&amp;"S",Item!$A:$A,0))))</f>
        <v xml:space="preserve">**Construction Lv8 (Unique Magic Artifacts)
|BGCOLOR(#000000):&amp;ref(Item/Boots/Boots-of-Antaeus.jpg,nolink,75x75,Boots of Antaeus);|BGCOLOR(BLACK):COLOR(WHITE):''Boots of Antaeus''|靴|&amp;ref(Spell/P_Earth.jpg,nolink,25x25,Earth);4&amp;ref(Spell/P_Nature.jpg,nolink,25x25,Nature);1|&amp;ref(Spell/V_Earth.jpg,nolink,25x25,Earth Gem);25&amp;ref(Spell/V_Nature.jpg,nolink,25x25,Nature Gem);5|
|~|&gt;|&gt;|&gt;|&amp;ref(Item/Regeneration.jpg,nolink,25x25,Regeneration (10));&amp;ref(Item/Reinvigoration.jpg,nolink,25x25,Reinvigoration (5));&amp;br;&amp;ref(Spell/P_Earth.jpg,nolink,25x25,Earth Magic Bonus (1));&amp;br;行軍速度+6|
|&gt;|&gt;|&gt;|&gt;|BGCOLOR(#F5F5F5):地魔法増強。様々な形で持久力も高める|
|BGCOLOR(#000000):&amp;ref(Item/Boots/Sandals-of-the-Crane.jpg,nolink,75x75,Sandals of the Crane);|BGCOLOR(BLACK):COLOR(WHITE):''Sandals of the Crane''|靴|&amp;ref(Spell/P_Astral.jpg,nolink,25x25,Astral);1|&amp;ref(Spell/V_Astral.jpg,nolink,25x25,Astral Pearl);5|
|~|&gt;|&gt;|&gt;|戦闘中自動発動：Blink|
|&gt;|&gt;|&gt;|&gt;|BGCOLOR(#F5F5F5):戦場を勝手に飛び回る。扱いが非常に難しい|
|BGCOLOR(#000000):&amp;ref(Item/Boots/Boots-of-the-Planes.jpg,nolink,75x75,Boots of the Planes);|BGCOLOR(BLACK):COLOR(WHITE):''Boots of the Planes''|靴|&amp;ref(Spell/P_Astral.jpg,nolink,25x25,Astral);5|&amp;ref(Spell/V_Astral.jpg,nolink,25x25,Astral Pearl);40|
|~|&gt;|&gt;|&gt;|&amp;ref(Item/Ethereal.jpg,nolink,25x25,Ethereal);&amp;ref(Item/Horror-Marked.jpg,nolink,25x25,Causes Horror Mark);&amp;br;非戦闘時使用可能：Teleport&amp;br;稀にVoidへ追放される|
|&gt;|&gt;|&gt;|&gt;|BGCOLOR(#F5F5F5):気ままな一人旅が可能に。危険も伴う|
|BGCOLOR(#000000):&amp;ref(Item/Boots/The-Boots-of-Calius-the-Druid.jpg,nolink,75x75,The Boots of Calius the Druid);|BGCOLOR(BLACK):COLOR(WHITE):''The Boots of Calius the Druid''|靴|&amp;ref(Spell/P_Nature.jpg,nolink,25x25,Nature);4|&amp;ref(Spell/V_Nature.jpg,nolink,25x25,Nature Gem);25|
|~|&gt;|&gt;|&gt;|&amp;ref(Item/Reinvigoration.jpg,nolink,25x25,Reinvigoration (10));&amp;br;行軍速度+9|
|&gt;|&gt;|&gt;|&gt;|BGCOLOR(#F5F5F5):強力な疲労回復。並のことでは疲れ切らない|
</v>
      </c>
      <c r="H6" t="str">
        <f ca="1">"**Construction Lv"&amp;$A6&amp;" "&amp;IF($A6=0,"(Trinkets)",IF($A6=2,"(Lesser Magic Items)",IF($A6=4,"(Greater Magic Items)",IF($A6=6,"(Very Poweful Magic Items)",IF($A6=8,"(Unique Magic Artifacts)",IF($A6=12,"(Unforgeable Unique Items)",""))))))&amp;CHAR(10)&amp;IFERROR(myConcat(INDIRECT("Item!FH"&amp;MATCH(ItemOutput!H$1&amp;ItemOutput!$A6&amp;"S",Item!$A:$A,0)&amp;":FH"&amp;MATCH(ItemOutput!H$1&amp;ItemOutput!$A6&amp;"E",Item!$A:$A,0))),myConcat(INDIRECT("Item!FH"&amp;MATCH(ItemOutput!H$1&amp;ItemOutput!$A6&amp;"S",Item!$A:$A,0))))</f>
        <v xml:space="preserve">**Construction Lv8 (Unique Magic Artifacts)
|BGCOLOR(#000000):&amp;ref(Item/Misc/The-Ruby-Eye.jpg,nolink,75x75,The Ruby Eye);|BGCOLOR(BLACK):COLOR(WHITE):''The Ruby Eye''|雑貨|&amp;ref(Spell/P_Fire.jpg,nolink,25x25,Fire);3|&amp;ref(Spell/V_Fire.jpg,nolink,25x25,Fire Gem);15|
|~|&gt;|&gt;|&gt;|&amp;ref(Item/Affliction.jpg,nolink,25x25,Lost one eye);&amp;br;&amp;ref(Spell/P_Fire.jpg,nolink,25x25,Fire Magic Bonus (1));&amp;ref(Spell/V_Water.jpg,nolink,25x25,Water Gem Generator (2));&amp;br;装備解除不可|
|&gt;|&gt;|&gt;|&gt;|BGCOLOR(#F5F5F5):火魔法増強。水の宝石も生成する|
|BGCOLOR(#000000):&amp;ref(Item/Misc/Fever-Fetish.jpg,nolink,75x75,Fever Fetish);|BGCOLOR(BLACK):COLOR(WHITE):''Fever Fetish''|雑貨|&amp;ref(Spell/P_Fire.jpg,nolink,25x25,Fire);1&amp;ref(Spell/P_Nature.jpg,nolink,25x25,Nature);1|&amp;ref(Spell/V_Fire.jpg,nolink,25x25,Fire Gem);5&amp;ref(Spell/V_Nature.jpg,nolink,25x25,Nature Gem);5|
|~|&gt;|&gt;|&gt;|&amp;ref(Item/Diseased.jpg,nolink,25x25,Diseased);&amp;br;&amp;ref(Spell/V_Fire.jpg,nolink,25x25,Fire Gem Generator (2));|
|&gt;|&gt;|&gt;|&gt;|BGCOLOR(#F5F5F5):火の宝石を生成。病に影響されないものが使うと良い|
|BGCOLOR(#000000):&amp;ref(Item/Misc/The-Ark.jpg,nolink,75x75,The Ark);|BGCOLOR(BLACK):COLOR(WHITE):''The Ark''|雑貨|&amp;ref(Spell/P_Fire.jpg,nolink,25x25,Fire);5&amp;ref(Spell/P_Astral.jpg,nolink,25x25,Astral);5|&amp;ref(Spell/V_Fire.jpg,nolink,25x25,Fire Gem);40&amp;ref(Spell/V_Astral.jpg,nolink,25x25,Astral Pearl);40|
|~|&gt;|&gt;|&gt;|&amp;ref(Item/Dominion-Spreader.jpg,nolink,25x25,Dominion Spreader (1));&amp;br;戦闘開始時自動発動：Ark|
|&gt;|&gt;|&gt;|&gt;|BGCOLOR(#F5F5F5):敬虔なる信徒以外を虐殺。支配力も広げる|
|BGCOLOR(#000000):&amp;ref(Item/Misc/Amulet-of-the-Doppelganger.jpg,nolink,75x75,Amulet of the Doppelganger);|BGCOLOR(BLACK):COLOR(WHITE):''Amulet of the Doppelganger''|雑貨|&amp;ref(Spell/P_Air.jpg,nolink,25x25,Air);2|&amp;ref(Spell/V_Air.jpg,nolink,25x25,Air Gem);10|
|~|&gt;|&gt;|&gt;|&amp;ref(Item/Stealthy.jpg,nolink,25x25,Stealthy (50));&amp;ref(Item/Seduction.jpg,nolink,25x25,Seduction);|
|&gt;|&gt;|&gt;|&gt;|BGCOLOR(#F5F5F5):誰にでも隠密技能を付加。誘惑も行える|
|BGCOLOR(#000000):&amp;ref(Item/Misc/The-Flying-Ship.jpg,nolink,75x75,The Flying Ship);|BGCOLOR(BLACK):COLOR(WHITE):''The Flying Ship''|雑貨|&amp;ref(Spell/P_Air.jpg,nolink,25x25,Air);5|&amp;ref(Spell/V_Air.jpg,nolink,25x25,Air Gem);40|
|~|&gt;|&gt;|&gt;|空輸：容量500、速度26|
|&gt;|&gt;|&gt;|&gt;|BGCOLOR(#F5F5F5):大型輸送機。少々大規模な軍でも軽々と運ぶ|
|BGCOLOR(#000000):&amp;ref(Item/Misc/Igor-Konhelm's-Tome.jpg,nolink,75x75,Igor Könhelm's Tome);|BGCOLOR(BLACK):COLOR(WHITE):''Igor Könhelm's Tome''|雑貨|&amp;ref(Spell/P_Air.jpg,nolink,25x25,Air);2&amp;ref(Spell/P_Death.jpg,nolink,25x25,Death);2|&amp;ref(Spell/V_Air.jpg,nolink,25x25,Air Gem);10&amp;ref(Spell/V_Death.jpg,nolink,25x25,Death Gem);10|
|~|&gt;|&gt;|&gt;|&amp;ref(Item/Storm-Power.jpg,nolink,25x25,Storm Power (5));&amp;ref(Item/Storm-Immunity.jpg,nolink,25x25,Storm Immunity);&amp;br;Corpse Construct召喚数+10|
|&gt;|&gt;|&gt;|&gt;|BGCOLOR(#F5F5F5):嵐の力を借りる品。死体工作にも使える|
|BGCOLOR(#000000):&amp;ref(Item/Misc/Tome-of-High-Power.jpg,nolink,75x75,Tome of High Power);|BGCOLOR(BLACK):COLOR(WHITE):''Tome of High Power''|雑貨|&amp;ref(Spell/P_Air.jpg,nolink,25x25,Air);2&amp;ref(Spell/P_Astral.jpg,nolink,25x25,Astral);2|&amp;ref(Spell/V_Air.jpg,nolink,25x25,Air Gem);10&amp;ref(Spell/V_Astral.jpg,nolink,25x25,Astral Pearl);10|
|~|&gt;|&gt;|&gt;|&amp;ref(Item/Horror-Marked.jpg,nolink,25x25,Causes Horror Mark);&amp;br;&amp;ref(Spell/P_Air.jpg,nolink,25x25,Air Magic Bonus (1));&amp;ref(Spell/P_Astral.jpg,nolink,25x25,Astral Magic Bonus (1));&amp;ref(Item/Far-Caster.jpg,nolink,25x25,Far Caster (All, 2));|
|&gt;|&gt;|&gt;|&gt;|BGCOLOR(#F5F5F5):空の力を借る書。強大ながら危険性も|
|BGCOLOR(#000000):&amp;ref(Item/Misc/The-Magic-Lamp.jpg,nolink,75x75,The Magic Lamp);|BGCOLOR(BLACK):COLOR(WHITE):''The Magic Lamp''|雑貨|&amp;ref(Spell/P_Air.jpg,nolink,25x25,Air);5&amp;ref(Spell/P_Fire.jpg,nolink,25x25,Fire);4|&amp;ref(Spell/V_Air.jpg,nolink,25x25,Air Gem);40&amp;ref(Spell/V_Fire.jpg,nolink,25x25,Fire Gem);25|
|~|&gt;|&gt;|&gt;|非戦闘時使用可能：Summon Jinn|
|&gt;|&gt;|&gt;|&gt;|BGCOLOR(#F5F5F5):魔人の檻。開放するか幽閉するか|
|BGCOLOR(#000000):&amp;ref(Item/Misc/Krupp's-Bracers.jpg,nolink,75x75,Krupp's Bracers);|BGCOLOR(BLACK):COLOR(WHITE):''Krupp's Bracers''|雑貨|&amp;ref(Spell/P_Earth.jpg,nolink,25x25,Earth);2|&amp;ref(Spell/V_Earth.jpg,nolink,25x25,Earth Gem);10|
|~|&gt;|&gt;|&gt;|頭部防護：5&amp;br;胴体防護：5&amp;br;防御修正：5&amp;br;装備負担：0&amp;br;魔法の防具&amp;br;&amp;br;&amp;ref(Item/Reinvigoration.jpg,nolink,25x25,Reinvigoration (3));|
|&gt;|&gt;|&gt;|&gt;|BGCOLOR(#F5F5F5):やや強力な追加装甲。持久力も与える|
|BGCOLOR(#000000):&amp;ref(Item/Misc/Draupnir.jpg,nolink,75x75,Draupnir);|BGCOLOR(BLACK):COLOR(WHITE):''Draupnir''|雑貨|&amp;ref(Spell/P_Earth.jpg,nolink,25x25,Earth);5|&amp;ref(Spell/V_Earth.jpg,nolink,25x25,Earth Gem);40|
|~|&gt;|&gt;|&gt;|&amp;ref(Item/Gold-Maker.jpg,nolink,25x25,Gold Maker (200));|
|&gt;|&gt;|&gt;|&gt;|BGCOLOR(#F5F5F5):持つだけで金を産む。安全なところで利用したい|
|BGCOLOR(#000000):&amp;ref(Item/Misc/The-First-Anvil.jpg,nolink,75x75,The First Anvil);|BGCOLOR(BLACK):COLOR(WHITE):''The First Anvil''|雑貨|&amp;ref(Spell/P_Earth.jpg,nolink,25x25,Earth);6|&amp;ref(Spell/V_Earth.jpg,nolink,25x25,Earth Gem);60|
|~|&gt;|&gt;|&gt;|&amp;ref(Item/Master-Smith.jpg,nolink,25x25,Master Smith (1));|
|&gt;|&gt;|&gt;|&gt;|BGCOLOR(#F5F5F5):高度な製造を可能に。全系統に対応|
|BGCOLOR(#000000):&amp;ref(Item/Misc/Holger-the-Head.jpg,nolink,75x75,Holger the Head);|BGCOLOR(BLACK):COLOR(WHITE):''Holger the Head''|雑貨|&amp;ref(Spell/P_Earth.jpg,nolink,25x25,Earth);1&amp;ref(Spell/P_Death.jpg,nolink,25x25,Death);1|&amp;ref(Spell/V_Earth.jpg,nolink,25x25,Earth Gem);5&amp;ref(Spell/V_Death.jpg,nolink,25x25,Death Gem);5|
|~|&gt;|&gt;|&gt;|&amp;ref(Item/Gluttony.jpg,nolink,25x25,Gluttony (3));&amp;br;随員：Headless Hoburg Hero（指揮官）|
|&gt;|&gt;|&gt;|&gt;|BGCOLOR(#F5F5F5):珍妙なる英雄を使役。護衛にはなる|
|BGCOLOR(#000000):&amp;ref(Item/Misc/Percival-the-Pocket-Knight.jpg,nolink,75x75,Percival the Pocket Knight);|BGCOLOR(BLACK):COLOR(WHITE):''Percival the Pocket Knight''|雑貨|&amp;ref(Spell/P_Earth.jpg,nolink,25x25,Earth);2&amp;ref(Spell/P_Nature.jpg,nolink,25x25,Nature);1|&amp;ref(Spell/V_Earth.jpg,nolink,25x25,Earth Gem);10&amp;ref(Spell/V_Nature.jpg,nolink,25x25,Nature Gem);5|
|~|&gt;|&gt;|&gt;|随員：Pocket Knight（指揮官）|
|&gt;|&gt;|&gt;|&gt;|BGCOLOR(#F5F5F5):ポケットに住む錫の騎士。侮れない能力ではある|
|BGCOLOR(#000000):&amp;ref(Item/Misc/Alchemist's-Stone.jpg,nolink,75x75,Alchemist's Stone);|BGCOLOR(BLACK):COLOR(WHITE):''Alchemist's Stone''|雑貨|&amp;ref(Spell/P_Earth.jpg,nolink,25x25,Earth);1&amp;ref(Spell/P_Fire.jpg,nolink,25x25,Fire);1|&amp;ref(Spell/V_Earth.jpg,nolink,25x25,Earth Gem);5&amp;ref(Spell/V_Fire.jpg,nolink,25x25,Fire Gem);5|
|~|&gt;|&gt;|&gt;|&amp;ref(Item/Fire-Resistant.jpg,nolink,25x25,Fire Resistant (5));&amp;ref(Item/Shock-Resistant.jpg,nolink,25x25,Shock Resistant (5));&amp;br;&amp;ref(Item/Alchemist.jpg,nolink,25x25,Alchemist (50));|
|&gt;|&gt;|&gt;|&gt;|BGCOLOR(#F5F5F5):錬金術師必携。魔力次第では非常に大きな恩恵に|
|BGCOLOR(#000000):&amp;ref(Item/Misc/Gate-Stone.jpg,nolink,75x75,Gate Stone);|BGCOLOR(BLACK):COLOR(WHITE):''Gate Stone''|雑貨|&amp;ref(Spell/P_Earth.jpg,nolink,25x25,Earth);7&amp;ref(Spell/P_Astral.jpg,nolink,25x25,Astral);7|&amp;ref(Spell/V_Earth.jpg,nolink,25x25,Earth Gem);80&amp;ref(Spell/V_Astral.jpg,nolink,25x25,Astral Pearl);80|
|~|&gt;|&gt;|&gt;|非戦闘時使用可能：Astral Travel|
|&gt;|&gt;|&gt;|&gt;|BGCOLOR(#F5F5F5):軍と共に好きに飛び回れる。ただしあまりにも高価|
|BGCOLOR(#000000):&amp;ref(Item/Misc/Atlas-of-Creation.jpg,nolink,75x75,Atlas of Creation);|BGCOLOR(BLACK):COLOR(WHITE):''Atlas of Creation''|雑貨|&amp;ref(Spell/P_Earth.jpg,nolink,25x25,Earth);5&amp;ref(Spell/P_Astral.jpg,nolink,25x25,Astral);5|&amp;ref(Spell/V_Earth.jpg,nolink,25x25,Earth Gem);40&amp;ref(Spell/V_Astral.jpg,nolink,25x25,Astral Pearl);40|
|~|&gt;|&gt;|&gt;|&amp;ref(Item/Horror-Marked.jpg,nolink,25x25,Causes Horror Mark);&amp;br;&amp;ref(Spell/P_Earth.jpg,nolink,25x25,Earth Magic Bonus (1));&amp;ref(Spell/P_Astral.jpg,nolink,25x25,Astral Magic Bonus (1));&amp;ref(Spell/P_Nature.jpg,nolink,25x25,Nature Magic Bonus (1));&amp;br;非戦闘時使用可能：Record of Creation|
|&gt;|&gt;|&gt;|&gt;|BGCOLOR(#F5F5F5):地、星、緑魔法増強。現地に出向けば魔法の地も明かせる|
|BGCOLOR(#000000):&amp;ref(Item/Misc/Bell-of-Cleansing.jpg,nolink,75x75,Bell of Cleansing);|BGCOLOR(BLACK):COLOR(WHITE):''Bell of Cleansing''|雑貨|&amp;ref(Spell/P_Water.jpg,nolink,25x25,Water);2|&amp;ref(Spell/V_Water.jpg,nolink,25x25,Water Gem);10|
|~|&gt;|&gt;|&gt;|&amp;ref(Item/Fire-Resistant.jpg,nolink,25x25,Fire Resistant (5));&amp;br;戦闘中自動発動：Cleansing Chime|
|&gt;|&gt;|&gt;|&gt;|BGCOLOR(#F5F5F5):悪魔を浄化する鐘。短射程だが威力は高い|
|BGCOLOR(#000000):&amp;ref(Item/Misc/Orb-of-Atlantis.jpg,nolink,75x75,Orb of Atlantis);|BGCOLOR(BLACK):COLOR(WHITE):''Orb of Atlantis''|雑貨|&amp;ref(Spell/P_Water.jpg,nolink,25x25,Water);4&amp;ref(Spell/P_Earth.jpg,nolink,25x25,Earth);1|&amp;ref(Spell/V_Water.jpg,nolink,25x25,Water Gem);25&amp;ref(Spell/V_Earth.jpg,nolink,25x25,Earth Gem);5|
|~|&gt;|&gt;|&gt;|&amp;ref(Nation/MagicLead.jpg,nolink,25x25,Magic Leadership (10));&amp;ref(Item/Water-Breathing.jpg,nolink,25x25,Gift of Water Breathing (200));&amp;br;&amp;ref(Spell/P_Water.jpg,nolink,25x25,Water Magic Bonus (1));&amp;br;戦闘開始時自動発動：Friendly Currents&amp;br;戦闘時使用可能：Summon Lesser Water Elemental|
|&gt;|&gt;|&gt;|&gt;|BGCOLOR(#F5F5F5):水魔法増強。多彩な機能を保有する|
|BGCOLOR(#000000):&amp;ref(Item/Misc/The-Astral-Harpoon.jpg,nolink,75x75,The Astral Harpoon);|BGCOLOR(BLACK):COLOR(WHITE):''The Astral Harpoon''|雑貨|&amp;ref(Spell/P_Astral.jpg,nolink,25x25,Astral);5&amp;ref(Spell/P_Blood.jpg,nolink,25x25,Blood);1|&amp;ref(Spell/V_Astral.jpg,nolink,25x25,Astral Pearl);40&amp;ref(Spell/V_Blood.jpg,nolink,25x25,Blood Slave);5|
|~|&gt;|&gt;|&gt;|非戦闘時使用可能：Astral Harpoon|
|&gt;|&gt;|&gt;|&gt;|BGCOLOR(#F5F5F5):遠方の敵を一本釣り。相手が悪いと自分が釣られる|
|BGCOLOR(#000000):&amp;ref(Item/Misc/The-Forbidden-Light.jpg,nolink,75x75,The Forbidden Light);|BGCOLOR(BLACK):COLOR(WHITE):''The Forbidden Light''|雑貨|&amp;ref(Spell/P_Astral.jpg,nolink,25x25,Astral);5&amp;ref(Spell/P_Fire.jpg,nolink,25x25,Fire);5|&amp;ref(Spell/V_Astral.jpg,nolink,25x25,Astral Pearl);40&amp;ref(Spell/V_Fire.jpg,nolink,25x25,Fire Gem);40|
|~|&gt;|&gt;|&gt;|&amp;ref(Item/Fire-Resistant.jpg,nolink,25x25,Fire Resistant (5));&amp;ref(Item/Shock-Resistant.jpg,nolink,25x25,Shock Resistant (5));&amp;br;&amp;ref(Item/Horror-Marked.jpg,nolink,25x25,Causes Horror Mark);&amp;br;&amp;ref(Spell/P_Fire.jpg,nolink,25x25,Fire Magic Bonus (2));&amp;ref(Spell/P_Astral.jpg,nolink,25x25,Astral Magic Bonus (2));&amp;ref(Spell/V_Fire.jpg,nolink,25x25,Fire Gem Generator (1));&amp;br;戦闘開始時自動発動：Solar Brilliance&amp;br;老化加速：+1&amp;br;装備解除不可&amp;br;暗殺誘発：Horror各種|
|&gt;|&gt;|&gt;|&gt;|BGCOLOR(#F5F5F5):火、星魔法増強。驚異的な力と途方もない危険性を秘める|
|BGCOLOR(#000000):&amp;ref(Item/Misc/Nethgul.jpg,nolink,75x75,Nethgul);|BGCOLOR(BLACK):COLOR(WHITE):''Nethgul''|雑貨|&amp;ref(Spell/P_Astral.jpg,nolink,25x25,Astral);3&amp;ref(Spell/P_Water.jpg,nolink,25x25,Water);2|&amp;ref(Spell/V_Astral.jpg,nolink,25x25,Astral Pearl);15&amp;ref(Spell/V_Water.jpg,nolink,25x25,Water Gem);10|
|~|&gt;|&gt;|&gt;|戦闘中自動発動：各種星魔法、2連射|
|&gt;|&gt;|&gt;|&gt;|BGCOLOR(#F5F5F5):自動的に呪文を乱射。気紛れだが優秀|
|BGCOLOR(#000000):&amp;ref(Item/Misc/The-Black-Mirror.jpg,nolink,75x75,The Black Mirror);|BGCOLOR(BLACK):COLOR(WHITE):''The Black Mirror''|雑貨|&amp;ref(Spell/P_Astral.jpg,nolink,25x25,Astral);4&amp;ref(Spell/P_Blood.jpg,nolink,25x25,Blood);2|&amp;ref(Spell/V_Astral.jpg,nolink,25x25,Astral Pearl);25&amp;ref(Spell/V_Blood.jpg,nolink,25x25,Blood Slave);10|
|~|&gt;|&gt;|&gt;|&amp;ref(Item/Cursed.jpg,nolink,25x25,Cursed);&amp;br;魔法抵抗-4&amp;br;非戦闘時使用可能：Mind Hunt&amp;br;戦闘中自動発動：Disbelieve|
|&gt;|&gt;|&gt;|&gt;|BGCOLOR(#F5F5F5):幻を砕く鏡。真の力は星の魔術師のみが使える|
|BGCOLOR(#000000):&amp;ref(Item/Misc/The-Horror-Harmonica.jpg,nolink,75x75,The Horror Harmonica);|BGCOLOR(BLACK):COLOR(WHITE):''The Horror Harmonica''|雑貨|&amp;ref(Spell/P_Astral.jpg,nolink,25x25,Astral);5&amp;ref(Spell/P_Death.jpg,nolink,25x25,Death);4|&amp;ref(Spell/V_Astral.jpg,nolink,25x25,Astral Pearl);40&amp;ref(Spell/V_Death.jpg,nolink,25x25,Death Gem);25|
|~|&gt;|&gt;|&gt;|&amp;ref(Item/Horror-Marked.jpg,nolink,25x25,Causes Horror Mark);&amp;br;士気-2&amp;br;戦闘時使用可能：Call Horror&amp;br;戦闘開始時自動発動：Wailing Winds|
|&gt;|&gt;|&gt;|&gt;|BGCOLOR(#F5F5F5):様々な恐怖の源。非常に扱い辛い|
|BGCOLOR(#000000):&amp;ref(Item/Misc/Tome-of-the-Lower-Planes.jpg,nolink,75x75,Tome of the Lower Planes);|BGCOLOR(BLACK):COLOR(WHITE):''Tome of the Lower Planes''|雑貨|&amp;ref(Spell/P_Astral.jpg,nolink,25x25,Astral);3&amp;ref(Spell/P_Blood.jpg,nolink,25x25,Blood);2|&amp;ref(Spell/V_Astral.jpg,nolink,25x25,Astral Pearl);15&amp;ref(Spell/V_Blood.jpg,nolink,25x25,Blood Slave);10|
|~|&gt;|&gt;|&gt;|&amp;ref(Spell/P_Blood.jpg,nolink,25x25,Blood Magic Bonus (1));&amp;br;Inferno、Kokytos脱出率向上|
|&gt;|&gt;|&gt;|&gt;|BGCOLOR(#F5F5F5):血魔法増強。地獄の観光案内も兼ねる|
|BGCOLOR(#000000):&amp;ref(Item/Misc/Carcator-the-Pocket-Lich.jpg,nolink,75x75,Carcator the Pocket Lich);|BGCOLOR(BLACK):COLOR(WHITE):''Carcator the Pocket Lich''|雑貨|&amp;ref(Spell/P_Death.jpg,nolink,25x25,Death);4|&amp;ref(Spell/V_Death.jpg,nolink,25x25,Death Gem);25|
|~|&gt;|&gt;|&gt;|&amp;ref(Item/Adept-Researcher.jpg,nolink,25x25,Adept Researcher (4));&amp;br;随員：Pocket Lich（指揮官）&amp;br;同じ州のユニットにCurseを拡散|
|&gt;|&gt;|&gt;|&gt;|BGCOLOR(#F5F5F5):優秀な死魔法の使い手を従える。偏屈ぶりはご愛敬|
|BGCOLOR(#000000):&amp;ref(Item/Misc/The-Ankh.jpg,nolink,75x75,The Ankh);|BGCOLOR(BLACK):COLOR(WHITE):''The Ankh''|雑貨|&amp;ref(Spell/P_Death.jpg,nolink,25x25,Death);5|&amp;ref(Spell/V_Death.jpg,nolink,25x25,Death Gem);40|
|~|&gt;|&gt;|&gt;|&amp;ref(Item/Shock-Resistant.jpg,nolink,25x25,Shock Resistant (5));&amp;br;&amp;ref(Item/Horror-Marked.jpg,nolink,25x25,Causes Horror Mark);&amp;br;戦闘開始時自動発動：Life after Death|
|&gt;|&gt;|&gt;|&gt;|BGCOLOR(#F5F5F5):偽りの来世を与える命の護符。消耗戦に強くなる|
|BGCOLOR(#000000):&amp;ref(Item/Misc/Disease-Grinder.jpg,nolink,75x75,Disease Grinder);|BGCOLOR(BLACK):COLOR(WHITE):''Disease Grinder''|雑貨|&amp;ref(Spell/P_Death.jpg,nolink,25x25,Death);3&amp;ref(Spell/P_Fire.jpg,nolink,25x25,Fire);1|&amp;ref(Spell/V_Death.jpg,nolink,25x25,Death Gem);15&amp;ref(Spell/V_Fire.jpg,nolink,25x25,Fire Gem);5|
|~|&gt;|&gt;|&gt;|&amp;ref(Item/Disease-Grinder.jpg,nolink,25x25,Disease Grinder (1));|
|&gt;|&gt;|&gt;|&gt;|BGCOLOR(#F5F5F5):病を利用してしまう一石二鳥の道具|
|BGCOLOR(#000000):&amp;ref(Item/Misc/The-Black-Book-of-Secrets.jpg,nolink,75x75,The Black Book of Secrets);|BGCOLOR(BLACK):COLOR(WHITE):''The Black Book of Secrets''|雑貨|&amp;ref(Spell/P_Death.jpg,nolink,25x25,Death);2&amp;ref(Spell/P_Blood.jpg,nolink,25x25,Blood);2|&amp;ref(Spell/V_Death.jpg,nolink,25x25,Death Gem);10&amp;ref(Spell/V_Blood.jpg,nolink,25x25,Blood Slave);10|
|~|&gt;|&gt;|&gt;|&amp;ref(Item/Causes-Fear.jpg,nolink,25x25,Fear (5));&amp;br;&amp;ref(Spell/P_Death.jpg,nolink,25x25,Death Magic Bonus (1));&amp;ref(Spell/P_Blood.jpg,nolink,25x25,Blood Magic Bonus (1));|
|&gt;|&gt;|&gt;|&gt;|BGCOLOR(#F5F5F5):死、血魔法増強。忌まわしげだが危険はない|
|BGCOLOR(#000000):&amp;ref(Item/Misc/The-Green-Eye.jpg,nolink,75x75,The Green Eye);|BGCOLOR(BLACK):COLOR(WHITE):''The Green Eye''|雑貨|&amp;ref(Spell/P_Nature.jpg,nolink,25x25,Nature);2|&amp;ref(Spell/V_Nature.jpg,nolink,25x25,Nature Gem);10|
|~|&gt;|&gt;|&gt;|&amp;ref(Item/Affliction.jpg,nolink,25x25,Lost one eye);&amp;br;抵抗貫通修正+2&amp;br;戦闘中自動発動：Sleep&amp;br;装備解除不可|
|&gt;|&gt;|&gt;|&gt;|BGCOLOR(#F5F5F5):敵を自動で眠らせる目。貫通力も大きく増す|
|BGCOLOR(#000000):&amp;ref(Item/Misc/Wondrous-Box-of-Monsters.jpg,nolink,75x75,Wondrous Box of Monsters);|BGCOLOR(BLACK):COLOR(WHITE):''Wondrous Box of Monsters''|雑貨|&amp;ref(Spell/P_Nature.jpg,nolink,25x25,Nature);4|&amp;ref(Spell/V_Nature.jpg,nolink,25x25,Nature Gem);25|
|~|&gt;|&gt;|&gt;|戦闘中自動発動：Grow Monster|
|&gt;|&gt;|&gt;|&gt;|BGCOLOR(#F5F5F5):動物全般が飛び出す謎の箱。暴走の危険も持つ|
|BGCOLOR(#000000):&amp;ref(Item/Misc/Fountain-of-Youth.jpg,nolink,75x75,Fountain of Youth);|BGCOLOR(BLACK):COLOR(WHITE):''Fountain of Youth''|雑貨|&amp;ref(Spell/P_Nature.jpg,nolink,25x25,Nature);3&amp;ref(Spell/P_Fire.jpg,nolink,25x25,Fire);3|&amp;ref(Spell/V_Nature.jpg,nolink,25x25,Nature Gem);15&amp;ref(Spell/V_Fire.jpg,nolink,25x25,Fire Gem);15|
|~|&gt;|&gt;|&gt;|同じ州のユニット全員の老化抑止：75%|
|&gt;|&gt;|&gt;|&gt;|BGCOLOR(#F5F5F5):州全体の老化を抑える持ち運び式の泉|
|BGCOLOR(#000000):&amp;ref(Item/Misc/Midget's-Revenge.jpg,nolink,75x75,Midget's Revenge);|BGCOLOR(BLACK):COLOR(WHITE):''Midget's Revenge''|雑貨|&amp;ref(Spell/P_Nature.jpg,nolink,25x25,Nature);1&amp;ref(Spell/P_Water.jpg,nolink,25x25,Water);1|&amp;ref(Spell/V_Nature.jpg,nolink,25x25,Nature Gem);5&amp;ref(Spell/V_Water.jpg,nolink,25x25,Water Gem);5|
|~|&gt;|&gt;|&gt;|&amp;ref(Item/Invulnerable.jpg,nolink,25x25,Invulnerable (20));&amp;br;&amp;ref(Item/Enlarged.jpg,nolink,25x25,Enlarged);&amp;br;装備条件：サイズ1以下&amp;br;攻撃技能+3、防御技能+3、筋力+2、HP+10|
|&gt;|&gt;|&gt;|&gt;|BGCOLOR(#F5F5F5):使い手は限られるが効果は多彩|
|BGCOLOR(#000000):&amp;ref(Item/Misc/Soulstone-of-the-Wolves.jpg,nolink,75x75,Soulstone of the Wolves);|BGCOLOR(BLACK):COLOR(WHITE):''Soulstone of the Wolves''|雑貨|&amp;ref(Spell/P_Nature.jpg,nolink,25x25,Nature);6&amp;ref(Spell/P_Earth.jpg,nolink,25x25,Earth);1|&amp;ref(Spell/V_Nature.jpg,nolink,25x25,Nature Gem);60&amp;ref(Spell/V_Earth.jpg,nolink,25x25,Earth Gem);5|
|~|&gt;|&gt;|&gt;|非戦闘時使用可能：Call of the Wild&amp;br;戦闘開始時自動発動：Howl|
|&gt;|&gt;|&gt;|&gt;|BGCOLOR(#F5F5F5):狼の友となる。戦闘でもそれ以外でも有益|
|BGCOLOR(#000000):&amp;ref(Item/Misc/The-Chalice.jpg,nolink,75x75,The Chalice);|BGCOLOR(BLACK):COLOR(WHITE):''The Chalice''|雑貨|&amp;ref(Spell/P_Nature.jpg,nolink,25x25,Nature);5&amp;ref(Spell/P_Astral.jpg,nolink,25x25,Astral);3|&amp;ref(Spell/V_Nature.jpg,nolink,25x25,Nature Gem);40&amp;ref(Spell/V_Astral.jpg,nolink,25x25,Astral Pearl);15|
|~|&gt;|&gt;|&gt;|&amp;ref(Item/Healer.jpg,nolink,25x25,Healer (5));&amp;br;戦闘時使用可能：Banishment&amp;br;老化抑止：100%&amp;br;暗殺誘発：Knight of the Chalice|
|&gt;|&gt;|&gt;|&gt;|BGCOLOR(#F5F5F5):深い傷さえ癒す聖杯。無用な客も押し寄せる|
|BGCOLOR(#000000):&amp;ref(Item/Misc/The-Tome-of-Gaia.jpg,nolink,75x75,The Tome of Gaia);|BGCOLOR(BLACK):COLOR(WHITE):''The Tome of Gaia''|雑貨|&amp;ref(Spell/P_Nature.jpg,nolink,25x25,Nature);2&amp;ref(Spell/P_Earth.jpg,nolink,25x25,Earth);2|&amp;ref(Spell/V_Nature.jpg,nolink,25x25,Nature Gem);10&amp;ref(Spell/V_Earth.jpg,nolink,25x25,Earth Gem);10|
|~|&gt;|&gt;|&gt;|&amp;ref(Spell/P_Earth.jpg,nolink,25x25,Earth Magic Bonus (1));&amp;ref(Spell/P_Nature.jpg,nolink,25x25,Nature Magic Bonus (1));|
|&gt;|&gt;|&gt;|&gt;|BGCOLOR(#F5F5F5):地、緑魔法増強。癖もなく気軽に使える|
|BGCOLOR(#000000):&amp;ref(Item/Misc/The-Protection-of-Geryon.jpg,nolink,75x75,The Protection of Geryon);|BGCOLOR(BLACK):COLOR(WHITE):''The Protection of Geryon''|雑貨|&amp;ref(Spell/P_Blood.jpg,nolink,25x25,Blood);3|&amp;ref(Spell/V_Blood.jpg,nolink,25x25,Blood Slave);|
|~|&gt;|&gt;|&gt;|死亡時に消費して攻撃者をInfernoへ追放&amp;br;製造費軽減対象外&amp;br;装備解除不可|
|&gt;|&gt;|&gt;|&gt;|BGCOLOR(#F5F5F5):復讐のための契約。上手く働けば強烈|
|BGCOLOR(#000000):&amp;ref(Item/Misc/The-Manual-of-Cross-Breeding.jpg,nolink,75x75,The Manual of Cross Breeding);|BGCOLOR(BLACK):COLOR(WHITE):''The Manual of Cross Breeding''|雑貨|&amp;ref(Spell/P_Blood.jpg,nolink,25x25,Blood);3&amp;ref(Spell/P_Nature.jpg,nolink,25x25,Nature);3|&amp;ref(Spell/V_Blood.jpg,nolink,25x25,Blood Slave);15&amp;ref(Spell/V_Nature.jpg,nolink,25x25,Nature Gem);15|
|~|&gt;|&gt;|&gt;|&amp;ref(Item/Horror-Marked.jpg,nolink,25x25,Causes Horror Mark);&amp;br;&amp;ref(Item/Adept-Cross-Breeder.jpg,nolink,25x25,Adept Cross Breeder (20));|
|&gt;|&gt;|&gt;|&gt;|BGCOLOR(#F5F5F5):交雑実験の効率と成果を高める|
|BGCOLOR(#000000):&amp;ref(Item/Misc/The-Gift-of-Kurgi.jpg,nolink,75x75,The Gift of Kurgi);|BGCOLOR(BLACK):COLOR(WHITE):''The Gift of Kurgi''|雑貨|&amp;ref(Spell/P_Blood.jpg,nolink,25x25,Blood);5|&amp;ref(Spell/V_Blood.jpg,nolink,25x25,Blood Slave);40|
|~|&gt;|&gt;|&gt;|&amp;br;防御修正：8&amp;br;装備負担：0&amp;br;&amp;br;&amp;ref(Item/Protective-Force.jpg,nolink,25x25,Protective Force (20));&amp;ref(Item/Causes-Fear.jpg,nolink,25x25,Fear (30));&amp;br;&amp;ref(Item/Ethereal.jpg,nolink,25x25,Ethereal);&amp;ref(Item/Cursed.jpg,nolink,25x25,Cursed);&amp;ref(Item/Horror-Marked.jpg,nolink,25x25,Causes Horror Mark);&amp;ref(Item/Insane.jpg,nolink,25x25,Insane (10));&amp;ref(Item/Flying.jpg,nolink,25x25,Flying);&amp;ref(Item/Storm-Immunity.jpg,nolink,25x25,Storm Immunity);&amp;br;非戦闘時使用可能：Send Lesser Horror&amp;br;戦闘開始時自動発動：Call Lesser Horror&amp;br;所有者を徐々に発狂|
|&gt;|&gt;|&gt;|&gt;|BGCOLOR(#F5F5F5):理解し難いほどの利点と欠点を備える。作ること自体が一つの狂気|
|BGCOLOR(#000000):&amp;ref(Item/Misc/Ardmon's-Soul-Trap.jpg,nolink,75x75,Ardmon's Soul Trap);|BGCOLOR(BLACK):COLOR(WHITE):''Ardmon's Soul Trap''|雑貨|&amp;ref(Spell/P_Blood.jpg,nolink,25x25,Blood);3&amp;ref(Spell/P_Astral.jpg,nolink,25x25,Astral);1|&amp;ref(Spell/V_Blood.jpg,nolink,25x25,Blood Slave);15&amp;ref(Spell/V_Astral.jpg,nolink,25x25,Astral Pearl);5|
|~|&gt;|&gt;|&gt;|&amp;ref(Item/Exhaustion.jpg,nolink,25x25,Exhaustion (-1));&amp;br;筋力-2&amp;br;随員：Ghost Champion/Ghost Mage4体（指揮官）|
|&gt;|&gt;|&gt;|&gt;|BGCOLOR(#F5F5F5):幽霊の戦士と魔術師を率いる。消耗に注意|
|BGCOLOR(#000000):&amp;ref(Item/Misc/Tome-of-the-Forgotten-Masons.jpg,nolink,75x75,Tome of the Forgotten Masons);|BGCOLOR(BLACK):COLOR(WHITE):''Tome of the Forgotten Masons''|雑貨|&amp;ref(Spell/P_Earth.jpg,nolink,25x25,Earth);5&amp;ref(Spell/P_Blood.jpg,nolink,25x25,Blood);1|&amp;ref(Spell/V_Earth.jpg,nolink,25x25,Earth Gem);40&amp;ref(Spell/V_Blood.jpg,nolink,25x25,Blood Slave);5|
|~|&gt;|&gt;|&gt;|&amp;ref(Item/Mason.jpg,nolink,25x25,Mason);&amp;ref(Item/Horror-Marked.jpg,nolink,25x25,Causes Horror Mark);&amp;br;装備解除不可|
|&gt;|&gt;|&gt;|&gt;|BGCOLOR(#F5F5F5):誰でも優れた建築家に。経済や軍事基盤の補強になる|
</v>
      </c>
    </row>
    <row r="7" spans="1:8" x14ac:dyDescent="0.15">
      <c r="A7">
        <v>12</v>
      </c>
      <c r="B7" t="str">
        <f ca="1">"**Construction Lv"&amp;$A7&amp;" "&amp;IF($A7=0,"(Trinkets)",IF($A7=2,"(Lesser Magic Items)",IF($A7=4,"(Greater Magic Items)",IF($A7=6,"(Very Poweful Magic Items)",IF($A7=8,"(Unique Magic Artifacts)",IF($A7=12,"(Unforgeable Unique Items)",""))))))&amp;CHAR(10)&amp;IFERROR(myConcat(INDIRECT("Item!FH"&amp;MATCH(ItemOutput!B$1&amp;ItemOutput!$A7&amp;"S",Item!$A:$A,0)&amp;":FH"&amp;MATCH(ItemOutput!B$1&amp;ItemOutput!$A7&amp;"E",Item!$A:$A,0))),myConcat(INDIRECT("Item!FH"&amp;MATCH(ItemOutput!B$1&amp;ItemOutput!$A7&amp;"S",Item!$A:$A,0))))</f>
        <v xml:space="preserve">**Construction Lv12 (Unforgeable Unique Items)
|BGCOLOR(#000000):&amp;ref(Item/SH Weapons/Champion's-Gladius.jpg,nolink,75x75,Champion's Gladius);|BGCOLOR(BLACK):COLOR(WHITE):''Champion's Gladius''|片手|&amp;ref(Spell/P_Fire.jpg,nolink,25x25,Fire);5|&amp;ref(Spell/V_Fire.jpg,nolink,25x25,Fire Gem);40|
|~|&gt;|&gt;|&gt;|攻撃力：8&amp;ref(Item/D_Slash.jpg,nolink,25x25,Slash Damage);&amp;ref(Item/D_Pierce.jpg,nolink,25x25,Pierce Damage);&amp;ref(Item/D_Magic.jpg,nolink,25x25,Magic Damage);&amp;br;攻撃修正：2&amp;br;防御修正：4&amp;br;長さ：1&amp;br;&amp;br;&amp;ref(Item/Affliction-Resistance.jpg,nolink,25x25,Affliction Resistance (2));&amp;br;&amp;ref(Item/Inspirational.jpg,nolink,25x25,Inspirational (1));&amp;ref(Item/Quickness.jpg,nolink,25x25,Quickness);&amp;ref(Item/Lucky.jpg,nolink,25x25,Lucky);&amp;br;装備解除不可&amp;br;デスマッチ強制参加|
|&gt;|&gt;|&gt;|&gt;|BGCOLOR(#F5F5F5):デスマッチ景品の一つ。やや防御的な能力を持つ|
|BGCOLOR(#000000):&amp;ref(Item/SH Weapons/Sun-Sword.jpg,nolink,75x75,Sun Sword);|BGCOLOR(BLACK):COLOR(WHITE):''Sun Sword''|片手|&amp;ref(Spell/P_Fire.jpg,nolink,25x25,Fire);4|&amp;ref(Spell/V_Fire.jpg,nolink,25x25,Fire Gem);25|
|~|&gt;|&gt;|&gt;|攻撃力：15&amp;ref(Item/D_Slash.jpg,nolink,25x25,Slash Damage);&amp;ref(Item/D_Magic.jpg,nolink,25x25,Magic Damage);&amp;br;対アンデッド/デーモン三倍打&amp;br;攻撃修正：3&amp;br;防御修正：3&amp;br;長さ：1&amp;br;攻撃時追撃：Small Area Holyfire&amp;br;&amp;br;&amp;ref(Item/Blessed.jpg,nolink,25x25,Blessed);&amp;ref(Item/Gone-Berserk.jpg,nolink,25x25,Gone Berserk);&amp;br;&amp;ref(Nation/LivingLead.jpg,nolink,25x25,Leadership (25));|
|&gt;|&gt;|&gt;|&gt;|BGCOLOR(#F5F5F5):野良聖騎士の剣。聖火を放ち祝福と狂信を授ける|
|BGCOLOR(#000000):&amp;ref(Item/SH Weapons/The-Admiral's-Sword.jpg,nolink,75x75,The Admiral's Sword);|BGCOLOR(BLACK):COLOR(WHITE):''The Admiral's Sword''|片手|&amp;ref(Spell/P_Death.jpg,nolink,25x25,Death);3|&amp;ref(Spell/V_Death.jpg,nolink,25x25,Death Gem);15|
|~|&gt;|&gt;|&gt;|攻撃力：12&amp;ref(Item/D_Slash.jpg,nolink,25x25,Slash Damage);&amp;ref(Item/D_Magic.jpg,nolink,25x25,Magic Damage);&amp;br;防御貫通&amp;br;攻撃修正：5&amp;br;防御修正：2&amp;br;長さ：1&amp;br;負傷時追撃：Curse&amp;br;&amp;br;&amp;ref(Item/Causes-Fear.jpg,nolink,25x25,Fear (5));|
|&gt;|&gt;|&gt;|&gt;|BGCOLOR(#F5F5F5):亡霊海賊の愛用品。手に入れる機会は多くない|
</v>
      </c>
      <c r="C7" t="str">
        <f ca="1">"**Construction Lv"&amp;$A7&amp;" "&amp;IF($A7=0,"(Trinkets)",IF($A7=2,"(Lesser Magic Items)",IF($A7=4,"(Greater Magic Items)",IF($A7=6,"(Very Poweful Magic Items)",IF($A7=8,"(Unique Magic Artifacts)",IF($A7=12,"(Unforgeable Unique Items)",""))))))&amp;CHAR(10)&amp;IFERROR(myConcat(INDIRECT("Item!FH"&amp;MATCH(ItemOutput!C$1&amp;ItemOutput!$A7&amp;"S",Item!$A:$A,0)&amp;":FH"&amp;MATCH(ItemOutput!C$1&amp;ItemOutput!$A7&amp;"E",Item!$A:$A,0))),myConcat(INDIRECT("Item!FH"&amp;MATCH(ItemOutput!C$1&amp;ItemOutput!$A7&amp;"S",Item!$A:$A,0))))</f>
        <v xml:space="preserve">**Construction Lv12 (Unforgeable Unique Items)
|BGCOLOR(#000000):&amp;ref(Item/DH Weapons/Shortsword.jpg,nolink,75x75,Shortsword);|BGCOLOR(BLACK):COLOR(WHITE):''Shortsword''|両手|&amp;ref(Spell/P_Earth.jpg,nolink,25x25,Earth);3|&amp;ref(Spell/V_Earth.jpg,nolink,25x25,Earth Gem);15|
|~|&gt;|&gt;|&gt;|攻撃力：12&amp;ref(Item/D_Slash.jpg,nolink,25x25,Slash Damage);&amp;ref(Item/D_Magic.jpg,nolink,25x25,Magic Damage);&amp;br;対大型三倍打&amp;br;筋力加算+25%&amp;br;攻撃修正：3&amp;br;防御修正：4&amp;br;長さ：1&amp;br;&amp;br;&amp;ref(Item/Air-Shield.jpg,nolink,25x25,Air Shield (80));|
|&gt;|&gt;|&gt;|&gt;|BGCOLOR(#F5F5F5):小人の英雄の剣。自身より大きなものに非常に強い|
|BGCOLOR(#000000):&amp;ref(Item/DH Weapons/Hammer-of-the-Cyclops.jpg,nolink,75x75,Hammer of the Cyclops);|BGCOLOR(BLACK):COLOR(WHITE):''Hammer of the Cyclops''|両手|&amp;ref(Spell/P_Earth.jpg,nolink,25x25,Earth);6|&amp;ref(Spell/V_Earth.jpg,nolink,25x25,Earth Gem);60|
|~|&gt;|&gt;|&gt;|攻撃力：37&amp;ref(Item/D_Blunt.jpg,nolink,25x25,Blunt Damage);&amp;ref(Item/D_Magic.jpg,nolink,25x25,Magic Damage);&amp;br;筋力加算なし&amp;br;筋力加算+25%&amp;br;攻撃修正：0&amp;br;防御修正：-1&amp;br;長さ：2&amp;br;&amp;br;&amp;ref(Item/Master-Smith.jpg,nolink,25x25,Master Smith (1));|
|&gt;|&gt;|&gt;|&gt;|BGCOLOR(#F5F5F5):アイテム製造の友。武器としても独特な性能|
|BGCOLOR(#000000):&amp;ref(Item/DH Weapons/Champion's-Trident.jpg,nolink,75x75,Champion's Trident);|BGCOLOR(BLACK):COLOR(WHITE):''Champion's Trident''|両手|&amp;ref(Spell/P_Fire.jpg,nolink,25x25,Fire);5|&amp;ref(Spell/V_Fire.jpg,nolink,25x25,Fire Gem);40|
|~|&gt;|&gt;|&gt;|攻撃力：12&amp;ref(Item/D_Pierce.jpg,nolink,25x25,Pierce Damage);&amp;ref(Item/D_Magic.jpg,nolink,25x25,Magic Damage);&amp;br;筋力加算+25%&amp;br;2回連続攻撃&amp;br;攻撃修正：3&amp;br;防御修正：6&amp;br;長さ：3&amp;br;&amp;br;&amp;ref(Nation/LivingLead.jpg,nolink,25x25,Leadership (25));&amp;ref(Item/Quickness.jpg,nolink,25x25,Quickness);&amp;ref(Item/Lucky.jpg,nolink,25x25,Lucky);&amp;br;装備解除不可&amp;br;デスマッチ強制参加|
|&gt;|&gt;|&gt;|&gt;|BGCOLOR(#F5F5F5):デスマッチ景品の一つ。加速しながらの二連攻撃は強烈|
</v>
      </c>
      <c r="D7" t="str">
        <f ca="1">"**Construction Lv"&amp;$A7&amp;" "&amp;IF($A7=0,"(Trinkets)",IF($A7=2,"(Lesser Magic Items)",IF($A7=4,"(Greater Magic Items)",IF($A7=6,"(Very Poweful Magic Items)",IF($A7=8,"(Unique Magic Artifacts)",IF($A7=12,"(Unforgeable Unique Items)",""))))))&amp;CHAR(10)&amp;IFERROR(myConcat(INDIRECT("Item!FH"&amp;MATCH(ItemOutput!D$1&amp;ItemOutput!$A7&amp;"S",Item!$A:$A,0)&amp;":FH"&amp;MATCH(ItemOutput!D$1&amp;ItemOutput!$A7&amp;"E",Item!$A:$A,0))),myConcat(INDIRECT("Item!FH"&amp;MATCH(ItemOutput!D$1&amp;ItemOutput!$A7&amp;"S",Item!$A:$A,0))))</f>
        <v xml:space="preserve">**Construction Lv12 (Unforgeable Unique Items)
|BGCOLOR(#000000):&amp;ref(Item/Shields/Sun-Shield.jpg,nolink,75x75,Sun Shield);|BGCOLOR(BLACK):COLOR(WHITE):''Sun Shield''|盾|&amp;ref(Spell/P_Fire.jpg,nolink,25x25,Fire);4|&amp;ref(Spell/V_Fire.jpg,nolink,25x25,Fire Gem);25|
|~|&gt;|&gt;|&gt;|盾軽減力：25&amp;br;防御修正：-2&amp;br;盾対応力：8&amp;br;装備負担：2&amp;br;魔法の防具&amp;br;&amp;br;&amp;ref(Item/Fire-Resistant.jpg,nolink,25x25,Fire Resistant (15));&amp;ref(Item/Shock-Resistant.jpg,nolink,25x25,Shock Resistant (15));&amp;ref(Item/Awe.jpg,nolink,25x25,Awe (1));|
|&gt;|&gt;|&gt;|&gt;|BGCOLOR(#F5F5F5):野良聖騎士の盾。高い属性耐性も備える|
</v>
      </c>
      <c r="E7" t="str">
        <f ca="1">"**Construction Lv"&amp;$A7&amp;" "&amp;IF($A7=0,"(Trinkets)",IF($A7=2,"(Lesser Magic Items)",IF($A7=4,"(Greater Magic Items)",IF($A7=6,"(Very Poweful Magic Items)",IF($A7=8,"(Unique Magic Artifacts)",IF($A7=12,"(Unforgeable Unique Items)",""))))))&amp;CHAR(10)&amp;IFERROR(myConcat(INDIRECT("Item!FH"&amp;MATCH(ItemOutput!E$1&amp;ItemOutput!$A7&amp;"S",Item!$A:$A,0)&amp;":FH"&amp;MATCH(ItemOutput!E$1&amp;ItemOutput!$A7&amp;"E",Item!$A:$A,0))),myConcat(INDIRECT("Item!FH"&amp;MATCH(ItemOutput!E$1&amp;ItemOutput!$A7&amp;"S",Item!$A:$A,0))))</f>
        <v xml:space="preserve">**Construction Lv12 (Unforgeable Unique Items)
|BGCOLOR(#000000):&amp;ref(Item/Helms/Crown-of-Katafagus.jpg,nolink,75x75,Crown of Katafagus);|BGCOLOR(BLACK):COLOR(WHITE):''Crown of Katafagus''|冠|&amp;ref(Spell/P_Death.jpg,nolink,25x25,Death);6|&amp;ref(Spell/V_Death.jpg,nolink,25x25,Death Gem);60|
|~|&gt;|&gt;|&gt;|頭部防護：9&amp;br;防御修正：0&amp;br;装備負担：0&amp;br;魔法の防具&amp;br;&amp;br;&amp;ref(Item/Fire-Resistant.jpg,nolink,25x25,Fire Resistant (15));&amp;ref(Item/Shock-Resistant.jpg,nolink,25x25,Shock Resistant (15));&amp;ref(Item/Causes-Fear.jpg,nolink,25x25,Fear (5));&amp;br;&amp;ref(Spell/P_Death.jpg,nolink,25x25,Death Magic Bonus (1));&amp;br;毎ターン自動召喚：Mummy1体&amp;br;装備解除不可|
|&gt;|&gt;|&gt;|&gt;|BGCOLOR(#F5F5F5):野良リッチの冠。幅広い恩恵を与える|
|BGCOLOR(#000000):&amp;ref(Item/Helms/Crown-of-Ptah.jpg,nolink,75x75,Crown of Ptah);|BGCOLOR(BLACK):COLOR(WHITE):''Crown of Ptah''|冠|&amp;ref(Spell/P_Fire.jpg,nolink,25x25,Fire);5&amp;ref(Spell/P_Death.jpg,nolink,25x25,Death);6|&amp;ref(Spell/V_Fire.jpg,nolink,25x25,Fire Gem);40&amp;ref(Spell/V_Death.jpg,nolink,25x25,Death Gem);60|
|~|&gt;|&gt;|&gt;|頭部防護：9&amp;br;防御修正：0&amp;br;装備負担：0&amp;br;魔法の防具&amp;br;&amp;br;&amp;ref(Item/Causes-Fear.jpg,nolink,25x25,Fear (10));&amp;br;&amp;ref(Item/Cursed.jpg,nolink,25x25,Cursed);&amp;br;魔法抵抗+3、士気+4&amp;br;戦闘時使用可能：Control the Dead&amp;br;戦闘開始時自動発動：Power of the Sepulchre&amp;br;装備解除不可|
|&gt;|&gt;|&gt;|&gt;|BGCOLOR(#F5F5F5):野良ミイラ神の冠。同行するアンデッドを支援する|
|BGCOLOR(#000000):&amp;ref(Item/Helms/Sun-Helmet.jpg,nolink,75x75,Sun Helmet);|BGCOLOR(BLACK):COLOR(WHITE):''Sun Helmet''|兜|&amp;ref(Spell/P_Fire.jpg,nolink,25x25,Fire);4|&amp;ref(Spell/V_Fire.jpg,nolink,25x25,Fire Gem);25|
|~|&gt;|&gt;|&gt;|頭部防護：25&amp;br;防御修正：0&amp;br;装備負担：0&amp;br;魔法の防具&amp;br;&amp;br;&amp;ref(Item/Awe.jpg,nolink,25x25,Awe (1));&amp;br;魔法抵抗+5|
|&gt;|&gt;|&gt;|&gt;|BGCOLOR(#F5F5F5):野良聖騎士の兜。魔法抵抗の増加が大きい|
|BGCOLOR(#000000):&amp;ref(Item/Helms/Helmet-of-Invisibility.jpg,nolink,75x75,Helmet of Invisibility);|BGCOLOR(BLACK):COLOR(WHITE):''Helmet of Invisibility''|兜|&amp;ref(Spell/P_Death.jpg,nolink,25x25,Death);3|&amp;ref(Spell/V_Death.jpg,nolink,25x25,Death Gem);15|
|~|&gt;|&gt;|&gt;|頭部防護：23&amp;br;防御修正：0&amp;br;装備負担：0&amp;br;魔法の防具&amp;br;&amp;br;&amp;ref(Item/Spirit-Sight.jpg,nolink,25x25,Spirit Sight);&amp;ref(Item/Invisible.jpg,nolink,25x25,Invisible);&amp;br;装備解除不可|
|&gt;|&gt;|&gt;|&gt;|BGCOLOR(#F5F5F5):冥王の愛用品。数少ない透明化の手段|
|BGCOLOR(#000000):&amp;ref(Item/Helms/Champion's-Helmet.jpg,nolink,75x75,Champion's Helmet);|BGCOLOR(BLACK):COLOR(WHITE):''Champion's Helmet''|兜|&amp;ref(Spell/P_Fire.jpg,nolink,25x25,Fire);5|&amp;ref(Spell/V_Fire.jpg,nolink,25x25,Fire Gem);40|
|~|&gt;|&gt;|&gt;|頭部防護：19&amp;br;防御修正：0&amp;br;装備負担：0&amp;br;魔法の防具&amp;br;&amp;br;&amp;ref(Item/Awe.jpg,nolink,25x25,Awe (1));&amp;br;&amp;ref(Item/Inspirational.jpg,nolink,25x25,Inspirational (2));&amp;ref(Item/Quickness.jpg,nolink,25x25,Quickness);&amp;ref(Item/Lucky.jpg,nolink,25x25,Lucky);&amp;br;士気+4&amp;br;装備解除不可&amp;br;デスマッチ強制参加|
|&gt;|&gt;|&gt;|&gt;|BGCOLOR(#F5F5F5):デスマッチ景品の一つ。着用者とその配下の士気を高める|
|BGCOLOR(#000000):&amp;ref(Item/Helms/Champion's-Headband.jpg,nolink,75x75,Champion's Headband);|BGCOLOR(BLACK):COLOR(WHITE):''Champion's Headband''|兜|&amp;ref(Spell/P_Fire.jpg,nolink,25x25,Fire);5|&amp;ref(Spell/V_Fire.jpg,nolink,25x25,Fire Gem);40|
|~|&gt;|&gt;|&gt;|頭部防護：10&amp;br;防御修正：0&amp;br;装備負担：0&amp;br;魔法の防具&amp;br;&amp;br;&amp;ref(Item/Awe.jpg,nolink,25x25,Awe (1));&amp;br;&amp;ref(Item/Inspirational.jpg,nolink,25x25,Inspirational (3));&amp;ref(Nation/LivingLead.jpg,nolink,25x25,Leadership (50));&amp;ref(Item/Quickness.jpg,nolink,25x25,Quickness);&amp;ref(Item/Lucky.jpg,nolink,25x25,Lucky);&amp;br;装備解除不可&amp;br;デスマッチ強制参加|
|&gt;|&gt;|&gt;|&gt;|BGCOLOR(#F5F5F5):デスマッチ景品の一つ。指揮上限と配下の士気を向上|
</v>
      </c>
      <c r="F7" t="str">
        <f ca="1">"**Construction Lv"&amp;$A7&amp;" "&amp;IF($A7=0,"(Trinkets)",IF($A7=2,"(Lesser Magic Items)",IF($A7=4,"(Greater Magic Items)",IF($A7=6,"(Very Poweful Magic Items)",IF($A7=8,"(Unique Magic Artifacts)",IF($A7=12,"(Unforgeable Unique Items)",""))))))&amp;CHAR(10)&amp;IFERROR(myConcat(INDIRECT("Item!FH"&amp;MATCH(ItemOutput!F$1&amp;ItemOutput!$A7&amp;"S",Item!$A:$A,0)&amp;":FH"&amp;MATCH(ItemOutput!F$1&amp;ItemOutput!$A7&amp;"E",Item!$A:$A,0))),myConcat(INDIRECT("Item!FH"&amp;MATCH(ItemOutput!F$1&amp;ItemOutput!$A7&amp;"S",Item!$A:$A,0))))</f>
        <v xml:space="preserve">**Construction Lv12 (Unforgeable Unique Items)
|BGCOLOR(#000000):&amp;ref(Item/Armors/Robe-of-the-Sorceress.jpg,nolink,75x75,Robe of the Sorceress);|BGCOLOR(BLACK):COLOR(WHITE):''Robe of the Sorceress''|鎧|&amp;ref(Spell/P_Earth.jpg,nolink,25x25,Earth);5&amp;ref(Spell/P_Astral.jpg,nolink,25x25,Astral);5|&amp;ref(Spell/V_Earth.jpg,nolink,25x25,Earth Gem);40&amp;ref(Spell/V_Astral.jpg,nolink,25x25,Astral Pearl);40|
|~|&gt;|&gt;|&gt;|胴体防護：16&amp;br;防御修正：0&amp;br;装備負担：0&amp;br;行軍速度：-0&amp;br;魔法の防具&amp;br;&amp;br;&amp;ref(Spell/P_Astral.jpg,nolink,25x25,Astral Magic Bonus (1));&amp;ref(Spell/P_Death.jpg,nolink,25x25,Death Magic Bonus (1));&amp;ref(Spell/P_Nature.jpg,nolink,25x25,Nature Magic Bonus (1));&amp;ref(Spell/P_Blood.jpg,nolink,25x25,Blood Magic Bonus (1));|
|&gt;|&gt;|&gt;|&gt;|BGCOLOR(#F5F5F5):野良女魔術師の外套。癖のない魔術師に理想的な防具|
|BGCOLOR(#000000):&amp;ref(Item/Armors/Sun-Armor.jpg,nolink,75x75,Sun Armor);|BGCOLOR(BLACK):COLOR(WHITE):''Sun Armor''|鎧|&amp;ref(Spell/P_Fire.jpg,nolink,25x25,Fire);4|&amp;ref(Spell/V_Fire.jpg,nolink,25x25,Fire Gem);25|
|~|&gt;|&gt;|&gt;|胴体防護：25&amp;br;防御修正：-3&amp;br;装備負担：4&amp;br;行軍速度：-6&amp;br;魔法の防具&amp;br;&amp;br;&amp;ref(Item/Awe.jpg,nolink,25x25,Awe (3));&amp;br;士気+4|
|&gt;|&gt;|&gt;|&gt;|BGCOLOR(#F5F5F5):野良聖騎士の鎧。攻撃妨害が強力|
|BGCOLOR(#000000):&amp;ref(Item/Armors/Greenstone-Armor.jpg,nolink,75x75,Greenstone Armor);|BGCOLOR(BLACK):COLOR(WHITE):''Greenstone Armor''|鎧|&amp;ref(Spell/P_Earth.jpg,nolink,25x25,Earth);3|&amp;ref(Spell/V_Earth.jpg,nolink,25x25,Earth Gem);15|
|~|&gt;|&gt;|&gt;|胴体防護：20&amp;br;防御修正：-3&amp;br;装備負担：6&amp;br;行軍速度：-6&amp;br;魔法の防具|
|&gt;|&gt;|&gt;|&gt;|BGCOLOR(#F5F5F5):自称英雄の鎧。無駄に重い|
|BGCOLOR(#000000):&amp;ref(Item/Armors/Champion's-Cuirass.jpg,nolink,75x75,Champion's Cuirass);|BGCOLOR(BLACK):COLOR(WHITE):''Champion's Cuirass''|鎧|&amp;ref(Spell/P_Fire.jpg,nolink,25x25,Fire);5|&amp;ref(Spell/V_Fire.jpg,nolink,25x25,Fire Gem);40|
|~|&gt;|&gt;|&gt;|胴体防護：18&amp;br;防御修正：-1&amp;br;装備負担：3&amp;br;行軍速度：-4&amp;br;魔法の防具&amp;br;&amp;br;&amp;ref(Item/Awe.jpg,nolink,25x25,Awe (1));&amp;ref(Item/True-Regeneration.jpg,nolink,25x25,True Regeneration (5));&amp;br;&amp;ref(Item/Quickness.jpg,nolink,25x25,Quickness);&amp;ref(Item/Lucky.jpg,nolink,25x25,Lucky);&amp;br;装備解除不可&amp;br;デスマッチ強制参加|
|&gt;|&gt;|&gt;|&gt;|BGCOLOR(#F5F5F5):デスマッチ景品の一つ。多様な恩恵を与えるがやや重い|
</v>
      </c>
      <c r="G7" t="str">
        <f ca="1">"**Construction Lv"&amp;$A7&amp;" "&amp;IF($A7=0,"(Trinkets)",IF($A7=2,"(Lesser Magic Items)",IF($A7=4,"(Greater Magic Items)",IF($A7=6,"(Very Poweful Magic Items)",IF($A7=8,"(Unique Magic Artifacts)",IF($A7=12,"(Unforgeable Unique Items)",""))))))&amp;CHAR(10)&amp;IFERROR(myConcat(INDIRECT("Item!FH"&amp;MATCH(ItemOutput!G$1&amp;ItemOutput!$A7&amp;"S",Item!$A:$A,0)&amp;":FH"&amp;MATCH(ItemOutput!G$1&amp;ItemOutput!$A7&amp;"E",Item!$A:$A,0))),myConcat(INDIRECT("Item!FH"&amp;MATCH(ItemOutput!G$1&amp;ItemOutput!$A7&amp;"S",Item!$A:$A,0))))</f>
        <v xml:space="preserve">**Construction Lv12 (Unforgeable Unique Items)
|BGCOLOR(#000000):&amp;ref(Item/Boots/Golden-Sandals.jpg,nolink,75x75,Golden Sandals);|BGCOLOR(BLACK):COLOR(WHITE):''Golden Sandals''|靴|&amp;ref(Spell/P_Fire.jpg,nolink,25x25,Fire);5|&amp;ref(Spell/V_Fire.jpg,nolink,25x25,Fire Gem);40|
|~|&gt;|&gt;|&gt;|&amp;ref(Nation/LivingLead.jpg,nolink,25x25,Leadership (25));&amp;ref(Item/Quickness.jpg,nolink,25x25,Quickness);&amp;ref(Item/Lucky.jpg,nolink,25x25,Lucky);&amp;br;防御技能+5、行軍速度+6|
|&gt;|&gt;|&gt;|&gt;|BGCOLOR(#F5F5F5):デスマッチ景品の一つ。加速と併せて防御技能が大きく増加|
</v>
      </c>
      <c r="H7" t="str">
        <f ca="1">"**Construction Lv"&amp;$A7&amp;" "&amp;IF($A7=0,"(Trinkets)",IF($A7=2,"(Lesser Magic Items)",IF($A7=4,"(Greater Magic Items)",IF($A7=6,"(Very Poweful Magic Items)",IF($A7=8,"(Unique Magic Artifacts)",IF($A7=12,"(Unforgeable Unique Items)",""))))))&amp;CHAR(10)&amp;IFERROR(myConcat(INDIRECT("Item!FH"&amp;MATCH(ItemOutput!H$1&amp;ItemOutput!$A7&amp;"S",Item!$A:$A,0)&amp;":FH"&amp;MATCH(ItemOutput!H$1&amp;ItemOutput!$A7&amp;"E",Item!$A:$A,0))),myConcat(INDIRECT("Item!FH"&amp;MATCH(ItemOutput!H$1&amp;ItemOutput!$A7&amp;"S",Item!$A:$A,0))))</f>
        <v xml:space="preserve">**Construction Lv12 (Unforgeable Unique Items)
|BGCOLOR(#000000):&amp;ref(Item/Misc/Precious.jpg,nolink,75x75,Precious);|BGCOLOR(BLACK):COLOR(WHITE):''Precious''|雑貨|&amp;ref(Spell/P_Fire.jpg,nolink,25x25,Fire);2|&amp;ref(Spell/V_Fire.jpg,nolink,25x25,Fire Gem);10|
|~|&gt;|&gt;|&gt;|攻撃技能+4、筋力+4|
|&gt;|&gt;|&gt;|&gt;|BGCOLOR(#F5F5F5):自称英雄の指輪。より強くより正確な攻撃を行える|
|BGCOLOR(#000000):&amp;ref(Item/Misc/Vial-of-Frozen-Tears.jpg,nolink,75x75,Vial of Frozen Tears);|BGCOLOR(BLACK):COLOR(WHITE):''Vial of Frozen Tears''|雑貨|&amp;ref(Spell/P_Water.jpg,nolink,25x25,Water);4&amp;ref(Spell/P_Death.jpg,nolink,25x25,Death);3|&amp;ref(Spell/V_Water.jpg,nolink,25x25,Water Gem);25&amp;ref(Spell/V_Death.jpg,nolink,25x25,Death Gem);15|
|~|&gt;|&gt;|&gt;|&amp;ref(Spell/P_Water.jpg,nolink,25x25,Water Magic Bonus (1));&amp;ref(Spell/P_Death.jpg,nolink,25x25,Death Magic Bonus (1));|
|&gt;|&gt;|&gt;|&gt;|BGCOLOR(#F5F5F5):野良ドルイドの小瓶。水と死の魔力を高める|
|BGCOLOR(#000000):&amp;ref(Item/Misc/Dragon-Pearl-W.jpg,nolink,75x75,Dragon Pearl);|BGCOLOR(BLACK):COLOR(WHITE):''Dragon Pearl''|雑貨|&amp;ref(Spell/P_Water.jpg,nolink,25x25,Water);5&amp;ref(Spell/P_Astral.jpg,nolink,25x25,Astral);5|&amp;ref(Spell/V_Water.jpg,nolink,25x25,Water Gem);40&amp;ref(Spell/V_Astral.jpg,nolink,25x25,Astral Pearl);40|
|~|&gt;|&gt;|&gt;|&amp;ref(Item/Water-Breathing.jpg,nolink,25x25,Water Breathing);&amp;br;&amp;ref(Spell/P_Water.jpg,nolink,25x25,Water Magic Bonus (1));&amp;ref(Spell/Vt_Water.jpg,nolink,25x25,Temporary Water Gem (1));&amp;br;装備解除不可|
|&gt;|&gt;|&gt;|&gt;|BGCOLOR(#F5F5F5):海龍の真珠。彼らの魔力の下支えとなる|
|BGCOLOR(#000000):&amp;ref(Item/Misc/Dragon-Pearl-S.jpg,nolink,75x75,Dragon Pearl);|BGCOLOR(BLACK):COLOR(WHITE):''Dragon Pearl''|雑貨|&amp;ref(Spell/P_Water.jpg,nolink,25x25,Water);5&amp;ref(Spell/P_Astral.jpg,nolink,25x25,Astral);5|&amp;ref(Spell/V_Water.jpg,nolink,25x25,Water Gem);40&amp;ref(Spell/V_Astral.jpg,nolink,25x25,Astral Pearl);40|
|~|&gt;|&gt;|&gt;|&amp;ref(Item/Water-Breathing.jpg,nolink,25x25,Water Breathing);&amp;br;&amp;ref(Spell/P_Astral.jpg,nolink,25x25,Astral Magic Bonus (1));&amp;ref(Spell/Vt_Astral.jpg,nolink,25x25,Temporary Astral Pearl (1));&amp;br;装備解除不可|
|&gt;|&gt;|&gt;|&gt;|BGCOLOR(#F5F5F5):天龍の真珠。こちらは比較的珍しい|
|BGCOLOR(#000000):&amp;ref(Item/Misc/Pearl-of-Light.jpg,nolink,75x75,Pearl of Light);|BGCOLOR(BLACK):COLOR(WHITE):''Pearl of Light''|雑貨|&amp;ref(Spell/P_Water.jpg,nolink,25x25,Water);5&amp;ref(Spell/P_Astral.jpg,nolink,25x25,Astral);5|&amp;ref(Spell/V_Water.jpg,nolink,25x25,Water Gem);40&amp;ref(Spell/V_Astral.jpg,nolink,25x25,Astral Pearl);40|
|~|&gt;|&gt;|&gt;|&amp;ref(Item/Water-Breathing.jpg,nolink,25x25,Water Breathing);&amp;ref(Item/Flying.jpg,nolink,25x25,Flying);&amp;br;&amp;ref(Spell/P_Fire.jpg,nolink,25x25,Fire Magic Bonus (1));&amp;ref(Spell/P_Air.jpg,nolink,25x25,Air Magic Bonus (1));&amp;ref(Spell/P_Water.jpg,nolink,25x25,Water Magic Bonus (1));&amp;ref(Spell/P_Earth.jpg,nolink,25x25,Earth Magic Bonus (1));&amp;br;抵抗貫通修正+1&amp;br;装備解除不可|
|&gt;|&gt;|&gt;|&gt;|BGCOLOR(#F5F5F5):龍王の秘蔵品。イベントでのみお目にかかる|
|BGCOLOR(#000000):&amp;ref(Item/Misc/Ring-of-Dwarven-Gold.jpg,nolink,75x75,Ring of Dwarven Gold);|BGCOLOR(BLACK):COLOR(WHITE):''Ring of Dwarven Gold''|雑貨|&amp;ref(Spell/P_Earth.jpg,nolink,25x25,Earth);5&amp;ref(Spell/P_Fire.jpg,nolink,25x25,Fire);5|&amp;ref(Spell/V_Earth.jpg,nolink,25x25,Earth Gem);40&amp;ref(Spell/V_Fire.jpg,nolink,25x25,Fire Gem);40|
|~|&gt;|&gt;|&gt;|装備解除不可|
|&gt;|&gt;|&gt;|&gt;|BGCOLOR(#F5F5F5):美しき至高の産業廃棄物。存在自体が罪|
|BGCOLOR(#000000):&amp;ref(Item/Misc/Champion's-Medal.jpg,nolink,75x75,Champion's Medal);|BGCOLOR(BLACK):COLOR(WHITE):''Champion's Medal''|雑貨|&amp;ref(Spell/P_Fire.jpg,nolink,25x25,Fire);5|&amp;ref(Spell/V_Fire.jpg,nolink,25x25,Fire Gem);40|
|~|&gt;|&gt;|&gt;|&amp;ref(Item/Spirit-Sight.jpg,nolink,25x25,Spirit Sight);&amp;br;&amp;ref(Item/Inspirational.jpg,nolink,25x25,Inspirational (1));&amp;ref(Nation/LivingLead.jpg,nolink,25x25,Leadership (25));&amp;ref(Item/Quickness.jpg,nolink,25x25,Quickness);&amp;ref(Item/Lucky.jpg,nolink,25x25,Lucky);&amp;br;装備解除不可&amp;br;デスマッチ強制参加|
|&gt;|&gt;|&gt;|&gt;|BGCOLOR(#F5F5F5):デスマッチ景品の一つ。指揮能力と霊視を与える|
|BGCOLOR(#000000):&amp;ref(Item/Misc/Eye-of-the-Grey-Ones.jpg,nolink,75x75,Eye of the Grey Ones);|BGCOLOR(BLACK):COLOR(WHITE):''Eye of the Grey Ones''|雑貨|&amp;ref(Spell/P_Death.jpg,nolink,25x25,Death);1|&amp;ref(Spell/V_Death.jpg,nolink,25x25,Death Gem);5|
|~|&gt;|&gt;|&gt;|&amp;ref(Item/Spirit-Sight.jpg,nolink,25x25,Spirit Sight);&amp;br;視覚障害を無効化|
|&gt;|&gt;|&gt;|&gt;|BGCOLOR(#F5F5F5):魔女三姉妹の共有品。赤の他人でも利用可能|
</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26"/>
  <sheetViews>
    <sheetView workbookViewId="0">
      <pane xSplit="4" ySplit="1" topLeftCell="E14" activePane="bottomRight" state="frozen"/>
      <selection pane="topRight" activeCell="E1" sqref="E1"/>
      <selection pane="bottomLeft" activeCell="A2" sqref="A2"/>
      <selection pane="bottomRight" activeCell="C23" sqref="C23"/>
    </sheetView>
  </sheetViews>
  <sheetFormatPr defaultRowHeight="13.5" x14ac:dyDescent="0.15"/>
  <cols>
    <col min="3" max="3" width="5.375" bestFit="1" customWidth="1"/>
    <col min="4" max="4" width="26.25" bestFit="1" customWidth="1"/>
    <col min="5" max="5" width="5.25" bestFit="1" customWidth="1"/>
    <col min="6" max="6" width="5.375" bestFit="1" customWidth="1"/>
    <col min="7" max="8" width="6.25" bestFit="1" customWidth="1"/>
    <col min="9" max="9" width="5.75" bestFit="1" customWidth="1"/>
    <col min="10" max="11" width="5.5" bestFit="1" customWidth="1"/>
    <col min="12" max="12" width="4.5" bestFit="1" customWidth="1"/>
  </cols>
  <sheetData>
    <row r="1" spans="1:15" x14ac:dyDescent="0.15">
      <c r="A1" t="s">
        <v>3283</v>
      </c>
      <c r="B1" t="s">
        <v>3274</v>
      </c>
      <c r="C1" t="s">
        <v>3284</v>
      </c>
      <c r="D1" t="s">
        <v>3285</v>
      </c>
      <c r="E1" t="s">
        <v>3293</v>
      </c>
      <c r="F1" t="s">
        <v>3294</v>
      </c>
      <c r="G1" t="s">
        <v>3286</v>
      </c>
      <c r="H1" t="s">
        <v>3287</v>
      </c>
      <c r="I1" t="s">
        <v>3288</v>
      </c>
      <c r="J1" t="s">
        <v>3289</v>
      </c>
      <c r="K1" t="s">
        <v>3290</v>
      </c>
      <c r="L1" t="s">
        <v>6502</v>
      </c>
      <c r="M1" t="s">
        <v>5811</v>
      </c>
      <c r="N1" t="s">
        <v>5812</v>
      </c>
      <c r="O1" s="27">
        <v>1.5</v>
      </c>
    </row>
    <row r="2" spans="1:15" x14ac:dyDescent="0.15">
      <c r="A2" t="str">
        <f>CONCATENATE(B2,C2)</f>
        <v>Standard1</v>
      </c>
      <c r="B2" t="s">
        <v>3291</v>
      </c>
      <c r="C2">
        <v>1</v>
      </c>
      <c r="D2" t="s">
        <v>3292</v>
      </c>
      <c r="E2">
        <v>600</v>
      </c>
      <c r="F2">
        <v>4</v>
      </c>
      <c r="G2">
        <v>15</v>
      </c>
      <c r="H2">
        <v>0</v>
      </c>
      <c r="I2">
        <v>50</v>
      </c>
      <c r="J2">
        <v>100</v>
      </c>
      <c r="K2">
        <v>100</v>
      </c>
      <c r="L2">
        <v>1</v>
      </c>
      <c r="M2" t="str">
        <f>CONCATENATE("|",D2,"|",G2,"|+",H2,"|+",I2,"%|",J2,"|",L2,"|",K2,"|")&amp;CHAR(10)</f>
        <v xml:space="preserve">|Palisades|15|+0|+50%|100|1|100|
</v>
      </c>
      <c r="N2" t="str">
        <f>CONCATENATE("|",D2,"|",E2,"|",F2,"|",G2,"|+",H2,"|+",I2,"%|",J2,"|",L2,"|",K2,"|")&amp;CHAR(10)</f>
        <v xml:space="preserve">|Palisades|600|4|15|+0|+50%|100|1|100|
</v>
      </c>
      <c r="O2" t="str">
        <f>CONCATENATE("|",D2,"|''",IFERROR(E2*1.5,E2),"''|",F2,"|",G2,"|+",H2,"|+",I2,"%|",J2,"|",L2,"|",K2,"|")&amp;CHAR(10)</f>
        <v xml:space="preserve">|Palisades|''900''|4|15|+0|+50%|100|1|100|
</v>
      </c>
    </row>
    <row r="3" spans="1:15" x14ac:dyDescent="0.15">
      <c r="A3" t="str">
        <f t="shared" ref="A3:A26" si="0">CONCATENATE(B3,C3)</f>
        <v>Standard2</v>
      </c>
      <c r="B3" t="s">
        <v>3291</v>
      </c>
      <c r="C3">
        <v>2</v>
      </c>
      <c r="D3" t="s">
        <v>3295</v>
      </c>
      <c r="E3">
        <v>300</v>
      </c>
      <c r="F3">
        <v>2</v>
      </c>
      <c r="G3">
        <v>30</v>
      </c>
      <c r="H3">
        <v>1</v>
      </c>
      <c r="I3">
        <v>75</v>
      </c>
      <c r="J3">
        <v>500</v>
      </c>
      <c r="K3">
        <v>250</v>
      </c>
      <c r="L3">
        <v>2</v>
      </c>
      <c r="M3" t="str">
        <f t="shared" ref="M3:M26" si="1">CONCATENATE("|",D3,"|",G3,"|+",H3,"|+",I3,"%|",J3,"|",L3,"|",K3,"|")&amp;CHAR(10)</f>
        <v xml:space="preserve">|Fortress|30|+1|+75%|500|2|250|
</v>
      </c>
      <c r="N3" t="str">
        <f t="shared" ref="N3:N26" si="2">CONCATENATE("|",D3,"|",E3,"|",F3,"|",G3,"|+",H3,"|+",I3,"%|",J3,"|",L3,"|",K3,"|")&amp;CHAR(10)</f>
        <v xml:space="preserve">|Fortress|300|2|30|+1|+75%|500|2|250|
</v>
      </c>
      <c r="O3" t="str">
        <f t="shared" ref="O3:O26" si="3">CONCATENATE("|",D3,"|''",IFERROR(E3*1.5,E3),"''|",F3,"|",G3,"|+",H3,"|+",I3,"%|",J3,"|",L3,"|",K3,"|")&amp;CHAR(10)</f>
        <v xml:space="preserve">|Fortress|''450''|2|30|+1|+75%|500|2|250|
</v>
      </c>
    </row>
    <row r="4" spans="1:15" x14ac:dyDescent="0.15">
      <c r="A4" t="str">
        <f t="shared" si="0"/>
        <v>Standard3</v>
      </c>
      <c r="B4" t="s">
        <v>3291</v>
      </c>
      <c r="C4">
        <v>3</v>
      </c>
      <c r="D4" t="s">
        <v>3296</v>
      </c>
      <c r="E4">
        <v>300</v>
      </c>
      <c r="F4">
        <v>2</v>
      </c>
      <c r="G4">
        <v>45</v>
      </c>
      <c r="H4">
        <v>1</v>
      </c>
      <c r="I4">
        <v>100</v>
      </c>
      <c r="J4">
        <v>1500</v>
      </c>
      <c r="K4">
        <v>500</v>
      </c>
      <c r="L4">
        <v>3</v>
      </c>
      <c r="M4" t="str">
        <f t="shared" si="1"/>
        <v xml:space="preserve">|Castle|45|+1|+100%|1500|3|500|
</v>
      </c>
      <c r="N4" t="str">
        <f t="shared" si="2"/>
        <v xml:space="preserve">|Castle|300|2|45|+1|+100%|1500|3|500|
</v>
      </c>
      <c r="O4" t="str">
        <f t="shared" si="3"/>
        <v xml:space="preserve">|Castle|''450''|2|45|+1|+100%|1500|3|500|
</v>
      </c>
    </row>
    <row r="5" spans="1:15" x14ac:dyDescent="0.15">
      <c r="A5" t="str">
        <f t="shared" si="0"/>
        <v>Standard4</v>
      </c>
      <c r="B5" t="s">
        <v>3291</v>
      </c>
      <c r="C5">
        <v>4</v>
      </c>
      <c r="D5" t="s">
        <v>3303</v>
      </c>
      <c r="E5">
        <v>450</v>
      </c>
      <c r="F5">
        <v>3</v>
      </c>
      <c r="G5">
        <v>60</v>
      </c>
      <c r="H5">
        <v>2</v>
      </c>
      <c r="I5">
        <v>125</v>
      </c>
      <c r="J5">
        <v>5000</v>
      </c>
      <c r="K5">
        <v>750</v>
      </c>
      <c r="L5">
        <v>4</v>
      </c>
      <c r="M5" t="str">
        <f t="shared" si="1"/>
        <v xml:space="preserve">|Citadel|60|+2|+125%|5000|4|750|
</v>
      </c>
      <c r="N5" t="str">
        <f t="shared" si="2"/>
        <v xml:space="preserve">|Citadel|450|3|60|+2|+125%|5000|4|750|
</v>
      </c>
      <c r="O5" t="str">
        <f t="shared" si="3"/>
        <v xml:space="preserve">|Citadel|''675''|3|60|+2|+125%|5000|4|750|
</v>
      </c>
    </row>
    <row r="6" spans="1:15" x14ac:dyDescent="0.15">
      <c r="A6" t="str">
        <f t="shared" si="0"/>
        <v>Standard5</v>
      </c>
      <c r="B6" t="s">
        <v>3291</v>
      </c>
      <c r="C6">
        <v>5</v>
      </c>
      <c r="D6" t="s">
        <v>3310</v>
      </c>
      <c r="E6">
        <v>600</v>
      </c>
      <c r="F6">
        <v>4</v>
      </c>
      <c r="G6">
        <v>70</v>
      </c>
      <c r="H6">
        <v>2</v>
      </c>
      <c r="I6">
        <v>150</v>
      </c>
      <c r="J6">
        <v>7500</v>
      </c>
      <c r="K6">
        <v>1000</v>
      </c>
      <c r="L6">
        <v>5</v>
      </c>
      <c r="M6" t="str">
        <f t="shared" si="1"/>
        <v xml:space="preserve">|Grand Citadel|70|+2|+150%|7500|5|1000|
</v>
      </c>
      <c r="N6" t="str">
        <f t="shared" si="2"/>
        <v xml:space="preserve">|Grand Citadel|600|4|70|+2|+150%|7500|5|1000|
</v>
      </c>
      <c r="O6" t="str">
        <f t="shared" si="3"/>
        <v xml:space="preserve">|Grand Citadel|''900''|4|70|+2|+150%|7500|5|1000|
</v>
      </c>
    </row>
    <row r="7" spans="1:15" x14ac:dyDescent="0.15">
      <c r="A7" t="str">
        <f t="shared" si="0"/>
        <v>Giant1</v>
      </c>
      <c r="B7" t="s">
        <v>3297</v>
      </c>
      <c r="C7">
        <v>1</v>
      </c>
      <c r="D7" t="s">
        <v>3298</v>
      </c>
      <c r="E7">
        <v>600</v>
      </c>
      <c r="F7">
        <v>4</v>
      </c>
      <c r="G7">
        <v>15</v>
      </c>
      <c r="H7">
        <v>0</v>
      </c>
      <c r="I7">
        <v>50</v>
      </c>
      <c r="J7">
        <v>100</v>
      </c>
      <c r="K7">
        <v>100</v>
      </c>
      <c r="L7">
        <v>1</v>
      </c>
      <c r="M7" t="str">
        <f t="shared" si="1"/>
        <v xml:space="preserve">|Giant Palisades|15|+0|+50%|100|1|100|
</v>
      </c>
      <c r="N7" t="str">
        <f t="shared" si="2"/>
        <v xml:space="preserve">|Giant Palisades|600|4|15|+0|+50%|100|1|100|
</v>
      </c>
      <c r="O7" t="str">
        <f t="shared" si="3"/>
        <v xml:space="preserve">|Giant Palisades|''900''|4|15|+0|+50%|100|1|100|
</v>
      </c>
    </row>
    <row r="8" spans="1:15" x14ac:dyDescent="0.15">
      <c r="A8" t="str">
        <f t="shared" si="0"/>
        <v>Giant2</v>
      </c>
      <c r="B8" t="s">
        <v>3297</v>
      </c>
      <c r="C8">
        <v>2</v>
      </c>
      <c r="D8" t="s">
        <v>3301</v>
      </c>
      <c r="E8">
        <v>450</v>
      </c>
      <c r="F8">
        <v>3</v>
      </c>
      <c r="G8">
        <v>30</v>
      </c>
      <c r="H8">
        <v>1</v>
      </c>
      <c r="I8">
        <v>75</v>
      </c>
      <c r="J8">
        <v>500</v>
      </c>
      <c r="K8">
        <v>500</v>
      </c>
      <c r="L8">
        <v>2</v>
      </c>
      <c r="M8" t="str">
        <f t="shared" si="1"/>
        <v xml:space="preserve">|Giant Fortress|30|+1|+75%|500|2|500|
</v>
      </c>
      <c r="N8" t="str">
        <f t="shared" si="2"/>
        <v xml:space="preserve">|Giant Fortress|450|3|30|+1|+75%|500|2|500|
</v>
      </c>
      <c r="O8" t="str">
        <f t="shared" si="3"/>
        <v xml:space="preserve">|Giant Fortress|''675''|3|30|+1|+75%|500|2|500|
</v>
      </c>
    </row>
    <row r="9" spans="1:15" x14ac:dyDescent="0.15">
      <c r="A9" t="str">
        <f t="shared" si="0"/>
        <v>Giant3</v>
      </c>
      <c r="B9" t="s">
        <v>3297</v>
      </c>
      <c r="C9">
        <v>3</v>
      </c>
      <c r="D9" t="s">
        <v>3308</v>
      </c>
      <c r="E9">
        <v>450</v>
      </c>
      <c r="F9">
        <v>3</v>
      </c>
      <c r="G9">
        <v>45</v>
      </c>
      <c r="H9">
        <v>1</v>
      </c>
      <c r="I9">
        <v>100</v>
      </c>
      <c r="J9">
        <v>1500</v>
      </c>
      <c r="K9">
        <v>750</v>
      </c>
      <c r="L9">
        <v>3</v>
      </c>
      <c r="M9" t="str">
        <f t="shared" si="1"/>
        <v xml:space="preserve">|Giant Castle|45|+1|+100%|1500|3|750|
</v>
      </c>
      <c r="N9" t="str">
        <f t="shared" si="2"/>
        <v xml:space="preserve">|Giant Castle|450|3|45|+1|+100%|1500|3|750|
</v>
      </c>
      <c r="O9" t="str">
        <f t="shared" si="3"/>
        <v xml:space="preserve">|Giant Castle|''675''|3|45|+1|+100%|1500|3|750|
</v>
      </c>
    </row>
    <row r="10" spans="1:15" x14ac:dyDescent="0.15">
      <c r="A10" t="str">
        <f t="shared" si="0"/>
        <v>Giant4</v>
      </c>
      <c r="B10" t="s">
        <v>3297</v>
      </c>
      <c r="C10">
        <v>4</v>
      </c>
      <c r="D10" t="s">
        <v>3311</v>
      </c>
      <c r="E10">
        <v>450</v>
      </c>
      <c r="F10">
        <v>3</v>
      </c>
      <c r="G10">
        <v>60</v>
      </c>
      <c r="H10">
        <v>2</v>
      </c>
      <c r="I10">
        <v>125</v>
      </c>
      <c r="J10">
        <v>5000</v>
      </c>
      <c r="K10">
        <v>1000</v>
      </c>
      <c r="L10">
        <v>4</v>
      </c>
      <c r="M10" t="str">
        <f t="shared" si="1"/>
        <v xml:space="preserve">|Giant Citadel|60|+2|+125%|5000|4|1000|
</v>
      </c>
      <c r="N10" t="str">
        <f t="shared" si="2"/>
        <v xml:space="preserve">|Giant Citadel|450|3|60|+2|+125%|5000|4|1000|
</v>
      </c>
      <c r="O10" t="str">
        <f t="shared" si="3"/>
        <v xml:space="preserve">|Giant Citadel|''675''|3|60|+2|+125%|5000|4|1000|
</v>
      </c>
    </row>
    <row r="11" spans="1:15" x14ac:dyDescent="0.15">
      <c r="A11" t="str">
        <f t="shared" si="0"/>
        <v>City1</v>
      </c>
      <c r="B11" t="s">
        <v>3299</v>
      </c>
      <c r="C11">
        <v>1</v>
      </c>
      <c r="D11" t="s">
        <v>3300</v>
      </c>
      <c r="E11">
        <v>750</v>
      </c>
      <c r="F11">
        <v>5</v>
      </c>
      <c r="G11">
        <v>30</v>
      </c>
      <c r="H11">
        <v>1</v>
      </c>
      <c r="I11">
        <v>75</v>
      </c>
      <c r="J11">
        <v>500</v>
      </c>
      <c r="K11">
        <v>100</v>
      </c>
      <c r="L11">
        <v>1</v>
      </c>
      <c r="M11" t="str">
        <f t="shared" si="1"/>
        <v xml:space="preserve">|City Palisades|30|+1|+75%|500|1|100|
</v>
      </c>
      <c r="N11" t="str">
        <f t="shared" si="2"/>
        <v xml:space="preserve">|City Palisades|750|5|30|+1|+75%|500|1|100|
</v>
      </c>
      <c r="O11" t="str">
        <f t="shared" si="3"/>
        <v xml:space="preserve">|City Palisades|''1125''|5|30|+1|+75%|500|1|100|
</v>
      </c>
    </row>
    <row r="12" spans="1:15" x14ac:dyDescent="0.15">
      <c r="A12" t="str">
        <f t="shared" si="0"/>
        <v>City2</v>
      </c>
      <c r="B12" t="s">
        <v>3299</v>
      </c>
      <c r="C12">
        <v>2</v>
      </c>
      <c r="D12" t="s">
        <v>3302</v>
      </c>
      <c r="E12">
        <v>450</v>
      </c>
      <c r="F12">
        <v>3</v>
      </c>
      <c r="G12">
        <v>40</v>
      </c>
      <c r="H12">
        <v>1</v>
      </c>
      <c r="I12">
        <v>100</v>
      </c>
      <c r="J12">
        <v>1500</v>
      </c>
      <c r="K12">
        <v>200</v>
      </c>
      <c r="L12">
        <v>2</v>
      </c>
      <c r="M12" t="str">
        <f t="shared" si="1"/>
        <v xml:space="preserve">|Walled City|40|+1|+100%|1500|2|200|
</v>
      </c>
      <c r="N12" t="str">
        <f t="shared" si="2"/>
        <v xml:space="preserve">|Walled City|450|3|40|+1|+100%|1500|2|200|
</v>
      </c>
      <c r="O12" t="str">
        <f t="shared" si="3"/>
        <v xml:space="preserve">|Walled City|''675''|3|40|+1|+100%|1500|2|200|
</v>
      </c>
    </row>
    <row r="13" spans="1:15" x14ac:dyDescent="0.15">
      <c r="A13" t="str">
        <f t="shared" si="0"/>
        <v>City3</v>
      </c>
      <c r="B13" t="s">
        <v>3299</v>
      </c>
      <c r="C13">
        <v>3</v>
      </c>
      <c r="D13" t="s">
        <v>3309</v>
      </c>
      <c r="E13">
        <v>450</v>
      </c>
      <c r="F13">
        <v>3</v>
      </c>
      <c r="G13">
        <v>50</v>
      </c>
      <c r="H13">
        <v>1</v>
      </c>
      <c r="I13">
        <v>125</v>
      </c>
      <c r="J13">
        <v>3000</v>
      </c>
      <c r="K13">
        <v>300</v>
      </c>
      <c r="L13">
        <v>3</v>
      </c>
      <c r="M13" t="str">
        <f t="shared" si="1"/>
        <v xml:space="preserve">|Fortified City|50|+1|+125%|3000|3|300|
</v>
      </c>
      <c r="N13" t="str">
        <f t="shared" si="2"/>
        <v xml:space="preserve">|Fortified City|450|3|50|+1|+125%|3000|3|300|
</v>
      </c>
      <c r="O13" t="str">
        <f t="shared" si="3"/>
        <v xml:space="preserve">|Fortified City|''675''|3|50|+1|+125%|3000|3|300|
</v>
      </c>
    </row>
    <row r="14" spans="1:15" x14ac:dyDescent="0.15">
      <c r="A14" t="str">
        <f t="shared" si="0"/>
        <v>City4</v>
      </c>
      <c r="B14" t="s">
        <v>3299</v>
      </c>
      <c r="C14">
        <v>4</v>
      </c>
      <c r="D14" t="s">
        <v>3314</v>
      </c>
      <c r="E14">
        <v>600</v>
      </c>
      <c r="F14">
        <v>4</v>
      </c>
      <c r="G14">
        <v>60</v>
      </c>
      <c r="H14">
        <v>2</v>
      </c>
      <c r="I14">
        <v>150</v>
      </c>
      <c r="J14">
        <v>7500</v>
      </c>
      <c r="K14">
        <v>500</v>
      </c>
      <c r="L14">
        <v>4</v>
      </c>
      <c r="M14" t="str">
        <f t="shared" si="1"/>
        <v xml:space="preserve">|Great Walled City|60|+2|+150%|7500|4|500|
</v>
      </c>
      <c r="N14" t="str">
        <f t="shared" si="2"/>
        <v xml:space="preserve">|Great Walled City|600|4|60|+2|+150%|7500|4|500|
</v>
      </c>
      <c r="O14" t="str">
        <f t="shared" si="3"/>
        <v xml:space="preserve">|Great Walled City|''900''|4|60|+2|+150%|7500|4|500|
</v>
      </c>
    </row>
    <row r="15" spans="1:15" x14ac:dyDescent="0.15">
      <c r="A15" t="str">
        <f t="shared" si="0"/>
        <v>Ice1</v>
      </c>
      <c r="B15" t="s">
        <v>3304</v>
      </c>
      <c r="C15">
        <v>1</v>
      </c>
      <c r="D15" t="s">
        <v>3305</v>
      </c>
      <c r="E15">
        <v>600</v>
      </c>
      <c r="F15">
        <v>4</v>
      </c>
      <c r="G15">
        <v>11</v>
      </c>
      <c r="H15">
        <v>0</v>
      </c>
      <c r="I15">
        <v>50</v>
      </c>
      <c r="J15">
        <v>70</v>
      </c>
      <c r="K15">
        <v>70</v>
      </c>
      <c r="L15">
        <v>1</v>
      </c>
      <c r="M15" t="str">
        <f t="shared" si="1"/>
        <v xml:space="preserve">|Ice Walls|11|+0|+50%|70|1|70|
</v>
      </c>
      <c r="N15" t="str">
        <f t="shared" si="2"/>
        <v xml:space="preserve">|Ice Walls|600|4|11|+0|+50%|70|1|70|
</v>
      </c>
      <c r="O15" t="str">
        <f t="shared" si="3"/>
        <v xml:space="preserve">|Ice Walls|''900''|4|11|+0|+50%|70|1|70|
</v>
      </c>
    </row>
    <row r="16" spans="1:15" x14ac:dyDescent="0.15">
      <c r="A16" t="str">
        <f t="shared" si="0"/>
        <v>Ice2</v>
      </c>
      <c r="B16" t="s">
        <v>3304</v>
      </c>
      <c r="C16">
        <v>2</v>
      </c>
      <c r="D16" t="s">
        <v>3312</v>
      </c>
      <c r="E16">
        <v>200</v>
      </c>
      <c r="F16">
        <v>2</v>
      </c>
      <c r="G16">
        <v>21</v>
      </c>
      <c r="H16">
        <v>1</v>
      </c>
      <c r="I16">
        <v>75</v>
      </c>
      <c r="J16">
        <v>350</v>
      </c>
      <c r="K16">
        <v>175</v>
      </c>
      <c r="L16">
        <v>2</v>
      </c>
      <c r="M16" t="str">
        <f t="shared" si="1"/>
        <v xml:space="preserve">|Ice Fortress|21|+1|+75%|350|2|175|
</v>
      </c>
      <c r="N16" t="str">
        <f t="shared" si="2"/>
        <v xml:space="preserve">|Ice Fortress|200|2|21|+1|+75%|350|2|175|
</v>
      </c>
      <c r="O16" t="str">
        <f t="shared" si="3"/>
        <v xml:space="preserve">|Ice Fortress|''300''|2|21|+1|+75%|350|2|175|
</v>
      </c>
    </row>
    <row r="17" spans="1:15" x14ac:dyDescent="0.15">
      <c r="A17" t="str">
        <f t="shared" si="0"/>
        <v>Ice3</v>
      </c>
      <c r="B17" t="s">
        <v>3304</v>
      </c>
      <c r="C17">
        <v>3</v>
      </c>
      <c r="D17" t="s">
        <v>3315</v>
      </c>
      <c r="E17">
        <v>200</v>
      </c>
      <c r="F17">
        <v>2</v>
      </c>
      <c r="G17">
        <v>32</v>
      </c>
      <c r="H17">
        <v>1</v>
      </c>
      <c r="I17">
        <v>100</v>
      </c>
      <c r="J17">
        <v>1050</v>
      </c>
      <c r="K17">
        <v>350</v>
      </c>
      <c r="L17">
        <v>3</v>
      </c>
      <c r="M17" t="str">
        <f t="shared" si="1"/>
        <v xml:space="preserve">|Ice Castle|32|+1|+100%|1050|3|350|
</v>
      </c>
      <c r="N17" t="str">
        <f t="shared" si="2"/>
        <v xml:space="preserve">|Ice Castle|200|2|32|+1|+100%|1050|3|350|
</v>
      </c>
      <c r="O17" t="str">
        <f t="shared" si="3"/>
        <v xml:space="preserve">|Ice Castle|''300''|2|32|+1|+100%|1050|3|350|
</v>
      </c>
    </row>
    <row r="18" spans="1:15" x14ac:dyDescent="0.15">
      <c r="A18" t="str">
        <f t="shared" si="0"/>
        <v>Ice4</v>
      </c>
      <c r="B18" t="s">
        <v>3304</v>
      </c>
      <c r="C18">
        <v>4</v>
      </c>
      <c r="D18" t="s">
        <v>3316</v>
      </c>
      <c r="E18">
        <v>300</v>
      </c>
      <c r="F18">
        <v>3</v>
      </c>
      <c r="G18">
        <v>48</v>
      </c>
      <c r="H18">
        <v>2</v>
      </c>
      <c r="I18">
        <v>125</v>
      </c>
      <c r="J18">
        <v>4000</v>
      </c>
      <c r="K18">
        <v>600</v>
      </c>
      <c r="L18">
        <v>4</v>
      </c>
      <c r="M18" t="str">
        <f t="shared" si="1"/>
        <v xml:space="preserve">|Ice Citadel|48|+2|+125%|4000|4|600|
</v>
      </c>
      <c r="N18" t="str">
        <f t="shared" si="2"/>
        <v xml:space="preserve">|Ice Citadel|300|3|48|+2|+125%|4000|4|600|
</v>
      </c>
      <c r="O18" t="str">
        <f t="shared" si="3"/>
        <v xml:space="preserve">|Ice Citadel|''450''|3|48|+2|+125%|4000|4|600|
</v>
      </c>
    </row>
    <row r="19" spans="1:15" x14ac:dyDescent="0.15">
      <c r="A19" t="str">
        <f t="shared" si="0"/>
        <v>Sea1</v>
      </c>
      <c r="B19" t="s">
        <v>3306</v>
      </c>
      <c r="C19">
        <v>1</v>
      </c>
      <c r="D19" t="s">
        <v>3307</v>
      </c>
      <c r="E19">
        <v>600</v>
      </c>
      <c r="F19">
        <v>5</v>
      </c>
      <c r="G19">
        <v>15</v>
      </c>
      <c r="H19">
        <v>0</v>
      </c>
      <c r="I19">
        <v>50</v>
      </c>
      <c r="J19">
        <v>100</v>
      </c>
      <c r="K19">
        <v>100</v>
      </c>
      <c r="L19">
        <v>1</v>
      </c>
      <c r="M19" t="str">
        <f t="shared" si="1"/>
        <v xml:space="preserve">|Rock Walls|15|+0|+50%|100|1|100|
</v>
      </c>
      <c r="N19" t="str">
        <f t="shared" si="2"/>
        <v xml:space="preserve">|Rock Walls|600|5|15|+0|+50%|100|1|100|
</v>
      </c>
      <c r="O19" t="str">
        <f t="shared" si="3"/>
        <v xml:space="preserve">|Rock Walls|''900''|5|15|+0|+50%|100|1|100|
</v>
      </c>
    </row>
    <row r="20" spans="1:15" x14ac:dyDescent="0.15">
      <c r="A20" t="str">
        <f t="shared" si="0"/>
        <v>Sea2</v>
      </c>
      <c r="B20" t="s">
        <v>3306</v>
      </c>
      <c r="C20">
        <v>2</v>
      </c>
      <c r="D20" t="s">
        <v>3313</v>
      </c>
      <c r="E20">
        <v>300</v>
      </c>
      <c r="F20">
        <v>2</v>
      </c>
      <c r="G20">
        <v>30</v>
      </c>
      <c r="H20">
        <v>1</v>
      </c>
      <c r="I20">
        <v>75</v>
      </c>
      <c r="J20">
        <v>500</v>
      </c>
      <c r="K20">
        <v>250</v>
      </c>
      <c r="L20">
        <v>2</v>
      </c>
      <c r="M20" t="str">
        <f t="shared" si="1"/>
        <v xml:space="preserve">|Fortress|30|+1|+75%|500|2|250|
</v>
      </c>
      <c r="N20" t="str">
        <f t="shared" si="2"/>
        <v xml:space="preserve">|Fortress|300|2|30|+1|+75%|500|2|250|
</v>
      </c>
      <c r="O20" t="str">
        <f t="shared" si="3"/>
        <v xml:space="preserve">|Fortress|''450''|2|30|+1|+75%|500|2|250|
</v>
      </c>
    </row>
    <row r="21" spans="1:15" x14ac:dyDescent="0.15">
      <c r="A21" t="str">
        <f t="shared" si="0"/>
        <v>Sea3</v>
      </c>
      <c r="B21" t="s">
        <v>3306</v>
      </c>
      <c r="C21">
        <v>3</v>
      </c>
      <c r="D21" t="s">
        <v>3074</v>
      </c>
      <c r="E21">
        <v>300</v>
      </c>
      <c r="F21">
        <v>2</v>
      </c>
      <c r="G21">
        <v>45</v>
      </c>
      <c r="H21">
        <v>1</v>
      </c>
      <c r="I21">
        <v>100</v>
      </c>
      <c r="J21">
        <v>1500</v>
      </c>
      <c r="K21">
        <v>500</v>
      </c>
      <c r="L21">
        <v>3</v>
      </c>
      <c r="M21" t="str">
        <f t="shared" si="1"/>
        <v xml:space="preserve">|Castle|45|+1|+100%|1500|3|500|
</v>
      </c>
      <c r="N21" t="str">
        <f t="shared" si="2"/>
        <v xml:space="preserve">|Castle|300|2|45|+1|+100%|1500|3|500|
</v>
      </c>
      <c r="O21" t="str">
        <f t="shared" si="3"/>
        <v xml:space="preserve">|Castle|''450''|2|45|+1|+100%|1500|3|500|
</v>
      </c>
    </row>
    <row r="22" spans="1:15" x14ac:dyDescent="0.15">
      <c r="A22" t="str">
        <f t="shared" si="0"/>
        <v>Village1</v>
      </c>
      <c r="B22" t="s">
        <v>3318</v>
      </c>
      <c r="C22">
        <v>1</v>
      </c>
      <c r="D22" t="s">
        <v>3317</v>
      </c>
      <c r="E22">
        <v>450</v>
      </c>
      <c r="F22">
        <v>3</v>
      </c>
      <c r="G22">
        <v>15</v>
      </c>
      <c r="H22">
        <v>0</v>
      </c>
      <c r="I22">
        <v>50</v>
      </c>
      <c r="J22">
        <v>150</v>
      </c>
      <c r="K22">
        <v>100</v>
      </c>
      <c r="L22">
        <v>1</v>
      </c>
      <c r="M22" t="str">
        <f t="shared" si="1"/>
        <v xml:space="preserve">|Fortified Village|15|+0|+50%|150|1|100|
</v>
      </c>
      <c r="N22" t="str">
        <f t="shared" si="2"/>
        <v xml:space="preserve">|Fortified Village|450|3|15|+0|+50%|150|1|100|
</v>
      </c>
      <c r="O22" t="str">
        <f t="shared" si="3"/>
        <v xml:space="preserve">|Fortified Village|''675''|3|15|+0|+50%|150|1|100|
</v>
      </c>
    </row>
    <row r="23" spans="1:15" x14ac:dyDescent="0.15">
      <c r="A23" t="str">
        <f t="shared" si="0"/>
        <v>Village2</v>
      </c>
      <c r="B23" t="s">
        <v>3318</v>
      </c>
      <c r="C23">
        <v>2</v>
      </c>
      <c r="D23" t="s">
        <v>3319</v>
      </c>
      <c r="E23">
        <v>300</v>
      </c>
      <c r="F23">
        <v>2</v>
      </c>
      <c r="G23">
        <v>20</v>
      </c>
      <c r="H23">
        <v>1</v>
      </c>
      <c r="I23">
        <v>75</v>
      </c>
      <c r="J23">
        <v>250</v>
      </c>
      <c r="K23">
        <v>150</v>
      </c>
      <c r="L23">
        <v>1.5</v>
      </c>
      <c r="M23" t="str">
        <f t="shared" si="1"/>
        <v xml:space="preserve">|Wooden Fort|20|+1|+75%|250|1.5|150|
</v>
      </c>
      <c r="N23" t="str">
        <f t="shared" si="2"/>
        <v xml:space="preserve">|Wooden Fort|300|2|20|+1|+75%|250|1.5|150|
</v>
      </c>
      <c r="O23" t="str">
        <f t="shared" si="3"/>
        <v xml:space="preserve">|Wooden Fort|''450''|2|20|+1|+75%|250|1.5|150|
</v>
      </c>
    </row>
    <row r="24" spans="1:15" x14ac:dyDescent="0.15">
      <c r="A24" t="str">
        <f t="shared" si="0"/>
        <v>Bronze4</v>
      </c>
      <c r="B24" t="s">
        <v>3323</v>
      </c>
      <c r="C24">
        <v>4</v>
      </c>
      <c r="D24" t="s">
        <v>3320</v>
      </c>
      <c r="E24" t="s">
        <v>3321</v>
      </c>
      <c r="F24" t="s">
        <v>3322</v>
      </c>
      <c r="G24">
        <v>60</v>
      </c>
      <c r="H24">
        <v>2</v>
      </c>
      <c r="I24">
        <v>125</v>
      </c>
      <c r="J24">
        <v>5000</v>
      </c>
      <c r="K24">
        <v>750</v>
      </c>
      <c r="L24">
        <v>4</v>
      </c>
      <c r="M24" t="str">
        <f t="shared" si="1"/>
        <v xml:space="preserve">|Castle of Bronze and Crystal|60|+2|+125%|5000|4|750|
</v>
      </c>
      <c r="N24" t="str">
        <f t="shared" si="2"/>
        <v xml:space="preserve">|Castle of Bronze and Crystal|N/A|N/A|60|+2|+125%|5000|4|750|
</v>
      </c>
      <c r="O24" t="str">
        <f t="shared" si="3"/>
        <v xml:space="preserve">|Castle of Bronze and Crystal|''N/A''|N/A|60|+2|+125%|5000|4|750|
</v>
      </c>
    </row>
    <row r="25" spans="1:15" x14ac:dyDescent="0.15">
      <c r="A25" t="str">
        <f t="shared" si="0"/>
        <v>Bramble2</v>
      </c>
      <c r="B25" t="s">
        <v>3324</v>
      </c>
      <c r="C25">
        <v>2</v>
      </c>
      <c r="D25" t="s">
        <v>3326</v>
      </c>
      <c r="E25" t="s">
        <v>3321</v>
      </c>
      <c r="F25" t="s">
        <v>3322</v>
      </c>
      <c r="G25">
        <v>25</v>
      </c>
      <c r="H25">
        <v>1</v>
      </c>
      <c r="I25">
        <v>75</v>
      </c>
      <c r="J25">
        <v>200</v>
      </c>
      <c r="K25">
        <v>150</v>
      </c>
      <c r="L25">
        <v>1.5</v>
      </c>
      <c r="M25" t="str">
        <f t="shared" si="1"/>
        <v xml:space="preserve">|Bramble Fort|25|+1|+75%|200|1.5|150|
</v>
      </c>
      <c r="N25" t="str">
        <f t="shared" si="2"/>
        <v xml:space="preserve">|Bramble Fort|N/A|N/A|25|+1|+75%|200|1.5|150|
</v>
      </c>
      <c r="O25" t="str">
        <f t="shared" si="3"/>
        <v xml:space="preserve">|Bramble Fort|''N/A''|N/A|25|+1|+75%|200|1.5|150|
</v>
      </c>
    </row>
    <row r="26" spans="1:15" x14ac:dyDescent="0.15">
      <c r="A26" t="str">
        <f t="shared" si="0"/>
        <v>Kelp2</v>
      </c>
      <c r="B26" t="s">
        <v>3325</v>
      </c>
      <c r="C26">
        <v>2</v>
      </c>
      <c r="D26" t="s">
        <v>3327</v>
      </c>
      <c r="E26" t="s">
        <v>3321</v>
      </c>
      <c r="F26" t="s">
        <v>3322</v>
      </c>
      <c r="G26">
        <v>25</v>
      </c>
      <c r="H26">
        <v>1</v>
      </c>
      <c r="I26">
        <v>75</v>
      </c>
      <c r="J26">
        <v>200</v>
      </c>
      <c r="K26">
        <v>150</v>
      </c>
      <c r="L26">
        <v>1.5</v>
      </c>
      <c r="M26" t="str">
        <f t="shared" si="1"/>
        <v xml:space="preserve">|Kelp Fort|25|+1|+75%|200|1.5|150|
</v>
      </c>
      <c r="N26" t="str">
        <f t="shared" si="2"/>
        <v xml:space="preserve">|Kelp Fort|N/A|N/A|25|+1|+75%|200|1.5|150|
</v>
      </c>
      <c r="O26" t="str">
        <f t="shared" si="3"/>
        <v xml:space="preserve">|Kelp Fort|''N/A''|N/A|25|+1|+75%|200|1.5|150|
</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77"/>
  <sheetViews>
    <sheetView topLeftCell="A16" workbookViewId="0">
      <selection activeCell="H1" sqref="H1"/>
    </sheetView>
  </sheetViews>
  <sheetFormatPr defaultRowHeight="13.5" x14ac:dyDescent="0.15"/>
  <cols>
    <col min="4" max="4" width="20.125" bestFit="1" customWidth="1"/>
    <col min="7" max="7" width="96.25" bestFit="1" customWidth="1"/>
  </cols>
  <sheetData>
    <row r="1" spans="1:8" x14ac:dyDescent="0.15">
      <c r="A1" t="s">
        <v>648</v>
      </c>
      <c r="D1" t="s">
        <v>1015</v>
      </c>
      <c r="F1" t="s">
        <v>1022</v>
      </c>
      <c r="G1" t="s">
        <v>1112</v>
      </c>
      <c r="H1" t="str">
        <f>"|"&amp;SUBSTITUTE(SUBSTITUTE(SUBSTITUTE(SUBSTITUTE(SUBSTITUTE(SUBSTITUTE(SUBSTITUTE(SUBSTITUTE(SUBSTITUTE(A1&amp;"|"&amp;B1,"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聖","&amp;ref(Spell/P_Holy.jpg,nolink,30x30,Holy);")&amp;"|"&amp;SUBSTITUTE(SUBSTITUTE(SUBSTITUTE(SUBSTITUTE(SUBSTITUTE(SUBSTITUTE(SUBSTITUTE(SUBSTITUTE(SUBSTITUTE(SUBSTITUTE(SUBSTITUTE(SUBSTITUTE(C1,"秩序","&amp;ref(Spell/S_Order.jpg,nolink,Order);"),"混沌","&amp;ref(Spell/S_Turmoil.jpg,nolink,Turmoil);"),"勤労","&amp;ref(Spell/S_Productivity.jpg,nolink,Productivity);"),"怠惰","&amp;ref(Spell/S_Sloth.jpg,nolink,Sloth);"),"温暖","&amp;ref(Spell/S_Heat.jpg,nolink,Heat);"),"寒冷","&amp;ref(Spell/S_Cold.jpg,nolink,Cold);"),"成長","&amp;ref(Spell/S_Growth.jpg,nolink,Growth);"),"死滅","&amp;ref(Spell/S_Death.jpg,nolink,Death);"),"幸運","&amp;ref(Spell/S_Luck.jpg,nolink,Luck);"),"不運","&amp;ref(Spell/S_Misfortune.jpg,nolink,Misfortune);"),"魔法","&amp;ref(Spell/S_Magic.jpg,nolink,Magic);"),"枯渇","&amp;ref(Spell/S_Drain.jpg,nolink,Drain);")&amp;"|"&amp;IF(E1="Yes","''"&amp;D1&amp;"''",D1)&amp;"|"&amp;G1&amp;"|"</f>
        <v>|&amp;ref(Spell/P_Fire.jpg,nolink,30x30,Fire);1|||Superior Morale|Morale+1、繰り返し可|</v>
      </c>
    </row>
    <row r="2" spans="1:8" x14ac:dyDescent="0.15">
      <c r="A2" t="s">
        <v>646</v>
      </c>
      <c r="D2" t="s">
        <v>1016</v>
      </c>
      <c r="G2" t="s">
        <v>1113</v>
      </c>
      <c r="H2" t="str">
        <f t="shared" ref="H2:H65" si="0">"|"&amp;SUBSTITUTE(SUBSTITUTE(SUBSTITUTE(SUBSTITUTE(SUBSTITUTE(SUBSTITUTE(SUBSTITUTE(SUBSTITUTE(SUBSTITUTE(A2&amp;"|"&amp;B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聖","&amp;ref(Spell/P_Holy.jpg,nolink,30x30,Holy);")&amp;"|"&amp;SUBSTITUTE(SUBSTITUTE(SUBSTITUTE(SUBSTITUTE(SUBSTITUTE(SUBSTITUTE(SUBSTITUTE(SUBSTITUTE(SUBSTITUTE(SUBSTITUTE(SUBSTITUTE(SUBSTITUTE(C2,"秩序","&amp;ref(Spell/S_Order.jpg,nolink,Order);"),"混沌","&amp;ref(Spell/S_Turmoil.jpg,nolink,Turmoil);"),"勤労","&amp;ref(Spell/S_Productivity.jpg,nolink,Productivity);"),"怠惰","&amp;ref(Spell/S_Sloth.jpg,nolink,Sloth);"),"温暖","&amp;ref(Spell/S_Heat.jpg,nolink,Heat);"),"寒冷","&amp;ref(Spell/S_Cold.jpg,nolink,Cold);"),"成長","&amp;ref(Spell/S_Growth.jpg,nolink,Growth);"),"死滅","&amp;ref(Spell/S_Death.jpg,nolink,Death);"),"幸運","&amp;ref(Spell/S_Luck.jpg,nolink,Luck);"),"不運","&amp;ref(Spell/S_Misfortune.jpg,nolink,Misfortune);"),"魔法","&amp;ref(Spell/S_Magic.jpg,nolink,Magic);"),"枯渇","&amp;ref(Spell/S_Drain.jpg,nolink,Drain);")&amp;"|"&amp;IF(E2="Yes","''"&amp;D2&amp;"''",D2)&amp;"|"&amp;G2&amp;"|"</f>
        <v>|&amp;ref(Spell/P_Fire.jpg,nolink,30x30,Fire);2|||Minor Fire Resistance|Fire Resistant+5|</v>
      </c>
    </row>
    <row r="3" spans="1:8" x14ac:dyDescent="0.15">
      <c r="A3" t="s">
        <v>661</v>
      </c>
      <c r="D3" t="s">
        <v>1017</v>
      </c>
      <c r="G3" t="s">
        <v>1114</v>
      </c>
      <c r="H3" t="str">
        <f t="shared" si="0"/>
        <v>|&amp;ref(Spell/P_Fire.jpg,nolink,30x30,Fire);3|||Major Fire Resistance|Fire Resistant+10|</v>
      </c>
    </row>
    <row r="4" spans="1:8" x14ac:dyDescent="0.15">
      <c r="A4" t="s">
        <v>648</v>
      </c>
      <c r="B4" t="s">
        <v>639</v>
      </c>
      <c r="D4" t="s">
        <v>1018</v>
      </c>
      <c r="G4" t="s">
        <v>1018</v>
      </c>
      <c r="H4" t="str">
        <f t="shared" si="0"/>
        <v>|&amp;ref(Spell/P_Fire.jpg,nolink,30x30,Fire);1|&amp;ref(Spell/P_Death.jpg,nolink,30x30,Death);1||Wasteland Survival|Wasteland Survival|</v>
      </c>
    </row>
    <row r="5" spans="1:8" x14ac:dyDescent="0.15">
      <c r="A5" t="s">
        <v>661</v>
      </c>
      <c r="D5" t="s">
        <v>1019</v>
      </c>
      <c r="F5" t="s">
        <v>1022</v>
      </c>
      <c r="G5" t="s">
        <v>1115</v>
      </c>
      <c r="H5" t="str">
        <f t="shared" si="0"/>
        <v>|&amp;ref(Spell/P_Fire.jpg,nolink,30x30,Fire);3|||Attack Skill|Attack Skill+2、繰り返し可|</v>
      </c>
    </row>
    <row r="6" spans="1:8" x14ac:dyDescent="0.15">
      <c r="A6" t="s">
        <v>672</v>
      </c>
      <c r="D6" t="s">
        <v>1020</v>
      </c>
      <c r="F6" t="s">
        <v>1022</v>
      </c>
      <c r="G6" t="s">
        <v>1116</v>
      </c>
      <c r="H6" t="str">
        <f t="shared" si="0"/>
        <v>|&amp;ref(Spell/P_Fire.jpg,nolink,30x30,Fire);4|||Inspirational Presence|Leadership+30、Inspirational+1、繰り返し可|</v>
      </c>
    </row>
    <row r="7" spans="1:8" x14ac:dyDescent="0.15">
      <c r="A7" t="s">
        <v>676</v>
      </c>
      <c r="D7" t="s">
        <v>1021</v>
      </c>
      <c r="E7" t="s">
        <v>1022</v>
      </c>
      <c r="G7" t="s">
        <v>1122</v>
      </c>
      <c r="H7" t="str">
        <f t="shared" si="0"/>
        <v>|&amp;ref(Spell/P_Fire.jpg,nolink,30x30,Fire);5|||''Death Explosion''|死亡時に威力10で防御貫通、範囲5の火炎を放射|</v>
      </c>
    </row>
    <row r="8" spans="1:8" x14ac:dyDescent="0.15">
      <c r="A8" t="s">
        <v>676</v>
      </c>
      <c r="D8" t="s">
        <v>1023</v>
      </c>
      <c r="E8" t="s">
        <v>1022</v>
      </c>
      <c r="G8" t="s">
        <v>1144</v>
      </c>
      <c r="H8" t="str">
        <f t="shared" si="0"/>
        <v>|&amp;ref(Spell/P_Fire.jpg,nolink,30x30,Fire);5|||''Heat Aura''|Heat+3、Fire Resistant+5&amp;br;（周囲に敵を疲労させる熱の雲を放射）|</v>
      </c>
    </row>
    <row r="9" spans="1:8" x14ac:dyDescent="0.15">
      <c r="A9" t="s">
        <v>677</v>
      </c>
      <c r="D9" t="s">
        <v>397</v>
      </c>
      <c r="E9" t="s">
        <v>1022</v>
      </c>
      <c r="G9" t="s">
        <v>1145</v>
      </c>
      <c r="H9" t="str">
        <f t="shared" si="0"/>
        <v>|&amp;ref(Spell/P_Fire.jpg,nolink,30x30,Fire);6|||''Fire Shield''|Fire Shield&amp;br;（命中した近接攻撃に防御貫通の火炎で反撃）|</v>
      </c>
    </row>
    <row r="10" spans="1:8" x14ac:dyDescent="0.15">
      <c r="A10" t="s">
        <v>677</v>
      </c>
      <c r="D10" t="s">
        <v>1024</v>
      </c>
      <c r="E10" t="s">
        <v>1022</v>
      </c>
      <c r="G10" t="s">
        <v>1146</v>
      </c>
      <c r="H10" t="str">
        <f t="shared" si="0"/>
        <v>|&amp;ref(Spell/P_Fire.jpg,nolink,30x30,Fire);6|||''Flaming Weapons''|Flaming Weapons&amp;br;（武器攻撃命中時に威力6、防御貫通の火炎で追撃）|</v>
      </c>
    </row>
    <row r="11" spans="1:8" x14ac:dyDescent="0.15">
      <c r="A11" t="s">
        <v>1025</v>
      </c>
      <c r="D11" t="s">
        <v>1026</v>
      </c>
      <c r="E11" t="s">
        <v>1022</v>
      </c>
      <c r="G11" t="s">
        <v>1147</v>
      </c>
      <c r="H11" t="str">
        <f t="shared" si="0"/>
        <v>|&amp;ref(Spell/P_Fire.jpg,nolink,30x30,Fire);7|||''Awe''|Awe+1&amp;br;（近接攻撃を受けた際にそれを妨害、士気で抵抗可能）|</v>
      </c>
    </row>
    <row r="12" spans="1:8" x14ac:dyDescent="0.15">
      <c r="A12" t="s">
        <v>647</v>
      </c>
      <c r="D12" t="s">
        <v>1027</v>
      </c>
      <c r="G12" t="s">
        <v>1117</v>
      </c>
      <c r="H12" t="str">
        <f t="shared" si="0"/>
        <v>|&amp;ref(Spell/P_Air.jpg,nolink,30x30,Air);1|||Minor Shock Resistance|Shock Resistant+5|</v>
      </c>
    </row>
    <row r="13" spans="1:8" x14ac:dyDescent="0.15">
      <c r="A13" t="s">
        <v>647</v>
      </c>
      <c r="D13" t="s">
        <v>1028</v>
      </c>
      <c r="F13" t="s">
        <v>1022</v>
      </c>
      <c r="G13" t="s">
        <v>1118</v>
      </c>
      <c r="H13" t="str">
        <f t="shared" si="0"/>
        <v>|&amp;ref(Spell/P_Air.jpg,nolink,30x30,Air);1|||Precision|Precision+1、繰り返し可|</v>
      </c>
    </row>
    <row r="14" spans="1:8" x14ac:dyDescent="0.15">
      <c r="A14" t="s">
        <v>649</v>
      </c>
      <c r="D14" t="s">
        <v>1029</v>
      </c>
      <c r="F14" t="s">
        <v>1022</v>
      </c>
      <c r="G14" t="s">
        <v>1119</v>
      </c>
      <c r="H14" t="str">
        <f t="shared" si="0"/>
        <v>|&amp;ref(Spell/P_Air.jpg,nolink,30x30,Air);2|||Farshot|射撃武器の射程+30%、繰り返し可|</v>
      </c>
    </row>
    <row r="15" spans="1:8" x14ac:dyDescent="0.15">
      <c r="A15" t="s">
        <v>649</v>
      </c>
      <c r="D15" t="s">
        <v>1030</v>
      </c>
      <c r="F15" t="s">
        <v>1022</v>
      </c>
      <c r="G15" t="s">
        <v>1126</v>
      </c>
      <c r="H15" t="str">
        <f t="shared" si="0"/>
        <v>|&amp;ref(Spell/P_Air.jpg,nolink,30x30,Air);2|||Swiftness|Combat Speed+30%、繰り返し可|</v>
      </c>
    </row>
    <row r="16" spans="1:8" x14ac:dyDescent="0.15">
      <c r="A16" t="s">
        <v>662</v>
      </c>
      <c r="D16" t="s">
        <v>1031</v>
      </c>
      <c r="G16" t="s">
        <v>1120</v>
      </c>
      <c r="H16" t="str">
        <f t="shared" si="0"/>
        <v>|&amp;ref(Spell/P_Air.jpg,nolink,30x30,Air);3|||Major Shock Resistance|Shock Resistant+10|</v>
      </c>
    </row>
    <row r="17" spans="1:8" x14ac:dyDescent="0.15">
      <c r="A17" t="s">
        <v>663</v>
      </c>
      <c r="D17" t="s">
        <v>1032</v>
      </c>
      <c r="G17" t="s">
        <v>1148</v>
      </c>
      <c r="H17" t="str">
        <f t="shared" si="0"/>
        <v>|&amp;ref(Spell/P_Air.jpg,nolink,30x30,Air);4|||Charged Bodies|Charge Body&amp;br;（戦闘開始後、最初に近接攻撃を受けた際に、攻撃者と自身に対し威力10、防御無視の電撃）|</v>
      </c>
    </row>
    <row r="18" spans="1:8" x14ac:dyDescent="0.15">
      <c r="A18" t="s">
        <v>664</v>
      </c>
      <c r="D18" t="s">
        <v>1033</v>
      </c>
      <c r="E18" t="s">
        <v>1022</v>
      </c>
      <c r="G18" t="s">
        <v>1121</v>
      </c>
      <c r="H18" t="str">
        <f t="shared" si="0"/>
        <v>|&amp;ref(Spell/P_Air.jpg,nolink,30x30,Air);5|||''Wind Walker''|Map Move+50%|</v>
      </c>
    </row>
    <row r="19" spans="1:8" x14ac:dyDescent="0.15">
      <c r="A19" t="s">
        <v>1034</v>
      </c>
      <c r="D19" t="s">
        <v>142</v>
      </c>
      <c r="E19" t="s">
        <v>1022</v>
      </c>
      <c r="G19" t="s">
        <v>1149</v>
      </c>
      <c r="H19" t="str">
        <f t="shared" si="0"/>
        <v>|&amp;ref(Spell/P_Air.jpg,nolink,30x30,Air);6|||''Air Shield''|Air Shield+80&amp;br;（大半の単体対象の射撃を80%で無効化）|</v>
      </c>
    </row>
    <row r="20" spans="1:8" x14ac:dyDescent="0.15">
      <c r="A20" t="s">
        <v>1035</v>
      </c>
      <c r="D20" t="s">
        <v>1036</v>
      </c>
      <c r="E20" t="s">
        <v>1022</v>
      </c>
      <c r="G20" t="s">
        <v>1150</v>
      </c>
      <c r="H20" t="str">
        <f t="shared" si="0"/>
        <v>|&amp;ref(Spell/P_Air.jpg,nolink,30x30,Air);7|||''Thunder Weapons''|Thunder Weapons&amp;br;（武器攻撃命中時に威力1、上限1で防御無視の電撃と威力3、防御無視の電撃疲労で追撃）|</v>
      </c>
    </row>
    <row r="21" spans="1:8" x14ac:dyDescent="0.15">
      <c r="A21" t="s">
        <v>642</v>
      </c>
      <c r="D21" t="s">
        <v>1037</v>
      </c>
      <c r="G21" t="s">
        <v>1123</v>
      </c>
      <c r="H21" t="str">
        <f t="shared" si="0"/>
        <v>|&amp;ref(Spell/P_Water.jpg,nolink,30x30,Water);1|||Minor Cold Resistance|Cold Resistant+5|</v>
      </c>
    </row>
    <row r="22" spans="1:8" x14ac:dyDescent="0.15">
      <c r="A22" t="s">
        <v>642</v>
      </c>
      <c r="C22" t="s">
        <v>1069</v>
      </c>
      <c r="D22" t="s">
        <v>1038</v>
      </c>
      <c r="G22" t="s">
        <v>1151</v>
      </c>
      <c r="H22" t="str">
        <f t="shared" si="0"/>
        <v>|&amp;ref(Spell/P_Water.jpg,nolink,30x30,Water);1||&amp;ref(Spell/S_Cold.jpg,nolink,Cold);1|Winter's Gift|Snow Move&amp;br;（行軍の際、降雪の影響を無視）|</v>
      </c>
    </row>
    <row r="23" spans="1:8" x14ac:dyDescent="0.15">
      <c r="A23" t="s">
        <v>642</v>
      </c>
      <c r="B23" t="s">
        <v>641</v>
      </c>
      <c r="D23" t="s">
        <v>1039</v>
      </c>
      <c r="G23" t="s">
        <v>1039</v>
      </c>
      <c r="H23" t="str">
        <f t="shared" si="0"/>
        <v>|&amp;ref(Spell/P_Water.jpg,nolink,30x30,Water);1|&amp;ref(Spell/P_Nature.jpg,nolink,30x30,Nature);1||Swamp Survival|Swamp Survival|</v>
      </c>
    </row>
    <row r="24" spans="1:8" x14ac:dyDescent="0.15">
      <c r="A24" t="s">
        <v>650</v>
      </c>
      <c r="D24" t="s">
        <v>1040</v>
      </c>
      <c r="G24" t="s">
        <v>1152</v>
      </c>
      <c r="H24" t="str">
        <f t="shared" si="0"/>
        <v>|&amp;ref(Spell/P_Water.jpg,nolink,30x30,Water);2|||Water Walking|Swimming&amp;br;（凍結していない川でも常時通行可能）|</v>
      </c>
    </row>
    <row r="25" spans="1:8" x14ac:dyDescent="0.15">
      <c r="A25" t="s">
        <v>652</v>
      </c>
      <c r="D25" t="s">
        <v>1041</v>
      </c>
      <c r="G25" t="s">
        <v>1124</v>
      </c>
      <c r="H25" t="str">
        <f t="shared" si="0"/>
        <v>|&amp;ref(Spell/P_Water.jpg,nolink,30x30,Water);3|||Major Cold Resistance|Cold Resistant+10|</v>
      </c>
    </row>
    <row r="26" spans="1:8" x14ac:dyDescent="0.15">
      <c r="A26" t="s">
        <v>652</v>
      </c>
      <c r="D26" t="s">
        <v>1111</v>
      </c>
      <c r="F26" t="s">
        <v>1022</v>
      </c>
      <c r="G26" t="s">
        <v>1125</v>
      </c>
      <c r="H26" t="str">
        <f t="shared" si="0"/>
        <v>|&amp;ref(Spell/P_Water.jpg,nolink,30x30,Water);3|||Defence Skill|Defence Skill+2、繰り返し可|</v>
      </c>
    </row>
    <row r="27" spans="1:8" x14ac:dyDescent="0.15">
      <c r="A27" t="s">
        <v>678</v>
      </c>
      <c r="C27" t="s">
        <v>1069</v>
      </c>
      <c r="D27" t="s">
        <v>1042</v>
      </c>
      <c r="E27" t="s">
        <v>1022</v>
      </c>
      <c r="G27" t="s">
        <v>1153</v>
      </c>
      <c r="H27" t="str">
        <f t="shared" si="0"/>
        <v>|&amp;ref(Spell/P_Water.jpg,nolink,30x30,Water);5||&amp;ref(Spell/S_Cold.jpg,nolink,Cold);1|''Frost Weapons''|Frost Weapons&amp;br;（武器攻撃命中時に威力8の冷気で追撃）|</v>
      </c>
    </row>
    <row r="28" spans="1:8" x14ac:dyDescent="0.15">
      <c r="A28" t="s">
        <v>678</v>
      </c>
      <c r="D28" t="s">
        <v>1043</v>
      </c>
      <c r="E28" t="s">
        <v>1022</v>
      </c>
      <c r="G28" t="s">
        <v>1178</v>
      </c>
      <c r="H28" t="str">
        <f t="shared" si="0"/>
        <v>|&amp;ref(Spell/P_Water.jpg,nolink,30x30,Water);5|||''Chill Aura''|Chill+3、Cold Resistant+5&amp;br;（周囲に敵を疲労させる冷気の雲を放射）|</v>
      </c>
    </row>
    <row r="29" spans="1:8" x14ac:dyDescent="0.15">
      <c r="A29" t="s">
        <v>1044</v>
      </c>
      <c r="D29" t="s">
        <v>1045</v>
      </c>
      <c r="E29" t="s">
        <v>1022</v>
      </c>
      <c r="G29" t="s">
        <v>1154</v>
      </c>
      <c r="H29" t="str">
        <f t="shared" si="0"/>
        <v>|&amp;ref(Spell/P_Water.jpg,nolink,30x30,Water);7|||''Water Breathing''|Water Breathing&amp;br;（Poor Amphibianのように海中に侵入可能、能力は低下）|</v>
      </c>
    </row>
    <row r="30" spans="1:8" x14ac:dyDescent="0.15">
      <c r="A30" t="s">
        <v>1046</v>
      </c>
      <c r="D30" t="s">
        <v>185</v>
      </c>
      <c r="E30" t="s">
        <v>1022</v>
      </c>
      <c r="G30" t="s">
        <v>1155</v>
      </c>
      <c r="H30" t="str">
        <f t="shared" si="0"/>
        <v>|&amp;ref(Spell/P_Water.jpg,nolink,30x30,Water);10|||''Quickness''|Quickness&amp;br;（Combat Speed+100%、Attack/Defence Skill+2、通常の2倍の頻度で武器攻撃可能）|</v>
      </c>
    </row>
    <row r="31" spans="1:8" x14ac:dyDescent="0.15">
      <c r="A31" t="s">
        <v>638</v>
      </c>
      <c r="D31" t="s">
        <v>1047</v>
      </c>
      <c r="G31" t="s">
        <v>1047</v>
      </c>
      <c r="H31" t="str">
        <f t="shared" si="0"/>
        <v>|&amp;ref(Spell/P_Earth.jpg,nolink,30x30,Earth);1|||Mountain Survival|Mountain Survival|</v>
      </c>
    </row>
    <row r="32" spans="1:8" x14ac:dyDescent="0.15">
      <c r="A32" t="s">
        <v>651</v>
      </c>
      <c r="D32" t="s">
        <v>568</v>
      </c>
      <c r="F32" t="s">
        <v>1022</v>
      </c>
      <c r="G32" t="s">
        <v>1156</v>
      </c>
      <c r="H32" t="str">
        <f t="shared" si="0"/>
        <v>|&amp;ref(Spell/P_Earth.jpg,nolink,30x30,Earth);2|||Reinvigoration|Reinvigoration+1&amp;br;（毎ラウンド疲労を数値分回復）、繰り返し可|</v>
      </c>
    </row>
    <row r="33" spans="1:8" x14ac:dyDescent="0.15">
      <c r="A33" t="s">
        <v>651</v>
      </c>
      <c r="D33" t="s">
        <v>1048</v>
      </c>
      <c r="G33" t="s">
        <v>1127</v>
      </c>
      <c r="H33" t="str">
        <f t="shared" si="0"/>
        <v>|&amp;ref(Spell/P_Earth.jpg,nolink,30x30,Earth);2|||Reconstruction|LifelessかつNever Healsを持つ場合、そのNever Healsを無視|</v>
      </c>
    </row>
    <row r="34" spans="1:8" x14ac:dyDescent="0.15">
      <c r="A34" t="s">
        <v>666</v>
      </c>
      <c r="D34" t="s">
        <v>1049</v>
      </c>
      <c r="F34" t="s">
        <v>1022</v>
      </c>
      <c r="G34" t="s">
        <v>1128</v>
      </c>
      <c r="H34" t="str">
        <f t="shared" si="0"/>
        <v>|&amp;ref(Spell/P_Earth.jpg,nolink,30x30,Earth);3|||Strength of the Earth|Strength+2、繰り返し可|</v>
      </c>
    </row>
    <row r="35" spans="1:8" x14ac:dyDescent="0.15">
      <c r="A35" t="s">
        <v>673</v>
      </c>
      <c r="D35" t="s">
        <v>1050</v>
      </c>
      <c r="G35" t="s">
        <v>2280</v>
      </c>
      <c r="H35" t="str">
        <f t="shared" si="0"/>
        <v>|&amp;ref(Spell/P_Earth.jpg,nolink,30x30,Earth);4|||Unbreakable|Affliction Resistance+3&amp;br;（負傷時に後遺症が残る確率を75%低下）|</v>
      </c>
    </row>
    <row r="36" spans="1:8" x14ac:dyDescent="0.15">
      <c r="A36" t="s">
        <v>680</v>
      </c>
      <c r="D36" t="s">
        <v>1051</v>
      </c>
      <c r="E36" t="s">
        <v>1022</v>
      </c>
      <c r="G36" t="s">
        <v>1129</v>
      </c>
      <c r="H36" t="str">
        <f t="shared" si="0"/>
        <v>|&amp;ref(Spell/P_Earth.jpg,nolink,30x30,Earth);5|||''Fire &amp; Shock Resistance''|Fire/Shock Resistant+10|</v>
      </c>
    </row>
    <row r="37" spans="1:8" x14ac:dyDescent="0.15">
      <c r="A37" t="s">
        <v>680</v>
      </c>
      <c r="B37" t="s">
        <v>660</v>
      </c>
      <c r="D37" t="s">
        <v>1052</v>
      </c>
      <c r="E37" t="s">
        <v>1022</v>
      </c>
      <c r="G37" t="s">
        <v>1130</v>
      </c>
      <c r="H37" t="str">
        <f t="shared" si="0"/>
        <v>|&amp;ref(Spell/P_Earth.jpg,nolink,30x30,Earth);5|&amp;ref(Spell/P_Nature.jpg,nolink,30x30,Nature);3||''Larger''|Size+1、HP+30%、Strength+3、Defence Skill-1、Map Move+2。既にサイズ6のものには無効|</v>
      </c>
    </row>
    <row r="38" spans="1:8" x14ac:dyDescent="0.15">
      <c r="A38" t="s">
        <v>1053</v>
      </c>
      <c r="D38" t="s">
        <v>1054</v>
      </c>
      <c r="E38" t="s">
        <v>1022</v>
      </c>
      <c r="G38" t="s">
        <v>1131</v>
      </c>
      <c r="H38" t="str">
        <f t="shared" si="0"/>
        <v>|&amp;ref(Spell/P_Earth.jpg,nolink,30x30,Earth);6|||''Hard Skin''|Protection+5|</v>
      </c>
    </row>
    <row r="39" spans="1:8" x14ac:dyDescent="0.15">
      <c r="A39" t="s">
        <v>1055</v>
      </c>
      <c r="D39" t="s">
        <v>1056</v>
      </c>
      <c r="E39" t="s">
        <v>1022</v>
      </c>
      <c r="G39" t="s">
        <v>1132</v>
      </c>
      <c r="H39" t="str">
        <f t="shared" si="0"/>
        <v>|&amp;ref(Spell/P_Earth.jpg,nolink,30x30,Earth);7|||''Fortitude''|Slash/Pierce/Blunt Resistant|</v>
      </c>
    </row>
    <row r="40" spans="1:8" x14ac:dyDescent="0.15">
      <c r="A40" t="s">
        <v>653</v>
      </c>
      <c r="D40" t="s">
        <v>1057</v>
      </c>
      <c r="G40" t="s">
        <v>1133</v>
      </c>
      <c r="H40" t="str">
        <f t="shared" si="0"/>
        <v>|&amp;ref(Spell/P_Astral.jpg,nolink,30x30,Astral);1|||Minor Magic Resistance|Magic Resistance+1|</v>
      </c>
    </row>
    <row r="41" spans="1:8" x14ac:dyDescent="0.15">
      <c r="A41" t="s">
        <v>653</v>
      </c>
      <c r="D41" t="s">
        <v>1059</v>
      </c>
      <c r="F41" t="s">
        <v>1022</v>
      </c>
      <c r="G41" t="s">
        <v>1134</v>
      </c>
      <c r="H41" t="str">
        <f t="shared" si="0"/>
        <v>|&amp;ref(Spell/P_Astral.jpg,nolink,30x30,Astral);1|||Arcane Command|Magic Leadership+10、繰り返し可|</v>
      </c>
    </row>
    <row r="42" spans="1:8" x14ac:dyDescent="0.15">
      <c r="A42" t="s">
        <v>653</v>
      </c>
      <c r="B42" t="s">
        <v>639</v>
      </c>
      <c r="D42" t="s">
        <v>1058</v>
      </c>
      <c r="G42" t="s">
        <v>1157</v>
      </c>
      <c r="H42" t="str">
        <f t="shared" si="0"/>
        <v>|&amp;ref(Spell/P_Astral.jpg,nolink,30x30,Astral);1|&amp;ref(Spell/P_Death.jpg,nolink,30x30,Death);1||Spirit Sight|Spirit Sight&amp;br;（Darkvision100%、敵のInvisible能力の影響を無視）|</v>
      </c>
    </row>
    <row r="43" spans="1:8" x14ac:dyDescent="0.15">
      <c r="A43" t="s">
        <v>667</v>
      </c>
      <c r="D43" t="s">
        <v>1060</v>
      </c>
      <c r="G43" t="s">
        <v>1158</v>
      </c>
      <c r="H43" t="str">
        <f t="shared" si="0"/>
        <v>|&amp;ref(Spell/P_Astral.jpg,nolink,30x30,Astral);2|||Magic Weapons|Magic Weapons&amp;br;（武器攻撃がMagic属性を獲得しEthereal等に有効に）|</v>
      </c>
    </row>
    <row r="44" spans="1:8" x14ac:dyDescent="0.15">
      <c r="A44" t="s">
        <v>658</v>
      </c>
      <c r="D44" t="s">
        <v>1061</v>
      </c>
      <c r="G44" t="s">
        <v>1135</v>
      </c>
      <c r="H44" t="str">
        <f t="shared" si="0"/>
        <v>|&amp;ref(Spell/P_Astral.jpg,nolink,30x30,Astral);3|||Major Magic Resistance|Magic Resistance+2|</v>
      </c>
    </row>
    <row r="45" spans="1:8" x14ac:dyDescent="0.15">
      <c r="A45" t="s">
        <v>658</v>
      </c>
      <c r="B45" t="s">
        <v>648</v>
      </c>
      <c r="D45" t="s">
        <v>1062</v>
      </c>
      <c r="G45" t="s">
        <v>1159</v>
      </c>
      <c r="H45" t="str">
        <f t="shared" si="0"/>
        <v>|&amp;ref(Spell/P_Astral.jpg,nolink,30x30,Astral);3|&amp;ref(Spell/P_Fire.jpg,nolink,30x30,Fire);1||Solar Weapons|Solar Weapons&amp;br;（武器攻撃命中時に威力3、防御貫通で対Undead/Demon3倍打の火炎で追撃）|</v>
      </c>
    </row>
    <row r="46" spans="1:8" x14ac:dyDescent="0.15">
      <c r="A46" t="s">
        <v>670</v>
      </c>
      <c r="D46" t="s">
        <v>1063</v>
      </c>
      <c r="G46" t="s">
        <v>1136</v>
      </c>
      <c r="H46" t="str">
        <f t="shared" si="0"/>
        <v>|&amp;ref(Spell/P_Astral.jpg,nolink,30x30,Astral);4|||Far Caster|戦闘用の呪文の射程+50%|</v>
      </c>
    </row>
    <row r="47" spans="1:8" x14ac:dyDescent="0.15">
      <c r="A47" t="s">
        <v>670</v>
      </c>
      <c r="D47" t="s">
        <v>1064</v>
      </c>
      <c r="G47" t="s">
        <v>1160</v>
      </c>
      <c r="H47" t="str">
        <f t="shared" si="0"/>
        <v>|&amp;ref(Spell/P_Astral.jpg,nolink,30x30,Astral);4|||Arcane Finesse|Spell Penetration+1&amp;br;（抵抗可能な呪文と一部の武器攻撃の使用時、敵のMagic Resistanceを低く計算）|</v>
      </c>
    </row>
    <row r="48" spans="1:8" x14ac:dyDescent="0.15">
      <c r="A48" t="s">
        <v>1065</v>
      </c>
      <c r="D48" t="s">
        <v>143</v>
      </c>
      <c r="E48" t="s">
        <v>1022</v>
      </c>
      <c r="G48" t="s">
        <v>1161</v>
      </c>
      <c r="H48" t="str">
        <f t="shared" si="0"/>
        <v>|&amp;ref(Spell/P_Astral.jpg,nolink,30x30,Astral);6|||''Twist Fate''|Twist Fate&amp;br;（祝福後、最初に受けたHPダメージを無効化）|</v>
      </c>
    </row>
    <row r="49" spans="1:8" x14ac:dyDescent="0.15">
      <c r="A49" t="s">
        <v>1066</v>
      </c>
      <c r="C49" t="s">
        <v>1067</v>
      </c>
      <c r="D49" t="s">
        <v>1068</v>
      </c>
      <c r="E49" t="s">
        <v>1022</v>
      </c>
      <c r="G49" t="s">
        <v>1162</v>
      </c>
      <c r="H49" t="str">
        <f t="shared" si="0"/>
        <v>|&amp;ref(Spell/P_Astral.jpg,nolink,30x30,Astral);7||&amp;ref(Spell/S_Misfortune.jpg,nolink,Misfortune);1|''Fateweaving''|Fateweaving&amp;br;（近接攻撃を受けると抵抗可能なCursed Luckで反撃、敵が受けるダメージ増幅）|</v>
      </c>
    </row>
    <row r="50" spans="1:8" x14ac:dyDescent="0.15">
      <c r="A50" t="s">
        <v>1070</v>
      </c>
      <c r="C50" t="s">
        <v>1071</v>
      </c>
      <c r="D50" t="s">
        <v>180</v>
      </c>
      <c r="E50" t="s">
        <v>1022</v>
      </c>
      <c r="G50" t="s">
        <v>1163</v>
      </c>
      <c r="H50" t="str">
        <f t="shared" si="0"/>
        <v>|&amp;ref(Spell/P_Astral.jpg,nolink,30x30,Astral);8||&amp;ref(Spell/S_Luck.jpg,nolink,Luck);1|''Luck''|Luck&amp;br;（致命傷となるHPダメージを75%で無効化、LifelessやUndeadには無効）|</v>
      </c>
    </row>
    <row r="51" spans="1:8" x14ac:dyDescent="0.15">
      <c r="A51" t="s">
        <v>1072</v>
      </c>
      <c r="C51" t="s">
        <v>1075</v>
      </c>
      <c r="D51" t="s">
        <v>1074</v>
      </c>
      <c r="E51" t="s">
        <v>1022</v>
      </c>
      <c r="G51" t="s">
        <v>1164</v>
      </c>
      <c r="H51" t="str">
        <f t="shared" si="0"/>
        <v>|&amp;ref(Spell/P_Astral.jpg,nolink,30x30,Astral);10||&amp;ref(Spell/S_Magic.jpg,nolink,Magic);3|''Etherealness''|Ethereal&amp;br;（Magic属性がない攻撃の多くを75%で無効化、戦闘中に障害物の通過が可能）|</v>
      </c>
    </row>
    <row r="52" spans="1:8" x14ac:dyDescent="0.15">
      <c r="A52" t="s">
        <v>639</v>
      </c>
      <c r="D52" t="s">
        <v>1076</v>
      </c>
      <c r="F52" t="s">
        <v>1022</v>
      </c>
      <c r="G52" t="s">
        <v>1180</v>
      </c>
      <c r="H52" t="str">
        <f t="shared" si="0"/>
        <v>|&amp;ref(Spell/P_Death.jpg,nolink,30x30,Death);1|||Undying|Undying+2、繰り返し可&amp;br;（数値分まではHPがマイナスになっても死亡しない。Undead以外は効果終了時に死亡）|</v>
      </c>
    </row>
    <row r="53" spans="1:8" x14ac:dyDescent="0.15">
      <c r="A53" t="s">
        <v>639</v>
      </c>
      <c r="D53" t="s">
        <v>1077</v>
      </c>
      <c r="F53" t="s">
        <v>1022</v>
      </c>
      <c r="G53" t="s">
        <v>1139</v>
      </c>
      <c r="H53" t="str">
        <f t="shared" si="0"/>
        <v>|&amp;ref(Spell/P_Death.jpg,nolink,30x30,Death);1|||Undead Command|Undead Leadership+20、繰り返し可|</v>
      </c>
    </row>
    <row r="54" spans="1:8" x14ac:dyDescent="0.15">
      <c r="A54" t="s">
        <v>640</v>
      </c>
      <c r="C54" t="s">
        <v>1078</v>
      </c>
      <c r="D54" t="s">
        <v>1079</v>
      </c>
      <c r="G54" t="s">
        <v>2279</v>
      </c>
      <c r="H54" t="str">
        <f t="shared" si="0"/>
        <v>|&amp;ref(Spell/P_Death.jpg,nolink,30x30,Death);2||&amp;ref(Spell/S_Death.jpg,nolink,Death);2|Half Dead|Need not Eat、Disease Resistant+80&amp;br;（食事不要、Diseaseによる悪影響を確率で無視）|</v>
      </c>
    </row>
    <row r="55" spans="1:8" x14ac:dyDescent="0.15">
      <c r="A55" t="s">
        <v>668</v>
      </c>
      <c r="D55" t="s">
        <v>1080</v>
      </c>
      <c r="G55" t="s">
        <v>1165</v>
      </c>
      <c r="H55" t="str">
        <f t="shared" si="0"/>
        <v>|&amp;ref(Spell/P_Death.jpg,nolink,30x30,Death);4|||Withering Weapons|Withering Weapons&amp;br;（武器攻撃で傷付けた際に抵抗可能なDecayで追撃）|</v>
      </c>
    </row>
    <row r="56" spans="1:8" x14ac:dyDescent="0.15">
      <c r="A56" t="s">
        <v>674</v>
      </c>
      <c r="D56" t="s">
        <v>1081</v>
      </c>
      <c r="E56" t="s">
        <v>1022</v>
      </c>
      <c r="G56" t="s">
        <v>1166</v>
      </c>
      <c r="H56" t="str">
        <f t="shared" si="0"/>
        <v>|&amp;ref(Spell/P_Death.jpg,nolink,30x30,Death);5|||''Stygian Flesh''|Invulnerable+10&amp;br;（Magic属性を持たない攻撃に対しProtectionが数値分まで増加）|</v>
      </c>
    </row>
    <row r="57" spans="1:8" x14ac:dyDescent="0.15">
      <c r="A57" t="s">
        <v>683</v>
      </c>
      <c r="D57" t="s">
        <v>1082</v>
      </c>
      <c r="E57" t="s">
        <v>1022</v>
      </c>
      <c r="G57" t="s">
        <v>1167</v>
      </c>
      <c r="H57" t="str">
        <f t="shared" si="0"/>
        <v>|&amp;ref(Spell/P_Death.jpg,nolink,30x30,Death);7|||''Reanimators''|Reanimator&amp;br;（敵を殺した際にSoullessへ変化させ支配、戦闘終了後には全て消滅）|</v>
      </c>
    </row>
    <row r="58" spans="1:8" x14ac:dyDescent="0.15">
      <c r="A58" t="s">
        <v>683</v>
      </c>
      <c r="D58" t="s">
        <v>1083</v>
      </c>
      <c r="E58" t="s">
        <v>1022</v>
      </c>
      <c r="G58" t="s">
        <v>1137</v>
      </c>
      <c r="H58" t="str">
        <f t="shared" si="0"/>
        <v>|&amp;ref(Spell/P_Death.jpg,nolink,30x30,Death);7|||''Reforming Flesh''|UndeadのみにRegeneration+10%（Lifeless有効）|</v>
      </c>
    </row>
    <row r="59" spans="1:8" x14ac:dyDescent="0.15">
      <c r="A59" t="s">
        <v>1084</v>
      </c>
      <c r="D59" t="s">
        <v>1085</v>
      </c>
      <c r="E59" t="s">
        <v>1022</v>
      </c>
      <c r="G59" t="s">
        <v>1168</v>
      </c>
      <c r="H59" t="str">
        <f t="shared" si="0"/>
        <v>|&amp;ref(Spell/P_Death.jpg,nolink,30x30,Death);8|||''Death Weapons''|Death Weapons&amp;br;（武器攻撃命中時に威力2、防御無視で抵抗可能な追撃、さらに抵抗可能なDisease付加）|</v>
      </c>
    </row>
    <row r="60" spans="1:8" x14ac:dyDescent="0.15">
      <c r="A60" t="s">
        <v>1086</v>
      </c>
      <c r="D60" t="s">
        <v>1087</v>
      </c>
      <c r="E60" t="s">
        <v>1022</v>
      </c>
      <c r="G60" t="s">
        <v>1169</v>
      </c>
      <c r="H60" t="str">
        <f t="shared" si="0"/>
        <v>|&amp;ref(Spell/P_Death.jpg,nolink,30x30,Death);10|||''Fear''|Fear+5&amp;br;（周囲の敵のMoraleを低下、退却を誘発）|</v>
      </c>
    </row>
    <row r="61" spans="1:8" x14ac:dyDescent="0.15">
      <c r="A61" t="s">
        <v>641</v>
      </c>
      <c r="D61" t="s">
        <v>1088</v>
      </c>
      <c r="F61" t="s">
        <v>1022</v>
      </c>
      <c r="G61" t="s">
        <v>1138</v>
      </c>
      <c r="H61" t="str">
        <f t="shared" si="0"/>
        <v>|&amp;ref(Spell/P_Nature.jpg,nolink,30x30,Nature);1|||Resilient|HP+1、繰り返し可|</v>
      </c>
    </row>
    <row r="62" spans="1:8" x14ac:dyDescent="0.15">
      <c r="A62" t="s">
        <v>641</v>
      </c>
      <c r="D62" t="s">
        <v>1089</v>
      </c>
      <c r="G62" t="s">
        <v>1170</v>
      </c>
      <c r="H62" t="str">
        <f t="shared" si="0"/>
        <v>|&amp;ref(Spell/P_Nature.jpg,nolink,30x30,Nature);1|||Low Light Vision|Darkvision+50%&amp;br;（Darknessなどの闇の影響を数値分の割合だけ軽減）|</v>
      </c>
    </row>
    <row r="63" spans="1:8" x14ac:dyDescent="0.15">
      <c r="A63" t="s">
        <v>641</v>
      </c>
      <c r="D63" t="s">
        <v>1090</v>
      </c>
      <c r="G63" t="s">
        <v>1140</v>
      </c>
      <c r="H63" t="str">
        <f t="shared" si="0"/>
        <v>|&amp;ref(Spell/P_Nature.jpg,nolink,30x30,Nature);1|||Minor Poison Resistance|Poison Resistant+5|</v>
      </c>
    </row>
    <row r="64" spans="1:8" x14ac:dyDescent="0.15">
      <c r="A64" t="s">
        <v>643</v>
      </c>
      <c r="D64" t="s">
        <v>1091</v>
      </c>
      <c r="G64" t="s">
        <v>1141</v>
      </c>
      <c r="H64" t="str">
        <f t="shared" si="0"/>
        <v>|&amp;ref(Spell/P_Nature.jpg,nolink,30x30,Nature);2|||Major Poison Resistance|Poison Resistant+10|</v>
      </c>
    </row>
    <row r="65" spans="1:8" x14ac:dyDescent="0.15">
      <c r="A65" t="s">
        <v>643</v>
      </c>
      <c r="D65" t="s">
        <v>1092</v>
      </c>
      <c r="G65" t="s">
        <v>1092</v>
      </c>
      <c r="H65" t="str">
        <f t="shared" si="0"/>
        <v>|&amp;ref(Spell/P_Nature.jpg,nolink,30x30,Nature);2|||Forest Survival|Forest Survival|</v>
      </c>
    </row>
    <row r="66" spans="1:8" x14ac:dyDescent="0.15">
      <c r="A66" t="s">
        <v>660</v>
      </c>
      <c r="C66" t="s">
        <v>1073</v>
      </c>
      <c r="D66" t="s">
        <v>1093</v>
      </c>
      <c r="G66" t="s">
        <v>1142</v>
      </c>
      <c r="H66" t="str">
        <f t="shared" ref="H66:H77" si="1">"|"&amp;SUBSTITUTE(SUBSTITUTE(SUBSTITUTE(SUBSTITUTE(SUBSTITUTE(SUBSTITUTE(SUBSTITUTE(SUBSTITUTE(SUBSTITUTE(A66&amp;"|"&amp;B66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聖","&amp;ref(Spell/P_Holy.jpg,nolink,30x30,Holy);")&amp;"|"&amp;SUBSTITUTE(SUBSTITUTE(SUBSTITUTE(SUBSTITUTE(SUBSTITUTE(SUBSTITUTE(SUBSTITUTE(SUBSTITUTE(SUBSTITUTE(SUBSTITUTE(SUBSTITUTE(SUBSTITUTE(C66,"秩序","&amp;ref(Spell/S_Order.jpg,nolink,Order);"),"混沌","&amp;ref(Spell/S_Turmoil.jpg,nolink,Turmoil);"),"勤労","&amp;ref(Spell/S_Productivity.jpg,nolink,Productivity);"),"怠惰","&amp;ref(Spell/S_Sloth.jpg,nolink,Sloth);"),"温暖","&amp;ref(Spell/S_Heat.jpg,nolink,Heat);"),"寒冷","&amp;ref(Spell/S_Cold.jpg,nolink,Cold);"),"成長","&amp;ref(Spell/S_Growth.jpg,nolink,Growth);"),"死滅","&amp;ref(Spell/S_Death.jpg,nolink,Death);"),"幸運","&amp;ref(Spell/S_Luck.jpg,nolink,Luck);"),"不運","&amp;ref(Spell/S_Misfortune.jpg,nolink,Misfortune);"),"魔法","&amp;ref(Spell/S_Magic.jpg,nolink,Magic);"),"枯渇","&amp;ref(Spell/S_Drain.jpg,nolink,Drain);")&amp;"|"&amp;IF(E66="Yes","''"&amp;D66&amp;"''",D66)&amp;"|"&amp;G66&amp;"|"</f>
        <v>|&amp;ref(Spell/P_Nature.jpg,nolink,30x30,Nature);3||&amp;ref(Spell/S_Magic.jpg,nolink,Magic);1|Unaging|老化速度を75%低下、対象者の雇用時の初期年齢も低下|</v>
      </c>
    </row>
    <row r="67" spans="1:8" x14ac:dyDescent="0.15">
      <c r="A67" t="s">
        <v>657</v>
      </c>
      <c r="C67" t="s">
        <v>1094</v>
      </c>
      <c r="D67" t="s">
        <v>1095</v>
      </c>
      <c r="G67" t="s">
        <v>1171</v>
      </c>
      <c r="H67" t="str">
        <f t="shared" si="1"/>
        <v>|&amp;ref(Spell/P_Nature.jpg,nolink,30x30,Nature);4||&amp;ref(Spell/S_Death.jpg,nolink,Death);1|Poison Weapons|Poison Weapons&amp;br;（武器攻撃で傷付けた際に威力5、防御無視の毒物で追撃）|</v>
      </c>
    </row>
    <row r="68" spans="1:8" x14ac:dyDescent="0.15">
      <c r="A68" t="s">
        <v>671</v>
      </c>
      <c r="D68" t="s">
        <v>1096</v>
      </c>
      <c r="E68" t="s">
        <v>1022</v>
      </c>
      <c r="G68" t="s">
        <v>1172</v>
      </c>
      <c r="H68" t="str">
        <f t="shared" si="1"/>
        <v>|&amp;ref(Spell/P_Nature.jpg,nolink,30x30,Nature);5|||''Recuperation''|Recuperation&amp;br;（Afflictionを自然回復、Old Ageで無効化）|</v>
      </c>
    </row>
    <row r="69" spans="1:8" x14ac:dyDescent="0.15">
      <c r="A69" t="s">
        <v>671</v>
      </c>
      <c r="D69" t="s">
        <v>1097</v>
      </c>
      <c r="E69" t="s">
        <v>1022</v>
      </c>
      <c r="G69" t="s">
        <v>1179</v>
      </c>
      <c r="H69" t="str">
        <f t="shared" si="1"/>
        <v>|&amp;ref(Spell/P_Nature.jpg,nolink,30x30,Nature);5|||''Berserker''|Berserker+2&amp;br;（ダメージを受けると様々な能力が増加、Defence Skillが低下、疲労が徐々に増加）|</v>
      </c>
    </row>
    <row r="70" spans="1:8" x14ac:dyDescent="0.15">
      <c r="A70" t="s">
        <v>675</v>
      </c>
      <c r="D70" t="s">
        <v>1098</v>
      </c>
      <c r="E70" t="s">
        <v>1022</v>
      </c>
      <c r="G70" t="s">
        <v>1173</v>
      </c>
      <c r="H70" t="str">
        <f t="shared" si="1"/>
        <v>|&amp;ref(Spell/P_Nature.jpg,nolink,30x30,Nature);6|||''Barkskin''|Barkskin&amp;br;（Protectionを10まで増加、ただし最低でも元の値から+1。Fire Resistant-5）|</v>
      </c>
    </row>
    <row r="71" spans="1:8" x14ac:dyDescent="0.15">
      <c r="A71" t="s">
        <v>684</v>
      </c>
      <c r="D71" t="s">
        <v>406</v>
      </c>
      <c r="E71" t="s">
        <v>1022</v>
      </c>
      <c r="G71" t="s">
        <v>1174</v>
      </c>
      <c r="H71" t="str">
        <f t="shared" si="1"/>
        <v>|&amp;ref(Spell/P_Nature.jpg,nolink,30x30,Nature);7|||''Regeneration''|Limited Regeneration+10%&amp;br;（毎ラウンドHPを自然回復、Lifelessには無効）|</v>
      </c>
    </row>
    <row r="72" spans="1:8" x14ac:dyDescent="0.15">
      <c r="A72" t="s">
        <v>1099</v>
      </c>
      <c r="D72" t="s">
        <v>1100</v>
      </c>
      <c r="F72" t="s">
        <v>1022</v>
      </c>
      <c r="G72" t="s">
        <v>1138</v>
      </c>
      <c r="H72" t="str">
        <f t="shared" si="1"/>
        <v>|&amp;ref(Spell/P_Blood.jpg,nolink,30x30,Blood);1|||Strong Vitae|HP+1、繰り返し可|</v>
      </c>
    </row>
    <row r="73" spans="1:8" x14ac:dyDescent="0.15">
      <c r="A73" t="s">
        <v>1101</v>
      </c>
      <c r="D73" t="s">
        <v>1102</v>
      </c>
      <c r="F73" t="s">
        <v>1022</v>
      </c>
      <c r="G73" t="s">
        <v>1128</v>
      </c>
      <c r="H73" t="str">
        <f t="shared" si="1"/>
        <v>|&amp;ref(Spell/P_Blood.jpg,nolink,30x30,Blood);3|||Strength of the Flesh|Strength+2、繰り返し可|</v>
      </c>
    </row>
    <row r="74" spans="1:8" x14ac:dyDescent="0.15">
      <c r="A74" t="s">
        <v>1103</v>
      </c>
      <c r="D74" t="s">
        <v>1104</v>
      </c>
      <c r="G74" t="s">
        <v>1175</v>
      </c>
      <c r="H74" t="str">
        <f t="shared" si="1"/>
        <v>|&amp;ref(Spell/P_Blood.jpg,nolink,30x30,Blood);4|||Blood Surge|Blood Surge&amp;br;(Lifelessではない敵を殺すと数ラウンド間だけ各種能力が増加）|</v>
      </c>
    </row>
    <row r="75" spans="1:8" x14ac:dyDescent="0.15">
      <c r="A75" t="s">
        <v>1105</v>
      </c>
      <c r="D75" t="s">
        <v>1106</v>
      </c>
      <c r="E75" t="s">
        <v>1022</v>
      </c>
      <c r="G75" t="s">
        <v>1143</v>
      </c>
      <c r="H75" t="str">
        <f t="shared" si="1"/>
        <v>|&amp;ref(Spell/P_Blood.jpg,nolink,30x30,Blood);5|||''Blood Bond''|周囲の同じ効果を受けている味方に、受けたダメージの50%を分散|</v>
      </c>
    </row>
    <row r="76" spans="1:8" x14ac:dyDescent="0.15">
      <c r="A76" t="s">
        <v>1107</v>
      </c>
      <c r="D76" t="s">
        <v>1108</v>
      </c>
      <c r="E76" t="s">
        <v>1022</v>
      </c>
      <c r="G76" t="s">
        <v>1176</v>
      </c>
      <c r="H76" t="str">
        <f t="shared" si="1"/>
        <v>|&amp;ref(Spell/P_Blood.jpg,nolink,30x30,Blood);6|||''Unholy Weapons''|Unholy Weapons&amp;br;（武器攻撃命中時に威力10、防御貫通でSacredのみ有効な追撃）|</v>
      </c>
    </row>
    <row r="77" spans="1:8" x14ac:dyDescent="0.15">
      <c r="A77" t="s">
        <v>1109</v>
      </c>
      <c r="D77" t="s">
        <v>1110</v>
      </c>
      <c r="E77" t="s">
        <v>1022</v>
      </c>
      <c r="G77" t="s">
        <v>1177</v>
      </c>
      <c r="H77" t="str">
        <f t="shared" si="1"/>
        <v>|&amp;ref(Spell/P_Blood.jpg,nolink,30x30,Blood);8|||''Blood Vengeance''|Blood Vengeance+1&amp;br;（HPダメージを受けると攻撃者に同威力で自動反撃、抵抗可能）|</v>
      </c>
    </row>
  </sheetData>
  <phoneticPr fontId="1"/>
  <conditionalFormatting sqref="A1:B1048576">
    <cfRule type="containsText" dxfId="7" priority="1" operator="containsText" text="血">
      <formula>NOT(ISERROR(SEARCH("血",A1)))</formula>
    </cfRule>
    <cfRule type="containsText" dxfId="6" priority="2" operator="containsText" text="緑">
      <formula>NOT(ISERROR(SEARCH("緑",A1)))</formula>
    </cfRule>
    <cfRule type="containsText" dxfId="5" priority="3" operator="containsText" text="死">
      <formula>NOT(ISERROR(SEARCH("死",A1)))</formula>
    </cfRule>
    <cfRule type="containsText" dxfId="4" priority="4" operator="containsText" text="星">
      <formula>NOT(ISERROR(SEARCH("星",A1)))</formula>
    </cfRule>
    <cfRule type="containsText" dxfId="3" priority="5" operator="containsText" text="地">
      <formula>NOT(ISERROR(SEARCH("地",A1)))</formula>
    </cfRule>
    <cfRule type="containsText" dxfId="2" priority="6" operator="containsText" text="水">
      <formula>NOT(ISERROR(SEARCH("水",A1)))</formula>
    </cfRule>
    <cfRule type="containsText" dxfId="1" priority="7" operator="containsText" text="風">
      <formula>NOT(ISERROR(SEARCH("風",A1)))</formula>
    </cfRule>
    <cfRule type="containsText" dxfId="0" priority="8" operator="containsText" text="火">
      <formula>NOT(ISERROR(SEARCH("火",A1)))</formula>
    </cfRule>
  </conditionalFormatting>
  <pageMargins left="0.7" right="0.7" top="0.75" bottom="0.75"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C96"/>
  <sheetViews>
    <sheetView workbookViewId="0">
      <pane xSplit="3" ySplit="1" topLeftCell="D74" activePane="bottomRight" state="frozen"/>
      <selection pane="topRight" activeCell="D1" sqref="D1"/>
      <selection pane="bottomLeft" activeCell="A2" sqref="A2"/>
      <selection pane="bottomRight" activeCell="E75" sqref="E75"/>
    </sheetView>
  </sheetViews>
  <sheetFormatPr defaultRowHeight="13.5" x14ac:dyDescent="0.15"/>
  <cols>
    <col min="2" max="2" width="12.875" bestFit="1" customWidth="1"/>
    <col min="3" max="3" width="27.25" customWidth="1"/>
    <col min="4" max="4" width="4.625" bestFit="1" customWidth="1"/>
    <col min="5" max="5" width="4.625" style="10" customWidth="1"/>
    <col min="6" max="7" width="4.625" customWidth="1"/>
    <col min="8" max="8" width="5.875" bestFit="1" customWidth="1"/>
    <col min="12" max="12" width="13.125" bestFit="1" customWidth="1"/>
    <col min="15" max="15" width="3.75" bestFit="1" customWidth="1"/>
    <col min="16" max="16" width="3.875" bestFit="1" customWidth="1"/>
    <col min="17" max="17" width="6.625" bestFit="1" customWidth="1"/>
    <col min="18" max="18" width="6.625" customWidth="1"/>
    <col min="19" max="19" width="4.5" customWidth="1"/>
    <col min="20" max="20" width="5.375" bestFit="1" customWidth="1"/>
    <col min="21" max="21" width="6.5" customWidth="1"/>
    <col min="22" max="22" width="6.125" bestFit="1" customWidth="1"/>
    <col min="23" max="25" width="6.125" customWidth="1"/>
    <col min="26" max="26" width="4.125" customWidth="1"/>
    <col min="27" max="27" width="4.5" customWidth="1"/>
  </cols>
  <sheetData>
    <row r="1" spans="1:29" x14ac:dyDescent="0.15">
      <c r="A1" t="s">
        <v>2906</v>
      </c>
      <c r="B1" t="s">
        <v>2905</v>
      </c>
      <c r="C1" t="s">
        <v>2907</v>
      </c>
      <c r="D1" t="s">
        <v>3091</v>
      </c>
      <c r="E1" s="10" t="s">
        <v>3343</v>
      </c>
      <c r="F1" t="s">
        <v>3339</v>
      </c>
      <c r="G1" t="s">
        <v>3340</v>
      </c>
      <c r="H1" t="s">
        <v>3099</v>
      </c>
      <c r="I1" t="s">
        <v>3067</v>
      </c>
      <c r="J1" t="s">
        <v>3068</v>
      </c>
      <c r="K1" t="s">
        <v>6152</v>
      </c>
      <c r="L1" t="s">
        <v>3071</v>
      </c>
      <c r="M1" t="s">
        <v>3077</v>
      </c>
      <c r="N1" t="s">
        <v>3331</v>
      </c>
      <c r="O1" t="s">
        <v>6150</v>
      </c>
      <c r="P1" t="s">
        <v>6151</v>
      </c>
      <c r="Q1" t="s">
        <v>3328</v>
      </c>
      <c r="R1" t="s">
        <v>6154</v>
      </c>
      <c r="S1" t="s">
        <v>3073</v>
      </c>
      <c r="T1" t="s">
        <v>3332</v>
      </c>
      <c r="U1" t="s">
        <v>3072</v>
      </c>
      <c r="V1" t="s">
        <v>3333</v>
      </c>
      <c r="W1" t="s">
        <v>3334</v>
      </c>
      <c r="X1" t="s">
        <v>3335</v>
      </c>
      <c r="Y1" t="s">
        <v>3336</v>
      </c>
    </row>
    <row r="2" spans="1:29" x14ac:dyDescent="0.15">
      <c r="A2" t="s">
        <v>2908</v>
      </c>
      <c r="B2" t="s">
        <v>3066</v>
      </c>
      <c r="C2" t="s">
        <v>2909</v>
      </c>
      <c r="D2" t="s">
        <v>3092</v>
      </c>
      <c r="E2" s="10" t="s">
        <v>3344</v>
      </c>
      <c r="F2" t="s">
        <v>3341</v>
      </c>
      <c r="I2" t="s">
        <v>8917</v>
      </c>
      <c r="L2" t="s">
        <v>3074</v>
      </c>
      <c r="M2" t="s">
        <v>3079</v>
      </c>
      <c r="O2">
        <v>3</v>
      </c>
      <c r="Q2">
        <v>1</v>
      </c>
      <c r="S2">
        <v>250</v>
      </c>
      <c r="U2">
        <v>400</v>
      </c>
      <c r="W2" t="s">
        <v>3337</v>
      </c>
      <c r="X2" t="s">
        <v>3338</v>
      </c>
      <c r="Z2" t="str">
        <f t="shared" ref="Z2:Z66" si="0">IF(B2&lt;&gt;"",CONCATENATE("|BGCOLOR(#FDFDFD):[[&amp;ref(",SUBSTITUTE(SUBSTITUTE(B2," ","-"),"å","a"),".jpg,nolink,50x65,",B2&amp;", "&amp;C2,");&gt;./",SUBSTITUTE(B2,"å","a"),"]]"),"|")</f>
        <v>|BGCOLOR(#FDFDFD):[[&amp;ref(Arcoscephale.jpg,nolink,50x65,Arcoscephale, Golden Era);&gt;./Arcoscephale]]</v>
      </c>
      <c r="AA2" t="str">
        <f t="shared" ref="AA2:AA33" ca="1" si="1">IF(B2&lt;&gt;"",CONCATENATE("|",IF(D2="L","BGCOLOR(#FAEBD7):",IF(D2="S","BGCOLOR(#F0F8FF):","")),"[[''",B2,"''&gt;./",SUBSTITUTE(B2,"å","a"),"]]",IF(MOD(ROW(A2)-IF(A2="EA",1,IF(A2="MA",1+COUNTIF(A:A,"EA"),1+COUNTIF(A:A,"EA")+COUNTIF(A:A,"MA"))),5)=0,"|"&amp;CHAR(10)&amp;CONCATENATE(INDIRECT("R"&amp;ROW(A2)-4&amp;"C"&amp;COLUMN($Z$1),FALSE),INDIRECT("R"&amp;ROW(A2)-3&amp;"C"&amp;COLUMN($Z$1),FALSE),INDIRECT("R"&amp;ROW(A2)-2&amp;"C"&amp;COLUMN($Z$1),FALSE),INDIRECT("R"&amp;ROW(A2)-1&amp;"C"&amp;COLUMN($Z$1),FALSE),INDIRECT("R"&amp;ROW(A2)&amp;"C"&amp;COLUMN($Z$1),FALSE),"|",CHAR(10)),"")),"|"&amp;IF(MOD(ROW(A2)-IF(A2="EA",1,IF(A2="MA",1+COUNTIF(A:A,"EA"),1+COUNTIF(A:A,"EA")+COUNTIF(A:A,"MA"))),5)=0,"|"&amp;CHAR(10)&amp;CONCATENATE(INDIRECT("R"&amp;ROW(A2)-4&amp;"C"&amp;COLUMN($Z$1),FALSE),INDIRECT("R"&amp;ROW(A2)-3&amp;"C"&amp;COLUMN($Z$1),FALSE),INDIRECT("R"&amp;ROW(A2)-2&amp;"C"&amp;COLUMN($Z$1),FALSE),INDIRECT("R"&amp;ROW(A2)-1&amp;"C"&amp;COLUMN($Z$1),FALSE),INDIRECT("R"&amp;ROW(A2)&amp;"C"&amp;COLUMN($Z$1),FALSE),"|",CHAR(10)),""))</f>
        <v>|BGCOLOR(#FAEBD7):[[''Arcoscephale''&gt;./Arcoscephale]]</v>
      </c>
      <c r="AB2" t="str">
        <f ca="1">CONCATENATE(IF($A2=$A1,AB1,"|CENTER:130|CENTER:130|CENTER:130|CENTER:130|CENTER:130|c"&amp;CHAR(10)),AA2)</f>
        <v>|CENTER:130|CENTER:130|CENTER:130|CENTER:130|CENTER:130|c
|BGCOLOR(#FAEBD7):[[''Arcoscephale''&gt;./Arcoscephale]]</v>
      </c>
      <c r="AC2" t="str">
        <f ca="1">CONCATENATE("*",B2,", ",C2,CHAR(10),E2,CHAR(10),"**国勢",CHAR(10),"|種族|",F2,"|",CHAR(10),"|経済|",G2,"|",CHAR(10),"|気候|",IF(H2&lt;&gt;"",REPT(SUBSTITUTE(SUBSTITUTE(LEFT(H2,4),"Heat","&amp;ref(Spell/S_Heat.jpg,nolink,25x25,Heat);"),"Cold","&amp;ref(Spell/S_Cold.jpg,nolink,25x25,Cold);"),RIGHT(H2,1)),""),"|",CHAR(10),"|祝福|",SUBSTITUTE(SUBSTITUTE(SUBSTITUTE(SUBSTITUTE(SUBSTITUTE(SUBSTITUTE(SUBSTITUTE(SUBSTITUTE(J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amp;" "&amp;B2&amp;" 指揮官 S",Troops!$A:$A,0)&amp;":AJ"&amp;MATCH(A2&amp;" "&amp;B2&amp;" 指揮官 E",Troops!$A:$A,0))),myConcat(INDIRECT("Troops!AJ"&amp;MATCH(A2&amp;" "&amp;B2&amp;" 指揮官 S",Troops!$A:$A,0)))),CHAR(10),"***兵士",CHAR(10),"|名称|種別|コスト|&gt;|雇用条件|指揮枠|行軍|",CHAR(10),IFERROR(myConcat(INDIRECT("Troops!AJ"&amp;MATCH(A2&amp;" "&amp;B2&amp;" 兵士 S",Troops!$A:$A,0)&amp;":AJ"&amp;MATCH(A2&amp;" "&amp;B2&amp;" 兵士 E",Troops!$A:$A,0))),myConcat(INDIRECT("Troops!AJ"&amp;MATCH(A2&amp;" "&amp;B2&amp;" 指揮官 S",Troops!$A:$A,0)))),"**守備隊",CHAR(10),"|種別|指揮官|兵士|備考|",CHAR(10),IFERROR(myConcat(INDIRECT("Defence!H"&amp;MATCH(A2&amp;" "&amp;B2&amp;" S",Defence!$A:$A,0)&amp;":H"&amp;MATCH(A2&amp;" "&amp;B2&amp;" E",Defence!$A:$A,0))),myConcat(INDIRECT("Defence!H"&amp;MATCH(A2&amp;" "&amp;B2&amp;" S",Defence!$A:$A,0)))),CHAR(10),"**建造物",CHAR(10),"***首都要塞",CHAR(10),"|名称|管理力|指揮官雇用|兵士雇用|食糧庫|守備隊倍率|防壁強度|",CHAR(10),VLOOKUP(L2,Fort!$D:$M,10,FALSE),CHAR(10),"***陸上要塞",CHAR(10),"|名称|建造費|工期|管理力|指揮官雇用|兵士雇用|食糧庫|守備隊倍率|防壁強度|",CHAR(10),IF(R2="",IFERROR(myConcat(INDIRECT("Fort!N"&amp;MATCH(M2&amp;"1",Fort!$A:$A,0)&amp;":N"&amp;MATCH(M2&amp;O2,Fort!$A:$A,0))),myConcat(INDIRECT("Fort!N"&amp;MATCH(N2&amp;"1",Fort!$A:$A,0)))),IFERROR(myConcat(INDIRECT("Fort!O"&amp;MATCH(M2&amp;"1",Fort!$A:$A,0)&amp;":O"&amp;MATCH(M2&amp;O2,Fort!$A:$A,0))),myConcat(INDIRECT("Fort!O"&amp;MATCH(N2&amp;"1",Fort!$A:$A,0))))),CHAR(10),"***水中要塞",CHAR(10),IF(R2="",IFERROR("|名称|建造費|工期|管理力|指揮官雇用|兵士雇用|食糧庫|守備隊倍率|防壁強度|"&amp;CHAR(10)&amp;IFERROR(myConcat(INDIRECT("Fort!N"&amp;MATCH(N2&amp;"1",Fort!$A:$A,0)&amp;":N"&amp;MATCH(N2&amp;P2,Fort!$A:$A,0))),myConcat(INDIRECT("Fort!N"&amp;MATCH(N2&amp;"1",Fort!$A:$A,0)))),"建造不可"),IFERROR("|名称|建造費|工期|管理力|指揮官雇用|兵士雇用|食糧庫|守備隊倍率|防壁強度|"&amp;CHAR(10)&amp;IFERROR(myConcat(INDIRECT("Fort!O"&amp;MATCH(N2&amp;"1",Fort!$A:$A,0)&amp;":O"&amp;MATCH(N2&amp;P2,Fort!$A:$A,0))),myConcat(INDIRECT("Fort!O"&amp;MATCH(N2&amp;"1",Fort!$A:$A,0)))),"建造不可")),CHAR(10),"***研究所と寺院",CHAR(10),"|設備|費用|特殊効果|",CHAR(10),"|研究所|",IF(S2&lt;&gt;500,"''"&amp;S2&amp;"''",S2),"|",T2,"|",CHAR(10),"|寺院|",IF(U2&lt;&gt;400,"''"&amp;U2&amp;"''",U2),"|",V2,"|",CHAR(10),"**魔法",CHAR(10),"***魔法資源",CHAR(10),"|魔法土地|",W2,"|",CHAR(10),"|宝石収入|",SUBSTITUTE(SUBSTITUTE(SUBSTITUTE(SUBSTITUTE(SUBSTITUTE(SUBSTITUTE(SUBSTITUTE(SUBSTITUTE(X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Slave);"),"|",CHAR(10),"|特殊機能|",Y2,"|",CHAR(10),"***魔法技能",CHAR(10),"|名称|雇用|固定魔力|変動魔力|研究力|特殊能力|",CHAR(10),IFERROR(myConcat(INDIRECT("MagicSkill!AM"&amp;MATCH(A2&amp;" "&amp;B2&amp;" S",MagicSkill!$A:$A,0)&amp;":AM"&amp;MATCH(A2&amp;" "&amp;B2&amp;" E",MagicSkill!$A:$A,0))),myConcat(INDIRECT("MagicSkill!AM"&amp;MATCH(A2&amp;" "&amp;B2&amp;" S",MagicSkill!$A:$A,0)))),CHAR(10),"***固有呪文",CHAR(10),IFERROR(CHAR(10)&amp;"|領域|名称|主系統|副系統|消費|使用場面|簡易分類|"&amp;CHAR(10)&amp;IFERROR(myConcat(INDIRECT("NationalSpellWork!E"&amp;MATCH(A2&amp;" "&amp;B2&amp;" S",NationalSpellWork!$A:$A,0)&amp;":E"&amp;MATCH(A2&amp;" "&amp;B2&amp;" E",NationalSpellWork!$A:$A,0))),myConcat(INDIRECT("NationalSpellWork!E"&amp;MATCH(A2&amp;" "&amp;B2&amp;" S",NationalSpellWork!$A:$A,0)))),"なし"),CHAR(10),"***固有アイテム",CHAR(10),IFERROR(IFERROR(myConcat(INDIRECT("NationalItemWork!E"&amp;MATCH(A2&amp;" "&amp;B2&amp;" S",NationalItemWork!$A:$A,0)&amp;":E"&amp;MATCH(A2&amp;" "&amp;B2&amp;" E",NationalItemWork!$A:$A,0))),myConcat(INDIRECT("NationalItemWork!E"&amp;MATCH(A2&amp;" "&amp;B2&amp;" S",NationalItemWork!$A:$A,0)))),"なし"),CHAR(10),"**聖職",CHAR(10),"***支配圏特殊効果",CHAR(10),IF(I2&lt;&gt;"",I2,"なし"),CHAR(10),"***聖職者特殊能力",CHAR(10),IF(K2&lt;&gt;"",K2,"なし"),CHAR(10))</f>
        <v xml:space="preserve">*Arcoscephale, Golden Era
Arcoscephale王国はまだ建国されておらず、その地は都市国家の緩やかな集合体となっています。
青銅は鉄よりも一般的で、Hopliteはまだ日の目を見ていません。
その代わりに、MyrmidonとChariotは軍の中核を成します。
この時代では、奴隷は一般的に用いられ、そして多くの自由人は優れた芸術と良い暮らしに費やす潤沢な時間を持ちます。
Philosopherらは都市に集まり難解なる真実について議論し、Engineerは巧妙なからくりを民間、そして軍用に製造します。
Arcoscephaleの中心には、目覚めし神の住まいであるMount Cephalosが聳えます。
その山の麓には、神聖なるPegasus Riderらが訓練される大きな神殿があります。
器械の翼を持つ人間、Icaridもまた戦争に用いられます。
Philosopherの魔法の研究は、怠惰なる支配圏においてより有力になります。
**国勢
|種族|人間|
|経済||
|気候||
|祝福||
**正規軍
***指揮官
|名称|種別|コスト|&gt;|雇用条件|指揮能力|行軍|
|BGCOLOR(#F5F5F5):Scout|斥候|&amp;ref(Nation/C_Gold.jpg,nolink,25x25,Gold);25&amp;ref(Nation/C_Resource.jpg,nolink,25x25,Resource);5&amp;ref(Nation/C_Command.jpg,nolink,25x25,Commander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|~|&gt;|&gt;|&gt;|&gt;|&gt;|BGCOLOR(#F5F5F5):ほぼ標準通りの斥候。敵地の偵察を担う|
|BGCOLOR(#F5F5F5):Myrmidon Champion|指揮官|&amp;ref(Nation/C_Gold.jpg,nolink,25x25,Gold);70&amp;ref(Nation/C_Resource.jpg,nolink,25x25,Resource);29&amp;ref(Nation/C_Command.jpg,nolink,25x25,Commander Point);1|&amp;ref(Nation/R_Fort.jpg,nolink,25x25,Land Fortress);||&amp;ref(Nation/Squad.jpg,nolink,25x25,Squad);3&amp;ref(Nation/LivingLead.jpg,nolink,25x25,Leadership);80|12|
|~|&gt;|&gt;|&gt;|&gt;|&gt;|BGCOLOR(#F5F5F5):歩兵指揮官。指揮能力は最も優秀|
|BGCOLOR(#F5F5F5):Chariot Commander|指揮官|&amp;ref(Nation/C_Gold.jpg,nolink,25x25,Gold);70&amp;ref(Nation/C_Resource.jpg,nolink,25x25,Resource);29&amp;ref(Nation/C_Command.jpg,nolink,25x25,Commander Point);1|&amp;ref(Nation/R_Fort.jpg,nolink,25x25,Land Fortress);||&amp;ref(Nation/Squad.jpg,nolink,25x25,Squad);2&amp;ref(Nation/LivingLead.jpg,nolink,25x25,Leadership);60|20|
|~|&gt;|&gt;|&gt;|&gt;|&gt;|BGCOLOR(#F5F5F5):戦車指揮官。迅速な行軍が可能|
|BGCOLOR(#F5F5F5):Melissa|聖職者&amp;ref(Nation/Sacred.jpg,nolink,25x25,Sacred);|&amp;ref(Nation/C_Gold.jpg,nolink,25x25,Gold);200&amp;ref(Nation/C_Resource.jpg,nolink,25x25,Resource);1&amp;ref(Nation/C_Command.jpg,nolink,25x25,Commander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Leadership);10|16|
|~|&gt;|&gt;|&gt;|&gt;|&gt;|BGCOLOR(#F5F5F5):レベル2の聖職者。緑や風の魔法と非常に優秀なHealer技能も保有|
|BGCOLOR(#F5F5F5):Icarid Champion|指揮官|&amp;ref(Nation/C_Gold.jpg,nolink,25x25,Gold);50&amp;ref(Nation/C_Resource.jpg,nolink,25x25,Resource);21&amp;ref(Nation/C_Command.jpg,nolink,25x25,Commander Point);1|&amp;ref(Nation/R_Fort.jpg,nolink,25x25,Land Fortress);||&amp;ref(Nation/Squad.jpg,nolink,25x25,Squad);2&amp;ref(Nation/LivingLead.jpg,nolink,25x25,Leadership);60|14&amp;ref(Nation/Flying.jpg,nolink,25x25,Flying);|
|~|&gt;|&gt;|&gt;|&gt;|&gt;|BGCOLOR(#F5F5F5):飛行指揮官。行軍時に地形の影響を受けにくい|
|BGCOLOR(#F5F5F5):Sceptic|斥候|&amp;ref(Nation/C_Gold.jpg,nolink,25x25,Gold);50&amp;ref(Nation/C_Resource.jpg,nolink,25x25,Resource);1&amp;ref(Nation/C_Command.jpg,nolink,25x25,Commander Point);1|&amp;ref(Nation/R_Fort.jpg,nolink,25x25,Land Fortress);||&amp;ref(Nation/Squad.jpg,nolink,25x25,Squad);1&amp;ref(Nation/LivingLead.jpg,nolink,25x25,Leadership);10|12&amp;ref(Nation/Stealthy.jpg,nolink,25x25,Stealthy (40));|
|~|&gt;|&gt;|&gt;|&gt;|&gt;|BGCOLOR(#F5F5F5):Heretic能力により滞在する州の支配力を低下させる異端者|
|BGCOLOR(#F5F5F5):Mystic|魔術師|&amp;ref(Nation/C_Gold.jpg,nolink,25x25,Gold);135&amp;ref(Nation/C_Resource.jpg,nolink,25x25,Resource);1&amp;ref(Nation/C_Command.jpg,nolink,25x25,Commander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Leadership);15+|14|
|~|&gt;|&gt;|&gt;|&gt;|&gt;|BGCOLOR(#F5F5F5):星を中心に幅広い魔法技能を持つ。研究が得意|
|BGCOLOR(#F5F5F5):Engineer|工学者|&amp;ref(Nation/C_Gold.jpg,nolink,25x25,Gold);40&amp;ref(Nation/C_Resource.jpg,nolink,25x25,Resource);3&amp;ref(Nation/C_Command.jpg,nolink,25x25,Commander Point);1|&amp;ref(Nation/R_Fort.jpg,nolink,25x25,Land Fortress);||&amp;ref(Nation/Squad.jpg,nolink,25x25,Squad);1&amp;ref(Nation/LivingLead.jpg,nolink,25x25,Leadership);10|12|
|~|&gt;|&gt;|&gt;|&gt;|&gt;|BGCOLOR(#F5F5F5):要塞の包囲、防衛、建設を専門とする工学者|
|BGCOLOR(#F5F5F5):Philosopher|研究員|&amp;ref(Nation/C_Gold.jpg,nolink,25x25,Gold);65&amp;ref(Nation/C_Resource.jpg,nolink,25x25,Resource);1&amp;ref(Nation/C_Command.jpg,nolink,25x25,Commander Point);2|&amp;ref(Nation/R_Capital.jpg,nolink,25x25,National Capital);||&amp;ref(Nation/Squad.jpg,nolink,25x25,Squad);1&amp;ref(Nation/LivingLead.jpg,nolink,25x25,Leadership);10|12|
|~|&gt;|&gt;|&gt;|&gt;|&gt;|BGCOLOR(#F5F5F5):Sloth天秤に傾いた州を好む特殊な研究者。魔法は持たない|
|BGCOLOR(#F5F5F5):Mage Engineer|魔術師|&amp;ref(Nation/C_Gold.jpg,nolink,25x25,Gold);125&amp;ref(Nation/C_Resource.jpg,nolink,25x25,Resource);3&amp;ref(Nation/C_Command.jpg,nolink,25x25,Commander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Leadership);10+|12|
|~|&gt;|&gt;|&gt;|&gt;|&gt;|BGCOLOR(#F5F5F5):風や地などの魔法技能を持つ工学者。工学の技能もやや上|
|BGCOLOR(#F5F5F5):Oreiad|魔術師&amp;ref(Nation/Sacred.jpg,nolink,25x25,Sacred);|&amp;ref(Nation/C_Gold.jpg,nolink,25x25,Gold);395&amp;ref(Nation/C_Resource.jpg,nolink,25x25,Resource);1&amp;ref(Nation/C_Command.jpg,nolink,25x25,Commander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Leadership);30+|16&amp;ref(Nation/Stealthy.jpg,nolink,25x25,Stealthy (60));&amp;ref(Nation/Mountain-Survival.jpg,nolink,25x25,Mountain Survival);|
|~|&gt;|&gt;|&gt;|&gt;|&gt;|BGCOLOR(#F5F5F5):緑、風、地などの魔法技能を持つ精霊。敵の誘惑も行える|
|BGCOLOR(#F5F5F5):Wind Lord|聖職者&amp;ref(Nation/Sacred.jpg,nolink,25x25,Sacred);|&amp;ref(Nation/C_Gold.jpg,nolink,25x25,Gold);130&amp;ref(Nation/C_Resource.jpg,nolink,25x25,Resource);27&amp;ref(Nation/C_Command.jpg,nolink,25x25,Commander Point);1|&amp;ref(Nation/R_Capital.jpg,nolink,25x25,National Capital);|&amp;ref(Spell/P_Holy.jpg,nolink,25x25,Temple Needed);|&amp;ref(Nation/Squad.jpg,nolink,25x25,Squad);3&amp;ref(Nation/LivingLead.jpg,nolink,25x25,Leadership);80|24&amp;ref(Nation/Flying.jpg,nolink,25x25,Flying);|
|~|&gt;|&gt;|&gt;|&gt;|&gt;|BGCOLOR(#F5F5F5):レベル1の聖職者。天馬騎兵の指揮官も兼任する|
***兵士
|名称|種別|コスト|&gt;|雇用条件|指揮枠|行軍|
|BGCOLOR(#F5F5F5):Slinger|射手|&amp;ref(Nation/C_Gold.jpg,nolink,25x25,Gold);7&amp;ref(Nation/C_Resource.jpg,nolink,25x25,Resource);2&amp;ref(Nation/C_Recruitment.jpg,nolink,25x25,Recruitment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|BGCOLOR(#F5F5F5):Peltast|歩兵|&amp;ref(Nation/C_Gold.jpg,nolink,25x25,Gold);10&amp;ref(Nation/C_Resource.jpg,nolink,25x25,Resource);5&amp;ref(Nation/C_Recruitment.jpg,nolink,25x25,Recruitment Point);9|&amp;ref(Nation/R_Fort.jpg,nolink,25x25,Land Fortress);||&amp;ref(Nation/LivingLead.jpg,nolink,25x25,Living);|14|
|~|&gt;|&gt;|&gt;|&gt;|&gt;|BGCOLOR(#F5F5F5):槍、投槍、盾を持つ軽歩兵。数を並べやすく牽制もできる|
|BGCOLOR(#F5F5F5):Cardaces|歩兵|&amp;ref(Nation/C_Gold.jpg,nolink,25x25,Gold);10&amp;ref(Nation/C_Resource.jpg,nolink,25x25,Resource);8&amp;ref(Nation/C_Recruitment.jpg,nolink,25x25,Recruitment Point);9|&amp;ref(Nation/R_Fort.jpg,nolink,25x25,Land Fortress);||&amp;ref(Nation/LivingLead.jpg,nolink,25x25,Living);|14|
|~|&gt;|&gt;|&gt;|&gt;|&gt;|BGCOLOR(#F5F5F5):槍、盾を持つ軽歩兵。より密度の高い隊列を組める|
|BGCOLOR(#F5F5F5):Myrmidon|歩兵|&amp;ref(Nation/C_Gold.jpg,nolink,25x25,Gold);15&amp;ref(Nation/C_Resource.jpg,nolink,25x25,Resource);29&amp;ref(Nation/C_Recruitment.jpg,nolink,25x25,Recruitment Point);21|&amp;ref(Nation/R_Fort.jpg,nolink,25x25,Land Fortress);||&amp;ref(Nation/LivingLead.jpg,nolink,25x25,Living);|10|
|~|&gt;|&gt;|&gt;|&gt;|&gt;|BGCOLOR(#F5F5F5):剣、盾を持つ重歩兵。鈍重だが硬い上に高密度な壁を形成する|
|BGCOLOR(#F5F5F5):Chariot Archer|戦車|&amp;ref(Nation/C_Gold.jpg,nolink,25x25,Gold);50&amp;ref(Nation/C_Resource.jpg,nolink,25x25,Resource);20&amp;ref(Nation/C_Recruitment.jpg,nolink,25x25,Recruitment Point);46|&amp;ref(Nation/R_Fort.jpg,nolink,25x25,Land Fortress);||&amp;ref(Nation/LivingLead.jpg,nolink,25x25,Living);|18|
|~|&gt;|&gt;|&gt;|&gt;|&gt;|BGCOLOR(#F5F5F5):弓兵を同乗させた戦車。主な役目は敵に突っ込んでの蹂躙|
|BGCOLOR(#F5F5F5):Chariot|戦車|&amp;ref(Nation/C_Gold.jpg,nolink,25x25,Gold);40&amp;ref(Nation/C_Resource.jpg,nolink,25x25,Resource);29&amp;ref(Nation/C_Recruitment.jpg,nolink,25x25,Recruitment Point);46|&amp;ref(Nation/R_Fort.jpg,nolink,25x25,Land Fortress);||&amp;ref(Nation/LivingLead.jpg,nolink,25x25,Living);|18|
|~|&gt;|&gt;|&gt;|&gt;|&gt;|BGCOLOR(#F5F5F5):一人乗りの戦車。こちらのほうが防御力は高い|
|BGCOLOR(#F5F5F5):Icarid|飛行兵|&amp;ref(Nation/C_Gold.jpg,nolink,25x25,Gold);15&amp;ref(Nation/C_Resource.jpg,nolink,25x25,Resource);21&amp;ref(Nation/C_Recruitment.jpg,nolink,25x25,Recruitment Point);21|&amp;ref(Nation/R_Fort.jpg,nolink,25x25,Land Fortress);||&amp;ref(Nation/LivingLead.jpg,nolink,25x25,Living);|12&amp;ref(Nation/Flying.jpg,nolink,25x25,Flying);|
|~|&gt;|&gt;|&gt;|&gt;|&gt;|BGCOLOR(#F5F5F5):剣、盾を持ち人工の翼で飛ぶ戦士。能力は控えめだが戦術的価値は大|
|BGCOLOR(#F5F5F5):Wind Rider|飛行兵&amp;ref(Nation/Sacred.jpg,nolink,25x25,Sacred);|&amp;ref(Nation/C_Gold.jpg,nolink,25x25,Gold);55&amp;ref(Nation/C_Resource.jpg,nolink,25x25,Resource);27&amp;ref(Nation/C_Recruitment.jpg,nolink,25x25,Recruitment Point);46|&amp;ref(Nation/R_Capital.jpg,nolink,25x25,National Capital);|&amp;ref(Spell/P_Holy.jpg,nolink,25x25,Temple Needed);|&amp;ref(Nation/LivingLead.jpg,nolink,25x25,Living);|22&amp;ref(Nation/Flying.jpg,nolink,25x25,Flying);|
|~|&gt;|&gt;|&gt;|&gt;|&gt;|BGCOLOR(#F5F5F5):軽突撃槍、盾を持ち天馬に跨る重装騎兵。戦場でも行軍でも高速|
**守備隊
|種別|指揮官|兵士|備考|
|陸上下位|Myrmidon Champion|Peltast:10　Cardaces:10　Slinger:10||
|陸上上位|Hiereia|Myrmidon:10　Icarid:10||
|陸上要塞|Engineer|Slinger:15||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|研究所|''250''||
|寺院|400||
**魔法
***魔法資源
|魔法土地|Akademeia, Lykeion, Mount Cephalos|
|宝石収入|&amp;ref(Spell/V_Air.jpg,nolink,25x25,Air Gem);2&amp;ref(Spell/V_Earth.jpg,nolink,25x25,Earth Gem);2&amp;ref(Spell/V_Astral.jpg,nolink,25x25,Astral Pearl);2|
|特殊機能||
***魔法技能
|名称|雇用|固定魔力|変動魔力|研究力|特殊能力|
|Melissa|&amp;ref(Nation/R_Fort.jpg,nolink,25x25,Land Fortress);|&amp;ref(Spell/P_Nature.jpg,nolink,25x25,Nature);1&amp;ref(Spell/P_Holy.jpg,nolink,25x25,Holy);2|&amp;ref(Spell/P_Air.jpg,nolink,25x25,Air);&amp;ref(Spell/P_Nature.jpg,nolink,25x25,Nature);+1:100%|&amp;ref(Spell/P_Research.jpg,nolink,25x25,Research);7|&amp;ref(Nation/Healer.jpg,nolink,25x25,Healer (3));&amp;ref(Nation/Sacred.jpg,nolink,25x25,Sacred);|
|Mystic|&amp;ref(Nation/R_Fort.jpg,nolink,25x25,Land Fortress);|&amp;ref(Spell/P_Astral.jpg,nolink,25x25,Astral);1|&amp;ref(Spell/P_Fire.jpg,nolink,25x25,Fire);&amp;ref(Spell/P_Water.jpg,nolink,25x25,Water);&amp;ref(Spell/P_Earth.jpg,nolink,25x25,Earth);&amp;ref(Spell/P_Astral.jpg,nolink,25x25,Astral);+1:100%&amp;br;&amp;ref(Spell/P_Fire.jpg,nolink,25x25,Fire);+1:50%&amp;br;&amp;ref(Spell/P_Water.jpg,nolink,25x25,Water);+1:50%&amp;br;&amp;ref(Spell/P_Earth.jpg,nolink,25x25,Earth);+1:50%|&amp;ref(Spell/P_Research.jpg,nolink,25x25,Research);12+|&amp;ref(Nation/Adept-Researcher.jpg,nolink,25x25,Adept Researcher (+1));|
|Philosopher|&amp;ref(Nation/R_Capital.jpg,nolink,25x25,National Capital);|||&amp;ref(Spell/P_Research.jpg,nolink,25x25,Research);10|&amp;ref(Nation/Philosopher.jpg,nolink,25x25,Philosopher (2));|
|Mage Engineer|&amp;ref(Nation/R_Capital.jpg,nolink,25x25,National Capital);|&amp;ref(Spell/P_Air.jpg,nolink,25x25,Air);1&amp;ref(Spell/P_Earth.jpg,nolink,25x25,Earth);1|&amp;ref(Spell/P_Fire.jpg,nolink,25x25,Fire);&amp;ref(Spell/P_Air.jpg,nolink,25x25,Air);&amp;ref(Spell/P_Water.jpg,nolink,25x25,Water);&amp;ref(Spell/P_Earth.jpg,nolink,25x25,Earth);&amp;ref(Spell/P_Astral.jpg,nolink,25x25,Astral);+1:100%|&amp;ref(Spell/P_Research.jpg,nolink,25x25,Research);11||
|Oreiad|&amp;ref(Nation/R_Capital.jpg,nolink,25x25,National Capital);|&amp;ref(Spell/P_Air.jpg,nolink,25x25,Air);2&amp;ref(Spell/P_Earth.jpg,nolink,25x25,Earth);1&amp;ref(Spell/P_Nature.jpg,nolink,25x25,Nature);3|&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19+|&amp;ref(Nation/Sacred.jpg,nolink,25x25,Sacred);|
|Wind Lord|&amp;ref(Nation/R_Capital.jpg,nolink,25x25,National Capital);|&amp;ref(Spell/P_Holy.jpg,nolink,25x25,Holy);1|||&amp;ref(Nation/Combat-Caster.jpg,nolink,25x25,Combat Caster);&amp;ref(Nation/Sacred.jpg,nolink,25x25,Sacred);|
|Hamadryad|&amp;ref(Item/Master-Ritualist.jpg,nolink,25x25,Ritual Spell);|&amp;ref(Spell/P_Nature.jpg,nolink,25x25,Nature);3||&amp;ref(Spell/P_Research.jpg,nolink,25x25,Research);7|&amp;ref(Nation/Inept-Researcher.jpg,nolink,25x25,Inept Researcher (-4));&amp;ref(Nation/Innate-Spellcaster.jpg,nolink,25x25,Innate Spellcaster (1));|
***固有呪文
|領域|名称|主系統|副系統|消費|使用場面|簡易分類|
|Conjuration Lv5|Summon Hound of Twilight|&amp;ref(Spell/P_Earth.jpg,nolink,25x25,Earth);2|&amp;ref(Spell/P_Death.jpg,nolink,25x25,Death);1|&amp;ref(Spell/V_Earth.jpg,nolink,25x25,Earth Gem);4|儀式/陸上専用|兵士召喚|
|~|~|&gt;|&gt;|&gt;|&gt;|双頭の猟犬Hound of Twilightを1体召喚します|
|Conjuration Lv5|Procession of the Underworld|&amp;ref(Spell/P_Death.jpg,nolink,25x25,Death);3||&amp;ref(Spell/V_Death.jpg,nolink,25x25,Death Gem);15|儀式/陸上専用|兵士召喚|
|~|~|&gt;|&gt;|&gt;|&gt;|破滅の炎の松明を持つ冥界の精霊Lampadを12体召喚します|
|Conjuration Lv5|Monster Boar|&amp;ref(Spell/P_Nature.jpg,nolink,25x25,Nature);3||&amp;ref(Spell/V_Nature.jpg,nolink,25x25,Nature Gem);10|儀式/陸上専用|災害誘発|
|~|~|&gt;|&gt;|&gt;|&gt;|指定した州にMonster Boarを潜伏させ不安度を増加させます|
|Conjuration Lv6|Bind Keres|&amp;ref(Spell/P_Death.jpg,nolink,25x25,Death);2||&amp;ref(Spell/V_Death.jpg,nolink,25x25,Death Gem);9|儀式/陸上専用|兵士召喚|
|~|~|&gt;|&gt;|&gt;|&gt;|透明な恐るべき女悪魔Kerを3体召喚します|
|Construction Lv7|Forge Brass Bull|&amp;ref(Spell/P_Fire.jpg,nolink,25x25,Fire);3|&amp;ref(Spell/P_Earth.jpg,nolink,25x25,Earth);3|&amp;ref(Spell/V_Fire.jpg,nolink,25x25,Fire Gem);30|儀式/陸上専用|兵士召喚|
|~|~|&gt;|&gt;|&gt;|&gt;|炎を吐く真鍮の牛Khalkotaurosを1体召喚します|
|Construction Lv7|Craft Keledone|&amp;ref(Spell/P_Earth.jpg,nolink,25x25,Earth);2|&amp;ref(Spell/P_Astral.jpg,nolink,25x25,Astral);2|&amp;ref(Spell/V_Earth.jpg,nolink,25x25,Earth Gem);5|儀式/水陸両用|兵士召喚|
|~|~|&gt;|&gt;|&gt;|&gt;|Communionを支援する固定された像Keledoneを1体召喚します|
|Enchantment Lv5|Awaken Hamadryad|&amp;ref(Spell/P_Nature.jpg,nolink,25x25,Nature);4||&amp;ref(Spell/V_Nature.jpg,nolink,25x25,Nature Gem);25|儀式/森林限定|指揮官召喚|
|~|~|&gt;|&gt;|&gt;|&gt;|緑魔法を使う固定された木の精霊Hamadryadを召喚します|
|Enchantment Lv6|Sow Dragon Teeth|&amp;ref(Spell/P_Earth.jpg,nolink,25x25,Earth);2||&amp;ref(Spell/V_Earth.jpg,nolink,25x25,Earth Gem);1|戦闘/陸上専用|一時的召喚|
|~|~|&gt;|&gt;|&gt;|&gt;|魔法の武具に身を包む戦士Spartaeを10体召喚します|
***固有アイテム
なし
**聖職
***支配圏特殊効果
支配圏内の敵国領内において標準の偵察よりも精度が高い軍事情報を自動的に収集
***聖職者特殊能力
なし
</v>
      </c>
    </row>
    <row r="3" spans="1:29" x14ac:dyDescent="0.15">
      <c r="A3" t="s">
        <v>2908</v>
      </c>
      <c r="B3" t="s">
        <v>2910</v>
      </c>
      <c r="C3" t="s">
        <v>2911</v>
      </c>
      <c r="D3" t="s">
        <v>3092</v>
      </c>
      <c r="E3" s="10" t="s">
        <v>10721</v>
      </c>
      <c r="F3" s="10" t="s">
        <v>4810</v>
      </c>
      <c r="G3" s="10"/>
      <c r="L3" t="s">
        <v>3076</v>
      </c>
      <c r="M3" t="s">
        <v>3080</v>
      </c>
      <c r="O3">
        <v>3</v>
      </c>
      <c r="Q3">
        <v>0</v>
      </c>
      <c r="S3">
        <v>500</v>
      </c>
      <c r="U3">
        <v>400</v>
      </c>
      <c r="W3" t="s">
        <v>4811</v>
      </c>
      <c r="X3" t="s">
        <v>4812</v>
      </c>
      <c r="Z3" t="str">
        <f t="shared" si="0"/>
        <v>|BGCOLOR(#FDFDFD):[[&amp;ref(Ermor.jpg,nolink,50x65,Ermor, New Faith);&gt;./Ermor]]</v>
      </c>
      <c r="AA3" t="str">
        <f t="shared" ca="1" si="1"/>
        <v>|BGCOLOR(#FAEBD7):[[''Ermor''&gt;./Ermor]]</v>
      </c>
      <c r="AB3" t="str">
        <f t="shared" ref="AB3:AB67" ca="1" si="2">CONCATENATE(IF($A3=$A2,AB2,"|CENTER:130|CENTER:130|CENTER:130|CENTER:130|CENTER:130|c"&amp;CHAR(10)),AA3)</f>
        <v>|CENTER:130|CENTER:130|CENTER:130|CENTER:130|CENTER:130|c
|BGCOLOR(#FAEBD7):[[''Arcoscephale''&gt;./Arcoscephale]]|BGCOLOR(#FAEBD7):[[''Ermor''&gt;./Ermor]]</v>
      </c>
      <c r="AC3" t="str">
        <f ca="1">CONCATENATE("*",B3,", ",C3,CHAR(10),E3,CHAR(10),"**国勢",CHAR(10),"|種族|",F3,"|",CHAR(10),"|経済|",G3,"|",CHAR(10),"|気候|",IF(H3&lt;&gt;"",REPT(SUBSTITUTE(SUBSTITUTE(LEFT(H3,4),"Heat","&amp;ref(Spell/S_Heat.jpg,nolink,25x25,Heat);"),"Cold","&amp;ref(Spell/S_Cold.jpg,nolink,25x25,Cold);"),RIGHT(H3,1)),""),"|",CHAR(10),"|祝福|",SUBSTITUTE(SUBSTITUTE(SUBSTITUTE(SUBSTITUTE(SUBSTITUTE(SUBSTITUTE(SUBSTITUTE(SUBSTITUTE(J3,"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amp;" "&amp;B3&amp;" 指揮官 S",Troops!$A:$A,0)&amp;":AJ"&amp;MATCH(A3&amp;" "&amp;B3&amp;" 指揮官 E",Troops!$A:$A,0))),myConcat(INDIRECT("Troops!AJ"&amp;MATCH(A3&amp;" "&amp;B3&amp;" 指揮官 S",Troops!$A:$A,0)))),CHAR(10),"***兵士",CHAR(10),"|名称|種別|コスト|&gt;|雇用条件|指揮枠|行軍|",CHAR(10),IFERROR(myConcat(INDIRECT("Troops!AJ"&amp;MATCH(A3&amp;" "&amp;B3&amp;" 兵士 S",Troops!$A:$A,0)&amp;":AJ"&amp;MATCH(A3&amp;" "&amp;B3&amp;" 兵士 E",Troops!$A:$A,0))),myConcat(INDIRECT("Troops!AJ"&amp;MATCH(A3&amp;" "&amp;B3&amp;" 指揮官 S",Troops!$A:$A,0)))),"**守備隊",CHAR(10),"|種別|指揮官|兵士|備考|",CHAR(10),IFERROR(myConcat(INDIRECT("Defence!H"&amp;MATCH(A3&amp;" "&amp;B3&amp;" S",Defence!$A:$A,0)&amp;":H"&amp;MATCH(A3&amp;" "&amp;B3&amp;" E",Defence!$A:$A,0))),myConcat(INDIRECT("Defence!H"&amp;MATCH(A3&amp;" "&amp;B3&amp;" S",Defence!$A:$A,0)))),CHAR(10),"**建造物",CHAR(10),"***首都要塞",CHAR(10),"|名称|管理力|指揮官雇用|兵士雇用|食糧庫|守備隊倍率|防壁強度|",CHAR(10),VLOOKUP(L3,Fort!$D:$M,10,FALSE),CHAR(10),"***陸上要塞",CHAR(10),"|名称|建造費|工期|管理力|指揮官雇用|兵士雇用|食糧庫|守備隊倍率|防壁強度|",CHAR(10),IF(R3="",IFERROR(myConcat(INDIRECT("Fort!N"&amp;MATCH(M3&amp;"1",Fort!$A:$A,0)&amp;":N"&amp;MATCH(M3&amp;O3,Fort!$A:$A,0))),myConcat(INDIRECT("Fort!N"&amp;MATCH(N3&amp;"1",Fort!$A:$A,0)))),IFERROR(myConcat(INDIRECT("Fort!O"&amp;MATCH(M3&amp;"1",Fort!$A:$A,0)&amp;":O"&amp;MATCH(M3&amp;O3,Fort!$A:$A,0))),myConcat(INDIRECT("Fort!O"&amp;MATCH(N3&amp;"1",Fort!$A:$A,0))))),CHAR(10),"***水中要塞",CHAR(10),IF(R3="",IFERROR("|名称|建造費|工期|管理力|指揮官雇用|兵士雇用|食糧庫|守備隊倍率|防壁強度|"&amp;CHAR(10)&amp;IFERROR(myConcat(INDIRECT("Fort!N"&amp;MATCH(N3&amp;"1",Fort!$A:$A,0)&amp;":N"&amp;MATCH(N3&amp;P3,Fort!$A:$A,0))),myConcat(INDIRECT("Fort!N"&amp;MATCH(N3&amp;"1",Fort!$A:$A,0)))),"建造不可"),IFERROR("|名称|建造費|工期|管理力|指揮官雇用|兵士雇用|食糧庫|守備隊倍率|防壁強度|"&amp;CHAR(10)&amp;IFERROR(myConcat(INDIRECT("Fort!O"&amp;MATCH(N3&amp;"1",Fort!$A:$A,0)&amp;":O"&amp;MATCH(N3&amp;P3,Fort!$A:$A,0))),myConcat(INDIRECT("Fort!O"&amp;MATCH(N3&amp;"1",Fort!$A:$A,0)))),"建造不可")),CHAR(10),"***研究所と寺院",CHAR(10),"|設備|費用|特殊効果|",CHAR(10),"|研究所|",IF(S3&lt;&gt;500,"''"&amp;S3&amp;"''",S3),"|",T3,"|",CHAR(10),"|寺院|",IF(U3&lt;&gt;400,"''"&amp;U3&amp;"''",U3),"|",V3,"|",CHAR(10),"**魔法",CHAR(10),"***魔法資源",CHAR(10),"|魔法土地|",W3,"|",CHAR(10),"|宝石収入|",SUBSTITUTE(SUBSTITUTE(SUBSTITUTE(SUBSTITUTE(SUBSTITUTE(SUBSTITUTE(SUBSTITUTE(SUBSTITUTE(X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Slave);"),"|",CHAR(10),"|特殊機能|",Y3,"|",CHAR(10),"***魔法技能",CHAR(10),"|名称|雇用|固定魔力|変動魔力|研究力|特殊能力|",CHAR(10),IFERROR(myConcat(INDIRECT("MagicSkill!AM"&amp;MATCH(A3&amp;" "&amp;B3&amp;" S",MagicSkill!$A:$A,0)&amp;":AM"&amp;MATCH(A3&amp;" "&amp;B3&amp;" E",MagicSkill!$A:$A,0))),myConcat(INDIRECT("MagicSkill!AM"&amp;MATCH(A3&amp;" "&amp;B3&amp;" S",MagicSkill!$A:$A,0)))),CHAR(10),"***固有呪文",CHAR(10),IFERROR(CHAR(10)&amp;"|領域|名称|主系統|副系統|消費|使用場面|簡易分類|"&amp;CHAR(10)&amp;IFERROR(myConcat(INDIRECT("NationalSpellWork!E"&amp;MATCH(A3&amp;" "&amp;B3&amp;" S",NationalSpellWork!$A:$A,0)&amp;":E"&amp;MATCH(A3&amp;" "&amp;B3&amp;" E",NationalSpellWork!$A:$A,0))),myConcat(INDIRECT("NationalSpellWork!E"&amp;MATCH(A3&amp;" "&amp;B3&amp;" S",NationalSpellWork!$A:$A,0)))),"なし"),CHAR(10),"***固有アイテム",CHAR(10),IFERROR(IFERROR(myConcat(INDIRECT("NationalItemWork!E"&amp;MATCH(A3&amp;" "&amp;B3&amp;" S",NationalItemWork!$A:$A,0)&amp;":E"&amp;MATCH(A3&amp;" "&amp;B3&amp;" E",NationalItemWork!$A:$A,0))),myConcat(INDIRECT("NationalItemWork!E"&amp;MATCH(A3&amp;" "&amp;B3&amp;" S",NationalItemWork!$A:$A,0)))),"なし"),CHAR(10),"**聖職",CHAR(10),"***支配圏特殊効果",CHAR(10),IF(I3&lt;&gt;"",I3,"なし"),CHAR(10),"***聖職者特殊能力",CHAR(10),IF(K3&lt;&gt;"",K3,"なし"),CHAR(10))</f>
        <v xml:space="preserve">*Ermor, New Faith
Ermorは、大都市を中心とする帝国です。この国は何世紀にも渡り成長を続けており、ますます影響力を持つようになりました。
都市には方々から商人や旅人がやってきます。
軍事行動、外交、そして交易により、Ermorは無視し難い勢力となりました。
現地の伝統と信条を採用することにより、Ermor人はその隣人や被征服民に殆ど脅威となってきませんでしたが、それは変わりつつあります。
新たなる神が現れようとしています。
古き融和的な信仰と精霊崇拝は、白き聖骸布を纏った預言者により禁じられました。
彼の肉体の残滓と聖骸布は、その信者たちが目覚めつつある神の到着を待つ聖都Eldregateへと埋葬されました。
かつての国教、Numinaの包括的宗派はまだ存続していますが、PontifexとFlamenは徐々に新たなる信仰を受け入れつつあります。
**国勢
|種族|人間|
|経済||
|気候||
|祝福||
**正規軍
***指揮官
|名称|種別|コスト|&gt;|雇用条件|指揮能力|行軍|
|BGCOLOR(#F5F5F5):Scout|斥候|&amp;ref(Nation/C_Gold.jpg,nolink,25x25,Gold);25&amp;ref(Nation/C_Resource.jpg,nolink,25x25,Resource);4&amp;ref(Nation/C_Command.jpg,nolink,25x25,Commander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|BGCOLOR(#F5F5F5):Assassin|暗殺者|&amp;ref(Nation/C_Gold.jpg,nolink,25x25,Gold);60&amp;ref(Nation/C_Resource.jpg,nolink,25x25,Resource);4&amp;ref(Nation/C_Command.jpg,nolink,25x25,Commander Point);1|&amp;ref(Nation/R_Fort.jpg,nolink,25x25,Land Fortress);|||16&amp;ref(Nation/Stealthy.jpg,nolink,25x25,Stealthy (65));|
|~|&gt;|&gt;|&gt;|&gt;|&gt;|BGCOLOR(#F5F5F5):敵指揮官を直接始末する。潜伏も上手い|
|BGCOLOR(#F5F5F5):Centurion|指揮官|&amp;ref(Nation/C_Gold.jpg,nolink,25x25,Gold);70&amp;ref(Nation/C_Resource.jpg,nolink,25x25,Resource);21&amp;ref(Nation/C_Command.jpg,nolink,25x25,Commander Point);1|&amp;ref(Nation/R_Fort.jpg,nolink,25x25,Land Fortress);||&amp;ref(Nation/Squad.jpg,nolink,25x25,Squad);3&amp;ref(Nation/LivingLead.jpg,nolink,25x25,Leadership);80|18|
|~|&gt;|&gt;|&gt;|&gt;|&gt;|BGCOLOR(#F5F5F5):基本的な指揮官。装備は良質だが盾を持たない|
|BGCOLOR(#F5F5F5):Legatus Legionis|指揮官|&amp;ref(Nation/C_Gold.jpg,nolink,25x25,Gold);110&amp;ref(Nation/C_Resource.jpg,nolink,25x25,Resource);21&amp;ref(Nation/C_Command.jpg,nolink,25x25,Commander Point);2|&amp;ref(Nation/R_Fort.jpg,nolink,25x25,Land Fortress);||&amp;ref(Nation/Squad.jpg,nolink,25x25,Squad);4&amp;ref(Nation/LivingLead.jpg,nolink,25x25,Leadership);120|18|
|~|&gt;|&gt;|&gt;|&gt;|&gt;|BGCOLOR(#F5F5F5):上位指揮官。やはり盾は持っていない|
|BGCOLOR(#F5F5F5):Acolyte|聖職者&amp;ref(Nation/Sacred.jpg,nolink,25x25,Sacred);|&amp;ref(Nation/C_Gold.jpg,nolink,25x25,Gold);45&amp;ref(Nation/C_Resource.jpg,nolink,25x25,Resource);1&amp;ref(Nation/C_Command.jpg,nolink,25x25,Commander Point);1|&amp;ref(Nation/R_Fort.jpg,nolink,25x25,Land Fortress);|&amp;ref(Spell/P_Holy.jpg,nolink,25x25,Temple Needed);|&amp;ref(Nation/Squad.jpg,nolink,25x25,Squad);1&amp;ref(Nation/LivingLead.jpg,nolink,25x25,Leadership);10|16|
|~|&gt;|&gt;|&gt;|&gt;|&gt;|BGCOLOR(#F5F5F5):レベル1の聖職者。特徴はないが安価|
|BGCOLOR(#F5F5F5):Augur|魔術師|&amp;ref(Nation/C_Gold.jpg,nolink,25x25,Gold);65&amp;ref(Nation/C_Resource.jpg,nolink,25x25,Resource);2&amp;ref(Nation/C_Command.jpg,nolink,25x25,Commander Point);2|&amp;ref(Nation/R_Fort.jpg,nolink,25x25,Land Fortress);|&amp;ref(Spell/P_Research.jpg,nolink,25x25,Lab Needed);|&amp;ref(Nation/Squad.jpg,nolink,25x25,Squad);1&amp;ref(Nation/LivingLead.jpg,nolink,25x25,Leadership);15&amp;ref(Nation/MagicLead.jpg,nolink,25x25,Magic Leadership);15|16|
|~|&gt;|&gt;|&gt;|&gt;|&gt;|BGCOLOR(#F5F5F5):火と星の魔法技能を持つ占師。悪くない確率で不幸を防ぐ|
|BGCOLOR(#F5F5F5):Augur Elder|魔術師|&amp;ref(Nation/C_Gold.jpg,nolink,25x25,Gold);210&amp;ref(Nation/C_Resource.jpg,nolink,25x25,Resource);2&amp;ref(Nation/C_Command.jpg,nolink,25x25,Commander Point);4|&amp;ref(Nation/R_Fort.jpg,nolink,25x25,Land Fortress);|&amp;ref(Spell/P_Research.jpg,nolink,25x25,Lab Needed);|&amp;ref(Nation/Squad.jpg,nolink,25x25,Squad);1&amp;ref(Nation/LivingLead.jpg,nolink,25x25,Leadership);20+&amp;ref(Nation/MagicLead.jpg,nolink,25x25,Magic Leadership);20+&amp;ref(Nation/UndeadLead.jpg,nolink,25x25,Undead Leadership);60+|10|
|~|&gt;|&gt;|&gt;|&gt;|&gt;|BGCOLOR(#F5F5F5):火、死、星などの魔法技能を持つ占師。実力のわりに雇用条件が緩い|
|BGCOLOR(#F5F5F5):Bishop of the Sacred Shroud|聖職者&amp;ref(Nation/Sacred.jpg,nolink,25x25,Sacred);|&amp;ref(Nation/C_Gold.jpg,nolink,25x25,Gold);110&amp;ref(Nation/C_Resource.jpg,nolink,25x25,Resource);1&amp;ref(Nation/C_Command.jpg,nolink,25x25,Commander Point);2|&amp;ref(Nation/R_Capital.jpg,nolink,25x25,National Capital);|&amp;ref(Spell/P_Holy.jpg,nolink,25x25,Temple Needed);|&amp;ref(Nation/Squad.jpg,nolink,25x25,Squad);1&amp;ref(Nation/LivingLead.jpg,nolink,25x25,Leadership);10|16|
|~|&gt;|&gt;|&gt;|&gt;|&gt;|BGCOLOR(#F5F5F5):レベル2の聖職者。貴重なHealer技能も備える|
|BGCOLOR(#F5F5F5):Arch Bishop of the Sacred Shroud|聖職者&amp;ref(Nation/Sacred.jpg,nolink,25x25,Sacred);|&amp;ref(Nation/C_Gold.jpg,nolink,25x25,Gold);145&amp;ref(Nation/C_Resource.jpg,nolink,25x25,Resource);1&amp;ref(Nation/C_Command.jpg,nolink,25x25,Commander Point);4|&amp;ref(Nation/R_Capital.jpg,nolink,25x25,National Capital);|&amp;ref(Spell/P_Holy.jpg,nolink,25x25,Temple Needed);|&amp;ref(Nation/Squad.jpg,nolink,25x25,Squad);1&amp;ref(Nation/LivingLead.jpg,nolink,25x25,Leadership);10|14|
|~|&gt;|&gt;|&gt;|&gt;|&gt;|BGCOLOR(#F5F5F5):レベル3の聖職者。Healer技能持ち|
|BGCOLOR(#F5F5F5):Flamen|聖職者&amp;ref(Nation/Sacred.jpg,nolink,25x25,Sacred);|&amp;ref(Nation/C_Gold.jpg,nolink,25x25,Gold);135&amp;ref(Nation/C_Resource.jpg,nolink,25x25,Resource);1&amp;ref(Nation/C_Command.jpg,nolink,25x25,Commander Point);2|&amp;ref(Nation/R_Foreign.jpg,nolink,25x25,Non-Fort Land);|&amp;ref(Spell/P_Research.jpg,nolink,25x25,Lab Needed);&amp;ref(Spell/P_Holy.jpg,nolink,25x25,Temple Needed);|&amp;ref(Nation/Squad.jpg,nolink,25x25,Squad);1&amp;ref(Nation/MagicLead.jpg,nolink,25x25,Magic Leadership);5+|16|
|~|&gt;|&gt;|&gt;|&gt;|&gt;|BGCOLOR(#F5F5F5):レベル1の聖職者。火などの幅広い魔法技能も持つ|
|BGCOLOR(#F5F5F5):Pontifex|聖職者&amp;ref(Nation/Sacred.jpg,nolink,25x25,Sacred);|&amp;ref(Nation/C_Gold.jpg,nolink,25x25,Gold);100&amp;ref(Nation/C_Resource.jpg,nolink,25x25,Resource);1&amp;ref(Nation/C_Command.jpg,nolink,25x25,Commander Point);2|&amp;ref(Nation/R_Foreign.jpg,nolink,25x25,Non-Fort Land);|&amp;ref(Spell/P_Research.jpg,nolink,25x25,Lab Needed);&amp;ref(Spell/P_Holy.jpg,nolink,25x25,Temple Needed);|&amp;ref(Nation/Squad.jpg,nolink,25x25,Squad);2&amp;ref(Nation/LivingLead.jpg,nolink,25x25,Leadership);45&amp;ref(Nation/MagicLead.jpg,nolink,25x25,Magic Leadership);5|16|
|~|&gt;|&gt;|&gt;|&gt;|&gt;|BGCOLOR(#F5F5F5):レベル2の聖職者。火の魔法技能も持つ|
***兵士
|名称|種別|コスト|&gt;|雇用条件|指揮枠|行軍|
|BGCOLOR(#F5F5F5):Slinger|射手|&amp;ref(Nation/C_Gold.jpg,nolink,25x25,Gold);7&amp;ref(Nation/C_Resource.jpg,nolink,25x25,Resource);2&amp;ref(Nation/C_Recruitment.jpg,nolink,25x25,Recruitment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|BGCOLOR(#F5F5F5):Leve|歩兵|&amp;ref(Nation/C_Gold.jpg,nolink,25x25,Gold);10&amp;ref(Nation/C_Resource.jpg,nolink,25x25,Resource);8&amp;ref(Nation/C_Recruitment.jpg,nolink,25x25,Recruitment Point);9|&amp;ref(Nation/R_Fort.jpg,nolink,25x25,Land Fortress);||&amp;ref(Nation/LivingLead.jpg,nolink,25x25,Living);|18|
|~|&gt;|&gt;|&gt;|&gt;|&gt;|BGCOLOR(#F5F5F5):槍、投槍、盾を持つ軽歩兵。数を出しやすい|
|BGCOLOR(#F5F5F5):Accensus|歩兵|&amp;ref(Nation/C_Gold.jpg,nolink,25x25,Gold);8&amp;ref(Nation/C_Resource.jpg,nolink,25x25,Resource);9&amp;ref(Nation/C_Recruitment.jpg,nolink,25x25,Recruitment Point);5|&amp;ref(Nation/R_Fort.jpg,nolink,25x25,Land Fortress);||&amp;ref(Nation/LivingLead.jpg,nolink,25x25,Living);|14|
|~|&gt;|&gt;|&gt;|&gt;|&gt;|BGCOLOR(#F5F5F5):槍、投槍、大盾を持つ軽歩兵。民兵の類だが他国のものよりは優秀|
|BGCOLOR(#F5F5F5):Rorarus|歩兵|&amp;ref(Nation/C_Gold.jpg,nolink,25x25,Gold);10&amp;ref(Nation/C_Resource.jpg,nolink,25x25,Resource);13&amp;ref(Nation/C_Recruitment.jpg,nolink,25x25,Recruitment Point);8|&amp;ref(Nation/R_Fort.jpg,nolink,25x25,Land Fortress);||&amp;ref(Nation/LivingLead.jpg,nolink,25x25,Living);|18|
|~|&gt;|&gt;|&gt;|&gt;|&gt;|BGCOLOR(#F5F5F5):槍、投槍、大盾を持つ歩兵。他より若いが技量は標準的|
|BGCOLOR(#F5F5F5):Hastatus|歩兵|&amp;ref(Nation/C_Gold.jpg,nolink,25x25,Gold);11&amp;ref(Nation/C_Resource.jpg,nolink,25x25,Resource);14&amp;ref(Nation/C_Recruitment.jpg,nolink,25x25,Recruitment Point);12|&amp;ref(Nation/R_Fort.jpg,nolink,25x25,Land Fortress);||&amp;ref(Nation/LivingLead.jpg,nolink,25x25,Living);|18|
|~|&gt;|&gt;|&gt;|&gt;|&gt;|BGCOLOR(#F5F5F5):小剣、投槍、大盾を持つ歩兵。下位より士気が上がっている|
|BGCOLOR(#F5F5F5):Principe|歩兵|&amp;ref(Nation/C_Gold.jpg,nolink,25x25,Gold);14&amp;ref(Nation/C_Resource.jpg,nolink,25x25,Resource);16&amp;ref(Nation/C_Recruitment.jpg,nolink,25x25,Recruitment Point);20|&amp;ref(Nation/R_Fort.jpg,nolink,25x25,Land Fortress);||&amp;ref(Nation/LivingLead.jpg,nolink,25x25,Living);|16|
|~|&gt;|&gt;|&gt;|&gt;|&gt;|BGCOLOR(#F5F5F5):小剣、投槍、大盾を持つ歩兵。鎧が強化され技量も向上|
|BGCOLOR(#F5F5F5):Triarius|歩兵|&amp;ref(Nation/C_Gold.jpg,nolink,25x25,Gold);15&amp;ref(Nation/C_Resource.jpg,nolink,25x25,Resource);28&amp;ref(Nation/C_Recruitment.jpg,nolink,25x25,Recruitment Point);25|&amp;ref(Nation/R_Fort.jpg,nolink,25x25,Land Fortress);||&amp;ref(Nation/LivingLead.jpg,nolink,25x25,Living);|14|
|~|&gt;|&gt;|&gt;|&gt;|&gt;|BGCOLOR(#F5F5F5):長槍と大盾を持つ重歩兵。高齢で鈍重だが高密度の隊列を組む|
|BGCOLOR(#F5F5F5):Standard|旗手|&amp;ref(Nation/C_Gold.jpg,nolink,25x25,Gold);20&amp;ref(Nation/C_Resource.jpg,nolink,25x25,Resource);14&amp;ref(Nation/C_Recruitment.jpg,nolink,25x25,Recruitment Point);21|&amp;ref(Nation/R_Fort.jpg,nolink,25x25,Land Fortress);||&amp;ref(Nation/LivingLead.jpg,nolink,25x25,Living);|18|
|~|&gt;|&gt;|&gt;|&gt;|&gt;|BGCOLOR(#F5F5F5):所属部隊の士気を高める。自身も多少は戦える|
|BGCOLOR(#F5F5F5):Lizard Auxiliare|歩兵|&amp;ref(Nation/C_Gold.jpg,nolink,25x25,Gold);10&amp;ref(Nation/C_Resource.jpg,nolink,25x25,Resource);11&amp;ref(Nation/C_Recruitment.jpg,nolink,25x25,Recruitment Point);11|&amp;ref(Nation/R_Fort.jpg,nolink,25x25,Land Fortress);||&amp;ref(Nation/LivingLead.jpg,nolink,25x25,Living);|12&amp;ref(Nation/Swamp-Survival.jpg,nolink,25x25,Swamp Survival);&amp;ref(Nation/Swimming.jpg,nolink,25x25,Swimming);|
|~|&gt;|&gt;|&gt;|&gt;|&gt;|BGCOLOR(#F5F5F5):小剣、投槍、盾を持つ歩兵。蜥蜴人の支援軍で毒耐性などを持つ|
|BGCOLOR(#F5F5F5):Equite|騎兵|&amp;ref(Nation/C_Gold.jpg,nolink,25x25,Gold);30&amp;ref(Nation/C_Resource.jpg,nolink,25x25,Resource);22&amp;ref(Nation/C_Recruitment.jpg,nolink,25x25,Recruitment Point);46|&amp;ref(Nation/R_Fort.jpg,nolink,25x25,Land Fortress);||&amp;ref(Nation/LivingLead.jpg,nolink,25x25,Living);|18|
|~|&gt;|&gt;|&gt;|&gt;|&gt;|BGCOLOR(#F5F5F5):軽突撃槍、長剣、盾を持つ騎兵。移動速度と攻撃力が売り|
|BGCOLOR(#F5F5F5):Retiarius|歩兵|&amp;ref(Nation/C_Gold.jpg,nolink,25x25,Gold);10&amp;ref(Nation/C_Resource.jpg,nolink,25x25,Resource);1&amp;ref(Nation/C_Recruitment.jpg,nolink,25x25,Recruitment Point);9|&amp;ref(Nation/R_Fort.jpg,nolink,25x25,Land Fortress);||&amp;ref(Nation/LivingLead.jpg,nolink,25x25,Living);|12|
|~|&gt;|&gt;|&gt;|&gt;|&gt;|BGCOLOR(#F5F5F5):網と三叉矛を持つ歩兵。高速雇用できるが少しでも戦うと戦闘後には去る|
|BGCOLOR(#F5F5F5):Gladiator|歩兵|&amp;ref(Nation/C_Gold.jpg,nolink,25x25,Gold);10&amp;ref(Nation/C_Resource.jpg,nolink,25x25,Resource);1&amp;ref(Nation/C_Recruitment.jpg,nolink,25x25,Recruitment Point);9|&amp;ref(Nation/R_Fort.jpg,nolink,25x25,Land Fortress);||&amp;ref(Nation/LivingLead.jpg,nolink,25x25,Living);|12|
|~|&gt;|&gt;|&gt;|&gt;|&gt;|BGCOLOR(#F5F5F5):連接棍を持つ歩兵。やはり少しでも戦いに貢献すれば戦闘後に消滅|
|BGCOLOR(#F5F5F5):Equite of the Sacred Shroud|騎兵&amp;ref(Nation/Sacred.jpg,nolink,25x25,Sacred);|&amp;ref(Nation/C_Gold.jpg,nolink,25x25,Gold);45&amp;ref(Nation/C_Resource.jpg,nolink,25x25,Resource);24&amp;ref(Nation/C_Recruitment.jpg,nolink,25x25,Recruitment Point);48|&amp;ref(Nation/R_Capital.jpg,nolink,25x25,National Capital);|&amp;ref(Spell/P_Holy.jpg,nolink,25x25,Temple Needed);|&amp;ref(Nation/LivingLead.jpg,nolink,25x25,Living);|18|
|~|&gt;|&gt;|&gt;|&gt;|&gt;|BGCOLOR(#F5F5F5):軽突撃槍と、長剣、盾を持つ騎兵。自身の戦傷を癒す力を備える|
**守備隊
|種別|指揮官|兵士|備考|
|陸上下位|Centurion|Leve:10　Accensus:10　Rorarus:10||
|陸上上位|Pontifex|Hastatus:10||
|陸上要塞|Centurion|Slinger:15||
**建造物
***首都要塞
|名称|管理力|指揮官雇用|兵士雇用|食糧庫|守備隊倍率|防壁強度|
|Fortified City|50|+1|+125%|3000|3|300|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|魔法土地|Temple of the Shroud|
|宝石収入|&amp;ref(Spell/V_Fire.jpg,nolink,25x25,Fire Gem);3&amp;ref(Spell/V_Astral.jpg,nolink,25x25,Astral Pearl);3|
|特殊機能||
***魔法技能
|名称|雇用|固定魔力|変動魔力|研究力|特殊能力|
|Acolyte|&amp;ref(Nation/R_Fort.jpg,nolink,25x25,Land Fortress);|&amp;ref(Spell/P_Holy.jpg,nolink,25x25,Holy);1|||&amp;ref(Nation/Sacred.jpg,nolink,25x25,Sacred);|
|Augur|&amp;ref(Nation/R_Fort.jpg,nolink,25x25,Land Fortress);|&amp;ref(Spell/P_Fire.jpg,nolink,25x25,Fire);1&amp;ref(Spell/P_Astral.jpg,nolink,25x25,Astral);1||&amp;ref(Spell/P_Research.jpg,nolink,25x25,Research);9|&amp;ref(Nation/Fortune-Teller.jpg,nolink,25x25,Fortune Teller (10));|
|Augur Elder|&amp;ref(Nation/R_Fort.jpg,nolink,25x25,Land Fortress);|&amp;ref(Spell/P_Fire.jpg,nolink,25x25,Fire);2&amp;ref(Spell/P_Astral.jpg,nolink,25x25,Astral);1&amp;ref(Spell/P_Death.jpg,nolink,25x25,Death);2|&amp;ref(Spell/P_Fire.jpg,nolink,25x25,Fire);&amp;ref(Spell/P_Air.jpg,nolink,25x25,Air);&amp;ref(Spell/P_Astral.jpg,nolink,25x25,Astral);&amp;ref(Spell/P_Death.jpg,nolink,25x25,Death);+1:100%&amp;br;&amp;ref(Spell/P_Fire.jpg,nolink,25x25,Fire);&amp;ref(Spell/P_Air.jpg,nolink,25x25,Air);&amp;ref(Spell/P_Astral.jpg,nolink,25x25,Astral);&amp;ref(Spell/P_Death.jpg,nolink,25x25,Death);+1:10%|&amp;ref(Spell/P_Research.jpg,nolink,25x25,Research);17+|&amp;ref(Nation/Fortune-Teller.jpg,nolink,25x25,Fortune Teller (10));|
|Bishop of the Sacred Shroud|&amp;ref(Nation/R_Capital.jpg,nolink,25x25,National Capital);|&amp;ref(Spell/P_Holy.jpg,nolink,25x25,Holy);2|||&amp;ref(Nation/Healer.jpg,nolink,25x25,Healer (1));&amp;ref(Nation/Sacred.jpg,nolink,25x25,Sacred);|
|Arch Bishop of the Sacred Shroud|&amp;ref(Nation/R_Capital.jpg,nolink,25x25,National Capital);|&amp;ref(Spell/P_Holy.jpg,nolink,25x25,Holy);3|||&amp;ref(Nation/Healer.jpg,nolink,25x25,Healer (1));&amp;ref(Nation/Sacred.jpg,nolink,25x25,Sacred);|
|Flamen|&amp;ref(Nation/R_Foreign.jpg,nolink,25x25,Non-Fort Land);|&amp;ref(Spell/P_Fire.jpg,nolink,25x25,Fire);1&amp;ref(Spell/P_Holy.jpg,nolink,25x25,Holy);1|&amp;ref(Spell/P_Fire.jpg,nolink,25x25,Fire);&amp;ref(Spell/P_Air.jpg,nolink,25x25,Air);&amp;ref(Spell/P_Water.jpg,nolink,25x25,Water);&amp;ref(Spell/P_Earth.jpg,nolink,25x25,Earth);&amp;ref(Spell/P_Nature.jpg,nolink,25x25,Nature);+1:100%|&amp;ref(Spell/P_Research.jpg,nolink,25x25,Research);9|&amp;ref(Nation/Sacred.jpg,nolink,25x25,Sacred);|
|Pontifex|&amp;ref(Nation/R_Foreign.jpg,nolink,25x25,Non-Fort Land);|&amp;ref(Spell/P_Fire.jpg,nolink,25x25,Fire);1&amp;ref(Spell/P_Holy.jpg,nolink,25x25,Holy);2||&amp;ref(Spell/P_Research.jpg,nolink,25x25,Research);7|&amp;ref(Nation/Sacred.jpg,nolink,25x25,Sacred);|
|Lar|&amp;ref(Item/Master-Ritualist.jpg,nolink,25x25,Ritual Spell);|&amp;ref(Spell/P_Water.jpg,nolink,25x25,Water);1&amp;ref(Spell/P_Earth.jpg,nolink,25x25,Earth);1&amp;ref(Spell/P_Nature.jpg,nolink,25x25,Nature);2||&amp;ref(Spell/P_Research.jpg,nolink,25x25,Research);13|&amp;ref(Nation/Sacred.jpg,nolink,25x25,Sacred);|
***固有呪文
|領域|名称|主系統|副系統|消費|使用場面|簡易分類|
|Conjuration Lv5|Contact Lar|&amp;ref(Spell/P_Nature.jpg,nolink,25x25,Nature);1||&amp;ref(Spell/V_Nature.jpg,nolink,25x25,Nature Gem);16|儀式/陸上専用|指揮官召喚|
|~|~|&gt;|&gt;|&gt;|&gt;|緑などの魔法を使う田舎の精霊Larを召喚します|
***固有アイテム
なし
**聖職
***支配圏特殊効果
なし
***聖職者特殊能力
なし
</v>
      </c>
    </row>
    <row r="4" spans="1:29" x14ac:dyDescent="0.15">
      <c r="A4" t="s">
        <v>2908</v>
      </c>
      <c r="B4" t="s">
        <v>2912</v>
      </c>
      <c r="C4" t="s">
        <v>2913</v>
      </c>
      <c r="D4" t="s">
        <v>3092</v>
      </c>
      <c r="E4" s="10" t="s">
        <v>5008</v>
      </c>
      <c r="F4" s="10" t="s">
        <v>5005</v>
      </c>
      <c r="G4" s="10"/>
      <c r="H4" t="s">
        <v>3100</v>
      </c>
      <c r="L4" t="s">
        <v>3078</v>
      </c>
      <c r="M4" t="s">
        <v>3080</v>
      </c>
      <c r="O4">
        <v>2</v>
      </c>
      <c r="Q4">
        <v>0</v>
      </c>
      <c r="S4">
        <v>500</v>
      </c>
      <c r="U4">
        <v>400</v>
      </c>
      <c r="W4" t="s">
        <v>5006</v>
      </c>
      <c r="X4" t="s">
        <v>5007</v>
      </c>
      <c r="Z4" t="str">
        <f t="shared" si="0"/>
        <v>|BGCOLOR(#FDFDFD):[[&amp;ref(Ulm.jpg,nolink,50x65,Ulm, Enigma of Steel);&gt;./Ulm]]</v>
      </c>
      <c r="AA4" t="str">
        <f t="shared" ca="1" si="1"/>
        <v>|BGCOLOR(#FAEBD7):[[''Ulm''&gt;./Ulm]]</v>
      </c>
      <c r="AB4" t="str">
        <f t="shared" ca="1" si="2"/>
        <v>|CENTER:130|CENTER:130|CENTER:130|CENTER:130|CENTER:130|c
|BGCOLOR(#FAEBD7):[[''Arcoscephale''&gt;./Arcoscephale]]|BGCOLOR(#FAEBD7):[[''Ermor''&gt;./Ermor]]|BGCOLOR(#FAEBD7):[[''Ulm''&gt;./Ulm]]</v>
      </c>
      <c r="AC4" t="str">
        <f ca="1">CONCATENATE("*",B4,", ",C4,CHAR(10),E4,CHAR(10),"**国勢",CHAR(10),"|種族|",F4,"|",CHAR(10),"|経済|",G4,"|",CHAR(10),"|気候|",IF(H4&lt;&gt;"",REPT(SUBSTITUTE(SUBSTITUTE(LEFT(H4,4),"Heat","&amp;ref(Spell/S_Heat.jpg,nolink,25x25,Heat);"),"Cold","&amp;ref(Spell/S_Cold.jpg,nolink,25x25,Cold);"),RIGHT(H4,1)),""),"|",CHAR(10),"|祝福|",SUBSTITUTE(SUBSTITUTE(SUBSTITUTE(SUBSTITUTE(SUBSTITUTE(SUBSTITUTE(SUBSTITUTE(SUBSTITUTE(J4,"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amp;" "&amp;B4&amp;" 指揮官 S",Troops!$A:$A,0)&amp;":AJ"&amp;MATCH(A4&amp;" "&amp;B4&amp;" 指揮官 E",Troops!$A:$A,0))),myConcat(INDIRECT("Troops!AJ"&amp;MATCH(A4&amp;" "&amp;B4&amp;" 指揮官 S",Troops!$A:$A,0)))),CHAR(10),"***兵士",CHAR(10),"|名称|種別|コスト|&gt;|雇用条件|指揮枠|行軍|",CHAR(10),IFERROR(myConcat(INDIRECT("Troops!AJ"&amp;MATCH(A4&amp;" "&amp;B4&amp;" 兵士 S",Troops!$A:$A,0)&amp;":AJ"&amp;MATCH(A4&amp;" "&amp;B4&amp;" 兵士 E",Troops!$A:$A,0))),myConcat(INDIRECT("Troops!AJ"&amp;MATCH(A4&amp;" "&amp;B4&amp;" 指揮官 S",Troops!$A:$A,0)))),"**守備隊",CHAR(10),"|種別|指揮官|兵士|備考|",CHAR(10),IFERROR(myConcat(INDIRECT("Defence!H"&amp;MATCH(A4&amp;" "&amp;B4&amp;" S",Defence!$A:$A,0)&amp;":H"&amp;MATCH(A4&amp;" "&amp;B4&amp;" E",Defence!$A:$A,0))),myConcat(INDIRECT("Defence!H"&amp;MATCH(A4&amp;" "&amp;B4&amp;" S",Defence!$A:$A,0)))),CHAR(10),"**建造物",CHAR(10),"***首都要塞",CHAR(10),"|名称|管理力|指揮官雇用|兵士雇用|食糧庫|守備隊倍率|防壁強度|",CHAR(10),VLOOKUP(L4,Fort!$D:$M,10,FALSE),CHAR(10),"***陸上要塞",CHAR(10),"|名称|建造費|工期|管理力|指揮官雇用|兵士雇用|食糧庫|守備隊倍率|防壁強度|",CHAR(10),IF(R4="",IFERROR(myConcat(INDIRECT("Fort!N"&amp;MATCH(M4&amp;"1",Fort!$A:$A,0)&amp;":N"&amp;MATCH(M4&amp;O4,Fort!$A:$A,0))),myConcat(INDIRECT("Fort!N"&amp;MATCH(N4&amp;"1",Fort!$A:$A,0)))),IFERROR(myConcat(INDIRECT("Fort!O"&amp;MATCH(M4&amp;"1",Fort!$A:$A,0)&amp;":O"&amp;MATCH(M4&amp;O4,Fort!$A:$A,0))),myConcat(INDIRECT("Fort!O"&amp;MATCH(N4&amp;"1",Fort!$A:$A,0))))),CHAR(10),"***水中要塞",CHAR(10),IF(R4="",IFERROR("|名称|建造費|工期|管理力|指揮官雇用|兵士雇用|食糧庫|守備隊倍率|防壁強度|"&amp;CHAR(10)&amp;IFERROR(myConcat(INDIRECT("Fort!N"&amp;MATCH(N4&amp;"1",Fort!$A:$A,0)&amp;":N"&amp;MATCH(N4&amp;P4,Fort!$A:$A,0))),myConcat(INDIRECT("Fort!N"&amp;MATCH(N4&amp;"1",Fort!$A:$A,0)))),"建造不可"),IFERROR("|名称|建造費|工期|管理力|指揮官雇用|兵士雇用|食糧庫|守備隊倍率|防壁強度|"&amp;CHAR(10)&amp;IFERROR(myConcat(INDIRECT("Fort!O"&amp;MATCH(N4&amp;"1",Fort!$A:$A,0)&amp;":O"&amp;MATCH(N4&amp;P4,Fort!$A:$A,0))),myConcat(INDIRECT("Fort!O"&amp;MATCH(N4&amp;"1",Fort!$A:$A,0)))),"建造不可")),CHAR(10),"***研究所と寺院",CHAR(10),"|設備|費用|特殊効果|",CHAR(10),"|研究所|",IF(S4&lt;&gt;500,"''"&amp;S4&amp;"''",S4),"|",T4,"|",CHAR(10),"|寺院|",IF(U4&lt;&gt;400,"''"&amp;U4&amp;"''",U4),"|",V4,"|",CHAR(10),"**魔法",CHAR(10),"***魔法資源",CHAR(10),"|魔法土地|",W4,"|",CHAR(10),"|宝石収入|",SUBSTITUTE(SUBSTITUTE(SUBSTITUTE(SUBSTITUTE(SUBSTITUTE(SUBSTITUTE(SUBSTITUTE(SUBSTITUTE(X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Slave);"),"|",CHAR(10),"|特殊機能|",Y4,"|",CHAR(10),"***魔法技能",CHAR(10),"|名称|雇用|固定魔力|変動魔力|研究力|特殊能力|",CHAR(10),IFERROR(myConcat(INDIRECT("MagicSkill!AM"&amp;MATCH(A4&amp;" "&amp;B4&amp;" S",MagicSkill!$A:$A,0)&amp;":AM"&amp;MATCH(A4&amp;" "&amp;B4&amp;" E",MagicSkill!$A:$A,0))),myConcat(INDIRECT("MagicSkill!AM"&amp;MATCH(A4&amp;" "&amp;B4&amp;" S",MagicSkill!$A:$A,0)))),CHAR(10),"***固有呪文",CHAR(10),IFERROR(CHAR(10)&amp;"|領域|名称|主系統|副系統|消費|使用場面|簡易分類|"&amp;CHAR(10)&amp;IFERROR(myConcat(INDIRECT("NationalSpellWork!E"&amp;MATCH(A4&amp;" "&amp;B4&amp;" S",NationalSpellWork!$A:$A,0)&amp;":E"&amp;MATCH(A4&amp;" "&amp;B4&amp;" E",NationalSpellWork!$A:$A,0))),myConcat(INDIRECT("NationalSpellWork!E"&amp;MATCH(A4&amp;" "&amp;B4&amp;" S",NationalSpellWork!$A:$A,0)))),"なし"),CHAR(10),"***固有アイテム",CHAR(10),IFERROR(IFERROR(myConcat(INDIRECT("NationalItemWork!E"&amp;MATCH(A4&amp;" "&amp;B4&amp;" S",NationalItemWork!$A:$A,0)&amp;":E"&amp;MATCH(A4&amp;" "&amp;B4&amp;" E",NationalItemWork!$A:$A,0))),myConcat(INDIRECT("NationalItemWork!E"&amp;MATCH(A4&amp;" "&amp;B4&amp;" S",NationalItemWork!$A:$A,0)))),"なし"),CHAR(10),"**聖職",CHAR(10),"***支配圏特殊効果",CHAR(10),IF(I4&lt;&gt;"",I4,"なし"),CHAR(10),"***聖職者特殊能力",CHAR(10),IF(K4&lt;&gt;"",K4,"なし"),CHAR(10))</f>
        <v xml:space="preserve">*Ulm, Enigma of Steel
Ulmは寒冷な山々と深い森林の地です。
この荒涼たる地には、何年も前に気高く獰猛な蛮族らが定住しました。
彼らの血脈は、森の民を標準的な人間よりも強靭に、そして寒冷な気候に強くしました。
成人すると、若者たちは直ちに一本の短剣を与えられ、最初の降雪と共に森に置き去りにされます。
その冬を生き残った者だけが、家族の許に戻ることを許されます。
Ulmの蛮族は、族長と、鋼鉄の謎を追い求める戦闘鍛冶によって支配されます。
鋼は神聖なる金属であり、それを造り出す者もまた神聖視されます。
鍛冶は神に生贄を捧げることと同義となり、他の如何なる文明もそれほどの魔法の品の製造技術を発達させませんでした。
馬は珍しく、戦争にそれを用いる者は軽蔑されます。
一方で奇襲は一般的で、多くの戦士は敵に白兵戦を仕掛けるために隠密行動を用います。
**国勢
|種族|人間|
|経済||
|気候|&amp;ref(Spell/S_Cold.jpg,nolink,25x25,Cold);|
|祝福||
**正規軍
***指揮官
|名称|種別|コスト|&gt;|雇用条件|指揮能力|行軍|
|BGCOLOR(#F5F5F5):Warrior Scout|斥候|&amp;ref(Nation/C_Gold.jpg,nolink,25x25,Gold);25&amp;ref(Nation/C_Resource.jpg,nolink,25x25,Resource);10&amp;ref(Nation/C_Command.jpg,nolink,25x25,Commander Point);1|&amp;ref(Nation/R_Fort.jpg,nolink,25x25,Land Fortress);&amp;ref(Nation/R_Forest.jpg,nolink,25x25,Any Forest);&amp;ref(Nation/R_Mountain.jpg,nolink,25x25,Any Highland/Mountains);|||16&amp;ref(Nation/Stealthy.jpg,nolink,25x25,Stealthy (40));&amp;ref(Nation/Forest-Survival.jpg,nolink,25x25,Forest Survival);&amp;ref(Nation/Mountain-Survival.jpg,nolink,25x25,Mountain Survival);&amp;ref(Nation/Snow-Move.jpg,nolink,25x25,Snow Move);|
|~|&gt;|&gt;|&gt;|&gt;|&gt;|BGCOLOR(#F5F5F5):雪道にも強い蛮族の斥候。装備も無駄に良い|
|BGCOLOR(#F5F5F5):Warrior Chief|指揮官|&amp;ref(Nation/C_Gold.jpg,nolink,25x25,Gold);75&amp;ref(Nation/C_Resource.jpg,nolink,25x25,Resource);17&amp;ref(Nation/C_Command.jpg,nolink,25x25,Commander Point);1|&amp;ref(Nation/R_Fort.jpg,nolink,25x25,Land Fortress);&amp;ref(Nation/R_Forest.jpg,nolink,25x25,Any Forest);&amp;ref(Nation/R_Mountain.jpg,nolink,25x25,Any Highland/Mountains);||&amp;ref(Nation/Squad.jpg,nolink,25x25,Squad);3&amp;ref(Nation/LivingLead.jpg,nolink,25x25,Leadership);80|14&amp;ref(Nation/Stealthy.jpg,nolink,25x25,Stealthy (40));&amp;ref(Nation/Forest-Survival.jpg,nolink,25x25,Forest Survival);&amp;ref(Nation/Mountain-Survival.jpg,nolink,25x25,Mountain Survival);&amp;ref(Nation/Snow-Move.jpg,nolink,25x25,Snow Move);|
|~|&gt;|&gt;|&gt;|&gt;|&gt;|BGCOLOR(#F5F5F5):標準的な指揮官。兵士共々森、山、雪に強い|
|BGCOLOR(#F5F5F5):Warrior Smith|魔術師|&amp;ref(Nation/C_Gold.jpg,nolink,25x25,Gold);110&amp;ref(Nation/C_Resource.jpg,nolink,25x25,Resource);13&amp;ref(Nation/C_Command.jpg,nolink,25x25,Commander Point);2|&amp;ref(Nation/R_Fort.jpg,nolink,25x25,Land Fortress);|&amp;ref(Spell/P_Research.jpg,nolink,25x25,Lab Needed);|&amp;ref(Nation/Squad.jpg,nolink,25x25,Squad);2&amp;ref(Nation/LivingLead.jpg,nolink,25x25,Leadership);40+&amp;ref(Nation/MagicLead.jpg,nolink,25x25,Magic Leadership);5+|14&amp;ref(Nation/Forest-Survival.jpg,nolink,25x25,Forest Survival);&amp;ref(Nation/Mountain-Survival.jpg,nolink,25x25,Mountain Survival);&amp;ref(Nation/Snow-Move.jpg,nolink,25x25,Snow Move);|
|~|&gt;|&gt;|&gt;|&gt;|&gt;|BGCOLOR(#F5F5F5):地などの魔法技能を持つ鍛冶屋。要塞へ追加資源を提供する|
|BGCOLOR(#F5F5F5):Shaman|聖職者&amp;ref(Nation/Sacred.jpg,nolink,25x25,Sacred);|&amp;ref(Nation/C_Gold.jpg,nolink,25x25,Gold);130&amp;ref(Nation/C_Resource.jpg,nolink,25x25,Resource);5&amp;ref(Nation/C_Command.jpg,nolink,25x25,Commander Point);2|&amp;ref(Nation/R_Fort.jpg,nolink,25x25,Land Fortress);&amp;ref(Nation/R_Forest.jpg,nolink,25x25,Any Forest);&amp;ref(Nation/R_Mountain.jpg,nolink,25x25,Any Highland/Mountains);|&amp;ref(Spell/P_Research.jpg,nolink,25x25,Lab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Leadership);0+|16&amp;ref(Nation/Stealthy.jpg,nolink,25x25,Stealthy (40));&amp;ref(Nation/Forest-Survival.jpg,nolink,25x25,Forest Survival);&amp;ref(Nation/Mountain-Survival.jpg,nolink,25x25,Mountain Survival);&amp;ref(Nation/Snow-Move.jpg,nolink,25x25,Snow Move);|
|~|&gt;|&gt;|&gt;|&gt;|&gt;|BGCOLOR(#F5F5F5):レベル1の聖職者。地などの魔法技能も持つ。研究は苦手|
|BGCOLOR(#F5F5F5):Antlered Shaman|聖職者&amp;ref(Nation/Sacred.jpg,nolink,25x25,Sacred);|&amp;ref(Nation/C_Gold.jpg,nolink,25x25,Gold);220&amp;ref(Nation/C_Resource.jpg,nolink,25x25,Resource);5&amp;ref(Nation/C_Command.jpg,nolink,25x25,Commander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Leadership);20+&amp;ref(Nation/UndeadLead.jpg,nolink,25x25,Undead Leadership);0+|16&amp;ref(Nation/Stealthy.jpg,nolink,25x25,Stealthy (40));&amp;ref(Nation/Forest-Survival.jpg,nolink,25x25,Forest Survival);&amp;ref(Nation/Mountain-Survival.jpg,nolink,25x25,Mountain Survival);&amp;ref(Nation/Snow-Move.jpg,nolink,25x25,Snow Move);|
|~|&gt;|&gt;|&gt;|&gt;|&gt;|BGCOLOR(#F5F5F5):レベル1の聖職者。地や緑などの魔法技能も持つ|
***兵士
|名称|種別|コスト|&gt;|雇用条件|指揮枠|行軍|
|BGCOLOR(#F5F5F5):Archer|射手|&amp;ref(Nation/C_Gold.jpg,nolink,25x25,Gold);10&amp;ref(Nation/C_Resource.jpg,nolink,25x25,Resource);6&amp;ref(Nation/C_Recruitment.jpg,nolink,25x25,Recruitment Point);9|&amp;ref(Nation/R_Fort.jpg,nolink,25x25,Land Fortress);&amp;ref(Nation/R_Forest.jpg,nolink,25x25,Any Forest);&amp;ref(Nation/R_Mountain.jpg,nolink,25x25,Any Highland/Mountains);||&amp;ref(Nation/LivingLead.jpg,nolink,25x25,Living);|16&amp;ref(Nation/Forest-Survival.jpg,nolink,25x25,Forest Survival);&amp;ref(Nation/Mountain-Survival.jpg,nolink,25x25,Mountain Survival);&amp;ref(Nation/Snow-Move.jpg,nolink,25x25,Snow Move);|
|~|&gt;|&gt;|&gt;|&gt;|&gt;|BGCOLOR(#F5F5F5):高精度の弓兵。士気やHPなども優秀|
|BGCOLOR(#F5F5F5):Warrior Maiden|射手|&amp;ref(Nation/C_Gold.jpg,nolink,25x25,Gold);12&amp;ref(Nation/C_Resource.jpg,nolink,25x25,Resource);13&amp;ref(Nation/C_Recruitment.jpg,nolink,25x25,Recruitment Point);14|&amp;ref(Nation/R_Fort.jpg,nolink,25x25,Land Fortress);||&amp;ref(Nation/LivingLead.jpg,nolink,25x25,Living);|14&amp;ref(Nation/Stealthy.jpg,nolink,25x25,Stealthy (40));&amp;ref(Nation/Forest-Survival.jpg,nolink,25x25,Forest Survival);&amp;ref(Nation/Mountain-Survival.jpg,nolink,25x25,Mountain Survival);&amp;ref(Nation/Snow-Move.jpg,nolink,25x25,Snow Move);|
|~|&gt;|&gt;|&gt;|&gt;|&gt;|BGCOLOR(#F5F5F5):さらに有能な弓兵。装備も良く潜伏も行える|
|BGCOLOR(#F5F5F5):Axe Warrior|歩兵|&amp;ref(Nation/C_Gold.jpg,nolink,25x25,Gold);10&amp;ref(Nation/C_Resource.jpg,nolink,25x25,Resource);10&amp;ref(Nation/C_Recruitment.jpg,nolink,25x25,Recruitment Point);9|&amp;ref(Nation/R_Fort.jpg,nolink,25x25,Land Fortress);&amp;ref(Nation/R_Forest.jpg,nolink,25x25,Any Forest);&amp;ref(Nation/R_Mountain.jpg,nolink,25x25,Any Highland/Mountains);||&amp;ref(Nation/LivingLead.jpg,nolink,25x25,Living);|14&amp;ref(Nation/Stealthy.jpg,nolink,25x25,Stealthy (40));&amp;ref(Nation/Forest-Survival.jpg,nolink,25x25,Forest Survival);&amp;ref(Nation/Mountain-Survival.jpg,nolink,25x25,Mountain Survival);&amp;ref(Nation/Snow-Move.jpg,nolink,25x25,Snow Move);|
|~|&gt;|&gt;|&gt;|&gt;|&gt;|BGCOLOR(#F5F5F5):斧二つと投斧を持つ歩兵。命中率の低さを威力と手数で補う|
|BGCOLOR(#F5F5F5):Warrior|歩兵|&amp;ref(Nation/C_Gold.jpg,nolink,25x25,Gold);10&amp;ref(Nation/C_Resource.jpg,nolink,25x25,Resource);10&amp;ref(Nation/C_Recruitment.jpg,nolink,25x25,Recruitment Point);9|&amp;ref(Nation/R_Fort.jpg,nolink,25x25,Land Fortress);&amp;ref(Nation/R_Forest.jpg,nolink,25x25,Any Forest);&amp;ref(Nation/R_Mountain.jpg,nolink,25x25,Any Highland/Mountains);||&amp;ref(Nation/LivingLead.jpg,nolink,25x25,Living);|14&amp;ref(Nation/Stealthy.jpg,nolink,25x25,Stealthy (40));&amp;ref(Nation/Forest-Survival.jpg,nolink,25x25,Forest Survival);&amp;ref(Nation/Mountain-Survival.jpg,nolink,25x25,Mountain Survival);&amp;ref(Nation/Snow-Move.jpg,nolink,25x25,Snow Move);|
|~|&gt;|&gt;|&gt;|&gt;|&gt;|BGCOLOR(#F5F5F5):長剣と斧を持つ歩兵。投擲はないが接近戦にはより強い|
|BGCOLOR(#F5F5F5):Forest Warrior|歩兵|&amp;ref(Nation/C_Gold.jpg,nolink,25x25,Gold);12&amp;ref(Nation/C_Resource.jpg,nolink,25x25,Resource);16&amp;ref(Nation/C_Recruitment.jpg,nolink,25x25,Recruitment Point);14|&amp;ref(Nation/R_Fort.jpg,nolink,25x25,Land Fortress);&amp;ref(Nation/R_Forest.jpg,nolink,25x25,Any Forest);||&amp;ref(Nation/LivingLead.jpg,nolink,25x25,Living);|12&amp;ref(Nation/Forest-Survival.jpg,nolink,25x25,Forest Survival);&amp;ref(Nation/Mountain-Survival.jpg,nolink,25x25,Mountain Survival);&amp;ref(Nation/Snow-Move.jpg,nolink,25x25,Snow Move);|
|~|&gt;|&gt;|&gt;|&gt;|&gt;|BGCOLOR(#F5F5F5):斧二つと投斧を持つ歩兵。潜伏能力を代償に能力が総じて向上|
|BGCOLOR(#F5F5F5):Mountain Warrior|歩兵|&amp;ref(Nation/C_Gold.jpg,nolink,25x25,Gold);12&amp;ref(Nation/C_Resource.jpg,nolink,25x25,Resource);16&amp;ref(Nation/C_Recruitment.jpg,nolink,25x25,Recruitment Point);14|&amp;ref(Nation/R_Fort.jpg,nolink,25x25,Land Fortress);&amp;ref(Nation/R_Mountain.jpg,nolink,25x25,Any Highland/Mountains);||&amp;ref(Nation/LivingLead.jpg,nolink,25x25,Living);|12&amp;ref(Nation/Forest-Survival.jpg,nolink,25x25,Forest Survival);&amp;ref(Nation/Mountain-Survival.jpg,nolink,25x25,Mountain Survival);&amp;ref(Nation/Snow-Move.jpg,nolink,25x25,Snow Move);|
|~|&gt;|&gt;|&gt;|&gt;|&gt;|BGCOLOR(#F5F5F5):長剣と斧を持つ歩兵。やはり潜伏はできないが能力は高め|
|BGCOLOR(#F5F5F5):Shield Maiden|歩兵|&amp;ref(Nation/C_Gold.jpg,nolink,25x25,Gold);13&amp;ref(Nation/C_Resource.jpg,nolink,25x25,Resource);13&amp;ref(Nation/C_Recruitment.jpg,nolink,25x25,Recruitment Point);16|&amp;ref(Nation/R_Fort.jpg,nolink,25x25,Land Fortress);||&amp;ref(Nation/LivingLead.jpg,nolink,25x25,Living);|14&amp;ref(Nation/Stealthy.jpg,nolink,25x25,Stealthy (40));&amp;ref(Nation/Forest-Survival.jpg,nolink,25x25,Forest Survival);&amp;ref(Nation/Mountain-Survival.jpg,nolink,25x25,Mountain Survival);&amp;ref(Nation/Snow-Move.jpg,nolink,25x25,Snow Move);|
|~|&gt;|&gt;|&gt;|&gt;|&gt;|BGCOLOR(#F5F5F5):小剣と盾を持つ歩兵。射撃への備えとして重要な存在|
|BGCOLOR(#F5F5F5):Steel Maiden|歩兵|&amp;ref(Nation/C_Gold.jpg,nolink,25x25,Gold);14&amp;ref(Nation/C_Resource.jpg,nolink,25x25,Resource);13&amp;ref(Nation/C_Recruitment.jpg,nolink,25x25,Recruitment Point);18|&amp;ref(Nation/R_Fort.jpg,nolink,25x25,Land Fortress);||&amp;ref(Nation/LivingLead.jpg,nolink,25x25,Living);|14&amp;ref(Nation/Stealthy.jpg,nolink,25x25,Stealthy (40));&amp;ref(Nation/Forest-Survival.jpg,nolink,25x25,Forest Survival);&amp;ref(Nation/Mountain-Survival.jpg,nolink,25x25,Mountain Survival);&amp;ref(Nation/Snow-Move.jpg,nolink,25x25,Snow Move);|
|~|&gt;|&gt;|&gt;|&gt;|&gt;|BGCOLOR(#F5F5F5):小剣二つを持つ歩兵。攻撃力は低めだが命中率が高い|
|BGCOLOR(#F5F5F5):Iron Warrior|歩兵|&amp;ref(Nation/C_Gold.jpg,nolink,25x25,Gold);14&amp;ref(Nation/C_Resource.jpg,nolink,25x25,Resource);13&amp;ref(Nation/C_Recruitment.jpg,nolink,25x25,Recruitment Point);18|&amp;ref(Nation/R_Fort.jpg,nolink,25x25,Land Fortress);||&amp;ref(Nation/LivingLead.jpg,nolink,25x25,Living);|12&amp;ref(Nation/Forest-Survival.jpg,nolink,25x25,Forest Survival);&amp;ref(Nation/Mountain-Survival.jpg,nolink,25x25,Mountain Survival);&amp;ref(Nation/Snow-Move.jpg,nolink,25x25,Snow Move);|
|~|&gt;|&gt;|&gt;|&gt;|&gt;|BGCOLOR(#F5F5F5):大槌を持つ歩兵。一撃が非常に重い|
|BGCOLOR(#F5F5F5):Steel Warrior|歩兵&amp;ref(Nation/Sacred.jpg,nolink,25x25,Sacred);|&amp;ref(Nation/C_Gold.jpg,nolink,25x25,Gold);28&amp;ref(Nation/C_Resource.jpg,nolink,25x25,Resource);17&amp;ref(Nation/C_Recruitment.jpg,nolink,25x25,Recruitment Point);31|&amp;ref(Nation/R_Capital.jpg,nolink,25x25,National Capital);|&amp;ref(Spell/P_Holy.jpg,nolink,25x25,Temple Needed);|&amp;ref(Nation/LivingLead.jpg,nolink,25x25,Living);|12&amp;ref(Nation/Forest-Survival.jpg,nolink,25x25,Forest Survival);&amp;ref(Nation/Mountain-Survival.jpg,nolink,25x25,Mountain Survival);&amp;ref(Nation/Snow-Move.jpg,nolink,25x25,Snow Move);|
|~|&gt;|&gt;|&gt;|&gt;|&gt;|BGCOLOR(#F5F5F5):大剣を持つ歩兵。他よりも若干冷気耐性が高い|
**守備隊
|種別|指揮官|兵士|備考|
|陸上下位|Warrior Chief|Archer:10　Warrior:10||
|陸上上位|Shaman|Axe Warrior||
|陸上要塞|Warrior Chief|Archer:10||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|魔法土地|The Wheel of Pain, Irminsul|
|宝石収入|&amp;ref(Spell/V_Earth.jpg,nolink,25x25,Earth Gem);3&amp;ref(Spell/V_Death.jpg,nolink,25x25,Death Gem);1&amp;ref(Spell/V_Nature.jpg,nolink,25x25,Nature Gem);2|
|特殊機能||
***魔法技能
|名称|雇用|固定魔力|変動魔力|研究力|特殊能力|
|Warrior Smith|&amp;ref(Nation/R_Fort.jpg,nolink,25x25,Land Fortress);|&amp;ref(Spell/P_Earth.jpg,nolink,25x25,Earth);1|&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50%|&amp;ref(Spell/P_Research.jpg,nolink,25x25,Research);9+|&amp;ref(Nation/Resource-Bonus.jpg,nolink,25x25,Resource Bonus (5));|
|Shaman|&amp;ref(Nation/R_Fort.jpg,nolink,25x25,Land Fortress);&amp;ref(Nation/R_Forest.jpg,nolink,25x25,Any Forest);&amp;ref(Nation/R_Mountain.jpg,nolink,25x25,Any Highland/Mountains);|&amp;ref(Spell/P_Earth.jpg,nolink,25x25,Earth);1&amp;ref(Spell/P_Holy.jpg,nolink,25x25,Holy);1|&amp;ref(Spell/P_Fire.jpg,nolink,25x25,Fire);&amp;ref(Spell/P_Earth.jpg,nolink,25x25,Earth);&amp;ref(Spell/P_Death.jpg,nolink,25x25,Death);&amp;ref(Spell/P_Nature.jpg,nolink,25x25,Nature);+1:100%&amp;br;&amp;ref(Spell/P_Fire.jpg,nolink,25x25,Fire);&amp;ref(Spell/P_Earth.jpg,nolink,25x25,Earth);&amp;ref(Spell/P_Death.jpg,nolink,25x25,Death);&amp;ref(Spell/P_Nature.jpg,nolink,25x25,Nature);+1:50%|&amp;ref(Spell/P_Research.jpg,nolink,25x25,Research);7+|&amp;ref(Nation/Inept-Researcher.jpg,nolink,25x25,Inept Researcher (-2));&amp;ref(Nation/Sacred.jpg,nolink,25x25,Sacred);|
|Antlered Shaman|&amp;ref(Nation/R_Capital.jpg,nolink,25x25,National Capital);|&amp;ref(Spell/P_Earth.jpg,nolink,25x25,Earth);2&amp;ref(Spell/P_Nature.jpg,nolink,25x25,Nature);2&amp;ref(Spell/P_Holy.jpg,nolink,25x25,Holy);1|&amp;ref(Spell/P_Fire.jpg,nolink,25x25,Fire);&amp;ref(Spell/P_Earth.jpg,nolink,25x25,Earth);&amp;ref(Spell/P_Death.jpg,nolink,25x25,Death);&amp;ref(Spell/P_Nature.jpg,nolink,25x25,Nature);+1:10%|&amp;ref(Spell/P_Research.jpg,nolink,25x25,Research);13+|&amp;ref(Nation/Sacred.jpg,nolink,25x25,Sacred);|
***固有呪文
|領域|名称|主系統|副系統|消費|使用場面|簡易分類|
|Conjuration Lv3|Sloth of Bears|&amp;ref(Spell/P_Nature.jpg,nolink,25x25,Nature);2||&amp;ref(Spell/V_Nature.jpg,nolink,25x25,Nature Gem);10|儀式/陸上専用|兵士召喚|
|~|~|&gt;|&gt;|&gt;|&gt;|強靭なGreat Bearを10+体召喚します|
***固有アイテム
なし
**聖職
***支配圏特殊効果
なし
***聖職者特殊能力
なし
</v>
      </c>
    </row>
    <row r="5" spans="1:29" x14ac:dyDescent="0.15">
      <c r="A5" t="s">
        <v>2908</v>
      </c>
      <c r="B5" t="s">
        <v>2914</v>
      </c>
      <c r="C5" t="s">
        <v>2915</v>
      </c>
      <c r="D5" t="s">
        <v>3092</v>
      </c>
      <c r="E5" s="10" t="s">
        <v>5108</v>
      </c>
      <c r="F5" s="10" t="s">
        <v>5005</v>
      </c>
      <c r="G5" s="10"/>
      <c r="L5" t="s">
        <v>3075</v>
      </c>
      <c r="M5" t="s">
        <v>3081</v>
      </c>
      <c r="O5">
        <v>2</v>
      </c>
      <c r="Q5">
        <v>0</v>
      </c>
      <c r="S5">
        <v>500</v>
      </c>
      <c r="U5">
        <v>200</v>
      </c>
      <c r="V5" t="s">
        <v>5689</v>
      </c>
      <c r="W5" t="s">
        <v>5012</v>
      </c>
      <c r="X5" t="s">
        <v>5013</v>
      </c>
      <c r="Z5" t="str">
        <f t="shared" si="0"/>
        <v>|BGCOLOR(#FDFDFD):[[&amp;ref(Marverni.jpg,nolink,50x65,Marverni, Time of Druids);&gt;./Marverni]]</v>
      </c>
      <c r="AA5" t="str">
        <f t="shared" ca="1" si="1"/>
        <v>|BGCOLOR(#FAEBD7):[[''Marverni''&gt;./Marverni]]</v>
      </c>
      <c r="AB5" t="str">
        <f t="shared" ca="1" si="2"/>
        <v>|CENTER:130|CENTER:130|CENTER:130|CENTER:130|CENTER:130|c
|BGCOLOR(#FAEBD7):[[''Arcoscephale''&gt;./Arcoscephale]]|BGCOLOR(#FAEBD7):[[''Ermor''&gt;./Ermor]]|BGCOLOR(#FAEBD7):[[''Ulm''&gt;./Ulm]]|BGCOLOR(#FAEBD7):[[''Marverni''&gt;./Marverni]]</v>
      </c>
      <c r="AC5" t="str">
        <f ca="1">CONCATENATE("*",B5,", ",C5,CHAR(10),E5,CHAR(10),"**国勢",CHAR(10),"|種族|",F5,"|",CHAR(10),"|経済|",G5,"|",CHAR(10),"|気候|",IF(H5&lt;&gt;"",REPT(SUBSTITUTE(SUBSTITUTE(LEFT(H5,4),"Heat","&amp;ref(Spell/S_Heat.jpg,nolink,25x25,Heat);"),"Cold","&amp;ref(Spell/S_Cold.jpg,nolink,25x25,Cold);"),RIGHT(H5,1)),""),"|",CHAR(10),"|祝福|",SUBSTITUTE(SUBSTITUTE(SUBSTITUTE(SUBSTITUTE(SUBSTITUTE(SUBSTITUTE(SUBSTITUTE(SUBSTITUTE(J5,"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amp;" "&amp;B5&amp;" 指揮官 S",Troops!$A:$A,0)&amp;":AJ"&amp;MATCH(A5&amp;" "&amp;B5&amp;" 指揮官 E",Troops!$A:$A,0))),myConcat(INDIRECT("Troops!AJ"&amp;MATCH(A5&amp;" "&amp;B5&amp;" 指揮官 S",Troops!$A:$A,0)))),CHAR(10),"***兵士",CHAR(10),"|名称|種別|コスト|&gt;|雇用条件|指揮枠|行軍|",CHAR(10),IFERROR(myConcat(INDIRECT("Troops!AJ"&amp;MATCH(A5&amp;" "&amp;B5&amp;" 兵士 S",Troops!$A:$A,0)&amp;":AJ"&amp;MATCH(A5&amp;" "&amp;B5&amp;" 兵士 E",Troops!$A:$A,0))),myConcat(INDIRECT("Troops!AJ"&amp;MATCH(A5&amp;" "&amp;B5&amp;" 指揮官 S",Troops!$A:$A,0)))),"**守備隊",CHAR(10),"|種別|指揮官|兵士|備考|",CHAR(10),IFERROR(myConcat(INDIRECT("Defence!H"&amp;MATCH(A5&amp;" "&amp;B5&amp;" S",Defence!$A:$A,0)&amp;":H"&amp;MATCH(A5&amp;" "&amp;B5&amp;" E",Defence!$A:$A,0))),myConcat(INDIRECT("Defence!H"&amp;MATCH(A5&amp;" "&amp;B5&amp;" S",Defence!$A:$A,0)))),CHAR(10),"**建造物",CHAR(10),"***首都要塞",CHAR(10),"|名称|管理力|指揮官雇用|兵士雇用|食糧庫|守備隊倍率|防壁強度|",CHAR(10),VLOOKUP(L5,Fort!$D:$M,10,FALSE),CHAR(10),"***陸上要塞",CHAR(10),"|名称|建造費|工期|管理力|指揮官雇用|兵士雇用|食糧庫|守備隊倍率|防壁強度|",CHAR(10),IF(R5="",IFERROR(myConcat(INDIRECT("Fort!N"&amp;MATCH(M5&amp;"1",Fort!$A:$A,0)&amp;":N"&amp;MATCH(M5&amp;O5,Fort!$A:$A,0))),myConcat(INDIRECT("Fort!N"&amp;MATCH(N5&amp;"1",Fort!$A:$A,0)))),IFERROR(myConcat(INDIRECT("Fort!O"&amp;MATCH(M5&amp;"1",Fort!$A:$A,0)&amp;":O"&amp;MATCH(M5&amp;O5,Fort!$A:$A,0))),myConcat(INDIRECT("Fort!O"&amp;MATCH(N5&amp;"1",Fort!$A:$A,0))))),CHAR(10),"***水中要塞",CHAR(10),IF(R5="",IFERROR("|名称|建造費|工期|管理力|指揮官雇用|兵士雇用|食糧庫|守備隊倍率|防壁強度|"&amp;CHAR(10)&amp;IFERROR(myConcat(INDIRECT("Fort!N"&amp;MATCH(N5&amp;"1",Fort!$A:$A,0)&amp;":N"&amp;MATCH(N5&amp;P5,Fort!$A:$A,0))),myConcat(INDIRECT("Fort!N"&amp;MATCH(N5&amp;"1",Fort!$A:$A,0)))),"建造不可"),IFERROR("|名称|建造費|工期|管理力|指揮官雇用|兵士雇用|食糧庫|守備隊倍率|防壁強度|"&amp;CHAR(10)&amp;IFERROR(myConcat(INDIRECT("Fort!O"&amp;MATCH(N5&amp;"1",Fort!$A:$A,0)&amp;":O"&amp;MATCH(N5&amp;P5,Fort!$A:$A,0))),myConcat(INDIRECT("Fort!O"&amp;MATCH(N5&amp;"1",Fort!$A:$A,0)))),"建造不可")),CHAR(10),"***研究所と寺院",CHAR(10),"|設備|費用|特殊効果|",CHAR(10),"|研究所|",IF(S5&lt;&gt;500,"''"&amp;S5&amp;"''",S5),"|",T5,"|",CHAR(10),"|寺院|",IF(U5&lt;&gt;400,"''"&amp;U5&amp;"''",U5),"|",V5,"|",CHAR(10),"**魔法",CHAR(10),"***魔法資源",CHAR(10),"|魔法土地|",W5,"|",CHAR(10),"|宝石収入|",SUBSTITUTE(SUBSTITUTE(SUBSTITUTE(SUBSTITUTE(SUBSTITUTE(SUBSTITUTE(SUBSTITUTE(SUBSTITUTE(X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Slave);"),"|",CHAR(10),"|特殊機能|",Y5,"|",CHAR(10),"***魔法技能",CHAR(10),"|名称|雇用|固定魔力|変動魔力|研究力|特殊能力|",CHAR(10),IFERROR(myConcat(INDIRECT("MagicSkill!AM"&amp;MATCH(A5&amp;" "&amp;B5&amp;" S",MagicSkill!$A:$A,0)&amp;":AM"&amp;MATCH(A5&amp;" "&amp;B5&amp;" E",MagicSkill!$A:$A,0))),myConcat(INDIRECT("MagicSkill!AM"&amp;MATCH(A5&amp;" "&amp;B5&amp;" S",MagicSkill!$A:$A,0)))),CHAR(10),"***固有呪文",CHAR(10),IFERROR(CHAR(10)&amp;"|領域|名称|主系統|副系統|消費|使用場面|簡易分類|"&amp;CHAR(10)&amp;IFERROR(myConcat(INDIRECT("NationalSpellWork!E"&amp;MATCH(A5&amp;" "&amp;B5&amp;" S",NationalSpellWork!$A:$A,0)&amp;":E"&amp;MATCH(A5&amp;" "&amp;B5&amp;" E",NationalSpellWork!$A:$A,0))),myConcat(INDIRECT("NationalSpellWork!E"&amp;MATCH(A5&amp;" "&amp;B5&amp;" S",NationalSpellWork!$A:$A,0)))),"なし"),CHAR(10),"***固有アイテム",CHAR(10),IFERROR(IFERROR(myConcat(INDIRECT("NationalItemWork!E"&amp;MATCH(A5&amp;" "&amp;B5&amp;" S",NationalItemWork!$A:$A,0)&amp;":E"&amp;MATCH(A5&amp;" "&amp;B5&amp;" E",NationalItemWork!$A:$A,0))),myConcat(INDIRECT("NationalItemWork!E"&amp;MATCH(A5&amp;" "&amp;B5&amp;" S",NationalItemWork!$A:$A,0)))),"なし"),CHAR(10),"**聖職",CHAR(10),"***支配圏特殊効果",CHAR(10),IF(I5&lt;&gt;"",I5,"なし"),CHAR(10),"***聖職者特殊能力",CHAR(10),IF(K5&lt;&gt;"",K5,"なし"),CHAR(10))</f>
        <v xml:space="preserve">*Marverni, Time of Druids
Marverniは、ドルイドと宗教的な行政長官によって率いられる部族的な首長国です。
部族間には長い戦争と内紛の歴史がありますが、最近の情勢は部族を一つの目的の追求へと纏め上げました。
最も著名な部族は、Marverni、Ambibates、Eponi、そしてCarnutesです。
Sequaniは小さな部族ではありますが、彼らが多数のドルイドを擁するために影響力を持ちます。
Marverni部族の鍛冶師は鎖鎧の発明者と言われており、部族の貴族の多くがそれを用います。
卑しい生まれの戦士たちは、胸を露わにして戦います。
そのどちらもが、眠れる魔力を持つ入れ墨を持ちます。
Ambibatesは、その戦争の技能において知られています。
Eponiの貴族は馬に乗って戦い、彼らはこの国が持つ唯一の騎兵です。
Carnute部族は、ドルイドが毎年集うCarnutesの神聖なる森を護ります。
傷付けられると、Carnuteの戦士は狂戦士の怒りに落ちます。
Marverniの国において、イノシシは神聖なる象徴です。
**国勢
|種族|人間|
|経済||
|気候||
|祝福||
**正規軍
***指揮官
|名称|種別|コスト|&gt;|雇用条件|指揮能力|行軍|
|BGCOLOR(#F5F5F5):Marverni Scout|斥候|&amp;ref(Nation/C_Gold.jpg,nolink,25x25,Gold);25&amp;ref(Nation/C_Resource.jpg,nolink,25x25,Resource);2&amp;ref(Nation/C_Command.jpg,nolink,25x25,Commander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|~|&gt;|&gt;|&gt;|&gt;|&gt;|BGCOLOR(#F5F5F5):身軽な斥候。普通の斥候より僅かながら安い|
|BGCOLOR(#F5F5F5):Marverni Chieftain|指揮官|&amp;ref(Nation/C_Gold.jpg,nolink,25x25,Gold);50&amp;ref(Nation/C_Resource.jpg,nolink,25x25,Resource);17&amp;ref(Nation/C_Command.jpg,nolink,25x25,Commander Point);1|&amp;ref(Nation/R_Fort.jpg,nolink,25x25,Land Fortress);||&amp;ref(Nation/Squad.jpg,nolink,25x25,Squad);2&amp;ref(Nation/LivingLead.jpg,nolink,25x25,Leadership);60&amp;ref(Item/Inspirational.jpg,nolink,25x25,Inspirational (+1));|14|
|~|&gt;|&gt;|&gt;|&gt;|&gt;|BGCOLOR(#F5F5F5):標準的な指揮官。上限は低めだが士気は高めに維持できる|
|BGCOLOR(#F5F5F5):Ambibate Chieftain|指揮官|&amp;ref(Nation/C_Gold.jpg,nolink,25x25,Gold);55&amp;ref(Nation/C_Resource.jpg,nolink,25x25,Resource);17&amp;ref(Nation/C_Command.jpg,nolink,25x25,Commander Point);1|&amp;ref(Nation/R_Fort.jpg,nolink,25x25,Land Fortress);||&amp;ref(Nation/Squad.jpg,nolink,25x25,Squad);2&amp;ref(Nation/LivingLead.jpg,nolink,25x25,Leadership);60&amp;ref(Item/Inspirational.jpg,nolink,25x25,Inspirational (+1));|14|
|~|&gt;|&gt;|&gt;|&gt;|&gt;|BGCOLOR(#F5F5F5):標準的な指揮官二号。戦闘技能が高い程度|
|BGCOLOR(#F5F5F5):Carnute Chieftain|指揮官|&amp;ref(Nation/C_Gold.jpg,nolink,25x25,Gold);60&amp;ref(Nation/C_Resource.jpg,nolink,25x25,Resource);15&amp;ref(Nation/C_Command.jpg,nolink,25x25,Commander Point);1|&amp;ref(Nation/R_Fort.jpg,nolink,25x25,Land Fortress);||&amp;ref(Nation/Squad.jpg,nolink,25x25,Squad);2&amp;ref(Nation/LivingLead.jpg,nolink,25x25,Leadership);60&amp;ref(Item/Inspirational.jpg,nolink,25x25,Inspirational (+1));|14&amp;ref(Nation/Forest-Survival.jpg,nolink,25x25,Forest Survival);|
|~|&gt;|&gt;|&gt;|&gt;|&gt;|BGCOLOR(#F5F5F5):狂戦士な指揮官。森を抜けるのも得意|
|BGCOLOR(#F5F5F5):Eponi Chieftain|指揮官|&amp;ref(Nation/C_Gold.jpg,nolink,25x25,Gold);95&amp;ref(Nation/C_Resource.jpg,nolink,25x25,Resource);18&amp;ref(Nation/C_Command.jpg,nolink,25x25,Commander Point);1|&amp;ref(Nation/R_Fort.jpg,nolink,25x25,Land Fortress);||&amp;ref(Nation/Squad.jpg,nolink,25x25,Squad);3&amp;ref(Nation/LivingLead.jpg,nolink,25x25,Leadership);80&amp;ref(Item/Inspirational.jpg,nolink,25x25,Inspirational (+1));|20|
|~|&gt;|&gt;|&gt;|&gt;|&gt;|BGCOLOR(#F5F5F5):上位指揮官。騎乗しており行軍も早い|
|BGCOLOR(#F5F5F5):Vergobret|聖職者&amp;ref(Nation/Sacred.jpg,nolink,25x25,Sacred);|&amp;ref(Nation/C_Gold.jpg,nolink,25x25,Gold);65&amp;ref(Nation/C_Resource.jpg,nolink,25x25,Resource);1&amp;ref(Nation/C_Command.jpg,nolink,25x25,Commander Point);1|&amp;ref(Nation/R_Fort.jpg,nolink,25x25,Land Fortress);|&amp;ref(Spell/P_Holy.jpg,nolink,25x25,Temple Needed);|&amp;ref(Nation/Squad.jpg,nolink,25x25,Squad);2&amp;ref(Nation/LivingLead.jpg,nolink,25x25,Leadership);80|14|
|~|&gt;|&gt;|&gt;|&gt;|&gt;|BGCOLOR(#F5F5F5):レベル1の聖職者。指揮官も兼ねるが高齢|
|BGCOLOR(#F5F5F5):Sequani Stargazer|魔術師|&amp;ref(Nation/C_Gold.jpg,nolink,25x25,Gold);45&amp;ref(Nation/C_Resource.jpg,nolink,25x25,Resource);1&amp;ref(Nation/C_Command.jpg,nolink,25x25,Commander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Leadership);10|16|
|~|&gt;|&gt;|&gt;|&gt;|&gt;|BGCOLOR(#F5F5F5):星の魔法技能を持つ占師。不幸の発生を幾らか防ぐ|
|BGCOLOR(#F5F5F5):Gutuater|聖職者&amp;ref(Nation/Sacred.jpg,nolink,25x25,Sacred);|&amp;ref(Nation/C_Gold.jpg,nolink,25x25,Gold);135&amp;ref(Nation/C_Resource.jpg,nolink,25x25,Resource);1&amp;ref(Nation/C_Command.jpg,nolink,25x25,Commander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Leadership);5+|16&amp;ref(Nation/Forest-Survival.jpg,nolink,25x25,Forest Survival);|
|~|&gt;|&gt;|&gt;|&gt;|&gt;|BGCOLOR(#F5F5F5):レベル1の聖職者。緑などの魔法技能も持つ|
|BGCOLOR(#F5F5F5):Druid|聖職者&amp;ref(Nation/Sacred.jpg,nolink,25x25,Sacred);|&amp;ref(Nation/C_Gold.jpg,nolink,25x25,Gold);175&amp;ref(Nation/C_Resource.jpg,nolink,25x25,Resource);1&amp;ref(Nation/C_Command.jpg,nolink,25x25,Commander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Leadership);15+|16|
|~|&gt;|&gt;|&gt;|&gt;|&gt;|BGCOLOR(#F5F5F5):レベル1の聖職者。地や星などの魔法技能も持つ|
|BGCOLOR(#F5F5F5):Boar Lord|指揮官&amp;ref(Nation/Sacred.jpg,nolink,25x25,Sacred);|&amp;ref(Nation/C_Gold.jpg,nolink,25x25,Gold);90&amp;ref(Nation/C_Resource.jpg,nolink,25x25,Resource);15&amp;ref(Nation/C_Command.jpg,nolink,25x25,Commander Point);1|&amp;ref(Nation/R_Capital.jpg,nolink,25x25,National Capital);|&amp;ref(Spell/P_Holy.jpg,nolink,25x25,Temple Needed);|&amp;ref(Nation/Squad.jpg,nolink,25x25,Squad);2&amp;ref(Nation/LivingLead.jpg,nolink,25x25,Leadership);60&amp;ref(Item/Inspirational.jpg,nolink,25x25,Inspirational (+1));|14&amp;ref(Nation/Forest-Survival.jpg,nolink,25x25,Forest Survival);|
|~|&gt;|&gt;|&gt;|&gt;|&gt;|BGCOLOR(#F5F5F5):神聖な指揮官。指揮能力は平凡だが戦闘力が高め|
|BGCOLOR(#F5F5F5):Elder Druid|聖職者&amp;ref(Nation/Sacred.jpg,nolink,25x25,Sacred);|&amp;ref(Nation/C_Gold.jpg,nolink,25x25,Gold);340&amp;ref(Nation/C_Resource.jpg,nolink,25x25,Resource);3&amp;ref(Nation/C_Command.jpg,nolink,25x25,Commander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Leadership);30+|12|
|~|&gt;|&gt;|&gt;|&gt;|&gt;|BGCOLOR(#F5F5F5):レベル2の聖職者。地や星などの魔法技能も持つ|
***兵士
|名称|種別|コスト|&gt;|雇用条件|指揮枠|行軍|
|BGCOLOR(#F5F5F5):Marverni Horn Blower|旗手|&amp;ref(Nation/C_Gold.jpg,nolink,25x25,Gold);20&amp;ref(Nation/C_Resource.jpg,nolink,25x25,Resource);5&amp;ref(Nation/C_Recruitment.jpg,nolink,25x25,Recruitment Point);21|&amp;ref(Nation/R_Fort.jpg,nolink,25x25,Land Fortress);||&amp;ref(Nation/LivingLead.jpg,nolink,25x25,Living);|14|
|~|&gt;|&gt;|&gt;|&gt;|&gt;|BGCOLOR(#F5F5F5):所属部隊の士気を高める角笛吹き。戦闘力は無きに等しい|
|BGCOLOR(#F5F5F5):Marverni Slinger|射手|&amp;ref(Nation/C_Gold.jpg,nolink,25x25,Gold);8&amp;ref(Nation/C_Resource.jpg,nolink,25x25,Resource);3&amp;ref(Nation/C_Recruitment.jpg,nolink,25x25,Recruitment Point);5|&amp;ref(Nation/R_Fort.jpg,nolink,25x25,Land Fortress);||&amp;ref(Nation/LivingLead.jpg,nolink,25x25,Living);|14|
|~|&gt;|&gt;|&gt;|&gt;|&gt;|BGCOLOR(#F5F5F5):安価な射撃部隊。他国の同種の兵に比べ盾の分は優秀|
|BGCOLOR(#F5F5F5):Marverni Javelineer|歩兵|&amp;ref(Nation/C_Gold.jpg,nolink,25x25,Gold);8&amp;ref(Nation/C_Resource.jpg,nolink,25x25,Resource);5&amp;ref(Nation/C_Recruitment.jpg,nolink,25x25,Recruitment Point);5|&amp;ref(Nation/R_Fort.jpg,nolink,25x25,Land Fortress);||&amp;ref(Nation/LivingLead.jpg,nolink,25x25,Living);|14|
|~|&gt;|&gt;|&gt;|&gt;|&gt;|BGCOLOR(#F5F5F5):槍、投槍、盾を持つ軽歩兵。入れ墨なしには非常に脆い|
|BGCOLOR(#F5F5F5):Marverni Bare Chested Warrior|歩兵|&amp;ref(Nation/C_Gold.jpg,nolink,25x25,Gold);8&amp;ref(Nation/C_Resource.jpg,nolink,25x25,Resource);9&amp;ref(Nation/C_Recruitment.jpg,nolink,25x25,Recruitment Point);5|&amp;ref(Nation/R_Fort.jpg,nolink,25x25,Land Fortress);||&amp;ref(Nation/LivingLead.jpg,nolink,25x25,Living);|14|
|~|&gt;|&gt;|&gt;|&gt;|&gt;|BGCOLOR(#F5F5F5):長剣、投槍、盾を持つ軽歩兵。熊の入れ墨は筋力を与える|
|BGCOLOR(#F5F5F5):Marverni Noble Warrior|歩兵|&amp;ref(Nation/C_Gold.jpg,nolink,25x25,Gold);11&amp;ref(Nation/C_Resource.jpg,nolink,25x25,Resource);17&amp;ref(Nation/C_Recruitment.jpg,nolink,25x25,Recruitment Point);12|&amp;ref(Nation/R_Fort.jpg,nolink,25x25,Land Fortress);||&amp;ref(Nation/LivingLead.jpg,nolink,25x25,Living);|12|
|~|&gt;|&gt;|&gt;|&gt;|&gt;|BGCOLOR(#F5F5F5):長剣と盾を持つ歩兵。鎧を得てより無難な性能に|
|BGCOLOR(#F5F5F5):Ambibate Bare Chested Warrior|歩兵|&amp;ref(Nation/C_Gold.jpg,nolink,25x25,Gold);10&amp;ref(Nation/C_Resource.jpg,nolink,25x25,Resource);8&amp;ref(Nation/C_Recruitment.jpg,nolink,25x25,Recruitment Point);9|&amp;ref(Nation/R_Fort.jpg,nolink,25x25,Land Fortress);||&amp;ref(Nation/LivingLead.jpg,nolink,25x25,Living);|14|
|~|&gt;|&gt;|&gt;|&gt;|&gt;|BGCOLOR(#F5F5F5):長剣と盾を持つ軽歩兵。狼の入れ墨は攻撃技能を与える|
|BGCOLOR(#F5F5F5):Ambibate Noble Warrior|歩兵|&amp;ref(Nation/C_Gold.jpg,nolink,25x25,Gold);14&amp;ref(Nation/C_Resource.jpg,nolink,25x25,Resource);17&amp;ref(Nation/C_Recruitment.jpg,nolink,25x25,Recruitment Point);18|&amp;ref(Nation/R_Fort.jpg,nolink,25x25,Land Fortress);||&amp;ref(Nation/LivingLead.jpg,nolink,25x25,Living);|12|
|~|&gt;|&gt;|&gt;|&gt;|&gt;|BGCOLOR(#F5F5F5):長剣と盾を持つ歩兵。最も癖がない性能|
|BGCOLOR(#F5F5F5):Carnute Bare Chested Warrior|歩兵|&amp;ref(Nation/C_Gold.jpg,nolink,25x25,Gold);11&amp;ref(Nation/C_Resource.jpg,nolink,25x25,Resource);6&amp;ref(Nation/C_Recruitment.jpg,nolink,25x25,Recruitment Point);12|&amp;ref(Nation/R_Fort.jpg,nolink,25x25,Land Fortress);||&amp;ref(Nation/LivingLead.jpg,nolink,25x25,Living);|14&amp;ref(Nation/Forest-Survival.jpg,nolink,25x25,Forest Survival);|
|~|&gt;|&gt;|&gt;|&gt;|&gt;|BGCOLOR(#F5F5F5):斧と盾を持つ軽歩兵。狂戦士。猪の入れ墨は強力な保護を与える|
|BGCOLOR(#F5F5F5):Carnute Noble Warrior|歩兵|&amp;ref(Nation/C_Gold.jpg,nolink,25x25,Gold);15&amp;ref(Nation/C_Resource.jpg,nolink,25x25,Resource);15&amp;ref(Nation/C_Recruitment.jpg,nolink,25x25,Recruitment Point);21|&amp;ref(Nation/R_Fort.jpg,nolink,25x25,Land Fortress);||&amp;ref(Nation/LivingLead.jpg,nolink,25x25,Living);|12&amp;ref(Nation/Forest-Survival.jpg,nolink,25x25,Forest Survival);|
|~|&gt;|&gt;|&gt;|&gt;|&gt;|BGCOLOR(#F5F5F5):斧と盾を持つ歩兵。防具の分は即死しにくく狂戦士も活かされる|
|BGCOLOR(#F5F5F5):Eponi Knight|騎兵|&amp;ref(Nation/C_Gold.jpg,nolink,25x25,Gold);25&amp;ref(Nation/C_Resource.jpg,nolink,25x25,Resource);18&amp;ref(Nation/C_Recruitment.jpg,nolink,25x25,Recruitment Point);36|&amp;ref(Nation/R_Fort.jpg,nolink,25x25,Land Fortress);||&amp;ref(Nation/LivingLead.jpg,nolink,25x25,Living);|18|
|~|&gt;|&gt;|&gt;|&gt;|&gt;|BGCOLOR(#F5F5F5):長剣、投槍、盾を持つ騎兵。馬の入れ墨は防御技能と素早さを与える|
|BGCOLOR(#F5F5F5):Boar Warrior|歩兵&amp;ref(Nation/Sacred.jpg,nolink,25x25,Sacred);|&amp;ref(Nation/C_Gold.jpg,nolink,25x25,Gold);24&amp;ref(Nation/C_Resource.jpg,nolink,25x25,Resource);15&amp;ref(Nation/C_Recruitment.jpg,nolink,25x25,Recruitment Point);29|&amp;ref(Nation/R_Capital.jpg,nolink,25x25,National Capital);|&amp;ref(Spell/P_Holy.jpg,nolink,25x25,Temple Needed);|&amp;ref(Nation/LivingLead.jpg,nolink,25x25,Living);|12&amp;ref(Nation/Forest-Survival.jpg,nolink,25x25,Forest Survival);|
|~|&gt;|&gt;|&gt;|&gt;|&gt;|BGCOLOR(#F5F5F5):斧と盾を持つ歩兵。強力な狂戦士技能と護衛技能を持つ|
**守備隊
|種別|指揮官|兵士|備考|
|陸上下位|Marverni Chieftain|Marverni Slinger:10　Marverni Javelineer:10　Marverni Bare Chested Warrior:10||
|陸上上位|Vergobret|Marverni Noble Warrior:10||
|陸上要塞|Vergobret|Marverni Slinger:15||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|寺院|''200''|血の供犠を実行可能|
**魔法
***魔法資源
|魔法土地|Carnutes|
|宝石収入|&amp;ref(Spell/V_Earth.jpg,nolink,25x25,Earth Gem);2&amp;ref(Spell/V_Astral.jpg,nolink,25x25,Astral Pearl);3&amp;ref(Spell/V_Nature.jpg,nolink,25x25,Nature Gem);1|
|特殊機能||
***魔法技能
|名称|雇用|固定魔力|変動魔力|研究力|特殊能力|
|Vergobret|&amp;ref(Nation/R_Fort.jpg,nolink,25x25,Land Fortress);|&amp;ref(Spell/P_Holy.jpg,nolink,25x25,Holy);1|||&amp;ref(Nation/Sacred.jpg,nolink,25x25,Sacred);|
|Sequani Stargazer|&amp;ref(Nation/R_Fort.jpg,nolink,25x25,Land Fortress);|&amp;ref(Spell/P_Astral.jpg,nolink,25x25,Astral);1||&amp;ref(Spell/P_Research.jpg,nolink,25x25,Research);7|&amp;ref(Nation/Fortune-Teller.jpg,nolink,25x25,Fortune Teller (5));|
|Gutuater|&amp;ref(Nation/R_Fort.jpg,nolink,25x25,Land Fortress);|&amp;ref(Spell/P_Nature.jpg,nolink,25x25,Nature);1&amp;ref(Spell/P_Holy.jpg,nolink,25x25,Holy);1|&amp;ref(Spell/P_Water.jpg,nolink,25x25,Water);&amp;ref(Spell/P_Earth.jpg,nolink,25x25,Earth);&amp;ref(Spell/P_Astral.jpg,nolink,25x25,Astral);&amp;ref(Spell/P_Nature.jpg,nolink,25x25,Nature);+1:100%|&amp;ref(Spell/P_Research.jpg,nolink,25x25,Research);9|&amp;ref(Nation/Sacred.jpg,nolink,25x25,Sacred);|
|Druid|&amp;ref(Nation/R_Fort.jpg,nolink,25x25,Land Fortress);|&amp;ref(Spell/P_Earth.jpg,nolink,25x25,Earth);1&amp;ref(Spell/P_Astral.jpg,nolink,25x25,Astral);1&amp;ref(Spell/P_Holy.jpg,nolink,25x25,Holy);1|&amp;ref(Spell/P_Water.jpg,nolink,25x25,Water);&amp;ref(Spell/P_Earth.jpg,nolink,25x25,Earth);&amp;ref(Spell/P_Astral.jpg,nolink,25x25,Astral);&amp;ref(Spell/P_Nature.jpg,nolink,25x25,Nature);+1:100%|&amp;ref(Spell/P_Research.jpg,nolink,25x25,Research);11|&amp;ref(Nation/Sacred.jpg,nolink,25x25,Sacred);|
|Elder Druid|&amp;ref(Nation/R_Capital.jpg,nolink,25x25,National Capital);|&amp;ref(Spell/P_Earth.jpg,nolink,25x25,Earth);2&amp;ref(Spell/P_Astral.jpg,nolink,25x25,Astral);2&amp;ref(Spell/P_Holy.jpg,nolink,25x25,Holy);2|&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17+|&amp;ref(Nation/Sacred.jpg,nolink,25x25,Sacred);|
***固有呪文
|領域|名称|主系統|副系統|消費|使用場面|簡易分類|
|Conjuration Lv3|Sounder of Boars|&amp;ref(Spell/P_Nature.jpg,nolink,25x25,Nature);1|&amp;ref(Spell/P_Holy.jpg,nolink,25x25,Holy);1|&amp;ref(Spell/V_Nature.jpg,nolink,25x25,Nature Gem);20|儀式/陸上専用|兵士召喚|
|~|~|&gt;|&gt;|&gt;|&gt;|敵を蹂躙する神聖なる猪Great Boarを20体召喚します|
|Conjuration Lv3|Sloth of Bears|&amp;ref(Spell/P_Nature.jpg,nolink,25x25,Nature);2||&amp;ref(Spell/V_Nature.jpg,nolink,25x25,Nature Gem);10|儀式/陸上専用|兵士召喚|
|~|~|&gt;|&gt;|&gt;|&gt;|強靭なGreat Bearを10+体召喚します|
|Conuration Lv5|Contact Boar of Carnutes|&amp;ref(Spell/P_Nature.jpg,nolink,25x25,Nature);1|&amp;ref(Spell/P_Earth.jpg,nolink,25x25,Earth);1|&amp;ref(Spell/V_Nature.jpg,nolink,25x25,Nature Gem);7|儀式/陸上専用|指揮官召喚|
|~|~|&gt;|&gt;|&gt;|&gt;|巨大で神聖な猪Great Boar of Carnutesを召喚します|
|Conjuration Lv5|Monster Boar|&amp;ref(Spell/P_Nature.jpg,nolink,25x25,Nature);3||&amp;ref(Spell/V_Nature.jpg,nolink,25x25,Nature Gem);10|儀式/陸上専用|災害誘発|
|~|~|&gt;|&gt;|&gt;|&gt;|指定した州にMonster Boarを潜伏させ不安度を増加させます|
|Enchantment Lv3|Awaken Tattoos|&amp;ref(Spell/P_Nature.jpg,nolink,25x25,Nature);1|&amp;ref(Spell/P_Holy.jpg,nolink,25x25,Holy);1||戦闘/水陸両用|強化|
|~|~|&gt;|&gt;|&gt;|&gt;|中範囲の味方の魔法の入れ墨を活性化させます|
***固有アイテム
なし
**聖職
***支配圏特殊効果
なし
***聖職者特殊能力
なし
</v>
      </c>
    </row>
    <row r="6" spans="1:29" x14ac:dyDescent="0.15">
      <c r="A6" t="s">
        <v>2908</v>
      </c>
      <c r="B6" t="s">
        <v>2916</v>
      </c>
      <c r="C6" t="s">
        <v>2917</v>
      </c>
      <c r="D6" t="s">
        <v>3092</v>
      </c>
      <c r="E6" s="10" t="s">
        <v>5236</v>
      </c>
      <c r="F6" s="10" t="s">
        <v>5110</v>
      </c>
      <c r="G6" s="10"/>
      <c r="K6" t="s">
        <v>6153</v>
      </c>
      <c r="L6" t="s">
        <v>3075</v>
      </c>
      <c r="M6" t="s">
        <v>3080</v>
      </c>
      <c r="O6">
        <v>2</v>
      </c>
      <c r="Q6">
        <v>0</v>
      </c>
      <c r="S6">
        <v>500</v>
      </c>
      <c r="U6">
        <v>400</v>
      </c>
      <c r="W6" t="s">
        <v>5111</v>
      </c>
      <c r="X6" t="s">
        <v>5112</v>
      </c>
      <c r="Z6" t="str">
        <f t="shared" si="0"/>
        <v>|BGCOLOR(#FDFDFD):[[&amp;ref(Sauromatia.jpg,nolink,50x65,Sauromatia, Amazon Queens);&gt;./Sauromatia]]</v>
      </c>
      <c r="AA6" t="str">
        <f t="shared" ca="1" si="1"/>
        <v xml:space="preserve">|BGCOLOR(#FAEBD7):[[''Sauromatia''&gt;./Sauromatia]]|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v>
      </c>
      <c r="AB6" t="str">
        <f t="shared" ca="1" si="2"/>
        <v xml:space="preserve">|CENTER:130|CENTER:130|CENTER:130|CENTER:130|CENTER:130|c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v>
      </c>
      <c r="AC6" t="str">
        <f ca="1">CONCATENATE("*",B6,", ",C6,CHAR(10),E6,CHAR(10),"**国勢",CHAR(10),"|種族|",F6,"|",CHAR(10),"|経済|",G6,"|",CHAR(10),"|気候|",IF(H6&lt;&gt;"",REPT(SUBSTITUTE(SUBSTITUTE(LEFT(H6,4),"Heat","&amp;ref(Spell/S_Heat.jpg,nolink,25x25,Heat);"),"Cold","&amp;ref(Spell/S_Cold.jpg,nolink,25x25,Cold);"),RIGHT(H6,1)),""),"|",CHAR(10),"|祝福|",SUBSTITUTE(SUBSTITUTE(SUBSTITUTE(SUBSTITUTE(SUBSTITUTE(SUBSTITUTE(SUBSTITUTE(SUBSTITUTE(J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amp;" "&amp;B6&amp;" 指揮官 S",Troops!$A:$A,0)&amp;":AJ"&amp;MATCH(A6&amp;" "&amp;B6&amp;" 指揮官 E",Troops!$A:$A,0))),myConcat(INDIRECT("Troops!AJ"&amp;MATCH(A6&amp;" "&amp;B6&amp;" 指揮官 S",Troops!$A:$A,0)))),CHAR(10),"***兵士",CHAR(10),"|名称|種別|コスト|&gt;|雇用条件|指揮枠|行軍|",CHAR(10),IFERROR(myConcat(INDIRECT("Troops!AJ"&amp;MATCH(A6&amp;" "&amp;B6&amp;" 兵士 S",Troops!$A:$A,0)&amp;":AJ"&amp;MATCH(A6&amp;" "&amp;B6&amp;" 兵士 E",Troops!$A:$A,0))),myConcat(INDIRECT("Troops!AJ"&amp;MATCH(A6&amp;" "&amp;B6&amp;" 指揮官 S",Troops!$A:$A,0)))),"**守備隊",CHAR(10),"|種別|指揮官|兵士|備考|",CHAR(10),IFERROR(myConcat(INDIRECT("Defence!H"&amp;MATCH(A6&amp;" "&amp;B6&amp;" S",Defence!$A:$A,0)&amp;":H"&amp;MATCH(A6&amp;" "&amp;B6&amp;" E",Defence!$A:$A,0))),myConcat(INDIRECT("Defence!H"&amp;MATCH(A6&amp;" "&amp;B6&amp;" S",Defence!$A:$A,0)))),CHAR(10),"**建造物",CHAR(10),"***首都要塞",CHAR(10),"|名称|管理力|指揮官雇用|兵士雇用|食糧庫|守備隊倍率|防壁強度|",CHAR(10),VLOOKUP(L6,Fort!$D:$M,10,FALSE),CHAR(10),"***陸上要塞",CHAR(10),"|名称|建造費|工期|管理力|指揮官雇用|兵士雇用|食糧庫|守備隊倍率|防壁強度|",CHAR(10),IF(R6="",IFERROR(myConcat(INDIRECT("Fort!N"&amp;MATCH(M6&amp;"1",Fort!$A:$A,0)&amp;":N"&amp;MATCH(M6&amp;O6,Fort!$A:$A,0))),myConcat(INDIRECT("Fort!N"&amp;MATCH(N6&amp;"1",Fort!$A:$A,0)))),IFERROR(myConcat(INDIRECT("Fort!O"&amp;MATCH(M6&amp;"1",Fort!$A:$A,0)&amp;":O"&amp;MATCH(M6&amp;O6,Fort!$A:$A,0))),myConcat(INDIRECT("Fort!O"&amp;MATCH(N6&amp;"1",Fort!$A:$A,0))))),CHAR(10),"***水中要塞",CHAR(10),IF(R6="",IFERROR("|名称|建造費|工期|管理力|指揮官雇用|兵士雇用|食糧庫|守備隊倍率|防壁強度|"&amp;CHAR(10)&amp;IFERROR(myConcat(INDIRECT("Fort!N"&amp;MATCH(N6&amp;"1",Fort!$A:$A,0)&amp;":N"&amp;MATCH(N6&amp;P6,Fort!$A:$A,0))),myConcat(INDIRECT("Fort!N"&amp;MATCH(N6&amp;"1",Fort!$A:$A,0)))),"建造不可"),IFERROR("|名称|建造費|工期|管理力|指揮官雇用|兵士雇用|食糧庫|守備隊倍率|防壁強度|"&amp;CHAR(10)&amp;IFERROR(myConcat(INDIRECT("Fort!O"&amp;MATCH(N6&amp;"1",Fort!$A:$A,0)&amp;":O"&amp;MATCH(N6&amp;P6,Fort!$A:$A,0))),myConcat(INDIRECT("Fort!O"&amp;MATCH(N6&amp;"1",Fort!$A:$A,0)))),"建造不可")),CHAR(10),"***研究所と寺院",CHAR(10),"|設備|費用|特殊効果|",CHAR(10),"|研究所|",IF(S6&lt;&gt;500,"''"&amp;S6&amp;"''",S6),"|",T6,"|",CHAR(10),"|寺院|",IF(U6&lt;&gt;400,"''"&amp;U6&amp;"''",U6),"|",V6,"|",CHAR(10),"**魔法",CHAR(10),"***魔法資源",CHAR(10),"|魔法土地|",W6,"|",CHAR(10),"|宝石収入|",SUBSTITUTE(SUBSTITUTE(SUBSTITUTE(SUBSTITUTE(SUBSTITUTE(SUBSTITUTE(SUBSTITUTE(SUBSTITUTE(X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Slave);"),"|",CHAR(10),"|特殊機能|",Y6,"|",CHAR(10),"***魔法技能",CHAR(10),"|名称|雇用|固定魔力|変動魔力|研究力|特殊能力|",CHAR(10),IFERROR(myConcat(INDIRECT("MagicSkill!AM"&amp;MATCH(A6&amp;" "&amp;B6&amp;" S",MagicSkill!$A:$A,0)&amp;":AM"&amp;MATCH(A6&amp;" "&amp;B6&amp;" E",MagicSkill!$A:$A,0))),myConcat(INDIRECT("MagicSkill!AM"&amp;MATCH(A6&amp;" "&amp;B6&amp;" S",MagicSkill!$A:$A,0)))),CHAR(10),"***固有呪文",CHAR(10),IFERROR(CHAR(10)&amp;"|領域|名称|主系統|副系統|消費|使用場面|簡易分類|"&amp;CHAR(10)&amp;IFERROR(myConcat(INDIRECT("NationalSpellWork!E"&amp;MATCH(A6&amp;" "&amp;B6&amp;" S",NationalSpellWork!$A:$A,0)&amp;":E"&amp;MATCH(A6&amp;" "&amp;B6&amp;" E",NationalSpellWork!$A:$A,0))),myConcat(INDIRECT("NationalSpellWork!E"&amp;MATCH(A6&amp;" "&amp;B6&amp;" S",NationalSpellWork!$A:$A,0)))),"なし"),CHAR(10),"***固有アイテム",CHAR(10),IFERROR(IFERROR(myConcat(INDIRECT("NationalItemWork!E"&amp;MATCH(A6&amp;" "&amp;B6&amp;" S",NationalItemWork!$A:$A,0)&amp;":E"&amp;MATCH(A6&amp;" "&amp;B6&amp;" E",NationalItemWork!$A:$A,0))),myConcat(INDIRECT("NationalItemWork!E"&amp;MATCH(A6&amp;" "&amp;B6&amp;" S",NationalItemWork!$A:$A,0)))),"なし"),CHAR(10),"**聖職",CHAR(10),"***支配圏特殊効果",CHAR(10),IF(I6&lt;&gt;"",I6,"なし"),CHAR(10),"***聖職者特殊能力",CHAR(10),IF(K6&lt;&gt;"",K6,"なし"),CHAR(10))</f>
        <v xml:space="preserve">*Sauromatia, Amazon Queens
Sauromatiaは、女性によって支配される遊牧的な戦闘部族の国です。
男性と女性は肩を並べて戦い、そして全ての著名な部族が戦士の女王によって支配されています。
これは、かつてのSauromatianとアマゾン部族の融合の遺産です。
彼女らが戦士ではなかったために、アマゾンの指導者らは受け入れられませんでしたが、Sauromatianに影響は与え、女戦士は権力と名声を得ました。
Androphags部族のみは、女性による支配という概念を完全に拒絶しました。
Androphags部族は、人肉食と人の皮剥ぎをSauromatianに広めた古代のWitch Kingらによって支配されます。
Androphagsらはまた、Pythiaの沼地から連れ出されたHydraを戦争に用います。
**国勢
|種族|人間|
|経済||
|気候||
|祝福||
**正規軍
***指揮官
|名称|種別|コスト|&gt;|雇用条件|指揮能力|行軍|
|BGCOLOR(#F5F5F5):Scout|斥候|&amp;ref(Nation/C_Gold.jpg,nolink,25x25,Gold);25&amp;ref(Nation/C_Resource.jpg,nolink,25x25,Resource);4&amp;ref(Nation/C_Command.jpg,nolink,25x25,Commander Point);1|&amp;ref(Nation/R_Fort.jpg,nolink,25x25,Land Fortress);|||16&amp;ref(Nation/Forest-Survival.jpg,nolink,25x25,Forest Survival);&amp;ref(Nation/Mountain-Survival.jpg,nolink,25x25,Mountain Survival);|
|~|&gt;|&gt;|&gt;|&gt;|&gt;|BGCOLOR(#F5F5F5):標準的な斥候。敵地の偵察を担う。山地、森林適応|
|BGCOLOR(#F5F5F5):Chieftain|指揮官|&amp;ref(Nation/C_Gold.jpg,nolink,25x25,Gold);60&amp;ref(Nation/C_Resource.jpg,nolink,25x25,Resource);14&amp;ref(Nation/C_Command.jpg,nolink,25x25,Commander Point);1|&amp;ref(Nation/R_Fort.jpg,nolink,25x25,Land Fortress);||&amp;ref(Nation/Squad.jpg,nolink,25x25,Squad);2&amp;ref(Nation/LivingLead.jpg,nolink,25x25,Leadership);40&amp;ref(Item/Inspirational.jpg,nolink,25x25,Inspirational (+1));|20|
|~|&gt;|&gt;|&gt;|&gt;|&gt;|BGCOLOR(#F5F5F5):基本的な指揮官。上限は劣るが行軍は最も早い|
|BGCOLOR(#F5F5F5):Sauromatian Manflayer|指揮官|&amp;ref(Nation/C_Gold.jpg,nolink,25x25,Gold);90&amp;ref(Nation/C_Resource.jpg,nolink,25x25,Resource);37&amp;ref(Nation/C_Command.jpg,nolink,25x25,Commander Point);1|&amp;ref(Nation/R_Fort.jpg,nolink,25x25,Land Fortress);||&amp;ref(Nation/Squad.jpg,nolink,25x25,Squad);3&amp;ref(Nation/LivingLead.jpg,nolink,25x25,Leadership);80&amp;ref(Item/Inspirational.jpg,nolink,25x25,Inspirational (+1));|16|
|~|&gt;|&gt;|&gt;|&gt;|&gt;|BGCOLOR(#F5F5F5):上位指揮官。優秀な指揮上限に士気向上能力も保有|
|BGCOLOR(#F5F5F5):Warrior Priestess|聖職者&amp;ref(Nation/Sacred.jpg,nolink,25x25,Sacred);|&amp;ref(Nation/C_Gold.jpg,nolink,25x25,Gold);130&amp;ref(Nation/C_Resource.jpg,nolink,25x25,Resource);34&amp;ref(Nation/C_Command.jpg,nolink,25x25,Commander Point);1|&amp;ref(Nation/R_Fort.jpg,nolink,25x25,Land Fortress);|&amp;ref(Spell/P_Holy.jpg,nolink,25x25,Temple Needed);|&amp;ref(Nation/Squad.jpg,nolink,25x25,Squad);3&amp;ref(Nation/LivingLead.jpg,nolink,25x25,Leadership);80|18|
|~|&gt;|&gt;|&gt;|&gt;|&gt;|BGCOLOR(#F5F5F5):レベル1の聖職者。上位指揮官も兼任する|
|BGCOLOR(#F5F5F5):Warrior Queen|指揮官&amp;ref(Nation/Sacred.jpg,nolink,25x25,Sacred);|&amp;ref(Nation/C_Gold.jpg,nolink,25x25,Gold);165&amp;ref(Nation/C_Resource.jpg,nolink,25x25,Resource);34&amp;ref(Nation/C_Command.jpg,nolink,25x25,Commander Point);2|&amp;ref(Nation/R_Fort.jpg,nolink,25x25,Land Fortress);|&amp;ref(Spell/P_Holy.jpg,nolink,25x25,Temple Needed);|&amp;ref(Nation/Squad.jpg,nolink,25x25,Squad);4&amp;ref(Nation/LivingLead.jpg,nolink,25x25,Leadership);120|18|
|~|&gt;|&gt;|&gt;|&gt;|&gt;|BGCOLOR(#F5F5F5):最上位指揮官。下位共々略奪も得意とする|
|BGCOLOR(#F5F5F5):Soothsayer|魔術師|&amp;ref(Nation/C_Gold.jpg,nolink,25x25,Gold);55&amp;ref(Nation/C_Resource.jpg,nolink,25x25,Resource);4&amp;ref(Nation/C_Command.jpg,nolink,25x25,Commander Point);2|&amp;ref(Nation/R_Fort.jpg,nolink,25x25,Land Fortress);||&amp;ref(Nation/Squad.jpg,nolink,25x25,Squad);1&amp;ref(Nation/LivingLead.jpg,nolink,25x25,Leadership);10&amp;ref(Nation/MagicLead.jpg,nolink,25x25,Magic Leadership);0+|14|
|~|&gt;|&gt;|&gt;|&gt;|&gt;|BGCOLOR(#F5F5F5):高確率で星魔法を持つ占師。雇用に研究所が必要ない|
|BGCOLOR(#F5F5F5):Spirit Guide|魔術師|&amp;ref(Nation/C_Gold.jpg,nolink,25x25,Gold);45&amp;ref(Nation/C_Resource.jpg,nolink,25x25,Resource);1&amp;ref(Nation/C_Command.jpg,nolink,25x25,Commander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Needed);|&amp;ref(Nation/Squad.jpg,nolink,25x25,Squad);1&amp;ref(Nation/LivingLead.jpg,nolink,25x25,Leadership);10&amp;ref(Nation/UndeadLead.jpg,nolink,25x25,Undead Leadership);30|16|
|~|&gt;|&gt;|&gt;|&gt;|&gt;|BGCOLOR(#F5F5F5):死の魔法技能を持つ。安価で研究にも向く|
|BGCOLOR(#F5F5F5):Enarie|魔術師|&amp;ref(Nation/C_Gold.jpg,nolink,25x25,Gold);145&amp;ref(Nation/C_Resource.jpg,nolink,25x25,Resource);1&amp;ref(Nation/C_Command.jpg,nolink,25x25,Commander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Leadership);60|16|
|~|&gt;|&gt;|&gt;|&gt;|&gt;|BGCOLOR(#F5F5F5):死、緑、星の魔法技能を持つ。不幸への対処も可能|
|BGCOLOR(#F5F5F5):Warrior Sorceress|聖職者&amp;ref(Nation/Sacred.jpg,nolink,25x25,Sacred);|&amp;ref(Nation/C_Gold.jpg,nolink,25x25,Gold);180&amp;ref(Nation/C_Resource.jpg,nolink,25x25,Resource);16&amp;ref(Nation/C_Command.jpg,nolink,25x25,Commander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Leadership);5+&amp;ref(Nation/UndeadLead.jpg,nolink,25x25,Undead Leadership);0+|18|
|~|&gt;|&gt;|&gt;|&gt;|&gt;|BGCOLOR(#F5F5F5):レベル1の聖職者。緑などの魔法技能を持つ戦闘魔術師でもある|
|BGCOLOR(#F5F5F5):Manflayer|指揮官&amp;ref(Nation/Sacred.jpg,nolink,25x25,Sacred);|&amp;ref(Nation/C_Gold.jpg,nolink,25x25,Gold);145&amp;ref(Nation/C_Resource.jpg,nolink,25x25,Resource);14&amp;ref(Nation/C_Command.jpg,nolink,25x25,Commander Point);1|&amp;ref(Nation/R_Capital.jpg,nolink,25x25,National Capital);|&amp;ref(Spell/P_Holy.jpg,nolink,25x25,Temple Needed);|&amp;ref(Nation/Squad.jpg,nolink,25x25,Squad);3&amp;ref(Nation/LivingLead.jpg,nolink,25x25,Leadership);80&amp;ref(Item/Inspirational.jpg,nolink,25x25,Inspirational (+1));|16&amp;ref(Nation/Swimming.jpg,nolink,25x25,Swimming);|
|~|&gt;|&gt;|&gt;|&gt;|&gt;|BGCOLOR(#F5F5F5):上位指揮官二号。川を自由に渡れる|
|BGCOLOR(#F5F5F5):Witch King|魔術師&amp;ref(Nation/Sacred.jpg,nolink,25x25,Sacred);|&amp;ref(Nation/C_Gold.jpg,nolink,25x25,Gold);390&amp;ref(Nation/C_Resource.jpg,nolink,25x25,Resource);13&amp;ref(Nation/C_Command.jpg,nolink,25x25,Commander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Leadership);10+&amp;ref(Nation/UndeadLead.jpg,nolink,25x25,Undead Leadership);95+|16&amp;ref(Nation/Swimming.jpg,nolink,25x25,Swimming);|
|~|&gt;|&gt;|&gt;|&gt;|&gt;|BGCOLOR(#F5F5F5):死、緑、血などの魔法技能を持つ。優れた指揮官でもある|
|BGCOLOR(#F5F5F5):Hydra Tamer|指揮官|&amp;ref(Nation/C_Gold.jpg,nolink,25x25,Gold);25&amp;ref(Nation/C_Resource.jpg,nolink,25x25,Resource);10&amp;ref(Nation/C_Command.jpg,nolink,25x25,Commander Point);1|&amp;ref(Nation/R_Capital.jpg,nolink,25x25,National Capital);||&amp;ref(Nation/Squad.jpg,nolink,25x25,Squad);1&amp;ref(Nation/LivingLead.jpg,nolink,25x25,Leadership);10&amp;ref(Item/Beastmaster.jpg,nolink,25x25,Beastmaster (+2));|16&amp;ref(Nation/Swamp-Survival.jpg,nolink,25x25,Swamp Survival);&amp;ref(Nation/Swimming.jpg,nolink,25x25,Swimming);|
|~|&gt;|&gt;|&gt;|&gt;|&gt;|BGCOLOR(#F5F5F5):動物向けの指揮官。毒物に強くHydraの指揮に向く|
***兵士
|名称|種別|コスト|&gt;|雇用条件|指揮枠|行軍|
|BGCOLOR(#F5F5F5):Sauromatian Archer|射手|&amp;ref(Nation/C_Gold.jpg,nolink,25x25,Gold);10&amp;ref(Nation/C_Resource.jpg,nolink,25x25,Resource);5&amp;ref(Nation/C_Recruitment.jpg,nolink,25x25,Recruitment Point);9|&amp;ref(Nation/R_Fort.jpg,nolink,25x25,Land Fortress);||&amp;ref(Nation/LivingLead.jpg,nolink,25x25,Living);|14|
|~|&gt;|&gt;|&gt;|&gt;|&gt;|BGCOLOR(#F5F5F5):高い技量と士気を持つ弓兵。武器も複合弓で強力|
|BGCOLOR(#F5F5F5):Sauromatian Amazon|歩兵|&amp;ref(Nation/C_Gold.jpg,nolink,25x25,Gold);12&amp;ref(Nation/C_Resource.jpg,nolink,25x25,Resource);12&amp;ref(Nation/C_Recruitment.jpg,nolink,25x25,Recruitment Point);14|&amp;ref(Nation/R_Fort.jpg,nolink,25x25,Land Fortress);||&amp;ref(Nation/LivingLead.jpg,nolink,25x25,Living);|12|
|~|&gt;|&gt;|&gt;|&gt;|&gt;|BGCOLOR(#F5F5F5):槍と盾を持つ歩兵。蛇の入れ墨は魔法抵抗を与える|
|BGCOLOR(#F5F5F5):Raider|騎兵|&amp;ref(Nation/C_Gold.jpg,nolink,25x25,Gold);20&amp;ref(Nation/C_Resource.jpg,nolink,25x25,Resource);12&amp;ref(Nation/C_Recruitment.jpg,nolink,25x25,Recruitment Point);24|&amp;ref(Nation/R_Fort.jpg,nolink,25x25,Land Fortress);||&amp;ref(Nation/LivingLead.jpg,nolink,25x25,Living);|18|
|~|&gt;|&gt;|&gt;|&gt;|&gt;|BGCOLOR(#F5F5F5):槍、複合弓、小盾を持つ騎兵。牽制と白兵戦の両方をこなす|
|BGCOLOR(#F5F5F5):Lancer|騎兵|&amp;ref(Nation/C_Gold.jpg,nolink,25x25,Gold);20&amp;ref(Nation/C_Resource.jpg,nolink,25x25,Resource);14&amp;ref(Nation/C_Recruitment.jpg,nolink,25x25,Recruitment Point);24|&amp;ref(Nation/R_Fort.jpg,nolink,25x25,Land Fortress);||&amp;ref(Nation/LivingLead.jpg,nolink,25x25,Living);|18|
|~|&gt;|&gt;|&gt;|&gt;|&gt;|BGCOLOR(#F5F5F5):軽突撃槍と小盾を持つ騎兵。馬の入れ墨は攻撃技能と素早さを与える|
|BGCOLOR(#F5F5F5):Sauromatian Raider|騎兵|&amp;ref(Nation/C_Gold.jpg,nolink,25x25,Gold);25&amp;ref(Nation/C_Resource.jpg,nolink,25x25,Resource);18&amp;ref(Nation/C_Recruitment.jpg,nolink,25x25,Recruitment Point);36|&amp;ref(Nation/R_Fort.jpg,nolink,25x25,Land Fortress);||&amp;ref(Nation/LivingLead.jpg,nolink,25x25,Living);|16|
|~|&gt;|&gt;|&gt;|&gt;|&gt;|BGCOLOR(#F5F5F5):槍、複合弓、小盾を持つ騎兵。防具が強化され技量も向上|
|BGCOLOR(#F5F5F5):Sauromatian Lancer|騎兵|&amp;ref(Nation/C_Gold.jpg,nolink,25x25,Gold);25&amp;ref(Nation/C_Resource.jpg,nolink,25x25,Resource);23&amp;ref(Nation/C_Recruitment.jpg,nolink,25x25,Recruitment Point);36|&amp;ref(Nation/R_Fort.jpg,nolink,25x25,Land Fortress);||&amp;ref(Nation/LivingLead.jpg,nolink,25x25,Living);|16|
|~|&gt;|&gt;|&gt;|&gt;|&gt;|BGCOLOR(#F5F5F5):軽突撃槍、複合弓、小盾を持つ騎兵。多芸で様々な役割に当てられる|
|BGCOLOR(#F5F5F5):Sauromatian Cataphract|騎兵|&amp;ref(Nation/C_Gold.jpg,nolink,25x25,Gold);30&amp;ref(Nation/C_Resource.jpg,nolink,25x25,Resource);34&amp;ref(Nation/C_Recruitment.jpg,nolink,25x25,Recruitment Point);46|&amp;ref(Nation/R_Fort.jpg,nolink,25x25,Land Fortress);||&amp;ref(Nation/LivingLead.jpg,nolink,25x25,Living);|16|
|~|&gt;|&gt;|&gt;|&gt;|&gt;|BGCOLOR(#F5F5F5):突撃槍、長剣、盾を持つ騎兵。技量にも優れ白兵戦に強い|
|BGCOLOR(#F5F5F5):Androphag Archer|射手|&amp;ref(Nation/C_Gold.jpg,nolink,25x25,Gold);12&amp;ref(Nation/C_Resource.jpg,nolink,25x25,Resource);6&amp;ref(Nation/C_Recruitment.jpg,nolink,25x25,Recruitment Point);20|&amp;ref(Nation/R_Capital.jpg,nolink,25x25,National Capital);||&amp;ref(Nation/LivingLead.jpg,nolink,25x25,Living);|14|
|~|&gt;|&gt;|&gt;|&gt;|&gt;|BGCOLOR(#F5F5F5):毒矢を放つ弓兵。技量などの優秀さは普通の弓兵同様|
|BGCOLOR(#F5F5F5):Androphag|騎兵&amp;ref(Nation/Sacred.jpg,nolink,25x25,Sacred);|&amp;ref(Nation/C_Gold.jpg,nolink,25x25,Gold);55&amp;ref(Nation/C_Resource.jpg,nolink,25x25,Resource);14&amp;ref(Nation/C_Recruitment.jpg,nolink,25x25,Recruitment Point);46|&amp;ref(Nation/R_Capital.jpg,nolink,25x25,National Capital);|&amp;ref(Spell/P_Holy.jpg,nolink,25x25,Temple Needed);|&amp;ref(Nation/LivingLead.jpg,nolink,25x25,Living);|14&amp;ref(Nation/Swimming.jpg,nolink,25x25,Swimming);|
|~|&gt;|&gt;|&gt;|&gt;|&gt;|BGCOLOR(#F5F5F5):軽突撃槍と盾を持つ騎兵。やや鈍重だが乗騎の噛み付きは強烈|
|BGCOLOR(#F5F5F5):Oiorpata|騎兵&amp;ref(Nation/Sacred.jpg,nolink,25x25,Sacred);|&amp;ref(Nation/C_Gold.jpg,nolink,25x25,Gold);45&amp;ref(Nation/C_Resource.jpg,nolink,25x25,Resource);16&amp;ref(Nation/C_Recruitment.jpg,nolink,25x25,Recruitment Point);46|&amp;ref(Nation/R_Capital.jpg,nolink,25x25,National Capital);|&amp;ref(Spell/P_Holy.jpg,nolink,25x25,Temple Needed);|&amp;ref(Nation/LivingLead.jpg,nolink,25x25,Living);|16|
|~|&gt;|&gt;|&gt;|&gt;|&gt;|BGCOLOR(#F5F5F5):軽突撃槍と盾を持つ騎兵。蛇と馬の両方の入れ墨を持つ|
|BGCOLOR(#F5F5F5):Hydra Hatchling|魔獣|&amp;ref(Nation/C_Gold.jpg,nolink,25x25,Gold);35&amp;ref(Nation/C_Resource.jpg,nolink,25x25,Resource);1&amp;ref(Nation/C_Recruitment.jpg,nolink,25x25,Recruitment Point);15|&amp;ref(Nation/R_Capital.jpg,nolink,25x25,National Capital);||&amp;ref(Nation/LivingLead.jpg,nolink,25x25,Living);&amp;ref(Nation/Animal.jpg,nolink,25x25,Animal);&amp;ref(Nation/Undisciplined.jpg,nolink,25x25,Undisciplined);|10&amp;ref(Nation/Swamp-Survival.jpg,nolink,25x25,Swamp Survival);&amp;ref(Nation/Swimming.jpg,nolink,25x25,Swimming);|
|~|&gt;|&gt;|&gt;|&gt;|&gt;|BGCOLOR(#F5F5F5):三つ首のHydraの幼生。毒霧を撒くため扱いに注意|
|BGCOLOR(#F5F5F5):Hydra|魔獣|&amp;ref(Nation/C_Gold.jpg,nolink,25x25,Gold);250&amp;ref(Nation/C_Resource.jpg,nolink,25x25,Resource);1&amp;ref(Nation/C_Recruitment.jpg,nolink,25x25,Recruitment Point);50|1/&amp;ref(Nation/R_Capital.jpg,nolink,25x25,National Capital);||&amp;ref(Nation/LivingLead.jpg,nolink,25x25,Living);&amp;ref(Nation/Animal.jpg,nolink,25x25,Animal);&amp;ref(Nation/Undisciplined.jpg,nolink,25x25,Undisciplined);|10&amp;ref(Nation/Swamp-Survival.jpg,nolink,25x25,Swamp Survival);&amp;ref(Nation/Swimming.jpg,nolink,25x25,Swimming);|
|~|&gt;|&gt;|&gt;|&gt;|&gt;|BGCOLOR(#F5F5F5):五つ首の大蛇。猛烈な連打を放つが扱いが難しい|
**守備隊
|種別|指揮官|兵士|備考|
|陸上下位|Chieftain|Sauromatian Archer:10　Raider:10||
|陸上上位|Warrior Priestess|Lancer:10||
|陸上要塞|Soothsayer|Sauromatian Archer:10||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|魔法土地|The Great Cauldron, The Bitter Stream, The Enchanted Isle, Swamps of Pythia|
|宝石収入|&amp;ref(Spell/V_Water.jpg,nolink,25x25,Water Gem);1&amp;ref(Spell/V_Death.jpg,nolink,25x25,Death Gem);3&amp;ref(Spell/V_Nature.jpg,nolink,25x25,Nature Gem);1&amp;ref(Spell/V_Blood.jpg,nolink,25x25,Blood Slave);2|
|特殊機能||
***魔法技能
|名称|雇用|固定魔力|変動魔力|研究力|特殊能力|
|Warrior Priestess|&amp;ref(Nation/R_Fort.jpg,nolink,25x25,Land Fortress);|&amp;ref(Spell/P_Holy.jpg,nolink,25x25,Holy);1|||&amp;ref(Nation/Sacred.jpg,nolink,25x25,Sacred);|
|Soothsayer|&amp;ref(Nation/R_Fort.jpg,nolink,25x25,Land Fortress);||&amp;ref(Spell/P_Astral.jpg,nolink,25x25,Astral);+1:90%|&amp;ref(Spell/P_Research.jpg,nolink,25x25,Research);0+|&amp;ref(Nation/Fortune-Teller.jpg,nolink,25x25,Fortune Teller (10));|
|Spirit Guide|&amp;ref(Nation/R_Fort.jpg,nolink,25x25,Land Fortress);|&amp;ref(Spell/P_Death.jpg,nolink,25x25,Death);1||&amp;ref(Spell/P_Research.jpg,nolink,25x25,Research);7||
|Enarie|&amp;ref(Nation/R_Fort.jpg,nolink,25x25,Land Fortress);|&amp;ref(Spell/P_Astral.jpg,nolink,25x25,Astral);1&amp;ref(Spell/P_Death.jpg,nolink,25x25,Death);2&amp;ref(Spell/P_Nature.jpg,nolink,25x25,Nature);1||&amp;ref(Spell/P_Research.jpg,nolink,25x25,Research);13|&amp;ref(Nation/Fortune-Teller.jpg,nolink,25x25,Fortune Teller (10));|
|Warrior Sorceress|&amp;ref(Nation/R_Fort.jpg,nolink,25x25,Land Fortress);|&amp;ref(Spell/P_Nature.jpg,nolink,25x25,Nature);1&amp;ref(Spell/P_Holy.jpg,nolink,25x25,Holy);1|&amp;ref(Spell/P_Water.jpg,nolink,25x25,Water);&amp;ref(Spell/P_Death.jpg,nolink,25x25,Death);&amp;ref(Spell/P_Nature.jpg,nolink,25x25,Nature);&amp;ref(Spell/P_Blood.jpg,nolink,25x25,Blood);+1:100%|&amp;ref(Spell/P_Research.jpg,nolink,25x25,Research);9|&amp;ref(Nation/Combat-Caster.jpg,nolink,25x25,Combat Caster);&amp;ref(Nation/Sacred.jpg,nolink,25x25,Sacred);|
|Witch King|&amp;ref(Nation/R_Capital.jpg,nolink,25x25,National Capital);|&amp;ref(Spell/P_Death.jpg,nolink,25x25,Death);3&amp;ref(Spell/P_Nature.jpg,nolink,25x25,Nature);1&amp;ref(Spell/P_Blood.jpg,nolink,25x25,Blood);1|&amp;ref(Spell/P_Water.jpg,nolink,25x25,Water);&amp;ref(Spell/P_Death.jpg,nolink,25x25,Death);&amp;ref(Spell/P_Nature.jpg,nolink,25x25,Nature);&amp;ref(Spell/P_Blood.jpg,nolink,25x25,Blood);+1:100%&amp;br;&amp;ref(Spell/P_Water.jpg,nolink,25x25,Water);&amp;ref(Spell/P_Death.jpg,nolink,25x25,Death);&amp;ref(Spell/P_Nature.jpg,nolink,25x25,Nature);&amp;ref(Spell/P_Blood.jpg,nolink,25x25,Blood);+1:10%|&amp;ref(Spell/P_Research.jpg,nolink,25x25,Research);17+|&amp;ref(Nation/Sacred.jpg,nolink,25x25,Sacred);|
***固有呪文
|領域|名称|主系統|副系統|消費|使用場面|簡易分類|
|Conjuration Lv1|Call Ancestor|&amp;ref(Spell/P_Death.jpg,nolink,25x25,Death);1|||戦闘/水陸両用|一時的召喚|
|~|~|&gt;|&gt;|&gt;|&gt;|神聖だが弱い祖霊Ancestral Spiritを1体召喚します|
|Conjuration Lv7|Wrath of the Ancestors|&amp;ref(Spell/P_Death.jpg,nolink,25x25,Death);1|||戦闘/水陸両用|一時的召喚|
|~|~|&gt;|&gt;|&gt;|&gt;|神聖だが弱い祖霊Ancestral Spiritを20+体召喚します|
|Conjuration Lv9|Daughter of Typhon|&amp;ref(Spell/P_Nature.jpg,nolink,25x25,Nature);5|&amp;ref(Spell/P_Death.jpg,nolink,25x25,Death);2||儀式/陸上専用|兵士召喚|
|~|~|&gt;|&gt;|&gt;|&gt;|1体のみ存在する強大な不死の大蛇Daughter of Typhonを召喚します|
|Enchantment Lv3|Awaken Tattoos|&amp;ref(Spell/P_Nature.jpg,nolink,25x25,Nature);1|&amp;ref(Spell/P_Holy.jpg,nolink,25x25,Holy);1||戦闘/水陸両用|強化|
|~|~|&gt;|&gt;|&gt;|&gt;|中範囲の味方の魔法の入れ墨を活性化させます|
***固有アイテム
なし
**聖職
***支配圏特殊効果
なし
***聖職者特殊能力
Reanimater PriestはLongdead Horsemanを作成可能
</v>
      </c>
    </row>
    <row r="7" spans="1:29" x14ac:dyDescent="0.15">
      <c r="A7" t="s">
        <v>2908</v>
      </c>
      <c r="B7" t="s">
        <v>2918</v>
      </c>
      <c r="C7" t="s">
        <v>2919</v>
      </c>
      <c r="D7" t="s">
        <v>3092</v>
      </c>
      <c r="E7" s="10" t="s">
        <v>5324</v>
      </c>
      <c r="F7" s="10" t="s">
        <v>5320</v>
      </c>
      <c r="G7" s="10"/>
      <c r="L7" t="s">
        <v>3082</v>
      </c>
      <c r="M7" t="s">
        <v>3080</v>
      </c>
      <c r="O7">
        <v>2</v>
      </c>
      <c r="Q7">
        <v>0</v>
      </c>
      <c r="S7">
        <v>500</v>
      </c>
      <c r="U7">
        <v>400</v>
      </c>
      <c r="W7" t="s">
        <v>5321</v>
      </c>
      <c r="X7" t="s">
        <v>5322</v>
      </c>
      <c r="Y7" t="s">
        <v>5323</v>
      </c>
      <c r="Z7" t="str">
        <f t="shared" si="0"/>
        <v>|BGCOLOR(#FDFDFD):[[&amp;ref(T'ien-Ch'i.jpg,nolink,50x65,T'ien Ch'i, Spring and Autumn);&gt;./T'ien Ch'i]]</v>
      </c>
      <c r="AA7" t="str">
        <f t="shared" ca="1" si="1"/>
        <v>|BGCOLOR(#FAEBD7):[[''T'ien Ch'i''&gt;./T'ien Ch'i]]</v>
      </c>
      <c r="AB7"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v>
      </c>
      <c r="AC7" t="str">
        <f ca="1">CONCATENATE("*",B7,", ",C7,CHAR(10),E7,CHAR(10),"**国勢",CHAR(10),"|種族|",F7,"|",CHAR(10),"|経済|",G7,"|",CHAR(10),"|気候|",IF(H7&lt;&gt;"",REPT(SUBSTITUTE(SUBSTITUTE(LEFT(H7,4),"Heat","&amp;ref(Spell/S_Heat.jpg,nolink,25x25,Heat);"),"Cold","&amp;ref(Spell/S_Cold.jpg,nolink,25x25,Cold);"),RIGHT(H7,1)),""),"|",CHAR(10),"|祝福|",SUBSTITUTE(SUBSTITUTE(SUBSTITUTE(SUBSTITUTE(SUBSTITUTE(SUBSTITUTE(SUBSTITUTE(SUBSTITUTE(J7,"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amp;" "&amp;B7&amp;" 指揮官 S",Troops!$A:$A,0)&amp;":AJ"&amp;MATCH(A7&amp;" "&amp;B7&amp;" 指揮官 E",Troops!$A:$A,0))),myConcat(INDIRECT("Troops!AJ"&amp;MATCH(A7&amp;" "&amp;B7&amp;" 指揮官 S",Troops!$A:$A,0)))),CHAR(10),"***兵士",CHAR(10),"|名称|種別|コスト|&gt;|雇用条件|指揮枠|行軍|",CHAR(10),IFERROR(myConcat(INDIRECT("Troops!AJ"&amp;MATCH(A7&amp;" "&amp;B7&amp;" 兵士 S",Troops!$A:$A,0)&amp;":AJ"&amp;MATCH(A7&amp;" "&amp;B7&amp;" 兵士 E",Troops!$A:$A,0))),myConcat(INDIRECT("Troops!AJ"&amp;MATCH(A7&amp;" "&amp;B7&amp;" 指揮官 S",Troops!$A:$A,0)))),"**守備隊",CHAR(10),"|種別|指揮官|兵士|備考|",CHAR(10),IFERROR(myConcat(INDIRECT("Defence!H"&amp;MATCH(A7&amp;" "&amp;B7&amp;" S",Defence!$A:$A,0)&amp;":H"&amp;MATCH(A7&amp;" "&amp;B7&amp;" E",Defence!$A:$A,0))),myConcat(INDIRECT("Defence!H"&amp;MATCH(A7&amp;" "&amp;B7&amp;" S",Defence!$A:$A,0)))),CHAR(10),"**建造物",CHAR(10),"***首都要塞",CHAR(10),"|名称|管理力|指揮官雇用|兵士雇用|食糧庫|守備隊倍率|防壁強度|",CHAR(10),VLOOKUP(L7,Fort!$D:$M,10,FALSE),CHAR(10),"***陸上要塞",CHAR(10),"|名称|建造費|工期|管理力|指揮官雇用|兵士雇用|食糧庫|守備隊倍率|防壁強度|",CHAR(10),IF(R7="",IFERROR(myConcat(INDIRECT("Fort!N"&amp;MATCH(M7&amp;"1",Fort!$A:$A,0)&amp;":N"&amp;MATCH(M7&amp;O7,Fort!$A:$A,0))),myConcat(INDIRECT("Fort!N"&amp;MATCH(N7&amp;"1",Fort!$A:$A,0)))),IFERROR(myConcat(INDIRECT("Fort!O"&amp;MATCH(M7&amp;"1",Fort!$A:$A,0)&amp;":O"&amp;MATCH(M7&amp;O7,Fort!$A:$A,0))),myConcat(INDIRECT("Fort!O"&amp;MATCH(N7&amp;"1",Fort!$A:$A,0))))),CHAR(10),"***水中要塞",CHAR(10),IF(R7="",IFERROR("|名称|建造費|工期|管理力|指揮官雇用|兵士雇用|食糧庫|守備隊倍率|防壁強度|"&amp;CHAR(10)&amp;IFERROR(myConcat(INDIRECT("Fort!N"&amp;MATCH(N7&amp;"1",Fort!$A:$A,0)&amp;":N"&amp;MATCH(N7&amp;P7,Fort!$A:$A,0))),myConcat(INDIRECT("Fort!N"&amp;MATCH(N7&amp;"1",Fort!$A:$A,0)))),"建造不可"),IFERROR("|名称|建造費|工期|管理力|指揮官雇用|兵士雇用|食糧庫|守備隊倍率|防壁強度|"&amp;CHAR(10)&amp;IFERROR(myConcat(INDIRECT("Fort!O"&amp;MATCH(N7&amp;"1",Fort!$A:$A,0)&amp;":O"&amp;MATCH(N7&amp;P7,Fort!$A:$A,0))),myConcat(INDIRECT("Fort!O"&amp;MATCH(N7&amp;"1",Fort!$A:$A,0)))),"建造不可")),CHAR(10),"***研究所と寺院",CHAR(10),"|設備|費用|特殊効果|",CHAR(10),"|研究所|",IF(S7&lt;&gt;500,"''"&amp;S7&amp;"''",S7),"|",T7,"|",CHAR(10),"|寺院|",IF(U7&lt;&gt;400,"''"&amp;U7&amp;"''",U7),"|",V7,"|",CHAR(10),"**魔法",CHAR(10),"***魔法資源",CHAR(10),"|魔法土地|",W7,"|",CHAR(10),"|宝石収入|",SUBSTITUTE(SUBSTITUTE(SUBSTITUTE(SUBSTITUTE(SUBSTITUTE(SUBSTITUTE(SUBSTITUTE(SUBSTITUTE(X7,"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Slave);"),"|",CHAR(10),"|特殊機能|",Y7,"|",CHAR(10),"***魔法技能",CHAR(10),"|名称|雇用|固定魔力|変動魔力|研究力|特殊能力|",CHAR(10),IFERROR(myConcat(INDIRECT("MagicSkill!AM"&amp;MATCH(A7&amp;" "&amp;B7&amp;" S",MagicSkill!$A:$A,0)&amp;":AM"&amp;MATCH(A7&amp;" "&amp;B7&amp;" E",MagicSkill!$A:$A,0))),myConcat(INDIRECT("MagicSkill!AM"&amp;MATCH(A7&amp;" "&amp;B7&amp;" S",MagicSkill!$A:$A,0)))),CHAR(10),"***固有呪文",CHAR(10),IFERROR(CHAR(10)&amp;"|領域|名称|主系統|副系統|消費|使用場面|簡易分類|"&amp;CHAR(10)&amp;IFERROR(myConcat(INDIRECT("NationalSpellWork!E"&amp;MATCH(A7&amp;" "&amp;B7&amp;" S",NationalSpellWork!$A:$A,0)&amp;":E"&amp;MATCH(A7&amp;" "&amp;B7&amp;" E",NationalSpellWork!$A:$A,0))),myConcat(INDIRECT("NationalSpellWork!E"&amp;MATCH(A7&amp;" "&amp;B7&amp;" S",NationalSpellWork!$A:$A,0)))),"なし"),CHAR(10),"***固有アイテム",CHAR(10),IFERROR(IFERROR(myConcat(INDIRECT("NationalItemWork!E"&amp;MATCH(A7&amp;" "&amp;B7&amp;" S",NationalItemWork!$A:$A,0)&amp;":E"&amp;MATCH(A7&amp;" "&amp;B7&amp;" E",NationalItemWork!$A:$A,0))),myConcat(INDIRECT("NationalItemWork!E"&amp;MATCH(A7&amp;" "&amp;B7&amp;" S",NationalItemWork!$A:$A,0)))),"なし"),CHAR(10),"**聖職",CHAR(10),"***支配圏特殊効果",CHAR(10),IF(I7&lt;&gt;"",I7,"なし"),CHAR(10),"***聖職者特殊能力",CHAR(10),IF(K7&lt;&gt;"",K7,"なし"),CHAR(10))</f>
        <v xml:space="preserve">*T'ien Ch'i, Spring and Autumn
天朝はまだ興っていません。
Wayの魔術は国中に行き渡り、隠遁した魔術師たちは自身の指揮下へと天上の存在を呼び出します。
貴族たちは、名誉と栄光を求めて互いに争います。
少数の選ばれし戦士や魔術師は、その生涯をWay of the Five Elementsの訓練に捧げます。
死者は崇拝され、村の聖職者は死者を呼び出して導きや助けを求めます。
これは伝説の時代です。
**国勢
|種族|人間|
|経済||
|気候||
|祝福||
**正規軍
***指揮官
|名称|種別|コスト|&gt;|雇用条件|指揮能力|行軍|
|BGCOLOR(#F5F5F5):Scout|斥候|&amp;ref(Nation/C_Gold.jpg,nolink,25x25,Gold);25&amp;ref(Nation/C_Resource.jpg,nolink,25x25,Resource);4&amp;ref(Nation/C_Command.jpg,nolink,25x25,Commander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|BGCOLOR(#F5F5F5):Noble Commander|指揮官|&amp;ref(Nation/C_Gold.jpg,nolink,25x25,Gold);105&amp;ref(Nation/C_Resource.jpg,nolink,25x25,Resource);45&amp;ref(Nation/C_Command.jpg,nolink,25x25,Commander Point);1|&amp;ref(Nation/R_Fort.jpg,nolink,25x25,Land Fortress);||&amp;ref(Nation/Squad.jpg,nolink,25x25,Squad);3&amp;ref(Nation/LivingLead.jpg,nolink,25x25,Leadership);80|20|
|~|&gt;|&gt;|&gt;|&gt;|&gt;|BGCOLOR(#F5F5F5):標準的な指揮官。戦車に乗っており行軍が早い|
|BGCOLOR(#F5F5F5):Master of the Dead|聖職者&amp;ref(Nation/Sacred.jpg,nolink,25x25,Sacred);|&amp;ref(Nation/C_Gold.jpg,nolink,25x25,Gold);70&amp;ref(Nation/C_Resource.jpg,nolink,25x25,Resource);2&amp;ref(Nation/C_Command.jpg,nolink,25x25,Commander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Needed);|&amp;ref(Nation/Squad.jpg,nolink,25x25,Squad);1&amp;ref(Nation/LivingLead.jpg,nolink,25x25,Leadership);10&amp;ref(Nation/UndeadLead.jpg,nolink,25x25,Undead Leadership);30|16|
|~|&gt;|&gt;|&gt;|&gt;|&gt;|BGCOLOR(#F5F5F5):レベル1の聖職者。死魔法と経典投げという特徴的な武器を持つ|
|BGCOLOR(#F5F5F5):Master of the Way|聖職者&amp;ref(Nation/Sacred.jpg,nolink,25x25,Sacred);|&amp;ref(Nation/C_Gold.jpg,nolink,25x25,Gold);135&amp;ref(Nation/C_Resource.jpg,nolink,25x25,Resource);1&amp;ref(Nation/C_Command.jpg,nolink,25x25,Commander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
|~|&gt;|&gt;|&gt;|&gt;|&gt;|BGCOLOR(#F5F5F5):レベル1の聖職者。水などの魔法技能も持つ|
|BGCOLOR(#F5F5F5):Master of the Five Elements|聖職者&amp;ref(Nation/Sacred.jpg,nolink,25x25,Sacred);|&amp;ref(Nation/C_Gold.jpg,nolink,25x25,Gold);255&amp;ref(Nation/C_Resource.jpg,nolink,25x25,Resource);1&amp;ref(Nation/C_Command.jpg,nolink,25x25,Commander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Needed);|&amp;ref(Nation/Squad.jpg,nolink,25x25,Squad);1&amp;ref(Nation/LivingLead.jpg,nolink,25x25,Leadership);15+&amp;ref(Nation/MagicLead.jpg,nolink,25x25,Magic Leadership);25+|16|
|~|&gt;|&gt;|&gt;|&gt;|&gt;|BGCOLOR(#F5F5F5):レベル1の聖職者。非常に幅広い魔法技能を備える|
|BGCOLOR(#F5F5F5):Celestial Master|聖職者&amp;ref(Nation/Sacred.jpg,nolink,25x25,Sacred);|&amp;ref(Nation/C_Gold.jpg,nolink,25x25,Gold);320&amp;ref(Nation/C_Resource.jpg,nolink,25x25,Resource);2&amp;ref(Nation/C_Command.jpg,nolink,25x25,Commander Point);4|&amp;ref(Nation/R_Capital.jpg,nolink,25x25,National Capital);|&amp;ref(Spell/P_Research.jpg,nolink,25x25,Lab Needed);&amp;ref(Spell/P_Holy.jpg,nolink,25x25,Temple Needed);|&amp;ref(Nation/Squad.jpg,nolink,25x25,Squad);1&amp;ref(Nation/LivingLead.jpg,nolink,25x25,Leadership);15+&amp;ref(Nation/MagicLead.jpg,nolink,25x25,Magic Leadership);30+|16&amp;ref(Nation/Flying.jpg,nolink,25x25,Flying);|
|~|&gt;|&gt;|&gt;|&gt;|&gt;|BGCOLOR(#F5F5F5):レベル2の聖職者。強大な魔力を備え空さえ飛んでのける|
***兵士
|名称|種別|コスト|&gt;|雇用条件|指揮枠|行軍|
|BGCOLOR(#F5F5F5):Footman|歩兵|&amp;ref(Nation/C_Gold.jpg,nolink,25x25,Gold);10&amp;ref(Nation/C_Resource.jpg,nolink,25x25,Resource);9&amp;ref(Nation/C_Recruitment.jpg,nolink,25x25,Recruitment Point);9|&amp;ref(Nation/R_Fort.jpg,nolink,25x25,Land Fortress);||&amp;ref(Nation/LivingLead.jpg,nolink,25x25,Living);|12|
|~|&gt;|&gt;|&gt;|&gt;|&gt;|BGCOLOR(#F5F5F5):長槍を持つ歩兵。迎撃による攻撃の妨害を得意とする|
|BGCOLOR(#F5F5F5):Footman|歩兵|&amp;ref(Nation/C_Gold.jpg,nolink,25x25,Gold);10&amp;ref(Nation/C_Resource.jpg,nolink,25x25,Resource);11&amp;ref(Nation/C_Recruitment.jpg,nolink,25x25,Recruitment Point);9|&amp;ref(Nation/R_Fort.jpg,nolink,25x25,Land Fortress);||&amp;ref(Nation/LivingLead.jpg,nolink,25x25,Living);|12|
|~|&gt;|&gt;|&gt;|&gt;|&gt;|BGCOLOR(#F5F5F5):薙刀を持つ歩兵。攻撃力が高いが命中率は低め|
|BGCOLOR(#F5F5F5):Footman|歩兵|&amp;ref(Nation/C_Gold.jpg,nolink,25x25,Gold);10&amp;ref(Nation/C_Resource.jpg,nolink,25x25,Resource);11&amp;ref(Nation/C_Recruitment.jpg,nolink,25x25,Recruitment Point);9|&amp;ref(Nation/R_Fort.jpg,nolink,25x25,Land Fortress);||&amp;ref(Nation/LivingLead.jpg,nolink,25x25,Living);|12|
|~|&gt;|&gt;|&gt;|&gt;|&gt;|BGCOLOR(#F5F5F5):槍と大盾を持つ歩兵。盾のおかげで射撃に強い|
|BGCOLOR(#F5F5F5):Archer|射手|&amp;ref(Nation/C_Gold.jpg,nolink,25x25,Gold);10&amp;ref(Nation/C_Resource.jpg,nolink,25x25,Resource);12&amp;ref(Nation/C_Recruitment.jpg,nolink,25x25,Recruitment Point);9|&amp;ref(Nation/R_Fort.jpg,nolink,25x25,Land Fortress);||&amp;ref(Nation/LivingLead.jpg,nolink,25x25,Living);|12|
|~|&gt;|&gt;|&gt;|&gt;|&gt;|BGCOLOR(#F5F5F5):複合弓を用いる弓兵。技量は平凡でも高精度|
|BGCOLOR(#F5F5F5):Medium Footman|歩兵|&amp;ref(Nation/C_Gold.jpg,nolink,25x25,Gold);10&amp;ref(Nation/C_Resource.jpg,nolink,25x25,Resource);14&amp;ref(Nation/C_Recruitment.jpg,nolink,25x25,Recruitment Point);9|&amp;ref(Nation/R_Fort.jpg,nolink,25x25,Land Fortress);||&amp;ref(Nation/LivingLead.jpg,nolink,25x25,Living);|12|
|~|&gt;|&gt;|&gt;|&gt;|&gt;|BGCOLOR(#F5F5F5):薙刀を持つ歩兵。僅かに防具が強化されている|
|BGCOLOR(#F5F5F5):Medium Footman|歩兵|&amp;ref(Nation/C_Gold.jpg,nolink,25x25,Gold);10&amp;ref(Nation/C_Resource.jpg,nolink,25x25,Resource);14&amp;ref(Nation/C_Recruitment.jpg,nolink,25x25,Recruitment Point);9|&amp;ref(Nation/R_Fort.jpg,nolink,25x25,Land Fortress);||&amp;ref(Nation/LivingLead.jpg,nolink,25x25,Living);|12|
|~|&gt;|&gt;|&gt;|&gt;|&gt;|BGCOLOR(#F5F5F5):槍と大盾を持つ歩兵。防具以外は下位と変わりない|
|BGCOLOR(#F5F5F5):Heavy Footman|歩兵|&amp;ref(Nation/C_Gold.jpg,nolink,25x25,Gold);10&amp;ref(Nation/C_Resource.jpg,nolink,25x25,Resource);20&amp;ref(Nation/C_Recruitment.jpg,nolink,25x25,Recruitment Point);9|&amp;ref(Nation/R_Fort.jpg,nolink,25x25,Land Fortress);||&amp;ref(Nation/LivingLead.jpg,nolink,25x25,Living);|8|
|~|&gt;|&gt;|&gt;|&gt;|&gt;|BGCOLOR(#F5F5F5):薙刀を持つ重歩兵。かなり硬くはなったが鈍重|
|BGCOLOR(#F5F5F5):Heavy Footman|歩兵|&amp;ref(Nation/C_Gold.jpg,nolink,25x25,Gold);10&amp;ref(Nation/C_Resource.jpg,nolink,25x25,Resource);20&amp;ref(Nation/C_Recruitment.jpg,nolink,25x25,Recruitment Point);9|&amp;ref(Nation/R_Fort.jpg,nolink,25x25,Land Fortress);||&amp;ref(Nation/LivingLead.jpg,nolink,25x25,Living);|8|
|~|&gt;|&gt;|&gt;|&gt;|&gt;|BGCOLOR(#F5F5F5):槍と大盾を持つ重歩兵。盾と防具により信頼できる丈夫さに|
|BGCOLOR(#F5F5F5):Horseman|騎兵|&amp;ref(Nation/C_Gold.jpg,nolink,25x25,Gold);20&amp;ref(Nation/C_Resource.jpg,nolink,25x25,Resource);11&amp;ref(Nation/C_Recruitment.jpg,nolink,25x25,Recruitment Point);24|&amp;ref(Nation/R_Fort.jpg,nolink,25x25,Land Fortress);||&amp;ref(Nation/LivingLead.jpg,nolink,25x25,Living);|18|
|~|&gt;|&gt;|&gt;|&gt;|&gt;|BGCOLOR(#F5F5F5):軽突撃槍と複合弓を持つ騎兵。弓での牽制後に突撃できる|
|BGCOLOR(#F5F5F5):Noble|戦車|&amp;ref(Nation/C_Gold.jpg,nolink,25x25,Gold);45&amp;ref(Nation/C_Resource.jpg,nolink,25x25,Resource);45&amp;ref(Nation/C_Recruitment.jpg,nolink,25x25,Recruitment Point);46|&amp;ref(Nation/R_Fort.jpg,nolink,25x25,Land Fortress);||&amp;ref(Nation/LivingLead.jpg,nolink,25x25,Living);|18|
|~|&gt;|&gt;|&gt;|&gt;|&gt;|BGCOLOR(#F5F5F5):小さな敵を踏み潰す。防具も良質だが囲まれやすい|
|BGCOLOR(#F5F5F5):Warrior of the Five Elements|歩兵&amp;ref(Nation/Sacred.jpg,nolink,25x25,Sacred);|&amp;ref(Nation/C_Gold.jpg,nolink,25x25,Gold);35&amp;ref(Nation/C_Resource.jpg,nolink,25x25,Resource);6&amp;ref(Nation/C_Recruitment.jpg,nolink,25x25,Recruitment Point);31|&amp;ref(Nation/R_Capital.jpg,nolink,25x25,National Capital);|&amp;ref(Spell/P_Holy.jpg,nolink,25x25,Temple Needed);|&amp;ref(Nation/LivingLead.jpg,nolink,25x25,Living);|14|
|~|&gt;|&gt;|&gt;|&gt;|&gt;|BGCOLOR(#F5F5F5):小剣二つを持つ軽歩兵。多様な耐性を持ち春に強くなる|
**守備隊
|種別|指揮官|兵士|備考|
|陸上下位|Noble Commander|Footman:10　Footman:10　Archer:10|Footmanはそれぞれ長槍と大盾装備|
|陸上上位|Master of the Dead|Footman:10|Footmanは薙刀装備|
|陸上要塞|Master of the Dead|Archer:10||
**建造物
***首都要塞
|名称|管理力|指揮官雇用|兵士雇用|食糧庫|守備隊倍率|防壁強度|
|Walled City|40|+1|+100%|1500|2|200|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|魔法土地|The Bamboo Grove, The Gate of Spring and Autumn|
|宝石収入|&amp;ref(Spell/V_Fire.jpg,nolink,25x25,Fire Gem);1&amp;ref(Spell/V_Water.jpg,nolink,25x25,Water Gem);2&amp;ref(Spell/V_Astral.jpg,nolink,25x25,Astral Pearl);2&amp;ref(Spell/V_Death.jpg,nolink,25x25,Death Gem);1|
|特殊機能|星魔法儀式射程+1|
***魔法技能
|名称|雇用|固定魔力|変動魔力|研究力|特殊能力|
|Master of the Dead|&amp;ref(Nation/R_Fort.jpg,nolink,25x25,Land Fortress);|&amp;ref(Spell/P_Death.jpg,nolink,25x25,Death);1&amp;ref(Spell/P_Holy.jpg,nolink,25x25,Holy);1||&amp;ref(Spell/P_Research.jpg,nolink,25x25,Research);7|&amp;ref(Nation/Sacred.jpg,nolink,25x25,Sacred);|
|Master of the Way|&amp;ref(Nation/R_Fort.jpg,nolink,25x25,Land Fortress);|&amp;ref(Spell/P_Water.jpg,nolink,25x25,Water);1&amp;ref(Spell/P_Holy.jpg,nolink,25x25,Holy);1|&amp;ref(Spell/P_Air.jpg,nolink,25x25,Air);&amp;ref(Spell/P_Water.jpg,nolink,25x25,Water);&amp;ref(Spell/P_Astral.jpg,nolink,25x25,Astral);&amp;ref(Spell/P_Nature.jpg,nolink,25x25,Nature);+1:100%|&amp;ref(Spell/P_Research.jpg,nolink,25x25,Research);9|&amp;ref(Nation/Sacred.jpg,nolink,25x25,Sacred);|
|Master of the Five Elements|&amp;ref(Nation/R_Capital.jpg,nolink,25x25,National Capital);|&amp;ref(Spell/P_Fire.jpg,nolink,25x25,Fire);1&amp;ref(Spell/P_Air.jpg,nolink,25x25,Air);1&amp;ref(Spell/P_Water.jpg,nolink,25x25,Water);1&amp;ref(Spell/P_Earth.jpg,nolink,25x25,Earth);1&amp;ref(Spell/P_Nature.jpg,nolink,25x25,Nature);1&amp;ref(Spell/P_Holy.jpg,nolink,25x25,Holy);1|&amp;ref(Spell/P_Fire.jpg,nolink,25x25,Fire);&amp;ref(Spell/P_Air.jpg,nolink,25x25,Air);&amp;ref(Spell/P_Water.jpg,nolink,25x25,Water);&amp;ref(Spell/P_Earth.jpg,nolink,25x25,Earth);&amp;ref(Spell/P_Nature.jpg,nolink,25x25,Nature);+1:100%|&amp;ref(Spell/P_Research.jpg,nolink,25x25,Research);17|&amp;ref(Nation/Sacred.jpg,nolink,25x25,Sacred);|
|Celestial Master|&amp;ref(Nation/R_Capital.jpg,nolink,25x25,National Capital);|&amp;ref(Spell/P_Fire.jpg,nolink,25x25,Fire);1&amp;ref(Spell/P_Air.jpg,nolink,25x25,Air);1&amp;ref(Spell/P_Water.jpg,nolink,25x25,Water);2&amp;ref(Spell/P_Astral.jpg,nolink,25x25,Astral);1&amp;ref(Spell/P_Holy.jpg,nolink,25x25,Holy);2|&amp;ref(Spell/P_Air.jpg,nolink,25x25,Air);&amp;ref(Spell/P_Water.jpg,nolink,25x25,Water);&amp;ref(Spell/P_Astral.jpg,nolink,25x25,Astral);+1:100%&amp;br;&amp;ref(Spell/P_Air.jpg,nolink,25x25,Air);&amp;ref(Spell/P_Water.jpg,nolink,25x25,Water);&amp;ref(Spell/P_Astral.jpg,nolink,25x25,Astral);+1:10%&amp;br;&amp;ref(Spell/P_Fire.jpg,nolink,25x25,Fire);&amp;ref(Spell/P_Earth.jpg,nolink,25x25,Earth);&amp;ref(Spell/P_Death.jpg,nolink,25x25,Death);&amp;ref(Spell/P_Nature.jpg,nolink,25x25,Nature);+1:100%|&amp;ref(Spell/P_Research.jpg,nolink,25x25,Research);19+|&amp;ref(Nation/Sacred.jpg,nolink,25x25,Sacred);|
|Huli Jing|&amp;ref(Item/Master-Ritualist.jpg,nolink,25x25,Ritual Spell);|&amp;ref(Spell/P_Nature.jpg,nolink,25x25,Nature);3|&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Nature.jpg,nolink,25x25,Nature);+1:25%|&amp;ref(Spell/P_Research.jpg,nolink,25x25,Research);13+||
***固有呪文
|領域|名称|主系統|副系統|消費|使用場面|簡易分類|
|Conjuration Lv1|Celestial Servant|&amp;ref(Spell/P_Earth.jpg,nolink,25x25,Earth);1|&amp;ref(Spell/P_Astral.jpg,nolink,25x25,Astral);1|&amp;ref(Spell/V_Earth.jpg,nolink,25x25,Earth Gem);3|儀式/陸上専用|兵士召喚|
|~|~|&gt;|&gt;|&gt;|&gt;|強靭だが不器用な天の存在Celestial Servantを1体召喚します|
|Conjuration Lv1|Call Ancestor|&amp;ref(Spell/P_Death.jpg,nolink,25x25,Death);1|||戦闘/水陸両用|一時的召喚|
|~|~|&gt;|&gt;|&gt;|&gt;|神聖だが弱い祖霊Ancestral Spiritを1体召喚します|
|Conjuration Lv3|Heavenly Rivers|&amp;ref(Spell/P_Water.jpg,nolink,25x25,Water);1|&amp;ref(Spell/P_Astral.jpg,nolink,25x25,Astral);1|&amp;ref(Spell/V_Water.jpg,nolink,25x25,Water Gem);12|儀式/陸上専用|兵士召喚|
|~|~|&gt;|&gt;|&gt;|&gt;|水陸両棲の強力な天の存在Demon of Heavenly Riversを召喚します|
|Conjuration Lv3|Ambush of Tigers|&amp;ref(Spell/P_Nature.jpg,nolink,25x25,Nature);2||&amp;ref(Spell/V_Nature.jpg,nolink,25x25,Nature Gem);10|儀式/陸上専用|兵士召喚|
|~|~|&gt;|&gt;|&gt;|&gt;|敏捷なTigerを10+体召喚します|
|Conjuration Lv3|Herd of Buffaloes|&amp;ref(Spell/P_Nature.jpg,nolink,25x25,Nature);2||&amp;ref(Spell/V_Nature.jpg,nolink,25x25,Nature Gem);10|儀式/陸上専用|兵士召喚|
|~|~|&gt;|&gt;|&gt;|&gt;|敵を蹂躙するBuffaloを5+体召喚します|
|Conjuration Lv4|Celestial Hounds|&amp;ref(Spell/P_Air.jpg,nolink,25x25,Air);1|&amp;ref(Spell/P_Astral.jpg,nolink,25x25,Astral);1|&amp;ref(Spell/V_Air.jpg,nolink,25x25,Air Gem);5|儀式/陸上専用|兵士召喚|
|~|~|&gt;|&gt;|&gt;|&gt;|飛行する天の猟犬Celestial Houndを2体召喚します|
|Conjuration Lv5|Heavenly Fires|&amp;ref(Spell/P_Fire.jpg,nolink,25x25,Fire);1|&amp;ref(Spell/P_Astral.jpg,nolink,25x25,Astral);1|&amp;ref(Spell/V_Fire.jpg,nolink,25x25,Fire Gem);10|儀式/陸上専用|兵士召喚|
|~|~|&gt;|&gt;|&gt;|&gt;|炎の車輪を放つ天の存在Demon of Heavenly Firesを3体召喚します|
|Conjuration Lv6|Call Celestial Soldiers|&amp;ref(Spell/P_Air.jpg,nolink,25x25,Air);2|&amp;ref(Spell/P_Astral.jpg,nolink,25x25,Astral);1|&amp;ref(Spell/V_Air.jpg,nolink,25x25,Air Gem);15|儀式/陸上専用|兵士召喚|
|~|~|&gt;|&gt;|&gt;|&gt;|強力な天の兵士Celestial Soldierを5体召喚します|
|Conjuration Lv6|Contact Huli Jing|&amp;ref(Spell/P_Nature.jpg,nolink,25x25,Nature);2||&amp;ref(Spell/V_Nature.jpg,nolink,25x25,Nature Gem);30|儀式/陸上専用|指揮官召喚|
|~|~|&gt;|&gt;|&gt;|&gt;|多彩な魔力を持つ妖狐Huli Jingを召喚します|
|Conjuration Lv7|Wrath of the Ancestors|&amp;ref(Spell/P_Death.jpg,nolink,25x25,Death);1|||戦闘/水陸両用|一時的召喚|
|~|~|&gt;|&gt;|&gt;|&gt;|神聖だが弱い祖霊Ancestral Spiritを20+体召喚します|
|Alteration Lv5|Internal Alchemy|&amp;ref(Spell/P_Water.jpg,nolink,25x25,Water);2|&amp;ref(Spell/P_Astral.jpg,nolink,25x25,Astral);1|&amp;ref(Spell/V_Water.jpg,nolink,25x25,Water Gem);10|儀式/水陸両用|若年化|
|~|~|&gt;|&gt;|&gt;|&gt;|自身を狂気と引き換えに15年若返らせます|
|Evocation Lv5|Celestial Chastisement|&amp;ref(Spell/P_Astral.jpg,nolink,25x25,Astral);3|||戦闘/水陸両用|攻撃|
|~|~|&gt;|&gt;|&gt;|&gt;|敵の魔法生物を攻撃し寝返らせようと試みます|
***固有アイテム
|Construction Lv2|BGCOLOR(#000000):&amp;ref(Item/SH Weapons/Sword-of-the-Five-Elements.jpg,nolink,75x75,Sword of the Five Elements);|BGCOLOR(BLACK):COLOR(WHITE):''Sword of the Five Elements''|片手|&amp;ref(Spell/P_Fire.jpg,nolink,25x25,Fire);1&amp;ref(Spell/P_Water.jpg,nolink,25x25,Water);1|&amp;ref(Spell/V_Fire.jpg,nolink,25x25,Fire Gem);2&amp;ref(Spell/V_Water.jpg,nolink,25x25,Water Gem);2|
|~|~|&gt;|&gt;|&gt;|攻撃力：8&amp;ref(Item/D_Slash.jpg,nolink,25x25,Slash Damage);&amp;ref(Item/D_Magic.jpg,nolink,25x25,Magic Damage);&amp;br;攻撃修正：3&amp;br;防御修正：4&amp;br;長さ：1&amp;br;&amp;br;&amp;ref(Item/Reinvigoration.jpg,nolink,25x25,Reinvigoration (2));|
|~|&gt;|&gt;|&gt;|&gt;|BGCOLOR(#F5F5F5):安価で無難な性能。持久力も高めてくれる|
|Construction Lv2|BGCOLOR(#000000):&amp;ref(Item/Armors/Armor-of-the-Five-Elements.jpg,nolink,75x75,Armor of the Five Elements);|BGCOLOR(BLACK):COLOR(WHITE):''Armor of the Five Elements''|鎧|&amp;ref(Spell/P_Earth.jpg,nolink,25x25,Earth);1&amp;ref(Spell/P_Air.jpg,nolink,25x25,Air);1|&amp;ref(Spell/V_Earth.jpg,nolink,25x25,Earth Gem);2&amp;ref(Spell/V_Air.jpg,nolink,25x25,Air Gem);2|
|~|~|&gt;|&gt;|&gt;|胴体防護：17&amp;br;防御修正：-1&amp;br;装備負担：2&amp;br;行軍速度：-2&amp;br;魔法の防具&amp;br;&amp;br;&amp;ref(Item/Fire-Resistant.jpg,nolink,25x25,Fire Resistant (5));&amp;ref(Item/Shock-Resistant.jpg,nolink,25x25,Shock Resistant (5));&amp;ref(Item/Cold-Resistant.jpg,nolink,25x25,Cold Resistant (5));&amp;br;魔法抵抗+1|
|~|&gt;|&gt;|&gt;|&gt;|BGCOLOR(#F5F5F5):優秀な防御力に多様な耐性。さらに安価|
**聖職
***支配圏特殊効果
なし
***聖職者特殊能力
なし
</v>
      </c>
    </row>
    <row r="8" spans="1:29" x14ac:dyDescent="0.15">
      <c r="A8" t="s">
        <v>2908</v>
      </c>
      <c r="B8" t="s">
        <v>2920</v>
      </c>
      <c r="C8" t="s">
        <v>2921</v>
      </c>
      <c r="D8" t="s">
        <v>3092</v>
      </c>
      <c r="E8" s="10" t="s">
        <v>5505</v>
      </c>
      <c r="F8" s="10" t="s">
        <v>5500</v>
      </c>
      <c r="G8" s="10"/>
      <c r="H8" t="s">
        <v>3101</v>
      </c>
      <c r="L8" t="s">
        <v>3075</v>
      </c>
      <c r="M8" t="s">
        <v>3080</v>
      </c>
      <c r="O8">
        <v>2</v>
      </c>
      <c r="Q8">
        <v>0</v>
      </c>
      <c r="S8">
        <v>500</v>
      </c>
      <c r="U8">
        <v>400</v>
      </c>
      <c r="W8" t="s">
        <v>5501</v>
      </c>
      <c r="X8" t="s">
        <v>5502</v>
      </c>
      <c r="Z8" t="str">
        <f t="shared" si="0"/>
        <v>|BGCOLOR(#FDFDFD):[[&amp;ref(Machaka.jpg,nolink,50x65,Machaka, Lion King);&gt;./Machaka]]</v>
      </c>
      <c r="AA8" t="str">
        <f t="shared" ca="1" si="1"/>
        <v>|BGCOLOR(#FAEBD7):[[''Machaka''&gt;./Machaka]]</v>
      </c>
      <c r="AB8"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v>
      </c>
      <c r="AC8" t="str">
        <f ca="1">CONCATENATE("*",B8,", ",C8,CHAR(10),E8,CHAR(10),"**国勢",CHAR(10),"|種族|",F8,"|",CHAR(10),"|経済|",G8,"|",CHAR(10),"|気候|",IF(H8&lt;&gt;"",REPT(SUBSTITUTE(SUBSTITUTE(LEFT(H8,4),"Heat","&amp;ref(Spell/S_Heat.jpg,nolink,25x25,Heat);"),"Cold","&amp;ref(Spell/S_Cold.jpg,nolink,25x25,Cold);"),RIGHT(H8,1)),""),"|",CHAR(10),"|祝福|",SUBSTITUTE(SUBSTITUTE(SUBSTITUTE(SUBSTITUTE(SUBSTITUTE(SUBSTITUTE(SUBSTITUTE(SUBSTITUTE(J8,"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amp;" "&amp;B8&amp;" 指揮官 S",Troops!$A:$A,0)&amp;":AJ"&amp;MATCH(A8&amp;" "&amp;B8&amp;" 指揮官 E",Troops!$A:$A,0))),myConcat(INDIRECT("Troops!AJ"&amp;MATCH(A8&amp;" "&amp;B8&amp;" 指揮官 S",Troops!$A:$A,0)))),CHAR(10),"***兵士",CHAR(10),"|名称|種別|コスト|&gt;|雇用条件|指揮枠|行軍|",CHAR(10),IFERROR(myConcat(INDIRECT("Troops!AJ"&amp;MATCH(A8&amp;" "&amp;B8&amp;" 兵士 S",Troops!$A:$A,0)&amp;":AJ"&amp;MATCH(A8&amp;" "&amp;B8&amp;" 兵士 E",Troops!$A:$A,0))),myConcat(INDIRECT("Troops!AJ"&amp;MATCH(A8&amp;" "&amp;B8&amp;" 指揮官 S",Troops!$A:$A,0)))),"**守備隊",CHAR(10),"|種別|指揮官|兵士|備考|",CHAR(10),IFERROR(myConcat(INDIRECT("Defence!H"&amp;MATCH(A8&amp;" "&amp;B8&amp;" S",Defence!$A:$A,0)&amp;":H"&amp;MATCH(A8&amp;" "&amp;B8&amp;" E",Defence!$A:$A,0))),myConcat(INDIRECT("Defence!H"&amp;MATCH(A8&amp;" "&amp;B8&amp;" S",Defence!$A:$A,0)))),CHAR(10),"**建造物",CHAR(10),"***首都要塞",CHAR(10),"|名称|管理力|指揮官雇用|兵士雇用|食糧庫|守備隊倍率|防壁強度|",CHAR(10),VLOOKUP(L8,Fort!$D:$M,10,FALSE),CHAR(10),"***陸上要塞",CHAR(10),"|名称|建造費|工期|管理力|指揮官雇用|兵士雇用|食糧庫|守備隊倍率|防壁強度|",CHAR(10),IF(R8="",IFERROR(myConcat(INDIRECT("Fort!N"&amp;MATCH(M8&amp;"1",Fort!$A:$A,0)&amp;":N"&amp;MATCH(M8&amp;O8,Fort!$A:$A,0))),myConcat(INDIRECT("Fort!N"&amp;MATCH(N8&amp;"1",Fort!$A:$A,0)))),IFERROR(myConcat(INDIRECT("Fort!O"&amp;MATCH(M8&amp;"1",Fort!$A:$A,0)&amp;":O"&amp;MATCH(M8&amp;O8,Fort!$A:$A,0))),myConcat(INDIRECT("Fort!O"&amp;MATCH(N8&amp;"1",Fort!$A:$A,0))))),CHAR(10),"***水中要塞",CHAR(10),IF(R8="",IFERROR("|名称|建造費|工期|管理力|指揮官雇用|兵士雇用|食糧庫|守備隊倍率|防壁強度|"&amp;CHAR(10)&amp;IFERROR(myConcat(INDIRECT("Fort!N"&amp;MATCH(N8&amp;"1",Fort!$A:$A,0)&amp;":N"&amp;MATCH(N8&amp;P8,Fort!$A:$A,0))),myConcat(INDIRECT("Fort!N"&amp;MATCH(N8&amp;"1",Fort!$A:$A,0)))),"建造不可"),IFERROR("|名称|建造費|工期|管理力|指揮官雇用|兵士雇用|食糧庫|守備隊倍率|防壁強度|"&amp;CHAR(10)&amp;IFERROR(myConcat(INDIRECT("Fort!O"&amp;MATCH(N8&amp;"1",Fort!$A:$A,0)&amp;":O"&amp;MATCH(N8&amp;P8,Fort!$A:$A,0))),myConcat(INDIRECT("Fort!O"&amp;MATCH(N8&amp;"1",Fort!$A:$A,0)))),"建造不可")),CHAR(10),"***研究所と寺院",CHAR(10),"|設備|費用|特殊効果|",CHAR(10),"|研究所|",IF(S8&lt;&gt;500,"''"&amp;S8&amp;"''",S8),"|",T8,"|",CHAR(10),"|寺院|",IF(U8&lt;&gt;400,"''"&amp;U8&amp;"''",U8),"|",V8,"|",CHAR(10),"**魔法",CHAR(10),"***魔法資源",CHAR(10),"|魔法土地|",W8,"|",CHAR(10),"|宝石収入|",SUBSTITUTE(SUBSTITUTE(SUBSTITUTE(SUBSTITUTE(SUBSTITUTE(SUBSTITUTE(SUBSTITUTE(SUBSTITUTE(X8,"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Slave);"),"|",CHAR(10),"|特殊機能|",Y8,"|",CHAR(10),"***魔法技能",CHAR(10),"|名称|雇用|固定魔力|変動魔力|研究力|特殊能力|",CHAR(10),IFERROR(myConcat(INDIRECT("MagicSkill!AM"&amp;MATCH(A8&amp;" "&amp;B8&amp;" S",MagicSkill!$A:$A,0)&amp;":AM"&amp;MATCH(A8&amp;" "&amp;B8&amp;" E",MagicSkill!$A:$A,0))),myConcat(INDIRECT("MagicSkill!AM"&amp;MATCH(A8&amp;" "&amp;B8&amp;" S",MagicSkill!$A:$A,0)))),CHAR(10),"***固有呪文",CHAR(10),IFERROR(CHAR(10)&amp;"|領域|名称|主系統|副系統|消費|使用場面|簡易分類|"&amp;CHAR(10)&amp;IFERROR(myConcat(INDIRECT("NationalSpellWork!E"&amp;MATCH(A8&amp;" "&amp;B8&amp;" S",NationalSpellWork!$A:$A,0)&amp;":E"&amp;MATCH(A8&amp;" "&amp;B8&amp;" E",NationalSpellWork!$A:$A,0))),myConcat(INDIRECT("NationalSpellWork!E"&amp;MATCH(A8&amp;" "&amp;B8&amp;" S",NationalSpellWork!$A:$A,0)))),"なし"),CHAR(10),"***固有アイテム",CHAR(10),IFERROR(IFERROR(myConcat(INDIRECT("NationalItemWork!E"&amp;MATCH(A8&amp;" "&amp;B8&amp;" S",NationalItemWork!$A:$A,0)&amp;":E"&amp;MATCH(A8&amp;" "&amp;B8&amp;" E",NationalItemWork!$A:$A,0))),myConcat(INDIRECT("NationalItemWork!E"&amp;MATCH(A8&amp;" "&amp;B8&amp;" S",NationalItemWork!$A:$A,0)))),"なし"),CHAR(10),"**聖職",CHAR(10),"***支配圏特殊効果",CHAR(10),IF(I8&lt;&gt;"",I8,"なし"),CHAR(10),"***聖職者特殊能力",CHAR(10),IF(K8&lt;&gt;"",K8,"なし"),CHAR(10))</f>
        <v xml:space="preserve">*Machaka, Lion King
Machakaは、トーテム崇拝の氏族に分かれた古き宗教的王国です。
各氏族はそのトーテムの精霊に従い、文明を齎すものとして彼らを崇拝し、彼らと人々との関わりについての神話を語ります。
何世紀にも渡り、獅子氏族は他を支配し、その賢明なる統治の下に統一された王国を築きました。
獅子氏族は獅子の祝福を受けており、彼らは他の人間よりも優れています。
Mababweの偉大なる人々、Arcoscephaleの歴史家に「コロッサス」と呼ばれる者たちは、鬣犬が人間に金工技術を教えるように強要され、犀が彼のものよりも長い槍によって破られて以来、平原を支配しています。
Great Mababweから、半ば神のような獅子氏族のコロッサスは、神聖なる王や女王として彼らの下等な親類を支配しています。
多くのトーテム崇拝の氏族が存在しますが、その幾つかは他よりも影響力を持ちます。
鬣犬、犀、象、そして蜘蛛の全ては、そのトーテムの主の技術と導きと共に獅子に仕えます。
Berytosやその他の国々との最近の接触は、コロッサス王族の間で野心を高まらせ、Lion Kingは獅子の目覚めに備えています。
Machakaの人々は、温暖な地を好みます。
**国勢
|種族|人間とコロッサス|
|経済||
|気候|&amp;ref(Spell/S_Heat.jpg,nolink,25x25,Heat);&amp;ref(Spell/S_Heat.jpg,nolink,25x25,Heat);|
|祝福||
**正規軍
***指揮官
|名称|種別|コスト|&gt;|雇用条件|指揮能力|行軍|
|BGCOLOR(#F5F5F5):Machaka Scout|斥候|&amp;ref(Nation/C_Gold.jpg,nolink,25x25,Gold);25&amp;ref(Nation/C_Resource.jpg,nolink,25x25,Resource);3&amp;ref(Nation/C_Command.jpg,nolink,25x25,Commander Point);1|&amp;ref(Nation/R_Fort.jpg,nolink,25x25,Land Fortress);|||18&amp;ref(Nation/Stealthy.jpg,nolink,25x25,Stealthy (40));&amp;ref(Nation/Forest-Survival.jpg,nolink,25x25,Forest Survival);&amp;ref(Nation/Mountain-Survival.jpg,nolink,25x25,Mountain Survival);|
|~|&gt;|&gt;|&gt;|&gt;|&gt;|BGCOLOR(#F5F5F5):やや軽装な斥候。足が速い一方で隠れるのが下手|
|BGCOLOR(#F5F5F5):Rhino Clan Commander|指揮官|&amp;ref(Nation/C_Gold.jpg,nolink,25x25,Gold);40&amp;ref(Nation/C_Resource.jpg,nolink,25x25,Resource);13&amp;ref(Nation/C_Command.jpg,nolink,25x25,Commander Point);1|&amp;ref(Nation/R_Fort.jpg,nolink,25x25,Land Fortress);||&amp;ref(Nation/Squad.jpg,nolink,25x25,Squad);2&amp;ref(Nation/LivingLead.jpg,nolink,25x25,Leadership);60|16|
|~|&gt;|&gt;|&gt;|&gt;|&gt;|BGCOLOR(#F5F5F5):標準的な指揮官。防具は若干ながら上位より優秀|
|BGCOLOR(#F5F5F5):Lion Clan Commander|指揮官|&amp;ref(Nation/C_Gold.jpg,nolink,25x25,Gold);75&amp;ref(Nation/C_Resource.jpg,nolink,25x25,Resource);8&amp;ref(Nation/C_Command.jpg,nolink,25x25,Commander Point);1|&amp;ref(Nation/R_Fort.jpg,nolink,25x25,Land Fortress);||&amp;ref(Nation/Squad.jpg,nolink,25x25,Squad);3&amp;ref(Nation/LivingLead.jpg,nolink,25x25,Leadership);80|18|
|~|&gt;|&gt;|&gt;|&gt;|&gt;|BGCOLOR(#F5F5F5):上位指揮官。やや軽装だが問題ない範囲|
|BGCOLOR(#F5F5F5):Voice of Lion|聖職者&amp;ref(Nation/Sacred.jpg,nolink,25x25,Sacred);|&amp;ref(Nation/C_Gold.jpg,nolink,25x25,Gold);80&amp;ref(Nation/C_Resource.jpg,nolink,25x25,Resource);2&amp;ref(Nation/C_Command.jpg,nolink,25x25,Commander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Leadership);5&amp;ref(Item/Beastmaster.jpg,nolink,25x25,Beastmaster (+2));|18|
|~|&gt;|&gt;|&gt;|&gt;|&gt;|BGCOLOR(#F5F5F5):レベル1の聖職者。緑魔法を持ち動物の指揮も得意|
|BGCOLOR(#F5F5F5):Hyena Clan Witch Doctor|魔術師|&amp;ref(Nation/C_Gold.jpg,nolink,25x25,Gold);165&amp;ref(Nation/C_Resource.jpg,nolink,25x25,Resource);1&amp;ref(Nation/C_Command.jpg,nolink,25x25,Commander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Leadership);10&amp;ref(Nation/UndeadLead.jpg,nolink,25x25,Undead Leadership);60|16&amp;ref(Nation/Wasteland-Survival.jpg,nolink,25x25,Wasteland Survival);|
|~|&gt;|&gt;|&gt;|&gt;|&gt;|BGCOLOR(#F5F5F5):死、地、火の魔法技能を持つ呪医。病気を治せるが異端者でもある|
|BGCOLOR(#F5F5F5):Bouda|魔術師|&amp;ref(Nation/C_Gold.jpg,nolink,25x25,Gold);215&amp;ref(Nation/C_Resource.jpg,nolink,25x25,Resource);3&amp;ref(Nation/C_Command.jpg,nolink,25x25,Commander Point);4|&amp;ref(Nation/R_Fort.jpg,nolink,25x25,Land Fortress);|&amp;ref(Spell/P_Research.jpg,nolink,25x25,Lab Needed);|&amp;ref(Nation/Squad.jpg,nolink,25x25,Squad);1&amp;ref(Nation/LivingLead.jpg,nolink,25x25,Leadership);15+&amp;ref(Nation/MagicLead.jpg,nolink,25x25,Magic Leadership);15+&amp;ref(Nation/UndeadLead.jpg,nolink,25x25,Undead Leadership);60+|18&amp;ref(Nation/Wasteland-Survival.jpg,nolink,25x25,Wasteland Survival);|
|~|&gt;|&gt;|&gt;|&gt;|&gt;|BGCOLOR(#F5F5F5):地、死、火などの魔法技能を持つ半獣の鍛冶。異端者な上に不安も撒く|
|BGCOLOR(#F5F5F5):Voice of Spider|密偵&amp;ref(Nation/Sacred.jpg,nolink,25x25,Sacred);|&amp;ref(Nation/C_Gold.jpg,nolink,25x25,Gold);75&amp;ref(Nation/C_Resource.jpg,nolink,25x25,Resource);3&amp;ref(Nation/C_Command.jpg,nolink,25x25,Commander Point);2|&amp;ref(Nation/R_Fort.jpg,nolink,25x25,Land Fortress);|&amp;ref(Spell/P_Holy.jpg,nolink,25x25,Temple Needed);||18&amp;ref(Nation/Stealthy.jpg,nolink,25x25,Stealthy (60));&amp;ref(Nation/Forest-Survival.jpg,nolink,25x25,Forest Survival);|
|~|&gt;|&gt;|&gt;|&gt;|&gt;|BGCOLOR(#F5F5F5):密偵。やや高価だが隠れるのが上手く反乱扇動なども可能|
|BGCOLOR(#F5F5F5):Spider Clan Witch Doctor|魔術師|&amp;ref(Nation/C_Gold.jpg,nolink,25x25,Gold);80&amp;ref(Nation/C_Resource.jpg,nolink,25x25,Resource);1&amp;ref(Nation/C_Command.jpg,nolink,25x25,Commander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Leadership);10&amp;ref(Nation/UndeadLead.jpg,nolink,25x25,Undead Leadership);30|18&amp;ref(Nation/Forest-Survival.jpg,nolink,25x25,Forest Survival);|
|~|&gt;|&gt;|&gt;|&gt;|&gt;|BGCOLOR(#F5F5F5):火、死、緑の魔法技能を持つ。呪医だが治療術は持たない|
|BGCOLOR(#F5F5F5):Spider Clan Sorcerer|魔術師|&amp;ref(Nation/C_Gold.jpg,nolink,25x25,Gold);175&amp;ref(Nation/C_Resource.jpg,nolink,25x25,Resource);1&amp;ref(Nation/C_Command.jpg,nolink,25x25,Commander Point);4|&amp;ref(Nation/R_Capital.jpg,nolink,25x25,National Capital);|&amp;ref(Spell/P_Research.jpg,nolink,25x25,Lab Needed);|&amp;ref(Nation/Squad.jpg,nolink,25x25,Squad);1&amp;ref(Nation/LivingLead.jpg,nolink,25x25,Leadership);15+&amp;ref(Nation/MagicLead.jpg,nolink,25x25,Magic Leadership);10+&amp;ref(Nation/UndeadLead.jpg,nolink,25x25,Undead Leadership);30+|18&amp;ref(Nation/Forest-Survival.jpg,nolink,25x25,Forest Survival);|
|~|&gt;|&gt;|&gt;|&gt;|&gt;|BGCOLOR(#F5F5F5):火、死、緑などの魔法技能を持つ。個々の技能の差が激しい|
|BGCOLOR(#F5F5F5):Lion Queen|聖職者&amp;ref(Nation/Sacred.jpg,nolink,25x25,Sacred);|&amp;ref(Nation/C_Gold.jpg,nolink,25x25,Gold);320&amp;ref(Nation/C_Resource.jpg,nolink,25x25,Resource);8&amp;ref(Nation/C_Command.jpg,nolink,25x25,Commander Point);4|&amp;ref(Nation/R_Capital.jpg,nolink,25x25,National Capital);|&amp;ref(Spell/P_Research.jpg,nolink,25x25,Lab Needed);&amp;ref(Spell/P_Holy.jpg,nolink,25x25,Temple Needed);|&amp;ref(Nation/Squad.jpg,nolink,25x25,Squad);2&amp;ref(Nation/LivingLead.jpg,nolink,25x25,Leadership);55+&amp;ref(Nation/MagicLead.jpg,nolink,25x25,Magic Leadership);30+|20|
|~|&gt;|&gt;|&gt;|&gt;|&gt;|BGCOLOR(#F5F5F5):レベル1の聖職者。火、緑、地などの魔法技能も持つ|
|BGCOLOR(#F5F5F5):Lion King|聖職者&amp;ref(Nation/Sacred.jpg,nolink,25x25,Sacred);|&amp;ref(Nation/C_Gold.jpg,nolink,25x25,Gold);350&amp;ref(Nation/C_Resource.jpg,nolink,25x25,Resource);11&amp;ref(Nation/C_Command.jpg,nolink,25x25,Commander Point);4|&amp;ref(Nation/R_Capital.jpg,nolink,25x25,National Capital);|&amp;ref(Spell/P_Research.jpg,nolink,25x25,Lab Needed);&amp;ref(Spell/P_Holy.jpg,nolink,25x25,Temple Needed);|&amp;ref(Nation/Squad.jpg,nolink,25x25,Squad);3&amp;ref(Nation/LivingLead.jpg,nolink,25x25,Leadership);90+&amp;ref(Nation/MagicLead.jpg,nolink,25x25,Magic Leadership);30+|20|
|~|&gt;|&gt;|&gt;|&gt;|&gt;|BGCOLOR(#F5F5F5):レベル2の聖職者。緑、火、地などの魔法技能も持ち指揮もこなす|
***兵士
|名称|種別|コスト|&gt;|雇用条件|指揮枠|行軍|
|BGCOLOR(#F5F5F5):Pygmy|射手|&amp;ref(Nation/C_Gold.jpg,nolink,25x25,Gold);5&amp;ref(Nation/C_Resource.jpg,nolink,25x25,Resource);2&amp;ref(Nation/C_Recruitment.jpg,nolink,25x25,Recruitment Point);2|&amp;ref(Nation/R_Fort.jpg,nolink,25x25,Land Fortress);||&amp;ref(Nation/LivingLead.jpg,nolink,25x25,Living);|14&amp;ref(Nation/Forest-Survival.jpg,nolink,25x25,Forest Survival);|
|~|&gt;|&gt;|&gt;|&gt;|&gt;|BGCOLOR(#F5F5F5):小人の射手。小さいだけに弱いが数は出せる|
|BGCOLOR(#F5F5F5):Machaka Militia|歩兵|&amp;ref(Nation/C_Gold.jpg,nolink,25x25,Gold);7&amp;ref(Nation/C_Resource.jpg,nolink,25x25,Resource);2&amp;ref(Nation/C_Recruitment.jpg,nolink,25x25,Recruitment Point);3|&amp;ref(Nation/R_Fort.jpg,nolink,25x25,Land Fortress);||&amp;ref(Nation/LivingLead.jpg,nolink,25x25,Living);|16|
|~|&gt;|&gt;|&gt;|&gt;|&gt;|BGCOLOR(#F5F5F5):槍を持つ民兵。丸裸のため民兵としても格別の安さと弱さ|
|BGCOLOR(#F5F5F5):Bird Clan Archer|射手|&amp;ref(Nation/C_Gold.jpg,nolink,25x25,Gold);10&amp;ref(Nation/C_Resource.jpg,nolink,25x25,Resource);3&amp;ref(Nation/C_Recruitment.jpg,nolink,25x25,Recruitment Point);9|&amp;ref(Nation/R_Fort.jpg,nolink,25x25,Land Fortress);||&amp;ref(Nation/LivingLead.jpg,nolink,25x25,Living);|16|
|~|&gt;|&gt;|&gt;|&gt;|&gt;|BGCOLOR(#F5F5F5):高精度な弓兵。最低限の装備のため量産が楽|
|BGCOLOR(#F5F5F5):Machaka Warrior|歩兵|&amp;ref(Nation/C_Gold.jpg,nolink,25x25,Gold);10&amp;ref(Nation/C_Resource.jpg,nolink,25x25,Resource);2&amp;ref(Nation/C_Recruitment.jpg,nolink,25x25,Recruitment Point);9|&amp;ref(Nation/R_Fort.jpg,nolink,25x25,Land Fortress);||&amp;ref(Nation/LivingLead.jpg,nolink,25x25,Living);|16|
|~|&gt;|&gt;|&gt;|&gt;|&gt;|BGCOLOR(#F5F5F5):槍と皮盾を持つ軽歩兵。防具が盾のみのため非常に脆い|
|BGCOLOR(#F5F5F5):Hyena Clan Warrior|歩兵|&amp;ref(Nation/C_Gold.jpg,nolink,25x25,Gold);10&amp;ref(Nation/C_Resource.jpg,nolink,25x25,Resource);5&amp;ref(Nation/C_Recruitment.jpg,nolink,25x25,Recruitment Point);9|&amp;ref(Nation/R_Fort.jpg,nolink,25x25,Land Fortress);||&amp;ref(Nation/LivingLead.jpg,nolink,25x25,Living);|16&amp;ref(Nation/Wasteland-Survival.jpg,nolink,25x25,Wasteland Survival);|
|~|&gt;|&gt;|&gt;|&gt;|&gt;|BGCOLOR(#F5F5F5):槍、投槍、大皮盾を持つ軽歩兵。脆いが接敵前に多少の牽制ができる|
|BGCOLOR(#F5F5F5):Rhino Clan Warrior|歩兵|&amp;ref(Nation/C_Gold.jpg,nolink,25x25,Gold);13&amp;ref(Nation/C_Resource.jpg,nolink,25x25,Resource);13&amp;ref(Nation/C_Recruitment.jpg,nolink,25x25,Recruitment Point);16|&amp;ref(Nation/R_Fort.jpg,nolink,25x25,Land Fortress);||&amp;ref(Nation/LivingLead.jpg,nolink,25x25,Living);|14|
|~|&gt;|&gt;|&gt;|&gt;|&gt;|BGCOLOR(#F5F5F5):長槍と大皮盾を持つ歩兵。技量は平凡だが高密度の隊列を組む|
|BGCOLOR(#F5F5F5):Lion Clan Warrior|歩兵|&amp;ref(Nation/C_Gold.jpg,nolink,25x25,Gold);14&amp;ref(Nation/C_Resource.jpg,nolink,25x25,Resource);6&amp;ref(Nation/C_Recruitment.jpg,nolink,25x25,Recruitment Point);18|&amp;ref(Nation/R_Fort.jpg,nolink,25x25,Land Fortress);||&amp;ref(Nation/LivingLead.jpg,nolink,25x25,Living);|16|
|~|&gt;|&gt;|&gt;|&gt;|&gt;|BGCOLOR(#F5F5F5):長槍と大皮盾を持つ軽歩兵。士気や技量に優れるが防具は控えめ|
|BGCOLOR(#F5F5F5):War Lion|動物|&amp;ref(Nation/C_Gold.jpg,nolink,25x25,Gold);20&amp;ref(Nation/C_Resource.jpg,nolink,25x25,Resource);1&amp;ref(Nation/C_Recruitment.jpg,nolink,25x25,Recruitment Point);14|&amp;ref(Nation/R_Fort.jpg,nolink,25x25,Land Fortress);||&amp;ref(Nation/LivingLead.jpg,nolink,25x25,Living);&amp;ref(Nation/Animal.jpg,nolink,25x25,Animal);&amp;ref(Nation/Undisciplined.jpg,nolink,25x25,Undisciplined);|20|
|~|&gt;|&gt;|&gt;|&gt;|&gt;|BGCOLOR(#F5F5F5):軍用に飼い慣らされた獅子。資源は殆ど必要としない|
|BGCOLOR(#F5F5F5):War Elephant|軍用象|&amp;ref(Nation/C_Gold.jpg,nolink,25x25,Gold);100&amp;ref(Nation/C_Resource.jpg,nolink,25x25,Resource);20&amp;ref(Nation/C_Recruitment.jpg,nolink,25x25,Recruitment Point);33|&amp;ref(Nation/R_Fort.jpg,nolink,25x25,Land Fortress);||&amp;ref(Nation/LivingLead.jpg,nolink,25x25,Living);&amp;ref(Nation/Animal.jpg,nolink,25x25,Animal);|20|
|~|&gt;|&gt;|&gt;|&gt;|&gt;|BGCOLOR(#F5F5F5):敵を蹂躙する巨大生物。他国の象よりも士気が高い|
|BGCOLOR(#F5F5F5):Spider Clan Archer|射手|&amp;ref(Nation/C_Gold.jpg,nolink,25x25,Gold);12&amp;ref(Nation/C_Resource.jpg,nolink,25x25,Resource);4&amp;ref(Nation/C_Recruitment.jpg,nolink,25x25,Recruitment Point);20|&amp;ref(Nation/R_Capital.jpg,nolink,25x25,National Capital);||&amp;ref(Nation/LivingLead.jpg,nolink,25x25,Living);|16&amp;ref(Nation/Forest-Survival.jpg,nolink,25x25,Forest Survival);|
|~|&gt;|&gt;|&gt;|&gt;|&gt;|BGCOLOR(#F5F5F5):毒矢を放つ弓兵。矢が刺さりさえすれば毒で弱らせられる|
|BGCOLOR(#F5F5F5):Spider Clan Warrior|歩兵|&amp;ref(Nation/C_Gold.jpg,nolink,25x25,Gold);12&amp;ref(Nation/C_Resource.jpg,nolink,25x25,Resource);5&amp;ref(Nation/C_Recruitment.jpg,nolink,25x25,Recruitment Point);14|&amp;ref(Nation/R_Capital.jpg,nolink,25x25,National Capital);||&amp;ref(Nation/LivingLead.jpg,nolink,25x25,Living);|16&amp;ref(Nation/Forest-Survival.jpg,nolink,25x25,Forest Survival);|
|~|&gt;|&gt;|&gt;|&gt;|&gt;|BGCOLOR(#F5F5F5):毒槍と皮盾を持つ歩兵。槍の毒はかなり強力|
|BGCOLOR(#F5F5F5):Spider Rider|騎兵|&amp;ref(Nation/C_Gold.jpg,nolink,25x25,Gold);30&amp;ref(Nation/C_Resource.jpg,nolink,25x25,Resource);5&amp;ref(Nation/C_Recruitment.jpg,nolink,25x25,Recruitment Point);46|&amp;ref(Nation/R_Capital.jpg,nolink,25x25,National Capital);||&amp;ref(Nation/LivingLead.jpg,nolink,25x25,Living);|16&amp;ref(Nation/Forest-Survival.jpg,nolink,25x25,Forest Survival);|
|~|&gt;|&gt;|&gt;|&gt;|&gt;|BGCOLOR(#F5F5F5):槍と毒矢を持つ大蜘蛛騎兵。蜘蛛は猛毒を持つ|
|BGCOLOR(#F5F5F5):Lion Warrior|歩兵&amp;ref(Nation/Sacred.jpg,nolink,25x25,Sacred);|&amp;ref(Nation/C_Gold.jpg,nolink,25x25,Gold);40&amp;ref(Nation/C_Resource.jpg,nolink,25x25,Resource);26&amp;ref(Nation/C_Recruitment.jpg,nolink,25x25,Recruitment Point);23|&amp;ref(Nation/R_Capital.jpg,nolink,25x25,National Capital);|&amp;ref(Spell/P_Holy.jpg,nolink,25x25,Temple Needed);|&amp;ref(Nation/LivingLead.jpg,nolink,25x25,Living);|18|
|~|&gt;|&gt;|&gt;|&gt;|&gt;|BGCOLOR(#F5F5F5):魔法の棍棒を持つ歩兵。堅実な性能を持つ|
**守備隊
|種別|指揮官|兵士|備考|
|陸上下位|Lion Clan Commander|Bird Clan Archer:10　Machaka Militia:20　Machaka Warrior:10||
|陸上上位|Voice of Lion|Rhino Clan Warrior:10||
|陸上要塞|Lion Clan Commander|Bird Clan Archer:15||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|魔法土地|Forest of Spiders, Great Mababwe|
|宝石収入|&amp;ref(Spell/V_Fire.jpg,nolink,25x25,Fire Gem);1&amp;ref(Spell/V_Earth.jpg,nolink,25x25,Earth Gem);2&amp;ref(Spell/V_Death.jpg,nolink,25x25,Death Gem);1&amp;ref(Spell/V_Nature.jpg,nolink,25x25,Nature Gem);2|
|特殊機能||
***魔法技能
|名称|雇用|固定魔力|変動魔力|研究力|特殊能力|
|Voice of Lion|&amp;ref(Nation/R_Fort.jpg,nolink,25x25,Land Fortress);|&amp;ref(Spell/P_Nature.jpg,nolink,25x25,Nature);1&amp;ref(Spell/P_Holy.jpg,nolink,25x25,Holy);1||&amp;ref(Spell/P_Research.jpg,nolink,25x25,Research);7|&amp;ref(Nation/Sacred.jpg,nolink,25x25,Sacred);|
|Hyena Clan Witch Doctor|&amp;ref(Nation/R_Fort.jpg,nolink,25x25,Land Fortress);|&amp;ref(Spell/P_Fire.jpg,nolink,25x25,Fire);1&amp;ref(Spell/P_Earth.jpg,nolink,25x25,Earth);1&amp;ref(Spell/P_Death.jpg,nolink,25x25,Death);2||&amp;ref(Spell/P_Research.jpg,nolink,25x25,Research);13|&amp;ref(Nation/Disease-Healer.jpg,nolink,25x25,Disease Healer (1));&amp;ref(Nation/Heretic.jpg,nolink,25x25,Heretic (1));|
|Bouda|&amp;ref(Nation/R_Fort.jpg,nolink,25x25,Land Fortress);|&amp;ref(Spell/P_Fire.jpg,nolink,25x25,Fire);1&amp;ref(Spell/P_Earth.jpg,nolink,25x25,Earth);2&amp;ref(Spell/P_Death.jpg,nolink,25x25,Death);2|&amp;ref(Spell/P_Fire.jpg,nolink,25x25,Fire);&amp;ref(Spell/P_Earth.jpg,nolink,25x25,Earth);&amp;ref(Spell/P_Death.jpg,nolink,25x25,Death);+1:100%|&amp;ref(Spell/P_Research.jpg,nolink,25x25,Research);17|&amp;ref(Nation/Forge-Bonus.jpg,nolink,25x25,Forge Bonus (1));&amp;ref(Nation/Heretic.jpg,nolink,25x25,Heretic (2));|
|Spider Clan Witch Doctor|&amp;ref(Nation/R_Fort.jpg,nolink,25x25,Land Fortress);|&amp;ref(Spell/P_Fire.jpg,nolink,25x25,Fire);1&amp;ref(Spell/P_Death.jpg,nolink,25x25,Death);1&amp;ref(Spell/P_Nature.jpg,nolink,25x25,Nature);1||&amp;ref(Spell/P_Research.jpg,nolink,25x25,Research);7|&amp;ref(Nation/Inept-Researcher.jpg,nolink,25x25,Inept Researcher (-4));|
|Spider Clan Sorcerer|&amp;ref(Nation/R_Capital.jpg,nolink,25x25,National Capital);|&amp;ref(Spell/P_Fire.jpg,nolink,25x25,Fire);1&amp;ref(Spell/P_Death.jpg,nolink,25x25,Death);1&amp;ref(Spell/P_Nature.jpg,nolink,25x25,Nature);1|&amp;ref(Spell/P_Fire.jpg,nolink,25x25,Fire);&amp;ref(Spell/P_Earth.jpg,nolink,25x25,Earth);&amp;ref(Spell/P_Death.jpg,nolink,25x25,Death);&amp;ref(Spell/P_Nature.jpg,nolink,25x25,Nature);+1:100%&amp;br;&amp;ref(Spell/P_Fire.jpg,nolink,25x25,Fire);&amp;ref(Spell/P_Earth.jpg,nolink,25x25,Earth);&amp;ref(Spell/P_Death.jpg,nolink,25x25,Death);&amp;ref(Spell/P_Nature.jpg,nolink,25x25,Nature);+1:100%&amp;br;&amp;ref(Spell/P_Fire.jpg,nolink,25x25,Fire);&amp;ref(Spell/P_Earth.jpg,nolink,25x25,Earth);&amp;ref(Spell/P_Death.jpg,nolink,25x25,Death);&amp;ref(Spell/P_Nature.jpg,nolink,25x25,Nature);+1:10%|&amp;ref(Spell/P_Research.jpg,nolink,25x25,Research);15+||
|Lion Queen|&amp;ref(Nation/R_Capital.jpg,nolink,25x25,National Capital);|&amp;ref(Spell/P_Fire.jpg,nolink,25x25,Fire);3&amp;ref(Spell/P_Earth.jpg,nolink,25x25,Earth);1&amp;ref(Spell/P_Nature.jpg,nolink,25x25,Nature);2&amp;ref(Spell/P_Holy.jpg,nolink,25x25,Holy);1|&amp;ref(Spell/P_Fire.jpg,nolink,25x25,Fire);&amp;ref(Spell/P_Earth.jpg,nolink,25x25,Earth);&amp;ref(Spell/P_Nature.jpg,nolink,25x25,Nature);+1:10%|&amp;ref(Spell/P_Research.jpg,nolink,25x25,Research);17+|&amp;ref(Nation/Sacred.jpg,nolink,25x25,Sacred);|
|Lion King|&amp;ref(Nation/R_Capital.jpg,nolink,25x25,National Capital);|&amp;ref(Spell/P_Fire.jpg,nolink,25x25,Fire);2&amp;ref(Spell/P_Earth.jpg,nolink,25x25,Earth);1&amp;ref(Spell/P_Nature.jpg,nolink,25x25,Nature);3&amp;ref(Spell/P_Holy.jpg,nolink,25x25,Holy);2|&amp;ref(Spell/P_Fire.jpg,nolink,25x25,Fire);&amp;ref(Spell/P_Earth.jpg,nolink,25x25,Earth);&amp;ref(Spell/P_Nature.jpg,nolink,25x25,Nature);+1:10%|&amp;ref(Spell/P_Research.jpg,nolink,25x25,Research);17+|&amp;ref(Nation/Sacred.jpg,nolink,25x25,Sacred);|
***固有呪文
|領域|名称|主系統|副系統|消費|使用場面|簡易分類|
|Conjuration Lv3|Herd of Elephants|&amp;ref(Spell/P_Nature.jpg,nolink,25x25,Nature);2||&amp;ref(Spell/V_Nature.jpg,nolink,25x25,Nature Gem);25|儀式/陸上専用|兵士召喚|
|~|~|&gt;|&gt;|&gt;|&gt;|敵を蹂躙する臆病な巨大生物Elephantを5+体召喚します|
|Conjuration Lv3|Pride of Lions|&amp;ref(Spell/P_Nature.jpg,nolink,25x25,Nature);2||&amp;ref(Spell/V_Nature.jpg,nolink,25x25,Nature Gem);10|儀式/陸上専用|兵士召喚|
|~|~|&gt;|&gt;|&gt;|&gt;|敏捷なLionを10+体召喚します|
***固有アイテム
なし
**聖職
***支配圏特殊効果
なし
***聖職者特殊能力
なし
</v>
      </c>
    </row>
    <row r="9" spans="1:29" x14ac:dyDescent="0.15">
      <c r="A9" t="s">
        <v>2908</v>
      </c>
      <c r="B9" t="s">
        <v>2922</v>
      </c>
      <c r="C9" t="s">
        <v>2923</v>
      </c>
      <c r="D9" t="s">
        <v>3092</v>
      </c>
      <c r="E9" s="10" t="s">
        <v>5686</v>
      </c>
      <c r="F9" s="10" t="s">
        <v>5684</v>
      </c>
      <c r="G9" s="10"/>
      <c r="H9" t="s">
        <v>3103</v>
      </c>
      <c r="I9" t="s">
        <v>5685</v>
      </c>
      <c r="J9" t="s">
        <v>3342</v>
      </c>
      <c r="K9" t="s">
        <v>6785</v>
      </c>
      <c r="L9" t="s">
        <v>3083</v>
      </c>
      <c r="M9" t="s">
        <v>3084</v>
      </c>
      <c r="O9">
        <v>1</v>
      </c>
      <c r="Q9">
        <v>0</v>
      </c>
      <c r="S9">
        <v>500</v>
      </c>
      <c r="U9">
        <v>400</v>
      </c>
      <c r="V9" t="s">
        <v>5689</v>
      </c>
      <c r="W9" t="s">
        <v>5682</v>
      </c>
      <c r="X9" t="s">
        <v>5683</v>
      </c>
      <c r="Z9" t="str">
        <f t="shared" si="0"/>
        <v>|BGCOLOR(#FDFDFD):[[&amp;ref(Mictlan.jpg,nolink,50x65,Mictlan, Reign of Blood);&gt;./Mictlan]]</v>
      </c>
      <c r="AA9" t="str">
        <f t="shared" ca="1" si="1"/>
        <v>|BGCOLOR(#FAEBD7):[[''Mictlan''&gt;./Mictlan]]</v>
      </c>
      <c r="AB9"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v>
      </c>
      <c r="AC9" t="str">
        <f ca="1">CONCATENATE("*",B9,", ",C9,CHAR(10),E9,CHAR(10),"**国勢",CHAR(10),"|種族|",F9,"|",CHAR(10),"|経済|",G9,"|",CHAR(10),"|気候|",IF(H9&lt;&gt;"",REPT(SUBSTITUTE(SUBSTITUTE(LEFT(H9,4),"Heat","&amp;ref(Spell/S_Heat.jpg,nolink,25x25,Heat);"),"Cold","&amp;ref(Spell/S_Cold.jpg,nolink,25x25,Cold);"),RIGHT(H9,1)),""),"|",CHAR(10),"|祝福|",SUBSTITUTE(SUBSTITUTE(SUBSTITUTE(SUBSTITUTE(SUBSTITUTE(SUBSTITUTE(SUBSTITUTE(SUBSTITUTE(J9,"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9&amp;" "&amp;B9&amp;" 指揮官 S",Troops!$A:$A,0)&amp;":AJ"&amp;MATCH(A9&amp;" "&amp;B9&amp;" 指揮官 E",Troops!$A:$A,0))),myConcat(INDIRECT("Troops!AJ"&amp;MATCH(A9&amp;" "&amp;B9&amp;" 指揮官 S",Troops!$A:$A,0)))),CHAR(10),"***兵士",CHAR(10),"|名称|種別|コスト|&gt;|雇用条件|指揮枠|行軍|",CHAR(10),IFERROR(myConcat(INDIRECT("Troops!AJ"&amp;MATCH(A9&amp;" "&amp;B9&amp;" 兵士 S",Troops!$A:$A,0)&amp;":AJ"&amp;MATCH(A9&amp;" "&amp;B9&amp;" 兵士 E",Troops!$A:$A,0))),myConcat(INDIRECT("Troops!AJ"&amp;MATCH(A9&amp;" "&amp;B9&amp;" 指揮官 S",Troops!$A:$A,0)))),"**守備隊",CHAR(10),"|種別|指揮官|兵士|備考|",CHAR(10),IFERROR(myConcat(INDIRECT("Defence!H"&amp;MATCH(A9&amp;" "&amp;B9&amp;" S",Defence!$A:$A,0)&amp;":H"&amp;MATCH(A9&amp;" "&amp;B9&amp;" E",Defence!$A:$A,0))),myConcat(INDIRECT("Defence!H"&amp;MATCH(A9&amp;" "&amp;B9&amp;" S",Defence!$A:$A,0)))),CHAR(10),"**建造物",CHAR(10),"***首都要塞",CHAR(10),"|名称|管理力|指揮官雇用|兵士雇用|食糧庫|守備隊倍率|防壁強度|",CHAR(10),VLOOKUP(L9,Fort!$D:$M,10,FALSE),CHAR(10),"***陸上要塞",CHAR(10),"|名称|建造費|工期|管理力|指揮官雇用|兵士雇用|食糧庫|守備隊倍率|防壁強度|",CHAR(10),IF(R9="",IFERROR(myConcat(INDIRECT("Fort!N"&amp;MATCH(M9&amp;"1",Fort!$A:$A,0)&amp;":N"&amp;MATCH(M9&amp;O9,Fort!$A:$A,0))),myConcat(INDIRECT("Fort!N"&amp;MATCH(N9&amp;"1",Fort!$A:$A,0)))),IFERROR(myConcat(INDIRECT("Fort!O"&amp;MATCH(M9&amp;"1",Fort!$A:$A,0)&amp;":O"&amp;MATCH(M9&amp;O9,Fort!$A:$A,0))),myConcat(INDIRECT("Fort!O"&amp;MATCH(N9&amp;"1",Fort!$A:$A,0))))),CHAR(10),"***水中要塞",CHAR(10),IF(R9="",IFERROR("|名称|建造費|工期|管理力|指揮官雇用|兵士雇用|食糧庫|守備隊倍率|防壁強度|"&amp;CHAR(10)&amp;IFERROR(myConcat(INDIRECT("Fort!N"&amp;MATCH(N9&amp;"1",Fort!$A:$A,0)&amp;":N"&amp;MATCH(N9&amp;P9,Fort!$A:$A,0))),myConcat(INDIRECT("Fort!N"&amp;MATCH(N9&amp;"1",Fort!$A:$A,0)))),"建造不可"),IFERROR("|名称|建造費|工期|管理力|指揮官雇用|兵士雇用|食糧庫|守備隊倍率|防壁強度|"&amp;CHAR(10)&amp;IFERROR(myConcat(INDIRECT("Fort!O"&amp;MATCH(N9&amp;"1",Fort!$A:$A,0)&amp;":O"&amp;MATCH(N9&amp;P9,Fort!$A:$A,0))),myConcat(INDIRECT("Fort!O"&amp;MATCH(N9&amp;"1",Fort!$A:$A,0)))),"建造不可")),CHAR(10),"***研究所と寺院",CHAR(10),"|設備|費用|特殊効果|",CHAR(10),"|研究所|",IF(S9&lt;&gt;500,"''"&amp;S9&amp;"''",S9),"|",T9,"|",CHAR(10),"|寺院|",IF(U9&lt;&gt;400,"''"&amp;U9&amp;"''",U9),"|",V9,"|",CHAR(10),"**魔法",CHAR(10),"***魔法資源",CHAR(10),"|魔法土地|",W9,"|",CHAR(10),"|宝石収入|",SUBSTITUTE(SUBSTITUTE(SUBSTITUTE(SUBSTITUTE(SUBSTITUTE(SUBSTITUTE(SUBSTITUTE(SUBSTITUTE(X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Slave);"),"|",CHAR(10),"|特殊機能|",Y9,"|",CHAR(10),"***魔法技能",CHAR(10),"|名称|雇用|固定魔力|変動魔力|研究力|特殊能力|",CHAR(10),IFERROR(myConcat(INDIRECT("MagicSkill!AM"&amp;MATCH(A9&amp;" "&amp;B9&amp;" S",MagicSkill!$A:$A,0)&amp;":AM"&amp;MATCH(A9&amp;" "&amp;B9&amp;" E",MagicSkill!$A:$A,0))),myConcat(INDIRECT("MagicSkill!AM"&amp;MATCH(A9&amp;" "&amp;B9&amp;" S",MagicSkill!$A:$A,0)))),CHAR(10),"***固有呪文",CHAR(10),IFERROR(CHAR(10)&amp;"|領域|名称|主系統|副系統|消費|使用場面|簡易分類|"&amp;CHAR(10)&amp;IFERROR(myConcat(INDIRECT("NationalSpellWork!E"&amp;MATCH(A9&amp;" "&amp;B9&amp;" S",NationalSpellWork!$A:$A,0)&amp;":E"&amp;MATCH(A9&amp;" "&amp;B9&amp;" E",NationalSpellWork!$A:$A,0))),myConcat(INDIRECT("NationalSpellWork!E"&amp;MATCH(A9&amp;" "&amp;B9&amp;" S",NationalSpellWork!$A:$A,0)))),"なし"),CHAR(10),"***固有アイテム",CHAR(10),IFERROR(IFERROR(myConcat(INDIRECT("NationalItemWork!E"&amp;MATCH(A9&amp;" "&amp;B9&amp;" S",NationalItemWork!$A:$A,0)&amp;":E"&amp;MATCH(A9&amp;" "&amp;B9&amp;" E",NationalItemWork!$A:$A,0))),myConcat(INDIRECT("NationalItemWork!E"&amp;MATCH(A9&amp;" "&amp;B9&amp;" S",NationalItemWork!$A:$A,0)))),"なし"),CHAR(10),"**聖職",CHAR(10),"***支配圏特殊効果",CHAR(10),IF(I9&lt;&gt;"",I9,"なし"),CHAR(10),"***聖職者特殊能力",CHAR(10),IF(K9&lt;&gt;"",K9,"なし"),CHAR(10))</f>
        <v xml:space="preserve">*Mictlan, Reign of Blood
Mictlanは、何世紀にも渡り孤立してきた古き部族の帝国です。
Mictlanの聖王の忌まわしき行いは、その隣人の大半を去らせるか、奴隷化と血の供犠へと直面させました。
王国の黎明から、飢えた神の消え行く力を補うために首都の寺院に血が零されてきました。
軍は、主に新たに征服された地から得た奴隷により構成されます。
Mictlanの魔法神官らは、飢えた神の二つの顔と二つの権能、すなわち太陽と月、雨と森を賛美します。
彼ら全員は熟練した血の魔術師です。
**国勢
|種族|人間|
|経済||
|気候|&amp;ref(Spell/S_Heat.jpg,nolink,25x25,Heat);|
|祝福|&amp;ref(Spell/P_Fire.jpg,nolink,30x30,Fire);+1&amp;ref(Spell/P_Blood.jpg,nolink,30x30,Blood);+2|
**正規軍
***指揮官
|名称|種別|コスト|&gt;|雇用条件|指揮能力|行軍|
|BGCOLOR(#F5F5F5):Scout|斥候|&amp;ref(Nation/C_Gold.jpg,nolink,25x25,Gold);25&amp;ref(Nation/C_Resource.jpg,nolink,25x25,Resource);1&amp;ref(Nation/C_Command.jpg,nolink,25x25,Commander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|~|&gt;|&gt;|&gt;|&gt;|&gt;|BGCOLOR(#F5F5F5):原始的装備の斥候。最小限の資源で雇用可能|
|BGCOLOR(#F5F5F5):Tribal King|指揮官&amp;ref(Nation/Sacred.jpg,nolink,25x25,Sacred);|&amp;ref(Nation/C_Gold.jpg,nolink,25x25,Gold);90&amp;ref(Nation/C_Resource.jpg,nolink,25x25,Resource);15&amp;ref(Nation/C_Command.jpg,nolink,25x25,Commander Point);1|&amp;ref(Nation/R_Fort.jpg,nolink,25x25,Land Fortress);|&amp;ref(Spell/P_Holy.jpg,nolink,25x25,Temple Needed);|&amp;ref(Nation/Squad.jpg,nolink,25x25,Squad);3&amp;ref(Nation/LivingLead.jpg,nolink,25x25,Leadership);80&amp;ref(Item/Taskmaster.jpg,nolink,25x25,Taskmaster (+1));|10&amp;ref(Nation/Forest-Survival.jpg,nolink,25x25,Forest Survival);|
|~|&gt;|&gt;|&gt;|&gt;|&gt;|BGCOLOR(#F5F5F5):標準的な指揮官。奴隷兵士の確保が可能。投槍を持つため暴走に注意|
|BGCOLOR(#F5F5F5):Mictlan Priest|聖職者&amp;ref(Nation/Sacred.jpg,nolink,25x25,Sacred);|&amp;ref(Nation/C_Gold.jpg,nolink,25x25,Gold);65&amp;ref(Nation/C_Resource.jpg,nolink,25x25,Resource);1&amp;ref(Nation/C_Command.jpg,nolink,25x25,Commander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Leadership);5|16&amp;ref(Nation/Forest-Survival.jpg,nolink,25x25,Forest Survival);|
|~|&gt;|&gt;|&gt;|&gt;|&gt;|BGCOLOR(#F5F5F5):レベル1の聖職者。血などの魔法技能も持つ|
|BGCOLOR(#F5F5F5):Nahualli|魔術師|&amp;ref(Nation/C_Gold.jpg,nolink,25x25,Gold);125&amp;ref(Nation/C_Resource.jpg,nolink,25x25,Resource);1&amp;ref(Nation/C_Command.jpg,nolink,25x25,Commander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Leadership);20+&amp;ref(Nation/UndeadLead.jpg,nolink,25x25,Undead Leadership);0+|16&amp;ref(Nation/Forest-Survival.jpg,nolink,25x25,Forest Survival);|
|~|&gt;|&gt;|&gt;|&gt;|&gt;|BGCOLOR(#F5F5F5):緑、星などの魔法技能を持つ。七面鳥の姿で飛ぶこともできる|
|BGCOLOR(#F5F5F5):Priest King|聖職者&amp;ref(Nation/Sacred.jpg,nolink,25x25,Sacred);|&amp;ref(Nation/C_Gold.jpg,nolink,25x25,Gold);230&amp;ref(Nation/C_Resource.jpg,nolink,25x25,Resource);5&amp;ref(Nation/C_Command.jpg,nolink,25x25,Commander Point);2|&amp;ref(Nation/R_Capital.jpg,nolink,25x25,National Capital);|&amp;ref(Spell/P_Research.jpg,nolink,25x25,Lab Needed);&amp;ref(Spell/P_Holy.jpg,nolink,25x25,Temple Needed);|&amp;ref(Nation/Squad.jpg,nolink,25x25,Squad);4&amp;ref(Nation/LivingLead.jpg,nolink,25x25,Leadership);120&amp;ref(Nation/MagicLead.jpg,nolink,25x25,Magic Leadership);20&amp;ref(Nation/UndeadLead.jpg,nolink,25x25,Undead Leadership);10&amp;ref(Item/Taskmaster.jpg,nolink,25x25,Taskmaster (+1));|16&amp;ref(Nation/Forest-Survival.jpg,nolink,25x25,Forest Survival);|
|~|&gt;|&gt;|&gt;|&gt;|&gt;|BGCOLOR(#F5F5F5):レベル2の聖職者。緑、血の魔法技能を持ち上位指揮官を兼ねる|
|BGCOLOR(#F5F5F5):Rain Priest|聖職者&amp;ref(Nation/Sacred.jpg,nolink,25x25,Sacred);|&amp;ref(Nation/C_Gold.jpg,nolink,25x25,Gold);175&amp;ref(Nation/C_Resource.jpg,nolink,25x25,Resource);1&amp;ref(Nation/C_Command.jpg,nolink,25x25,Commander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Leadership);20&amp;ref(Nation/UndeadLead.jpg,nolink,25x25,Undead Leadership);10|16&amp;ref(Nation/Forest-Survival.jpg,nolink,25x25,Forest Survival);|
|~|&gt;|&gt;|&gt;|&gt;|&gt;|BGCOLOR(#F5F5F5):レベル2の聖職者。水、血の魔法技能を持つ|
|BGCOLOR(#F5F5F5):Moon Priest|聖職者&amp;ref(Nation/Sacred.jpg,nolink,25x25,Sacred);|&amp;ref(Nation/C_Gold.jpg,nolink,25x25,Gold);175&amp;ref(Nation/C_Resource.jpg,nolink,25x25,Resource);1&amp;ref(Nation/C_Command.jpg,nolink,25x25,Commander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Leadership);30&amp;ref(Nation/UndeadLead.jpg,nolink,25x25,Undead Leadership);10|16&amp;ref(Nation/Forest-Survival.jpg,nolink,25x25,Forest Survival);|
|~|&gt;|&gt;|&gt;|&gt;|&gt;|BGCOLOR(#F5F5F5):レベル2の聖職者。星、血の魔法技能を持つ|
|BGCOLOR(#F5F5F5):High Priest of the Sun|聖職者&amp;ref(Nation/Sacred.jpg,nolink,25x25,Sacred);|&amp;ref(Nation/C_Gold.jpg,nolink,25x25,Gold);290&amp;ref(Nation/C_Resource.jpg,nolink,25x25,Resource);1&amp;ref(Nation/C_Command.jpg,nolink,25x25,Commander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Needed);|&amp;ref(Nation/Squad.jpg,nolink,25x25,Squad);2&amp;ref(Nation/LivingLead.jpg,nolink,25x25,Leadership);50&amp;ref(Nation/MagicLead.jpg,nolink,25x25,Magic Leadership);25&amp;ref(Nation/UndeadLead.jpg,nolink,25x25,Undead Leadership);15|14&amp;ref(Nation/Forest-Survival.jpg,nolink,25x25,Forest Survival);|
|~|&gt;|&gt;|&gt;|&gt;|&gt;|BGCOLOR(#F5F5F5):レベル3の聖職者。血、火の魔法技能を持つ|
***兵士
|名称|種別|コスト|&gt;|雇用条件|指揮枠|行軍|
|BGCOLOR(#F5F5F5):Warrior|射手|&amp;ref(Nation/C_Gold.jpg,nolink,25x25,Gold);9&amp;ref(Nation/C_Resource.jpg,nolink,25x25,Resource);2&amp;ref(Nation/C_Recruitment.jpg,nolink,25x25,Recruitment Point);7|&amp;ref(Nation/R_Fort.jpg,nolink,25x25,Land Fortress);||&amp;ref(Nation/LivingLead.jpg,nolink,25x25,Living);|14&amp;ref(Nation/Forest-Survival.jpg,nolink,25x25,Forest Survival);|
|~|&gt;|&gt;|&gt;|&gt;|&gt;|BGCOLOR(#F5F5F5):槍、投石器、皮盾を持つ射撃部隊。盾を持つ点は優秀|
|BGCOLOR(#F5F5F5):Warrior|射手|&amp;ref(Nation/C_Gold.jpg,nolink,25x25,Gold);9&amp;ref(Nation/C_Resource.jpg,nolink,25x25,Resource);6&amp;ref(Nation/C_Recruitment.jpg,nolink,25x25,Recruitment Point);7|&amp;ref(Nation/R_Fort.jpg,nolink,25x25,Land Fortress);||&amp;ref(Nation/LivingLead.jpg,nolink,25x25,Living);|10&amp;ref(Nation/Forest-Survival.jpg,nolink,25x25,Forest Survival);|
|~|&gt;|&gt;|&gt;|&gt;|&gt;|BGCOLOR(#F5F5F5):槍、投石器、皮盾を持つ射撃部隊。こちらは最低限の防具を着用|
|BGCOLOR(#F5F5F5):Warrior|歩兵|&amp;ref(Nation/C_Gold.jpg,nolink,25x25,Gold);9&amp;ref(Nation/C_Resource.jpg,nolink,25x25,Resource);8&amp;ref(Nation/C_Recruitment.jpg,nolink,25x25,Recruitment Point);7|&amp;ref(Nation/R_Fort.jpg,nolink,25x25,Land Fortress);||&amp;ref(Nation/LivingLead.jpg,nolink,25x25,Living);|10&amp;ref(Nation/Forest-Survival.jpg,nolink,25x25,Forest Survival);|
|~|&gt;|&gt;|&gt;|&gt;|&gt;|BGCOLOR(#F5F5F5):槍、投槍、皮盾を持つ歩兵。安価なわりに士気や技能は標準的|
|BGCOLOR(#F5F5F5):Warrior|歩兵|&amp;ref(Nation/C_Gold.jpg,nolink,25x25,Gold);9&amp;ref(Nation/C_Resource.jpg,nolink,25x25,Resource);14&amp;ref(Nation/C_Recruitment.jpg,nolink,25x25,Recruitment Point);7|&amp;ref(Nation/R_Fort.jpg,nolink,25x25,Land Fortress);||&amp;ref(Nation/LivingLead.jpg,nolink,25x25,Living);|8&amp;ref(Nation/Forest-Survival.jpg,nolink,25x25,Forest Survival);|
|~|&gt;|&gt;|&gt;|&gt;|&gt;|BGCOLOR(#F5F5F5):鈍器、投槍、皮盾を持つ歩兵。下位に比べ防具も強化|
|BGCOLOR(#F5F5F5):Feathered Warrior|旗手|&amp;ref(Nation/C_Gold.jpg,nolink,25x25,Gold);18&amp;ref(Nation/C_Resource.jpg,nolink,25x25,Resource);14&amp;ref(Nation/C_Recruitment.jpg,nolink,25x25,Recruitment Point);21|&amp;ref(Nation/R_Fort.jpg,nolink,25x25,Land Fortress);||&amp;ref(Nation/LivingLead.jpg,nolink,25x25,Living);|8&amp;ref(Nation/Forest-Survival.jpg,nolink,25x25,Forest Survival);|
|~|&gt;|&gt;|&gt;|&gt;|&gt;|BGCOLOR(#F5F5F5):所属部隊の士気を高める。割高だが戦力にもなる|
|BGCOLOR(#F5F5F5):Moon Warrior|歩兵|&amp;ref(Nation/C_Gold.jpg,nolink,25x25,Gold);12&amp;ref(Nation/C_Resource.jpg,nolink,25x25,Resource);15&amp;ref(Nation/C_Recruitment.jpg,nolink,25x25,Recruitment Point);14|&amp;ref(Nation/R_Fort.jpg,nolink,25x25,Land Fortress);||&amp;ref(Nation/LivingLead.jpg,nolink,25x25,Living);|8&amp;ref(Nation/Forest-Survival.jpg,nolink,25x25,Forest Survival);|
|~|&gt;|&gt;|&gt;|&gt;|&gt;|BGCOLOR(#F5F5F5):刃付き鈍器を持つ歩兵。両手武器のため一撃が重い。暗視持ち|
|BGCOLOR(#F5F5F5):Jaguar Warrior|歩兵&amp;ref(Nation/Sacred.jpg,nolink,25x25,Sacred);|&amp;ref(Nation/C_Gold.jpg,nolink,25x25,Gold);26&amp;ref(Nation/C_Resource.jpg,nolink,25x25,Resource);4&amp;ref(Nation/C_Recruitment.jpg,nolink,25x25,Recruitment Point);31|&amp;ref(Nation/R_Fort.jpg,nolink,25x25,Land Fortress);|&amp;ref(Spell/P_Holy.jpg,nolink,25x25,Temple Needed);|&amp;ref(Nation/LivingLead.jpg,nolink,25x25,Living);|14&amp;ref(Nation/Forest-Survival.jpg,nolink,25x25,Forest Survival);|
|~|&gt;|&gt;|&gt;|&gt;|&gt;|BGCOLOR(#F5F5F5):刃付き鈍器を持つ軽歩兵。倒されると半獣と化し戦い続ける|
|BGCOLOR(#F5F5F5):Eagle Warrior|歩兵&amp;ref(Nation/Sacred.jpg,nolink,25x25,Sacred);|&amp;ref(Nation/C_Gold.jpg,nolink,25x25,Gold);15&amp;ref(Nation/C_Resource.jpg,nolink,25x25,Resource);3&amp;ref(Nation/C_Recruitment.jpg,nolink,25x25,Recruitment Point);14|&amp;ref(Nation/R_Capital.jpg,nolink,25x25,National Capital);|&amp;ref(Spell/P_Holy.jpg,nolink,25x25,Temple Needed);|&amp;ref(Nation/LivingLead.jpg,nolink,25x25,Living);|14&amp;ref(Nation/Forest-Survival.jpg,nolink,25x25,Forest Survival);|
|~|&gt;|&gt;|&gt;|&gt;|&gt;|BGCOLOR(#F5F5F5):軽突撃槍と短剣を持つ軽歩兵。祝福を受けると飛行能力を得る|
|BGCOLOR(#F5F5F5):Sun Warrior|歩兵&amp;ref(Nation/Sacred.jpg,nolink,25x25,Sacred);|&amp;ref(Nation/C_Gold.jpg,nolink,25x25,Gold);18&amp;ref(Nation/C_Resource.jpg,nolink,25x25,Resource);15&amp;ref(Nation/C_Recruitment.jpg,nolink,25x25,Recruitment Point);18|&amp;ref(Nation/R_Capital.jpg,nolink,25x25,National Capital);|&amp;ref(Spell/P_Holy.jpg,nolink,25x25,Temple Needed);|&amp;ref(Nation/LivingLead.jpg,nolink,25x25,Living);|8&amp;ref(Nation/Forest-Survival.jpg,nolink,25x25,Forest Survival);|
|~|&gt;|&gt;|&gt;|&gt;|&gt;|BGCOLOR(#F5F5F5):斧、投槍、皮盾を持つ歩兵。若干の火炎耐性を備える|
|BGCOLOR(#F5F5F5):Slave|歩兵|&amp;ref(Nation/C_Gold.jpg,nolink,25x25,Gold);2&amp;ref(Nation/C_Resource.jpg,nolink,25x25,Resource);2&amp;ref(Nation/C_Recruitment.jpg,nolink,25x25,Recruitment Point);2|&amp;ref(Nation/Taskmaster.jpg,nolink,25x25,Capture Slaves (Free));||&amp;ref(Nation/LivingLead.jpg,nolink,25x25,Living);|10|
|~|&gt;|&gt;|&gt;|&gt;|&gt;|BGCOLOR(#F5F5F5):槍だけ持った奴隷。非常に弱いが遠慮なく使い捨てられる|
**守備隊
|種別|指揮官|兵士|備考|
|陸上下位|Tribal King|Warrior:20　Warrior:10|Warriorは投石器装備で鎧なしと鎧あり|
|陸上上位|Mictlan Priest|Jaguer Warrior:10||
|陸上要塞|Tribal King|Warrior:15|Warriorは投石器装備で鎧なし|
**建造物
***首都要塞
|名称|管理力|指揮官雇用|兵士雇用|食糧庫|守備隊倍率|防壁強度|
|City Palisades|30|+1|+75%|500|1|100|
***陸上要塞
|名称|建造費|工期|管理力|指揮官雇用|兵士雇用|食糧庫|守備隊倍率|防壁強度|
|City Palisades|750|5|30|+1|+75%|500|1|100|
***水中要塞
建造不可
***研究所と寺院
|設備|費用|特殊効果|
|研究所|500||
|寺院|400|血の供犠を実行可能|
**魔法
***魔法資源
|魔法土地|Temple of the Land, Temple of the Rain, Temple of the Moon, High Temple of the Sun|
|宝石収入|&amp;ref(Spell/V_Fire.jpg,nolink,25x25,Fire Gem);2&amp;ref(Spell/V_Water.jpg,nolink,25x25,Water Gem);1&amp;ref(Spell/V_Astral.jpg,nolink,25x25,Astral Pearl);1&amp;ref(Spell/V_Nature.jpg,nolink,25x25,Nature Gem);1&amp;ref(Spell/V_Blood.jpg,nolink,25x25,Blood Slave);3|
|特殊機能||
***魔法技能
|名称|雇用|固定魔力|変動魔力|研究力|特殊能力|
|Mictlan Priest|&amp;ref(Nation/R_Fort.jpg,nolink,25x25,Land Fortress);|&amp;ref(Spell/P_Blood.jpg,nolink,25x25,Blood);1&amp;ref(Spell/P_Holy.jpg,nolink,25x25,Holy);1|&amp;ref(Spell/P_Fire.jpg,nolink,25x25,Fire);&amp;ref(Spell/P_Water.jpg,nolink,25x25,Water);&amp;ref(Spell/P_Astral.jpg,nolink,25x25,Astral);&amp;ref(Spell/P_Nature.jpg,nolink,25x25,Nature);+1:10%|&amp;ref(Spell/P_Research.jpg,nolink,25x25,Research);7+|&amp;ref(Nation/Sacred.jpg,nolink,25x25,Sacred);|
|Nahualli|&amp;ref(Nation/R_Fort.jpg,nolink,25x25,Land Fortress);|&amp;ref(Spell/P_Astral.jpg,nolink,25x25,Astral);1&amp;ref(Spell/P_Nature.jpg,nolink,25x25,Nature);2|&amp;ref(Spell/P_Astral.jpg,nolink,25x25,Astral);&amp;ref(Spell/P_Death.jpg,nolink,25x25,Death);&amp;ref(Spell/P_Nature.jpg,nolink,25x25,Nature);&amp;ref(Spell/P_Blood.jpg,nolink,25x25,Blood);+1:10%|&amp;ref(Spell/P_Research.jpg,nolink,25x25,Research);11+||
|Priest King|&amp;ref(Nation/R_Capital.jpg,nolink,25x25,National Capital);|&amp;ref(Spell/P_Nature.jpg,nolink,25x25,Nature);2&amp;ref(Spell/P_Blood.jpg,nolink,25x25,Blood);2&amp;ref(Spell/P_Holy.jpg,nolink,25x25,Holy);2||&amp;ref(Spell/P_Research.jpg,nolink,25x25,Research);13|&amp;ref(Nation/Sacred.jpg,nolink,25x25,Sacred);|
|Rain Priest|&amp;ref(Nation/R_Capital.jpg,nolink,25x25,National Capital);|&amp;ref(Spell/P_Water.jpg,nolink,25x25,Water);2&amp;ref(Spell/P_Blood.jpg,nolink,25x25,Blood);2&amp;ref(Spell/P_Holy.jpg,nolink,25x25,Holy);2||&amp;ref(Spell/P_Research.jpg,nolink,25x25,Research);13|&amp;ref(Nation/Sacred.jpg,nolink,25x25,Sacred);|
|Moon Priest|&amp;ref(Nation/R_Capital.jpg,nolink,25x25,National Capital);|&amp;ref(Spell/P_Astral.jpg,nolink,25x25,Astral);2&amp;ref(Spell/P_Blood.jpg,nolink,25x25,Blood);2&amp;ref(Spell/P_Holy.jpg,nolink,25x25,Holy);2||&amp;ref(Spell/P_Research.jpg,nolink,25x25,Research);13|&amp;ref(Nation/Sacred.jpg,nolink,25x25,Sacred);|
|High Priest of the Sun|&amp;ref(Nation/R_Capital.jpg,nolink,25x25,National Capital);|&amp;ref(Spell/P_Fire.jpg,nolink,25x25,Fire);2&amp;ref(Spell/P_Blood.jpg,nolink,25x25,Blood);3&amp;ref(Spell/P_Holy.jpg,nolink,25x25,Holy);3||&amp;ref(Spell/P_Research.jpg,nolink,25x25,Research);15|&amp;ref(Nation/Sacred.jpg,nolink,25x25,Sacred);|
|Couatl|&amp;ref(Item/Master-Ritualist.jpg,nolink,25x25,Ritual Spell);|&amp;ref(Spell/P_Astral.jpg,nolink,25x25,Astral);3&amp;ref(Spell/P_Nature.jpg,nolink,25x25,Nature);3&amp;ref(Spell/P_Holy.jpg,nolink,25x25,Holy);2||&amp;ref(Spell/P_Research.jpg,nolink,25x25,Research);17|&amp;ref(Nation/Sacred.jpg,nolink,25x25,Sacred);|
|Civateteo|&amp;ref(Item/Master-Ritualist.jpg,nolink,25x25,Ritual Spell);|&amp;ref(Spell/P_Death.jpg,nolink,25x25,Death);1&amp;ref(Spell/P_Blood.jpg,nolink,25x25,Blood);1&amp;ref(Spell/P_Holy.jpg,nolink,25x25,Holy);2||&amp;ref(Spell/P_Research.jpg,nolink,25x25,Research);9|&amp;ref(Nation/Reanimator-Priest.jpg,nolink,25x25,Reanimator Priest);&amp;ref(Nation/Sacred.jpg,nolink,25x25,Sacred);|
|Tlahuelpuchi|&amp;ref(Item/Master-Ritualist.jpg,nolink,25x25,Ritual Spell);|&amp;ref(Spell/P_Death.jpg,nolink,25x25,Death);1&amp;ref(Spell/P_Nature.jpg,nolink,25x25,Nature);1&amp;ref(Spell/P_Blood.jpg,nolink,25x25,Blood);2||&amp;ref(Spell/P_Research.jpg,nolink,25x25,Research);13||
|Onaqui|&amp;ref(Item/Master-Ritualist.jpg,nolink,25x25,Ritual Spell);|&amp;ref(Spell/P_Death.jpg,nolink,25x25,Death);2&amp;ref(Spell/P_Nature.jpg,nolink,25x25,Nature);1&amp;ref(Spell/P_Blood.jpg,nolink,25x25,Blood);3&amp;ref(Spell/P_Holy.jpg,nolink,25x25,Holy);1|&amp;ref(Spell/P_Fire.jpg,nolink,25x25,Fire);&amp;ref(Spell/P_Death.jpg,nolink,25x25,Death);&amp;ref(Spell/P_Nature.jpg,nolink,25x25,Nature);&amp;ref(Spell/P_Blood.jpg,nolink,25x25,Blood);+1:100%|&amp;ref(Spell/P_Research.jpg,nolink,25x25,Research);19|&amp;ref(Nation/Blood-Searcher.jpg,nolink,25x25,Blood Searcher (2));&amp;ref(Nation/Sacred.jpg,nolink,25x25,Sacred);|
|Tlaloque of the East|&amp;ref(Nation/Unique.jpg,nolink,25x25,Ritual Spell (Unique Unit));|&amp;ref(Spell/P_Water.jpg,nolink,25x25,Water);4&amp;ref(Spell/P_Nature.jpg,nolink,25x25,Nature);2&amp;ref(Spell/P_Blood.jpg,nolink,25x25,Blood);3&amp;ref(Spell/P_Holy.jpg,nolink,25x25,Holy);3||&amp;ref(Spell/P_Research.jpg,nolink,25x25,Research);23|&amp;ref(Nation/Sacred.jpg,nolink,25x25,Sacred);|
|Tlaloque of the North|&amp;ref(Nation/Unique.jpg,nolink,25x25,Ritual Spell (Unique Unit));|&amp;ref(Spell/P_Air.jpg,nolink,25x25,Air);2&amp;ref(Spell/P_Water.jpg,nolink,25x25,Water);4&amp;ref(Spell/P_Blood.jpg,nolink,25x25,Blood);3&amp;ref(Spell/P_Holy.jpg,nolink,25x25,Holy);3||&amp;ref(Spell/P_Research.jpg,nolink,25x25,Research);23|&amp;ref(Nation/Sacred.jpg,nolink,25x25,Sacred);|
|Tlaloque of the South|&amp;ref(Nation/Unique.jpg,nolink,25x25,Ritual Spell (Unique Unit));|&amp;ref(Spell/P_Fire.jpg,nolink,25x25,Fire);2&amp;ref(Spell/P_Water.jpg,nolink,25x25,Water);4&amp;ref(Spell/P_Blood.jpg,nolink,25x25,Blood);3&amp;ref(Spell/P_Holy.jpg,nolink,25x25,Holy);3||&amp;ref(Spell/P_Research.jpg,nolink,25x25,Research);23|&amp;ref(Nation/Sacred.jpg,nolink,25x25,Sacred);|
|Tlaloque of the West|&amp;ref(Nation/Unique.jpg,nolink,25x25,Ritual Spell (Unique Unit));|&amp;ref(Spell/P_Water.jpg,nolink,25x25,Water);4&amp;ref(Spell/P_Death.jpg,nolink,25x25,Death);2&amp;ref(Spell/P_Blood.jpg,nolink,25x25,Blood);3&amp;ref(Spell/P_Holy.jpg,nolink,25x25,Holy);3||&amp;ref(Spell/P_Research.jpg,nolink,25x25,Research);23|&amp;ref(Nation/Sacred.jpg,nolink,25x25,Sacred);|
***固有呪文
|領域|名称|主系統|副系統|消費|使用場面|簡易分類|
|Conjuration Lv1|Summon Jaguar Toad|&amp;ref(Spell/P_Nature.jpg,nolink,25x25,Nature);1|&amp;ref(Spell/P_Holy.jpg,nolink,25x25,Holy);1|&amp;ref(Spell/V_Nature.jpg,nolink,25x25,Nature Gem);1|儀式/陸上専用|兵士召喚|
|~|~|&gt;|&gt;|&gt;|&gt;|毒を吐く神聖なる大蛙Jaguar Toadを1体召喚します|
|Conjuration Lv3|Summon Jaguars|&amp;ref(Spell/P_Nature.jpg,nolink,25x25,Nature);2|&amp;ref(Spell/P_Holy.jpg,nolink,25x25,Holy);1|&amp;ref(Spell/V_Nature.jpg,nolink,25x25,Nature Gem);25|儀式/陸上専用|兵士召喚|
|~|~|&gt;|&gt;|&gt;|&gt;|神聖なるJaguarを17体召喚します|
|Conjuration Lv4|Summon Jade Serpent|&amp;ref(Spell/P_Water.jpg,nolink,25x25,Water);2||&amp;ref(Spell/V_Water.jpg,nolink,25x25,Water Gem);5|儀式/水陸両用|兵士召喚|
|~|~|&gt;|&gt;|&gt;|&gt;|兵を鼓舞する神聖な大蛇Jade Serpentを1体召喚します|
|Conjuration Lv5|Summon Monster Toad|&amp;ref(Spell/P_Nature.jpg,nolink,25x25,Nature);2||&amp;ref(Spell/V_Nature.jpg,nolink,25x25,Nature Gem);2|儀式/陸上専用|兵士召喚|
|~|~|&gt;|&gt;|&gt;|&gt;|敵を蹂躙する神聖なる巨大蛙Monster Toadを1体召喚します|
|Conjuration Lv6|Contact Couatl|&amp;ref(Spell/P_Nature.jpg,nolink,25x25,Nature);1|&amp;ref(Spell/P_Astral.jpg,nolink,25x25,Astral);1|&amp;ref(Spell/V_Nature.jpg,nolink,25x25,Nature Gem);40|儀式/陸上専用|指揮官召喚|
|~|~|&gt;|&gt;|&gt;|&gt;|強大な魔力を持つ翼ある蛇Couatlを召喚します|
|Conjuration Lv7|Summon Tlaloque|&amp;ref(Spell/P_Water.jpg,nolink,25x25,Water);4||&amp;ref(Spell/V_Water.jpg,nolink,25x25,Water Gem);60|儀式/陸上専用|指揮官召喚|
|~|~|&gt;|&gt;|&gt;|&gt;|4体のTlaloqueのうちの1体を召喚します|
|Blood Magic Lv2|Bind Beast Bats|&amp;ref(Spell/P_Blood.jpg,nolink,25x25,Blood);1||&amp;ref(Spell/V_Blood.jpg,nolink,25x25,Blood Slave);8|儀式/陸上専用|兵士召喚|
|~|~|&gt;|&gt;|&gt;|&gt;|神聖なる巨大蝙蝠Beast Batを3体召喚します|
|Blood Magic Lv4|Bind Jaguar Fiends|&amp;ref(Spell/P_Blood.jpg,nolink,25x25,Blood);1|&amp;ref(Spell/P_Fire.jpg,nolink,25x25,Fire);1|&amp;ref(Spell/V_Blood.jpg,nolink,25x25,Blood Slave);13|儀式/陸上専用|兵士召喚|
|~|~|&gt;|&gt;|&gt;|&gt;|神聖なる空飛ぶ獣の悪魔Ozelotlを3体召喚します|
|Blood Magic Lv5|Contact Civateteo|&amp;ref(Spell/P_Blood.jpg,nolink,25x25,Blood);2|&amp;ref(Spell/P_Death.jpg,nolink,25x25,Death);2|&amp;ref(Spell/V_Blood.jpg,nolink,25x25,Blood Slave);36|儀式/陸上専用|指揮官召喚|
|~|~|&gt;|&gt;|&gt;|&gt;|死者を操る聖職者Civateteoを召喚します|
|Blood Magic Lv6|Bind Tzitzimitl|&amp;ref(Spell/P_Blood.jpg,nolink,25x25,Blood);2|&amp;ref(Spell/P_Astral.jpg,nolink,25x25,Astral);2|&amp;ref(Spell/V_Blood.jpg,nolink,25x25,Blood Slave);10|儀式/陸上専用|兵士召喚|
|~|~|&gt;|&gt;|&gt;|&gt;|魔法の矢を放つ悪魔Tzitzimitlを1体召喚します|
|Blood Magic Lv6|Contact Tlahuelpuchi|&amp;ref(Spell/P_Blood.jpg,nolink,25x25,Blood);3||&amp;ref(Spell/V_Blood.jpg,nolink,25x25,Blood Slave);42|儀式/陸上専用|指揮官召喚|
|~|~|&gt;|&gt;|&gt;|&gt;|暗殺技能を持つ魔女Tlahuelpuchiを召喚します|
|Blood Magic Lv7|Contact Onaqui|&amp;ref(Spell/P_Blood.jpg,nolink,25x25,Blood);4||&amp;ref(Spell/V_Blood.jpg,nolink,25x25,Blood Slave);101|儀式/陸上専用|指揮官召喚|
|~|~|&gt;|&gt;|&gt;|&gt;|蝙蝠を従える強大なる悪魔Onaquiを召喚します|
|Blood Magic Lv8|Rain of Jaguars|&amp;ref(Spell/P_Blood.jpg,nolink,25x25,Blood);6|&amp;ref(Spell/P_Fire.jpg,nolink,25x25,Fire);2|&amp;ref(Spell/V_Blood.jpg,nolink,25x25,Blood Slave);40|儀式/陸上専用|兵士召喚|
|~|~|&gt;|&gt;|&gt;|&gt;|神聖なる空飛ぶ獣の悪魔Ozelotlを14+体召喚します|
***固有アイテム
|Construction Lv2|BGCOLOR(#000000):&amp;ref(Item/SH Weapons/Jade-Knife.jpg,nolink,75x75,Jade Knife);|BGCOLOR(BLACK):COLOR(WHITE):''Jade Knife''|片手|&amp;ref(Spell/P_Nature.jpg,nolink,25x25,Nature);1&amp;ref(Spell/P_Blood.jpg,nolink,25x25,Blood);1|&amp;ref(Spell/V_Nature.jpg,nolink,25x25,Nature Gem);5&amp;ref(Spell/V_Blood.jpg,nolink,25x25,Blood Slave);5|
|~|~|&gt;|&gt;|&gt;|攻撃力：1&amp;ref(Item/D_Pierce.jpg,nolink,25x25,Pierce Damage);&amp;ref(Item/D_Magic.jpg,nolink,25x25,Magic Damage);&amp;br;攻撃修正：1&amp;br;防御修正：0&amp;br;長さ：0&amp;br;&amp;br;&amp;ref(Item/Adept-Sacrificer.jpg,nolink,25x25,Adept Sacrificer (2));|
|~|&gt;|&gt;|&gt;|&gt;|BGCOLOR(#F5F5F5):血の供犠の補助器具。武器としては弱い|
**聖職
***支配圏特殊効果
請求者からの自然拡散が1回のみ、寺院、首都の自然拡散なし
***聖職者特殊能力
説法の実施不可
</v>
      </c>
    </row>
    <row r="10" spans="1:29" x14ac:dyDescent="0.15">
      <c r="A10" t="s">
        <v>2908</v>
      </c>
      <c r="B10" t="s">
        <v>2924</v>
      </c>
      <c r="C10" t="s">
        <v>2925</v>
      </c>
      <c r="D10" t="s">
        <v>3092</v>
      </c>
      <c r="E10" s="10" t="s">
        <v>10530</v>
      </c>
      <c r="F10" s="10" t="s">
        <v>5691</v>
      </c>
      <c r="G10" s="10" t="s">
        <v>5802</v>
      </c>
      <c r="H10" t="s">
        <v>3102</v>
      </c>
      <c r="I10" t="s">
        <v>5801</v>
      </c>
      <c r="J10" t="s">
        <v>3069</v>
      </c>
      <c r="L10" t="s">
        <v>3075</v>
      </c>
      <c r="M10" t="s">
        <v>3080</v>
      </c>
      <c r="O10">
        <v>2</v>
      </c>
      <c r="Q10">
        <v>0</v>
      </c>
      <c r="S10">
        <v>500</v>
      </c>
      <c r="U10">
        <v>400</v>
      </c>
      <c r="V10" t="s">
        <v>5689</v>
      </c>
      <c r="W10" t="s">
        <v>5692</v>
      </c>
      <c r="X10" t="s">
        <v>5693</v>
      </c>
      <c r="Y10" t="s">
        <v>5694</v>
      </c>
      <c r="Z10" t="str">
        <f t="shared" si="0"/>
        <v>|BGCOLOR(#FDFDFD):[[&amp;ref(Abysia.jpg,nolink,50x65,Abysia, Children of Flame);&gt;./Abysia]]</v>
      </c>
      <c r="AA10" t="str">
        <f t="shared" ca="1" si="1"/>
        <v>|BGCOLOR(#FAEBD7):[[''Abysia''&gt;./Abysia]]</v>
      </c>
      <c r="AB10"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v>
      </c>
      <c r="AC10" t="str">
        <f ca="1">CONCATENATE("*",B10,", ",C10,CHAR(10),E10,CHAR(10),"**国勢",CHAR(10),"|種族|",F10,"|",CHAR(10),"|経済|",G10,"|",CHAR(10),"|気候|",IF(H10&lt;&gt;"",REPT(SUBSTITUTE(SUBSTITUTE(LEFT(H10,4),"Heat","&amp;ref(Spell/S_Heat.jpg,nolink,25x25,Heat);"),"Cold","&amp;ref(Spell/S_Cold.jpg,nolink,25x25,Cold);"),RIGHT(H10,1)),""),"|",CHAR(10),"|祝福|",SUBSTITUTE(SUBSTITUTE(SUBSTITUTE(SUBSTITUTE(SUBSTITUTE(SUBSTITUTE(SUBSTITUTE(SUBSTITUTE(J10,"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10&amp;" "&amp;B10&amp;" 指揮官 S",Troops!$A:$A,0)&amp;":AJ"&amp;MATCH(A10&amp;" "&amp;B10&amp;" 指揮官 E",Troops!$A:$A,0))),myConcat(INDIRECT("Troops!AJ"&amp;MATCH(A10&amp;" "&amp;B10&amp;" 指揮官 S",Troops!$A:$A,0)))),CHAR(10),"***兵士",CHAR(10),"|名称|種別|コスト|&gt;|雇用条件|指揮枠|行軍|",CHAR(10),IFERROR(myConcat(INDIRECT("Troops!AJ"&amp;MATCH(A10&amp;" "&amp;B10&amp;" 兵士 S",Troops!$A:$A,0)&amp;":AJ"&amp;MATCH(A10&amp;" "&amp;B10&amp;" 兵士 E",Troops!$A:$A,0))),myConcat(INDIRECT("Troops!AJ"&amp;MATCH(A10&amp;" "&amp;B10&amp;" 指揮官 S",Troops!$A:$A,0)))),"**守備隊",CHAR(10),"|種別|指揮官|兵士|備考|",CHAR(10),IFERROR(myConcat(INDIRECT("Defence!H"&amp;MATCH(A10&amp;" "&amp;B10&amp;" S",Defence!$A:$A,0)&amp;":H"&amp;MATCH(A10&amp;" "&amp;B10&amp;" E",Defence!$A:$A,0))),myConcat(INDIRECT("Defence!H"&amp;MATCH(A10&amp;" "&amp;B10&amp;" S",Defence!$A:$A,0)))),CHAR(10),"**建造物",CHAR(10),"***首都要塞",CHAR(10),"|名称|管理力|指揮官雇用|兵士雇用|食糧庫|守備隊倍率|防壁強度|",CHAR(10),VLOOKUP(L10,Fort!$D:$M,10,FALSE),CHAR(10),"***陸上要塞",CHAR(10),"|名称|建造費|工期|管理力|指揮官雇用|兵士雇用|食糧庫|守備隊倍率|防壁強度|",CHAR(10),IF(R10="",IFERROR(myConcat(INDIRECT("Fort!N"&amp;MATCH(M10&amp;"1",Fort!$A:$A,0)&amp;":N"&amp;MATCH(M10&amp;O10,Fort!$A:$A,0))),myConcat(INDIRECT("Fort!N"&amp;MATCH(N10&amp;"1",Fort!$A:$A,0)))),IFERROR(myConcat(INDIRECT("Fort!O"&amp;MATCH(M10&amp;"1",Fort!$A:$A,0)&amp;":O"&amp;MATCH(M10&amp;O10,Fort!$A:$A,0))),myConcat(INDIRECT("Fort!O"&amp;MATCH(N10&amp;"1",Fort!$A:$A,0))))),CHAR(10),"***水中要塞",CHAR(10),IF(R10="",IFERROR("|名称|建造費|工期|管理力|指揮官雇用|兵士雇用|食糧庫|守備隊倍率|防壁強度|"&amp;CHAR(10)&amp;IFERROR(myConcat(INDIRECT("Fort!N"&amp;MATCH(N10&amp;"1",Fort!$A:$A,0)&amp;":N"&amp;MATCH(N10&amp;P10,Fort!$A:$A,0))),myConcat(INDIRECT("Fort!N"&amp;MATCH(N10&amp;"1",Fort!$A:$A,0)))),"建造不可"),IFERROR("|名称|建造費|工期|管理力|指揮官雇用|兵士雇用|食糧庫|守備隊倍率|防壁強度|"&amp;CHAR(10)&amp;IFERROR(myConcat(INDIRECT("Fort!O"&amp;MATCH(N10&amp;"1",Fort!$A:$A,0)&amp;":O"&amp;MATCH(N10&amp;P10,Fort!$A:$A,0))),myConcat(INDIRECT("Fort!O"&amp;MATCH(N10&amp;"1",Fort!$A:$A,0)))),"建造不可")),CHAR(10),"***研究所と寺院",CHAR(10),"|設備|費用|特殊効果|",CHAR(10),"|研究所|",IF(S10&lt;&gt;500,"''"&amp;S10&amp;"''",S10),"|",T10,"|",CHAR(10),"|寺院|",IF(U10&lt;&gt;400,"''"&amp;U10&amp;"''",U10),"|",V10,"|",CHAR(10),"**魔法",CHAR(10),"***魔法資源",CHAR(10),"|魔法土地|",W10,"|",CHAR(10),"|宝石収入|",SUBSTITUTE(SUBSTITUTE(SUBSTITUTE(SUBSTITUTE(SUBSTITUTE(SUBSTITUTE(SUBSTITUTE(SUBSTITUTE(X10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Slave);"),"|",CHAR(10),"|特殊機能|",Y10,"|",CHAR(10),"***魔法技能",CHAR(10),"|名称|雇用|固定魔力|変動魔力|研究力|特殊能力|",CHAR(10),IFERROR(myConcat(INDIRECT("MagicSkill!AM"&amp;MATCH(A10&amp;" "&amp;B10&amp;" S",MagicSkill!$A:$A,0)&amp;":AM"&amp;MATCH(A10&amp;" "&amp;B10&amp;" E",MagicSkill!$A:$A,0))),myConcat(INDIRECT("MagicSkill!AM"&amp;MATCH(A10&amp;" "&amp;B10&amp;" S",MagicSkill!$A:$A,0)))),CHAR(10),"***固有呪文",CHAR(10),IFERROR(CHAR(10)&amp;"|領域|名称|主系統|副系統|消費|使用場面|簡易分類|"&amp;CHAR(10)&amp;IFERROR(myConcat(INDIRECT("NationalSpellWork!E"&amp;MATCH(A10&amp;" "&amp;B10&amp;" S",NationalSpellWork!$A:$A,0)&amp;":E"&amp;MATCH(A10&amp;" "&amp;B10&amp;" E",NationalSpellWork!$A:$A,0))),myConcat(INDIRECT("NationalSpellWork!E"&amp;MATCH(A10&amp;" "&amp;B10&amp;" S",NationalSpellWork!$A:$A,0)))),"なし"),CHAR(10),"***固有アイテム",CHAR(10),IFERROR(IFERROR(myConcat(INDIRECT("NationalItemWork!E"&amp;MATCH(A10&amp;" "&amp;B10&amp;" S",NationalItemWork!$A:$A,0)&amp;":E"&amp;MATCH(A10&amp;" "&amp;B10&amp;" E",NationalItemWork!$A:$A,0))),myConcat(INDIRECT("NationalItemWork!E"&amp;MATCH(A10&amp;" "&amp;B10&amp;" S",NationalItemWork!$A:$A,0)))),"なし"),CHAR(10),"**聖職",CHAR(10),"***支配圏特殊効果",CHAR(10),IF(I10&lt;&gt;"",I10,"なし"),CHAR(10),"***聖職者特殊能力",CHAR(10),IF(K10&lt;&gt;"",K10,"なし"),CHAR(10))</f>
        <v xml:space="preserve">*Abysia, Children of Flame
Abysiaは、マグマから生まれた人型生物が住まう、溶岩に照らされた洞穴を持つ大きな火山を中心とした暑い荒野です。
彼らの肉体は熱を放射し、そして彼らは炎によって傷付くことはありません。
Abysianは人間よりも強力で、非常に重い鎧と武器を用います。
それがAbysianの白熱した手の中で燃え殻と化すために、弓は使用されません。
Abysiaの軍事力は、Abysianと同様に熱い溶岩生まれの肉体を持つ蜥蜴のような生物、サラマンダーを含みます。
Anointed of Rhuaxと炎崇拝の聖職者Anathemantは、目覚めし神の力を強めるべく血の供犠を実践します。
新たに創設された魔術的組織、SmoulderconeのWarlockは血魔法を実践し、新たに征服された地で適当な血の奴隷を探し回ります。
Abysianは、非常に暑い地に住むことを好みます。
彼らは生存のために農耕や狩猟を行わず、その収入と食糧は州のGrowthやDeathの天秤に影響を受けません。
しかし、Abysiaの統治下にある州でも、Death天秤の下では住民は徐々に死に絶えます。
**国勢
|種族|溶岩人|
|経済|Growth/Death天秤による税収と人口変動率の変化を半減、食糧供給量の変化を無視。洞窟の要塞に税収/資源ボーナス|
|気候|&amp;ref(Spell/S_Heat.jpg,nolink,25x25,Heat);&amp;ref(Spell/S_Heat.jpg,nolink,25x25,Heat);&amp;ref(Spell/S_Heat.jpg,nolink,25x25,Heat);|
|祝福|&amp;ref(Spell/P_Fire.jpg,nolink,30x30,Fire);+2|
**正規軍
***指揮官
|名称|種別|コスト|&gt;|雇用条件|指揮能力|行軍|
|BGCOLOR(#F5F5F5):Slayer|暗殺者|&amp;ref(Nation/C_Gold.jpg,nolink,25x25,Gold);70&amp;ref(Nation/C_Resource.jpg,nolink,25x25,Resource);10&amp;ref(Nation/C_Command.jpg,nolink,25x25,Commander Point);1|&amp;ref(Nation/R_Fort.jpg,nolink,25x25,Land Fortress);|||12&amp;ref(Nation/Stealthy.jpg,nolink,25x25,Stealthy (60));&amp;ref(Nation/Wasteland-Survival.jpg,nolink,25x25,Wasteland Survival);|
|~|&gt;|&gt;|&gt;|&gt;|&gt;|BGCOLOR(#F5F5F5):毒の短剣を二本持つ暗殺者。斥候も兼ねるが少々割高|
|BGCOLOR(#F5F5F5):Warlord|指揮官|&amp;ref(Nation/C_Gold.jpg,nolink,25x25,Gold);80&amp;ref(Nation/C_Resource.jpg,nolink,25x25,Resource);38&amp;ref(Nation/C_Command.jpg,nolink,25x25,Commander Point);1|&amp;ref(Nation/R_Fort.jpg,nolink,25x25,Land Fortress);||&amp;ref(Nation/Squad.jpg,nolink,25x25,Squad);3&amp;ref(Nation/LivingLead.jpg,nolink,25x25,Leadership);80|10&amp;ref(Nation/Wasteland-Survival.jpg,nolink,25x25,Wasteland Survival);|
|~|&gt;|&gt;|&gt;|&gt;|&gt;|BGCOLOR(#F5F5F5):標準的な指揮官。若干大型で身体能力も高め|
|BGCOLOR(#F5F5F5):Beast Trainer|指揮官|&amp;ref(Nation/C_Gold.jpg,nolink,25x25,Gold);45&amp;ref(Nation/C_Resource.jpg,nolink,25x25,Resource);41&amp;ref(Nation/C_Command.jpg,nolink,25x25,Commander Point);1|&amp;ref(Nation/R_Fort.jpg,nolink,25x25,Land Fortress);||&amp;ref(Nation/Squad.jpg,nolink,25x25,Squad);1&amp;ref(Nation/LivingLead.jpg,nolink,25x25,Leadership);10&amp;ref(Nation/MagicLead.jpg,nolink,25x25,Magic Leadership);10&amp;ref(Item/Beastmaster.jpg,nolink,25x25,Beastmaster (+3));|10&amp;ref(Nation/Wasteland-Survival.jpg,nolink,25x25,Wasteland Survival);|
|~|&gt;|&gt;|&gt;|&gt;|&gt;|BGCOLOR(#F5F5F5):動物担当の指揮官。魔法生物も少数連れられる|
|BGCOLOR(#F5F5F5):Anathemant Salamander|聖職者&amp;ref(Nation/Sacred.jpg,nolink,25x25,Sacred);|&amp;ref(Nation/C_Gold.jpg,nolink,25x25,Gold);175&amp;ref(Nation/C_Resource.jpg,nolink,25x25,Resource);1&amp;ref(Nation/C_Command.jpg,nolink,25x25,Commander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Needed);|&amp;ref(Nation/Squad.jpg,nolink,25x25,Squad);2&amp;ref(Nation/LivingLead.jpg,nolink,25x25,Leadership);50&amp;ref(Nation/MagicLead.jpg,nolink,25x25,Magic Leadership);10|14&amp;ref(Nation/Wasteland-Survival.jpg,nolink,25x25,Wasteland Survival);|
|~|&gt;|&gt;|&gt;|&gt;|&gt;|BGCOLOR(#F5F5F5):レベル1の聖職者。火の魔法技能も持つ|
|BGCOLOR(#F5F5F5):Anathemant Dragon|聖職者&amp;ref(Nation/Sacred.jpg,nolink,25x25,Sacred);|&amp;ref(Nation/C_Gold.jpg,nolink,25x25,Gold);260&amp;ref(Nation/C_Resource.jpg,nolink,25x25,Resource);2&amp;ref(Nation/C_Command.jpg,nolink,25x25,Commander Point);4|&amp;ref(Nation/R_Fort.jpg,nolink,25x25,Land Fortress);|&amp;ref(Spell/P_Research.jpg,nolink,25x25,Lab Needed);&amp;ref(Spell/P_Holy.jpg,nolink,25x25,Temple Needed);|&amp;ref(Nation/Squad.jpg,nolink,25x25,Squad);2&amp;ref(Nation/LivingLead.jpg,nolink,25x25,Leadership);55&amp;ref(Nation/MagicLead.jpg,nolink,25x25,Magic Leadership);20|10&amp;ref(Nation/Wasteland-Survival.jpg,nolink,25x25,Wasteland Survival);|
|~|&gt;|&gt;|&gt;|&gt;|&gt;|BGCOLOR(#F5F5F5):レベル2の聖職者。火、地の魔法技能も持つ|
|BGCOLOR(#F5F5F5):Warlock Apprentice|魔術師|&amp;ref(Nation/C_Gold.jpg,nolink,25x25,Gold);55&amp;ref(Nation/C_Resource.jpg,nolink,25x25,Resource);1&amp;ref(Nation/C_Command.jpg,nolink,25x25,Commander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Leadership);5&amp;ref(Nation/UndeadLead.jpg,nolink,25x25,Undead Leadership);5|14&amp;ref(Nation/Wasteland-Survival.jpg,nolink,25x25,Wasteland Survival);|
|~|&gt;|&gt;|&gt;|&gt;|&gt;|BGCOLOR(#F5F5F5):血の魔法技能を持つ。奴隷集めが主な役目|
|BGCOLOR(#F5F5F5):Warlock|魔術師|&amp;ref(Nation/C_Gold.jpg,nolink,25x25,Gold);135&amp;ref(Nation/C_Resource.jpg,nolink,25x25,Resource);1&amp;ref(Nation/C_Command.jpg,nolink,25x25,Commander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Leadership);20+&amp;ref(Nation/UndeadLead.jpg,nolink,25x25,Undead Leadership);10+|12&amp;ref(Nation/Wasteland-Survival.jpg,nolink,25x25,Wasteland Survival);|
|~|&gt;|&gt;|&gt;|&gt;|&gt;|BGCOLOR(#F5F5F5):血、星などの魔法技能を持つ。異種交配に長ける|
|BGCOLOR(#F5F5F5):Demonbred|暗殺者|&amp;ref(Nation/C_Gold.jpg,nolink,25x25,Gold);80&amp;ref(Nation/C_Resource.jpg,nolink,25x25,Resource);14&amp;ref(Nation/C_Command.jpg,nolink,25x25,Commander Point);1|&amp;ref(Nation/R_Capital.jpg,nolink,25x25,National Capital);|||20&amp;ref(Nation/Stealthy.jpg,nolink,25x25,Stealthy (60));&amp;ref(Nation/Flying.jpg,nolink,25x25,Flying);&amp;ref(Nation/Wasteland-Survival.jpg,nolink,25x25,Wasteland Survival);|
|~|&gt;|&gt;|&gt;|&gt;|&gt;|BGCOLOR(#F5F5F5):飛行能力を持つ有能な暗殺者。包囲された要塞にさえ立ち入れる|
|BGCOLOR(#F5F5F5):Anointed of Rhuax|聖職者&amp;ref(Nation/Sacred.jpg,nolink,25x25,Sacred);|&amp;ref(Nation/C_Gold.jpg,nolink,25x25,Gold);435&amp;ref(Nation/C_Resource.jpg,nolink,25x25,Resource);1&amp;ref(Nation/C_Command.jpg,nolink,25x25,Commander Point);4|&amp;ref(Nation/R_Capital.jpg,nolink,25x25,National Capital);|&amp;ref(Spell/P_Research.jpg,nolink,25x25,Lab Needed);&amp;ref(Spell/P_Holy.jpg,nolink,25x25,Temple Needed);|&amp;ref(Nation/Squad.jpg,nolink,25x25,Squad);4&amp;ref(Nation/LivingLead.jpg,nolink,25x25,Leadership);140+&amp;ref(Nation/MagicLead.jpg,nolink,25x25,Magic Leadership);25+&amp;ref(Nation/UndeadLead.jpg,nolink,25x25,Undead Leadership);0+|14&amp;ref(Nation/Wasteland-Survival.jpg,nolink,25x25,Wasteland Survival);|
|~|&gt;|&gt;|&gt;|&gt;|&gt;|BGCOLOR(#F5F5F5):レベル3の聖職者。火、地などの魔法技能も持ち指揮も得意|
***兵士
|名称|種別|コスト|&gt;|雇用条件|指揮枠|行軍|
|BGCOLOR(#F5F5F5):Abysian Infantry|歩兵|&amp;ref(Nation/C_Gold.jpg,nolink,25x25,Gold);20&amp;ref(Nation/C_Resource.jpg,nolink,25x25,Resource);26&amp;ref(Nation/C_Recruitment.jpg,nolink,25x25,Recruitment Point);8|&amp;ref(Nation/R_Fort.jpg,nolink,25x25,Land Fortress);||&amp;ref(Nation/LivingLead.jpg,nolink,25x25,Living);|8&amp;ref(Nation/Wasteland-Survival.jpg,nolink,25x25,Wasteland Survival);|
|~|&gt;|&gt;|&gt;|&gt;|&gt;|BGCOLOR(#F5F5F5):戦斧を持つ重歩兵。一撃の威力に優れる|
|BGCOLOR(#F5F5F5):Abysian Infantry|歩兵|&amp;ref(Nation/C_Gold.jpg,nolink,25x25,Gold);20&amp;ref(Nation/C_Resource.jpg,nolink,25x25,Resource);26&amp;ref(Nation/C_Recruitment.jpg,nolink,25x25,Recruitment Point);8|&amp;ref(Nation/R_Fort.jpg,nolink,25x25,Land Fortress);||&amp;ref(Nation/LivingLead.jpg,nolink,25x25,Living);|8&amp;ref(Nation/Wasteland-Survival.jpg,nolink,25x25,Wasteland Survival);|
|~|&gt;|&gt;|&gt;|&gt;|&gt;|BGCOLOR(#F5F5F5):連接棍を持つ重歩兵。盾を迂回しやすい二連撃|
|BGCOLOR(#F5F5F5):Abysian Infantry|歩兵|&amp;ref(Nation/C_Gold.jpg,nolink,25x25,Gold);20&amp;ref(Nation/C_Resource.jpg,nolink,25x25,Resource);27&amp;ref(Nation/C_Recruitment.jpg,nolink,25x25,Recruitment Point);8|&amp;ref(Nation/R_Fort.jpg,nolink,25x25,Land Fortress);||&amp;ref(Nation/LivingLead.jpg,nolink,25x25,Living);|8&amp;ref(Nation/Wasteland-Survival.jpg,nolink,25x25,Wasteland Survival);|
|~|&gt;|&gt;|&gt;|&gt;|&gt;|BGCOLOR(#F5F5F5):斧と大盾を持つ重歩兵。攻撃力と防御力を両立する|
|BGCOLOR(#F5F5F5):Abysian Infantry|歩兵|&amp;ref(Nation/C_Gold.jpg,nolink,25x25,Gold);20&amp;ref(Nation/C_Resource.jpg,nolink,25x25,Resource);28&amp;ref(Nation/C_Recruitment.jpg,nolink,25x25,Recruitment Point);8|&amp;ref(Nation/R_Fort.jpg,nolink,25x25,Land Fortress);||&amp;ref(Nation/LivingLead.jpg,nolink,25x25,Living);|8&amp;ref(Nation/Wasteland-Survival.jpg,nolink,25x25,Wasteland Survival);|
|~|&gt;|&gt;|&gt;|&gt;|&gt;|BGCOLOR(#F5F5F5):朝星棒と大盾を持つ重歩兵。盾持ちにも直撃を浴びせやすい|
|BGCOLOR(#F5F5F5):Salamander|魔獣|&amp;ref(Nation/C_Gold.jpg,nolink,25x25,Gold);50&amp;ref(Nation/C_Resource.jpg,nolink,25x25,Resource);1&amp;ref(Nation/C_Recruitment.jpg,nolink,25x25,Recruitment Point);15|&amp;ref(Nation/R_Fort.jpg,nolink,25x25,Land Fortress);||&amp;ref(Nation/LivingLead.jpg,nolink,25x25,Living);&amp;ref(Nation/Animal.jpg,nolink,25x25,Animal);|14&amp;ref(Nation/Wasteland-Survival.jpg,nolink,25x25,Wasteland Survival);|
|~|&gt;|&gt;|&gt;|&gt;|&gt;|BGCOLOR(#F5F5F5):炎で小範囲を焼き尽くす蜥蜴。息切れが早く脆さが目立つ|
|BGCOLOR(#F5F5F5):Misbred|飛行兵|&amp;ref(Nation/C_Gold.jpg,nolink,25x25,Gold);20&amp;ref(Nation/C_Resource.jpg,nolink,25x25,Resource);5&amp;ref(Nation/C_Recruitment.jpg,nolink,25x25,Recruitment Point);22|&amp;ref(Nation/R_Capital.jpg,nolink,25x25,National Capital);||&amp;ref(Nation/UndeadLead.jpg,nolink,25x25,Undead/Demon);|20&amp;ref(Nation/Stealthy.jpg,nolink,25x25,Stealthy (40));&amp;ref(Nation/Flying.jpg,nolink,25x25,Flying);&amp;ref(Nation/Wasteland-Survival.jpg,nolink,25x25,Wasteland Survival);|
|~|&gt;|&gt;|&gt;|&gt;|&gt;|BGCOLOR(#F5F5F5):戦斧を持つ軽歩兵。奇形の失敗作ゆえに障害持ちも多い|
|BGCOLOR(#F5F5F5):Burning One|歩兵&amp;ref(Nation/Sacred.jpg,nolink,25x25,Sacred);|&amp;ref(Nation/C_Gold.jpg,nolink,25x25,Gold);70&amp;ref(Nation/C_Resource.jpg,nolink,25x25,Resource);41&amp;ref(Nation/C_Recruitment.jpg,nolink,25x25,Recruitment Point);13|&amp;ref(Nation/R_Capital.jpg,nolink,25x25,National Capital);|&amp;ref(Spell/P_Holy.jpg,nolink,25x25,Temple Needed);|&amp;ref(Nation/LivingLead.jpg,nolink,25x25,Living);|8&amp;ref(Nation/Wasteland-Survival.jpg,nolink,25x25,Wasteland Survival);|
|~|&gt;|&gt;|&gt;|&gt;|&gt;|BGCOLOR(#F5F5F5):朝星棒二本を持つ狂戦士の重歩兵。炎を纏い暑い州で真価を発揮|
**守備隊
|種別|指揮官|兵士|備考|
|陸上下位|Warlord|Abysian Infantry:5　Abysian Infantry:5|Infantryは戦斧装備と連接棍装備|
|陸上上位|Anathemant Salamander|Abysian Infantry:10|Infantryは連接棍装備|
|陸上要塞|Anathemant Salamander|Misbred:6||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|寺院|400|血の供犠を実行可能|
**魔法
***魔法資源
|魔法土地|The Smouldercone, Temple of the All-Consuming Flame|
|宝石収入|&amp;ref(Spell/V_Fire.jpg,nolink,25x25,Fire Gem);6|
|特殊機能|州をHeat天秤へ傾ける|
***魔法技能
|名称|雇用|固定魔力|変動魔力|研究力|特殊能力|
|Anathemant Salamander|&amp;ref(Nation/R_Fort.jpg,nolink,25x25,Land Fortress);|&amp;ref(Spell/P_Fire.jpg,nolink,25x25,Fire);2&amp;ref(Spell/P_Holy.jpg,nolink,25x25,Holy);1||&amp;ref(Spell/P_Research.jpg,nolink,25x25,Research);9|&amp;ref(Nation/Sacred.jpg,nolink,25x25,Sacred);|
|Anathemant Dragon|&amp;ref(Nation/R_Fort.jpg,nolink,25x25,Land Fortress);|&amp;ref(Spell/P_Fire.jpg,nolink,25x25,Fire);3&amp;ref(Spell/P_Earth.jpg,nolink,25x25,Earth);1&amp;ref(Spell/P_Holy.jpg,nolink,25x25,Holy);2||&amp;ref(Spell/P_Research.jpg,nolink,25x25,Research);13|&amp;ref(Nation/Sacred.jpg,nolink,25x25,Sacred);|
|Warlock Apprentice|&amp;ref(Nation/R_Capital.jpg,nolink,25x25,National Capital);|&amp;ref(Spell/P_Blood.jpg,nolink,25x25,Blood);1||&amp;ref(Spell/P_Research.jpg,nolink,25x25,Research);7||
|Warlock|&amp;ref(Nation/R_Capital.jpg,nolink,25x25,National Capital);|&amp;ref(Spell/P_Astral.jpg,nolink,25x25,Astral);1&amp;ref(Spell/P_Blood.jpg,nolink,25x25,Blood);2|&amp;ref(Spell/P_Fire.jpg,nolink,25x25,Fire);&amp;ref(Spell/P_Earth.jpg,nolink,25x25,Earth);&amp;ref(Spell/P_Astral.jpg,nolink,25x25,Astral);&amp;ref(Spell/P_Blood.jpg,nolink,25x25,Blood);+1:10%|&amp;ref(Spell/P_Research.jpg,nolink,25x25,Research);11+|&amp;ref(Nation/Adept-Cross-Breeder.jpg,nolink,25x25,Adept Cross Breeder (2));|
|Anointed of Rhuax|&amp;ref(Nation/R_Capital.jpg,nolink,25x25,National Capital);|&amp;ref(Spell/P_Fire.jpg,nolink,25x25,Fire);4&amp;ref(Spell/P_Earth.jpg,nolink,25x25,Earth);1&amp;ref(Spell/P_Holy.jpg,nolink,25x25,Holy);3|&amp;ref(Spell/P_Fire.jpg,nolink,25x25,Fire);&amp;ref(Spell/P_Earth.jpg,nolink,25x25,Earth);&amp;ref(Spell/P_Astral.jpg,nolink,25x25,Astral);&amp;ref(Spell/P_Blood.jpg,nolink,25x25,Blood);+1:10%|&amp;ref(Spell/P_Research.jpg,nolink,25x25,Research);15+||
***固有呪文
|領域|名称|主系統|副系統|消費|使用場面|簡易分類|
|Conjuration Lv2|Summon Spectral Infantry|&amp;ref(Spell/P_Death.jpg,nolink,25x25,Death);1|&amp;ref(Spell/P_Fire.jpg,nolink,25x25,Fire);1|&amp;ref(Spell/V_Death.jpg,nolink,25x25,Death Gem);5|儀式/陸上専用|兵士召喚|
|~|~|&gt;|&gt;|&gt;|&gt;|Abysianの亡霊戦士Smoulderghostを5体召喚します|
|Conjuration Lv3|Pride of Lions|&amp;ref(Spell/P_Nature.jpg,nolink,25x25,Nature);2||&amp;ref(Spell/V_Nature.jpg,nolink,25x25,Nature Gem);10|儀式/陸上専用|兵士召喚|
|~|~|&gt;|&gt;|&gt;|&gt;|敏捷なLionを10+体召喚します|
|Conjuration Lv8|Contact Scorpion Man|&amp;ref(Spell/P_Earth.jpg,nolink,25x25,Earth);1|&amp;ref(Spell/P_Fire.jpg,nolink,25x25,Fire);1|&amp;ref(Spell/V_Earth.jpg,nolink,25x25,Earth Gem);12|儀式/陸上専用|兵士召喚|
|~|~|&gt;|&gt;|&gt;|&gt;|強力な武器を持つScorpion Manを1体召喚します|
|Alteration Lv6|Hellscape|&amp;ref(Spell/P_Fire.jpg,nolink,25x25,Fire);4||&amp;ref(Spell/V_Fire.jpg,nolink,25x25,Fire Gem);10|儀式/陸上専用|災害誘発|
|~|~|&gt;|&gt;|&gt;|&gt;|指定した州に猛暑を引き起こし被害を与えます|
|Evocation Lv5|Liquid Flames of Rhuax|&amp;ref(Spell/P_Fire.jpg,nolink,25x25,Fire);3|&amp;ref(Spell/P_Earth.jpg,nolink,25x25,Earth);1||戦闘/陸上専用|攻撃|
|~|~|&gt;|&gt;|&gt;|&gt;|小範囲を溶けた金属で攻撃し周囲にも被害を広げます|
|Enchantment Lv5|Inner Furnace|&amp;ref(Spell/P_Fire.jpg,nolink,25x25,Fire);3||&amp;ref(Spell/V_Fire.jpg,nolink,25x25,Fire Gem);1|戦闘/陸上専用|全体強化|
|~|~|&gt;|&gt;|&gt;|&gt;|味方全員に熱波を纏わせようと試みます|
|Blood Magic Lv3|Infernal Breeding|&amp;ref(Spell/P_Blood.jpg,nolink,25x25,Blood);2||&amp;ref(Spell/V_Blood.jpg,nolink,25x25,Blood Slave);25|儀式/陸上専用|特殊召喚|
|~|~|&gt;|&gt;|&gt;|&gt;|様々な交雑種の兵士や指揮官を召喚します|
***固有アイテム
なし
**聖職
***支配圏特殊効果
周囲にHeat天秤を拡散
***聖職者特殊能力
なし
</v>
      </c>
    </row>
    <row r="11" spans="1:29" x14ac:dyDescent="0.15">
      <c r="A11" t="s">
        <v>2908</v>
      </c>
      <c r="B11" t="s">
        <v>2926</v>
      </c>
      <c r="C11" t="s">
        <v>2927</v>
      </c>
      <c r="D11" t="s">
        <v>3092</v>
      </c>
      <c r="E11" s="10" t="s">
        <v>6029</v>
      </c>
      <c r="F11" s="10" t="s">
        <v>6026</v>
      </c>
      <c r="G11" s="10"/>
      <c r="H11" t="s">
        <v>3104</v>
      </c>
      <c r="K11" t="s">
        <v>6560</v>
      </c>
      <c r="L11" t="s">
        <v>3075</v>
      </c>
      <c r="M11" t="s">
        <v>3080</v>
      </c>
      <c r="O11">
        <v>2</v>
      </c>
      <c r="Q11">
        <v>0</v>
      </c>
      <c r="S11">
        <v>500</v>
      </c>
      <c r="U11">
        <v>400</v>
      </c>
      <c r="W11" t="s">
        <v>6027</v>
      </c>
      <c r="X11" t="s">
        <v>6028</v>
      </c>
      <c r="Z11" t="str">
        <f t="shared" si="0"/>
        <v>|BGCOLOR(#FDFDFD):[[&amp;ref(Caelum.jpg,nolink,50x65,Caelum, Eagle Kings);&gt;./Caelum]]</v>
      </c>
      <c r="AA11" t="str">
        <f t="shared" ca="1" si="1"/>
        <v xml:space="preserve">|BGCOLOR(#FAEBD7):[[''Caelum''&gt;./Caelum]]|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v>
      </c>
      <c r="AB11" t="str">
        <f t="shared" ca="1" si="2"/>
        <v xml:space="preserve">|CENTER:130|CENTER:130|CENTER:130|CENTER:130|CENTER:130|c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v>
      </c>
      <c r="AC11" t="str">
        <f ca="1">CONCATENATE("*",B11,", ",C11,CHAR(10),E11,CHAR(10),"**国勢",CHAR(10),"|種族|",F11,"|",CHAR(10),"|経済|",G11,"|",CHAR(10),"|気候|",IF(H11&lt;&gt;"",REPT(SUBSTITUTE(SUBSTITUTE(LEFT(H11,4),"Heat","&amp;ref(Spell/S_Heat.jpg,nolink,25x25,Heat);"),"Cold","&amp;ref(Spell/S_Cold.jpg,nolink,25x25,Cold);"),RIGHT(H11,1)),""),"|",CHAR(10),"|祝福|",SUBSTITUTE(SUBSTITUTE(SUBSTITUTE(SUBSTITUTE(SUBSTITUTE(SUBSTITUTE(SUBSTITUTE(SUBSTITUTE(J11,"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11&amp;" "&amp;B11&amp;" 指揮官 S",Troops!$A:$A,0)&amp;":AJ"&amp;MATCH(A11&amp;" "&amp;B11&amp;" 指揮官 E",Troops!$A:$A,0))),myConcat(INDIRECT("Troops!AJ"&amp;MATCH(A11&amp;" "&amp;B11&amp;" 指揮官 S",Troops!$A:$A,0)))),CHAR(10),"***兵士",CHAR(10),"|名称|種別|コスト|&gt;|雇用条件|指揮枠|行軍|",CHAR(10),IFERROR(myConcat(INDIRECT("Troops!AJ"&amp;MATCH(A11&amp;" "&amp;B11&amp;" 兵士 S",Troops!$A:$A,0)&amp;":AJ"&amp;MATCH(A11&amp;" "&amp;B11&amp;" 兵士 E",Troops!$A:$A,0))),myConcat(INDIRECT("Troops!AJ"&amp;MATCH(A11&amp;" "&amp;B11&amp;" 指揮官 S",Troops!$A:$A,0)))),"**守備隊",CHAR(10),"|種別|指揮官|兵士|備考|",CHAR(10),IFERROR(myConcat(INDIRECT("Defence!H"&amp;MATCH(A11&amp;" "&amp;B11&amp;" S",Defence!$A:$A,0)&amp;":H"&amp;MATCH(A11&amp;" "&amp;B11&amp;" E",Defence!$A:$A,0))),myConcat(INDIRECT("Defence!H"&amp;MATCH(A11&amp;" "&amp;B11&amp;" S",Defence!$A:$A,0)))),CHAR(10),"**建造物",CHAR(10),"***首都要塞",CHAR(10),"|名称|管理力|指揮官雇用|兵士雇用|食糧庫|守備隊倍率|防壁強度|",CHAR(10),VLOOKUP(L11,Fort!$D:$M,10,FALSE),CHAR(10),"***陸上要塞",CHAR(10),"|名称|建造費|工期|管理力|指揮官雇用|兵士雇用|食糧庫|守備隊倍率|防壁強度|",CHAR(10),IF(R11="",IFERROR(myConcat(INDIRECT("Fort!N"&amp;MATCH(M11&amp;"1",Fort!$A:$A,0)&amp;":N"&amp;MATCH(M11&amp;O11,Fort!$A:$A,0))),myConcat(INDIRECT("Fort!N"&amp;MATCH(N11&amp;"1",Fort!$A:$A,0)))),IFERROR(myConcat(INDIRECT("Fort!O"&amp;MATCH(M11&amp;"1",Fort!$A:$A,0)&amp;":O"&amp;MATCH(M11&amp;O11,Fort!$A:$A,0))),myConcat(INDIRECT("Fort!O"&amp;MATCH(N11&amp;"1",Fort!$A:$A,0))))),CHAR(10),"***水中要塞",CHAR(10),IF(R11="",IFERROR("|名称|建造費|工期|管理力|指揮官雇用|兵士雇用|食糧庫|守備隊倍率|防壁強度|"&amp;CHAR(10)&amp;IFERROR(myConcat(INDIRECT("Fort!N"&amp;MATCH(N11&amp;"1",Fort!$A:$A,0)&amp;":N"&amp;MATCH(N11&amp;P11,Fort!$A:$A,0))),myConcat(INDIRECT("Fort!N"&amp;MATCH(N11&amp;"1",Fort!$A:$A,0)))),"建造不可"),IFERROR("|名称|建造費|工期|管理力|指揮官雇用|兵士雇用|食糧庫|守備隊倍率|防壁強度|"&amp;CHAR(10)&amp;IFERROR(myConcat(INDIRECT("Fort!O"&amp;MATCH(N11&amp;"1",Fort!$A:$A,0)&amp;":O"&amp;MATCH(N11&amp;P11,Fort!$A:$A,0))),myConcat(INDIRECT("Fort!O"&amp;MATCH(N11&amp;"1",Fort!$A:$A,0)))),"建造不可")),CHAR(10),"***研究所と寺院",CHAR(10),"|設備|費用|特殊効果|",CHAR(10),"|研究所|",IF(S11&lt;&gt;500,"''"&amp;S11&amp;"''",S11),"|",T11,"|",CHAR(10),"|寺院|",IF(U11&lt;&gt;400,"''"&amp;U11&amp;"''",U11),"|",V11,"|",CHAR(10),"**魔法",CHAR(10),"***魔法資源",CHAR(10),"|魔法土地|",W11,"|",CHAR(10),"|宝石収入|",SUBSTITUTE(SUBSTITUTE(SUBSTITUTE(SUBSTITUTE(SUBSTITUTE(SUBSTITUTE(SUBSTITUTE(SUBSTITUTE(X11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Slave);"),"|",CHAR(10),"|特殊機能|",Y11,"|",CHAR(10),"***魔法技能",CHAR(10),"|名称|雇用|固定魔力|変動魔力|研究力|特殊能力|",CHAR(10),IFERROR(myConcat(INDIRECT("MagicSkill!AM"&amp;MATCH(A11&amp;" "&amp;B11&amp;" S",MagicSkill!$A:$A,0)&amp;":AM"&amp;MATCH(A11&amp;" "&amp;B11&amp;" E",MagicSkill!$A:$A,0))),myConcat(INDIRECT("MagicSkill!AM"&amp;MATCH(A11&amp;" "&amp;B11&amp;" S",MagicSkill!$A:$A,0)))),CHAR(10),"***固有呪文",CHAR(10),IFERROR(CHAR(10)&amp;"|領域|名称|主系統|副系統|消費|使用場面|簡易分類|"&amp;CHAR(10)&amp;IFERROR(myConcat(INDIRECT("NationalSpellWork!E"&amp;MATCH(A11&amp;" "&amp;B11&amp;" S",NationalSpellWork!$A:$A,0)&amp;":E"&amp;MATCH(A11&amp;" "&amp;B11&amp;" E",NationalSpellWork!$A:$A,0))),myConcat(INDIRECT("NationalSpellWork!E"&amp;MATCH(A11&amp;" "&amp;B11&amp;" S",NationalSpellWork!$A:$A,0)))),"なし"),CHAR(10),"***固有アイテム",CHAR(10),IFERROR(IFERROR(myConcat(INDIRECT("NationalItemWork!E"&amp;MATCH(A11&amp;" "&amp;B11&amp;" S",NationalItemWork!$A:$A,0)&amp;":E"&amp;MATCH(A11&amp;" "&amp;B11&amp;" E",NationalItemWork!$A:$A,0))),myConcat(INDIRECT("NationalItemWork!E"&amp;MATCH(A11&amp;" "&amp;B11&amp;" S",NationalItemWork!$A:$A,0)))),"なし"),CHAR(10),"**聖職",CHAR(10),"***支配圏特殊効果",CHAR(10),IF(I11&lt;&gt;"",I11,"なし"),CHAR(10),"***聖職者特殊能力",CHAR(10),IF(K11&lt;&gt;"",K11,"なし"),CHAR(10))</f>
        <v xml:space="preserve">*Caelum, Eagle Kings
Caelumは、最も高い山の頂に住まう翼持つ人型生物らの魔権政治の国です。
彼らは初期の時代の半神、Yazadの子孫たちです。
三つの部族、Kavi、Airya、MairyaはかつてYazadらに仕えました。
しかし、一部は邪悪なるMainyuとDaevaによって堕落しました。
浄化の炎の腐敗により、DaevaとYazadはこの世界から追放されました。
Yazadが姿を消したことにより、三つの部族は分散し、その祖国から撤退しました。
しかし、一部のYazadが隠棲から再び姿を現した時、三つの部族は集結し、最後のEagle Kingが住む高い山脈に住み着きました。
かつての部族は、現在Spire Horn MountainのTempest氏族、Raven's ValeのRaptor氏族、そしてHigh CaelumのAiryaとして知られます。
Spire HornのCaelianは、寒さと電撃に部分的な耐性を持ちます。
Raptorianはより強靭で地表に慣れていますが、他の部族に特有の元素への抵抗力を欠いています。
Airyaはかつて、冬が10か月もの間続くWhite Forestの地に住んでいたことがあります。
彼らは今も最も寒い山頂に住んでおり、低温の影響を受けません。
彼らの尼僧はDaevaの汚れを浄化しようとしており、White Forestの神聖なる炎の護り手です。
Airya Seraphは、多くのCaelianが普通の金属の代わりに用いる魔法の氷を作ります。
これらの氷は低温により鍛えられ、重装な氷の鎧は、温暖な気候よりも寒冷な気候においてより丈夫になります。
氷から作られた武器は全て魔法的で、魔法的な存在を傷付けることができます。
Caelianは優れた射手であり、たとえ彼らが巨大なMammothのような重装部隊を保有しているとしても、一撃離脱の戦術を好みます。
**国勢
|種族|有翼人|
|経済||
|気候|&amp;ref(Spell/S_Cold.jpg,nolink,25x25,Cold);&amp;ref(Spell/S_Cold.jpg,nolink,25x25,Cold);|
|祝福||
**正規軍
***指揮官
|名称|種別|コスト|&gt;|雇用条件|指揮能力|行軍|
|BGCOLOR(#F5F5F5):Caelian Scout|斥候|&amp;ref(Nation/C_Gold.jpg,nolink,25x25,Gold);25&amp;ref(Nation/C_Resource.jpg,nolink,25x25,Resource);13&amp;ref(Nation/C_Command.jpg,nolink,25x25,Commander Point);1|&amp;ref(Nation/R_Fort.jpg,nolink,25x25,Land Fortress);|||22&amp;ref(Nation/Stealthy.jpg,nolink,25x25,Stealthy (55));&amp;ref(Nation/Flying.jpg,nolink,25x25,Flying);&amp;ref(Nation/Storm-Immunity.jpg,nolink,25x25,Storm Immunity);|
|~|&gt;|&gt;|&gt;|&gt;|&gt;|BGCOLOR(#F5F5F5):飛行する斥候。隠れるのも上手く非常に役立つ|
|BGCOLOR(#F5F5F5):Sastar|指揮官|&amp;ref(Nation/C_Gold.jpg,nolink,25x25,Gold);75&amp;ref(Nation/C_Resource.jpg,nolink,25x25,Resource);14&amp;ref(Nation/C_Command.jpg,nolink,25x25,Commander Point);1|&amp;ref(Nation/R_Fort.jpg,nolink,25x25,Land Fortress);||&amp;ref(Nation/Squad.jpg,nolink,25x25,Squad);3&amp;ref(Nation/LivingLead.jpg,nolink,25x25,Leadership);80|20&amp;ref(Nation/Flying.jpg,nolink,25x25,Flying);&amp;ref(Nation/Storm-Immunity.jpg,nolink,25x25,Storm Immunity);|
|~|&gt;|&gt;|&gt;|&gt;|&gt;|BGCOLOR(#F5F5F5):標準的な指揮官。Spire Hornのため嵐に強い|
|BGCOLOR(#F5F5F5):Spire Horn Seraph|魔術師|&amp;ref(Nation/C_Gold.jpg,nolink,25x25,Gold);45&amp;ref(Nation/C_Resource.jpg,nolink,25x25,Resource);1&amp;ref(Nation/C_Command.jpg,nolink,25x25,Commander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Leadership);5|22&amp;ref(Nation/Flying.jpg,nolink,25x25,Flying);&amp;ref(Nation/Storm-Immunity.jpg,nolink,25x25,Storm Immunity);|
|~|&gt;|&gt;|&gt;|&gt;|&gt;|BGCOLOR(#F5F5F5):風の魔法技能を持つ。嵐の力を借りれば侮り難い戦力にも|
|BGCOLOR(#F5F5F5):Airya Seraphine|聖職者&amp;ref(Nation/Sacred.jpg,nolink,25x25,Sacred);|&amp;ref(Nation/C_Gold.jpg,nolink,25x25,Gold);110&amp;ref(Nation/C_Resource.jpg,nolink,25x25,Resource);2&amp;ref(Nation/C_Command.jpg,nolink,25x25,Commander Point);2|&amp;ref(Nation/R_Fort.jpg,nolink,25x25,Land Fortress);|&amp;ref(Spell/P_Research.jpg,nolink,25x25,Lab Needed);&amp;ref(Spell/P_Holy.jpg,nolink,25x25,Temple Needed);|&amp;ref(Nation/Squad.jpg,nolink,25x25,Squad);2&amp;ref(Nation/LivingLead.jpg,nolink,25x25,Leadership);45&amp;ref(Nation/MagicLead.jpg,nolink,25x25,Magic Leadership);5|22&amp;ref(Nation/Stealthy.jpg,nolink,25x25,Stealthy (65));&amp;ref(Nation/Flying.jpg,nolink,25x25,Flying);|
|~|&gt;|&gt;|&gt;|&gt;|&gt;|BGCOLOR(#F5F5F5):レベル2の聖職者。火の魔法技能も持つ。潜伏も可能|
|BGCOLOR(#F5F5F5):Airya Seraph|魔術師|&amp;ref(Nation/C_Gold.jpg,nolink,25x25,Gold);125&amp;ref(Nation/C_Resource.jpg,nolink,25x25,Resource);2&amp;ref(Nation/C_Command.jpg,nolink,25x25,Commander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Leadership);15|22&amp;ref(Nation/Flying.jpg,nolink,25x25,Flying);|
|~|&gt;|&gt;|&gt;|&gt;|&gt;|BGCOLOR(#F5F5F5):風と水の魔法技能を持つ。安定した実力|
|BGCOLOR(#F5F5F5):Harab Seraph|魔術師|&amp;ref(Nation/C_Gold.jpg,nolink,25x25,Gold);115&amp;ref(Nation/C_Resource.jpg,nolink,25x25,Resource);3&amp;ref(Nation/C_Command.jpg,nolink,25x25,Commander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Leadership);30+|22&amp;ref(Nation/Flying.jpg,nolink,25x25,Flying);|
|~|&gt;|&gt;|&gt;|&gt;|&gt;|BGCOLOR(#F5F5F5):風と死などの魔法技能を持つ。死魔法は彼らしか持たない|
|BGCOLOR(#F5F5F5):Eagle King|聖職者&amp;ref(Nation/Sacred.jpg,nolink,25x25,Sacred);|&amp;ref(Nation/C_Gold.jpg,nolink,25x25,Gold);395&amp;ref(Nation/C_Resource.jpg,nolink,25x25,Resource);25&amp;ref(Nation/C_Command.jpg,nolink,25x25,Commander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Leadership);40+|20&amp;ref(Nation/Flying.jpg,nolink,25x25,Flying);&amp;ref(Nation/Storm-Immunity.jpg,nolink,25x25,Storm Immunity);|
|~|&gt;|&gt;|&gt;|&gt;|&gt;|BGCOLOR(#F5F5F5):レベル2の聖職者。風、水、地などの魔法技能も持ち指揮もできる|
|BGCOLOR(#F5F5F5):Mairya Ahu|指揮官|&amp;ref(Nation/C_Gold.jpg,nolink,25x25,Gold);65&amp;ref(Nation/C_Resource.jpg,nolink,25x25,Resource);12&amp;ref(Nation/C_Command.jpg,nolink,25x25,Commander Point);1|&amp;ref(Nation/R_Capital.jpg,nolink,25x25,National Capital);||&amp;ref(Nation/Squad.jpg,nolink,25x25,Squad);2&amp;ref(Nation/LivingLead.jpg,nolink,25x25,Leadership);40|20&amp;ref(Nation/Stealthy.jpg,nolink,25x25,Stealthy (40));&amp;ref(Nation/Flying.jpg,nolink,25x25,Flying);|
|~|&gt;|&gt;|&gt;|&gt;|&gt;|BGCOLOR(#F5F5F5):略奪担当の指揮官。上手くはないが潜伏も可能|
***兵士
|名称|種別|コスト|&gt;|雇用条件|指揮枠|行軍|
|BGCOLOR(#F5F5F5):Spire Horn Militia|飛行兵|&amp;ref(Nation/C_Gold.jpg,nolink,25x25,Gold);8&amp;ref(Nation/C_Resource.jpg,nolink,25x25,Resource);5&amp;ref(Nation/C_Recruitment.jpg,nolink,25x25,Recruitment Point);5|&amp;ref(Nation/R_Fort.jpg,nolink,25x25,Land Fortress);||&amp;ref(Nation/LivingLead.jpg,nolink,25x25,Living);|16&amp;ref(Nation/Flying.jpg,nolink,25x25,Flying);|
|~|&gt;|&gt;|&gt;|&gt;|&gt;|BGCOLOR(#F5F5F5):氷の槍を持つ民兵。Spire Horn特有の嵐耐性は持たない|
|BGCOLOR(#F5F5F5):Spire Horn Warrior|飛行兵|&amp;ref(Nation/C_Gold.jpg,nolink,25x25,Gold);10&amp;ref(Nation/C_Resource.jpg,nolink,25x25,Resource);7&amp;ref(Nation/C_Recruitment.jpg,nolink,25x25,Recruitment Point);9|&amp;ref(Nation/R_Fort.jpg,nolink,25x25,Land Fortress);||&amp;ref(Nation/LivingLead.jpg,nolink,25x25,Living);|20&amp;ref(Nation/Flying.jpg,nolink,25x25,Flying);&amp;ref(Nation/Storm-Immunity.jpg,nolink,25x25,Storm Immunity);|
|~|&gt;|&gt;|&gt;|&gt;|&gt;|BGCOLOR(#F5F5F5):氷の突撃槍と盾を持つ軽戦士。最初の一撃の重さは侮れない|
|BGCOLOR(#F5F5F5):Spire Horn Archer|射手|&amp;ref(Nation/C_Gold.jpg,nolink,25x25,Gold);10&amp;ref(Nation/C_Resource.jpg,nolink,25x25,Resource);6&amp;ref(Nation/C_Recruitment.jpg,nolink,25x25,Recruitment Point);9|&amp;ref(Nation/R_Fort.jpg,nolink,25x25,Land Fortress);||&amp;ref(Nation/LivingLead.jpg,nolink,25x25,Living);|20&amp;ref(Nation/Flying.jpg,nolink,25x25,Flying);&amp;ref(Nation/Storm-Immunity.jpg,nolink,25x25,Storm Immunity);|
|~|&gt;|&gt;|&gt;|&gt;|&gt;|BGCOLOR(#F5F5F5):非常に腕の良い弓兵。嵐でも精度は落ちないが矢は落とされる|
|BGCOLOR(#F5F5F5):Tempest Warrior|飛行兵|&amp;ref(Nation/C_Gold.jpg,nolink,25x25,Gold);15&amp;ref(Nation/C_Resource.jpg,nolink,25x25,Resource);12&amp;ref(Nation/C_Recruitment.jpg,nolink,25x25,Recruitment Point);21|&amp;ref(Nation/R_Fort.jpg,nolink,25x25,Land Fortress);||&amp;ref(Nation/LivingLead.jpg,nolink,25x25,Living);|18&amp;ref(Nation/Flying.jpg,nolink,25x25,Flying);&amp;ref(Nation/Storm-Immunity.jpg,nolink,25x25,Storm Immunity);|
|~|&gt;|&gt;|&gt;|&gt;|&gt;|BGCOLOR(#F5F5F5):氷の突撃槍と盾を持つ戦士。電撃耐性が他より高め|
|BGCOLOR(#F5F5F5):Airya Light Infantry|飛行兵|&amp;ref(Nation/C_Gold.jpg,nolink,25x25,Gold);10&amp;ref(Nation/C_Resource.jpg,nolink,25x25,Resource);11&amp;ref(Nation/C_Recruitment.jpg,nolink,25x25,Recruitment Point);9|&amp;ref(Nation/R_Fort.jpg,nolink,25x25,Land Fortress);||&amp;ref(Nation/LivingLead.jpg,nolink,25x25,Living);|20&amp;ref(Nation/Flying.jpg,nolink,25x25,Flying);|
|~|&gt;|&gt;|&gt;|&gt;|&gt;|BGCOLOR(#F5F5F5):氷の突撃槍と盾を持つ軽戦士。氷の防具の強度は州の気候の影響を受ける|
|BGCOLOR(#F5F5F5):Airya Infantry|飛行兵|&amp;ref(Nation/C_Gold.jpg,nolink,25x25,Gold);10&amp;ref(Nation/C_Resource.jpg,nolink,25x25,Resource);16&amp;ref(Nation/C_Recruitment.jpg,nolink,25x25,Recruitment Point);9|&amp;ref(Nation/R_Fort.jpg,nolink,25x25,Land Fortress);||&amp;ref(Nation/LivingLead.jpg,nolink,25x25,Living);|20&amp;ref(Nation/Flying.jpg,nolink,25x25,Flying);|
|~|&gt;|&gt;|&gt;|&gt;|&gt;|BGCOLOR(#F5F5F5):氷の剣と盾を持つ戦士。Airyaは筋力やHPに問題を抱える|
|BGCOLOR(#F5F5F5):Iceclad|飛行兵|&amp;ref(Nation/C_Gold.jpg,nolink,25x25,Gold);15&amp;ref(Nation/C_Resource.jpg,nolink,25x25,Resource);24&amp;ref(Nation/C_Recruitment.jpg,nolink,25x25,Recruitment Point);21|&amp;ref(Nation/R_Fort.jpg,nolink,25x25,Land Fortress);||&amp;ref(Nation/LivingLead.jpg,nolink,25x25,Living);|18&amp;ref(Nation/Flying.jpg,nolink,25x25,Flying);|
|~|&gt;|&gt;|&gt;|&gt;|&gt;|BGCOLOR(#F5F5F5):氷の突撃槍と盾を持つ戦士。他のAirya以上に気候の影響が大きい|
|BGCOLOR(#F5F5F5):Raptorian Militia|飛行兵|&amp;ref(Nation/C_Gold.jpg,nolink,25x25,Gold);8&amp;ref(Nation/C_Resource.jpg,nolink,25x25,Resource);4&amp;ref(Nation/C_Recruitment.jpg,nolink,25x25,Recruitment Point);5|&amp;ref(Nation/R_Fort.jpg,nolink,25x25,Land Fortress);||&amp;ref(Nation/LivingLead.jpg,nolink,25x25,Living);|16&amp;ref(Nation/Flying.jpg,nolink,25x25,Flying);|
|~|&gt;|&gt;|&gt;|&gt;|&gt;|BGCOLOR(#F5F5F5):槍を持つ民兵。包囲戦の人手としては優秀|
|BGCOLOR(#F5F5F5):Raptorian Warrior|飛行兵|&amp;ref(Nation/C_Gold.jpg,nolink,25x25,Gold);10&amp;ref(Nation/C_Resource.jpg,nolink,25x25,Resource);12&amp;ref(Nation/C_Recruitment.jpg,nolink,25x25,Recruitment Point);9|&amp;ref(Nation/R_Fort.jpg,nolink,25x25,Land Fortress);||&amp;ref(Nation/LivingLead.jpg,nolink,25x25,Living);|18&amp;ref(Nation/Flying.jpg,nolink,25x25,Flying);|
|~|&gt;|&gt;|&gt;|&gt;|&gt;|BGCOLOR(#F5F5F5):小剣と盾を持つ戦士。Raptorは戦闘技能が高め|
|BGCOLOR(#F5F5F5):Mammoth|軍用象|&amp;ref(Nation/C_Gold.jpg,nolink,25x25,Gold);120&amp;ref(Nation/C_Resource.jpg,nolink,25x25,Resource);20&amp;ref(Nation/C_Recruitment.jpg,nolink,25x25,Recruitment Point);30|&amp;ref(Nation/R_Fort.jpg,nolink,25x25,Land Fortress);||&amp;ref(Nation/LivingLead.jpg,nolink,25x25,Living);&amp;ref(Nation/Animal.jpg,nolink,25x25,Animal);|20&amp;ref(Nation/Snow-Move.jpg,nolink,25x25,Snow Move);|
|~|&gt;|&gt;|&gt;|&gt;|&gt;|BGCOLOR(#F5F5F5):敵を蹂躙する巨大生物。普通の象より勇敢で冷気にも強い|
|BGCOLOR(#F5F5F5):Blizzard Warrior|射手|&amp;ref(Nation/C_Gold.jpg,nolink,25x25,Gold);16&amp;ref(Nation/C_Resource.jpg,nolink,25x25,Resource);13&amp;ref(Nation/C_Recruitment.jpg,nolink,25x25,Recruitment Point);23|&amp;ref(Nation/R_Capital.jpg,nolink,25x25,National Capital);||&amp;ref(Nation/LivingLead.jpg,nolink,25x25,Living);|20&amp;ref(Nation/Flying.jpg,nolink,25x25,Flying);&amp;ref(Nation/Storm-Immunity.jpg,nolink,25x25,Storm Immunity);|
|~|&gt;|&gt;|&gt;|&gt;|&gt;|BGCOLOR(#F5F5F5):氷の矢を用いる弓兵。敵を疲労させる|
|BGCOLOR(#F5F5F5):Airya Temple Guard|歩兵&amp;ref(Nation/Sacred.jpg,nolink,25x25,Sacred);|&amp;ref(Nation/C_Gold.jpg,nolink,25x25,Gold);20&amp;ref(Nation/C_Resource.jpg,nolink,25x25,Resource);26&amp;ref(Nation/C_Recruitment.jpg,nolink,25x25,Recruitment Point);23|&amp;ref(Nation/R_Capital.jpg,nolink,25x25,National Capital);|&amp;ref(Spell/P_Holy.jpg,nolink,25x25,Temple Needed);|&amp;ref(Nation/LivingLead.jpg,nolink,25x25,Living);|12|
|~|&gt;|&gt;|&gt;|&gt;|&gt;|BGCOLOR(#F5F5F5):氷の剣と盾を持つ歩兵。飛行できない代わりにより高密度の隊列を組める|
|BGCOLOR(#F5F5F5):Kavi Archer|射手&amp;ref(Nation/Sacred.jpg,nolink,25x25,Sacred);|&amp;ref(Nation/C_Gold.jpg,nolink,25x25,Gold);20&amp;ref(Nation/C_Resource.jpg,nolink,25x25,Resource);9&amp;ref(Nation/C_Recruitment.jpg,nolink,25x25,Recruitment Point);23|&amp;ref(Nation/R_Capital.jpg,nolink,25x25,National Capital);|&amp;ref(Spell/P_Holy.jpg,nolink,25x25,Temple Needed);|&amp;ref(Nation/LivingLead.jpg,nolink,25x25,Living);|18&amp;ref(Nation/Flying.jpg,nolink,25x25,Flying);&amp;ref(Nation/Storm-Immunity.jpg,nolink,25x25,Storm Immunity);|
|~|&gt;|&gt;|&gt;|&gt;|&gt;|BGCOLOR(#F5F5F5):極めて腕の良い弓兵。嵐から力を得るが射撃にはあまり意味がない|
|BGCOLOR(#F5F5F5):Mairya Warrior|飛行兵&amp;ref(Nation/Sacred.jpg,nolink,25x25,Sacred);|&amp;ref(Nation/C_Gold.jpg,nolink,25x25,Gold);20&amp;ref(Nation/C_Resource.jpg,nolink,25x25,Resource);11&amp;ref(Nation/C_Recruitment.jpg,nolink,25x25,Recruitment Point);23|&amp;ref(Nation/R_Capital.jpg,nolink,25x25,National Capital);|&amp;ref(Spell/P_Holy.jpg,nolink,25x25,Temple Needed);|&amp;ref(Nation/LivingLead.jpg,nolink,25x25,Living);|18&amp;ref(Nation/Stealthy.jpg,nolink,25x25,Stealthy (40));&amp;ref(Nation/Flying.jpg,nolink,25x25,Flying);|
|~|&gt;|&gt;|&gt;|&gt;|&gt;|BGCOLOR(#F5F5F5):軽突撃槍と盾を持つ戦士。略奪を好み潜伏も行える|
**守備隊
|種別|指揮官|兵士|備考|
|陸上下位|Sastar|Spire Horn Militia:10　Spire Horn Archer:10||
|陸上上位|Airya Seraphine|Raptorian Warrior:15　Mammoth:1||
|陸上要塞|Sastar|Spire Horn Archer:10||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|魔法土地|Palace of the Eagle Kings, Spire Horn Mountain, Ravens Vale|
|宝石収入|&amp;ref(Spell/V_Air.jpg,nolink,25x25,Air Gem);4&amp;ref(Spell/V_Water.jpg,nolink,25x25,Water Gem);1&amp;ref(Spell/V_Earth.jpg,nolink,25x25,Earth Gem);1|
|特殊機能||
***魔法技能
|名称|雇用|固定魔力|変動魔力|研究力|特殊能力|
|Spire Horn Seraph|&amp;ref(Nation/R_Fort.jpg,nolink,25x25,Land Fortress);|&amp;ref(Spell/P_Air.jpg,nolink,25x25,Air);1||&amp;ref(Spell/P_Research.jpg,nolink,25x25,Research);7||
|Airya Seraphine|&amp;ref(Nation/R_Fort.jpg,nolink,25x25,Land Fortress);|&amp;ref(Spell/P_Fire.jpg,nolink,25x25,Fire);1&amp;ref(Spell/P_Holy.jpg,nolink,25x25,Holy);2||&amp;ref(Spell/P_Research.jpg,nolink,25x25,Research);7|&amp;ref(Nation/Sacred.jpg,nolink,25x25,Sacred);|
|Airya Seraph|&amp;ref(Nation/R_Fort.jpg,nolink,25x25,Land Fortress);|&amp;ref(Spell/P_Air.jpg,nolink,25x25,Air);2&amp;ref(Spell/P_Water.jpg,nolink,25x25,Water);1||&amp;ref(Spell/P_Research.jpg,nolink,25x25,Research);11||
|Harab Seraph|&amp;ref(Nation/R_Fort.jpg,nolink,25x25,Land Fortress);|&amp;ref(Spell/P_Air.jpg,nolink,25x25,Air);1&amp;ref(Spell/P_Death.jpg,nolink,25x25,Death);1|&amp;ref(Spell/P_Air.jpg,nolink,25x25,Air);&amp;ref(Spell/P_Earth.jpg,nolink,25x25,Earth);&amp;ref(Spell/P_Death.jpg,nolink,25x25,Death);+1:100%|&amp;ref(Spell/P_Research.jpg,nolink,25x25,Research);11||
|Eagle King|&amp;ref(Nation/R_Capital.jpg,nolink,25x25,National Capital);|&amp;ref(Spell/P_Air.jpg,nolink,25x25,Air);4&amp;ref(Spell/P_Water.jpg,nolink,25x25,Water);1&amp;ref(Spell/P_Earth.jpg,nolink,25x25,Earth);1&amp;ref(Spell/P_Holy.jpg,nolink,25x25,Holy);2|&amp;ref(Spell/P_Fire.jpg,nolink,25x25,Fire);&amp;ref(Spell/P_Air.jpg,nolink,25x25,Air);&amp;ref(Spell/P_Water.jpg,nolink,25x25,Water);&amp;ref(Spell/P_Earth.jpg,nolink,25x25,Earth);+1:10%|&amp;ref(Spell/P_Research.jpg,nolink,25x25,Research);17+|&amp;ref(Nation/Sacred.jpg,nolink,25x25,Sacred);|
|Ahurani|&amp;ref(Item/Master-Ritualist.jpg,nolink,25x25,Ritual Spell);|&amp;ref(Spell/P_Water.jpg,nolink,25x25,Water);2&amp;ref(Spell/P_Holy.jpg,nolink,25x25,Holy);1||&amp;ref(Spell/P_Research.jpg,nolink,25x25,Research);9|&amp;ref(Nation/Disease-Healer.jpg,nolink,25x25,Disease Healer (1));&amp;ref(Nation/Sacred.jpg,nolink,25x25,Sacred);|
|Yazad of Fire|&amp;ref(Item/Master-Ritualist.jpg,nolink,25x25,Ritual Spell);|&amp;ref(Spell/P_Fire.jpg,nolink,25x25,Fire);4&amp;ref(Spell/P_Astral.jpg,nolink,25x25,Astral);2&amp;ref(Spell/P_Holy.jpg,nolink,25x25,Holy);2||&amp;ref(Spell/P_Research.jpg,nolink,25x25,Research);17|&amp;ref(Nation/Sacred.jpg,nolink,25x25,Sacred);|
|Yazad of Justice|&amp;ref(Item/Master-Ritualist.jpg,nolink,25x25,Ritual Spell);|&amp;ref(Spell/P_Fire.jpg,nolink,25x25,Fire);3&amp;ref(Spell/P_Astral.jpg,nolink,25x25,Astral);3&amp;ref(Spell/P_Holy.jpg,nolink,25x25,Holy);2||&amp;ref(Spell/P_Research.jpg,nolink,25x25,Research);17|&amp;ref(Nation/Sacred.jpg,nolink,25x25,Sacred);|
|Yazad of Water|&amp;ref(Item/Master-Ritualist.jpg,nolink,25x25,Ritual Spell);|&amp;ref(Spell/P_Water.jpg,nolink,25x25,Water);4&amp;ref(Spell/P_Astral.jpg,nolink,25x25,Astral);2&amp;ref(Spell/P_Holy.jpg,nolink,25x25,Holy);2||&amp;ref(Spell/P_Research.jpg,nolink,25x25,Research);17|&amp;ref(Nation/Sacred.jpg,nolink,25x25,Sacred);|
|Yazad of the Earth|&amp;ref(Item/Master-Ritualist.jpg,nolink,25x25,Ritual Spell);|&amp;ref(Spell/P_Earth.jpg,nolink,25x25,Earth);3&amp;ref(Spell/P_Astral.jpg,nolink,25x25,Astral);2&amp;ref(Spell/P_Nature.jpg,nolink,25x25,Nature);2&amp;ref(Spell/P_Holy.jpg,nolink,25x25,Holy);2||&amp;ref(Spell/P_Research.jpg,nolink,25x25,Research);19|&amp;ref(Nation/Sacred.jpg,nolink,25x25,Sacred);|
|Yazad of the Sky|&amp;ref(Item/Master-Ritualist.jpg,nolink,25x25,Ritual Spell);|&amp;ref(Spell/P_Air.jpg,nolink,25x25,Air);4&amp;ref(Spell/P_Astral.jpg,nolink,25x25,Astral);2&amp;ref(Spell/P_Holy.jpg,nolink,25x25,Holy);2||&amp;ref(Spell/P_Research.jpg,nolink,25x25,Research);17|&amp;ref(Nation/Sacred.jpg,nolink,25x25,Sacred);|
|Yazad of the Stars|&amp;ref(Item/Master-Ritualist.jpg,nolink,25x25,Ritual Spell);|&amp;ref(Spell/P_Air.jpg,nolink,25x25,Air);2&amp;ref(Spell/P_Astral.jpg,nolink,25x25,Astral);4&amp;ref(Spell/P_Holy.jpg,nolink,25x25,Holy);2||&amp;ref(Spell/P_Research.jpg,nolink,25x25,Research);17|&amp;ref(Nation/Sacred.jpg,nolink,25x25,Sacred);|
|Daeva of Frost and Snow|&amp;ref(Item/Master-Ritualist.jpg,nolink,25x25,Ritual Spell);|&amp;ref(Spell/P_Water.jpg,nolink,25x25,Water);3&amp;ref(Spell/P_Death.jpg,nolink,25x25,Death);3&amp;ref(Spell/P_Holy.jpg,nolink,25x25,Holy);2||&amp;ref(Spell/P_Research.jpg,nolink,25x25,Research);17|&amp;ref(Nation/Sacred.jpg,nolink,25x25,Sacred);|
|Daeva of Shooting Stars|&amp;ref(Item/Master-Ritualist.jpg,nolink,25x25,Ritual Spell);|&amp;ref(Spell/P_Astral.jpg,nolink,25x25,Astral);3&amp;ref(Spell/P_Death.jpg,nolink,25x25,Death);3&amp;ref(Spell/P_Holy.jpg,nolink,25x25,Holy);2||&amp;ref(Spell/P_Research.jpg,nolink,25x25,Research);17|&amp;ref(Nation/Sacred.jpg,nolink,25x25,Sacred);|
|Pairika|&amp;ref(Item/Master-Ritualist.jpg,nolink,25x25,Ritual Spell);|&amp;ref(Spell/P_Fire.jpg,nolink,25x25,Fire);2&amp;ref(Spell/P_Death.jpg,nolink,25x25,Death);2&amp;ref(Spell/P_Blood.jpg,nolink,25x25,Blood);3&amp;ref(Spell/P_Holy.jpg,nolink,25x25,Holy);2||&amp;ref(Spell/P_Research.jpg,nolink,25x25,Research);19|&amp;ref(Nation/Sacred.jpg,nolink,25x25,Sacred);|
|Yata|&amp;ref(Item/Master-Ritualist.jpg,nolink,25x25,Ritual Spell);|&amp;ref(Spell/P_Fire.jpg,nolink,25x25,Fire);3&amp;ref(Spell/P_Death.jpg,nolink,25x25,Death);3&amp;ref(Spell/P_Holy.jpg,nolink,25x25,Holy);2||&amp;ref(Spell/P_Research.jpg,nolink,25x25,Research);17|&amp;ref(Nation/Sacred.jpg,nolink,25x25,Sacred);|
|Ancestral Fravashi|&amp;ref(Item/Master-Ritualist.jpg,nolink,25x25,Ritual Spell);|&amp;ref(Spell/P_Air.jpg,nolink,25x25,Air);3&amp;ref(Spell/P_Astral.jpg,nolink,25x25,Astral);2&amp;ref(Spell/P_Holy.jpg,nolink,25x25,Holy);3||&amp;ref(Spell/P_Research.jpg,nolink,25x25,Research);15|&amp;ref(Nation/Sacred.jpg,nolink,25x25,Sacred);|
|Spenta of Animals|&amp;ref(Nation/Unique.jpg,nolink,25x25,Ritual Spell (Unique Unit));|&amp;ref(Spell/P_Nature.jpg,nolink,25x25,Nature);5&amp;ref(Spell/P_Holy.jpg,nolink,25x25,Holy);3||&amp;ref(Spell/P_Research.jpg,nolink,25x25,Research);15|&amp;ref(Nation/Sacred.jpg,nolink,25x25,Sacred);|
|Spenta of Fire|&amp;ref(Nation/Unique.jpg,nolink,25x25,Ritual Spell (Unique Unit));|&amp;ref(Spell/P_Fire.jpg,nolink,25x25,Fire);5&amp;ref(Spell/P_Holy.jpg,nolink,25x25,Holy);3||&amp;ref(Spell/P_Research.jpg,nolink,25x25,Research);15|&amp;ref(Nation/Sacred.jpg,nolink,25x25,Sacred);|
|Spenta of Plants|&amp;ref(Nation/Unique.jpg,nolink,25x25,Ritual Spell (Unique Unit));|&amp;ref(Spell/P_Earth.jpg,nolink,25x25,Earth);2&amp;ref(Spell/P_Nature.jpg,nolink,25x25,Nature);3&amp;ref(Spell/P_Holy.jpg,nolink,25x25,Holy);3||&amp;ref(Spell/P_Research.jpg,nolink,25x25,Research);15|&amp;ref(Nation/Sacred.jpg,nolink,25x25,Sacred);|
|Spenta of Sky and Metals|&amp;ref(Nation/Unique.jpg,nolink,25x25,Ritual Spell (Unique Unit));|&amp;ref(Spell/P_Air.jpg,nolink,25x25,Air);4&amp;ref(Spell/P_Earth.jpg,nolink,25x25,Earth);3&amp;ref(Spell/P_Holy.jpg,nolink,25x25,Holy);4||&amp;ref(Spell/P_Research.jpg,nolink,25x25,Research);19|&amp;ref(Nation/Sacred.jpg,nolink,25x25,Sacred);|
|Spenta of Waters|&amp;ref(Nation/Unique.jpg,nolink,25x25,Ritual Spell (Unique Unit));|&amp;ref(Spell/P_Water.jpg,nolink,25x25,Water);4&amp;ref(Spell/P_Holy.jpg,nolink,25x25,Holy);3||&amp;ref(Spell/P_Research.jpg,nolink,25x25,Research);13|&amp;ref(Nation/Healer.jpg,nolink,25x25,Healer (3));&amp;ref(Nation/Sacred.jpg,nolink,25x25,Sacred);|
|Spenta of the Earth|&amp;ref(Nation/Unique.jpg,nolink,25x25,Ritual Spell (Unique Unit));|&amp;ref(Spell/P_Earth.jpg,nolink,25x25,Earth);4&amp;ref(Spell/P_Nature.jpg,nolink,25x25,Nature);2&amp;ref(Spell/P_Holy.jpg,nolink,25x25,Holy);4||&amp;ref(Spell/P_Research.jpg,nolink,25x25,Research);17|&amp;ref(Nation/Sacred.jpg,nolink,25x25,Sacred);|
|Daeva of Aging|&amp;ref(Nation/Unique.jpg,nolink,25x25,Ritual Spell (Unique Unit));|&amp;ref(Spell/P_Death.jpg,nolink,25x25,Death);5&amp;ref(Spell/P_Holy.jpg,nolink,25x25,Holy);3||&amp;ref(Spell/P_Research.jpg,nolink,25x25,Research);15|&amp;ref(Nation/Sacred.jpg,nolink,25x25,Sacred);|
|Daeva of Destruction|&amp;ref(Nation/Unique.jpg,nolink,25x25,Ritual Spell (Unique Unit));|&amp;ref(Spell/P_Fire.jpg,nolink,25x25,Fire);4&amp;ref(Spell/P_Earth.jpg,nolink,25x25,Earth);3&amp;ref(Spell/P_Death.jpg,nolink,25x25,Death);2&amp;ref(Spell/P_Holy.jpg,nolink,25x25,Holy);3||&amp;ref(Spell/P_Research.jpg,nolink,25x25,Research);23|&amp;ref(Nation/Sacred.jpg,nolink,25x25,Sacred);|
|Daeva of Discontent|&amp;ref(Nation/Unique.jpg,nolink,25x25,Ritual Spell (Unique Unit));|&amp;ref(Spell/P_Earth.jpg,nolink,25x25,Earth);4&amp;ref(Spell/P_Death.jpg,nolink,25x25,Death);3&amp;ref(Spell/P_Holy.jpg,nolink,25x25,Holy);4||&amp;ref(Spell/P_Research.jpg,nolink,25x25,Research);19|&amp;ref(Nation/Sacred.jpg,nolink,25x25,Sacred);|
|Daeva of Evil Intentions|&amp;ref(Nation/Unique.jpg,nolink,25x25,Ritual Spell (Unique Unit));|&amp;ref(Spell/P_Death.jpg,nolink,25x25,Death);4&amp;ref(Spell/P_Blood.jpg,nolink,25x25,Blood);3&amp;ref(Spell/P_Holy.jpg,nolink,25x25,Holy);3||&amp;ref(Spell/P_Research.jpg,nolink,25x25,Research);19|&amp;ref(Nation/Sacred.jpg,nolink,25x25,Sacred);|
|Daeva of Frozen Minds|&amp;ref(Nation/Unique.jpg,nolink,25x25,Ritual Spell (Unique Unit));|&amp;ref(Spell/P_Fire.jpg,nolink,25x25,Fire);3&amp;ref(Spell/P_Death.jpg,nolink,25x25,Death);4&amp;ref(Spell/P_Holy.jpg,nolink,25x25,Holy);3||&amp;ref(Spell/P_Research.jpg,nolink,25x25,Research);19|&amp;ref(Nation/Sacred.jpg,nolink,25x25,Sacred);|
|Daeva of Oppression|&amp;ref(Nation/Unique.jpg,nolink,25x25,Ritual Spell (Unique Unit));|&amp;ref(Spell/P_Fire.jpg,nolink,25x25,Fire);4&amp;ref(Spell/P_Blood.jpg,nolink,25x25,Blood);3&amp;ref(Spell/P_Holy.jpg,nolink,25x25,Holy);4||&amp;ref(Spell/P_Research.jpg,nolink,25x25,Research);19|&amp;ref(Nation/Sacred.jpg,nolink,25x25,Sacred);|
***固有呪文
|領域|名称|主系統|副系統|消費|使用場面|簡易分類|
|Conjuration Lv3|Herd of Elephants|&amp;ref(Spell/P_Nature.jpg,nolink,25x25,Nature);2||&amp;ref(Spell/V_Nature.jpg,nolink,25x25,Nature Gem);25|儀式/陸上専用|兵士召喚|
|~|~|&gt;|&gt;|&gt;|&gt;|敵を蹂躙する臆病な巨大生物Elephantを5+体召喚します|
|Conjuration Lv3|Ambush of Tigers|&amp;ref(Spell/P_Nature.jpg,nolink,25x25,Nature);2||&amp;ref(Spell/V_Nature.jpg,nolink,25x25,Nature Gem);10|儀式/陸上専用|兵士召喚|
|~|~|&gt;|&gt;|&gt;|&gt;|敏捷なTigerを10+体召喚します|
|Conjuration Lv3|Herd of Buffaloes|&amp;ref(Spell/P_Nature.jpg,nolink,25x25,Nature);2||&amp;ref(Spell/V_Nature.jpg,nolink,25x25,Nature Gem);10|儀式/陸上専用|兵士召喚|
|~|~|&gt;|&gt;|&gt;|&gt;|敵を蹂躙するBuffaloを5+体召喚します|
|Conjuration Lv5|Call Ahurani|&amp;ref(Spell/P_Astral.jpg,nolink,25x25,Astral);2|&amp;ref(Spell/P_Water.jpg,nolink,25x25,Water);1|&amp;ref(Spell/V_Astral.jpg,nolink,25x25,Astral Pearl);12|儀式/陸上専用|指揮官召喚|
|~|~|&gt;|&gt;|&gt;|&gt;|雨を伴う天の存在Ahuraniを召喚します|
|Conjuration Lv5|Summon Yazatas|&amp;ref(Spell/P_Astral.jpg,nolink,25x25,Astral);2||&amp;ref(Spell/V_Astral.jpg,nolink,25x25,Astral Pearl);15|儀式/陸上専用|兵士召喚|
|~|~|&gt;|&gt;|&gt;|&gt;|魔法の武具を持つ美しきCaelianの祖Yazadを6体召喚します|
|Conjuration Lv5|Call Daevas|&amp;ref(Spell/P_Death.jpg,nolink,25x25,Death);2|&amp;ref(Spell/P_Fire.jpg,nolink,25x25,Fire);1|&amp;ref(Spell/V_Death.jpg,nolink,25x25,Death Gem);15|儀式/陸上専用|兵士召喚|
|~|~|&gt;|&gt;|&gt;|&gt;|魔法の武具を持つ恐ろしきRaptorの祖Daevaを3体召喚します|
|Conjuration Lv5|Call Jahi|&amp;ref(Spell/P_Death.jpg,nolink,25x25,Death);3|&amp;ref(Spell/P_Fire.jpg,nolink,25x25,Fire);1|&amp;ref(Spell/V_Death.jpg,nolink,25x25,Death Gem);15|儀式/陸上専用|指揮官召喚|
|~|~|&gt;|&gt;|&gt;|&gt;|密偵と誘惑を担う悪しき存在Jahiを召喚します|
|Conjuration Lv6|Call Celestial Yazad|&amp;ref(Spell/P_Astral.jpg,nolink,25x25,Astral);4||&amp;ref(Spell/V_Astral.jpg,nolink,25x25,Astral Pearl);40|儀式/陸上専用|指揮官召喚|
|~|~|&gt;|&gt;|&gt;|&gt;|強大な魔力を持つ6種の高位Yazadの1体を召喚します|
|Conjuration Lv6|Call Yata|&amp;ref(Spell/P_Death.jpg,nolink,25x25,Death);3|&amp;ref(Spell/P_Fire.jpg,nolink,25x25,Fire);2|&amp;ref(Spell/V_Death.jpg,nolink,25x25,Death Gem);40|儀式/陸上専用|指揮官召喚|
|~|~|&gt;|&gt;|&gt;|&gt;|強大な魔力を持つ4種の高位Daevaの1体を召喚します|
|Conjuration Lv7|Call Fravashi|&amp;ref(Spell/P_Astral.jpg,nolink,25x25,Astral);3||&amp;ref(Spell/V_Astral.jpg,nolink,25x25,Astral Pearl);30|儀式/陸上専用|指揮官召喚|
|~|~|&gt;|&gt;|&gt;|&gt;|死せる英雄の守護霊Ancestral Fravashiを召喚します|
|Conjuration Lv8|Call Amesha Spenta|&amp;ref(Spell/P_Astral.jpg,nolink,25x25,Astral);5||&amp;ref(Spell/V_Astral.jpg,nolink,25x25,Astral Pearl);60|儀式/陸上専用|指揮官召喚|
|~|~|&gt;|&gt;|&gt;|&gt;|6体のAmesha Spentaのうちの1体を召喚します|
|Conjuration Lv8|Call Greater Daeva|&amp;ref(Spell/P_Death.jpg,nolink,25x25,Death);4|&amp;ref(Spell/P_Fire.jpg,nolink,25x25,Fire);2|&amp;ref(Spell/V_Death.jpg,nolink,25x25,Death Gem);60|儀式/陸上専用|指揮官召喚|
|~|~|&gt;|&gt;|&gt;|&gt;|6体のGreater Daevaのうちの1体を召喚します|
|Thaumaturgy Lv6|Parting of the Soul|&amp;ref(Spell/P_Death.jpg,nolink,25x25,Death);1|&amp;ref(Spell/P_Air.jpg,nolink,25x25,Air);1||戦闘/陸上専用|麻痺|
|~|~|&gt;|&gt;|&gt;|&gt;|敵を麻痺させようと試み3体のBlack Hawkに襲撃させます|
|Thaumaturgy Lv7|Call of the Drugvant|&amp;ref(Spell/P_Death.jpg,nolink,25x25,Death);4|&amp;ref(Spell/P_Fire.jpg,nolink,25x25,Fire);1|&amp;ref(Spell/V_Death.jpg,nolink,25x25,Death Gem);15|儀式/陸上専用|災害誘発|
|~|~|&gt;|&gt;|&gt;|&gt;|指定した州に悪を広め盗賊などに襲撃させます|
***固有アイテム
なし
**聖職
***支配圏特殊効果
なし
***聖職者特殊能力
戦闘時に一定確率でFravashiを自動召喚
</v>
      </c>
    </row>
    <row r="12" spans="1:29" x14ac:dyDescent="0.15">
      <c r="A12" t="s">
        <v>2908</v>
      </c>
      <c r="B12" t="s">
        <v>2928</v>
      </c>
      <c r="C12" t="s">
        <v>2929</v>
      </c>
      <c r="D12" t="s">
        <v>3092</v>
      </c>
      <c r="E12" s="10" t="s">
        <v>6149</v>
      </c>
      <c r="F12" s="10" t="s">
        <v>6145</v>
      </c>
      <c r="G12" s="10"/>
      <c r="H12" t="s">
        <v>3105</v>
      </c>
      <c r="L12" t="s">
        <v>3075</v>
      </c>
      <c r="M12" t="s">
        <v>3080</v>
      </c>
      <c r="O12">
        <v>2</v>
      </c>
      <c r="Q12">
        <v>0</v>
      </c>
      <c r="S12">
        <v>500</v>
      </c>
      <c r="U12">
        <v>400</v>
      </c>
      <c r="W12" t="s">
        <v>6146</v>
      </c>
      <c r="X12" t="s">
        <v>6147</v>
      </c>
      <c r="Z12" t="str">
        <f t="shared" si="0"/>
        <v>|BGCOLOR(#FDFDFD):[[&amp;ref(C'tis.jpg,nolink,50x65,C'tis, Lizard Kings);&gt;./C'tis]]</v>
      </c>
      <c r="AA12" t="str">
        <f t="shared" ca="1" si="1"/>
        <v>|BGCOLOR(#FAEBD7):[[''C'tis''&gt;./C'tis]]</v>
      </c>
      <c r="AB12"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v>
      </c>
      <c r="AC12" t="str">
        <f ca="1">CONCATENATE("*",B12,", ",C12,CHAR(10),E12,CHAR(10),"**国勢",CHAR(10),"|種族|",F12,"|",CHAR(10),"|経済|",G12,"|",CHAR(10),"|気候|",IF(H12&lt;&gt;"",REPT(SUBSTITUTE(SUBSTITUTE(LEFT(H12,4),"Heat","&amp;ref(Spell/S_Heat.jpg,nolink,25x25,Heat);"),"Cold","&amp;ref(Spell/S_Cold.jpg,nolink,25x25,Cold);"),RIGHT(H12,1)),""),"|",CHAR(10),"|祝福|",SUBSTITUTE(SUBSTITUTE(SUBSTITUTE(SUBSTITUTE(SUBSTITUTE(SUBSTITUTE(SUBSTITUTE(SUBSTITUTE(J12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12&amp;" "&amp;B12&amp;" 指揮官 S",Troops!$A:$A,0)&amp;":AJ"&amp;MATCH(A12&amp;" "&amp;B12&amp;" 指揮官 E",Troops!$A:$A,0))),myConcat(INDIRECT("Troops!AJ"&amp;MATCH(A12&amp;" "&amp;B12&amp;" 指揮官 S",Troops!$A:$A,0)))),CHAR(10),"***兵士",CHAR(10),"|名称|種別|コスト|&gt;|雇用条件|指揮枠|行軍|",CHAR(10),IFERROR(myConcat(INDIRECT("Troops!AJ"&amp;MATCH(A12&amp;" "&amp;B12&amp;" 兵士 S",Troops!$A:$A,0)&amp;":AJ"&amp;MATCH(A12&amp;" "&amp;B12&amp;" 兵士 E",Troops!$A:$A,0))),myConcat(INDIRECT("Troops!AJ"&amp;MATCH(A12&amp;" "&amp;B12&amp;" 指揮官 S",Troops!$A:$A,0)))),"**守備隊",CHAR(10),"|種別|指揮官|兵士|備考|",CHAR(10),IFERROR(myConcat(INDIRECT("Defence!H"&amp;MATCH(A12&amp;" "&amp;B12&amp;" S",Defence!$A:$A,0)&amp;":H"&amp;MATCH(A12&amp;" "&amp;B12&amp;" E",Defence!$A:$A,0))),myConcat(INDIRECT("Defence!H"&amp;MATCH(A12&amp;" "&amp;B12&amp;" S",Defence!$A:$A,0)))),CHAR(10),"**建造物",CHAR(10),"***首都要塞",CHAR(10),"|名称|管理力|指揮官雇用|兵士雇用|食糧庫|守備隊倍率|防壁強度|",CHAR(10),VLOOKUP(L12,Fort!$D:$M,10,FALSE),CHAR(10),"***陸上要塞",CHAR(10),"|名称|建造費|工期|管理力|指揮官雇用|兵士雇用|食糧庫|守備隊倍率|防壁強度|",CHAR(10),IF(R12="",IFERROR(myConcat(INDIRECT("Fort!N"&amp;MATCH(M12&amp;"1",Fort!$A:$A,0)&amp;":N"&amp;MATCH(M12&amp;O12,Fort!$A:$A,0))),myConcat(INDIRECT("Fort!N"&amp;MATCH(N12&amp;"1",Fort!$A:$A,0)))),IFERROR(myConcat(INDIRECT("Fort!O"&amp;MATCH(M12&amp;"1",Fort!$A:$A,0)&amp;":O"&amp;MATCH(M12&amp;O12,Fort!$A:$A,0))),myConcat(INDIRECT("Fort!O"&amp;MATCH(N12&amp;"1",Fort!$A:$A,0))))),CHAR(10),"***水中要塞",CHAR(10),IF(R12="",IFERROR("|名称|建造費|工期|管理力|指揮官雇用|兵士雇用|食糧庫|守備隊倍率|防壁強度|"&amp;CHAR(10)&amp;IFERROR(myConcat(INDIRECT("Fort!N"&amp;MATCH(N12&amp;"1",Fort!$A:$A,0)&amp;":N"&amp;MATCH(N12&amp;P12,Fort!$A:$A,0))),myConcat(INDIRECT("Fort!N"&amp;MATCH(N12&amp;"1",Fort!$A:$A,0)))),"建造不可"),IFERROR("|名称|建造費|工期|管理力|指揮官雇用|兵士雇用|食糧庫|守備隊倍率|防壁強度|"&amp;CHAR(10)&amp;IFERROR(myConcat(INDIRECT("Fort!O"&amp;MATCH(N12&amp;"1",Fort!$A:$A,0)&amp;":O"&amp;MATCH(N12&amp;P12,Fort!$A:$A,0))),myConcat(INDIRECT("Fort!O"&amp;MATCH(N12&amp;"1",Fort!$A:$A,0)))),"建造不可")),CHAR(10),"***研究所と寺院",CHAR(10),"|設備|費用|特殊効果|",CHAR(10),"|研究所|",IF(S12&lt;&gt;500,"''"&amp;S12&amp;"''",S12),"|",T12,"|",CHAR(10),"|寺院|",IF(U12&lt;&gt;400,"''"&amp;U12&amp;"''",U12),"|",V12,"|",CHAR(10),"**魔法",CHAR(10),"***魔法資源",CHAR(10),"|魔法土地|",W12,"|",CHAR(10),"|宝石収入|",SUBSTITUTE(SUBSTITUTE(SUBSTITUTE(SUBSTITUTE(SUBSTITUTE(SUBSTITUTE(SUBSTITUTE(SUBSTITUTE(X12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Slave);"),"|",CHAR(10),"|特殊機能|",Y12,"|",CHAR(10),"***魔法技能",CHAR(10),"|名称|雇用|固定魔力|変動魔力|研究力|特殊能力|",CHAR(10),IFERROR(myConcat(INDIRECT("MagicSkill!AM"&amp;MATCH(A12&amp;" "&amp;B12&amp;" S",MagicSkill!$A:$A,0)&amp;":AM"&amp;MATCH(A12&amp;" "&amp;B12&amp;" E",MagicSkill!$A:$A,0))),myConcat(INDIRECT("MagicSkill!AM"&amp;MATCH(A12&amp;" "&amp;B12&amp;" S",MagicSkill!$A:$A,0)))),CHAR(10),"***固有呪文",CHAR(10),IFERROR(CHAR(10)&amp;"|領域|名称|主系統|副系統|消費|使用場面|簡易分類|"&amp;CHAR(10)&amp;IFERROR(myConcat(INDIRECT("NationalSpellWork!E"&amp;MATCH(A12&amp;" "&amp;B12&amp;" S",NationalSpellWork!$A:$A,0)&amp;":E"&amp;MATCH(A12&amp;" "&amp;B12&amp;" E",NationalSpellWork!$A:$A,0))),myConcat(INDIRECT("NationalSpellWork!E"&amp;MATCH(A12&amp;" "&amp;B12&amp;" S",NationalSpellWork!$A:$A,0)))),"なし"),CHAR(10),"***固有アイテム",CHAR(10),IFERROR(IFERROR(myConcat(INDIRECT("NationalItemWork!E"&amp;MATCH(A12&amp;" "&amp;B12&amp;" S",NationalItemWork!$A:$A,0)&amp;":E"&amp;MATCH(A12&amp;" "&amp;B12&amp;" E",NationalItemWork!$A:$A,0))),myConcat(INDIRECT("NationalItemWork!E"&amp;MATCH(A12&amp;" "&amp;B12&amp;" S",NationalItemWork!$A:$A,0)))),"なし"),CHAR(10),"**聖職",CHAR(10),"***支配圏特殊効果",CHAR(10),IF(I12&lt;&gt;"",I12,"なし"),CHAR(10),"***聖職者特殊能力",CHAR(10),IF(K12&lt;&gt;"",K12,"なし"),CHAR(10))</f>
        <v xml:space="preserve">*C'tis, Lizard Kings
C'tisは、砂の多い砂漠に囲まれた沼地の多い河谷です。
この肥沃な谷では、蜥蜴に似た人型生物の宗教的王国が形成されました。
王国は人間の基準から見て古く、その知恵と魔法的な知識は素晴らしいものです。
社会の頂点は、Lizard Kingとその高貴なる相続人たちです。
王はC'tisで最高位の聖職者です。
王の下には、高僧とその神聖なる大蛇、そして強大なる死と再誕の魔術師、謎めいたSauromancerらが存在します。
蜥蜴人は草食性ですが、兵士や労働者として仕える肉食の蜥蜴人の種族を隷属させています。
C'tissianは動きが鈍いですが、彼らを切り傷や打ち傷から保護する分厚い皮膚を持ちます。
どちらの蜥蜴人らも冷血動物であり、寒い州で戦う際は非常に早く消耗します。
彼らは毒に対する部分的な抵抗力を持ちます。
C'tisの住民は、温暖な州に住むことを好みます。
**国勢
|種族|蜥蜴人|
|経済||
|気候|&amp;ref(Spell/S_Heat.jpg,nolink,25x25,Heat);&amp;ref(Spell/S_Heat.jpg,nolink,25x25,Heat);|
|祝福||
**正規軍
***指揮官
|名称|種別|コスト|&gt;|雇用条件|指揮能力|行軍|
|BGCOLOR(#F5F5F5):Taskmaster|指揮官|&amp;ref(Nation/C_Gold.jpg,nolink,25x25,Gold);30&amp;ref(Nation/C_Resource.jpg,nolink,25x25,Resource);2&amp;ref(Nation/C_Command.jpg,nolink,25x25,Commander Point);1|&amp;ref(Nation/R_Fort.jpg,nolink,25x25,Land Fortress);||&amp;ref(Nation/Squad.jpg,nolink,25x25,Squad);2&amp;ref(Nation/LivingLead.jpg,nolink,25x25,Leadership);40&amp;ref(Item/Taskmaster.jpg,nolink,25x25,Taskmaster (+2));|14&amp;ref(Nation/Swamp-Survival.jpg,nolink,25x25,Swamp Survival);&amp;ref(Nation/Swimming.jpg,nolink,25x25,Swimming);|
|~|&gt;|&gt;|&gt;|&gt;|&gt;|BGCOLOR(#F5F5F5):奴隷担当の指揮官。上限は低めでも士気の維持に役立つ|
|BGCOLOR(#F5F5F5):Commander of C'tis|指揮官|&amp;ref(Nation/C_Gold.jpg,nolink,25x25,Gold);40&amp;ref(Nation/C_Resource.jpg,nolink,25x25,Resource);15&amp;ref(Nation/C_Command.jpg,nolink,25x25,Commander Point);1|&amp;ref(Nation/R_Fort.jpg,nolink,25x25,Land Fortress);||&amp;ref(Nation/Squad.jpg,nolink,25x25,Squad);2&amp;ref(Nation/LivingLead.jpg,nolink,25x25,Leadership);60|10&amp;ref(Nation/Swamp-Survival.jpg,nolink,25x25,Swamp Survival);&amp;ref(Nation/Swimming.jpg,nolink,25x25,Swimming);|
|~|&gt;|&gt;|&gt;|&gt;|&gt;|BGCOLOR(#F5F5F5):標準的な指揮官。良質な防具を持ち事故死しにくい|
|BGCOLOR(#F5F5F5):Lizard Lord|指揮官|&amp;ref(Nation/C_Gold.jpg,nolink,25x25,Gold);70&amp;ref(Nation/C_Resource.jpg,nolink,25x25,Resource);21&amp;ref(Nation/C_Command.jpg,nolink,25x25,Commander Point);1|&amp;ref(Nation/R_Fort.jpg,nolink,25x25,Land Fortress);||&amp;ref(Nation/Squad.jpg,nolink,25x25,Squad);3&amp;ref(Nation/LivingLead.jpg,nolink,25x25,Leadership);80|8&amp;ref(Nation/Swamp-Survival.jpg,nolink,25x25,Swamp Survival);&amp;ref(Nation/Swimming.jpg,nolink,25x25,Swimming);|
|~|&gt;|&gt;|&gt;|&gt;|&gt;|BGCOLOR(#F5F5F5):上位指揮官。さらに良い鎧を持つが鈍重さも上|
|BGCOLOR(#F5F5F5):High Priest of C'tis|聖職者&amp;ref(Nation/Sacred.jpg,nolink,25x25,Sacred);|&amp;ref(Nation/C_Gold.jpg,nolink,25x25,Gold);80&amp;ref(Nation/C_Resource.jpg,nolink,25x25,Resource);1&amp;ref(Nation/C_Command.jpg,nolink,25x25,Commander Point);2|&amp;ref(Nation/R_Fort.jpg,nolink,25x25,Land Fortress);|&amp;ref(Spell/P_Holy.jpg,nolink,25x25,Temple Needed);|&amp;ref(Nation/Squad.jpg,nolink,25x25,Squad);2&amp;ref(Nation/LivingLead.jpg,nolink,25x25,Leadership);40|14&amp;ref(Nation/Swamp-Survival.jpg,nolink,25x25,Swamp Survival);&amp;ref(Nation/Swimming.jpg,nolink,25x25,Swimming);|
|~|&gt;|&gt;|&gt;|&gt;|&gt;|BGCOLOR(#F5F5F5):レベル2の聖職者。各寺院で一名ずつSacred Serpentの養成を行える|
|BGCOLOR(#F5F5F5):Hierodule|聖職者&amp;ref(Nation/Sacred.jpg,nolink,25x25,Sacred);|&amp;ref(Nation/C_Gold.jpg,nolink,25x25,Gold);30&amp;ref(Nation/C_Resource.jpg,nolink,25x25,Resource);1&amp;ref(Nation/C_Command.jpg,nolink,25x25,Commander Point);1|&amp;ref(Nation/R_Fort.jpg,nolink,25x25,Land Fortress);|&amp;ref(Spell/P_Holy.jpg,nolink,25x25,Temple Needed);||14&amp;ref(Nation/Swamp-Survival.jpg,nolink,25x25,Swamp Survival);&amp;ref(Nation/Swimming.jpg,nolink,25x25,Swimming);|
|~|&gt;|&gt;|&gt;|&gt;|&gt;|BGCOLOR(#F5F5F5):レベル1の聖職者。安価で数も出しやすい|
|BGCOLOR(#F5F5F5):Shaman|魔術師&amp;ref(Nation/Sacred.jpg,nolink,25x25,Sacred);|&amp;ref(Nation/C_Gold.jpg,nolink,25x25,Gold);90&amp;ref(Nation/C_Resource.jpg,nolink,25x25,Resource);2&amp;ref(Nation/C_Command.jpg,nolink,25x25,Commander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Leadership);15|14&amp;ref(Nation/Swamp-Survival.jpg,nolink,25x25,Swamp Survival);&amp;ref(Nation/Swimming.jpg,nolink,25x25,Swimming);|
|~|&gt;|&gt;|&gt;|&gt;|&gt;|BGCOLOR(#F5F5F5):星と緑の魔法技能を持つ。星魔法のおかげで何かと役立つ|
|BGCOLOR(#F5F5F5):Reborn|魔術師|&amp;ref(Nation/C_Gold.jpg,nolink,25x25,Gold);105&amp;ref(Nation/C_Resource.jpg,nolink,25x25,Resource);1&amp;ref(Nation/C_Command.jpg,nolink,25x25,Commander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Needed);|&amp;ref(Nation/Squad.jpg,nolink,25x25,Squad);1&amp;ref(Nation/LivingLead.jpg,nolink,25x25,Leadership);10&amp;ref(Nation/UndeadLead.jpg,nolink,25x25,Undead Leadership);60|14&amp;ref(Nation/Swamp-Survival.jpg,nolink,25x25,Swamp Survival);&amp;ref(Nation/Swimming.jpg,nolink,25x25,Swimming);|
|~|&gt;|&gt;|&gt;|&gt;|&gt;|BGCOLOR(#F5F5F5):死の魔法技能を持つ。数を並べるには向く|
|BGCOLOR(#F5F5F5):Sauromancer|魔術師|&amp;ref(Nation/C_Gold.jpg,nolink,25x25,Gold);210&amp;ref(Nation/C_Resource.jpg,nolink,25x25,Resource);1&amp;ref(Nation/C_Command.jpg,nolink,25x25,Commander Point);4|&amp;ref(Nation/R_Fort.jpg,nolink,25x25,Land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Leadership);90+|14&amp;ref(Nation/Swamp-Survival.jpg,nolink,25x25,Swamp Survival);&amp;ref(Nation/Swimming.jpg,nolink,25x25,Swimming);|
|~|&gt;|&gt;|&gt;|&gt;|&gt;|BGCOLOR(#F5F5F5):死、緑などの魔法技能を持つ。実力からすると雇用条件が非常に緩い|
|BGCOLOR(#F5F5F5):Lizard King|聖職者&amp;ref(Nation/Sacred.jpg,nolink,25x25,Sacred);|&amp;ref(Nation/C_Gold.jpg,nolink,25x25,Gold);230&amp;ref(Nation/C_Resource.jpg,nolink,25x25,Resource);5&amp;ref(Nation/C_Command.jpg,nolink,25x25,Commander Point);4|&amp;ref(Nation/R_Capital.jpg,nolink,25x25,National Capital);|&amp;ref(Spell/P_Holy.jpg,nolink,25x25,Temple Needed);|&amp;ref(Nation/Squad.jpg,nolink,25x25,Squad);4&amp;ref(Nation/LivingLead.jpg,nolink,25x25,Leadership);120|14&amp;ref(Nation/Swamp-Survival.jpg,nolink,25x25,Swamp Survival);&amp;ref(Nation/Swimming.jpg,nolink,25x25,Swimming);|
|~|&gt;|&gt;|&gt;|&gt;|&gt;|BGCOLOR(#F5F5F5):レベル3の聖職者。最上位指揮官も兼任する|
|BGCOLOR(#F5F5F5):Lizard Heir|聖職者&amp;ref(Nation/Sacred.jpg,nolink,25x25,Sacred);|&amp;ref(Nation/C_Gold.jpg,nolink,25x25,Gold);145&amp;ref(Nation/C_Resource.jpg,nolink,25x25,Resource);26&amp;ref(Nation/C_Command.jpg,nolink,25x25,Commander Point);1|&amp;ref(Nation/R_Capital.jpg,nolink,25x25,National Capital);|&amp;ref(Spell/P_Holy.jpg,nolink,25x25,Temple Needed);|&amp;ref(Nation/Squad.jpg,nolink,25x25,Squad);3&amp;ref(Nation/LivingLead.jpg,nolink,25x25,Leadership);80|22|
|~|&gt;|&gt;|&gt;|&gt;|&gt;|BGCOLOR(#F5F5F5):レベル1の聖職者。上位指揮官も兼ねており戦車隊の指揮に向く|
***兵士
|名称|種別|コスト|&gt;|雇用条件|指揮枠|行軍|
|BGCOLOR(#F5F5F5):Militia|歩兵|&amp;ref(Nation/C_Gold.jpg,nolink,25x25,Gold);7&amp;ref(Nation/C_Resource.jpg,nolink,25x25,Resource);2&amp;ref(Nation/C_Recruitment.jpg,nolink,25x25,Recruitment Point);5|&amp;ref(Nation/R_Fort.jpg,nolink,25x25,Land Fortress);||&amp;ref(Nation/LivingLead.jpg,nolink,25x25,Living);|8&amp;ref(Nation/Swamp-Survival.jpg,nolink,25x25,Swamp Survival);&amp;ref(Nation/Swimming.jpg,nolink,25x25,Swimming);|
|~|&gt;|&gt;|&gt;|&gt;|&gt;|BGCOLOR(#F5F5F5):槍を持つ民兵。種族的な臆病さに民兵の性質が加わり驚異的に弱い|
|BGCOLOR(#F5F5F5):Light Infantry|歩兵|&amp;ref(Nation/C_Gold.jpg,nolink,25x25,Gold);10&amp;ref(Nation/C_Resource.jpg,nolink,25x25,Resource);5&amp;ref(Nation/C_Recruitment.jpg,nolink,25x25,Recruitment Point);11|&amp;ref(Nation/R_Fort.jpg,nolink,25x25,Land Fortress);||&amp;ref(Nation/LivingLead.jpg,nolink,25x25,Living);|12&amp;ref(Nation/Swamp-Survival.jpg,nolink,25x25,Swamp Survival);&amp;ref(Nation/Swimming.jpg,nolink,25x25,Swimming);|
|~|&gt;|&gt;|&gt;|&gt;|&gt;|BGCOLOR(#F5F5F5):槍、投槍、盾を持つ軽歩兵。鎧はないが皮膚で補っている|
|BGCOLOR(#F5F5F5):City Guard|歩兵|&amp;ref(Nation/C_Gold.jpg,nolink,25x25,Gold);10&amp;ref(Nation/C_Resource.jpg,nolink,25x25,Resource);10&amp;ref(Nation/C_Recruitment.jpg,nolink,25x25,Recruitment Point);11|&amp;ref(Nation/R_Fort.jpg,nolink,25x25,Land Fortress);||&amp;ref(Nation/LivingLead.jpg,nolink,25x25,Living);|10&amp;ref(Nation/Swamp-Survival.jpg,nolink,25x25,Swamp Survival);&amp;ref(Nation/Swimming.jpg,nolink,25x25,Swimming);|
|~|&gt;|&gt;|&gt;|&gt;|&gt;|BGCOLOR(#F5F5F5):槍と盾を持つ歩兵。要塞の防衛を得意とする|
|BGCOLOR(#F5F5F5):Heavy Infantry|歩兵|&amp;ref(Nation/C_Gold.jpg,nolink,25x25,Gold);10&amp;ref(Nation/C_Resource.jpg,nolink,25x25,Resource);15&amp;ref(Nation/C_Recruitment.jpg,nolink,25x25,Recruitment Point);11|&amp;ref(Nation/R_Fort.jpg,nolink,25x25,Land Fortress);||&amp;ref(Nation/LivingLead.jpg,nolink,25x25,Living);|8&amp;ref(Nation/Swamp-Survival.jpg,nolink,25x25,Swamp Survival);&amp;ref(Nation/Swimming.jpg,nolink,25x25,Swimming);|
|~|&gt;|&gt;|&gt;|&gt;|&gt;|BGCOLOR(#F5F5F5):槍と盾を持つ重歩兵。臆病さは改善されていない|
|BGCOLOR(#F5F5F5):Falchioneer|歩兵|&amp;ref(Nation/C_Gold.jpg,nolink,25x25,Gold);13&amp;ref(Nation/C_Resource.jpg,nolink,25x25,Resource);17&amp;ref(Nation/C_Recruitment.jpg,nolink,25x25,Recruitment Point);18|&amp;ref(Nation/R_Fort.jpg,nolink,25x25,Land Fortress);||&amp;ref(Nation/LivingLead.jpg,nolink,25x25,Living);|10&amp;ref(Nation/Swamp-Survival.jpg,nolink,25x25,Swamp Survival);&amp;ref(Nation/Swimming.jpg,nolink,25x25,Swimming);|
|~|&gt;|&gt;|&gt;|&gt;|&gt;|BGCOLOR(#F5F5F5):曲刀二本を持つ重歩兵。一般的な兵としては驚異的な攻撃力|
|BGCOLOR(#F5F5F5):Slave Warrior|歩兵|&amp;ref(Nation/C_Gold.jpg,nolink,25x25,Gold);13&amp;ref(Nation/C_Resource.jpg,nolink,25x25,Resource);3&amp;ref(Nation/C_Recruitment.jpg,nolink,25x25,Recruitment Point);8|&amp;ref(Nation/R_Fort.jpg,nolink,25x25,Land Fortress);||&amp;ref(Nation/LivingLead.jpg,nolink,25x25,Living);&amp;ref(Nation/Slave.jpg,nolink,25x25,Slave);|12&amp;ref(Nation/Swamp-Survival.jpg,nolink,25x25,Swamp Survival);&amp;ref(Nation/Swimming.jpg,nolink,25x25,Swimming);|
|~|&gt;|&gt;|&gt;|&gt;|&gt;|BGCOLOR(#F5F5F5):三叉矛を持つ軽歩兵。奴隷としては比較的勇敢で高火力|
|BGCOLOR(#F5F5F5):Elite Warrior|歩兵|&amp;ref(Nation/C_Gold.jpg,nolink,25x25,Gold);15&amp;ref(Nation/C_Resource.jpg,nolink,25x25,Resource);9&amp;ref(Nation/C_Recruitment.jpg,nolink,25x25,Recruitment Point);9|&amp;ref(Nation/R_Fort.jpg,nolink,25x25,Land Fortress);||&amp;ref(Nation/LivingLead.jpg,nolink,25x25,Living);&amp;ref(Nation/Slave.jpg,nolink,25x25,Slave);|10&amp;ref(Nation/Swamp-Survival.jpg,nolink,25x25,Swamp Survival);&amp;ref(Nation/Swimming.jpg,nolink,25x25,Swimming);|
|~|&gt;|&gt;|&gt;|&gt;|&gt;|BGCOLOR(#F5F5F5):三叉矛を持つ歩兵。高い攻撃技能を持ち手数も多い|
|BGCOLOR(#F5F5F5):Runner|歩兵|&amp;ref(Nation/C_Gold.jpg,nolink,25x25,Gold);13&amp;ref(Nation/C_Resource.jpg,nolink,25x25,Resource);2&amp;ref(Nation/C_Recruitment.jpg,nolink,25x25,Recruitment Point);8|&amp;ref(Nation/R_Fort.jpg,nolink,25x25,Land Fortress);||&amp;ref(Nation/LivingLead.jpg,nolink,25x25,Living);&amp;ref(Nation/Slave.jpg,nolink,25x25,Slave);|16&amp;ref(Nation/Swamp-Survival.jpg,nolink,25x25,Swamp Survival);&amp;ref(Nation/Swimming.jpg,nolink,25x25,Swimming);|
|~|&gt;|&gt;|&gt;|&gt;|&gt;|BGCOLOR(#F5F5F5):槍を持つ軽歩兵。移動が速く騎兵の真似事ができる|
|BGCOLOR(#F5F5F5):Lizard Chariot|戦車|&amp;ref(Nation/C_Gold.jpg,nolink,25x25,Gold);45&amp;ref(Nation/C_Resource.jpg,nolink,25x25,Resource);26&amp;ref(Nation/C_Recruitment.jpg,nolink,25x25,Recruitment Point);47|&amp;ref(Nation/R_Fort.jpg,nolink,25x25,Land Fortress);||&amp;ref(Nation/LivingLead.jpg,nolink,25x25,Living);|20|
|~|&gt;|&gt;|&gt;|&gt;|&gt;|BGCOLOR(#F5F5F5):敵を蹂躙する戦車。防御力が高く比較的倒されにくい|
|BGCOLOR(#F5F5F5):Serpent Dancer|歩兵&amp;ref(Nation/Sacred.jpg,nolink,25x25,Sacred);|&amp;ref(Nation/C_Gold.jpg,nolink,25x25,Gold);19&amp;ref(Nation/C_Resource.jpg,nolink,25x25,Resource);2&amp;ref(Nation/C_Recruitment.jpg,nolink,25x25,Recruitment Point);22|&amp;ref(Nation/R_Capital.jpg,nolink,25x25,National Capital);|&amp;ref(Spell/P_Holy.jpg,nolink,25x25,Temple Needed);|&amp;ref(Nation/LivingLead.jpg,nolink,25x25,Living);|12&amp;ref(Nation/Swamp-Survival.jpg,nolink,25x25,Swamp Survival);&amp;ref(Nation/Swimming.jpg,nolink,25x25,Swimming);|
|~|&gt;|&gt;|&gt;|&gt;|&gt;|BGCOLOR(#F5F5F5):有毒な魔法の杖を持つ軽歩兵。軽装だが回避率は高い|
|BGCOLOR(#F5F5F5):Sacred Serpent|魔獣&amp;ref(Nation/Sacred.jpg,nolink,25x25,Sacred);|&amp;ref(Nation/C_Gold.jpg,nolink,25x25,Gold);10&amp;ref(Nation/C_Resource.jpg,nolink,25x25,Resource);1&amp;ref(Nation/C_Recruitment.jpg,nolink,25x25,Recruitment Point);11|&amp;ref(Spell/P_Holy.jpg,nolink,25x25,Train Monster in Temple (Free));|&amp;ref(Spell/P_Holy.jpg,nolink,25x25,Temple Needed);|&amp;ref(Nation/LivingLead.jpg,nolink,25x25,Living);&amp;ref(Nation/Animal.jpg,nolink,25x25,Animal);|10&amp;ref(Nation/Swamp-Survival.jpg,nolink,25x25,Swamp Survival);&amp;ref(Nation/Swimming.jpg,nolink,25x25,Swimming);|
|~|&gt;|&gt;|&gt;|&gt;|&gt;|BGCOLOR(#F5F5F5):所属部隊の士気を高める毒蛇。士気を欠く下位の兵の維持に役立つ|
**守備隊
|種別|指揮官|兵士|備考|
|陸上下位|Commander of C'tis|Militia:10　City Guard:20||
|陸上上位|Lizard Lord|Slave Warrior:10　City Guard:10||
|陸上要塞|Lizard Lord|Light Infantry:6||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|魔法土地|The Temple City|
|宝石収入|&amp;ref(Spell/V_Death.jpg,nolink,25x25,Death Gem);4&amp;ref(Spell/V_Nature.jpg,nolink,25x25,Nature Gem);2|
|特殊機能||
***魔法技能
|名称|雇用|固定魔力|変動魔力|研究力|特殊能力|
|High Priest of C'tis|&amp;ref(Nation/R_Fort.jpg,nolink,25x25,Land Fortress);|&amp;ref(Spell/P_Holy.jpg,nolink,25x25,Holy);2|||&amp;ref(Nation/Sacred.jpg,nolink,25x25,Sacred);|
|Hierodule|&amp;ref(Nation/R_Fort.jpg,nolink,25x25,Land Fortress);|&amp;ref(Spell/P_Holy.jpg,nolink,25x25,Holy);1|||&amp;ref(Nation/Sacred.jpg,nolink,25x25,Sacred);|
|Shaman|&amp;ref(Nation/R_Fort.jpg,nolink,25x25,Land Fortress);|&amp;ref(Spell/P_Astral.jpg,nolink,25x25,Astral);1&amp;ref(Spell/P_Nature.jpg,nolink,25x25,Nature);1||&amp;ref(Spell/P_Research.jpg,nolink,25x25,Research);9|&amp;ref(Nation/Sacred.jpg,nolink,25x25,Sacred);|
|Reborn|&amp;ref(Nation/R_Fort.jpg,nolink,25x25,Land Fortress);|&amp;ref(Spell/P_Death.jpg,nolink,25x25,Death);2||&amp;ref(Spell/P_Research.jpg,nolink,25x25,Research);9||
|Sauromancer|&amp;ref(Nation/R_Fort.jpg,nolink,25x25,Land Fortress);|&amp;ref(Spell/P_Death.jpg,nolink,25x25,Death);3&amp;ref(Spell/P_Nature.jpg,nolink,25x25,Nature);1|&amp;ref(Spell/P_Water.jpg,nolink,25x25,Water);&amp;ref(Spell/P_Astral.jpg,nolink,25x25,Astral);&amp;ref(Spell/P_Death.jpg,nolink,25x25,Death);&amp;ref(Spell/P_Nature.jpg,nolink,25x25,Nature);+1:100%&amp;br;&amp;ref(Spell/P_Water.jpg,nolink,25x25,Water);&amp;ref(Spell/P_Astral.jpg,nolink,25x25,Astral);&amp;ref(Spell/P_Death.jpg,nolink,25x25,Death);&amp;ref(Spell/P_Nature.jpg,nolink,25x25,Nature);+1:10%|&amp;ref(Spell/P_Research.jpg,nolink,25x25,Research);15+||
|Lizard King|&amp;ref(Nation/R_Capital.jpg,nolink,25x25,National Capital);|&amp;ref(Spell/P_Holy.jpg,nolink,25x25,Holy);3|||&amp;ref(Nation/Sacred.jpg,nolink,25x25,Sacred);|
|Lizard Heir|&amp;ref(Nation/R_Capital.jpg,nolink,25x25,National Capital);|&amp;ref(Spell/P_Holy.jpg,nolink,25x25,Holy);1|||&amp;ref(Nation/Sacred.jpg,nolink,25x25,Sacred);|
|Couatl|&amp;ref(Item/Master-Ritualist.jpg,nolink,25x25,Ritual Spell);|&amp;ref(Spell/P_Astral.jpg,nolink,25x25,Astral);3&amp;ref(Spell/P_Nature.jpg,nolink,25x25,Nature);3&amp;ref(Spell/P_Holy.jpg,nolink,25x25,Holy);2||&amp;ref(Spell/P_Research.jpg,nolink,25x25,Research);17|&amp;ref(Nation/Sacred.jpg,nolink,25x25,Sacred);|
***固有呪文
|領域|名称|主系統|副系統|消費|使用場面|簡易分類|
|Conjuration Lv3|Pride of Lions|&amp;ref(Spell/P_Nature.jpg,nolink,25x25,Nature);2||&amp;ref(Spell/V_Nature.jpg,nolink,25x25,Nature Gem);10|儀式/陸上専用|兵士召喚|
|~|~|&gt;|&gt;|&gt;|&gt;|敏捷なLionを10+体召喚します|
|Conjuration Lv4|Sacred Crocodile|&amp;ref(Spell/P_Nature.jpg,nolink,25x25,Nature);2|&amp;ref(Spell/P_Water.jpg,nolink,25x25,Water);2|&amp;ref(Spell/V_Nature.jpg,nolink,25x25,Nature Gem);8|儀式/陸上専用|兵士召喚|
|~|~|&gt;|&gt;|&gt;|&gt;|神聖で強靭な大鰐Sacred Crocodileを1体召喚します|
|Conjuration Lv5|Summon Monster Toads|&amp;ref(Spell/P_Nature.jpg,nolink,25x25,Nature);2||&amp;ref(Spell/V_Nature.jpg,nolink,25x25,Nature Gem);8|儀式/陸上専用|兵士召喚|
|~|~|&gt;|&gt;|&gt;|&gt;|敵を蹂躙する神聖なる巨大蛙Monster Toadを3体召喚します|
|Conjuration Lv7|Contact Couatl|&amp;ref(Spell/P_Nature.jpg,nolink,25x25,Nature);1|&amp;ref(Spell/P_Astral.jpg,nolink,25x25,Astral);1|&amp;ref(Spell/V_Nature.jpg,nolink,25x25,Nature Gem);40|儀式/陸上専用|指揮官召喚|
|~|~|&gt;|&gt;|&gt;|&gt;|強大な魔力を持つ翼ある蛇Couatlを召喚します|
|Conjuration Lv8|Contact Scorpion Man|&amp;ref(Spell/P_Earth.jpg,nolink,25x25,Earth);1|&amp;ref(Spell/P_Fire.jpg,nolink,25x25,Fire);1|&amp;ref(Spell/V_Earth.jpg,nolink,25x25,Earth Gem);12|儀式/陸上専用|兵士召喚|
|~|~|&gt;|&gt;|&gt;|&gt;|強力な武器を持つScorpion Manを1体召喚します|
***固有アイテム
|Construction Lv8|BGCOLOR(#000000):&amp;ref(Item/Helms/The-Jade-Mask.jpg,nolink,75x75,The Jade Mask);|BGCOLOR(BLACK):COLOR(WHITE):''The Jade Mask''|兜|&amp;ref(Spell/P_Death.jpg,nolink,25x25,Death);6&amp;ref(Spell/P_Nature.jpg,nolink,25x25,Nature);3|&amp;ref(Spell/V_Death.jpg,nolink,25x25,Death Gem);60&amp;ref(Spell/V_Nature.jpg,nolink,25x25,Nature Gem);15|
|~|~|&gt;|&gt;|&gt;|頭部防護：20&amp;br;防御修正：0&amp;br;装備負担：0&amp;br;魔法の防具&amp;br;&amp;br;&amp;ref(Item/Poison-Resistant.jpg,nolink,25x25,Poison Resistant (15));&amp;ref(Item/Causes-Fear.jpg,nolink,25x25,Fear (10));&amp;ref(Item/Darkvision.jpg,nolink,25x25,Darkvision (50));&amp;ref(Item/True-Regeneration.jpg,nolink,25x25,True Regeneration (5));&amp;br;&amp;ref(Spell/P_Death.jpg,nolink,25x25,Death Magic Bonus (2));&amp;br;魔法抵抗+3&amp;br;戦闘時使用可能：Rigor Mortis&amp;br;冷血動物のみ使用可能|
|~|&gt;|&gt;|&gt;|&gt;|BGCOLOR(#F5F5F5):死魔法増強。強大な力を持つが使い手を選ぶ|
**聖職
***支配圏特殊効果
なし
***聖職者特殊能力
なし
</v>
      </c>
    </row>
    <row r="13" spans="1:29" x14ac:dyDescent="0.15">
      <c r="A13" t="s">
        <v>2908</v>
      </c>
      <c r="B13" t="s">
        <v>2930</v>
      </c>
      <c r="C13" t="s">
        <v>2931</v>
      </c>
      <c r="D13" t="s">
        <v>3092</v>
      </c>
      <c r="E13" s="10" t="s">
        <v>6155</v>
      </c>
      <c r="F13" s="10" t="s">
        <v>6164</v>
      </c>
      <c r="G13" s="10"/>
      <c r="L13" t="s">
        <v>3085</v>
      </c>
      <c r="M13" t="s">
        <v>3080</v>
      </c>
      <c r="O13">
        <v>1</v>
      </c>
      <c r="Q13">
        <v>0</v>
      </c>
      <c r="R13">
        <v>150</v>
      </c>
      <c r="S13" t="s">
        <v>3086</v>
      </c>
      <c r="U13" t="s">
        <v>3087</v>
      </c>
      <c r="V13" t="s">
        <v>6275</v>
      </c>
      <c r="W13" t="s">
        <v>6165</v>
      </c>
      <c r="X13" t="s">
        <v>6166</v>
      </c>
      <c r="Z13" t="str">
        <f t="shared" si="0"/>
        <v>|BGCOLOR(#FDFDFD):[[&amp;ref(Pangaea.jpg,nolink,50x65,Pangaea, Age of Revelry);&gt;./Pangaea]]</v>
      </c>
      <c r="AA13" t="str">
        <f t="shared" ca="1" si="1"/>
        <v>|BGCOLOR(#FAEBD7):[[''Pangaea''&gt;./Pangaea]]</v>
      </c>
      <c r="AB13"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v>
      </c>
      <c r="AC13" t="str">
        <f ca="1">CONCATENATE("*",B13,", ",C13,CHAR(10),E13,CHAR(10),"**国勢",CHAR(10),"|種族|",F13,"|",CHAR(10),"|経済|",G13,"|",CHAR(10),"|気候|",IF(H13&lt;&gt;"",REPT(SUBSTITUTE(SUBSTITUTE(LEFT(H13,4),"Heat","&amp;ref(Spell/S_Heat.jpg,nolink,25x25,Heat);"),"Cold","&amp;ref(Spell/S_Cold.jpg,nolink,25x25,Cold);"),RIGHT(H13,1)),""),"|",CHAR(10),"|祝福|",SUBSTITUTE(SUBSTITUTE(SUBSTITUTE(SUBSTITUTE(SUBSTITUTE(SUBSTITUTE(SUBSTITUTE(SUBSTITUTE(J13,"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13&amp;" "&amp;B13&amp;" 指揮官 S",Troops!$A:$A,0)&amp;":AJ"&amp;MATCH(A13&amp;" "&amp;B13&amp;" 指揮官 E",Troops!$A:$A,0))),myConcat(INDIRECT("Troops!AJ"&amp;MATCH(A13&amp;" "&amp;B13&amp;" 指揮官 S",Troops!$A:$A,0)))),CHAR(10),"***兵士",CHAR(10),"|名称|種別|コスト|&gt;|雇用条件|指揮枠|行軍|",CHAR(10),IFERROR(myConcat(INDIRECT("Troops!AJ"&amp;MATCH(A13&amp;" "&amp;B13&amp;" 兵士 S",Troops!$A:$A,0)&amp;":AJ"&amp;MATCH(A13&amp;" "&amp;B13&amp;" 兵士 E",Troops!$A:$A,0))),myConcat(INDIRECT("Troops!AJ"&amp;MATCH(A13&amp;" "&amp;B13&amp;" 指揮官 S",Troops!$A:$A,0)))),"**守備隊",CHAR(10),"|種別|指揮官|兵士|備考|",CHAR(10),IFERROR(myConcat(INDIRECT("Defence!H"&amp;MATCH(A13&amp;" "&amp;B13&amp;" S",Defence!$A:$A,0)&amp;":H"&amp;MATCH(A13&amp;" "&amp;B13&amp;" E",Defence!$A:$A,0))),myConcat(INDIRECT("Defence!H"&amp;MATCH(A13&amp;" "&amp;B13&amp;" S",Defence!$A:$A,0)))),CHAR(10),"**建造物",CHAR(10),"***首都要塞",CHAR(10),"|名称|管理力|指揮官雇用|兵士雇用|食糧庫|守備隊倍率|防壁強度|",CHAR(10),VLOOKUP(L13,Fort!$D:$M,10,FALSE),CHAR(10),"***陸上要塞",CHAR(10),"|名称|建造費|工期|管理力|指揮官雇用|兵士雇用|食糧庫|守備隊倍率|防壁強度|",CHAR(10),IF(R13="",IFERROR(myConcat(INDIRECT("Fort!N"&amp;MATCH(M13&amp;"1",Fort!$A:$A,0)&amp;":N"&amp;MATCH(M13&amp;O13,Fort!$A:$A,0))),myConcat(INDIRECT("Fort!N"&amp;MATCH(N13&amp;"1",Fort!$A:$A,0)))),IFERROR(myConcat(INDIRECT("Fort!O"&amp;MATCH(M13&amp;"1",Fort!$A:$A,0)&amp;":O"&amp;MATCH(M13&amp;O13,Fort!$A:$A,0))),myConcat(INDIRECT("Fort!O"&amp;MATCH(N13&amp;"1",Fort!$A:$A,0))))),CHAR(10),"***水中要塞",CHAR(10),IF(R13="",IFERROR("|名称|建造費|工期|管理力|指揮官雇用|兵士雇用|食糧庫|守備隊倍率|防壁強度|"&amp;CHAR(10)&amp;IFERROR(myConcat(INDIRECT("Fort!N"&amp;MATCH(N13&amp;"1",Fort!$A:$A,0)&amp;":N"&amp;MATCH(N13&amp;P13,Fort!$A:$A,0))),myConcat(INDIRECT("Fort!N"&amp;MATCH(N13&amp;"1",Fort!$A:$A,0)))),"建造不可"),IFERROR("|名称|建造費|工期|管理力|指揮官雇用|兵士雇用|食糧庫|守備隊倍率|防壁強度|"&amp;CHAR(10)&amp;IFERROR(myConcat(INDIRECT("Fort!O"&amp;MATCH(N13&amp;"1",Fort!$A:$A,0)&amp;":O"&amp;MATCH(N13&amp;P13,Fort!$A:$A,0))),myConcat(INDIRECT("Fort!O"&amp;MATCH(N13&amp;"1",Fort!$A:$A,0)))),"建造不可")),CHAR(10),"***研究所と寺院",CHAR(10),"|設備|費用|特殊効果|",CHAR(10),"|研究所|",IF(S13&lt;&gt;500,"''"&amp;S13&amp;"''",S13),"|",T13,"|",CHAR(10),"|寺院|",IF(U13&lt;&gt;400,"''"&amp;U13&amp;"''",U13),"|",V13,"|",CHAR(10),"**魔法",CHAR(10),"***魔法資源",CHAR(10),"|魔法土地|",W13,"|",CHAR(10),"|宝石収入|",SUBSTITUTE(SUBSTITUTE(SUBSTITUTE(SUBSTITUTE(SUBSTITUTE(SUBSTITUTE(SUBSTITUTE(SUBSTITUTE(X13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Slave);"),"|",CHAR(10),"|特殊機能|",Y13,"|",CHAR(10),"***魔法技能",CHAR(10),"|名称|雇用|固定魔力|変動魔力|研究力|特殊能力|",CHAR(10),IFERROR(myConcat(INDIRECT("MagicSkill!AM"&amp;MATCH(A13&amp;" "&amp;B13&amp;" S",MagicSkill!$A:$A,0)&amp;":AM"&amp;MATCH(A13&amp;" "&amp;B13&amp;" E",MagicSkill!$A:$A,0))),myConcat(INDIRECT("MagicSkill!AM"&amp;MATCH(A13&amp;" "&amp;B13&amp;" S",MagicSkill!$A:$A,0)))),CHAR(10),"***固有呪文",CHAR(10),IFERROR(CHAR(10)&amp;"|領域|名称|主系統|副系統|消費|使用場面|簡易分類|"&amp;CHAR(10)&amp;IFERROR(myConcat(INDIRECT("NationalSpellWork!E"&amp;MATCH(A13&amp;" "&amp;B13&amp;" S",NationalSpellWork!$A:$A,0)&amp;":E"&amp;MATCH(A13&amp;" "&amp;B13&amp;" E",NationalSpellWork!$A:$A,0))),myConcat(INDIRECT("NationalSpellWork!E"&amp;MATCH(A13&amp;" "&amp;B13&amp;" S",NationalSpellWork!$A:$A,0)))),"なし"),CHAR(10),"***固有アイテム",CHAR(10),IFERROR(IFERROR(myConcat(INDIRECT("NationalItemWork!E"&amp;MATCH(A13&amp;" "&amp;B13&amp;" S",NationalItemWork!$A:$A,0)&amp;":E"&amp;MATCH(A13&amp;" "&amp;B13&amp;" E",NationalItemWork!$A:$A,0))),myConcat(INDIRECT("NationalItemWork!E"&amp;MATCH(A13&amp;" "&amp;B13&amp;" S",NationalItemWork!$A:$A,0)))),"なし"),CHAR(10),"**聖職",CHAR(10),"***支配圏特殊効果",CHAR(10),IF(I13&lt;&gt;"",I13,"なし"),CHAR(10),"***聖職者特殊能力",CHAR(10),IF(K13&lt;&gt;"",K13,"なし"),CHAR(10))</f>
        <v xml:space="preserve">*Pangaea, Age of Revelry
Pangaeaは、自然との繋がりを持つ野性的な生物が住む森の国です。
サテュロス、ケンタウロス、そしてミノタウロスのような半人は、森の深部にある神聖なる木立の支配者に仕えます。
文明国の拡大は、Pangaeaの獣たちに自ら人工的な武器で武装することを強いました。
ミノタウロスは巨大な戦斧を用い、ケンタウロスは槍や長弓を用いるための訓練を受けます。
パンの魔法は女性たちを森へと誘い、そこで彼女らは野生へと落ちて全ての衣服を脱ぎ捨てます。
これらの女性はマイナデスと呼ばれ、その素手と歯で人間と戦うべく解き放たれます。
**国勢
|種族|サテュロス、ケンタウロス、ミノタウロス、パン|
|経済||
|気候||
|祝福||
**正規軍
***指揮官
|名称|種別|コスト|&gt;|雇用条件|指揮能力|行軍|
|BGCOLOR(#F5F5F5):Black Harpy|斥候|&amp;ref(Nation/C_Gold.jpg,nolink,25x25,Gold);25&amp;ref(Nation/C_Resource.jpg,nolink,25x25,Resource);1&amp;ref(Nation/C_Command.jpg,nolink,25x25,Commander Point);1|&amp;ref(Nation/R_Fort.jpg,nolink,25x25,Land Fortress);&amp;ref(Nation/R_Forest.jpg,nolink,25x25,Any Forest);||&amp;ref(Nation/Squad.jpg,nolink,25x25,Squad);1&amp;ref(Nation/LivingLead.jpg,nolink,25x25,Leadership);10|34&amp;ref(Nation/Stealthy.jpg,nolink,25x25,Stealthy (60));&amp;ref(Nation/Flying.jpg,nolink,25x25,Flying);&amp;ref(Nation/Forest-Survival.jpg,nolink,25x25,Forest Survival);|
|~|&gt;|&gt;|&gt;|&gt;|&gt;|BGCOLOR(#F5F5F5):空飛ぶ斥候。移動力が高く偵察能力は驚異的|
|BGCOLOR(#F5F5F5):Satyr Commander|指揮官|&amp;ref(Nation/C_Gold.jpg,nolink,25x25,Gold);40&amp;ref(Nation/C_Resource.jpg,nolink,25x25,Resource);5&amp;ref(Nation/C_Command.jpg,nolink,25x25,Commander Point);1|&amp;ref(Nation/R_Fort.jpg,nolink,25x25,Land Fortress);||&amp;ref(Nation/Squad.jpg,nolink,25x25,Squad);2&amp;ref(Nation/LivingLead.jpg,nolink,25x25,Leadership);40|18&amp;ref(Nation/Stealthy.jpg,nolink,25x25,Stealthy (40));&amp;ref(Nation/Forest-Survival.jpg,nolink,25x25,Forest Survival);|
|~|&gt;|&gt;|&gt;|&gt;|&gt;|BGCOLOR(#F5F5F5):潜伏可能な指揮官。指揮上限は控えめ|
|BGCOLOR(#F5F5F5):Minotaur Lord|指揮官|&amp;ref(Nation/C_Gold.jpg,nolink,25x25,Gold);70&amp;ref(Nation/C_Resource.jpg,nolink,25x25,Resource);8&amp;ref(Nation/C_Command.jpg,nolink,25x25,Commander Point);1|&amp;ref(Nation/R_Fort.jpg,nolink,25x25,Land Fortress);&amp;ref(Nation/R_Forest.jpg,nolink,25x25,Any Forest);||&amp;ref(Nation/Squad.jpg,nolink,25x25,Squad);2&amp;ref(Nation/LivingLead.jpg,nolink,25x25,Leadership);60|18&amp;ref(Nation/Forest-Survival.jpg,nolink,25x25,Forest Survival);|
|~|&gt;|&gt;|&gt;|&gt;|&gt;|BGCOLOR(#F5F5F5):標準的な指揮官。負傷すると特攻する点に注意が必要|
|BGCOLOR(#F5F5F5):Centauride Hierophantide|聖職者&amp;ref(Nation/Sacred.jpg,nolink,25x25,Sacred);|&amp;ref(Nation/C_Gold.jpg,nolink,25x25,Gold);120&amp;ref(Nation/C_Resource.jpg,nolink,25x25,Resource);3&amp;ref(Nation/C_Command.jpg,nolink,25x25,Commander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Leadership);5&amp;ref(Item/Inspirational.jpg,nolink,25x25,Inspirational (+1));|22&amp;ref(Nation/Stealthy.jpg,nolink,25x25,Stealthy (40));&amp;ref(Nation/Forest-Survival.jpg,nolink,25x25,Forest Survival);|
|~|&gt;|&gt;|&gt;|&gt;|&gt;|BGCOLOR(#F5F5F5):レベル1の聖職者。水か緑の魔法技能も持ち指揮も可能|
|BGCOLOR(#F5F5F5):Centaur Hierophant|聖職者&amp;ref(Nation/Sacred.jpg,nolink,25x25,Sacred);|&amp;ref(Nation/C_Gold.jpg,nolink,25x25,Gold);120&amp;ref(Nation/C_Resource.jpg,nolink,25x25,Resource);4&amp;ref(Nation/C_Command.jpg,nolink,25x25,Commander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Leadership);5&amp;ref(Item/Inspirational.jpg,nolink,25x25,Inspirational (+1));|22&amp;ref(Nation/Stealthy.jpg,nolink,25x25,Stealthy (40));&amp;ref(Nation/Forest-Survival.jpg,nolink,25x25,Forest Survival);|
|~|&gt;|&gt;|&gt;|&gt;|&gt;|BGCOLOR(#F5F5F5):レベル1の聖職者。地か緑の魔法技能も持ち指揮も可能|
|BGCOLOR(#F5F5F5):Dryad|聖職者&amp;ref(Nation/Sacred.jpg,nolink,25x25,Sacred);|&amp;ref(Nation/C_Gold.jpg,nolink,25x25,Gold);185&amp;ref(Nation/C_Resource.jpg,nolink,25x25,Resource);1&amp;ref(Nation/C_Command.jpg,nolink,25x25,Commander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Leadership);10&amp;ref(Item/Beastmaster.jpg,nolink,25x25,Beastmaster (+1));|18&amp;ref(Nation/Stealthy.jpg,nolink,25x25,Stealthy (65));&amp;ref(Nation/Forest-Survival.jpg,nolink,25x25,Forest Survival);|
|~|&gt;|&gt;|&gt;|&gt;|&gt;|BGCOLOR(#F5F5F5):レベル2の聖職者。水と緑の魔法技能も持ち奇襲部隊の指揮にも適する|
|BGCOLOR(#F5F5F5):Dryad Mother|聖職者&amp;ref(Nation/Sacred.jpg,nolink,25x25,Sacred);|&amp;ref(Nation/C_Gold.jpg,nolink,25x25,Gold);305&amp;ref(Nation/C_Resource.jpg,nolink,25x25,Resource);1&amp;ref(Nation/C_Command.jpg,nolink,25x25,Commander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Leadership);20+&amp;ref(Item/Beastmaster.jpg,nolink,25x25,Beastmaster (+2));|18&amp;ref(Nation/Stealthy.jpg,nolink,25x25,Stealthy (65));&amp;ref(Nation/Forest-Survival.jpg,nolink,25x25,Forest Survival);|
|~|&gt;|&gt;|&gt;|&gt;|&gt;|BGCOLOR(#F5F5F5):レベル2の聖職者。緑、水などの魔法技能も持つ|
|BGCOLOR(#F5F5F5):Pan|魔術師|&amp;ref(Nation/C_Gold.jpg,nolink,25x25,Gold);325&amp;ref(Nation/C_Resource.jpg,nolink,25x25,Resource);1&amp;ref(Nation/C_Command.jpg,nolink,25x25,Commander Point);4|&amp;ref(Nation/R_Fort.jpg,nolink,25x25,Land Fortress);|&amp;ref(Spell/P_Research.jpg,nolink,25x25,Lab Needed);|&amp;ref(Nation/Squad.jpg,nolink,25x25,Squad);3&amp;ref(Nation/LivingLead.jpg,nolink,25x25,Leadership);80&amp;ref(Nation/MagicLead.jpg,nolink,25x25,Magic Leadership);35+&amp;ref(Nation/UndeadLead.jpg,nolink,25x25,Undead Leadership);5+&amp;ref(Item/Beastmaster.jpg,nolink,25x25,Beastmaster (+3));|18&amp;ref(Nation/Stealthy.jpg,nolink,25x25,Stealthy (40));&amp;ref(Nation/Forest-Survival.jpg,nolink,25x25,Forest Survival);|
|~|&gt;|&gt;|&gt;|&gt;|&gt;|BGCOLOR(#F5F5F5):緑、地、血の魔法技能を持つ。驚異的魔力ながら雇用条件は緩い|
***兵士
|名称|種別|コスト|&gt;|雇用条件|指揮枠|行軍|
|BGCOLOR(#F5F5F5):Harpy|飛行兵|&amp;ref(Nation/C_Gold.jpg,nolink,25x25,Gold);7&amp;ref(Nation/C_Resource.jpg,nolink,25x25,Resource);1&amp;ref(Nation/C_Recruitment.jpg,nolink,25x25,Recruitment Point);3|&amp;ref(Nation/R_Fort.jpg,nolink,25x25,Land Fortress);&amp;ref(Nation/R_Forest.jpg,nolink,25x25,Any Forest);||&amp;ref(Nation/LivingLead.jpg,nolink,25x25,Living);|32&amp;ref(Nation/Stealthy.jpg,nolink,25x25,Stealthy (40));&amp;ref(Nation/Flying.jpg,nolink,25x25,Flying);&amp;ref(Nation/Forest-Survival.jpg,nolink,25x25,Forest Survival);|
|~|&gt;|&gt;|&gt;|&gt;|&gt;|BGCOLOR(#F5F5F5):爪の二連撃で戦う鳥女。臆病で不器用だが脆い後衛を狙える|
|BGCOLOR(#F5F5F5):Satyr Sneak|歩兵|&amp;ref(Nation/C_Gold.jpg,nolink,25x25,Gold);9&amp;ref(Nation/C_Resource.jpg,nolink,25x25,Resource);3&amp;ref(Nation/C_Recruitment.jpg,nolink,25x25,Recruitment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(60));&amp;ref(Nation/Forest-Survival.jpg,nolink,25x25,Forest Survival);|
|~|&gt;|&gt;|&gt;|&gt;|&gt;|BGCOLOR(#F5F5F5):槍を持つ軽歩兵。滞在する州に不安を撒き隠れるのも上手い|
|BGCOLOR(#F5F5F5):Satyr|歩兵|&amp;ref(Nation/C_Gold.jpg,nolink,25x25,Gold);9&amp;ref(Nation/C_Resource.jpg,nolink,25x25,Resource);4&amp;ref(Nation/C_Recruitment.jpg,nolink,25x25,Recruitment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(40));&amp;ref(Nation/Forest-Survival.jpg,nolink,25x25,Forest Survival);|
|~|&gt;|&gt;|&gt;|&gt;|&gt;|BGCOLOR(#F5F5F5):槍と投槍を持つ軽歩兵。統制不能で好き勝手に戦う|
|BGCOLOR(#F5F5F5):Satyr Warrior|歩兵|&amp;ref(Nation/C_Gold.jpg,nolink,25x25,Gold);13&amp;ref(Nation/C_Resource.jpg,nolink,25x25,Resource);5&amp;ref(Nation/C_Recruitment.jpg,nolink,25x25,Recruitment Point);21|&amp;ref(Nation/R_Fort.jpg,nolink,25x25,Land Fortress);||&amp;ref(Nation/LivingLead.jpg,nolink,25x25,Living);|16&amp;ref(Nation/Forest-Survival.jpg,nolink,25x25,Forest Survival);|
|~|&gt;|&gt;|&gt;|&gt;|&gt;|BGCOLOR(#F5F5F5):槍と盾を持つ軽歩兵。他のSatyrと違い命令を聞いてくれる|
|BGCOLOR(#F5F5F5):Reveler|歩兵|&amp;ref(Nation/C_Gold.jpg,nolink,25x25,Gold);16&amp;ref(Nation/C_Resource.jpg,nolink,25x25,Resource);3&amp;ref(Nation/C_Recruitment.jpg,nolink,25x25,Recruitment Point);14|&amp;ref(Nation/R_Fort.jpg,nolink,25x25,Land Fortress);||&amp;ref(Nation/LivingLead.jpg,nolink,25x25,Living);&amp;ref(Nation/Undisciplined.jpg,nolink,25x25,Undisciplined);|16&amp;ref(Nation/Stealthy.jpg,nolink,25x25,Stealthy (40));&amp;ref(Nation/Forest-Survival.jpg,nolink,25x25,Forest Survival);|
|~|&gt;|&gt;|&gt;|&gt;|&gt;|BGCOLOR(#F5F5F5):槍を持つ軽装狂戦士。統制不能だが戦闘力は侮り難い|
|BGCOLOR(#F5F5F5):Minotaur|歩兵|&amp;ref(Nation/C_Gold.jpg,nolink,25x25,Gold);40&amp;ref(Nation/C_Resource.jpg,nolink,25x25,Resource);8&amp;ref(Nation/C_Recruitment.jpg,nolink,25x25,Recruitment Point);6|&amp;ref(Nation/R_Fort.jpg,nolink,25x25,Land Fortress);&amp;ref(Nation/R_Forest.jpg,nolink,25x25,Any Forest);||&amp;ref(Nation/LivingLead.jpg,nolink,25x25,Living);&amp;ref(Nation/Undisciplined.jpg,nolink,25x25,Undisciplined);|16&amp;ref(Nation/Forest-Survival.jpg,nolink,25x25,Forest Survival);|
|~|&gt;|&gt;|&gt;|&gt;|&gt;|BGCOLOR(#F5F5F5):戦斧を持つ軽装狂戦士。人間大以下の敵には蹂躙を仕掛ける|
|BGCOLOR(#F5F5F5):Minotaur Warrior|歩兵|&amp;ref(Nation/C_Gold.jpg,nolink,25x25,Gold);50&amp;ref(Nation/C_Resource.jpg,nolink,25x25,Resource);10&amp;ref(Nation/C_Recruitment.jpg,nolink,25x25,Recruitment Point);18|&amp;ref(Nation/R_Fort.jpg,nolink,25x25,Land Fortress);||&amp;ref(Nation/LivingLead.jpg,nolink,25x25,Living);|16&amp;ref(Nation/Forest-Survival.jpg,nolink,25x25,Forest Survival);|
|~|&gt;|&gt;|&gt;|&gt;|&gt;|BGCOLOR(#F5F5F5):戦斧を持つ軽装狂戦士。こちらは命令を聞く|
|BGCOLOR(#F5F5F5):Centauride|射手|&amp;ref(Nation/C_Gold.jpg,nolink,25x25,Gold);25&amp;ref(Nation/C_Resource.jpg,nolink,25x25,Resource);3&amp;ref(Nation/C_Recruitment.jpg,nolink,25x25,Recruitment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|~|&gt;|&gt;|&gt;|&gt;|&gt;|BGCOLOR(#F5F5F5):極めて高い精度を持つ弓兵。力も人間より強い|
|BGCOLOR(#F5F5F5):Centaur|射手|&amp;ref(Nation/C_Gold.jpg,nolink,25x25,Gold);25&amp;ref(Nation/C_Resource.jpg,nolink,25x25,Resource);4&amp;ref(Nation/C_Recruitment.jpg,nolink,25x25,Recruitment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|~|&gt;|&gt;|&gt;|&gt;|&gt;|BGCOLOR(#F5F5F5):高い精度を持つ長弓兵。一発の威力や射程で勝る|
|BGCOLOR(#F5F5F5):Centauride Warrior|歩兵|&amp;ref(Nation/C_Gold.jpg,nolink,25x25,Gold);30&amp;ref(Nation/C_Resource.jpg,nolink,25x25,Resource);11&amp;ref(Nation/C_Recruitment.jpg,nolink,25x25,Recruitment Point);17|&amp;ref(Nation/R_Fort.jpg,nolink,25x25,Land Fortress);||&amp;ref(Nation/LivingLead.jpg,nolink,25x25,Living);|20&amp;ref(Nation/Stealthy.jpg,nolink,25x25,Stealthy (40));&amp;ref(Nation/Forest-Survival.jpg,nolink,25x25,Forest Survival);|
|~|&gt;|&gt;|&gt;|&gt;|&gt;|BGCOLOR(#F5F5F5):槍、投槍、盾を持つ軽歩兵。馬の下半身を活かし騎兵の役目を果たす|
|BGCOLOR(#F5F5F5):Centaur Warrior|歩兵|&amp;ref(Nation/C_Gold.jpg,nolink,25x25,Gold);35&amp;ref(Nation/C_Resource.jpg,nolink,25x25,Resource);11&amp;ref(Nation/C_Recruitment.jpg,nolink,25x25,Recruitment Point);21|&amp;ref(Nation/R_Fort.jpg,nolink,25x25,Land Fortress);||&amp;ref(Nation/LivingLead.jpg,nolink,25x25,Living);|20&amp;ref(Nation/Stealthy.jpg,nolink,25x25,Stealthy (40));&amp;ref(Nation/Forest-Survival.jpg,nolink,25x25,Forest Survival);|
|~|&gt;|&gt;|&gt;|&gt;|&gt;|BGCOLOR(#F5F5F5):軽突撃槍と盾を持つ軽装狂戦士。正面からの殴り合いでも強力|
|BGCOLOR(#F5F5F5):White Centaur|歩兵&amp;ref(Nation/Sacred.jpg,nolink,25x25,Sacred);|&amp;ref(Nation/C_Gold.jpg,nolink,25x25,Gold);55&amp;ref(Nation/C_Resource.jpg,nolink,25x25,Resource);12&amp;ref(Nation/C_Recruitment.jpg,nolink,25x25,Recruitment Point);29|&amp;ref(Nation/R_Capital.jpg,nolink,25x25,National Capital);|&amp;ref(Spell/P_Holy.jpg,nolink,25x25,Temple Needed);|&amp;ref(Nation/LivingLead.jpg,nolink,25x25,Living);|20&amp;ref(Nation/Stealthy.jpg,nolink,25x25,Stealthy (40));&amp;ref(Nation/Forest-Survival.jpg,nolink,25x25,Forest Survival);|
|~|&gt;|&gt;|&gt;|&gt;|&gt;|BGCOLOR(#F5F5F5):軽突撃槍、投槍、盾を持つ軽装狂戦士。強力な上に奇襲攻撃にも使える|
|BGCOLOR(#F5F5F5):Maenad|歩兵|&amp;ref(Nation/C_Gold.jpg,nolink,25x25,Gold);0&amp;ref(Nation/C_Resource.jpg,nolink,25x25,Resource);1&amp;ref(Nation/C_Recruitment.jpg,nolink,25x25,Recruitment Point);2|&amp;ref(Nation/Monster-Summoner.jpg,nolink,25x25,Monster Summoner (Free));||&amp;ref(Nation/LivingLead.jpg,nolink,25x25,Living);&amp;ref(Nation/Undisciplined.jpg,nolink,25x25,Undisciplined);|16&amp;ref(Nation/Forest-Survival.jpg,nolink,25x25,Forest Survival);|
|~|&gt;|&gt;|&gt;|&gt;|&gt;|BGCOLOR(#F5F5F5):爪で戦う裸の人間。弱いが士気は高く弾避けに向く|
**守備隊
|種別|指揮官|兵士|備考|
|陸上下位|Minotaur Lord|Satyr Warrior:10　Satyr:10　Harpy:10||
|陸上上位|Centaur Hierophant|Centaur:5　Centaur Warrior:5||
|陸上要塞|Centaur Hierophant|Centaur:5||
**建造物
***首都要塞
|名称|管理力|指揮官雇用|兵士雇用|食糧庫|守備隊倍率|防壁強度|
|Bramble Fort|25|+1|+75%|200|1.5|150|
***陸上要塞
|名称|建造費|工期|管理力|指揮官雇用|兵士雇用|食糧庫|守備隊倍率|防壁強度|
|Palisades|''900''|4|15|+0|+50%|100|1|100|
***水中要塞
建造不可
***研究所と寺院
|設備|費用|特殊効果|
|研究所|''500（森林のみ250）''||
|寺院|''400（森林のみ200）''|血の供犠を実行可能|
**魔法
***魔法資源
|魔法土地|The Grove of Gaia|
|宝石収入|&amp;ref(Spell/V_Nature.jpg,nolink,25x25,Nature Gem);6|
|特殊機能||
***魔法技能
|名称|雇用|固定魔力|変動魔力|研究力|特殊能力|
|Centauride Hierophantide|&amp;ref(Nation/R_Fort.jpg,nolink,25x25,Land Fortress);&amp;ref(Nation/R_Forest.jpg,nolink,25x25,Any Forest);|&amp;ref(Spell/P_Holy.jpg,nolink,25x25,Holy);1|&amp;ref(Spell/P_Water.jpg,nolink,25x25,Water);&amp;ref(Spell/P_Nature.jpg,nolink,25x25,Nature);+1:100%|&amp;ref(Spell/P_Research.jpg,nolink,25x25,Research);7|&amp;ref(Nation/Sacred.jpg,nolink,25x25,Sacred);|
|Centaur Hierophant|&amp;ref(Nation/R_Fort.jpg,nolink,25x25,Land Fortress);&amp;ref(Nation/R_Forest.jpg,nolink,25x25,Any Forest);|&amp;ref(Spell/P_Holy.jpg,nolink,25x25,Holy);1|&amp;ref(Spell/P_Earth.jpg,nolink,25x25,Earth);&amp;ref(Spell/P_Nature.jpg,nolink,25x25,Nature);+1:100%|&amp;ref(Spell/P_Research.jpg,nolink,25x25,Research);7|&amp;ref(Nation/Sacred.jpg,nolink,25x25,Sacred);|
|Dryad|&amp;ref(Nation/R_Fort.jpg,nolink,25x25,Land Fortress);|&amp;ref(Spell/P_Water.jpg,nolink,25x25,Water);1&amp;ref(Spell/P_Nature.jpg,nolink,25x25,Nature);1&amp;ref(Spell/P_Holy.jpg,nolink,25x25,Holy);2||&amp;ref(Spell/P_Research.jpg,nolink,25x25,Research);9|&amp;ref(Nation/Sacred.jpg,nolink,25x25,Sacred);|
|Dryad Mother|&amp;ref(Nation/R_Fort.jpg,nolink,25x25,Land Fortress);|&amp;ref(Spell/P_Water.jpg,nolink,25x25,Water);1&amp;ref(Spell/P_Nature.jpg,nolink,25x25,Nature);2&amp;ref(Spell/P_Holy.jpg,nolink,25x25,Holy);2|&amp;ref(Spell/P_Water.jpg,nolink,25x25,Water);&amp;ref(Spell/P_Earth.jpg,nolink,25x25,Earth);+1:100%&amp;br;&amp;ref(Spell/P_Water.jpg,nolink,25x25,Water);&amp;ref(Spell/P_Earth.jpg,nolink,25x25,Earth);&amp;ref(Spell/P_Nature.jpg,nolink,25x25,Nature);+1:10%|&amp;ref(Spell/P_Research.jpg,nolink,25x25,Research);13+|&amp;ref(Nation/Sacred.jpg,nolink,25x25,Sacred);|
|Pan|&amp;ref(Nation/R_Fort.jpg,nolink,25x25,Land Fortress);|&amp;ref(Spell/P_Earth.jpg,nolink,25x25,Earth);1&amp;ref(Spell/P_Nature.jpg,nolink,25x25,Nature);4&amp;ref(Spell/P_Blood.jpg,nolink,25x25,Blood);1|&amp;ref(Spell/P_Earth.jpg,nolink,25x25,Earth);&amp;ref(Spell/P_Blood.jpg,nolink,25x25,Blood);+1:100%&amp;br;&amp;ref(Spell/P_Earth.jpg,nolink,25x25,Earth);&amp;ref(Spell/P_Nature.jpg,nolink,25x25,Nature);&amp;ref(Spell/P_Blood.jpg,nolink,25x25,Blood);+1:10%|&amp;ref(Spell/P_Research.jpg,nolink,25x25,Research);19+||
|Hamadryad|&amp;ref(Item/Master-Ritualist.jpg,nolink,25x25,Ritual Spell);|&amp;ref(Spell/P_Nature.jpg,nolink,25x25,Nature);3||&amp;ref(Spell/P_Research.jpg,nolink,25x25,Research);7|&amp;ref(Nation/Inept-Researcher.jpg,nolink,25x25,Inept Researcher (-4));&amp;ref(Nation/Innate-Spellcaster.jpg,nolink,25x25,Innate Spellcaster (1));|
***固有呪文
|領域|名称|主系統|副系統|消費|使用場面|簡易分類|
|Conjuration Lv5|Monster Boar|&amp;ref(Spell/P_Nature.jpg,nolink,25x25,Nature);3||&amp;ref(Spell/V_Nature.jpg,nolink,25x25,Nature Gem);10|儀式/陸上専用|災害誘発|
|~|~|&gt;|&gt;|&gt;|&gt;|指定した州にMonster Boarを潜伏させ不安度を増加させます|
|Alteration Lv0|Grow Fortress|&amp;ref(Spell/P_Nature.jpg,nolink,25x25,Nature);4||&amp;ref(Spell/V_Nature.jpg,nolink,25x25,Nature Gem);35|儀式/森林・海中限定|要塞建設|
|~|~|&gt;|&gt;|&gt;|&gt;|州に陸海に応じた種類の要塞を即座に建設します|
|Enchantment Lv0|Tune of Fear|&amp;ref(Spell/P_Nature.jpg,nolink,25x25,Nature);1|||戦闘/陸上専用|恐怖|
|~|~|&gt;|&gt;|&gt;|&gt;|周囲広範囲の敵に恐怖を植え付けます|
|Enchantment Lv0|Tune of Growth|&amp;ref(Spell/P_Nature.jpg,nolink,25x25,Nature);1|||戦闘/陸上専用|捕縛|
|~|~|&gt;|&gt;|&gt;|&gt;|周囲広範囲の敵を蔓で捕縛し動きを封じます|
|Enchantment Lv0|Tune of Dancing Death|&amp;ref(Spell/P_Nature.jpg,nolink,25x25,Nature);1|||戦闘/陸上専用|疲労|
|~|~|&gt;|&gt;|&gt;|&gt;|周囲広範囲の敵を疲労させようと試みます|
|Enchantment Lv5|Awaken Hamadryad|&amp;ref(Spell/P_Nature.jpg,nolink,25x25,Nature);4||&amp;ref(Spell/V_Nature.jpg,nolink,25x25,Nature Gem);25|儀式/森林限定|指揮官召喚|
|~|~|&gt;|&gt;|&gt;|&gt;|緑魔法を使う固定された木の精霊Hamadryadを召喚します|
***固有アイテム
なし
**聖職
***支配圏特殊効果
なし
***聖職者特殊能力
なし
</v>
      </c>
    </row>
    <row r="14" spans="1:29" x14ac:dyDescent="0.15">
      <c r="A14" t="s">
        <v>2908</v>
      </c>
      <c r="B14" t="s">
        <v>2932</v>
      </c>
      <c r="C14" t="s">
        <v>2933</v>
      </c>
      <c r="D14" t="s">
        <v>3092</v>
      </c>
      <c r="E14" s="10" t="s">
        <v>6484</v>
      </c>
      <c r="F14" s="10" t="s">
        <v>6485</v>
      </c>
      <c r="G14" s="10" t="s">
        <v>6480</v>
      </c>
      <c r="J14" t="s">
        <v>3070</v>
      </c>
      <c r="L14" t="s">
        <v>3075</v>
      </c>
      <c r="M14" t="s">
        <v>3080</v>
      </c>
      <c r="N14" t="s">
        <v>6487</v>
      </c>
      <c r="O14">
        <v>2</v>
      </c>
      <c r="P14">
        <v>2</v>
      </c>
      <c r="Q14">
        <v>0</v>
      </c>
      <c r="S14">
        <v>500</v>
      </c>
      <c r="U14">
        <v>400</v>
      </c>
      <c r="W14" t="s">
        <v>6481</v>
      </c>
      <c r="X14" t="s">
        <v>6482</v>
      </c>
      <c r="Y14" t="s">
        <v>6483</v>
      </c>
      <c r="Z14" t="str">
        <f t="shared" si="0"/>
        <v>|BGCOLOR(#FDFDFD):[[&amp;ref(Agartha.jpg,nolink,50x65,Agartha, Pale Ones);&gt;./Agartha]]</v>
      </c>
      <c r="AA14" t="str">
        <f t="shared" ca="1" si="1"/>
        <v>|BGCOLOR(#FAEBD7):[[''Agartha''&gt;./Agartha]]</v>
      </c>
      <c r="AB14"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v>
      </c>
      <c r="AC14" t="str">
        <f ca="1">CONCATENATE("*",B14,", ",C14,CHAR(10),E14,CHAR(10),"**国勢",CHAR(10),"|種族|",F14,"|",CHAR(10),"|経済|",G14,"|",CHAR(10),"|気候|",IF(H14&lt;&gt;"",REPT(SUBSTITUTE(SUBSTITUTE(LEFT(H14,4),"Heat","&amp;ref(Spell/S_Heat.jpg,nolink,25x25,Heat);"),"Cold","&amp;ref(Spell/S_Cold.jpg,nolink,25x25,Cold);"),RIGHT(H14,1)),""),"|",CHAR(10),"|祝福|",SUBSTITUTE(SUBSTITUTE(SUBSTITUTE(SUBSTITUTE(SUBSTITUTE(SUBSTITUTE(SUBSTITUTE(SUBSTITUTE(J14,"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14&amp;" "&amp;B14&amp;" 指揮官 S",Troops!$A:$A,0)&amp;":AJ"&amp;MATCH(A14&amp;" "&amp;B14&amp;" 指揮官 E",Troops!$A:$A,0))),myConcat(INDIRECT("Troops!AJ"&amp;MATCH(A14&amp;" "&amp;B14&amp;" 指揮官 S",Troops!$A:$A,0)))),CHAR(10),"***兵士",CHAR(10),"|名称|種別|コスト|&gt;|雇用条件|指揮枠|行軍|",CHAR(10),IFERROR(myConcat(INDIRECT("Troops!AJ"&amp;MATCH(A14&amp;" "&amp;B14&amp;" 兵士 S",Troops!$A:$A,0)&amp;":AJ"&amp;MATCH(A14&amp;" "&amp;B14&amp;" 兵士 E",Troops!$A:$A,0))),myConcat(INDIRECT("Troops!AJ"&amp;MATCH(A14&amp;" "&amp;B14&amp;" 指揮官 S",Troops!$A:$A,0)))),"**守備隊",CHAR(10),"|種別|指揮官|兵士|備考|",CHAR(10),IFERROR(myConcat(INDIRECT("Defence!H"&amp;MATCH(A14&amp;" "&amp;B14&amp;" S",Defence!$A:$A,0)&amp;":H"&amp;MATCH(A14&amp;" "&amp;B14&amp;" E",Defence!$A:$A,0))),myConcat(INDIRECT("Defence!H"&amp;MATCH(A14&amp;" "&amp;B14&amp;" S",Defence!$A:$A,0)))),CHAR(10),"**建造物",CHAR(10),"***首都要塞",CHAR(10),"|名称|管理力|指揮官雇用|兵士雇用|食糧庫|守備隊倍率|防壁強度|",CHAR(10),VLOOKUP(L14,Fort!$D:$M,10,FALSE),CHAR(10),"***陸上要塞",CHAR(10),"|名称|建造費|工期|管理力|指揮官雇用|兵士雇用|食糧庫|守備隊倍率|防壁強度|",CHAR(10),IF(R14="",IFERROR(myConcat(INDIRECT("Fort!N"&amp;MATCH(M14&amp;"1",Fort!$A:$A,0)&amp;":N"&amp;MATCH(M14&amp;O14,Fort!$A:$A,0))),myConcat(INDIRECT("Fort!N"&amp;MATCH(N14&amp;"1",Fort!$A:$A,0)))),IFERROR(myConcat(INDIRECT("Fort!O"&amp;MATCH(M14&amp;"1",Fort!$A:$A,0)&amp;":O"&amp;MATCH(M14&amp;O14,Fort!$A:$A,0))),myConcat(INDIRECT("Fort!O"&amp;MATCH(N14&amp;"1",Fort!$A:$A,0))))),CHAR(10),"***水中要塞",CHAR(10),IF(R14="",IFERROR("|名称|建造費|工期|管理力|指揮官雇用|兵士雇用|食糧庫|守備隊倍率|防壁強度|"&amp;CHAR(10)&amp;IFERROR(myConcat(INDIRECT("Fort!N"&amp;MATCH(N14&amp;"1",Fort!$A:$A,0)&amp;":N"&amp;MATCH(N14&amp;P14,Fort!$A:$A,0))),myConcat(INDIRECT("Fort!N"&amp;MATCH(N14&amp;"1",Fort!$A:$A,0)))),"建造不可"),IFERROR("|名称|建造費|工期|管理力|指揮官雇用|兵士雇用|食糧庫|守備隊倍率|防壁強度|"&amp;CHAR(10)&amp;IFERROR(myConcat(INDIRECT("Fort!O"&amp;MATCH(N14&amp;"1",Fort!$A:$A,0)&amp;":O"&amp;MATCH(N14&amp;P14,Fort!$A:$A,0))),myConcat(INDIRECT("Fort!O"&amp;MATCH(N14&amp;"1",Fort!$A:$A,0)))),"建造不可")),CHAR(10),"***研究所と寺院",CHAR(10),"|設備|費用|特殊効果|",CHAR(10),"|研究所|",IF(S14&lt;&gt;500,"''"&amp;S14&amp;"''",S14),"|",T14,"|",CHAR(10),"|寺院|",IF(U14&lt;&gt;400,"''"&amp;U14&amp;"''",U14),"|",V14,"|",CHAR(10),"**魔法",CHAR(10),"***魔法資源",CHAR(10),"|魔法土地|",W14,"|",CHAR(10),"|宝石収入|",SUBSTITUTE(SUBSTITUTE(SUBSTITUTE(SUBSTITUTE(SUBSTITUTE(SUBSTITUTE(SUBSTITUTE(SUBSTITUTE(X14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Slave);"),"|",CHAR(10),"|特殊機能|",Y14,"|",CHAR(10),"***魔法技能",CHAR(10),"|名称|雇用|固定魔力|変動魔力|研究力|特殊能力|",CHAR(10),IFERROR(myConcat(INDIRECT("MagicSkill!AM"&amp;MATCH(A14&amp;" "&amp;B14&amp;" S",MagicSkill!$A:$A,0)&amp;":AM"&amp;MATCH(A14&amp;" "&amp;B14&amp;" E",MagicSkill!$A:$A,0))),myConcat(INDIRECT("MagicSkill!AM"&amp;MATCH(A14&amp;" "&amp;B14&amp;" S",MagicSkill!$A:$A,0)))),CHAR(10),"***固有呪文",CHAR(10),IFERROR(CHAR(10)&amp;"|領域|名称|主系統|副系統|消費|使用場面|簡易分類|"&amp;CHAR(10)&amp;IFERROR(myConcat(INDIRECT("NationalSpellWork!E"&amp;MATCH(A14&amp;" "&amp;B14&amp;" S",NationalSpellWork!$A:$A,0)&amp;":E"&amp;MATCH(A14&amp;" "&amp;B14&amp;" E",NationalSpellWork!$A:$A,0))),myConcat(INDIRECT("NationalSpellWork!E"&amp;MATCH(A14&amp;" "&amp;B14&amp;" S",NationalSpellWork!$A:$A,0)))),"なし"),CHAR(10),"***固有アイテム",CHAR(10),IFERROR(IFERROR(myConcat(INDIRECT("NationalItemWork!E"&amp;MATCH(A14&amp;" "&amp;B14&amp;" S",NationalItemWork!$A:$A,0)&amp;":E"&amp;MATCH(A14&amp;" "&amp;B14&amp;" E",NationalItemWork!$A:$A,0))),myConcat(INDIRECT("NationalItemWork!E"&amp;MATCH(A14&amp;" "&amp;B14&amp;" S",NationalItemWork!$A:$A,0)))),"なし"),CHAR(10),"**聖職",CHAR(10),"***支配圏特殊効果",CHAR(10),IF(I14&lt;&gt;"",I14,"なし"),CHAR(10),"***聖職者特殊能力",CHAR(10),IF(K14&lt;&gt;"",K14,"なし"),CHAR(10))</f>
        <v xml:space="preserve">*Agartha, Pale Ones
Roots of the Earthの下にある暗き洞穴には、奇妙な単眼の人型種族が進化しました。
太陽に触れられることなく、彼らはPale Oneとして人間に知られるようになりました。
Pale Oneは完全な暗視能力と鰓を生まれ持ち、地底の川や湖、そして洞穴の広間に住みます。
Pale Pneの成長は止まることがなく、古きものは巨大な体躯にまで成長することができます。
Ancient Oneの中でも最も賢明なものたちは、強大な力を持つ魔法神官、Oracleとして知られます。
Oracleは大きな洞穴の広間に集い、そこで彼らはPale Oneの運命を予知します。
**国勢
|種族|青白き者|
|経済|洞窟の要塞に税収/資源ボーナス|
|気候||
|祝福|&amp;ref(Spell/P_Earth.jpg,nolink,30x30,Earth);+2|
**正規軍
***指揮官
|名称|種別|コスト|&gt;|雇用条件|指揮能力|行軍|
|BGCOLOR(#F5F5F5):Pale One Scout|斥候|&amp;ref(Nation/C_Gold.jpg,nolink,25x25,Gold);20&amp;ref(Nation/C_Resource.jpg,nolink,25x25,Resource);7&amp;ref(Nation/C_Command.jpg,nolink,25x25,Commander Point);1|&amp;ref(Nation/R_Fort.jpg,nolink,25x25,Land Fortress);&amp;ref(Nation/R_Cave.jpg,nolink,25x25,Any Cave);|||14&amp;ref(Nation/Stealthy.jpg,nolink,25x25,Stealthy (50));&amp;ref(Nation/Amphibian.jpg,nolink,25x25,Amphibian);&amp;ref(Nation/Mountain-Survival.jpg,nolink,25x25,Mountain Survival);|
|~|&gt;|&gt;|&gt;|&gt;|&gt;|BGCOLOR(#F5F5F5):水陸両棲の斥候。海に入れる一方で森の通過は苦手|
|BGCOLOR(#F5F5F5):Pale One Commander|指揮官|&amp;ref(Nation/C_Gold.jpg,nolink,25x25,Gold);35&amp;ref(Nation/C_Resource.jpg,nolink,25x25,Resource);19&amp;ref(Nation/C_Command.jpg,nolink,25x25,Commander Point);1|&amp;ref(Nation/R_Fort.jpg,nolink,25x25,Land Fortress);&amp;ref(Nation/R_Cave.jpg,nolink,25x25,Any Cave);||&amp;ref(Nation/Squad.jpg,nolink,25x25,Squad);2&amp;ref(Nation/LivingLead.jpg,nolink,25x25,Leadership);60|10&amp;ref(Nation/Amphibian.jpg,nolink,25x25,Amphibian);|
|~|&gt;|&gt;|&gt;|&gt;|&gt;|BGCOLOR(#F5F5F5):標準的な指揮官。種族的な水陸両棲のため汎用性は高い|
|BGCOLOR(#F5F5F5):Troglodyte Lord|指揮官|&amp;ref(Nation/C_Gold.jpg,nolink,25x25,Gold);65&amp;ref(Nation/C_Resource.jpg,nolink,25x25,Resource);1&amp;ref(Nation/C_Command.jpg,nolink,25x25,Commander Point);1|&amp;ref(Nation/R_Fort.jpg,nolink,25x25,Land Fortress);||&amp;ref(Nation/Squad.jpg,nolink,25x25,Squad);1&amp;ref(Nation/LivingLead.jpg,nolink,25x25,Leadership);10|18|
|~|&gt;|&gt;|&gt;|&gt;|&gt;|BGCOLOR(#F5F5F5):戦闘力に優れる指揮官。指揮自体は下手|
|BGCOLOR(#F5F5F5):Ancient Lord|指揮官&amp;ref(Nation/Sacred.jpg,nolink,25x25,Sacred);|&amp;ref(Nation/C_Gold.jpg,nolink,25x25,Gold);125&amp;ref(Nation/C_Resource.jpg,nolink,25x25,Resource);21&amp;ref(Nation/C_Command.jpg,nolink,25x25,Commander Point);1|&amp;ref(Nation/R_Fort.jpg,nolink,25x25,Land Fortress);|&amp;ref(Spell/P_Holy.jpg,nolink,25x25,Temple Needed);|&amp;ref(Nation/Squad.jpg,nolink,25x25,Squad);3&amp;ref(Nation/LivingLead.jpg,nolink,25x25,Leadership);80&amp;ref(Item/Inspirational.jpg,nolink,25x25,Inspirational (+1));|14&amp;ref(Nation/Amphibian.jpg,nolink,25x25,Amphibian);|
|~|&gt;|&gt;|&gt;|&gt;|&gt;|BGCOLOR(#F5F5F5):上位指揮官。歩幅の分か行軍も早め|
|BGCOLOR(#F5F5F5):Engraver|魔術師&amp;ref(Nation/Sacred.jpg,nolink,25x25,Sacred);|&amp;ref(Nation/C_Gold.jpg,nolink,25x25,Gold);70&amp;ref(Nation/C_Resource.jpg,nolink,25x25,Resource);4&amp;ref(Nation/C_Command.jpg,nolink,25x25,Commander Point);2|&amp;ref(Nation/R_Fort.jpg,nolink,25x25,Land Fortress);&amp;ref(Nation/R_Cave.jpg,nolink,25x25,Any Cave);|&amp;ref(Spell/P_Research.jpg,nolink,25x25,Lab Needed);&amp;ref(Spell/P_Holy.jpg,nolink,25x25,Temple Needed);|&amp;ref(Nation/Squad.jpg,nolink,25x25,Squad);1&amp;ref(Nation/MagicLead.jpg,nolink,25x25,Magic Leadership);5|14&amp;ref(Nation/Amphibian.jpg,nolink,25x25,Amphibian);|
|~|&gt;|&gt;|&gt;|&gt;|&gt;|BGCOLOR(#F5F5F5):地の魔法技能を持つ。研究が得意|
|BGCOLOR(#F5F5F5):Earth Reader|聖職者&amp;ref(Nation/Sacred.jpg,nolink,25x25,Sacred);|&amp;ref(Nation/C_Gold.jpg,nolink,25x25,Gold);185&amp;ref(Nation/C_Resource.jpg,nolink,25x25,Resource);1&amp;ref(Nation/C_Command.jpg,nolink,25x25,Commander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Leadership);10+&amp;ref(Nation/UndeadLead.jpg,nolink,25x25,Undead Leadership);0+|14&amp;ref(Nation/Amphibian.jpg,nolink,25x25,Amphibian);|
|~|&gt;|&gt;|&gt;|&gt;|&gt;|BGCOLOR(#F5F5F5):レベル1の聖職者。地などの魔法技能も持つ|
|BGCOLOR(#F5F5F5):Oracle of Subterranean Waters|聖職者&amp;ref(Nation/Sacred.jpg,nolink,25x25,Sacred);|&amp;ref(Nation/C_Gold.jpg,nolink,25x25,Gold);355&amp;ref(Nation/C_Resource.jpg,nolink,25x25,Resource);1&amp;ref(Nation/C_Command.jpg,nolink,25x25,Commander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Leadership);30+|16&amp;ref(Nation/Amphibian.jpg,nolink,25x25,Amphibian);|
|~|&gt;|&gt;|&gt;|&gt;|&gt;|BGCOLOR(#F5F5F5):レベル3の聖職者。地と水の魔法技能も持つ|
|BGCOLOR(#F5F5F5):Oracle of Subterranean Fires|聖職者&amp;ref(Nation/Sacred.jpg,nolink,25x25,Sacred);|&amp;ref(Nation/C_Gold.jpg,nolink,25x25,Gold);355&amp;ref(Nation/C_Resource.jpg,nolink,25x25,Resource);1&amp;ref(Nation/C_Command.jpg,nolink,25x25,Commander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Needed);|&amp;ref(Nation/Squad.jpg,nolink,25x25,Squad);2&amp;ref(Nation/LivingLead.jpg,nolink,25x25,Leadership);45+&amp;ref(Nation/MagicLead.jpg,nolink,25x25,Magic Leadership);30+|16&amp;ref(Nation/Amphibian.jpg,nolink,25x25,Amphibian);|
|~|&gt;|&gt;|&gt;|&gt;|&gt;|BGCOLOR(#F5F5F5):レベル3の聖職者。地と火の魔法技能も持つ|
|BGCOLOR(#F5F5F5):Oracle of the Dead|聖職者&amp;ref(Nation/Sacred.jpg,nolink,25x25,Sacred);|&amp;ref(Nation/C_Gold.jpg,nolink,25x25,Gold);355&amp;ref(Nation/C_Resource.jpg,nolink,25x25,Resource);1&amp;ref(Nation/C_Command.jpg,nolink,25x25,Commander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Leadership);25+&amp;ref(Nation/UndeadLead.jpg,nolink,25x25,Undead Leadership);30+|16&amp;ref(Nation/Amphibian.jpg,nolink,25x25,Amphibian);|
|~|&gt;|&gt;|&gt;|&gt;|&gt;|BGCOLOR(#F5F5F5):レベル3の聖職者。地と死の魔法技能も持つ|
|BGCOLOR(#F5F5F5):Olm Sage|魔術師&amp;ref(Nation/Sacred.jpg,nolink,25x25,Sacred);|&amp;ref(Nation/C_Gold.jpg,nolink,25x25,Gold);175&amp;ref(Nation/C_Resource.jpg,nolink,25x25,Resource);1&amp;ref(Nation/C_Command.jpg,nolink,25x25,Commander Point);2|&amp;ref(Nation/R_Capital.jpg,nolink,25x25,National Capital);&amp;ref(Nation/R_Cave.jpg,nolink,25x25,Any Cave);|&amp;ref(Spell/P_Research.jpg,nolink,25x25,Lab Needed);&amp;ref(Spell/P_Holy.jpg,nolink,25x25,Temple Needed);|&amp;ref(Nation/Squad.jpg,nolink,25x25,Squad);2&amp;ref(Nation/LivingLead.jpg,nolink,25x25,Leadership);40&amp;ref(Nation/MagicLead.jpg,nolink,25x25,Magic Leadership);55|10&amp;ref(Nation/Amphibian.jpg,nolink,25x25,Amphibian);|
|~|&gt;|&gt;|&gt;|&gt;|&gt;|BGCOLOR(#F5F5F5):水と地の魔法技能を持つ。独特の体形のため装備欄が少ない|
|BGCOLOR(#F5F5F5):Wet One Captain|指揮官|&amp;ref(Nation/C_Gold.jpg,nolink,25x25,Gold);35&amp;ref(Nation/C_Resource.jpg,nolink,25x25,Resource);7&amp;ref(Nation/C_Command.jpg,nolink,25x25,Commander Point);1|&amp;ref(Nation/R_UW-Fort.jpg,nolink,25x25,Underwater Fortress);||&amp;ref(Nation/Squad.jpg,nolink,25x25,Squad);2&amp;ref(Nation/LivingLead.jpg,nolink,25x25,Leadership);60|12&amp;ref(Nation/Amphibian.jpg,nolink,25x25,Amphibian);|
|~|&gt;|&gt;|&gt;|&gt;|&gt;|BGCOLOR(#F5F5F5):海で雇える指揮官。陸の指揮官も海には入れるので特徴は乏しい|
***兵士
|名称|種別|コスト|&gt;|雇用条件|指揮枠|行軍|
|BGCOLOR(#F5F5F5):Pale One Militia|歩兵|&amp;ref(Nation/C_Gold.jpg,nolink,25x25,Gold);6&amp;ref(Nation/C_Resource.jpg,nolink,25x25,Resource);2&amp;ref(Nation/C_Recruitment.jpg,nolink,25x25,Recruitment Point);12|&amp;ref(Nation/R_Fort.jpg,nolink,25x25,Land Fortress);&amp;ref(Nation/R_Cave.jpg,nolink,25x25,Any Cave);||&amp;ref(Nation/LivingLead.jpg,nolink,25x25,Living);|8&amp;ref(Nation/Amphibian.jpg,nolink,25x25,Amphibian);|
|~|&gt;|&gt;|&gt;|&gt;|&gt;|BGCOLOR(#F5F5F5):槍を持つ民兵。元々低い戦闘技能がさらに低く非常に弱い|
|BGCOLOR(#F5F5F5):Wet One|歩兵|&amp;ref(Nation/C_Gold.jpg,nolink,25x25,Gold);9&amp;ref(Nation/C_Resource.jpg,nolink,25x25,Resource);1&amp;ref(Nation/C_Recruitment.jpg,nolink,25x25,Recruitment Point);18|&amp;ref(Nation/R_Fort.jpg,nolink,25x25,Land Fortress);&amp;ref(Nation/R_UW-Fort.jpg,nolink,25x25,Underwater Fortress);&amp;ref(Nation/R_Cave.jpg,nolink,25x25,Any Cave);||&amp;ref(Nation/LivingLead.jpg,nolink,25x25,Living);|12&amp;ref(Nation/Amphibian.jpg,nolink,25x25,Amphibian);|
|~|&gt;|&gt;|&gt;|&gt;|&gt;|BGCOLOR(#F5F5F5):槍を持つ軽歩兵。海中では戦闘技能と速度が向上する|
|BGCOLOR(#F5F5F5):Pale One|歩兵|&amp;ref(Nation/C_Gold.jpg,nolink,25x25,Gold);9&amp;ref(Nation/C_Resource.jpg,nolink,25x25,Resource);4&amp;ref(Nation/C_Recruitment.jpg,nolink,25x25,Recruitment Point);18|&amp;ref(Nation/R_Fort.jpg,nolink,25x25,Land Fortress);&amp;ref(Nation/R_Cave.jpg,nolink,25x25,Any Cave);||&amp;ref(Nation/LivingLead.jpg,nolink,25x25,Living);|12&amp;ref(Nation/Amphibian.jpg,nolink,25x25,Amphibian);|
|~|&gt;|&gt;|&gt;|&gt;|&gt;|BGCOLOR(#F5F5F5):槍と小盾を持つ軽歩兵。種族的に戦闘技能に問題を抱える|
|BGCOLOR(#F5F5F5):Pale One Warrior|歩兵|&amp;ref(Nation/C_Gold.jpg,nolink,25x25,Gold);9&amp;ref(Nation/C_Resource.jpg,nolink,25x25,Resource);11&amp;ref(Nation/C_Recruitment.jpg,nolink,25x25,Recruitment Point);18|&amp;ref(Nation/R_Fort.jpg,nolink,25x25,Land Fortress);&amp;ref(Nation/R_Cave.jpg,nolink,25x25,Any Cave);||&amp;ref(Nation/LivingLead.jpg,nolink,25x25,Living);|10&amp;ref(Nation/Amphibian.jpg,nolink,25x25,Amphibian);|
|~|&gt;|&gt;|&gt;|&gt;|&gt;|BGCOLOR(#F5F5F5):槍と小盾を持つ軽歩兵。洞窟など暗い場所ではやや有利|
|BGCOLOR(#F5F5F5):Pale One Warrior|歩兵|&amp;ref(Nation/C_Gold.jpg,nolink,25x25,Gold);9&amp;ref(Nation/C_Resource.jpg,nolink,25x25,Resource);19&amp;ref(Nation/C_Recruitment.jpg,nolink,25x25,Recruitment Point);18|&amp;ref(Nation/R_Fort.jpg,nolink,25x25,Land Fortress);&amp;ref(Nation/R_Cave.jpg,nolink,25x25,Any Cave);||&amp;ref(Nation/LivingLead.jpg,nolink,25x25,Living);|8&amp;ref(Nation/Amphibian.jpg,nolink,25x25,Amphibian);|
|~|&gt;|&gt;|&gt;|&gt;|&gt;|BGCOLOR(#F5F5F5):槍と小盾を持つ歩兵。どの兵も要塞包囲は得意とする|
|BGCOLOR(#F5F5F5):Cavern Guard|歩兵|&amp;ref(Nation/C_Gold.jpg,nolink,25x25,Gold);12&amp;ref(Nation/C_Resource.jpg,nolink,25x25,Resource);23&amp;ref(Nation/C_Recruitment.jpg,nolink,25x25,Recruitment Point);24|&amp;ref(Nation/R_Fort.jpg,nolink,25x25,Land Fortress);&amp;ref(Nation/R_Cave.jpg,nolink,25x25,Any Cave);||&amp;ref(Nation/LivingLead.jpg,nolink,25x25,Living);|8&amp;ref(Nation/Amphibian.jpg,nolink,25x25,Amphibian);|
|~|&gt;|&gt;|&gt;|&gt;|&gt;|BGCOLOR(#F5F5F5):薙刀を持つ歩兵。飢えることなく要塞を効率的に守る|
|BGCOLOR(#F5F5F5):Troglodyte|魔獣|&amp;ref(Nation/C_Gold.jpg,nolink,25x25,Gold);50&amp;ref(Nation/C_Resource.jpg,nolink,25x25,Resource);1&amp;ref(Nation/C_Recruitment.jpg,nolink,25x25,Recruitment Point);50|&amp;ref(Nation/R_Fort.jpg,nolink,25x25,Land Fortress);||&amp;ref(Nation/LivingLead.jpg,nolink,25x25,Living);|16|
|~|&gt;|&gt;|&gt;|&gt;|&gt;|BGCOLOR(#F5F5F5):敵を蹂躙する怪物。踏めない相手への二連攻撃も侮れない|
|BGCOLOR(#F5F5F5):Ancient Stone Hurler|射手&amp;ref(Nation/Sacred.jpg,nolink,25x25,Sacred);|&amp;ref(Nation/C_Gold.jpg,nolink,25x25,Gold);40&amp;ref(Nation/C_Resource.jpg,nolink,25x25,Resource);1&amp;ref(Nation/C_Recruitment.jpg,nolink,25x25,Recruitment Point);32|&amp;ref(Nation/R_Fort.jpg,nolink,25x25,Land Fortress);|&amp;ref(Spell/P_Holy.jpg,nolink,25x25,Temple Needed);|&amp;ref(Nation/LivingLead.jpg,nolink,25x25,Living);|14&amp;ref(Nation/Amphibian.jpg,nolink,25x25,Amphibian);|
|~|&gt;|&gt;|&gt;|&gt;|&gt;|BGCOLOR(#F5F5F5):岩を投げる兵。射程が短すぎるが威力は強烈|
|BGCOLOR(#F5F5F5):Ancient Stone Hurler|射手&amp;ref(Nation/Sacred.jpg,nolink,25x25,Sacred);|&amp;ref(Nation/C_Gold.jpg,nolink,25x25,Gold);40&amp;ref(Nation/C_Resource.jpg,nolink,25x25,Resource);11&amp;ref(Nation/C_Recruitment.jpg,nolink,25x25,Recruitment Point);32|&amp;ref(Nation/R_Fort.jpg,nolink,25x25,Land Fortress);|&amp;ref(Spell/P_Holy.jpg,nolink,25x25,Temple Needed);|&amp;ref(Nation/LivingLead.jpg,nolink,25x25,Living);|12&amp;ref(Nation/Amphibian.jpg,nolink,25x25,Amphibian);|
|~|&gt;|&gt;|&gt;|&gt;|&gt;|BGCOLOR(#F5F5F5):岩を投げる兵。こちらは鎧を身に着けている|
|BGCOLOR(#F5F5F5):Ancient One|歩兵&amp;ref(Nation/Sacred.jpg,nolink,25x25,Sacred);|&amp;ref(Nation/C_Gold.jpg,nolink,25x25,Gold);40&amp;ref(Nation/C_Resource.jpg,nolink,25x25,Resource);19&amp;ref(Nation/C_Recruitment.jpg,nolink,25x25,Recruitment Point);32|&amp;ref(Nation/R_Fort.jpg,nolink,25x25,Land Fortress);|&amp;ref(Spell/P_Holy.jpg,nolink,25x25,Temple Needed);|&amp;ref(Nation/LivingLead.jpg,nolink,25x25,Living);|12&amp;ref(Nation/Amphibian.jpg,nolink,25x25,Amphibian);|
|~|&gt;|&gt;|&gt;|&gt;|&gt;|BGCOLOR(#F5F5F5):槍と小盾を持つ歩兵。大きさに見合わない戦闘技能が難点|
|BGCOLOR(#F5F5F5):Seal Guard|歩兵&amp;ref(Nation/Sacred.jpg,nolink,25x25,Sacred);|&amp;ref(Nation/C_Gold.jpg,nolink,25x25,Gold);45&amp;ref(Nation/C_Resource.jpg,nolink,25x25,Resource);37&amp;ref(Nation/C_Recruitment.jpg,nolink,25x25,Recruitment Point);39|&amp;ref(Nation/R_Capital.jpg,nolink,25x25,National Capital);|&amp;ref(Spell/P_Holy.jpg,nolink,25x25,Temple Needed);|&amp;ref(Nation/LivingLead.jpg,nolink,25x25,Living);|10&amp;ref(Nation/Amphibian.jpg,nolink,25x25,Amphibian);|
|~|&gt;|&gt;|&gt;|&gt;|&gt;|BGCOLOR(#F5F5F5):魔法の薙刀を持つ歩兵。戦闘技能も標準的な水準に|
|BGCOLOR(#F5F5F5):Great Olm|射手&amp;ref(Nation/Sacred.jpg,nolink,25x25,Sacred);|&amp;ref(Nation/C_Gold.jpg,nolink,25x25,Gold);50&amp;ref(Nation/C_Resource.jpg,nolink,25x25,Resource);1&amp;ref(Nation/C_Recruitment.jpg,nolink,25x25,Recruitment Point);21|&amp;ref(Nation/R_Capital.jpg,nolink,25x25,National Capital);&amp;ref(Nation/R_Cave.jpg,nolink,25x25,Any Cave);|&amp;ref(Spell/P_Holy.jpg,nolink,25x25,Temple Needed);|&amp;ref(Nation/LivingLead.jpg,nolink,25x25,Living);|8&amp;ref(Nation/Amphibian.jpg,nolink,25x25,Amphibian);|
|~|&gt;|&gt;|&gt;|&gt;|&gt;|BGCOLOR(#F5F5F5):思念により敵を麻痺させる。前衛の不器用さを補うのに有効|
|BGCOLOR(#F5F5F5):Wet One|歩兵|&amp;ref(Nation/C_Gold.jpg,nolink,25x25,Gold);9&amp;ref(Nation/C_Resource.jpg,nolink,25x25,Resource);5&amp;ref(Nation/C_Recruitment.jpg,nolink,25x25,Recruitment Point);18|&amp;ref(Nation/R_UW-Fort.jpg,nolink,25x25,Underwater Fortress);||&amp;ref(Nation/LivingLead.jpg,nolink,25x25,Living);|10&amp;ref(Nation/Amphibian.jpg,nolink,25x25,Amphibian);|
|~|&gt;|&gt;|&gt;|&gt;|&gt;|BGCOLOR(#F5F5F5):槍を持つ歩兵。陸でも雇えるものと違い防具を身に着けている|
|BGCOLOR(#F5F5F5):Ancient Wet One|歩兵&amp;ref(Nation/Sacred.jpg,nolink,25x25,Sacred);|&amp;ref(Nation/C_Gold.jpg,nolink,25x25,Gold);35&amp;ref(Nation/C_Resource.jpg,nolink,25x25,Resource);7&amp;ref(Nation/C_Recruitment.jpg,nolink,25x25,Recruitment Point);32|&amp;ref(Nation/R_UW-Fort.jpg,nolink,25x25,Underwater Fortress);|&amp;ref(Spell/P_Holy.jpg,nolink,25x25,Temple Needed);|&amp;ref(Nation/LivingLead.jpg,nolink,25x25,Living);|12&amp;ref(Nation/Amphibian.jpg,nolink,25x25,Amphibian);|
|~|&gt;|&gt;|&gt;|&gt;|&gt;|BGCOLOR(#F5F5F5):槍を持つ歩兵。やはり海中で真価を発揮する|
**守備隊
|種別|指揮官|兵士|備考|
|陸上下位|Pale One Commander|Pale One:10　Pale One Warrior:10|Warriorは軽装版|
|陸上上位|Earth Reader|Pale One Warrior:10　Ancient Stone Hueler:5|Warriorは重装版、Stone Hurlerは軽装版|
|陸上要塞|Pale One Commander|Ancient Stone Hurler:4||
|水中下位|Wet One Captain|Wet One:15|Wet Oneは軽装版|
|水中上位|Ancient Wet One|Wet One:15|Wet Oneは重装版|
|水中要塞|Wet One Captain|Wet One:10||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|名称|建造費|工期|管理力|指揮官雇用|兵士雇用|食糧庫|守備隊倍率|防壁強度|
|Rock Walls|600|5|15|+0|+50%|100|1|100|
|Fortress|300|2|30|+1|+75%|500|2|250|
***研究所と寺院
|設備|費用|特殊効果|
|研究所|500||
|寺院|400||
**魔法
***魔法資源
|魔法土地|Halls of the Oracles, Roots of the Earth, The Chamber of the Seal, The Womb of the Earth|
|宝石収入|&amp;ref(Spell/V_Fire.jpg,nolink,25x25,Fire Gem);1&amp;ref(Spell/V_Water.jpg,nolink,25x25,Water Gem);1&amp;ref(Spell/V_Earth.jpg,nolink,25x25,Earth Gem);3&amp;ref(Spell/V_Death.jpg,nolink,25x25,Death Gem);1|
|特殊機能|地の魔術師による遠隔偵察|
***魔法技能
|名称|雇用|固定魔力|変動魔力|研究力|特殊能力|
|Engraver|&amp;ref(Nation/R_Fort.jpg,nolink,25x25,Land Fortress);&amp;ref(Nation/R_Cave.jpg,nolink,25x25,Any Cave);|&amp;ref(Spell/P_Earth.jpg,nolink,25x25,Earth);1||&amp;ref(Spell/P_Research.jpg,nolink,25x25,Research);9|&amp;ref(Nation/Adept-Researcher.jpg,nolink,25x25,Adept Researcher (+2));&amp;ref(Nation/Sacred.jpg,nolink,25x25,Sacred);|
|Earth Reader|&amp;ref(Nation/R_Fort.jpg,nolink,25x25,Land Fortress);|&amp;ref(Spell/P_Earth.jpg,nolink,25x25,Earth);2&amp;ref(Spell/P_Holy.jpg,nolink,25x25,Holy);1|&amp;ref(Spell/P_Fire.jpg,nolink,25x25,Fire);&amp;ref(Spell/P_Water.jpg,nolink,25x25,Water);&amp;ref(Spell/P_Death.jpg,nolink,25x25,Death);+1:100%|&amp;ref(Spell/P_Research.jpg,nolink,25x25,Research);11|&amp;ref(Nation/Fortune-Teller.jpg,nolink,25x25,Fortune Teller (10));&amp;ref(Nation/Sacred.jpg,nolink,25x25,Sacred);|
|Oracle of Subterranean Waters|&amp;ref(Nation/R_Capital.jpg,nolink,25x25,National Capital);|&amp;ref(Spell/P_Water.jpg,nolink,25x25,Water);1&amp;ref(Spell/P_Earth.jpg,nolink,25x25,Earth);3&amp;ref(Spell/P_Holy.jpg,nolink,25x25,Holy);3|&amp;ref(Spell/P_Water.jpg,nolink,25x25,Water);&amp;ref(Spell/P_Earth.jpg,nolink,25x25,Earth);+1:100%&amp;br;&amp;ref(Spell/P_Water.jpg,nolink,25x25,Water);&amp;ref(Spell/P_Earth.jpg,nolink,25x25,Earth);+1:10%|&amp;ref(Spell/P_Research.jpg,nolink,25x25,Research);15+|&amp;ref(Nation/Fortune-Teller.jpg,nolink,25x25,Fortune Teller (15));&amp;ref(Nation/Sacred.jpg,nolink,25x25,Sacred);|
|Oracle of Subterranean Fires|&amp;ref(Nation/R_Capital.jpg,nolink,25x25,National Capital);|&amp;ref(Spell/P_Fire.jpg,nolink,25x25,Fire);1&amp;ref(Spell/P_Earth.jpg,nolink,25x25,Earth);3&amp;ref(Spell/P_Holy.jpg,nolink,25x25,Holy);3|&amp;ref(Spell/P_Fire.jpg,nolink,25x25,Fire);&amp;ref(Spell/P_Earth.jpg,nolink,25x25,Earth);+1:100%&amp;br;&amp;ref(Spell/P_Fire.jpg,nolink,25x25,Fire);&amp;ref(Spell/P_Earth.jpg,nolink,25x25,Earth);+1:10%|&amp;ref(Spell/P_Research.jpg,nolink,25x25,Research);15+|&amp;ref(Nation/Fortune-Teller.jpg,nolink,25x25,Fortune Teller (15));&amp;ref(Nation/Sacred.jpg,nolink,25x25,Sacred);|
|Oracle of the Dead|&amp;ref(Nation/R_Capital.jpg,nolink,25x25,National Capital);|&amp;ref(Spell/P_Earth.jpg,nolink,25x25,Earth);3&amp;ref(Spell/P_Death.jpg,nolink,25x25,Death);1&amp;ref(Spell/P_Holy.jpg,nolink,25x25,Holy);3|&amp;ref(Spell/P_Earth.jpg,nolink,25x25,Earth);&amp;ref(Spell/P_Death.jpg,nolink,25x25,Death);+1:100%&amp;br;&amp;ref(Spell/P_Earth.jpg,nolink,25x25,Earth);&amp;ref(Spell/P_Death.jpg,nolink,25x25,Death);+1:10%|&amp;ref(Spell/P_Research.jpg,nolink,25x25,Research);15+|&amp;ref(Nation/Fortune-Teller.jpg,nolink,25x25,Fortune Teller (15));&amp;ref(Nation/Sacred.jpg,nolink,25x25,Sacred);|
|Olm Sage|&amp;ref(Nation/R_Capital.jpg,nolink,25x25,National Capital);&amp;ref(Nation/R_Cave.jpg,nolink,25x25,Any Cave);|&amp;ref(Spell/P_Water.jpg,nolink,25x25,Water);2&amp;ref(Spell/P_Earth.jpg,nolink,25x25,Earth);1||&amp;ref(Spell/P_Research.jpg,nolink,25x25,Research);11|&amp;ref(Nation/Fortune-Teller.jpg,nolink,25x25,Fortune Teller (10));&amp;ref(Nation/Sacred.jpg,nolink,25x25,Sacred);|
***固有呪文
|領域|名称|主系統|副系統|消費|使用場面|簡易分類|
|Conjuration Lv3|Rhuax Pact|&amp;ref(Spell/P_Fire.jpg,nolink,25x25,Fire);1|&amp;ref(Spell/P_Earth.jpg,nolink,25x25,Earth);1|&amp;ref(Spell/V_Fire.jpg,nolink,25x25,Fire Gem);2|儀式/首都限定|兵士召喚|
|~|~|&gt;|&gt;|&gt;|&gt;|炎による範囲攻撃を行う精霊Magma Childを5体召喚します|
|Conjuration Lv3|Barathrus Pact|&amp;ref(Spell/P_Earth.jpg,nolink,25x25,Earth);2||&amp;ref(Spell/V_Earth.jpg,nolink,25x25,Earth Gem);2|儀式/首都限定|兵士召喚|
|~|~|&gt;|&gt;|&gt;|&gt;|再生しつつ敵を蹂躙する精霊Earth Elementalを1体召喚します|
|Conjuration Lv3|Bind Penumbral|&amp;ref(Spell/P_Death.jpg,nolink,25x25,Death);1|&amp;ref(Spell/P_Earth.jpg,nolink,25x25,Earth);1|&amp;ref(Spell/V_Death.jpg,nolink,25x25,Death Gem);1|儀式/水陸両用|兵士召喚|
|~|~|&gt;|&gt;|&gt;|&gt;|生命力を吸収する霊Penumbralを1体召喚します|
|Conjuration Lv3|Revive Cavern Wights|&amp;ref(Spell/P_Death.jpg,nolink,25x25,Death);1|&amp;ref(Spell/P_Earth.jpg,nolink,25x25,Earth);1|&amp;ref(Spell/V_Death.jpg,nolink,25x25,Death Gem);8|儀式/陸上専用|兵士召喚|
|~|~|&gt;|&gt;|&gt;|&gt;|Pale OneのミイラCavern Wightを3体召喚します|
|Conjuration Lv5|Bind Umbral|&amp;ref(Spell/P_Death.jpg,nolink,25x25,Death);2|&amp;ref(Spell/P_Earth.jpg,nolink,25x25,Earth);1|&amp;ref(Spell/V_Death.jpg,nolink,25x25,Death Gem);2|儀式/水陸両用|兵士召喚|
|~|~|&gt;|&gt;|&gt;|&gt;|生命力を吸収する大型の霊Umbralを1体召喚します|
|Alteration Lv9|Unleash Imprisoned Ones|&amp;ref(Spell/P_Earth.jpg,nolink,25x25,Earth);6|&amp;ref(Spell/P_Death.jpg,nolink,25x25,Death);4|&amp;ref(Spell/V_Earth.jpg,nolink,25x25,Earth Gem);100|儀式/首都限定|特殊|
|~|~|&gt;|&gt;|&gt;|&gt;|首都の封印の間を開放し三体の闇の神を開放します|
|Evocation Lv5|Liquid Flames of Rhuax|&amp;ref(Spell/P_Fire.jpg,nolink,25x25,Fire);3|&amp;ref(Spell/P_Earth.jpg,nolink,25x25,Earth);1||戦闘/陸上専用|攻撃|
|~|~|&gt;|&gt;|&gt;|&gt;|小範囲を溶けた金属で攻撃し周囲にも被害を広げます|
|Enchantment Lv5|Living Mercury|&amp;ref(Spell/P_Water.jpg,nolink,25x25,Water);1|&amp;ref(Spell/P_Earth.jpg,nolink,25x25,Earth);1|&amp;ref(Spell/V_Water.jpg,nolink,25x25,Water Gem);5|儀式/水陸両用|兵士召喚|
|~|~|&gt;|&gt;|&gt;|&gt;|有毒な生ける水銀Living Mercuryを1体召喚します|
|Thaumaturgy Lv4|Mirror of Earths Memories|&amp;ref(Spell/P_Water.jpg,nolink,25x25,Water);2|&amp;ref(Spell/P_Earth.jpg,nolink,25x25,Earth);2|&amp;ref(Spell/V_Water.jpg,nolink,25x25,Water Gem);5|儀式/首都限定|土地探索|
|~|~|&gt;|&gt;|&gt;|&gt;|指定した洞窟の州の火水地死に関連する魔法の地を全て明かします|
***固有アイテム
なし
**聖職
***支配圏特殊効果
なし
***聖職者特殊能力
なし
</v>
      </c>
    </row>
    <row r="15" spans="1:29" x14ac:dyDescent="0.15">
      <c r="A15" t="s">
        <v>2908</v>
      </c>
      <c r="B15" t="s">
        <v>2934</v>
      </c>
      <c r="C15" t="s">
        <v>2935</v>
      </c>
      <c r="D15" t="s">
        <v>3092</v>
      </c>
      <c r="E15" s="10" t="s">
        <v>6587</v>
      </c>
      <c r="F15" s="10" t="s">
        <v>6486</v>
      </c>
      <c r="G15" s="10"/>
      <c r="L15" t="s">
        <v>3075</v>
      </c>
      <c r="M15" t="s">
        <v>3080</v>
      </c>
      <c r="O15">
        <v>2</v>
      </c>
      <c r="Q15">
        <v>0</v>
      </c>
      <c r="S15">
        <v>500</v>
      </c>
      <c r="U15">
        <v>400</v>
      </c>
      <c r="W15" t="s">
        <v>6585</v>
      </c>
      <c r="X15" t="s">
        <v>6586</v>
      </c>
      <c r="Z15" t="str">
        <f t="shared" si="0"/>
        <v>|BGCOLOR(#FDFDFD):[[&amp;ref(Tir-na-n'Og.jpg,nolink,50x65,Tir na n'Og, Land of the Ever Young);&gt;./Tir na n'Og]]</v>
      </c>
      <c r="AA15" t="str">
        <f t="shared" ca="1" si="1"/>
        <v>|BGCOLOR(#FAEBD7):[[''Tir na n'Og''&gt;./Tir na n'Og]]</v>
      </c>
      <c r="AB15"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v>
      </c>
      <c r="AC15" t="str">
        <f ca="1">CONCATENATE("*",B15,", ",C15,CHAR(10),E15,CHAR(10),"**国勢",CHAR(10),"|種族|",F15,"|",CHAR(10),"|経済|",G15,"|",CHAR(10),"|気候|",IF(H15&lt;&gt;"",REPT(SUBSTITUTE(SUBSTITUTE(LEFT(H15,4),"Heat","&amp;ref(Spell/S_Heat.jpg,nolink,25x25,Heat);"),"Cold","&amp;ref(Spell/S_Cold.jpg,nolink,25x25,Cold);"),RIGHT(H15,1)),""),"|",CHAR(10),"|祝福|",SUBSTITUTE(SUBSTITUTE(SUBSTITUTE(SUBSTITUTE(SUBSTITUTE(SUBSTITUTE(SUBSTITUTE(SUBSTITUTE(J15,"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15&amp;" "&amp;B15&amp;" 指揮官 S",Troops!$A:$A,0)&amp;":AJ"&amp;MATCH(A15&amp;" "&amp;B15&amp;" 指揮官 E",Troops!$A:$A,0))),myConcat(INDIRECT("Troops!AJ"&amp;MATCH(A15&amp;" "&amp;B15&amp;" 指揮官 S",Troops!$A:$A,0)))),CHAR(10),"***兵士",CHAR(10),"|名称|種別|コスト|&gt;|雇用条件|指揮枠|行軍|",CHAR(10),IFERROR(myConcat(INDIRECT("Troops!AJ"&amp;MATCH(A15&amp;" "&amp;B15&amp;" 兵士 S",Troops!$A:$A,0)&amp;":AJ"&amp;MATCH(A15&amp;" "&amp;B15&amp;" 兵士 E",Troops!$A:$A,0))),myConcat(INDIRECT("Troops!AJ"&amp;MATCH(A15&amp;" "&amp;B15&amp;" 指揮官 S",Troops!$A:$A,0)))),"**守備隊",CHAR(10),"|種別|指揮官|兵士|備考|",CHAR(10),IFERROR(myConcat(INDIRECT("Defence!H"&amp;MATCH(A15&amp;" "&amp;B15&amp;" S",Defence!$A:$A,0)&amp;":H"&amp;MATCH(A15&amp;" "&amp;B15&amp;" E",Defence!$A:$A,0))),myConcat(INDIRECT("Defence!H"&amp;MATCH(A15&amp;" "&amp;B15&amp;" S",Defence!$A:$A,0)))),CHAR(10),"**建造物",CHAR(10),"***首都要塞",CHAR(10),"|名称|管理力|指揮官雇用|兵士雇用|食糧庫|守備隊倍率|防壁強度|",CHAR(10),VLOOKUP(L15,Fort!$D:$M,10,FALSE),CHAR(10),"***陸上要塞",CHAR(10),"|名称|建造費|工期|管理力|指揮官雇用|兵士雇用|食糧庫|守備隊倍率|防壁強度|",CHAR(10),IF(R15="",IFERROR(myConcat(INDIRECT("Fort!N"&amp;MATCH(M15&amp;"1",Fort!$A:$A,0)&amp;":N"&amp;MATCH(M15&amp;O15,Fort!$A:$A,0))),myConcat(INDIRECT("Fort!N"&amp;MATCH(N15&amp;"1",Fort!$A:$A,0)))),IFERROR(myConcat(INDIRECT("Fort!O"&amp;MATCH(M15&amp;"1",Fort!$A:$A,0)&amp;":O"&amp;MATCH(M15&amp;O15,Fort!$A:$A,0))),myConcat(INDIRECT("Fort!O"&amp;MATCH(N15&amp;"1",Fort!$A:$A,0))))),CHAR(10),"***水中要塞",CHAR(10),IF(R15="",IFERROR("|名称|建造費|工期|管理力|指揮官雇用|兵士雇用|食糧庫|守備隊倍率|防壁強度|"&amp;CHAR(10)&amp;IFERROR(myConcat(INDIRECT("Fort!N"&amp;MATCH(N15&amp;"1",Fort!$A:$A,0)&amp;":N"&amp;MATCH(N15&amp;P15,Fort!$A:$A,0))),myConcat(INDIRECT("Fort!N"&amp;MATCH(N15&amp;"1",Fort!$A:$A,0)))),"建造不可"),IFERROR("|名称|建造費|工期|管理力|指揮官雇用|兵士雇用|食糧庫|守備隊倍率|防壁強度|"&amp;CHAR(10)&amp;IFERROR(myConcat(INDIRECT("Fort!O"&amp;MATCH(N15&amp;"1",Fort!$A:$A,0)&amp;":O"&amp;MATCH(N15&amp;P15,Fort!$A:$A,0))),myConcat(INDIRECT("Fort!O"&amp;MATCH(N15&amp;"1",Fort!$A:$A,0)))),"建造不可")),CHAR(10),"***研究所と寺院",CHAR(10),"|設備|費用|特殊効果|",CHAR(10),"|研究所|",IF(S15&lt;&gt;500,"''"&amp;S15&amp;"''",S15),"|",T15,"|",CHAR(10),"|寺院|",IF(U15&lt;&gt;400,"''"&amp;U15&amp;"''",U15),"|",V15,"|",CHAR(10),"**魔法",CHAR(10),"***魔法資源",CHAR(10),"|魔法土地|",W15,"|",CHAR(10),"|宝石収入|",SUBSTITUTE(SUBSTITUTE(SUBSTITUTE(SUBSTITUTE(SUBSTITUTE(SUBSTITUTE(SUBSTITUTE(SUBSTITUTE(X15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Slave);"),"|",CHAR(10),"|特殊機能|",Y15,"|",CHAR(10),"***魔法技能",CHAR(10),"|名称|雇用|固定魔力|変動魔力|研究力|特殊能力|",CHAR(10),IFERROR(myConcat(INDIRECT("MagicSkill!AM"&amp;MATCH(A15&amp;" "&amp;B15&amp;" S",MagicSkill!$A:$A,0)&amp;":AM"&amp;MATCH(A15&amp;" "&amp;B15&amp;" E",MagicSkill!$A:$A,0))),myConcat(INDIRECT("MagicSkill!AM"&amp;MATCH(A15&amp;" "&amp;B15&amp;" S",MagicSkill!$A:$A,0)))),CHAR(10),"***固有呪文",CHAR(10),IFERROR(CHAR(10)&amp;"|領域|名称|主系統|副系統|消費|使用場面|簡易分類|"&amp;CHAR(10)&amp;IFERROR(myConcat(INDIRECT("NationalSpellWork!E"&amp;MATCH(A15&amp;" "&amp;B15&amp;" S",NationalSpellWork!$A:$A,0)&amp;":E"&amp;MATCH(A15&amp;" "&amp;B15&amp;" E",NationalSpellWork!$A:$A,0))),myConcat(INDIRECT("NationalSpellWork!E"&amp;MATCH(A15&amp;" "&amp;B15&amp;" S",NationalSpellWork!$A:$A,0)))),"なし"),CHAR(10),"***固有アイテム",CHAR(10),IFERROR(IFERROR(myConcat(INDIRECT("NationalItemWork!E"&amp;MATCH(A15&amp;" "&amp;B15&amp;" S",NationalItemWork!$A:$A,0)&amp;":E"&amp;MATCH(A15&amp;" "&amp;B15&amp;" E",NationalItemWork!$A:$A,0))),myConcat(INDIRECT("NationalItemWork!E"&amp;MATCH(A15&amp;" "&amp;B15&amp;" S",NationalItemWork!$A:$A,0)))),"なし"),CHAR(10),"**聖職",CHAR(10),"***支配圏特殊効果",CHAR(10),IF(I15&lt;&gt;"",I15,"なし"),CHAR(10),"***聖職者特殊能力",CHAR(10),IF(K15&lt;&gt;"",K15,"なし"),CHAR(10))</f>
        <v xml:space="preserve">*Tir na n'Og, Land of the Ever Young
Tir na n'Ogは、囁く霧に包まれた、祝福された島です。
ここはかつてFomorianと戦ったNemedianの子孫である非常に神秘的な種族、Tuathaの本拠地です。
Tuathaは同じく祖先Nemedianの子孫であるより下等な種族、Fir Bolgの王や主となりました。
Fir Bolgを用い、TuathaはFomorianの巨人たちを攻撃し、Nemedianが失敗したそれを半ば成功させましたが、結局はFomorianはあまりに強大であると理解し、Tuathaはその祝福されし島へと追い返されました。
Tuathaとその子孫Sidheは工芸、詩作、そして魔術へと転向しましたが、一部は戦争の道を選び、多大な名声を持つ戦士や将軍となりました。
Tuathaには劣れども一般的人間よりは遥かに優れたFir Bolgは、人口の大半を構成し、農民や下級の軍人として仕えます。
**国勢
|種族|フィルボルグ、シー、トゥアハ|
|経済||
|気候||
|祝福||
**正規軍
***指揮官
|名称|種別|コスト|&gt;|雇用条件|指揮能力|行軍|
|BGCOLOR(#F5F5F5):Fir Bolg Scout|斥候|&amp;ref(Nation/C_Gold.jpg,nolink,25x25,Gold);25&amp;ref(Nation/C_Resource.jpg,nolink,25x25,Resource);12&amp;ref(Nation/C_Command.jpg,nolink,25x25,Commander Point);1|&amp;ref(Nation/R_Fort.jpg,nolink,25x25,Land Fortress);|||14&amp;ref(Nation/Stealthy.jpg,nolink,25x25,Stealthy (50));&amp;ref(Nation/Forest-Survival.jpg,nolink,25x25,Forest Survival);&amp;ref(Nation/Mountain-Survival.jpg,nolink,25x25,Mountain Survival);|
|~|&gt;|&gt;|&gt;|&gt;|&gt;|BGCOLOR(#F5F5F5):装備が整った斥候。斥候としては無駄に高価なだけ|
|BGCOLOR(#F5F5F5):Fir Bolg Champion|指揮官|&amp;ref(Nation/C_Gold.jpg,nolink,25x25,Gold);40&amp;ref(Nation/C_Resource.jpg,nolink,25x25,Resource);12&amp;ref(Nation/C_Command.jpg,nolink,25x25,Commander Point);1|&amp;ref(Nation/R_Fort.jpg,nolink,25x25,Land Fortress);||&amp;ref(Nation/Squad.jpg,nolink,25x25,Squad);2&amp;ref(Nation/LivingLead.jpg,nolink,25x25,Leadership);60|14|
|~|&gt;|&gt;|&gt;|&gt;|&gt;|BGCOLOR(#F5F5F5):標準的な指揮官。芸はないが雇用条件も緩い|
|BGCOLOR(#F5F5F5):Fir Bolg Druid|魔術師|&amp;ref(Nation/C_Gold.jpg,nolink,25x25,Gold);70&amp;ref(Nation/C_Resource.jpg,nolink,25x25,Resource);2&amp;ref(Nation/C_Command.jpg,nolink,25x25,Commander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Leadership);5+|16|
|~|&gt;|&gt;|&gt;|&gt;|&gt;|BGCOLOR(#F5F5F5):風などの魔法技能を持つ。雇用しやすく研究向け|
|BGCOLOR(#F5F5F5):Sidhe Champion|聖職者&amp;ref(Nation/Sacred.jpg,nolink,25x25,Sacred);|&amp;ref(Nation/C_Gold.jpg,nolink,25x25,Gold);160&amp;ref(Nation/C_Resource.jpg,nolink,25x25,Resource);19&amp;ref(Nation/C_Command.jpg,nolink,25x25,Commander Point);2|&amp;ref(Nation/R_Fort.jpg,nolink,25x25,Land Fortress);|&amp;ref(Spell/P_Research.jpg,nolink,25x25,Lab Needed);&amp;ref(Spell/P_Holy.jpg,nolink,25x25,Temple Needed);|&amp;ref(Nation/Squad.jpg,nolink,25x25,Squad);3&amp;ref(Nation/LivingLead.jpg,nolink,25x25,Leadership);100&amp;ref(Nation/MagicLead.jpg,nolink,25x25,Magic Leadership);10|14&amp;ref(Nation/Stealthy.jpg,nolink,25x25,Stealthy (65));&amp;ref(Nation/Forest-Survival.jpg,nolink,25x25,Forest Survival);|
|~|&gt;|&gt;|&gt;|&gt;|&gt;|BGCOLOR(#F5F5F5):レベル1の聖職者。風と緑の魔法技能も持ち上位指揮官も兼任|
|BGCOLOR(#F5F5F5):Sidhe Lord|聖職者&amp;ref(Nation/Sacred.jpg,nolink,25x25,Sacred);|&amp;ref(Nation/C_Gold.jpg,nolink,25x25,Gold);260&amp;ref(Nation/C_Resource.jpg,nolink,25x25,Resource);16&amp;ref(Nation/C_Command.jpg,nolink,25x25,Commander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Leadership);15|26&amp;ref(Nation/Stealthy.jpg,nolink,25x25,Stealthy (65));&amp;ref(Nation/Forest-Survival.jpg,nolink,25x25,Forest Survival);|
|~|&gt;|&gt;|&gt;|&gt;|&gt;|BGCOLOR(#F5F5F5):レベル2の聖職者。風と緑の魔法技能も持ち指揮官も兼任|
|BGCOLOR(#F5F5F5):Bean Sidhe|魔術師&amp;ref(Nation/Sacred.jpg,nolink,25x25,Sacred);|&amp;ref(Nation/C_Gold.jpg,nolink,25x25,Gold);200&amp;ref(Nation/C_Resource.jpg,nolink,25x25,Resource);1&amp;ref(Nation/C_Command.jpg,nolink,25x25,Commander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Leadership);20|16&amp;ref(Nation/Stealthy.jpg,nolink,25x25,Stealthy (65));&amp;ref(Nation/Forest-Survival.jpg,nolink,25x25,Forest Survival);|
|~|&gt;|&gt;|&gt;|&gt;|&gt;|BGCOLOR(#F5F5F5):風、水、緑などの魔法技能を持つ。聖職者ではないが神聖|
|BGCOLOR(#F5F5F5):Baobhan Sidhe|暗殺者|&amp;ref(Nation/C_Gold.jpg,nolink,25x25,Gold);145&amp;ref(Nation/C_Resource.jpg,nolink,25x25,Resource);1&amp;ref(Nation/C_Command.jpg,nolink,25x25,Commander Point);2|&amp;ref(Nation/R_Fort.jpg,nolink,25x25,Land Fortress);|&amp;ref(Spell/P_Research.jpg,nolink,25x25,Lab Needed);|&amp;ref(Nation/Squad.jpg,nolink,25x25,Squad);1&amp;ref(Nation/MagicLead.jpg,nolink,25x25,Magic Leadership);10|16&amp;ref(Nation/Stealthy.jpg,nolink,25x25,Stealthy (85));&amp;ref(Nation/Forest-Survival.jpg,nolink,25x25,Forest Survival);|
|~|&gt;|&gt;|&gt;|&gt;|&gt;|BGCOLOR(#F5F5F5):風の魔法技能を持つ暗殺者。呪文による効率的な暗殺が可能|
|BGCOLOR(#F5F5F5):Ri|聖職者&amp;ref(Nation/Sacred.jpg,nolink,25x25,Sacred);|&amp;ref(Nation/C_Gold.jpg,nolink,25x25,Gold);370&amp;ref(Nation/C_Resource.jpg,nolink,25x25,Resource);22&amp;ref(Nation/C_Command.jpg,nolink,25x25,Commander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Leadership);25+|26&amp;ref(Nation/Stealthy.jpg,nolink,25x25,Stealthy (65));&amp;ref(Nation/Forest-Survival.jpg,nolink,25x25,Forest Survival);|
|~|&gt;|&gt;|&gt;|&gt;|&gt;|BGCOLOR(#F5F5F5):レベル2の聖職者。風や緑などの魔法技能も持ち最上位指揮官も兼ねる|
|BGCOLOR(#F5F5F5):Tuatha Sorceress|聖職者&amp;ref(Nation/Sacred.jpg,nolink,25x25,Sacred);|&amp;ref(Nation/C_Gold.jpg,nolink,25x25,Gold);385&amp;ref(Nation/C_Resource.jpg,nolink,25x25,Resource);1&amp;ref(Nation/C_Command.jpg,nolink,25x25,Commander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Leadership);30+|16&amp;ref(Nation/Stealthy.jpg,nolink,25x25,Stealthy (65));&amp;ref(Nation/Forest-Survival.jpg,nolink,25x25,Forest Survival);|
|~|&gt;|&gt;|&gt;|&gt;|&gt;|BGCOLOR(#F5F5F5):レベル2の聖職者。風や緑などの魔法技能も持つ|
***兵士
|名称|種別|コスト|&gt;|雇用条件|指揮枠|行軍|
|BGCOLOR(#F5F5F5):Fir Bolg Militia|歩兵|&amp;ref(Nation/C_Gold.jpg,nolink,25x25,Gold);10&amp;ref(Nation/C_Resource.jpg,nolink,25x25,Resource);5&amp;ref(Nation/C_Recruitment.jpg,nolink,25x25,Recruitment Point);11|&amp;ref(Nation/R_Fort.jpg,nolink,25x25,Land Fortress);||&amp;ref(Nation/LivingLead.jpg,nolink,25x25,Living);|14|
|~|&gt;|&gt;|&gt;|&gt;|&gt;|BGCOLOR(#F5F5F5):槍と盾を持つ民兵。民兵としては強いほう|
|BGCOLOR(#F5F5F5):Fir Bolg Slinger|射手|&amp;ref(Nation/C_Gold.jpg,nolink,25x25,Gold);11&amp;ref(Nation/C_Resource.jpg,nolink,25x25,Resource);2&amp;ref(Nation/C_Recruitment.jpg,nolink,25x25,Recruitment Point);12|&amp;ref(Nation/R_Fort.jpg,nolink,25x25,Land Fortress);||&amp;ref(Nation/LivingLead.jpg,nolink,25x25,Living);|14|
|~|&gt;|&gt;|&gt;|&gt;|&gt;|BGCOLOR(#F5F5F5):高精度の投石部隊。軽装の敵が相手なら使える|
|BGCOLOR(#F5F5F5):Fir Bolg Warrior|歩兵|&amp;ref(Nation/C_Gold.jpg,nolink,25x25,Gold);13&amp;ref(Nation/C_Resource.jpg,nolink,25x25,Resource);10&amp;ref(Nation/C_Recruitment.jpg,nolink,25x25,Recruitment Point);15|&amp;ref(Nation/R_Fort.jpg,nolink,25x25,Land Fortress);||&amp;ref(Nation/LivingLead.jpg,nolink,25x25,Living);|12|
|~|&gt;|&gt;|&gt;|&gt;|&gt;|BGCOLOR(#F5F5F5):槍、投槍、盾を持つ軽歩兵。装備は貧相だが戦闘技能は一流|
|BGCOLOR(#F5F5F5):Fir Bolg Warrior|歩兵|&amp;ref(Nation/C_Gold.jpg,nolink,25x25,Gold);13&amp;ref(Nation/C_Resource.jpg,nolink,25x25,Resource);10&amp;ref(Nation/C_Recruitment.jpg,nolink,25x25,Recruitment Point);10|&amp;ref(Nation/R_Fort.jpg,nolink,25x25,Land Fortress);||&amp;ref(Nation/LivingLead.jpg,nolink,25x25,Living);|12|
|~|&gt;|&gt;|&gt;|&gt;|&gt;|BGCOLOR(#F5F5F5):斧と盾を持つ軽歩兵。より接近戦に特化している|
|BGCOLOR(#F5F5F5):Sidhe Warrior|歩兵|&amp;ref(Nation/C_Gold.jpg,nolink,25x25,Gold);25&amp;ref(Nation/C_Resource.jpg,nolink,25x25,Resource);12&amp;ref(Nation/C_Recruitment.jpg,nolink,25x25,Recruitment Point);18|&amp;ref(Nation/R_Fort.jpg,nolink,25x25,Land Fortress);||&amp;ref(Nation/LivingLead.jpg,nolink,25x25,Living);|12&amp;ref(Nation/Stealthy.jpg,nolink,25x25,Stealthy (65));&amp;ref(Nation/Forest-Survival.jpg,nolink,25x25,Forest Survival);|
|~|&gt;|&gt;|&gt;|&gt;|&gt;|BGCOLOR(#F5F5F5):槍、投槍、盾を持つ歩兵。鏡像を纏い接近戦では非常に強い|
|BGCOLOR(#F5F5F5):Tuatha Warrior|歩兵&amp;ref(Nation/Sacred.jpg,nolink,25x25,Sacred);|&amp;ref(Nation/C_Gold.jpg,nolink,25x25,Gold);40&amp;ref(Nation/C_Resource.jpg,nolink,25x25,Resource);22&amp;ref(Nation/C_Recruitment.jpg,nolink,25x25,Recruitment Point);22|&amp;ref(Nation/R_Capital.jpg,nolink,25x25,National Capital);|&amp;ref(Spell/P_Holy.jpg,nolink,25x25,Temple Needed);|&amp;ref(Nation/LivingLead.jpg,nolink,25x25,Living);|12&amp;ref(Nation/Stealthy.jpg,nolink,25x25,Stealthy (65));&amp;ref(Nation/Forest-Survival.jpg,nolink,25x25,Forest Survival);|
|~|&gt;|&gt;|&gt;|&gt;|&gt;|BGCOLOR(#F5F5F5):魔法の槍、投槍、盾を持つ歩兵。鏡像と高い戦闘技能は凶悪|
**守備隊
|種別|指揮官|兵士|備考|
|陸上下位|Fir Bolg Champion|Fir Bolg Militia:10　Fir Bolg Slinger:10　Fir Bolg Warrior:5|Warriorは斧装備|
|陸上上位|Sidhe Champion|Sidhe Warrior:10||
|陸上要塞|Fir Bolg Champion|Fir Bolg Slinger:10||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|魔法土地|Tir na n'Og, Mag Mor|
|宝石収入|&amp;ref(Spell/V_Air.jpg,nolink,25x25,Air Gem);3&amp;ref(Spell/V_Earth.jpg,nolink,25x25,Earth Gem);1&amp;ref(Spell/V_Nature.jpg,nolink,25x25,Nature Gem);2|
|特殊機能||
***魔法技能
|名称|雇用|固定魔力|変動魔力|研究力|特殊能力|
|Fir Bolg Druid|&amp;ref(Nation/R_Fort.jpg,nolink,25x25,Land Fortress);|&amp;ref(Spell/P_Air.jpg,nolink,25x25,Air);1|&amp;ref(Spell/P_Water.jpg,nolink,25x25,Water);&amp;ref(Spell/P_Earth.jpg,nolink,25x25,Earth);&amp;ref(Spell/P_Nature.jpg,nolink,25x25,Nature);+1:100%|&amp;ref(Spell/P_Research.jpg,nolink,25x25,Research);9||
|Sidhe Champion|&amp;ref(Nation/R_Fort.jpg,nolink,25x25,Land Fortress);|&amp;ref(Spell/P_Air.jpg,nolink,25x25,Air);1&amp;ref(Spell/P_Nature.jpg,nolink,25x25,Nature);1&amp;ref(Spell/P_Holy.jpg,nolink,25x25,Holy);1||&amp;ref(Spell/P_Research.jpg,nolink,25x25,Research);9|&amp;ref(Nation/Spell-Singer.jpg,nolink,25x25,Spell Singer);&amp;ref(Nation/Sacred.jpg,nolink,25x25,Sacred);|
|Sidhe Lord|&amp;ref(Nation/R_Fort.jpg,nolink,25x25,Land Fortress);|&amp;ref(Spell/P_Air.jpg,nolink,25x25,Air);2&amp;ref(Spell/P_Nature.jpg,nolink,25x25,Nature);1&amp;ref(Spell/P_Holy.jpg,nolink,25x25,Holy);2||&amp;ref(Spell/P_Research.jpg,nolink,25x25,Research);11|&amp;ref(Nation/Spell-Singer.jpg,nolink,25x25,Spell Singer);&amp;ref(Nation/Sacred.jpg,nolink,25x25,Sacred);|
|Bean Sidhe|&amp;ref(Nation/R_Fort.jpg,nolink,25x25,Land Fortress);|&amp;ref(Spell/P_Air.jpg,nolink,25x25,Air);1&amp;ref(Spell/P_Water.jpg,nolink,25x25,Water);1&amp;ref(Spell/P_Nature.jpg,nolink,25x25,Nature);1|&amp;ref(Spell/P_Air.jpg,nolink,25x25,Air);&amp;ref(Spell/P_Water.jpg,nolink,25x25,Water);&amp;ref(Spell/P_Earth.jpg,nolink,25x25,Earth);&amp;ref(Spell/P_Nature.jpg,nolink,25x25,Nature);+1:100%|&amp;ref(Spell/P_Research.jpg,nolink,25x25,Research);13|&amp;ref(Nation/Spell-Singer.jpg,nolink,25x25,Spell Singer);&amp;ref(Nation/Sacred.jpg,nolink,25x25,Sacred);|
|Baobhan Sidhe|&amp;ref(Nation/R_Fort.jpg,nolink,25x25,Land Fortress);|&amp;ref(Spell/P_Air.jpg,nolink,25x25,Air);2||&amp;ref(Spell/P_Research.jpg,nolink,25x25,Research);9|&amp;ref(Nation/Spell-Singer.jpg,nolink,25x25,Spell Singer);|
|Ri|&amp;ref(Nation/R_Capital.jpg,nolink,25x25,National Capital);|&amp;ref(Spell/P_Air.jpg,nolink,25x25,Air);2&amp;ref(Spell/P_Nature.jpg,nolink,25x25,Nature);2&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15+|&amp;ref(Nation/Spell-Singer.jpg,nolink,25x25,Spell Singer);&amp;ref(Nation/Sacred.jpg,nolink,25x25,Sacred);|
|Tuatha Sorceress|&amp;ref(Nation/R_Capital.jpg,nolink,25x25,National Capital);|&amp;ref(Spell/P_Air.jpg,nolink,25x25,Air);3&amp;ref(Spell/P_Nature.jpg,nolink,25x25,Nature);2&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pell-Singer.jpg,nolink,25x25,Spell Singer);&amp;ref(Nation/Sacred.jpg,nolink,25x25,Sacred);|
***固有呪文
|領域|名称|主系統|副系統|消費|使用場面|簡易分類|
|Conjuration Lv3|Contact Cu Sidhe|&amp;ref(Spell/P_Nature.jpg,nolink,25x25,Nature);2||&amp;ref(Spell/V_Nature.jpg,nolink,25x25,Nature Gem);8|儀式/陸上専用|兵士召喚|
|~|~|&gt;|&gt;|&gt;|&gt;|神聖なる妖精犬Cu Sidheを7体召喚します|
***固有アイテム
|Construction Lv2|BGCOLOR(#000000):&amp;ref(Item/SH Weapons/Shillelagh.jpg,nolink,75x75,Shillelagh);|BGCOLOR(BLACK):COLOR(WHITE):''Shillelagh''|片手|&amp;ref(Spell/P_Nature.jpg,nolink,25x25,Nature);1|&amp;ref(Spell/V_Nature.jpg,nolink,25x25,Nature Gem);5|
|~|~|&gt;|&gt;|&gt;|攻撃力：5&amp;ref(Item/D_Blunt.jpg,nolink,25x25,Blunt Damage);&amp;ref(Item/D_Magic.jpg,nolink,25x25,Magic Damage);&amp;br;攻撃修正：1&amp;br;防御修正：1&amp;br;長さ：1&amp;br;&amp;br;&amp;ref(Item/Lucky.jpg,nolink,25x25,Lucky);&amp;br;随員：Sprite1体|
|~|&gt;|&gt;|&gt;|&gt;|BGCOLOR(#F5F5F5):小妖精と幸運の護りを得る棍棒。護身向け|
**聖職
***支配圏特殊効果
なし
***聖職者特殊能力
なし
</v>
      </c>
    </row>
    <row r="16" spans="1:29" x14ac:dyDescent="0.15">
      <c r="A16" t="s">
        <v>2908</v>
      </c>
      <c r="B16" t="s">
        <v>2936</v>
      </c>
      <c r="C16" t="s">
        <v>2937</v>
      </c>
      <c r="D16" t="s">
        <v>3092</v>
      </c>
      <c r="E16" s="10" t="s">
        <v>6705</v>
      </c>
      <c r="F16" s="10" t="s">
        <v>6588</v>
      </c>
      <c r="G16" s="10"/>
      <c r="L16" t="s">
        <v>3088</v>
      </c>
      <c r="M16" t="s">
        <v>3089</v>
      </c>
      <c r="O16">
        <v>2</v>
      </c>
      <c r="Q16">
        <v>0</v>
      </c>
      <c r="S16">
        <v>500</v>
      </c>
      <c r="U16">
        <v>400</v>
      </c>
      <c r="W16" t="s">
        <v>6590</v>
      </c>
      <c r="X16" t="s">
        <v>6591</v>
      </c>
      <c r="Z16" t="str">
        <f t="shared" si="0"/>
        <v>|BGCOLOR(#FDFDFD):[[&amp;ref(Fomoria.jpg,nolink,50x65,Fomoria, The Cursed Ones);&gt;./Fomoria]]</v>
      </c>
      <c r="AA16" t="str">
        <f t="shared" ca="1" si="1"/>
        <v xml:space="preserve">|BGCOLOR(#FAEBD7):[[''Fomoria''&gt;./Fomoria]]|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v>
      </c>
      <c r="AB16" t="str">
        <f t="shared" ca="1" si="2"/>
        <v xml:space="preserve">|CENTER:130|CENTER:130|CENTER:130|CENTER:130|CENTER:130|c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v>
      </c>
      <c r="AC16" t="str">
        <f ca="1">CONCATENATE("*",B16,", ",C16,CHAR(10),E16,CHAR(10),"**国勢",CHAR(10),"|種族|",F16,"|",CHAR(10),"|経済|",G16,"|",CHAR(10),"|気候|",IF(H16&lt;&gt;"",REPT(SUBSTITUTE(SUBSTITUTE(LEFT(H16,4),"Heat","&amp;ref(Spell/S_Heat.jpg,nolink,25x25,Heat);"),"Cold","&amp;ref(Spell/S_Cold.jpg,nolink,25x25,Cold);"),RIGHT(H16,1)),""),"|",CHAR(10),"|祝福|",SUBSTITUTE(SUBSTITUTE(SUBSTITUTE(SUBSTITUTE(SUBSTITUTE(SUBSTITUTE(SUBSTITUTE(SUBSTITUTE(J16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16&amp;" "&amp;B16&amp;" 指揮官 S",Troops!$A:$A,0)&amp;":AJ"&amp;MATCH(A16&amp;" "&amp;B16&amp;" 指揮官 E",Troops!$A:$A,0))),myConcat(INDIRECT("Troops!AJ"&amp;MATCH(A16&amp;" "&amp;B16&amp;" 指揮官 S",Troops!$A:$A,0)))),CHAR(10),"***兵士",CHAR(10),"|名称|種別|コスト|&gt;|雇用条件|指揮枠|行軍|",CHAR(10),IFERROR(myConcat(INDIRECT("Troops!AJ"&amp;MATCH(A16&amp;" "&amp;B16&amp;" 兵士 S",Troops!$A:$A,0)&amp;":AJ"&amp;MATCH(A16&amp;" "&amp;B16&amp;" 兵士 E",Troops!$A:$A,0))),myConcat(INDIRECT("Troops!AJ"&amp;MATCH(A16&amp;" "&amp;B16&amp;" 指揮官 S",Troops!$A:$A,0)))),"**守備隊",CHAR(10),"|種別|指揮官|兵士|備考|",CHAR(10),IFERROR(myConcat(INDIRECT("Defence!H"&amp;MATCH(A16&amp;" "&amp;B16&amp;" S",Defence!$A:$A,0)&amp;":H"&amp;MATCH(A16&amp;" "&amp;B16&amp;" E",Defence!$A:$A,0))),myConcat(INDIRECT("Defence!H"&amp;MATCH(A16&amp;" "&amp;B16&amp;" S",Defence!$A:$A,0)))),CHAR(10),"**建造物",CHAR(10),"***首都要塞",CHAR(10),"|名称|管理力|指揮官雇用|兵士雇用|食糧庫|守備隊倍率|防壁強度|",CHAR(10),VLOOKUP(L16,Fort!$D:$M,10,FALSE),CHAR(10),"***陸上要塞",CHAR(10),"|名称|建造費|工期|管理力|指揮官雇用|兵士雇用|食糧庫|守備隊倍率|防壁強度|",CHAR(10),IF(R16="",IFERROR(myConcat(INDIRECT("Fort!N"&amp;MATCH(M16&amp;"1",Fort!$A:$A,0)&amp;":N"&amp;MATCH(M16&amp;O16,Fort!$A:$A,0))),myConcat(INDIRECT("Fort!N"&amp;MATCH(N16&amp;"1",Fort!$A:$A,0)))),IFERROR(myConcat(INDIRECT("Fort!O"&amp;MATCH(M16&amp;"1",Fort!$A:$A,0)&amp;":O"&amp;MATCH(M16&amp;O16,Fort!$A:$A,0))),myConcat(INDIRECT("Fort!O"&amp;MATCH(N16&amp;"1",Fort!$A:$A,0))))),CHAR(10),"***水中要塞",CHAR(10),IF(R16="",IFERROR("|名称|建造費|工期|管理力|指揮官雇用|兵士雇用|食糧庫|守備隊倍率|防壁強度|"&amp;CHAR(10)&amp;IFERROR(myConcat(INDIRECT("Fort!N"&amp;MATCH(N16&amp;"1",Fort!$A:$A,0)&amp;":N"&amp;MATCH(N16&amp;P16,Fort!$A:$A,0))),myConcat(INDIRECT("Fort!N"&amp;MATCH(N16&amp;"1",Fort!$A:$A,0)))),"建造不可"),IFERROR("|名称|建造費|工期|管理力|指揮官雇用|兵士雇用|食糧庫|守備隊倍率|防壁強度|"&amp;CHAR(10)&amp;IFERROR(myConcat(INDIRECT("Fort!O"&amp;MATCH(N16&amp;"1",Fort!$A:$A,0)&amp;":O"&amp;MATCH(N16&amp;P16,Fort!$A:$A,0))),myConcat(INDIRECT("Fort!O"&amp;MATCH(N16&amp;"1",Fort!$A:$A,0)))),"建造不可")),CHAR(10),"***研究所と寺院",CHAR(10),"|設備|費用|特殊効果|",CHAR(10),"|研究所|",IF(S16&lt;&gt;500,"''"&amp;S16&amp;"''",S16),"|",T16,"|",CHAR(10),"|寺院|",IF(U16&lt;&gt;400,"''"&amp;U16&amp;"''",U16),"|",V16,"|",CHAR(10),"**魔法",CHAR(10),"***魔法資源",CHAR(10),"|魔法土地|",W16,"|",CHAR(10),"|宝石収入|",SUBSTITUTE(SUBSTITUTE(SUBSTITUTE(SUBSTITUTE(SUBSTITUTE(SUBSTITUTE(SUBSTITUTE(SUBSTITUTE(X16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Slave);"),"|",CHAR(10),"|特殊機能|",Y16,"|",CHAR(10),"***魔法技能",CHAR(10),"|名称|雇用|固定魔力|変動魔力|研究力|特殊能力|",CHAR(10),IFERROR(myConcat(INDIRECT("MagicSkill!AM"&amp;MATCH(A16&amp;" "&amp;B16&amp;" S",MagicSkill!$A:$A,0)&amp;":AM"&amp;MATCH(A16&amp;" "&amp;B16&amp;" E",MagicSkill!$A:$A,0))),myConcat(INDIRECT("MagicSkill!AM"&amp;MATCH(A16&amp;" "&amp;B16&amp;" S",MagicSkill!$A:$A,0)))),CHAR(10),"***固有呪文",CHAR(10),IFERROR(CHAR(10)&amp;"|領域|名称|主系統|副系統|消費|使用場面|簡易分類|"&amp;CHAR(10)&amp;IFERROR(myConcat(INDIRECT("NationalSpellWork!E"&amp;MATCH(A16&amp;" "&amp;B16&amp;" S",NationalSpellWork!$A:$A,0)&amp;":E"&amp;MATCH(A16&amp;" "&amp;B16&amp;" E",NationalSpellWork!$A:$A,0))),myConcat(INDIRECT("NationalSpellWork!E"&amp;MATCH(A16&amp;" "&amp;B16&amp;" S",NationalSpellWork!$A:$A,0)))),"なし"),CHAR(10),"***固有アイテム",CHAR(10),IFERROR(IFERROR(myConcat(INDIRECT("NationalItemWork!E"&amp;MATCH(A16&amp;" "&amp;B16&amp;" S",NationalItemWork!$A:$A,0)&amp;":E"&amp;MATCH(A16&amp;" "&amp;B16&amp;" E",NationalItemWork!$A:$A,0))),myConcat(INDIRECT("NationalItemWork!E"&amp;MATCH(A16&amp;" "&amp;B16&amp;" S",NationalItemWork!$A:$A,0)))),"なし"),CHAR(10),"**聖職",CHAR(10),"***支配圏特殊効果",CHAR(10),IF(I16&lt;&gt;"",I16,"なし"),CHAR(10),"***聖職者特殊能力",CHAR(10),IF(K16&lt;&gt;"",K16,"なし"),CHAR(10))</f>
        <v xml:space="preserve">*Fomoria, The Cursed Ones
Fomoriaの肥沃な地は、かつて溺死者の暗き荒れ狂う海の領域を護っていた巨人たちによって獲得されました。
死が常に近くにあったことにより、彼らの忠誠心は変質し、その悪意は増大していきました。
以前の全能者の昇天により、彼らはその罪により罰され、暗き故郷から追放されました。
Fomorianが肥沃な地に定住すると、呪いの完全な効果が明らかとなりました。
彼らの子供たちは背が低く、恐ろしい姿をしていました。
生き残った少数のFomorian巨人は、そのかつては気高かった種族が退化し、滅び行くのを目の当たりにしました。
そして、侵略者がやってきました。
Partholonian、Nemedian、Fir Bolg、そしてTuathaは、全てFomoriaの地を要求しました。
Fomorianは二度に渡って外来の魔力によりほぼ敗北に追いやられ、しかし二度とも疫病を生み出して侵略者たちを殺害しました。
第三の侵略者の群れ、Fir Bolgは、Fomorianの支配を受け入れ、巨人たちがTuathaを打ち破るのを手助けしました。
現在、Fir BolgはFomoriaの人工の多くを構成します。
Fomorianは優れた船大工かつ強力な嵐の創造者で、死者への支配力という遺産を保持しています。
**国勢
|種族|フィルボルグ、フォモーリアン、ネミディアン|
|経済||
|気候||
|祝福||
**正規軍
***指揮官
|名称|種別|コスト|&gt;|雇用条件|指揮能力|行軍|
|BGCOLOR(#F5F5F5):Fir Bolg Scout|斥候|&amp;ref(Nation/C_Gold.jpg,nolink,25x25,Gold);25&amp;ref(Nation/C_Resource.jpg,nolink,25x25,Resource);12&amp;ref(Nation/C_Command.jpg,nolink,25x25,Commander Point);1|&amp;ref(Nation/R_Fort.jpg,nolink,25x25,Land Fortress);|||14&amp;ref(Nation/Stealthy.jpg,nolink,25x25,Stealthy (50));&amp;ref(Nation/Forest-Survival.jpg,nolink,25x25,Forest Survival);&amp;ref(Nation/Mountain-Survival.jpg,nolink,25x25,Mountain Survival);|
|~|&gt;|&gt;|&gt;|&gt;|&gt;|BGCOLOR(#F5F5F5):装備が整った斥候。斥候としては無駄に高価なだけ|
|BGCOLOR(#F5F5F5):Fir Bolg Champion|指揮官|&amp;ref(Nation/C_Gold.jpg,nolink,25x25,Gold);40&amp;ref(Nation/C_Resource.jpg,nolink,25x25,Resource);12&amp;ref(Nation/C_Command.jpg,nolink,25x25,Commander Point);1|&amp;ref(Nation/R_Fort.jpg,nolink,25x25,Land Fortress);||&amp;ref(Nation/Squad.jpg,nolink,25x25,Squad);2&amp;ref(Nation/LivingLead.jpg,nolink,25x25,Leadership);60|14|
|~|&gt;|&gt;|&gt;|&gt;|&gt;|BGCOLOR(#F5F5F5):標準的な指揮官。手頃な値段と雇用条件|
|BGCOLOR(#F5F5F5):Fir Bolg Druid|魔術師|&amp;ref(Nation/C_Gold.jpg,nolink,25x25,Gold);70&amp;ref(Nation/C_Resource.jpg,nolink,25x25,Resource);2&amp;ref(Nation/C_Command.jpg,nolink,25x25,Commander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Leadership);10|16|
|~|&gt;|&gt;|&gt;|&gt;|&gt;|BGCOLOR(#F5F5F5):風などの魔法技能を持つ。雇用しやすく研究向け|
|BGCOLOR(#F5F5F5):Fomorian Scout|斥候|&amp;ref(Nation/C_Gold.jpg,nolink,25x25,Gold);45&amp;ref(Nation/C_Resource.jpg,nolink,25x25,Resource);19&amp;ref(Nation/C_Command.jpg,nolink,25x25,Commander Point);1|&amp;ref(Nation/R_Fort.jpg,nolink,25x25,Land Fortress);|||16&amp;ref(Nation/Stealthy.jpg,nolink,25x25,Stealthy (40));&amp;ref(Nation/Forest-Survival.jpg,nolink,25x25,Forest Survival);&amp;ref(Nation/Mountain-Survival.jpg,nolink,25x25,Mountain Survival);|
|~|&gt;|&gt;|&gt;|&gt;|&gt;|BGCOLOR(#F5F5F5):巨人の斥候。普通の偵察目的だとあまり利点がない|
|BGCOLOR(#F5F5F5):Fomorian Champion|指揮官|&amp;ref(Nation/C_Gold.jpg,nolink,25x25,Gold);60&amp;ref(Nation/C_Resource.jpg,nolink,25x25,Resource);29&amp;ref(Nation/C_Command.jpg,nolink,25x25,Commander Point);1|&amp;ref(Nation/R_Fort.jpg,nolink,25x25,Land Fortress);||&amp;ref(Nation/Squad.jpg,nolink,25x25,Squad);2&amp;ref(Nation/LivingLead.jpg,nolink,25x25,Leadership);60|14|
|~|&gt;|&gt;|&gt;|&gt;|&gt;|BGCOLOR(#F5F5F5):巨人の指揮官。丈夫で倒されにくい|
|BGCOLOR(#F5F5F5):Unmarked Champion|聖職者&amp;ref(Nation/Sacred.jpg,nolink,25x25,Sacred);|&amp;ref(Nation/C_Gold.jpg,nolink,25x25,Gold);130&amp;ref(Nation/C_Resource.jpg,nolink,25x25,Resource);29&amp;ref(Nation/C_Command.jpg,nolink,25x25,Commander Point);1|&amp;ref(Nation/R_Fort.jpg,nolink,25x25,Land Fortress);|&amp;ref(Spell/P_Holy.jpg,nolink,25x25,Temple Needed);|&amp;ref(Nation/Squad.jpg,nolink,25x25,Squad);3&amp;ref(Nation/LivingLead.jpg,nolink,25x25,Leadership);80|14|
|~|&gt;|&gt;|&gt;|&gt;|&gt;|BGCOLOR(#F5F5F5):レベル1の聖職者。上位指揮官も兼任する|
|BGCOLOR(#F5F5F5):Fomorian Druid|聖職者&amp;ref(Nation/Sacred.jpg,nolink,25x25,Sacred);|&amp;ref(Nation/C_Gold.jpg,nolink,25x25,Gold);200&amp;ref(Nation/C_Resource.jpg,nolink,25x25,Resource);3&amp;ref(Nation/C_Command.jpg,nolink,25x25,Commander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Leadership);0+|18|
|~|&gt;|&gt;|&gt;|&gt;|&gt;|BGCOLOR(#F5F5F5):レベル1の聖職者。風などの魔法技能も持つ|
|BGCOLOR(#F5F5F5):Fomorian King|聖職者&amp;ref(Nation/Sacred.jpg,nolink,25x25,Sacred);|&amp;ref(Nation/C_Gold.jpg,nolink,25x25,Gold);480&amp;ref(Nation/C_Resource.jpg,nolink,25x25,Resource);37&amp;ref(Nation/C_Command.jpg,nolink,25x25,Commander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Leadership);15+&amp;ref(Nation/UndeadLead.jpg,nolink,25x25,Undead Leadership);60+|18&amp;ref(Nation/Amphibian.jpg,nolink,25x25,Amphibian);&amp;ref(Nation/Sailing.jpg,nolink,25x25,Sailing (size points 999, max size 6));&amp;ref(Nation/Gift-of-Water-Breathing.jpg,nolink,25x25,Gift of Water Breathing (50 size points));|
|~|&gt;|&gt;|&gt;|&gt;|&gt;|BGCOLOR(#F5F5F5):レベル2の聖職者。高い魔力に航海技能持ちの最上位指揮官も兼ねる|
|BGCOLOR(#F5F5F5):Nemedian Champion|聖職者&amp;ref(Nation/Sacred.jpg,nolink,25x25,Sacred);|&amp;ref(Nation/C_Gold.jpg,nolink,25x25,Gold);175&amp;ref(Nation/C_Resource.jpg,nolink,25x25,Resource);25&amp;ref(Nation/C_Command.jpg,nolink,25x25,Commander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Leadership);5&amp;ref(Nation/UndeadLead.jpg,nolink,25x25,Undead Leadership);30|14&amp;ref(Nation/Stealthy.jpg,nolink,25x25,Stealthy (65));|
|~|&gt;|&gt;|&gt;|&gt;|&gt;|BGCOLOR(#F5F5F5):レベル1の聖職者。風と死の魔法技能も持ち上位指揮官も兼任|
|BGCOLOR(#F5F5F5):Nemedian Sorceress|魔術師|&amp;ref(Nation/C_Gold.jpg,nolink,25x25,Gold);245&amp;ref(Nation/C_Resource.jpg,nolink,25x25,Resource);1&amp;ref(Nation/C_Command.jpg,nolink,25x25,Commander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Leadership);10+&amp;ref(Nation/UndeadLead.jpg,nolink,25x25,Undead Leadership);60+|16&amp;ref(Nation/Stealthy.jpg,nolink,25x25,Stealthy (65));|
|~|&gt;|&gt;|&gt;|&gt;|&gt;|BGCOLOR(#F5F5F5):風や死などの魔法技能を持つ。詠唱は長いが疲れにくい|
***兵士
|名称|種別|コスト|&gt;|雇用条件|指揮枠|行軍|
|BGCOLOR(#F5F5F5):Fir Bolg Slinger|射手|&amp;ref(Nation/C_Gold.jpg,nolink,25x25,Gold);11&amp;ref(Nation/C_Resource.jpg,nolink,25x25,Resource);2&amp;ref(Nation/C_Recruitment.jpg,nolink,25x25,Recruitment Point);12|&amp;ref(Nation/R_Fort.jpg,nolink,25x25,Land Fortress);||&amp;ref(Nation/LivingLead.jpg,nolink,25x25,Living);|14|
|~|&gt;|&gt;|&gt;|&gt;|&gt;|BGCOLOR(#F5F5F5):高精度の投石部隊。軽装の敵が相手なら使える|
|BGCOLOR(#F5F5F5):Fir Bolg Warrior|歩兵|&amp;ref(Nation/C_Gold.jpg,nolink,25x25,Gold);13&amp;ref(Nation/C_Resource.jpg,nolink,25x25,Resource);10&amp;ref(Nation/C_Recruitment.jpg,nolink,25x25,Recruitment Point);15|&amp;ref(Nation/R_Fort.jpg,nolink,25x25,Land Fortress);||&amp;ref(Nation/LivingLead.jpg,nolink,25x25,Living);|12|
|~|&gt;|&gt;|&gt;|&gt;|&gt;|BGCOLOR(#F5F5F5):斧と盾を持つ軽歩兵。攻撃力と命中率は侮り難い|
|BGCOLOR(#F5F5F5):Fir Bolg Warrior|歩兵|&amp;ref(Nation/C_Gold.jpg,nolink,25x25,Gold);13&amp;ref(Nation/C_Resource.jpg,nolink,25x25,Resource);10&amp;ref(Nation/C_Recruitment.jpg,nolink,25x25,Recruitment Point);15|&amp;ref(Nation/R_Fort.jpg,nolink,25x25,Land Fortress);||&amp;ref(Nation/LivingLead.jpg,nolink,25x25,Living);|12|
|~|&gt;|&gt;|&gt;|&gt;|&gt;|BGCOLOR(#F5F5F5):槍、投槍、盾を持つ軽歩兵。防御力は欠くが戦闘技能は高い|
|BGCOLOR(#F5F5F5):Fomorian Militia|歩兵|&amp;ref(Nation/C_Gold.jpg,nolink,25x25,Gold);15&amp;ref(Nation/C_Resource.jpg,nolink,25x25,Resource);3&amp;ref(Nation/C_Recruitment.jpg,nolink,25x25,Recruitment Point);7|&amp;ref(Nation/R_Fort.jpg,nolink,25x25,Land Fortress);||&amp;ref(Nation/LivingLead.jpg,nolink,25x25,Living);|12|
|~|&gt;|&gt;|&gt;|&gt;|&gt;|BGCOLOR(#F5F5F5):槍を持つ民兵。大型な上に戦闘技能が低く障害持ちも多い|
|BGCOLOR(#F5F5F5):Fomorian Javelinist|歩兵|&amp;ref(Nation/C_Gold.jpg,nolink,25x25,Gold);20&amp;ref(Nation/C_Resource.jpg,nolink,25x25,Resource);15&amp;ref(Nation/C_Recruitment.jpg,nolink,25x25,Recruitment Point);11|&amp;ref(Nation/R_Fort.jpg,nolink,25x25,Land Fortress);||&amp;ref(Nation/LivingLead.jpg,nolink,25x25,Living);|14|
|~|&gt;|&gt;|&gt;|&gt;|&gt;|BGCOLOR(#F5F5F5):槍と投槍を持つ歩兵。巨人の力による投擲は強烈|
|BGCOLOR(#F5F5F5):Fomorian Spearman|歩兵|&amp;ref(Nation/C_Gold.jpg,nolink,25x25,Gold);20&amp;ref(Nation/C_Resource.jpg,nolink,25x25,Resource);17&amp;ref(Nation/C_Recruitment.jpg,nolink,25x25,Recruitment Point);11|&amp;ref(Nation/R_Fort.jpg,nolink,25x25,Land Fortress);||&amp;ref(Nation/LivingLead.jpg,nolink,25x25,Living);|14|
|~|&gt;|&gt;|&gt;|&gt;|&gt;|BGCOLOR(#F5F5F5):槍と盾を持つ歩兵。数に押されやすいが一撃は強力|
|BGCOLOR(#F5F5F5):Fomorian Warrior|歩兵|&amp;ref(Nation/C_Gold.jpg,nolink,25x25,Gold);30&amp;ref(Nation/C_Resource.jpg,nolink,25x25,Resource);27&amp;ref(Nation/C_Recruitment.jpg,nolink,25x25,Recruitment Point);17|&amp;ref(Nation/R_Fort.jpg,nolink,25x25,Land Fortress);||&amp;ref(Nation/LivingLead.jpg,nolink,25x25,Living);|12|
|~|&gt;|&gt;|&gt;|&gt;|&gt;|BGCOLOR(#F5F5F5):槍と盾を持つ重歩兵。下位に比べ障害持ちが少ない|
|BGCOLOR(#F5F5F5):Unmarked|歩兵&amp;ref(Nation/Sacred.jpg,nolink,25x25,Sacred);|&amp;ref(Nation/C_Gold.jpg,nolink,25x25,Gold);55&amp;ref(Nation/C_Resource.jpg,nolink,25x25,Resource);27&amp;ref(Nation/C_Recruitment.jpg,nolink,25x25,Recruitment Point);28|&amp;ref(Nation/R_Capital.jpg,nolink,25x25,National Capital);|&amp;ref(Spell/P_Holy.jpg,nolink,25x25,Temple Needed);|&amp;ref(Nation/LivingLead.jpg,nolink,25x25,Living);|12|
|~|&gt;|&gt;|&gt;|&gt;|&gt;|BGCOLOR(#F5F5F5):槍と盾を持つ重歩兵。障害を持たず戦闘技能も高い|
|BGCOLOR(#F5F5F5):Fomorian Giant|歩兵&amp;ref(Nation/Sacred.jpg,nolink,25x25,Sacred);|&amp;ref(Nation/C_Gold.jpg,nolink,25x25,Gold);75&amp;ref(Nation/C_Resource.jpg,nolink,25x25,Resource);37&amp;ref(Nation/C_Recruitment.jpg,nolink,25x25,Recruitment Point);37|&amp;ref(Nation/R_Capital.jpg,nolink,25x25,National Capital);|&amp;ref(Spell/P_Holy.jpg,nolink,25x25,Temple Needed);|&amp;ref(Nation/LivingLead.jpg,nolink,25x25,Living);|16&amp;ref(Nation/Amphibian.jpg,nolink,25x25,Amphibian);|
|~|&gt;|&gt;|&gt;|&gt;|&gt;|BGCOLOR(#F5F5F5):槍、投槍、盾を持つ歩兵。巨人の中でも最大級の大きさを誇る|
|BGCOLOR(#F5F5F5):Nemedian Warrior|歩兵|&amp;ref(Nation/C_Gold.jpg,nolink,25x25,Gold);35&amp;ref(Nation/C_Resource.jpg,nolink,25x25,Resource);22&amp;ref(Nation/C_Recruitment.jpg,nolink,25x25,Recruitment Point);24|&amp;ref(Nation/R_Capital.jpg,nolink,25x25,National Capital);||&amp;ref(Nation/LivingLead.jpg,nolink,25x25,Living);|12&amp;ref(Nation/Stealthy.jpg,nolink,25x25,Stealthy (65));|
|~|&gt;|&gt;|&gt;|&gt;|&gt;|BGCOLOR(#F5F5F5):魔法の槍、投槍、盾を持つ歩兵。鏡像を纏い接近戦では凶悪な強さ|
**守備隊
|種別|指揮官|兵士|備考|
|陸上下位|Fir Bolg Champion|Fir Bolg Slinger:10　Fomorian Militia:10||
|陸上上位|Fomorian Champion|Fir Bolg Warrior:20|Warriorは斧装備|
|陸上要塞|Fir Bolg Champion|Fir Bolg Slinger:10||
**建造物
***首都要塞
|名称|管理力|指揮官雇用|兵士雇用|食糧庫|守備隊倍率|防壁強度|
|Giant Fortress|30|+1|+75%|500|2|500|
***陸上要塞
|名称|建造費|工期|管理力|指揮官雇用|兵士雇用|食糧庫|守備隊倍率|防壁強度|
|Giant Palisades|600|4|15|+0|+50%|100|1|100|
|Giant Fortress|450|3|30|+1|+75%|500|2|500|
***水中要塞
建造不可
***研究所と寺院
|設備|費用|特殊効果|
|研究所|500||
|寺院|400||
**魔法
***魔法資源
|魔法土地|Isle of Balor, Rath Chimbaith|
|宝石収入|&amp;ref(Spell/V_Air.jpg,nolink,25x25,Air Gem);3&amp;ref(Spell/V_Water.jpg,nolink,25x25,Water Gem);1&amp;ref(Spell/V_Death.jpg,nolink,25x25,Death Gem);2|
|特殊機能||
***魔法技能
|名称|雇用|固定魔力|変動魔力|研究力|特殊能力|
|Fir Bolg Druid|&amp;ref(Nation/R_Fort.jpg,nolink,25x25,Land Fortress);|&amp;ref(Spell/P_Air.jpg,nolink,25x25,Air);1|&amp;ref(Spell/P_Water.jpg,nolink,25x25,Water);&amp;ref(Spell/P_Earth.jpg,nolink,25x25,Earth);&amp;ref(Spell/P_Nature.jpg,nolink,25x25,Nature);+1:100%|&amp;ref(Spell/P_Research.jpg,nolink,25x25,Research);9||
|Unmarked Champion|&amp;ref(Nation/R_Fort.jpg,nolink,25x25,Land Fortress);|&amp;ref(Spell/P_Holy.jpg,nolink,25x25,Holy);1|||&amp;ref(Nation/Sacred.jpg,nolink,25x25,Sacred);|
|Fomorian Druid|&amp;ref(Nation/R_Fort.jpg,nolink,25x25,Land Fortress);|&amp;ref(Spell/P_Air.jpg,nolink,25x25,Air);2&amp;ref(Spell/P_Holy.jpg,nolink,25x25,Holy);1|&amp;ref(Spell/P_Water.jpg,nolink,25x25,Water);&amp;ref(Spell/P_Death.jpg,nolink,25x25,Death);&amp;ref(Spell/P_Nature.jpg,nolink,25x25,Nature);+1:100%|&amp;ref(Spell/P_Research.jpg,nolink,25x25,Research);11|&amp;ref(Nation/Sacred.jpg,nolink,25x25,Sacred);|
|Fomorian King|&amp;ref(Nation/R_Capital.jpg,nolink,25x25,National Capital);|&amp;ref(Spell/P_Air.jpg,nolink,25x25,Air);3&amp;ref(Spell/P_Death.jpg,nolink,25x25,Death);2&amp;ref(Spell/P_Holy.jpg,nolink,25x25,Holy);2|&amp;ref(Spell/P_Air.jpg,nolink,25x25,Air);&amp;ref(Spell/P_Water.jpg,nolink,25x25,Water);&amp;ref(Spell/P_Death.jpg,nolink,25x25,Death);+1:100%&amp;br;&amp;ref(Spell/P_Air.jpg,nolink,25x25,Air);&amp;ref(Spell/P_Water.jpg,nolink,25x25,Water);&amp;ref(Spell/P_Death.jpg,nolink,25x25,Death);+1:10%|&amp;ref(Spell/P_Research.jpg,nolink,25x25,Research);17+|&amp;ref(Nation/Sacred.jpg,nolink,25x25,Sacred);|
|Nemedian Champion|&amp;ref(Nation/R_Capital.jpg,nolink,25x25,National Capital);|&amp;ref(Spell/P_Air.jpg,nolink,25x25,Air);1&amp;ref(Spell/P_Death.jpg,nolink,25x25,Death);1&amp;ref(Spell/P_Holy.jpg,nolink,25x25,Holy);1||&amp;ref(Spell/P_Research.jpg,nolink,25x25,Research);9|&amp;ref(Nation/Spell-Singer.jpg,nolink,25x25,Spell Singer);&amp;ref(Nation/Sacred.jpg,nolink,25x25,Sacred);|
|Nemedian Sorceress|&amp;ref(Nation/R_Capital.jpg,nolink,25x25,National Capital);|&amp;ref(Spell/P_Air.jpg,nolink,25x25,Air);2&amp;ref(Spell/P_Death.jpg,nolink,25x25,Death);2|&amp;ref(Spell/P_Air.jpg,nolink,25x25,Air);&amp;ref(Spell/P_Water.jpg,nolink,25x25,Water);&amp;ref(Spell/P_Death.jpg,nolink,25x25,Death);&amp;ref(Spell/P_Nature.jpg,nolink,25x25,Nature);+1:100%&amp;br;&amp;ref(Spell/P_Air.jpg,nolink,25x25,Air);&amp;ref(Spell/P_Water.jpg,nolink,25x25,Water);&amp;ref(Spell/P_Death.jpg,nolink,25x25,Death);&amp;ref(Spell/P_Nature.jpg,nolink,25x25,Nature);+1:10%|&amp;ref(Spell/P_Research.jpg,nolink,25x25,Research);15+|&amp;ref(Nation/Spell-Singer.jpg,nolink,25x25,Spell Singer);|
***固有呪文
|領域|名称|主系統|副系統|消費|使用場面|簡易分類|
|Conjuration Lv2|Summon Black Dogs|&amp;ref(Spell/P_Death.jpg,nolink,25x25,Death);2||&amp;ref(Spell/V_Death.jpg,nolink,25x25,Death Gem);8|儀式/陸上専用|兵士召喚|
|~|~|&gt;|&gt;|&gt;|&gt;|闇を好む妖精犬Black Dogを20体召喚します|
|Conjuration Lv4|Summon Barghests|&amp;ref(Spell/P_Death.jpg,nolink,25x25,Death);2||&amp;ref(Spell/V_Death.jpg,nolink,25x25,Death Gem);10|儀式/陸上専用|兵士召喚|
|~|~|&gt;|&gt;|&gt;|&gt;|呪いを纏う神聖なる妖精犬Barghestを9体召喚します|
|Conjuration Lv6|Summon Morrigan|&amp;ref(Spell/P_Death.jpg,nolink,25x25,Death);2|&amp;ref(Spell/P_Air.jpg,nolink,25x25,Air);1|&amp;ref(Spell/V_Death.jpg,nolink,25x25,Death Gem);4|儀式/陸上専用|兵士召喚|
|~|~|&gt;|&gt;|&gt;|&gt;|魔法の槍を持つ神聖なる死の使いMorriganを1体召喚します|
|Conjuration Lv8|Dance of the Morrigans|&amp;ref(Spell/P_Death.jpg,nolink,25x25,Death);5|&amp;ref(Spell/P_Air.jpg,nolink,25x25,Air);2|&amp;ref(Spell/V_Death.jpg,nolink,25x25,Death Gem);4|戦闘/陸上専用|戦闘呪附|
|~|~|&gt;|&gt;|&gt;|&gt;|負傷者が出るたびにMorriganを戦場に引き寄せます|
***固有アイテム
|Construction Lv2|BGCOLOR(#000000):&amp;ref(Item/SH Weapons/Spear-of-the-Morrigan.jpg,nolink,75x75,Spear of the Morrigan);|BGCOLOR(BLACK):COLOR(WHITE):''Spear of the Morrigan''|片手|&amp;ref(Spell/P_Death.jpg,nolink,25x25,Death);1&amp;ref(Spell/P_Air.jpg,nolink,25x25,Air);1|&amp;ref(Spell/V_Death.jpg,nolink,25x25,Death Gem);5&amp;ref(Spell/V_Air.jpg,nolink,25x25,Air Gem);5|
|~|~|&gt;|&gt;|&gt;|攻撃力：6&amp;ref(Item/D_Pierce.jpg,nolink,25x25,Pierce Damage);&amp;ref(Item/D_Magic.jpg,nolink,25x25,Magic Damage);&amp;br;吸収攻撃（上限5）&amp;br;攻撃修正：3&amp;br;防御修正：2&amp;br;長さ：3&amp;br;負傷時追撃：Decay|
|~|&gt;|&gt;|&gt;|&gt;|BGCOLOR(#F5F5F5):命を啜り犠牲者を腐敗させる槍。長期戦に強い|
**聖職
***支配圏特殊効果
なし
***聖職者特殊能力
なし
</v>
      </c>
    </row>
    <row r="17" spans="1:29" x14ac:dyDescent="0.15">
      <c r="A17" t="s">
        <v>2908</v>
      </c>
      <c r="B17" t="s">
        <v>2938</v>
      </c>
      <c r="C17" t="s">
        <v>2939</v>
      </c>
      <c r="D17" t="s">
        <v>3092</v>
      </c>
      <c r="E17" s="10" t="s">
        <v>6779</v>
      </c>
      <c r="F17" s="10" t="s">
        <v>6717</v>
      </c>
      <c r="G17" s="10" t="s">
        <v>6589</v>
      </c>
      <c r="H17" t="s">
        <v>3106</v>
      </c>
      <c r="L17" t="s">
        <v>3075</v>
      </c>
      <c r="M17" t="s">
        <v>3080</v>
      </c>
      <c r="O17">
        <v>2</v>
      </c>
      <c r="Q17">
        <v>0</v>
      </c>
      <c r="S17">
        <v>500</v>
      </c>
      <c r="U17">
        <v>400</v>
      </c>
      <c r="V17" t="s">
        <v>6718</v>
      </c>
      <c r="W17" t="s">
        <v>6719</v>
      </c>
      <c r="X17" t="s">
        <v>6720</v>
      </c>
      <c r="Z17" t="str">
        <f t="shared" si="0"/>
        <v>|BGCOLOR(#FDFDFD):[[&amp;ref(Vanheim.jpg,nolink,50x65,Vanheim, Age of Vanir);&gt;./Vanheim]]</v>
      </c>
      <c r="AA17" t="str">
        <f t="shared" ca="1" si="1"/>
        <v>|BGCOLOR(#FAEBD7):[[''Vanheim''&gt;./Vanheim]]</v>
      </c>
      <c r="AB17"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v>
      </c>
      <c r="AC17" t="str">
        <f ca="1">CONCATENATE("*",B17,", ",C17,CHAR(10),E17,CHAR(10),"**国勢",CHAR(10),"|種族|",F17,"|",CHAR(10),"|経済|",G17,"|",CHAR(10),"|気候|",IF(H17&lt;&gt;"",REPT(SUBSTITUTE(SUBSTITUTE(LEFT(H17,4),"Heat","&amp;ref(Spell/S_Heat.jpg,nolink,25x25,Heat);"),"Cold","&amp;ref(Spell/S_Cold.jpg,nolink,25x25,Cold);"),RIGHT(H17,1)),""),"|",CHAR(10),"|祝福|",SUBSTITUTE(SUBSTITUTE(SUBSTITUTE(SUBSTITUTE(SUBSTITUTE(SUBSTITUTE(SUBSTITUTE(SUBSTITUTE(J17,"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17&amp;" "&amp;B17&amp;" 指揮官 S",Troops!$A:$A,0)&amp;":AJ"&amp;MATCH(A17&amp;" "&amp;B17&amp;" 指揮官 E",Troops!$A:$A,0))),myConcat(INDIRECT("Troops!AJ"&amp;MATCH(A17&amp;" "&amp;B17&amp;" 指揮官 S",Troops!$A:$A,0)))),CHAR(10),"***兵士",CHAR(10),"|名称|種別|コスト|&gt;|雇用条件|指揮枠|行軍|",CHAR(10),IFERROR(myConcat(INDIRECT("Troops!AJ"&amp;MATCH(A17&amp;" "&amp;B17&amp;" 兵士 S",Troops!$A:$A,0)&amp;":AJ"&amp;MATCH(A17&amp;" "&amp;B17&amp;" 兵士 E",Troops!$A:$A,0))),myConcat(INDIRECT("Troops!AJ"&amp;MATCH(A17&amp;" "&amp;B17&amp;" 指揮官 S",Troops!$A:$A,0)))),"**守備隊",CHAR(10),"|種別|指揮官|兵士|備考|",CHAR(10),IFERROR(myConcat(INDIRECT("Defence!H"&amp;MATCH(A17&amp;" "&amp;B17&amp;" S",Defence!$A:$A,0)&amp;":H"&amp;MATCH(A17&amp;" "&amp;B17&amp;" E",Defence!$A:$A,0))),myConcat(INDIRECT("Defence!H"&amp;MATCH(A17&amp;" "&amp;B17&amp;" S",Defence!$A:$A,0)))),CHAR(10),"**建造物",CHAR(10),"***首都要塞",CHAR(10),"|名称|管理力|指揮官雇用|兵士雇用|食糧庫|守備隊倍率|防壁強度|",CHAR(10),VLOOKUP(L17,Fort!$D:$M,10,FALSE),CHAR(10),"***陸上要塞",CHAR(10),"|名称|建造費|工期|管理力|指揮官雇用|兵士雇用|食糧庫|守備隊倍率|防壁強度|",CHAR(10),IF(R17="",IFERROR(myConcat(INDIRECT("Fort!N"&amp;MATCH(M17&amp;"1",Fort!$A:$A,0)&amp;":N"&amp;MATCH(M17&amp;O17,Fort!$A:$A,0))),myConcat(INDIRECT("Fort!N"&amp;MATCH(N17&amp;"1",Fort!$A:$A,0)))),IFERROR(myConcat(INDIRECT("Fort!O"&amp;MATCH(M17&amp;"1",Fort!$A:$A,0)&amp;":O"&amp;MATCH(M17&amp;O17,Fort!$A:$A,0))),myConcat(INDIRECT("Fort!O"&amp;MATCH(N17&amp;"1",Fort!$A:$A,0))))),CHAR(10),"***水中要塞",CHAR(10),IF(R17="",IFERROR("|名称|建造費|工期|管理力|指揮官雇用|兵士雇用|食糧庫|守備隊倍率|防壁強度|"&amp;CHAR(10)&amp;IFERROR(myConcat(INDIRECT("Fort!N"&amp;MATCH(N17&amp;"1",Fort!$A:$A,0)&amp;":N"&amp;MATCH(N17&amp;P17,Fort!$A:$A,0))),myConcat(INDIRECT("Fort!N"&amp;MATCH(N17&amp;"1",Fort!$A:$A,0)))),"建造不可"),IFERROR("|名称|建造費|工期|管理力|指揮官雇用|兵士雇用|食糧庫|守備隊倍率|防壁強度|"&amp;CHAR(10)&amp;IFERROR(myConcat(INDIRECT("Fort!O"&amp;MATCH(N17&amp;"1",Fort!$A:$A,0)&amp;":O"&amp;MATCH(N17&amp;P17,Fort!$A:$A,0))),myConcat(INDIRECT("Fort!O"&amp;MATCH(N17&amp;"1",Fort!$A:$A,0)))),"建造不可")),CHAR(10),"***研究所と寺院",CHAR(10),"|設備|費用|特殊効果|",CHAR(10),"|研究所|",IF(S17&lt;&gt;500,"''"&amp;S17&amp;"''",S17),"|",T17,"|",CHAR(10),"|寺院|",IF(U17&lt;&gt;400,"''"&amp;U17&amp;"''",U17),"|",V17,"|",CHAR(10),"**魔法",CHAR(10),"***魔法資源",CHAR(10),"|魔法土地|",W17,"|",CHAR(10),"|宝石収入|",SUBSTITUTE(SUBSTITUTE(SUBSTITUTE(SUBSTITUTE(SUBSTITUTE(SUBSTITUTE(SUBSTITUTE(SUBSTITUTE(X17,"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Slave);"),"|",CHAR(10),"|特殊機能|",Y17,"|",CHAR(10),"***魔法技能",CHAR(10),"|名称|雇用|固定魔力|変動魔力|研究力|特殊能力|",CHAR(10),IFERROR(myConcat(INDIRECT("MagicSkill!AM"&amp;MATCH(A17&amp;" "&amp;B17&amp;" S",MagicSkill!$A:$A,0)&amp;":AM"&amp;MATCH(A17&amp;" "&amp;B17&amp;" E",MagicSkill!$A:$A,0))),myConcat(INDIRECT("MagicSkill!AM"&amp;MATCH(A17&amp;" "&amp;B17&amp;" S",MagicSkill!$A:$A,0)))),CHAR(10),"***固有呪文",CHAR(10),IFERROR(CHAR(10)&amp;"|領域|名称|主系統|副系統|消費|使用場面|簡易分類|"&amp;CHAR(10)&amp;IFERROR(myConcat(INDIRECT("NationalSpellWork!E"&amp;MATCH(A17&amp;" "&amp;B17&amp;" S",NationalSpellWork!$A:$A,0)&amp;":E"&amp;MATCH(A17&amp;" "&amp;B17&amp;" E",NationalSpellWork!$A:$A,0))),myConcat(INDIRECT("NationalSpellWork!E"&amp;MATCH(A17&amp;" "&amp;B17&amp;" S",NationalSpellWork!$A:$A,0)))),"なし"),CHAR(10),"***固有アイテム",CHAR(10),IFERROR(IFERROR(myConcat(INDIRECT("NationalItemWork!E"&amp;MATCH(A17&amp;" "&amp;B17&amp;" S",NationalItemWork!$A:$A,0)&amp;":E"&amp;MATCH(A17&amp;" "&amp;B17&amp;" E",NationalItemWork!$A:$A,0))),myConcat(INDIRECT("NationalItemWork!E"&amp;MATCH(A17&amp;" "&amp;B17&amp;" S",NationalItemWork!$A:$A,0)))),"なし"),CHAR(10),"**聖職",CHAR(10),"***支配圏特殊効果",CHAR(10),IF(I17&lt;&gt;"",I17,"なし"),CHAR(10),"***聖職者特殊能力",CHAR(10),IF(K17&lt;&gt;"",K17,"なし"),CHAR(10))</f>
        <v xml:space="preserve">*Vanheim, Age of Vanir
Vanheimは、背の高い神秘的な種族、Vanが住む霧深い荒野と厳しい環境の森の地です。
VanはJotunheimの巨人たちの宿敵で、彼らはこの世の始まりから大きな戦争を互いに仕掛けてきました。
彼らは幻術の達人で、その幻惑的な魅力で人間を騙すことができます。
Vanheimの山の麓の広間には、素晴らしい品々を創り上げることができる鍛冶屋、Dwarfが住んでいます。
Vanheimは魔法の地であり、馬でさえ魔力を持ち、並外れた速さを持ちます。
Vanは優れた船大工や航海士であり、海を渡ることができます。
下等な存在は重要視されず、彼らの血は目覚めつつある神を満たすために贄とされます。
**国勢
|種族|ヴァン|
|経済|統治下にない海域を超えた徴税が可能|
|気候|&amp;ref(Spell/S_Cold.jpg,nolink,25x25,Cold);|
|祝福||
**正規軍
***指揮官
|名称|種別|コスト|&gt;|雇用条件|指揮能力|行軍|
|BGCOLOR(#F5F5F5):Van Scout|斥候|&amp;ref(Nation/C_Gold.jpg,nolink,25x25,Gold);40&amp;ref(Nation/C_Resource.jpg,nolink,25x25,Resource);15&amp;ref(Nation/C_Command.jpg,nolink,25x25,Commander Point);1|&amp;ref(Nation/R_Fort.jpg,nolink,25x25,Land Fortress);|||12&amp;ref(Nation/Stealthy.jpg,nolink,25x25,Stealthy (75));&amp;ref(Nation/Forest-Survival.jpg,nolink,25x25,Forest Survival);&amp;ref(Nation/Mountain-Survival.jpg,nolink,25x25,Mountain Survival);|
|~|&gt;|&gt;|&gt;|&gt;|&gt;|BGCOLOR(#F5F5F5):幻術に長けた斥候。高価だが隠れるのも上手い|
|BGCOLOR(#F5F5F5):Vanherse|聖職者&amp;ref(Nation/Sacred.jpg,nolink,25x25,Sacred);|&amp;ref(Nation/C_Gold.jpg,nolink,25x25,Gold);140&amp;ref(Nation/C_Resource.jpg,nolink,25x25,Resource);16&amp;ref(Nation/C_Command.jpg,nolink,25x25,Commander Point);2|&amp;ref(Nation/R_Fort.jpg,nolink,25x25,Land Fortress);|&amp;ref(Spell/P_Research.jpg,nolink,25x25,Lab Needed);&amp;ref(Spell/P_Holy.jpg,nolink,25x25,Temple Needed);|&amp;ref(Nation/Squad.jpg,nolink,25x25,Squad);2&amp;ref(Nation/LivingLead.jpg,nolink,25x25,Leadership);60&amp;ref(Nation/MagicLead.jpg,nolink,25x25,Magic Leadership);5|26&amp;ref(Nation/Stealthy.jpg,nolink,25x25,Stealthy (65));&amp;ref(Nation/Sailing.jpg,nolink,25x25,Sailing (size points 999, max size 3));|
|~|&gt;|&gt;|&gt;|&gt;|&gt;|BGCOLOR(#F5F5F5):レベル1の聖職者。風魔法を持ち指揮官も兼任|
|BGCOLOR(#F5F5F5):Vanjarl|聖職者&amp;ref(Nation/Sacred.jpg,nolink,25x25,Sacred);|&amp;ref(Nation/C_Gold.jpg,nolink,25x25,Gold);275&amp;ref(Nation/C_Resource.jpg,nolink,25x25,Resource);18&amp;ref(Nation/C_Command.jpg,nolink,25x25,Commander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Leadership);15&amp;ref(Nation/UndeadLead.jpg,nolink,25x25,Undead Leadership);5|26&amp;ref(Nation/Stealthy.jpg,nolink,25x25,Stealthy (65));&amp;ref(Nation/Sailing.jpg,nolink,25x25,Sailing (size points 999, max size 3));|
|~|&gt;|&gt;|&gt;|&gt;|&gt;|BGCOLOR(#F5F5F5):レベル2の聖職者。風、血魔法を持ち上位指揮官も兼任|
|BGCOLOR(#F5F5F5):Vanadrott|聖職者&amp;ref(Nation/Sacred.jpg,nolink,25x25,Sacred);|&amp;ref(Nation/C_Gold.jpg,nolink,25x25,Gold);410&amp;ref(Nation/C_Resource.jpg,nolink,25x25,Resource);19&amp;ref(Nation/C_Command.jpg,nolink,25x25,Commander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Leadership);20+&amp;ref(Nation/UndeadLead.jpg,nolink,25x25,Undead Leadership);5+|28&amp;ref(Nation/Stealthy.jpg,nolink,25x25,Stealthy (65));&amp;ref(Nation/Sailing.jpg,nolink,25x25,Sailing (size points 999, max size 3));|
|~|&gt;|&gt;|&gt;|&gt;|&gt;|BGCOLOR(#F5F5F5):レベル2の聖職者。風、血などの魔法を持ち最上位指揮官も兼任|
|BGCOLOR(#F5F5F5):Dwarven Smith|魔術師&amp;ref(Nation/Sacred.jpg,nolink,25x25,Sacred);|&amp;ref(Nation/C_Gold.jpg,nolink,25x25,Gold);140&amp;ref(Nation/C_Resource.jpg,nolink,25x25,Resource);2&amp;ref(Nation/C_Command.jpg,nolink,25x25,Commander Point);4|&amp;ref(Nation/R_Capital.jpg,nolink,25x25,National Capital);|&amp;ref(Spell/P_Research.jpg,nolink,25x25,Lab Needed);|&amp;ref(Nation/Squad.jpg,nolink,25x25,Squad);1&amp;ref(Nation/LivingLead.jpg,nolink,25x25,Leadership);10&amp;ref(Nation/MagicLead.jpg,nolink,25x25,Magic Leadership);10+&amp;ref(Nation/UndeadLead.jpg,nolink,25x25,Undead Leadership);0+|12&amp;ref(Nation/Mountain-Survival.jpg,nolink,25x25,Mountain Survival);|
|~|&gt;|&gt;|&gt;|&gt;|&gt;|BGCOLOR(#F5F5F5):地などの魔法を持つ鍛冶屋。高度なアイテムの製造に長ける|
***兵士
|名称|種別|コスト|&gt;|雇用条件|指揮枠|行軍|
|BGCOLOR(#F5F5F5):Serf Warrior|歩兵|&amp;ref(Nation/C_Gold.jpg,nolink,25x25,Gold);8&amp;ref(Nation/C_Resource.jpg,nolink,25x25,Resource);6&amp;ref(Nation/C_Recruitment.jpg,nolink,25x25,Recruitment Point);5|&amp;ref(Nation/R_Fort.jpg,nolink,25x25,Land Fortress);||&amp;ref(Nation/LivingLead.jpg,nolink,25x25,Living);|12|
|~|&gt;|&gt;|&gt;|&gt;|&gt;|BGCOLOR(#F5F5F5):槍と盾を持つ民兵。弱いがこの国では貴重な安さを持つ|
|BGCOLOR(#F5F5F5):Huskarl|歩兵|&amp;ref(Nation/C_Gold.jpg,nolink,25x25,Gold);25&amp;ref(Nation/C_Resource.jpg,nolink,25x25,Resource);10&amp;ref(Nation/C_Recruitment.jpg,nolink,25x25,Recruitment Point);21|&amp;ref(Nation/R_Fort.jpg,nolink,25x25,Land Fortress);||&amp;ref(Nation/LivingLead.jpg,nolink,25x25,Living);|14&amp;ref(Nation/Stealthy.jpg,nolink,25x25,Stealthy (65));|
|~|&gt;|&gt;|&gt;|&gt;|&gt;|BGCOLOR(#F5F5F5):槍、投槍、盾を持つ軽歩兵。鏡像により接近戦には異常に強い|
|BGCOLOR(#F5F5F5):Huskarl|歩兵|&amp;ref(Nation/C_Gold.jpg,nolink,25x25,Gold);25&amp;ref(Nation/C_Resource.jpg,nolink,25x25,Resource);13&amp;ref(Nation/C_Recruitment.jpg,nolink,25x25,Recruitment Point);21|&amp;ref(Nation/R_Fort.jpg,nolink,25x25,Land Fortress);||&amp;ref(Nation/LivingLead.jpg,nolink,25x25,Living);|12&amp;ref(Nation/Stealthy.jpg,nolink,25x25,Stealthy (65));|
|~|&gt;|&gt;|&gt;|&gt;|&gt;|BGCOLOR(#F5F5F5):斧、投槍、盾を持つ歩兵。下位ながら戦闘技能も優秀|
|BGCOLOR(#F5F5F5):Hirdman|歩兵|&amp;ref(Nation/C_Gold.jpg,nolink,25x25,Gold);30&amp;ref(Nation/C_Resource.jpg,nolink,25x25,Resource);17&amp;ref(Nation/C_Recruitment.jpg,nolink,25x25,Recruitment Point);25|&amp;ref(Nation/R_Fort.jpg,nolink,25x25,Land Fortress);||&amp;ref(Nation/LivingLead.jpg,nolink,25x25,Living);|10&amp;ref(Nation/Stealthy.jpg,nolink,25x25,Stealthy (65));|
|~|&gt;|&gt;|&gt;|&gt;|&gt;|BGCOLOR(#F5F5F5):長剣と盾を持つ歩兵。HP自体は価格ほど高くないのが穴|
|BGCOLOR(#F5F5F5):Mounted Hirdman|騎兵|&amp;ref(Nation/C_Gold.jpg,nolink,25x25,Gold);50&amp;ref(Nation/C_Resource.jpg,nolink,25x25,Resource);13&amp;ref(Nation/C_Recruitment.jpg,nolink,25x25,Recruitment Point);48|&amp;ref(Nation/R_Fort.jpg,nolink,25x25,Land Fortress);||&amp;ref(Nation/LivingLead.jpg,nolink,25x25,Living);|24&amp;ref(Nation/Stealthy.jpg,nolink,25x25,Stealthy (65));|
|~|&gt;|&gt;|&gt;|&gt;|&gt;|BGCOLOR(#F5F5F5):軽突撃槍、投槍、盾を持つ騎兵。非常に素早く戦闘力も十分|
|BGCOLOR(#F5F5F5):Vanhere|歩兵&amp;ref(Nation/Sacred.jpg,nolink,25x25,Sacred);|&amp;ref(Nation/C_Gold.jpg,nolink,25x25,Gold);40&amp;ref(Nation/C_Resource.jpg,nolink,25x25,Resource);16&amp;ref(Nation/C_Recruitment.jpg,nolink,25x25,Recruitment Point);28|&amp;ref(Nation/R_Capital.jpg,nolink,25x25,National Capital);|&amp;ref(Spell/P_Holy.jpg,nolink,25x25,Temple Needed);|&amp;ref(Nation/LivingLead.jpg,nolink,25x25,Living);|10&amp;ref(Nation/Stealthy.jpg,nolink,25x25,Stealthy (65));|
|~|&gt;|&gt;|&gt;|&gt;|&gt;|BGCOLOR(#F5F5F5):長剣と斧を持つ狂戦士。最初は鏡像、傷付けば激怒と共に暴れる|
|BGCOLOR(#F5F5F5):Fay Boar|魔獣|&amp;ref(Nation/C_Gold.jpg,nolink,25x25,Gold);100&amp;ref(Nation/C_Resource.jpg,nolink,25x25,Resource);1&amp;ref(Nation/C_Recruitment.jpg,nolink,25x25,Recruitment Point);30|&amp;ref(Nation/R_Capital.jpg,nolink,25x25,National Capital);||&amp;ref(Nation/LivingLead.jpg,nolink,25x25,Living);&amp;ref(Nation/Animal.jpg,nolink,25x25,Animal);|20|
|~|&gt;|&gt;|&gt;|&gt;|&gt;|BGCOLOR(#F5F5F5):自走する食糧供給源。不死性を持ち小さな敵の蹂躙も可能|
**守備隊
|種別|指揮官|兵士|備考|
|陸上下位|Vanherse|Serf Defender:10　Huskarl:5|Huskarlは槍装備|
|陸上上位|Vanherse|Huskarl:10|Huskarlは斧装備|
|陸上要塞|Hirdman|Serf Defender:10||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|寺院|400|血の供犠を実行可能|
**魔法
***魔法資源
|魔法土地|Vanhalla, The Halls of Andvare|
|宝石収入|&amp;ref(Spell/V_Air.jpg,nolink,25x25,Air Gem);3&amp;ref(Spell/V_Earth.jpg,nolink,25x25,Earth Gem);3|
|特殊機能||
***魔法技能
|名称|雇用|固定魔力|変動魔力|研究力|特殊能力|
|Vanherse|&amp;ref(Nation/R_Fort.jpg,nolink,25x25,Land Fortress);|&amp;ref(Spell/P_Air.jpg,nolink,25x25,Air);1&amp;ref(Spell/P_Holy.jpg,nolink,25x25,Holy);1||&amp;ref(Spell/P_Research.jpg,nolink,25x25,Research);7|&amp;ref(Nation/Sacred.jpg,nolink,25x25,Sacred);|
|Vanjarl|&amp;ref(Nation/R_Fort.jpg,nolink,25x25,Land Fortress);|&amp;ref(Spell/P_Air.jpg,nolink,25x25,Air);2&amp;ref(Spell/P_Blood.jpg,nolink,25x25,Blood);1&amp;ref(Spell/P_Holy.jpg,nolink,25x25,Holy);2||&amp;ref(Spell/P_Research.jpg,nolink,25x25,Research);11|&amp;ref(Nation/Sacred.jpg,nolink,25x25,Sacred);|
|Vanadrott|&amp;ref(Nation/R_Capital.jpg,nolink,25x25,National Capital);|&amp;ref(Spell/P_Air.jpg,nolink,25x25,Air);3&amp;ref(Spell/P_Blood.jpg,nolink,25x25,Blood);1&amp;ref(Spell/P_Holy.jpg,nolink,25x25,Holy);2|&amp;ref(Spell/P_Air.jpg,nolink,25x25,Air);&amp;ref(Spell/P_Earth.jpg,nolink,25x25,Earth);&amp;ref(Spell/P_Death.jpg,nolink,25x25,Death);&amp;ref(Spell/P_Blood.jpg,nolink,25x25,Blood);+1:100%&amp;br;&amp;ref(Spell/P_Air.jpg,nolink,25x25,Air);&amp;ref(Spell/P_Earth.jpg,nolink,25x25,Earth);&amp;ref(Spell/P_Death.jpg,nolink,25x25,Death);&amp;ref(Spell/P_Blood.jpg,nolink,25x25,Blood);+1:10%|&amp;ref(Spell/P_Research.jpg,nolink,25x25,Research);15+|&amp;ref(Nation/Sacred.jpg,nolink,25x25,Sacred);|
|Dwarven Smith|&amp;ref(Nation/R_Capital.jpg,nolink,25x25,National Capital);|&amp;ref(Spell/P_Earth.jpg,nolink,25x25,Earth);2|&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11+|&amp;ref(Nation/Master-Smith.jpg,nolink,25x25,Master Smith (1));|
***固有呪文
|領域|名称|主系統|副系統|消費|使用場面|簡易分類|
|Conjuration Lv3|Sloth of Bears|&amp;ref(Spell/P_Nature.jpg,nolink,25x25,Nature);2||&amp;ref(Spell/V_Nature.jpg,nolink,25x25,Nature Gem);10|儀式/陸上専用|兵士召喚|
|~|~|&gt;|&gt;|&gt;|&gt;|強靭なGreat Bearを10+体召喚します|
|Conjuration Lv4|Awaken Draugar|&amp;ref(Spell/P_Death.jpg,nolink,25x25,Death);2||&amp;ref(Spell/V_Death.jpg,nolink,25x25,Death Gem);12|儀式/陸上専用|兵士召喚|
|~|~|&gt;|&gt;|&gt;|&gt;|傷付くと巨大化するVanの歩く屍Draugを3体召喚します|
|Conjuration Lv6|Summon Valkyries|&amp;ref(Spell/P_Air.jpg,nolink,25x25,Air);3|&amp;ref(Spell/P_Death.jpg,nolink,25x25,Death);1|&amp;ref(Spell/V_Air.jpg,nolink,25x25,Air Gem);1|戦闘/陸上専用|一時的召喚|
|~|~|&gt;|&gt;|&gt;|&gt;|飛行する神聖なる戦乙女Valkyrieを7体召喚します|
***固有アイテム
なし
**聖職
***支配圏特殊効果
なし
***聖職者特殊能力
なし
</v>
      </c>
    </row>
    <row r="18" spans="1:29" x14ac:dyDescent="0.15">
      <c r="A18" t="s">
        <v>2908</v>
      </c>
      <c r="B18" t="s">
        <v>2940</v>
      </c>
      <c r="C18" t="s">
        <v>2941</v>
      </c>
      <c r="D18" t="s">
        <v>3092</v>
      </c>
      <c r="E18" s="10" t="s">
        <v>6870</v>
      </c>
      <c r="F18" s="10" t="s">
        <v>6781</v>
      </c>
      <c r="G18" s="10"/>
      <c r="H18" t="s">
        <v>3107</v>
      </c>
      <c r="L18" t="s">
        <v>3075</v>
      </c>
      <c r="M18" t="s">
        <v>3080</v>
      </c>
      <c r="O18">
        <v>2</v>
      </c>
      <c r="Q18">
        <v>0</v>
      </c>
      <c r="S18">
        <v>500</v>
      </c>
      <c r="U18">
        <v>400</v>
      </c>
      <c r="V18" t="s">
        <v>6784</v>
      </c>
      <c r="W18" t="s">
        <v>6782</v>
      </c>
      <c r="X18" t="s">
        <v>6783</v>
      </c>
      <c r="Z18" t="str">
        <f t="shared" si="0"/>
        <v>|BGCOLOR(#FDFDFD):[[&amp;ref(Helheim.jpg,nolink,50x65,Helheim, Dusk and Death);&gt;./Helheim]]</v>
      </c>
      <c r="AA18" t="str">
        <f t="shared" ca="1" si="1"/>
        <v>|BGCOLOR(#FAEBD7):[[''Helheim''&gt;./Helheim]]</v>
      </c>
      <c r="AB18"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v>
      </c>
      <c r="AC18" t="str">
        <f ca="1">CONCATENATE("*",B18,", ",C18,CHAR(10),E18,CHAR(10),"**国勢",CHAR(10),"|種族|",F18,"|",CHAR(10),"|経済|",G18,"|",CHAR(10),"|気候|",IF(H18&lt;&gt;"",REPT(SUBSTITUTE(SUBSTITUTE(LEFT(H18,4),"Heat","&amp;ref(Spell/S_Heat.jpg,nolink,25x25,Heat);"),"Cold","&amp;ref(Spell/S_Cold.jpg,nolink,25x25,Cold);"),RIGHT(H18,1)),""),"|",CHAR(10),"|祝福|",SUBSTITUTE(SUBSTITUTE(SUBSTITUTE(SUBSTITUTE(SUBSTITUTE(SUBSTITUTE(SUBSTITUTE(SUBSTITUTE(J18,"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18&amp;" "&amp;B18&amp;" 指揮官 S",Troops!$A:$A,0)&amp;":AJ"&amp;MATCH(A18&amp;" "&amp;B18&amp;" 指揮官 E",Troops!$A:$A,0))),myConcat(INDIRECT("Troops!AJ"&amp;MATCH(A18&amp;" "&amp;B18&amp;" 指揮官 S",Troops!$A:$A,0)))),CHAR(10),"***兵士",CHAR(10),"|名称|種別|コスト|&gt;|雇用条件|指揮枠|行軍|",CHAR(10),IFERROR(myConcat(INDIRECT("Troops!AJ"&amp;MATCH(A18&amp;" "&amp;B18&amp;" 兵士 S",Troops!$A:$A,0)&amp;":AJ"&amp;MATCH(A18&amp;" "&amp;B18&amp;" 兵士 E",Troops!$A:$A,0))),myConcat(INDIRECT("Troops!AJ"&amp;MATCH(A18&amp;" "&amp;B18&amp;" 指揮官 S",Troops!$A:$A,0)))),"**守備隊",CHAR(10),"|種別|指揮官|兵士|備考|",CHAR(10),IFERROR(myConcat(INDIRECT("Defence!H"&amp;MATCH(A18&amp;" "&amp;B18&amp;" S",Defence!$A:$A,0)&amp;":H"&amp;MATCH(A18&amp;" "&amp;B18&amp;" E",Defence!$A:$A,0))),myConcat(INDIRECT("Defence!H"&amp;MATCH(A18&amp;" "&amp;B18&amp;" S",Defence!$A:$A,0)))),CHAR(10),"**建造物",CHAR(10),"***首都要塞",CHAR(10),"|名称|管理力|指揮官雇用|兵士雇用|食糧庫|守備隊倍率|防壁強度|",CHAR(10),VLOOKUP(L18,Fort!$D:$M,10,FALSE),CHAR(10),"***陸上要塞",CHAR(10),"|名称|建造費|工期|管理力|指揮官雇用|兵士雇用|食糧庫|守備隊倍率|防壁強度|",CHAR(10),IF(R18="",IFERROR(myConcat(INDIRECT("Fort!N"&amp;MATCH(M18&amp;"1",Fort!$A:$A,0)&amp;":N"&amp;MATCH(M18&amp;O18,Fort!$A:$A,0))),myConcat(INDIRECT("Fort!N"&amp;MATCH(N18&amp;"1",Fort!$A:$A,0)))),IFERROR(myConcat(INDIRECT("Fort!O"&amp;MATCH(M18&amp;"1",Fort!$A:$A,0)&amp;":O"&amp;MATCH(M18&amp;O18,Fort!$A:$A,0))),myConcat(INDIRECT("Fort!O"&amp;MATCH(N18&amp;"1",Fort!$A:$A,0))))),CHAR(10),"***水中要塞",CHAR(10),IF(R18="",IFERROR("|名称|建造費|工期|管理力|指揮官雇用|兵士雇用|食糧庫|守備隊倍率|防壁強度|"&amp;CHAR(10)&amp;IFERROR(myConcat(INDIRECT("Fort!N"&amp;MATCH(N18&amp;"1",Fort!$A:$A,0)&amp;":N"&amp;MATCH(N18&amp;P18,Fort!$A:$A,0))),myConcat(INDIRECT("Fort!N"&amp;MATCH(N18&amp;"1",Fort!$A:$A,0)))),"建造不可"),IFERROR("|名称|建造費|工期|管理力|指揮官雇用|兵士雇用|食糧庫|守備隊倍率|防壁強度|"&amp;CHAR(10)&amp;IFERROR(myConcat(INDIRECT("Fort!O"&amp;MATCH(N18&amp;"1",Fort!$A:$A,0)&amp;":O"&amp;MATCH(N18&amp;P18,Fort!$A:$A,0))),myConcat(INDIRECT("Fort!O"&amp;MATCH(N18&amp;"1",Fort!$A:$A,0)))),"建造不可")),CHAR(10),"***研究所と寺院",CHAR(10),"|設備|費用|特殊効果|",CHAR(10),"|研究所|",IF(S18&lt;&gt;500,"''"&amp;S18&amp;"''",S18),"|",T18,"|",CHAR(10),"|寺院|",IF(U18&lt;&gt;400,"''"&amp;U18&amp;"''",U18),"|",V18,"|",CHAR(10),"**魔法",CHAR(10),"***魔法資源",CHAR(10),"|魔法土地|",W18,"|",CHAR(10),"|宝石収入|",SUBSTITUTE(SUBSTITUTE(SUBSTITUTE(SUBSTITUTE(SUBSTITUTE(SUBSTITUTE(SUBSTITUTE(SUBSTITUTE(X18,"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Slave);"),"|",CHAR(10),"|特殊機能|",Y18,"|",CHAR(10),"***魔法技能",CHAR(10),"|名称|雇用|固定魔力|変動魔力|研究力|特殊能力|",CHAR(10),IFERROR(myConcat(INDIRECT("MagicSkill!AM"&amp;MATCH(A18&amp;" "&amp;B18&amp;" S",MagicSkill!$A:$A,0)&amp;":AM"&amp;MATCH(A18&amp;" "&amp;B18&amp;" E",MagicSkill!$A:$A,0))),myConcat(INDIRECT("MagicSkill!AM"&amp;MATCH(A18&amp;" "&amp;B18&amp;" S",MagicSkill!$A:$A,0)))),CHAR(10),"***固有呪文",CHAR(10),IFERROR(CHAR(10)&amp;"|領域|名称|主系統|副系統|消費|使用場面|簡易分類|"&amp;CHAR(10)&amp;IFERROR(myConcat(INDIRECT("NationalSpellWork!E"&amp;MATCH(A18&amp;" "&amp;B18&amp;" S",NationalSpellWork!$A:$A,0)&amp;":E"&amp;MATCH(A18&amp;" "&amp;B18&amp;" E",NationalSpellWork!$A:$A,0))),myConcat(INDIRECT("NationalSpellWork!E"&amp;MATCH(A18&amp;" "&amp;B18&amp;" S",NationalSpellWork!$A:$A,0)))),"なし"),CHAR(10),"***固有アイテム",CHAR(10),IFERROR(IFERROR(myConcat(INDIRECT("NationalItemWork!E"&amp;MATCH(A18&amp;" "&amp;B18&amp;" S",NationalItemWork!$A:$A,0)&amp;":E"&amp;MATCH(A18&amp;" "&amp;B18&amp;" E",NationalItemWork!$A:$A,0))),myConcat(INDIRECT("NationalItemWork!E"&amp;MATCH(A18&amp;" "&amp;B18&amp;" S",NationalItemWork!$A:$A,0)))),"なし"),CHAR(10),"**聖職",CHAR(10),"***支配圏特殊効果",CHAR(10),IF(I18&lt;&gt;"",I18,"なし"),CHAR(10),"***聖職者特殊能力",CHAR(10),IF(K18&lt;&gt;"",K18,"なし"),CHAR(10))</f>
        <v xml:space="preserve">*Helheim, Dusk and Death
Helheimは、影、吹き曝しの荒野、そして静かな山々の地です。
ここにはGnipahålan、死者たちがHelへと向かう途中に通り抜ける石の洞窟があります。
死の秘密を学ぶために首を吊った古代のVan、Hanged KingらはHelhallaの玉座から国を統治します。
Helheimには、その幻惑で人間を騙すことができる、背が高く生来神秘的な種族、Vanが住みます。
HelheimのVanは、VanheimのVanからは自らを隔絶しており、巨人との大戦には加わりませんでした。
長らく、彼らは死せる神に仕え、Helへと向かう死者たちを導いていました。
現在、新たなる神が現れ、古き伝統は変化しています。
死者の導き手、Valkyrieは死の伝令と新たなる神の聖戦士となりました。
HelheimのVanの女性、Valkyrieは、彼女らがかつて仕えた死せる神からの贈り物により、飛行することができます。
下等なる存在は重要視されず、彼らの血は目覚めつつある神を満たすために贄とされます。
Vanheimの親類たちと異なり、HelheimのVanは船大工や航海士ではありません。
**国勢
|種族|ヴァン|
|経済||
|気候|&amp;ref(Spell/S_Cold.jpg,nolink,25x25,Cold);|
|祝福||
**正規軍
***指揮官
|名称|種別|コスト|&gt;|雇用条件|指揮能力|行軍|
|BGCOLOR(#F5F5F5):Van Scout|斥候|&amp;ref(Nation/C_Gold.jpg,nolink,25x25,Gold);40&amp;ref(Nation/C_Resource.jpg,nolink,25x25,Resource);15&amp;ref(Nation/C_Command.jpg,nolink,25x25,Commander Point);1|&amp;ref(Nation/R_Fort.jpg,nolink,25x25,Land Fortress);|||12&amp;ref(Nation/Stealthy.jpg,nolink,25x25,Stealthy (75));&amp;ref(Nation/Forest-Survival.jpg,nolink,25x25,Forest Survival);&amp;ref(Nation/Mountain-Survival.jpg,nolink,25x25,Mountain Survival);|
|~|&gt;|&gt;|&gt;|&gt;|&gt;|BGCOLOR(#F5F5F5):幻術に長けた斥候。高価だが隠れるのも上手い|
|BGCOLOR(#F5F5F5):Vanherse|聖職者&amp;ref(Nation/Sacred.jpg,nolink,25x25,Sacred);|&amp;ref(Nation/C_Gold.jpg,nolink,25x25,Gold);120&amp;ref(Nation/C_Resource.jpg,nolink,25x25,Resource);13&amp;ref(Nation/C_Command.jpg,nolink,25x25,Commander Point);2|&amp;ref(Nation/R_Fort.jpg,nolink,25x25,Land Fortress);|&amp;ref(Spell/P_Research.jpg,nolink,25x25,Lab Needed);&amp;ref(Spell/P_Holy.jpg,nolink,25x25,Temple Needed);|&amp;ref(Nation/Squad.jpg,nolink,25x25,Squad);2&amp;ref(Nation/LivingLead.jpg,nolink,25x25,Leadership);60&amp;ref(Nation/MagicLead.jpg,nolink,25x25,Magic Leadership);5|26&amp;ref(Nation/Stealthy.jpg,nolink,25x25,Stealthy (65));|
|~|&gt;|&gt;|&gt;|&gt;|&gt;|BGCOLOR(#F5F5F5):レベル1の聖職者。風魔法を持ち指揮官も兼任|
|BGCOLOR(#F5F5F5):Vanjarl|聖職者&amp;ref(Nation/Sacred.jpg,nolink,25x25,Sacred);|&amp;ref(Nation/C_Gold.jpg,nolink,25x25,Gold);260&amp;ref(Nation/C_Resource.jpg,nolink,25x25,Resource);15&amp;ref(Nation/C_Command.jpg,nolink,25x25,Commander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Leadership);15&amp;ref(Nation/UndeadLead.jpg,nolink,25x25,Undead Leadership);5|26&amp;ref(Nation/Stealthy.jpg,nolink,25x25,Stealthy (65));|
|~|&gt;|&gt;|&gt;|&gt;|&gt;|BGCOLOR(#F5F5F5):レベル2の聖職者。風、血魔法を持ち上位指揮官も兼任|
|BGCOLOR(#F5F5F5):Helkarl|聖職者&amp;ref(Nation/Sacred.jpg,nolink,25x25,Sacred);|&amp;ref(Nation/C_Gold.jpg,nolink,25x25,Gold);160&amp;ref(Nation/C_Resource.jpg,nolink,25x25,Resource);12&amp;ref(Nation/C_Command.jpg,nolink,25x25,Commander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Needed);|&amp;ref(Nation/Squad.jpg,nolink,25x25,Squad);3&amp;ref(Nation/LivingLead.jpg,nolink,25x25,Leadership);80&amp;ref(Nation/UndeadLead.jpg,nolink,25x25,Undead Leadership);30|26&amp;ref(Nation/Stealthy.jpg,nolink,25x25,Stealthy (65));|
|~|&gt;|&gt;|&gt;|&gt;|&gt;|BGCOLOR(#F5F5F5):レベル1の聖職者。死魔法を持ち上位指揮官も兼任|
|BGCOLOR(#F5F5F5):Dis|聖職者&amp;ref(Nation/Sacred.jpg,nolink,25x25,Sacred);|&amp;ref(Nation/C_Gold.jpg,nolink,25x25,Gold);200&amp;ref(Nation/C_Resource.jpg,nolink,25x25,Resource);18&amp;ref(Nation/C_Command.jpg,nolink,25x25,Commander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Leadership);5&amp;ref(Nation/UndeadLead.jpg,nolink,25x25,Undead Leadership);30|28&amp;ref(Nation/Stealthy.jpg,nolink,25x25,Stealthy (65));&amp;ref(Nation/Flying.jpg,nolink,25x25,Flying);|
|~|&gt;|&gt;|&gt;|&gt;|&gt;|BGCOLOR(#F5F5F5):レベル1の聖職者。風、死魔法を持ち非常に高速な飛行能力を持つ|
|BGCOLOR(#F5F5F5):Hangadrott|聖職者&amp;ref(Nation/Sacred.jpg,nolink,25x25,Sacred);|&amp;ref(Nation/C_Gold.jpg,nolink,25x25,Gold);410&amp;ref(Nation/C_Resource.jpg,nolink,25x25,Resource);18&amp;ref(Nation/C_Command.jpg,nolink,25x25,Commander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Leadership);10+&amp;ref(Nation/UndeadLead.jpg,nolink,25x25,Undead Leadership);90+|28&amp;ref(Nation/Stealthy.jpg,nolink,25x25,Stealthy (65));|
|~|&gt;|&gt;|&gt;|&gt;|&gt;|BGCOLOR(#F5F5F5):レベル2の聖職者。死、風魔法を持ち最上位指揮官も兼任|
|BGCOLOR(#F5F5F5):Svartalf|魔術師|&amp;ref(Nation/C_Gold.jpg,nolink,25x25,Gold);195&amp;ref(Nation/C_Resource.jpg,nolink,25x25,Resource);2&amp;ref(Nation/C_Command.jpg,nolink,25x25,Commander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Leadership);60+|12&amp;ref(Nation/Mountain-Survival.jpg,nolink,25x25,Mountain Survival);|
|~|&gt;|&gt;|&gt;|&gt;|&gt;|BGCOLOR(#F5F5F5):地、死などの魔法技能を持つ。他とは得意分野が異なる|
***兵士
|名称|種別|コスト|&gt;|雇用条件|指揮枠|行軍|
|BGCOLOR(#F5F5F5):Serf Warrior|歩兵|&amp;ref(Nation/C_Gold.jpg,nolink,25x25,Gold);8&amp;ref(Nation/C_Resource.jpg,nolink,25x25,Resource);6&amp;ref(Nation/C_Recruitment.jpg,nolink,25x25,Recruitment Point);6|&amp;ref(Nation/R_Fort.jpg,nolink,25x25,Land Fortress);||&amp;ref(Nation/LivingLead.jpg,nolink,25x25,Living);|12|
|~|&gt;|&gt;|&gt;|&gt;|&gt;|BGCOLOR(#F5F5F5):槍と盾を持つ民兵。弱いがこの国では貴重な安さを持つ|
|BGCOLOR(#F5F5F5):Huskarl|歩兵|&amp;ref(Nation/C_Gold.jpg,nolink,25x25,Gold);25&amp;ref(Nation/C_Resource.jpg,nolink,25x25,Resource);10&amp;ref(Nation/C_Recruitment.jpg,nolink,25x25,Recruitment Point);21|&amp;ref(Nation/R_Fort.jpg,nolink,25x25,Land Fortress);||&amp;ref(Nation/LivingLead.jpg,nolink,25x25,Living);|14&amp;ref(Nation/Stealthy.jpg,nolink,25x25,Stealthy (65));|
|~|&gt;|&gt;|&gt;|&gt;|&gt;|BGCOLOR(#F5F5F5):槍、投槍、盾を持つ軽歩兵。鏡像により接近戦には異常に強い|
|BGCOLOR(#F5F5F5):Huskarl|歩兵|&amp;ref(Nation/C_Gold.jpg,nolink,25x25,Gold);25&amp;ref(Nation/C_Resource.jpg,nolink,25x25,Resource);13&amp;ref(Nation/C_Recruitment.jpg,nolink,25x25,Recruitment Point);21|&amp;ref(Nation/R_Fort.jpg,nolink,25x25,Land Fortress);||&amp;ref(Nation/LivingLead.jpg,nolink,25x25,Living);|12&amp;ref(Nation/Stealthy.jpg,nolink,25x25,Stealthy (65));|
|~|&gt;|&gt;|&gt;|&gt;|&gt;|BGCOLOR(#F5F5F5):斧、投槍、盾を持つ歩兵。下位ながら戦闘技能も優秀|
|BGCOLOR(#F5F5F5):Hirdman|歩兵|&amp;ref(Nation/C_Gold.jpg,nolink,25x25,Gold);30&amp;ref(Nation/C_Resource.jpg,nolink,25x25,Resource);17&amp;ref(Nation/C_Recruitment.jpg,nolink,25x25,Recruitment Point);25|&amp;ref(Nation/R_Fort.jpg,nolink,25x25,Land Fortress);||&amp;ref(Nation/LivingLead.jpg,nolink,25x25,Living);|10&amp;ref(Nation/Stealthy.jpg,nolink,25x25,Stealthy (65));|
|~|&gt;|&gt;|&gt;|&gt;|&gt;|BGCOLOR(#F5F5F5):長剣と盾を持つ歩兵。HP自体は価格ほど高くないのが穴|
|BGCOLOR(#F5F5F5):Mounted Hirdman|騎兵|&amp;ref(Nation/C_Gold.jpg,nolink,25x25,Gold);50&amp;ref(Nation/C_Resource.jpg,nolink,25x25,Resource);13&amp;ref(Nation/C_Recruitment.jpg,nolink,25x25,Recruitment Point);48|&amp;ref(Nation/R_Fort.jpg,nolink,25x25,Land Fortress);||&amp;ref(Nation/LivingLead.jpg,nolink,25x25,Living);|24&amp;ref(Nation/Stealthy.jpg,nolink,25x25,Stealthy (65));|
|~|&gt;|&gt;|&gt;|&gt;|&gt;|BGCOLOR(#F5F5F5):軽突撃槍、投槍、盾を持つ騎兵。非常に素早く戦闘力も十分|
|BGCOLOR(#F5F5F5):Valkyrie|飛行兵&amp;ref(Nation/Sacred.jpg,nolink,25x25,Sacred);|&amp;ref(Nation/C_Gold.jpg,nolink,25x25,Gold);45&amp;ref(Nation/C_Resource.jpg,nolink,25x25,Resource);18&amp;ref(Nation/C_Recruitment.jpg,nolink,25x25,Recruitment Point);29|&amp;ref(Nation/R_Capital.jpg,nolink,25x25,National Capital);|&amp;ref(Spell/P_Holy.jpg,nolink,25x25,Temple Needed);|&amp;ref(Nation/LivingLead.jpg,nolink,25x25,Living);|26&amp;ref(Nation/Stealthy.jpg,nolink,25x25,Stealthy (65));&amp;ref(Nation/Flying.jpg,nolink,25x25,Flying);|
|~|&gt;|&gt;|&gt;|&gt;|&gt;|BGCOLOR(#F5F5F5):軽突撃槍と盾を持つ女戦士。飛行による柔軟な立ち回りが可能|
|BGCOLOR(#F5F5F5):Helhirding|騎兵&amp;ref(Nation/Sacred.jpg,nolink,25x25,Sacred);|&amp;ref(Nation/C_Gold.jpg,nolink,25x25,Gold);65&amp;ref(Nation/C_Resource.jpg,nolink,25x25,Resource);12&amp;ref(Nation/C_Recruitment.jpg,nolink,25x25,Recruitment Point);48|&amp;ref(Nation/R_Capital.jpg,nolink,25x25,National Capital);|&amp;ref(Spell/P_Holy.jpg,nolink,25x25,Temple Needed);|&amp;ref(Nation/LivingLead.jpg,nolink,25x25,Living);|24&amp;ref(Nation/Stealthy.jpg,nolink,25x25,Stealthy (65));|
|~|&gt;|&gt;|&gt;|&gt;|&gt;|BGCOLOR(#F5F5F5):軽突撃槍と盾を持つ騎兵。高い戦闘技能と鏡像は正に脅威|
**守備隊
|種別|指揮官|兵士|備考|
|陸上下位|Vanherse|Serf Defender:10　Huskarl:5|Huskarlは槍装備|
|陸上上位|Helkarl|Huskarl:10|Huskarlは斧装備|
|陸上要塞|Hirdman|Serf Defender:10||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|寺院|400|血の供犠を実行可能|
**魔法
***魔法資源
|魔法土地|Helhalla, Gnipahålan|
|宝石収入|&amp;ref(Spell/V_Air.jpg,nolink,25x25,Air Gem);1&amp;ref(Spell/V_Earth.jpg,nolink,25x25,Earth Gem);1&amp;ref(Spell/V_Death.jpg,nolink,25x25,Death Gem);4|
|特殊機能||
***魔法技能
|名称|雇用|固定魔力|変動魔力|研究力|特殊能力|
|Vanherse|&amp;ref(Nation/R_Fort.jpg,nolink,25x25,Land Fortress);|&amp;ref(Spell/P_Air.jpg,nolink,25x25,Air);1&amp;ref(Spell/P_Holy.jpg,nolink,25x25,Holy);1||&amp;ref(Spell/P_Research.jpg,nolink,25x25,Research);7|&amp;ref(Nation/Sacred.jpg,nolink,25x25,Sacred);|
|Vanjarl|&amp;ref(Nation/R_Fort.jpg,nolink,25x25,Land Fortress);|&amp;ref(Spell/P_Air.jpg,nolink,25x25,Air);2&amp;ref(Spell/P_Blood.jpg,nolink,25x25,Blood);1&amp;ref(Spell/P_Holy.jpg,nolink,25x25,Holy);2||&amp;ref(Spell/P_Research.jpg,nolink,25x25,Research);11|&amp;ref(Nation/Sacred.jpg,nolink,25x25,Sacred);|
|Helkarl|&amp;ref(Nation/R_Fort.jpg,nolink,25x25,Land Fortress);|&amp;ref(Spell/P_Death.jpg,nolink,25x25,Death);1&amp;ref(Spell/P_Holy.jpg,nolink,25x25,Holy);1||&amp;ref(Spell/P_Research.jpg,nolink,25x25,Research);7|&amp;ref(Nation/Sacred.jpg,nolink,25x25,Sacred);|
|Dis|&amp;ref(Nation/R_Capital.jpg,nolink,25x25,National Capital);|&amp;ref(Spell/P_Air.jpg,nolink,25x25,Air);1&amp;ref(Spell/P_Death.jpg,nolink,25x25,Death);1&amp;ref(Spell/P_Holy.jpg,nolink,25x25,Holy);1||&amp;ref(Spell/P_Research.jpg,nolink,25x25,Research);9|&amp;ref(Nation/Sacred.jpg,nolink,25x25,Sacred);|
|Hangadrott|&amp;ref(Nation/R_Capital.jpg,nolink,25x25,National Capital);|&amp;ref(Spell/P_Air.jpg,nolink,25x25,Air);2&amp;ref(Spell/P_Death.jpg,nolink,25x25,Death);3&amp;ref(Spell/P_Holy.jpg,nolink,25x25,Holy);2|&amp;ref(Spell/P_Air.jpg,nolink,25x25,Air);&amp;ref(Spell/P_Earth.jpg,nolink,25x25,Earth);&amp;ref(Spell/P_Death.jpg,nolink,25x25,Death);&amp;ref(Spell/P_Blood.jpg,nolink,25x25,Blood);+1:100%&amp;br;&amp;ref(Spell/P_Air.jpg,nolink,25x25,Air);&amp;ref(Spell/P_Earth.jpg,nolink,25x25,Earth);&amp;ref(Spell/P_Death.jpg,nolink,25x25,Death);&amp;ref(Spell/P_Blood.jpg,nolink,25x25,Blood);+1:10%|&amp;ref(Spell/P_Research.jpg,nolink,25x25,Research);17+|&amp;ref(Nation/Sacred.jpg,nolink,25x25,Sacred);|
|Svartalf|&amp;ref(Nation/R_Capital.jpg,nolink,25x25,National Capital);|&amp;ref(Spell/P_Earth.jpg,nolink,25x25,Earth);2&amp;ref(Spell/P_Death.jpg,nolink,25x25,Death);2|&amp;ref(Spell/P_Fire.jpg,nolink,25x25,Fire);&amp;ref(Spell/P_Air.jpg,nolink,25x25,Air);&amp;ref(Spell/P_Earth.jpg,nolink,25x25,Earth);&amp;ref(Spell/P_Death.jpg,nolink,25x25,Death);+1:100%|&amp;ref(Spell/P_Research.jpg,nolink,25x25,Research);15|&amp;ref(Nation/Sacred.jpg,nolink,25x25,Sacred);|
***固有呪文
|領域|名称|主系統|副系統|消費|使用場面|簡易分類|
|Conjuration Lv3|Sloth of Bears|&amp;ref(Spell/P_Nature.jpg,nolink,25x25,Nature);2||&amp;ref(Spell/V_Nature.jpg,nolink,25x25,Nature Gem);10|儀式/陸上専用|兵士召喚|
|~|~|&gt;|&gt;|&gt;|&gt;|強靭なGreat Bearを10+体召喚します|
|Conjuration Lv4|Awaken Draugar|&amp;ref(Spell/P_Death.jpg,nolink,25x25,Death);2||&amp;ref(Spell/V_Death.jpg,nolink,25x25,Death Gem);12|儀式/陸上専用|兵士召喚|
|~|~|&gt;|&gt;|&gt;|&gt;|傷付くと巨大化するVanの歩く屍Draugを3体召喚します|
|Conjuration Lv4|Brood of Garm|&amp;ref(Spell/P_Nature.jpg,nolink,25x25,Nature);2||&amp;ref(Spell/V_Nature.jpg,nolink,25x25,Nature Gem);10|儀式/陸上専用|兵士召喚|
|~|~|&gt;|&gt;|&gt;|&gt;|巨大で神聖な狼Jotun Wolfを5体召喚します|
|Conjuration Lv6|Summon Valkyries|&amp;ref(Spell/P_Air.jpg,nolink,25x25,Air);3|&amp;ref(Spell/P_Death.jpg,nolink,25x25,Death);1|&amp;ref(Spell/V_Air.jpg,nolink,25x25,Air Gem);1|戦闘/陸上専用|一時的召喚|
|~|~|&gt;|&gt;|&gt;|&gt;|飛行する神聖なる戦乙女Valkyrieを7体召喚します|
***固有アイテム
なし
**聖職
***支配圏特殊効果
なし
***聖職者特殊能力
なし
</v>
      </c>
    </row>
    <row r="19" spans="1:29" x14ac:dyDescent="0.15">
      <c r="A19" t="s">
        <v>2908</v>
      </c>
      <c r="B19" t="s">
        <v>2942</v>
      </c>
      <c r="C19" t="s">
        <v>2943</v>
      </c>
      <c r="D19" t="s">
        <v>3092</v>
      </c>
      <c r="E19" s="10" t="s">
        <v>6971</v>
      </c>
      <c r="F19" s="10" t="s">
        <v>6871</v>
      </c>
      <c r="H19" t="s">
        <v>3108</v>
      </c>
      <c r="I19" t="s">
        <v>6872</v>
      </c>
      <c r="L19" t="s">
        <v>3088</v>
      </c>
      <c r="M19" t="s">
        <v>3090</v>
      </c>
      <c r="O19">
        <v>2</v>
      </c>
      <c r="Q19">
        <v>0</v>
      </c>
      <c r="S19">
        <v>500</v>
      </c>
      <c r="U19">
        <v>400</v>
      </c>
      <c r="W19" t="s">
        <v>6873</v>
      </c>
      <c r="X19" t="s">
        <v>6874</v>
      </c>
      <c r="Z19" t="str">
        <f t="shared" si="0"/>
        <v>|BGCOLOR(#FDFDFD):[[&amp;ref(Niefelheim.jpg,nolink,50x65,Niefelheim, Sons of Winter);&gt;./Niefelheim]]</v>
      </c>
      <c r="AA19" t="str">
        <f t="shared" ca="1" si="1"/>
        <v>|BGCOLOR(#FAEBD7):[[''Niefelheim''&gt;./Niefelheim]]</v>
      </c>
      <c r="AB19"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v>
      </c>
      <c r="AC19" t="str">
        <f ca="1">CONCATENATE("*",B19,", ",C19,CHAR(10),E19,CHAR(10),"**国勢",CHAR(10),"|種族|",F19,"|",CHAR(10),"|経済|",G19,"|",CHAR(10),"|気候|",IF(H19&lt;&gt;"",REPT(SUBSTITUTE(SUBSTITUTE(LEFT(H19,4),"Heat","&amp;ref(Spell/S_Heat.jpg,nolink,25x25,Heat);"),"Cold","&amp;ref(Spell/S_Cold.jpg,nolink,25x25,Cold);"),RIGHT(H19,1)),""),"|",CHAR(10),"|祝福|",SUBSTITUTE(SUBSTITUTE(SUBSTITUTE(SUBSTITUTE(SUBSTITUTE(SUBSTITUTE(SUBSTITUTE(SUBSTITUTE(J19,"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19&amp;" "&amp;B19&amp;" 指揮官 S",Troops!$A:$A,0)&amp;":AJ"&amp;MATCH(A19&amp;" "&amp;B19&amp;" 指揮官 E",Troops!$A:$A,0))),myConcat(INDIRECT("Troops!AJ"&amp;MATCH(A19&amp;" "&amp;B19&amp;" 指揮官 S",Troops!$A:$A,0)))),CHAR(10),"***兵士",CHAR(10),"|名称|種別|コスト|&gt;|雇用条件|指揮枠|行軍|",CHAR(10),IFERROR(myConcat(INDIRECT("Troops!AJ"&amp;MATCH(A19&amp;" "&amp;B19&amp;" 兵士 S",Troops!$A:$A,0)&amp;":AJ"&amp;MATCH(A19&amp;" "&amp;B19&amp;" 兵士 E",Troops!$A:$A,0))),myConcat(INDIRECT("Troops!AJ"&amp;MATCH(A19&amp;" "&amp;B19&amp;" 指揮官 S",Troops!$A:$A,0)))),"**守備隊",CHAR(10),"|種別|指揮官|兵士|備考|",CHAR(10),IFERROR(myConcat(INDIRECT("Defence!H"&amp;MATCH(A19&amp;" "&amp;B19&amp;" S",Defence!$A:$A,0)&amp;":H"&amp;MATCH(A19&amp;" "&amp;B19&amp;" E",Defence!$A:$A,0))),myConcat(INDIRECT("Defence!H"&amp;MATCH(A19&amp;" "&amp;B19&amp;" S",Defence!$A:$A,0)))),CHAR(10),"**建造物",CHAR(10),"***首都要塞",CHAR(10),"|名称|管理力|指揮官雇用|兵士雇用|食糧庫|守備隊倍率|防壁強度|",CHAR(10),VLOOKUP(L19,Fort!$D:$M,10,FALSE),CHAR(10),"***陸上要塞",CHAR(10),"|名称|建造費|工期|管理力|指揮官雇用|兵士雇用|食糧庫|守備隊倍率|防壁強度|",CHAR(10),IF(R19="",IFERROR(myConcat(INDIRECT("Fort!N"&amp;MATCH(M19&amp;"1",Fort!$A:$A,0)&amp;":N"&amp;MATCH(M19&amp;O19,Fort!$A:$A,0))),myConcat(INDIRECT("Fort!N"&amp;MATCH(N19&amp;"1",Fort!$A:$A,0)))),IFERROR(myConcat(INDIRECT("Fort!O"&amp;MATCH(M19&amp;"1",Fort!$A:$A,0)&amp;":O"&amp;MATCH(M19&amp;O19,Fort!$A:$A,0))),myConcat(INDIRECT("Fort!O"&amp;MATCH(N19&amp;"1",Fort!$A:$A,0))))),CHAR(10),"***水中要塞",CHAR(10),IF(R19="",IFERROR("|名称|建造費|工期|管理力|指揮官雇用|兵士雇用|食糧庫|守備隊倍率|防壁強度|"&amp;CHAR(10)&amp;IFERROR(myConcat(INDIRECT("Fort!N"&amp;MATCH(N19&amp;"1",Fort!$A:$A,0)&amp;":N"&amp;MATCH(N19&amp;P19,Fort!$A:$A,0))),myConcat(INDIRECT("Fort!N"&amp;MATCH(N19&amp;"1",Fort!$A:$A,0)))),"建造不可"),IFERROR("|名称|建造費|工期|管理力|指揮官雇用|兵士雇用|食糧庫|守備隊倍率|防壁強度|"&amp;CHAR(10)&amp;IFERROR(myConcat(INDIRECT("Fort!O"&amp;MATCH(N19&amp;"1",Fort!$A:$A,0)&amp;":O"&amp;MATCH(N19&amp;P19,Fort!$A:$A,0))),myConcat(INDIRECT("Fort!O"&amp;MATCH(N19&amp;"1",Fort!$A:$A,0)))),"建造不可")),CHAR(10),"***研究所と寺院",CHAR(10),"|設備|費用|特殊効果|",CHAR(10),"|研究所|",IF(S19&lt;&gt;500,"''"&amp;S19&amp;"''",S19),"|",T19,"|",CHAR(10),"|寺院|",IF(U19&lt;&gt;400,"''"&amp;U19&amp;"''",U19),"|",V19,"|",CHAR(10),"**魔法",CHAR(10),"***魔法資源",CHAR(10),"|魔法土地|",W19,"|",CHAR(10),"|宝石収入|",SUBSTITUTE(SUBSTITUTE(SUBSTITUTE(SUBSTITUTE(SUBSTITUTE(SUBSTITUTE(SUBSTITUTE(SUBSTITUTE(X19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Slave);"),"|",CHAR(10),"|特殊機能|",Y19,"|",CHAR(10),"***魔法技能",CHAR(10),"|名称|雇用|固定魔力|変動魔力|研究力|特殊能力|",CHAR(10),IFERROR(myConcat(INDIRECT("MagicSkill!AM"&amp;MATCH(A19&amp;" "&amp;B19&amp;" S",MagicSkill!$A:$A,0)&amp;":AM"&amp;MATCH(A19&amp;" "&amp;B19&amp;" E",MagicSkill!$A:$A,0))),myConcat(INDIRECT("MagicSkill!AM"&amp;MATCH(A19&amp;" "&amp;B19&amp;" S",MagicSkill!$A:$A,0)))),CHAR(10),"***固有呪文",CHAR(10),IFERROR(CHAR(10)&amp;"|領域|名称|主系統|副系統|消費|使用場面|簡易分類|"&amp;CHAR(10)&amp;IFERROR(myConcat(INDIRECT("NationalSpellWork!E"&amp;MATCH(A19&amp;" "&amp;B19&amp;" S",NationalSpellWork!$A:$A,0)&amp;":E"&amp;MATCH(A19&amp;" "&amp;B19&amp;" E",NationalSpellWork!$A:$A,0))),myConcat(INDIRECT("NationalSpellWork!E"&amp;MATCH(A19&amp;" "&amp;B19&amp;" S",NationalSpellWork!$A:$A,0)))),"なし"),CHAR(10),"***固有アイテム",CHAR(10),IFERROR(IFERROR(myConcat(INDIRECT("NationalItemWork!E"&amp;MATCH(A19&amp;" "&amp;B19&amp;" S",NationalItemWork!$A:$A,0)&amp;":E"&amp;MATCH(A19&amp;" "&amp;B19&amp;" E",NationalItemWork!$A:$A,0))),myConcat(INDIRECT("NationalItemWork!E"&amp;MATCH(A19&amp;" "&amp;B19&amp;" S",NationalItemWork!$A:$A,0)))),"なし"),CHAR(10),"**聖職",CHAR(10),"***支配圏特殊効果",CHAR(10),IF(I19&lt;&gt;"",I19,"なし"),CHAR(10),"***聖職者特殊能力",CHAR(10),IF(K19&lt;&gt;"",K19,"なし"),CHAR(10))</f>
        <v xml:space="preserve">*Niefelheim, Sons of Winter
永遠なる厳寒の地Niefelheimは、かつて霜の巨人たちの故郷でした。
神の如き力を備えていた古代の巨人、Rimtursarは、世界の誰もが認める支配者でした。
Jotunheimの巨人は、Rimtursarの子孫です。
Niefelheimの冷たい氷河から、霜の巨人たちは新たに現れました。
彼らNiefel Giantの力はその先祖には到底及びませんが、それでも彼らは後の時代の巨人よりも遥かに強力です。
巨人は非常に強力かつ強靭ですが、その大きさは彼らを格好の標的とします。
彼らは寒さの中に生まれ、寒冷な気候に苦しめられることはありません。
滅多に協力し合うことがない複数のJarlらによって、Niefelheimは統治されます。
年老いた邪悪なる魔女Gygjaは、Niefel Giantに魔術的な助言を与えます。
Niefelheimの民は、非常に寒い州に住むことを好みます。
Niefelheimの寒風は、寒冷気候を神位請求者の支配圏を超えて拡大させます。
**国勢
|種族|ヨトゥン|
|経済||
|気候|&amp;ref(Spell/S_Cold.jpg,nolink,25x25,Cold);&amp;ref(Spell/S_Cold.jpg,nolink,25x25,Cold);&amp;ref(Spell/S_Cold.jpg,nolink,25x25,Cold);|
|祝福||
**正規軍
***指揮官
|名称|種別|コスト|&gt;|雇用条件|指揮能力|行軍|
|BGCOLOR(#F5F5F5):Jotun Scout|斥候&amp;ref(Nation/Sacred.jpg,nolink,25x25,Sacred);|&amp;ref(Nation/C_Gold.jpg,nolink,25x25,Gold);55&amp;ref(Nation/C_Resource.jpg,nolink,25x25,Resource);7&amp;ref(Nation/C_Command.jpg,nolink,25x25,Commander Point);1|&amp;ref(Nation/R_Fort.jpg,nolink,25x25,Land Fortress);|&amp;ref(Spell/P_Holy.jpg,nolink,25x25,Temple Needed);||18&amp;ref(Nation/Stealthy.jpg,nolink,25x25,Stealthy (40));&amp;ref(Nation/Forest-Survival.jpg,nolink,25x25,Forest Survival);&amp;ref(Nation/Mountain-Survival.jpg,nolink,25x25,Mountain Survival);&amp;ref(Nation/Snow-Move.jpg,nolink,25x25,Snow Move);|
|~|&gt;|&gt;|&gt;|&gt;|&gt;|BGCOLOR(#F5F5F5):高価で隠れるのも下手。幸い移動は早め|
|BGCOLOR(#F5F5F5):Jotun Herse|指揮官&amp;ref(Nation/Sacred.jpg,nolink,25x25,Sacred);|&amp;ref(Nation/C_Gold.jpg,nolink,25x25,Gold);75&amp;ref(Nation/C_Resource.jpg,nolink,25x25,Resource);33&amp;ref(Nation/C_Command.jpg,nolink,25x25,Commander Point);1|&amp;ref(Nation/R_Fort.jpg,nolink,25x25,Land Fortress);|&amp;ref(Spell/P_Holy.jpg,nolink,25x25,Temple Needed);|&amp;ref(Nation/Squad.jpg,nolink,25x25,Squad);2&amp;ref(Nation/LivingLead.jpg,nolink,25x25,Leadership);60|14&amp;ref(Nation/Snow-Move.jpg,nolink,25x25,Snow Move);|
|~|&gt;|&gt;|&gt;|&gt;|&gt;|BGCOLOR(#F5F5F5):標準的な指揮官。維持費は安いが雇用に寺院が要る|
|BGCOLOR(#F5F5F5):Jotun Jarl|聖職者&amp;ref(Nation/Sacred.jpg,nolink,25x25,Sacred);|&amp;ref(Nation/C_Gold.jpg,nolink,25x25,Gold);130&amp;ref(Nation/C_Resource.jpg,nolink,25x25,Resource);33&amp;ref(Nation/C_Command.jpg,nolink,25x25,Commander Point);1|&amp;ref(Nation/R_Fort.jpg,nolink,25x25,Land Fortress);|&amp;ref(Spell/P_Holy.jpg,nolink,25x25,Temple Needed);|&amp;ref(Nation/Squad.jpg,nolink,25x25,Squad);3&amp;ref(Nation/LivingLead.jpg,nolink,25x25,Leadership);80|14&amp;ref(Nation/Snow-Move.jpg,nolink,25x25,Snow Move);|
|~|&gt;|&gt;|&gt;|&gt;|&gt;|BGCOLOR(#F5F5F5):レベル1の聖職者。上位指揮官も兼任する|
|BGCOLOR(#F5F5F5):Jotun Gode|聖職者&amp;ref(Nation/Sacred.jpg,nolink,25x25,Sacred);|&amp;ref(Nation/C_Gold.jpg,nolink,25x25,Gold);110&amp;ref(Nation/C_Resource.jpg,nolink,25x25,Resource);19&amp;ref(Nation/C_Command.jpg,nolink,25x25,Commander Point);2|&amp;ref(Nation/R_Fort.jpg,nolink,25x25,Land Fortress);|&amp;ref(Spell/P_Holy.jpg,nolink,25x25,Temple Needed);|&amp;ref(Nation/Squad.jpg,nolink,25x25,Squad);2&amp;ref(Nation/LivingLead.jpg,nolink,25x25,Leadership);40|16&amp;ref(Nation/Forest-Survival.jpg,nolink,25x25,Forest Survival);&amp;ref(Nation/Snow-Move.jpg,nolink,25x25,Snow Move);|
|~|&gt;|&gt;|&gt;|&gt;|&gt;|BGCOLOR(#F5F5F5):レベル2の聖職者。一応は指揮もできる|
|BGCOLOR(#F5F5F5):Jotun Skratti|魔術師|&amp;ref(Nation/C_Gold.jpg,nolink,25x25,Gold);255&amp;ref(Nation/C_Resource.jpg,nolink,25x25,Resource);3&amp;ref(Nation/C_Command.jpg,nolink,25x25,Commander Point);4|&amp;ref(Nation/R_Fort.jpg,nolink,25x25,Land Fortress);|&amp;ref(Spell/P_Research.jpg,nolink,25x25,Lab Needed);|&amp;ref(Nation/Squad.jpg,nolink,25x25,Squad);1&amp;ref(Nation/LivingLead.jpg,nolink,25x25,Leadership);10&amp;ref(Nation/MagicLead.jpg,nolink,25x25,Magic Leadership);20+&amp;ref(Nation/UndeadLead.jpg,nolink,25x25,Undead Leadership);10+|16&amp;ref(Nation/Forest-Survival.jpg,nolink,25x25,Forest Survival);&amp;ref(Nation/Snow-Move.jpg,nolink,25x25,Snow Move);|
|~|&gt;|&gt;|&gt;|&gt;|&gt;|BGCOLOR(#F5F5F5):水や血などの魔法技能を持つ。狼男や狼に変身できる|
|BGCOLOR(#F5F5F5):Gygja|魔術師|&amp;ref(Nation/C_Gold.jpg,nolink,25x25,Gold);225&amp;ref(Nation/C_Resource.jpg,nolink,25x25,Resource);3&amp;ref(Nation/C_Command.jpg,nolink,25x25,Commander Point);2|&amp;ref(Nation/R_Fort.jpg,nolink,25x25,Land Fortress);|&amp;ref(Spell/P_Research.jpg,nolink,25x25,Lab Needed);|&amp;ref(Nation/Squad.jpg,nolink,25x25,Squad);2&amp;ref(Nation/LivingLead.jpg,nolink,25x25,Leadership);40&amp;ref(Nation/MagicLead.jpg,nolink,25x25,Magic Leadership);10+&amp;ref(Nation/UndeadLead.jpg,nolink,25x25,Undead Leadership);35+|16&amp;ref(Nation/Forest-Survival.jpg,nolink,25x25,Forest Survival);&amp;ref(Nation/Snow-Move.jpg,nolink,25x25,Snow Move);|
|~|&gt;|&gt;|&gt;|&gt;|&gt;|BGCOLOR(#F5F5F5):死、緑、血などの魔法技能を持つ。魔力が幅広いが安定しない|
|BGCOLOR(#F5F5F5):Niefel Jarl|聖職者&amp;ref(Nation/Sacred.jpg,nolink,25x25,Sacred);|&amp;ref(Nation/C_Gold.jpg,nolink,25x25,Gold);525&amp;ref(Nation/C_Resource.jpg,nolink,25x25,Resource);43&amp;ref(Nation/C_Command.jpg,nolink,25x25,Commander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Leadership);15+&amp;ref(Nation/UndeadLead.jpg,nolink,25x25,Undead Leadership);60+|20&amp;ref(Nation/Snow-Move.jpg,nolink,25x25,Snow Move);|
|~|&gt;|&gt;|&gt;|&gt;|&gt;|BGCOLOR(#F5F5F5):水、死などの魔法技能を持つ。最上位指揮官も兼任し戦闘力も高い|
***兵士
|名称|種別|コスト|&gt;|雇用条件|指揮枠|行軍|
|BGCOLOR(#F5F5F5):Jotun Militia|歩兵|&amp;ref(Nation/C_Gold.jpg,nolink,25x25,Gold);20&amp;ref(Nation/C_Resource.jpg,nolink,25x25,Resource);15&amp;ref(Nation/C_Recruitment.jpg,nolink,25x25,Recruitment Point);11|&amp;ref(Nation/R_Fort.jpg,nolink,25x25,Land Fortress);||&amp;ref(Nation/LivingLead.jpg,nolink,25x25,Living);|14&amp;ref(Nation/Snow-Move.jpg,nolink,25x25,Snow Move);|
|~|&gt;|&gt;|&gt;|&gt;|&gt;|BGCOLOR(#F5F5F5):斧と盾を持つ民兵。肉壁か包囲戦の人員としてなら使える|
|BGCOLOR(#F5F5F5):Jotun Spearman|歩兵|&amp;ref(Nation/C_Gold.jpg,nolink,25x25,Gold);30&amp;ref(Nation/C_Resource.jpg,nolink,25x25,Resource);17&amp;ref(Nation/C_Recruitment.jpg,nolink,25x25,Recruitment Point);17|&amp;ref(Nation/R_Fort.jpg,nolink,25x25,Land Fortress);||&amp;ref(Nation/LivingLead.jpg,nolink,25x25,Living);|14&amp;ref(Nation/Snow-Move.jpg,nolink,25x25,Snow Move);|
|~|&gt;|&gt;|&gt;|&gt;|&gt;|BGCOLOR(#F5F5F5):槍と盾を持つ歩兵。囲まれやすいが一撃は非常に重い|
|BGCOLOR(#F5F5F5):Jotun Javelinist|歩兵|&amp;ref(Nation/C_Gold.jpg,nolink,25x25,Gold);30&amp;ref(Nation/C_Resource.jpg,nolink,25x25,Resource);17&amp;ref(Nation/C_Recruitment.jpg,nolink,25x25,Recruitment Point);17|&amp;ref(Nation/R_Fort.jpg,nolink,25x25,Land Fortress);||&amp;ref(Nation/LivingLead.jpg,nolink,25x25,Living);|14&amp;ref(Nation/Snow-Move.jpg,nolink,25x25,Snow Move);|
|~|&gt;|&gt;|&gt;|&gt;|&gt;|BGCOLOR(#F5F5F5):斧、投槍、盾を持つ歩兵。高い筋力からの投擲は強烈|
|BGCOLOR(#F5F5F5):Jotun Hurler|歩兵|&amp;ref(Nation/C_Gold.jpg,nolink,25x25,Gold);30&amp;ref(Nation/C_Resource.jpg,nolink,25x25,Resource);9&amp;ref(Nation/C_Recruitment.jpg,nolink,25x25,Recruitment Point);17|&amp;ref(Nation/R_Fort.jpg,nolink,25x25,Land Fortress);||&amp;ref(Nation/LivingLead.jpg,nolink,25x25,Living);|14&amp;ref(Nation/Snow-Move.jpg,nolink,25x25,Snow Move);|
|~|&gt;|&gt;|&gt;|&gt;|&gt;|BGCOLOR(#F5F5F5):手斧と大岩を持つ歩兵。岩は短射程だが破壊的威力を持つ|
|BGCOLOR(#F5F5F5):Jotun Huskarl|歩兵|&amp;ref(Nation/C_Gold.jpg,nolink,25x25,Gold);35&amp;ref(Nation/C_Resource.jpg,nolink,25x25,Resource);21&amp;ref(Nation/C_Recruitment.jpg,nolink,25x25,Recruitment Point);20|&amp;ref(Nation/R_Fort.jpg,nolink,25x25,Land Fortress);||&amp;ref(Nation/LivingLead.jpg,nolink,25x25,Living);|14&amp;ref(Nation/Snow-Move.jpg,nolink,25x25,Snow Move);|
|~|&gt;|&gt;|&gt;|&gt;|&gt;|BGCOLOR(#F5F5F5):斧と盾を持つ重歩兵。下位より士気が高い|
|BGCOLOR(#F5F5F5):Jotun Huskarl|歩兵|&amp;ref(Nation/C_Gold.jpg,nolink,25x25,Gold);35&amp;ref(Nation/C_Resource.jpg,nolink,25x25,Resource);21&amp;ref(Nation/C_Recruitment.jpg,nolink,25x25,Recruitment Point);20|&amp;ref(Nation/R_Fort.jpg,nolink,25x25,Land Fortress);||&amp;ref(Nation/LivingLead.jpg,nolink,25x25,Living);|14&amp;ref(Nation/Snow-Move.jpg,nolink,25x25,Snow Move);|
|~|&gt;|&gt;|&gt;|&gt;|&gt;|BGCOLOR(#F5F5F5):槍と盾を持つ重歩兵。巨人の槍は人間の槍兵さえ迎撃する|
|BGCOLOR(#F5F5F5):Jotun Hirdman|歩兵|&amp;ref(Nation/C_Gold.jpg,nolink,25x25,Gold);40&amp;ref(Nation/C_Resource.jpg,nolink,25x25,Resource);33&amp;ref(Nation/C_Recruitment.jpg,nolink,25x25,Recruitment Point);24|&amp;ref(Nation/R_Fort.jpg,nolink,25x25,Land Fortress);||&amp;ref(Nation/LivingLead.jpg,nolink,25x25,Living);|12&amp;ref(Nation/Snow-Move.jpg,nolink,25x25,Snow Move);|
|~|&gt;|&gt;|&gt;|&gt;|&gt;|BGCOLOR(#F5F5F5):長剣と盾を持つ重歩兵。戦闘技能も向上している|
|BGCOLOR(#F5F5F5):Jotun Skinshifter|歩兵|&amp;ref(Nation/C_Gold.jpg,nolink,25x25,Gold);70&amp;ref(Nation/C_Resource.jpg,nolink,25x25,Resource);5&amp;ref(Nation/C_Recruitment.jpg,nolink,25x25,Recruitment Point);38|&amp;ref(Nation/R_Capital.jpg,nolink,25x25,National Capital);||&amp;ref(Nation/LivingLead.jpg,nolink,25x25,Living);|16&amp;ref(Nation/Forest-Survival.jpg,nolink,25x25,Forest Survival);&amp;ref(Nation/Snow-Move.jpg,nolink,25x25,Snow Move);|
|~|&gt;|&gt;|&gt;|&gt;|&gt;|BGCOLOR(#F5F5F5):槍を持つ軽歩兵。倒されると狼男に変身し戦い続ける|
|BGCOLOR(#F5F5F5):Niefel Giant|歩兵&amp;ref(Nation/Sacred.jpg,nolink,25x25,Sacred);|&amp;ref(Nation/C_Gold.jpg,nolink,25x25,Gold);155&amp;ref(Nation/C_Resource.jpg,nolink,25x25,Resource);21&amp;ref(Nation/C_Recruitment.jpg,nolink,25x25,Recruitment Point);37|&amp;ref(Nation/R_Capital.jpg,nolink,25x25,National Capital);|&amp;ref(Spell/P_Holy.jpg,nolink,25x25,Temple Needed);|&amp;ref(Nation/LivingLead.jpg,nolink,25x25,Living);|18&amp;ref(Nation/Snow-Move.jpg,nolink,25x25,Snow Move);|
|~|&gt;|&gt;|&gt;|&gt;|&gt;|BGCOLOR(#F5F5F5):斧と盾を持つ重歩兵。寒い州では驚異的な戦闘力を持つ|
**守備隊
|種別|指揮官|兵士|備考|
|陸上下位|Jotun Herse|Jotun Militia:10||
|陸上上位|Jotun Jarl|Jotun Spearman:5　Jotun Javelinist:5||
|陸上要塞|Jotun Herse|Jotun Hurler:3||
**建造物
***首都要塞
|名称|管理力|指揮官雇用|兵士雇用|食糧庫|守備隊倍率|防壁強度|
|Giant Fortress|30|+1|+75%|500|2|500|
***陸上要塞
|名称|建造費|工期|管理力|指揮官雇用|兵士雇用|食糧庫|守備隊倍率|防壁強度|
|Giant Palisades|600|4|15|+0|+50%|100|1|100|
|Giant Fortress|450|3|30|+1|+75%|500|2|500|
***水中要塞
建造不可
***研究所と寺院
|設備|費用|特殊効果|
|研究所|500||
|寺院|400||
**魔法
***魔法資源
|魔法土地|Niefelheim|
|宝石収入|&amp;ref(Spell/V_Water.jpg,nolink,25x25,Water Gem);4&amp;ref(Spell/V_Death.jpg,nolink,25x25,Death Gem);2|
|特殊機能||
***魔法技能
|名称|雇用|固定魔力|変動魔力|研究力|特殊能力|
|Jotun Jarl|&amp;ref(Nation/R_Fort.jpg,nolink,25x25,Land Fortress);|&amp;ref(Spell/P_Holy.jpg,nolink,25x25,Holy);1|||&amp;ref(Nation/Sacred.jpg,nolink,25x25,Sacred);|
|Jotun Gode|&amp;ref(Nation/R_Fort.jpg,nolink,25x25,Land Fortress);|&amp;ref(Spell/P_Holy.jpg,nolink,25x25,Holy);2|||&amp;ref(Nation/Sacred.jpg,nolink,25x25,Sacred);|
|Jotun Skratti|&amp;ref(Nation/R_Fort.jpg,nolink,25x25,Land Fortress);|&amp;ref(Spell/P_Water.jpg,nolink,25x25,Water);2&amp;ref(Spell/P_Blood.jpg,nolink,25x25,Blood);2|&amp;ref(Spell/P_Water.jpg,nolink,25x25,Water);&amp;ref(Spell/P_Death.jpg,nolink,25x25,Death);&amp;ref(Spell/P_Nature.jpg,nolink,25x25,Nature);&amp;ref(Spell/P_Blood.jpg,nolink,25x25,Blood);+1:100%|&amp;ref(Spell/P_Research.jpg,nolink,25x25,Research);15||
|Gygja|&amp;ref(Nation/R_Fort.jpg,nolink,25x25,Land Fortress);|&amp;ref(Spell/P_Death.jpg,nolink,25x25,Death);1&amp;ref(Spell/P_Nature.jpg,nolink,25x25,Nature);1&amp;ref(Spell/P_Blood.jpg,nolink,25x25,Blood);1|&amp;ref(Spell/P_Astral.jpg,nolink,25x25,Astral);&amp;ref(Spell/P_Death.jpg,nolink,25x25,Death);&amp;ref(Spell/P_Nature.jpg,nolink,25x25,Nature);&amp;ref(Spell/P_Blood.jpg,nolink,25x25,Blood);+1:100%&amp;br;&amp;ref(Spell/P_Astral.jpg,nolink,25x25,Astral);&amp;ref(Spell/P_Death.jpg,nolink,25x25,Death);&amp;ref(Spell/P_Nature.jpg,nolink,25x25,Nature);&amp;ref(Spell/P_Blood.jpg,nolink,25x25,Blood);+1:100%&amp;br;&amp;ref(Spell/P_Astral.jpg,nolink,25x25,Astral);&amp;ref(Spell/P_Death.jpg,nolink,25x25,Death);&amp;ref(Spell/P_Nature.jpg,nolink,25x25,Nature);&amp;ref(Spell/P_Blood.jpg,nolink,25x25,Blood);+1:10%|&amp;ref(Spell/P_Research.jpg,nolink,25x25,Research);15+||
|Niefel Jarl|&amp;ref(Nation/R_Capital.jpg,nolink,25x25,National Capital);|&amp;ref(Spell/P_Water.jpg,nolink,25x25,Water);3&amp;ref(Spell/P_Death.jpg,nolink,25x25,Death);2&amp;ref(Spell/P_Holy.jpg,nolink,25x25,Holy);2|&amp;ref(Spell/P_Air.jpg,nolink,25x25,Air);&amp;ref(Spell/P_Water.jpg,nolink,25x25,Water);&amp;ref(Spell/P_Death.jpg,nolink,25x25,Death);+1:100%&amp;br;&amp;ref(Spell/P_Air.jpg,nolink,25x25,Air);&amp;ref(Spell/P_Water.jpg,nolink,25x25,Water);&amp;ref(Spell/P_Death.jpg,nolink,25x25,Death);+1:10%|&amp;ref(Spell/P_Research.jpg,nolink,25x25,Research);17+|&amp;ref(Nation/Sacred.jpg,nolink,25x25,Sacred);|
***固有呪文
|領域|名称|主系統|副系統|消費|使用場面|簡易分類|
|Conjuration Lv3|Sloth of Bears|&amp;ref(Spell/P_Nature.jpg,nolink,25x25,Nature);2||&amp;ref(Spell/V_Nature.jpg,nolink,25x25,Nature Gem);10|儀式/陸上専用|兵士召喚|
|~|~|&gt;|&gt;|&gt;|&gt;|強靭なGreat Bearを10+体召喚します|
|Conjuration Lv4|Awaken Draugar|&amp;ref(Spell/P_Death.jpg,nolink,25x25,Death);2||&amp;ref(Spell/V_Death.jpg,nolink,25x25,Death Gem);12|儀式/陸上専用|兵士召喚|
|~|~|&gt;|&gt;|&gt;|&gt;|傷付くと巨大化するVanの歩く屍Draugを3体召喚します|
|Conjuration Lv4|Brood of Garm|&amp;ref(Spell/P_Nature.jpg,nolink,25x25,Nature);2||&amp;ref(Spell/V_Nature.jpg,nolink,25x25,Nature Gem);10|儀式/陸上専用|兵士召喚|
|~|~|&gt;|&gt;|&gt;|&gt;|巨大で神聖な狼Jotun Wolfを5体召喚します|
|Thaumaturgy Lv5|Seith Curse|&amp;ref(Spell/P_Death.jpg,nolink,25x25,Death);1|&amp;ref(Spell/P_Astral.jpg,nolink,25x25,Astral);1|&amp;ref(Spell/V_Death.jpg,nolink,25x25,Death Gem);3|儀式/陸上専用|遠隔攻撃|
|~|~|&gt;|&gt;|&gt;|&gt;|指定した州と自身の周囲の指揮官1体ずつに呪いをかけようと試みます|
|Blood Magic Lv6|Illwinter|&amp;ref(Spell/P_Blood.jpg,nolink,25x25,Blood);5|&amp;ref(Spell/P_Water.jpg,nolink,25x25,Water);3|&amp;ref(Spell/V_Blood.jpg,nolink,25x25,Blood Slave);120|儀式/陸上専用|世界呪附|
|~|~|&gt;|&gt;|&gt;|&gt;|世界中を寒冷化させ不安と襲撃を引き起こします|
***固有アイテム
なし
**聖職
***支配圏特殊効果
周囲にCold天秤を拡散
***聖職者特殊能力
なし
</v>
      </c>
    </row>
    <row r="20" spans="1:29" x14ac:dyDescent="0.15">
      <c r="A20" t="s">
        <v>2908</v>
      </c>
      <c r="B20" t="s">
        <v>2944</v>
      </c>
      <c r="C20" t="s">
        <v>2945</v>
      </c>
      <c r="D20" t="s">
        <v>3092</v>
      </c>
      <c r="E20" s="10" t="s">
        <v>11100</v>
      </c>
      <c r="F20" s="10" t="s">
        <v>6973</v>
      </c>
      <c r="H20" t="s">
        <v>3104</v>
      </c>
      <c r="L20" t="s">
        <v>3117</v>
      </c>
      <c r="M20" t="s">
        <v>3318</v>
      </c>
      <c r="O20">
        <v>2</v>
      </c>
      <c r="Q20">
        <v>0</v>
      </c>
      <c r="S20">
        <v>500</v>
      </c>
      <c r="U20">
        <v>200</v>
      </c>
      <c r="W20" t="s">
        <v>6974</v>
      </c>
      <c r="X20" t="s">
        <v>6975</v>
      </c>
      <c r="Z20" t="str">
        <f t="shared" si="0"/>
        <v>|BGCOLOR(#FDFDFD):[[&amp;ref(Rus.jpg,nolink,50x65,Rus, Sons of Heaven);&gt;./Rus]]</v>
      </c>
      <c r="AA20" t="str">
        <f t="shared" ca="1" si="1"/>
        <v>|BGCOLOR(#FAEBD7):[[''Rus''&gt;./Rus]]</v>
      </c>
      <c r="AB20"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v>
      </c>
      <c r="AC20" t="str">
        <f ca="1">CONCATENATE("*",B20,", ",C20,CHAR(10),E20,CHAR(10),"**国勢",CHAR(10),"|種族|",F20,"|",CHAR(10),"|経済|",G20,"|",CHAR(10),"|気候|",IF(H20&lt;&gt;"",REPT(SUBSTITUTE(SUBSTITUTE(LEFT(H20,4),"Heat","&amp;ref(Spell/S_Heat.jpg,nolink,25x25,Heat);"),"Cold","&amp;ref(Spell/S_Cold.jpg,nolink,25x25,Cold);"),RIGHT(H20,1)),""),"|",CHAR(10),"|祝福|",SUBSTITUTE(SUBSTITUTE(SUBSTITUTE(SUBSTITUTE(SUBSTITUTE(SUBSTITUTE(SUBSTITUTE(SUBSTITUTE(J20,"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20&amp;" "&amp;B20&amp;" 指揮官 S",Troops!$A:$A,0)&amp;":AJ"&amp;MATCH(A20&amp;" "&amp;B20&amp;" 指揮官 E",Troops!$A:$A,0))),myConcat(INDIRECT("Troops!AJ"&amp;MATCH(A20&amp;" "&amp;B20&amp;" 指揮官 S",Troops!$A:$A,0)))),CHAR(10),"***兵士",CHAR(10),"|名称|種別|コスト|&gt;|雇用条件|指揮枠|行軍|",CHAR(10),IFERROR(myConcat(INDIRECT("Troops!AJ"&amp;MATCH(A20&amp;" "&amp;B20&amp;" 兵士 S",Troops!$A:$A,0)&amp;":AJ"&amp;MATCH(A20&amp;" "&amp;B20&amp;" 兵士 E",Troops!$A:$A,0))),myConcat(INDIRECT("Troops!AJ"&amp;MATCH(A20&amp;" "&amp;B20&amp;" 指揮官 S",Troops!$A:$A,0)))),"**守備隊",CHAR(10),"|種別|指揮官|兵士|備考|",CHAR(10),IFERROR(myConcat(INDIRECT("Defence!H"&amp;MATCH(A20&amp;" "&amp;B20&amp;" S",Defence!$A:$A,0)&amp;":H"&amp;MATCH(A20&amp;" "&amp;B20&amp;" E",Defence!$A:$A,0))),myConcat(INDIRECT("Defence!H"&amp;MATCH(A20&amp;" "&amp;B20&amp;" S",Defence!$A:$A,0)))),CHAR(10),"**建造物",CHAR(10),"***首都要塞",CHAR(10),"|名称|管理力|指揮官雇用|兵士雇用|食糧庫|守備隊倍率|防壁強度|",CHAR(10),VLOOKUP(L20,Fort!$D:$M,10,FALSE),CHAR(10),"***陸上要塞",CHAR(10),"|名称|建造費|工期|管理力|指揮官雇用|兵士雇用|食糧庫|守備隊倍率|防壁強度|",CHAR(10),IF(R20="",IFERROR(myConcat(INDIRECT("Fort!N"&amp;MATCH(M20&amp;"1",Fort!$A:$A,0)&amp;":N"&amp;MATCH(M20&amp;O20,Fort!$A:$A,0))),myConcat(INDIRECT("Fort!N"&amp;MATCH(N20&amp;"1",Fort!$A:$A,0)))),IFERROR(myConcat(INDIRECT("Fort!O"&amp;MATCH(M20&amp;"1",Fort!$A:$A,0)&amp;":O"&amp;MATCH(M20&amp;O20,Fort!$A:$A,0))),myConcat(INDIRECT("Fort!O"&amp;MATCH(N20&amp;"1",Fort!$A:$A,0))))),CHAR(10),"***水中要塞",CHAR(10),IF(R20="",IFERROR("|名称|建造費|工期|管理力|指揮官雇用|兵士雇用|食糧庫|守備隊倍率|防壁強度|"&amp;CHAR(10)&amp;IFERROR(myConcat(INDIRECT("Fort!N"&amp;MATCH(N20&amp;"1",Fort!$A:$A,0)&amp;":N"&amp;MATCH(N20&amp;P20,Fort!$A:$A,0))),myConcat(INDIRECT("Fort!N"&amp;MATCH(N20&amp;"1",Fort!$A:$A,0)))),"建造不可"),IFERROR("|名称|建造費|工期|管理力|指揮官雇用|兵士雇用|食糧庫|守備隊倍率|防壁強度|"&amp;CHAR(10)&amp;IFERROR(myConcat(INDIRECT("Fort!O"&amp;MATCH(N20&amp;"1",Fort!$A:$A,0)&amp;":O"&amp;MATCH(N20&amp;P20,Fort!$A:$A,0))),myConcat(INDIRECT("Fort!O"&amp;MATCH(N20&amp;"1",Fort!$A:$A,0)))),"建造不可")),CHAR(10),"***研究所と寺院",CHAR(10),"|設備|費用|特殊効果|",CHAR(10),"|研究所|",IF(S20&lt;&gt;500,"''"&amp;S20&amp;"''",S20),"|",T20,"|",CHAR(10),"|寺院|",IF(U20&lt;&gt;400,"''"&amp;U20&amp;"''",U20),"|",V20,"|",CHAR(10),"**魔法",CHAR(10),"***魔法資源",CHAR(10),"|魔法土地|",W20,"|",CHAR(10),"|宝石収入|",SUBSTITUTE(SUBSTITUTE(SUBSTITUTE(SUBSTITUTE(SUBSTITUTE(SUBSTITUTE(SUBSTITUTE(SUBSTITUTE(X20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Slave);"),"|",CHAR(10),"|特殊機能|",Y20,"|",CHAR(10),"***魔法技能",CHAR(10),"|名称|雇用|固定魔力|変動魔力|研究力|特殊能力|",CHAR(10),IFERROR(myConcat(INDIRECT("MagicSkill!AM"&amp;MATCH(A20&amp;" "&amp;B20&amp;" S",MagicSkill!$A:$A,0)&amp;":AM"&amp;MATCH(A20&amp;" "&amp;B20&amp;" E",MagicSkill!$A:$A,0))),myConcat(INDIRECT("MagicSkill!AM"&amp;MATCH(A20&amp;" "&amp;B20&amp;" S",MagicSkill!$A:$A,0)))),CHAR(10),"***固有呪文",CHAR(10),IFERROR(CHAR(10)&amp;"|領域|名称|主系統|副系統|消費|使用場面|簡易分類|"&amp;CHAR(10)&amp;IFERROR(myConcat(INDIRECT("NationalSpellWork!E"&amp;MATCH(A20&amp;" "&amp;B20&amp;" S",NationalSpellWork!$A:$A,0)&amp;":E"&amp;MATCH(A20&amp;" "&amp;B20&amp;" E",NationalSpellWork!$A:$A,0))),myConcat(INDIRECT("NationalSpellWork!E"&amp;MATCH(A20&amp;" "&amp;B20&amp;" S",NationalSpellWork!$A:$A,0)))),"なし"),CHAR(10),"***固有アイテム",CHAR(10),IFERROR(IFERROR(myConcat(INDIRECT("NationalItemWork!E"&amp;MATCH(A20&amp;" "&amp;B20&amp;" S",NationalItemWork!$A:$A,0)&amp;":E"&amp;MATCH(A20&amp;" "&amp;B20&amp;" E",NationalItemWork!$A:$A,0))),myConcat(INDIRECT("NationalItemWork!E"&amp;MATCH(A20&amp;" "&amp;B20&amp;" S",NationalItemWork!$A:$A,0)))),"なし"),CHAR(10),"**聖職",CHAR(10),"***支配圏特殊効果",CHAR(10),IF(I20&lt;&gt;"",I20,"なし"),CHAR(10),"***聖職者特殊能力",CHAR(10),IF(K20&lt;&gt;"",K20,"なし"),CHAR(10))</f>
        <v xml:space="preserve">*Rus, Sons of Heaven
Rusは人間と、強大な力と美しさを持つ高貴なる種族Chudが住む、過酷な冬と短い夏の地です。
Chudと人間は混じり合っており、どちらの種族も支配的な立場にありません。
Rusの社会は、二つの半族に分かれています。
その一つは深い森に住む狩人や遊牧民から成ります。
彼らは熊と雷を崇拝し、生肉を食べます。
野生の半族の戦士たちは、その憤怒と戦闘技術によって知られています。
彼らの中で最も強力なものは、神聖なる熊の姿になることさえできます。
もう一つの半族は、木の家、あるいは地面の下の洞穴に住みます。
彼らは肉を調理し、新たな種類の魔法を実践します。
第二の半族のChudは、自らをそれまで聞いたこともない神々の息子や娘と呼びます。
Rus軍の大部分は人間の歩兵隊から構成されますが、国の精鋭は強力なChudです。
それでも、人間もまた強力な戦士たちを編成します。
斧を用いるBear Warriorは、Ulmの戦士たちにさえ尊ばれ、恐れられます。
Rusの人々は、寒冷気候を好みます。
**国勢
|種族|人間、チュジ|
|経済||
|気候|&amp;ref(Spell/S_Cold.jpg,nolink,25x25,Cold);&amp;ref(Spell/S_Cold.jpg,nolink,25x25,Cold);|
|祝福||
**正規軍
***指揮官
|名称|種別|コスト|&gt;|雇用条件|指揮能力|行軍|
|BGCOLOR(#F5F5F5):Scout|斥候|&amp;ref(Nation/C_Gold.jpg,nolink,25x25,Gold);25&amp;ref(Nation/C_Resource.jpg,nolink,25x25,Resource);5&amp;ref(Nation/C_Command.jpg,nolink,25x25,Commander Point);1|&amp;ref(Nation/R_Fort.jpg,nolink,25x25,Land Fortress);&amp;ref(Nation/R_Foreign.jpg,nolink,25x25,Non-Fort Land);|||16&amp;ref(Nation/Stealthy.jpg,nolink,25x25,Stealthy (60));&amp;ref(Nation/Forest-Survival.jpg,nolink,25x25,Forest Survival);&amp;ref(Nation/Mountain-Survival.jpg,nolink,25x25,Mountain Survival);&amp;ref(Nation/Snow-Move.jpg,nolink,25x25,Snow Move);|
|~|&gt;|&gt;|&gt;|&gt;|&gt;|BGCOLOR(#F5F5F5):雪道に慣れた斥候。隠れるのも上手く有能|
|BGCOLOR(#F5F5F5):Rusian Chieftain|指揮官|&amp;ref(Nation/C_Gold.jpg,nolink,25x25,Gold);40&amp;ref(Nation/C_Resource.jpg,nolink,25x25,Resource);17&amp;ref(Nation/C_Command.jpg,nolink,25x25,Commander Point);1|&amp;ref(Nation/R_Fort.jpg,nolink,25x25,Land Fortress);||&amp;ref(Nation/Squad.jpg,nolink,25x25,Squad);2&amp;ref(Nation/LivingLead.jpg,nolink,25x25,Leadership);60|12&amp;ref(Nation/Snow-Move.jpg,nolink,25x25,Snow Move);|
|~|&gt;|&gt;|&gt;|&gt;|&gt;|BGCOLOR(#F5F5F5):標準的な指揮官。定住者側のため装備が良質|
|BGCOLOR(#F5F5F5):Rusian Priest|聖職者&amp;ref(Nation/Sacred.jpg,nolink,25x25,Sacred);|&amp;ref(Nation/C_Gold.jpg,nolink,25x25,Gold);45&amp;ref(Nation/C_Resource.jpg,nolink,25x25,Resource);2&amp;ref(Nation/C_Command.jpg,nolink,25x25,Commander Point);1|&amp;ref(Nation/R_Fort.jpg,nolink,25x25,Land Fortress);|&amp;ref(Spell/P_Holy.jpg,nolink,25x25,Temple Needed);|&amp;ref(Nation/Squad.jpg,nolink,25x25,Squad);1&amp;ref(Nation/LivingLead.jpg,nolink,25x25,Leadership);10|16&amp;ref(Nation/Snow-Move.jpg,nolink,25x25,Snow Move);|
|~|&gt;|&gt;|&gt;|&gt;|&gt;|BGCOLOR(#F5F5F5):レベル1の聖職者。雪慣れしている以外は特徴はない|
|BGCOLOR(#F5F5F5):Rusian Wizard|魔術師|&amp;ref(Nation/C_Gold.jpg,nolink,25x25,Gold);125&amp;ref(Nation/C_Resource.jpg,nolink,25x25,Resource);2&amp;ref(Nation/C_Command.jpg,nolink,25x25,Commander Point);2|&amp;ref(Nation/R_Fort.jpg,nolink,25x25,Land Fortress);|&amp;ref(Spell/P_Research.jpg,nolink,25x25,Lab Needed);|&amp;ref(Nation/Squad.jpg,nolink,25x25,Squad);1&amp;ref(Nation/LivingLead.jpg,nolink,25x25,Leadership);15&amp;ref(Nation/MagicLead.jpg,nolink,25x25,Magic Leadership);15+|16&amp;ref(Nation/Snow-Move.jpg,nolink,25x25,Snow Move);|
|~|&gt;|&gt;|&gt;|&gt;|&gt;|BGCOLOR(#F5F5F5):火、緑などの魔法技能を持つ。研究が得意|
|BGCOLOR(#F5F5F5):Son of Heaven|聖職者&amp;ref(Nation/Sacred.jpg,nolink,25x25,Sacred);|&amp;ref(Nation/C_Gold.jpg,nolink,25x25,Gold);270&amp;ref(Nation/C_Resource.jpg,nolink,25x25,Resource);5&amp;ref(Nation/C_Command.jpg,nolink,25x25,Commander Point);2|&amp;ref(Nation/R_Capital.jpg,nolink,25x25,National Capital);|&amp;ref(Spell/P_Research.jpg,nolink,25x25,Lab Needed);&amp;ref(Spell/P_Holy.jpg,nolink,25x25,Temple Needed);|&amp;ref(Nation/Squad.jpg,nolink,25x25,Squad);4&amp;ref(Nation/LivingLead.jpg,nolink,25x25,Leadership);125+&amp;ref(Nation/MagicLead.jpg,nolink,25x25,Magic Leadership);20+|16&amp;ref(Nation/Snow-Move.jpg,nolink,25x25,Snow Move);|
|~|&gt;|&gt;|&gt;|&gt;|&gt;|BGCOLOR(#F5F5F5):レベル2の聖職者。幅広い魔法技能を持ち最上位指揮官も兼ねる|
|BGCOLOR(#F5F5F5):Daughter of the Sun|聖職者&amp;ref(Nation/Sacred.jpg,nolink,25x25,Sacred);|&amp;ref(Nation/C_Gold.jpg,nolink,25x25,Gold);285&amp;ref(Nation/C_Resource.jpg,nolink,25x25,Resource);5&amp;ref(Nation/C_Command.jpg,nolink,25x25,Commander Point);2|&amp;ref(Nation/R_Capital.jpg,nolink,25x25,National Capital);|&amp;ref(Spell/P_Research.jpg,nolink,25x25,Lab Needed);&amp;ref(Spell/P_Holy.jpg,nolink,25x25,Temple Needed);|&amp;ref(Nation/Squad.jpg,nolink,25x25,Squad);3&amp;ref(Nation/LivingLead.jpg,nolink,25x25,Leadership);90+&amp;ref(Nation/MagicLead.jpg,nolink,25x25,Magic Leadership);20+|16&amp;ref(Nation/Snow-Move.jpg,nolink,25x25,Snow Move);|
|~|&gt;|&gt;|&gt;|&gt;|&gt;|BGCOLOR(#F5F5F5):レベル1の聖職者。火、緑などの魔法技能を持ち上位指揮官も兼任|
|BGCOLOR(#F5F5F5):Perkunu|聖職者&amp;ref(Nation/Sacred.jpg,nolink,25x25,Sacred);|&amp;ref(Nation/C_Gold.jpg,nolink,25x25,Gold);380&amp;ref(Nation/C_Resource.jpg,nolink,25x25,Resource);5&amp;ref(Nation/C_Command.jpg,nolink,25x25,Commander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Leadership);35+|18&amp;ref(Nation/Forest-Survival.jpg,nolink,25x25,Forest Survival);&amp;ref(Nation/Mountain-Survival.jpg,nolink,25x25,Mountain Survival);&amp;ref(Nation/Snow-Move.jpg,nolink,25x25,Snow Move);|
|~|&gt;|&gt;|&gt;|&gt;|&gt;|BGCOLOR(#F5F5F5):レベル1の聖職者。風、緑、星などの魔法技能も持つ|
|BGCOLOR(#F5F5F5):Rusian Chieftain|指揮官|&amp;ref(Nation/C_Gold.jpg,nolink,25x25,Gold);45&amp;ref(Nation/C_Resource.jpg,nolink,25x25,Resource);8&amp;ref(Nation/C_Command.jpg,nolink,25x25,Commander Point);1|&amp;ref(Nation/R_Foreign.jpg,nolink,25x25,Non-Fort Land);||&amp;ref(Nation/Squad.jpg,nolink,25x25,Squad);2&amp;ref(Nation/LivingLead.jpg,nolink,25x25,Leadership);40|16&amp;ref(Nation/Stealthy.jpg,nolink,25x25,Stealthy (40));&amp;ref(Nation/Forest-Survival.jpg,nolink,25x25,Forest Survival);&amp;ref(Nation/Mountain-Survival.jpg,nolink,25x25,Mountain Survival);&amp;ref(Nation/Snow-Move.jpg,nolink,25x25,Snow Move);|
|~|&gt;|&gt;|&gt;|&gt;|&gt;|BGCOLOR(#F5F5F5):隠密行動可能な指揮官。狂戦士のため負傷すると特攻する|
|BGCOLOR(#F5F5F5):Thunder Priest|聖職者&amp;ref(Nation/Sacred.jpg,nolink,25x25,Sacred);|&amp;ref(Nation/C_Gold.jpg,nolink,25x25,Gold);235&amp;ref(Nation/C_Resource.jpg,nolink,25x25,Resource);2&amp;ref(Nation/C_Command.jpg,nolink,25x25,Commander Point);2|&amp;ref(Nation/R_Forest.jpg,nolink,25x25,Any Forest);|&amp;ref(Spell/P_Research.jpg,nolink,25x25,Lab Needed);&amp;ref(Spell/P_Holy.jpg,nolink,25x25,Temple Needed);|&amp;ref(Nation/Squad.jpg,nolink,25x25,Squad);1&amp;ref(Nation/LivingLead.jpg,nolink,25x25,Leadership);10&amp;ref(Nation/MagicLead.jpg,nolink,25x25,Magic Leadership);20+|16&amp;ref(Nation/Forest-Survival.jpg,nolink,25x25,Forest Survival);&amp;ref(Nation/Mountain-Survival.jpg,nolink,25x25,Mountain Survival);&amp;ref(Nation/Snow-Move.jpg,nolink,25x25,Snow Move);|
|~|&gt;|&gt;|&gt;|&gt;|&gt;|BGCOLOR(#F5F5F5):レベル1の聖職者。風や緑などの魔法技能も持つ|
|BGCOLOR(#F5F5F5):Chud Chieftain|指揮官|&amp;ref(Nation/C_Gold.jpg,nolink,25x25,Gold);90&amp;ref(Nation/C_Resource.jpg,nolink,25x25,Resource);10&amp;ref(Nation/C_Command.jpg,nolink,25x25,Commander Point);1|&amp;ref(Nation/R_Forest.jpg,nolink,25x25,Any Forest);||&amp;ref(Nation/Squad.jpg,nolink,25x25,Squad);3&amp;ref(Nation/LivingLead.jpg,nolink,25x25,Leadership);80|16&amp;ref(Nation/Stealthy.jpg,nolink,25x25,Stealthy (40));&amp;ref(Nation/Forest-Survival.jpg,nolink,25x25,Forest Survival);&amp;ref(Nation/Mountain-Survival.jpg,nolink,25x25,Mountain Survival);&amp;ref(Nation/Snow-Move.jpg,nolink,25x25,Snow Move);|
|~|&gt;|&gt;|&gt;|&gt;|&gt;|BGCOLOR(#F5F5F5):隠密行動可能な上位指揮官。やはり気が短い|
***兵士
|名称|種別|コスト|&gt;|雇用条件|指揮枠|行軍|
|BGCOLOR(#F5F5F5):Rusian Hunter|射手|&amp;ref(Nation/C_Gold.jpg,nolink,25x25,Gold);10&amp;ref(Nation/C_Resource.jpg,nolink,25x25,Resource);6&amp;ref(Nation/C_Recruitment.jpg,nolink,25x25,Recruitment Point);4|&amp;ref(Nation/R_Fort.jpg,nolink,25x25,Land Fortress);&amp;ref(Nation/R_Foreign.jpg,nolink,25x25,Non-Fort Land);||&amp;ref(Nation/LivingLead.jpg,nolink,25x25,Living);&amp;ref(Nation/Undisciplined.jpg,nolink,25x25,Undisciplined);|14&amp;ref(Nation/Stealthy.jpg,nolink,25x25,Stealthy (40));&amp;ref(Nation/Forest-Survival.jpg,nolink,25x25,Forest Survival);&amp;ref(Nation/Mountain-Survival.jpg,nolink,25x25,Mountain Survival);&amp;ref(Nation/Snow-Move.jpg,nolink,25x25,Snow Move);|
|~|&gt;|&gt;|&gt;|&gt;|&gt;|BGCOLOR(#F5F5F5):精度の高い弓兵。命令は聞いてくれない|
|BGCOLOR(#F5F5F5):Rusian Warrior|歩兵|&amp;ref(Nation/C_Gold.jpg,nolink,25x25,Gold);10&amp;ref(Nation/C_Resource.jpg,nolink,25x25,Resource);12&amp;ref(Nation/C_Recruitment.jpg,nolink,25x25,Recruitment Point);9|&amp;ref(Nation/R_Fort.jpg,nolink,25x25,Land Fortress);||&amp;ref(Nation/LivingLead.jpg,nolink,25x25,Living);|12&amp;ref(Nation/Snow-Move.jpg,nolink,25x25,Snow Move);|
|~|&gt;|&gt;|&gt;|&gt;|&gt;|BGCOLOR(#F5F5F5):槍と盾を持つ歩兵。要塞の兵は統制が取れ装備も良い|
|BGCOLOR(#F5F5F5):Rusian Warrior|歩兵|&amp;ref(Nation/C_Gold.jpg,nolink,25x25,Gold);10&amp;ref(Nation/C_Resource.jpg,nolink,25x25,Resource);12&amp;ref(Nation/C_Recruitment.jpg,nolink,25x25,Recruitment Point);9|&amp;ref(Nation/R_Fort.jpg,nolink,25x25,Land Fortress);||&amp;ref(Nation/LivingLead.jpg,nolink,25x25,Living);|12&amp;ref(Nation/Snow-Move.jpg,nolink,25x25,Snow Move);|
|~|&gt;|&gt;|&gt;|&gt;|&gt;|BGCOLOR(#F5F5F5):斧と盾を持つ歩兵。迎撃されやすいが攻撃力は優秀|
|BGCOLOR(#F5F5F5):Chud Warrior|歩兵|&amp;ref(Nation/C_Gold.jpg,nolink,25x25,Gold);20&amp;ref(Nation/C_Resource.jpg,nolink,25x25,Resource);12&amp;ref(Nation/C_Recruitment.jpg,nolink,25x25,Recruitment Point);13|&amp;ref(Nation/R_Fort.jpg,nolink,25x25,Land Fortress);||&amp;ref(Nation/LivingLead.jpg,nolink,25x25,Living);|14&amp;ref(Nation/Snow-Move.jpg,nolink,25x25,Snow Move);|
|~|&gt;|&gt;|&gt;|&gt;|&gt;|BGCOLOR(#F5F5F5):槍と盾を持つ歩兵。人間よりも身体能力が高い|
|BGCOLOR(#F5F5F5):Chud Berserker|歩兵|&amp;ref(Nation/C_Gold.jpg,nolink,25x25,Gold);35&amp;ref(Nation/C_Resource.jpg,nolink,25x25,Resource);13&amp;ref(Nation/C_Recruitment.jpg,nolink,25x25,Recruitment Point);28|&amp;ref(Nation/R_Fort.jpg,nolink,25x25,Land Fortress);||&amp;ref(Nation/LivingLead.jpg,nolink,25x25,Living);|14&amp;ref(Nation/Snow-Move.jpg,nolink,25x25,Snow Move);|
|~|&gt;|&gt;|&gt;|&gt;|&gt;|BGCOLOR(#F5F5F5):長剣と斧を持つ狂戦士。要塞のみの兵には珍しい性質|
|BGCOLOR(#F5F5F5):Chud Hunter|歩兵|&amp;ref(Nation/C_Gold.jpg,nolink,25x25,Gold);25&amp;ref(Nation/C_Resource.jpg,nolink,25x25,Resource);7&amp;ref(Nation/C_Recruitment.jpg,nolink,25x25,Recruitment Point);9|&amp;ref(Nation/R_Capital.jpg,nolink,25x25,National Capital);&amp;ref(Nation/R_Forest.jpg,nolink,25x25,Any Forest);||&amp;ref(Nation/LivingLead.jpg,nolink,25x25,Living);&amp;ref(Nation/Undisciplined.jpg,nolink,25x25,Undisciplined);|14&amp;ref(Nation/Stealthy.jpg,nolink,25x25,Stealthy (40));&amp;ref(Nation/Forest-Survival.jpg,nolink,25x25,Forest Survival);&amp;ref(Nation/Mountain-Survival.jpg,nolink,25x25,Mountain Survival);&amp;ref(Nation/Snow-Move.jpg,nolink,25x25,Snow Move);|
|~|&gt;|&gt;|&gt;|&gt;|&gt;|BGCOLOR(#F5F5F5):槍と投槍を持つ歩兵。統制不能だが狂戦士で能力は高い|
|BGCOLOR(#F5F5F5):Chud Skinshifter|歩兵&amp;ref(Nation/Sacred.jpg,nolink,25x25,Sacred);|&amp;ref(Nation/C_Gold.jpg,nolink,25x25,Gold);65&amp;ref(Nation/C_Resource.jpg,nolink,25x25,Resource);5&amp;ref(Nation/C_Recruitment.jpg,nolink,25x25,Recruitment Point);33|&amp;ref(Nation/R_Capital.jpg,nolink,25x25,National Capital);|&amp;ref(Spell/P_Holy.jpg,nolink,25x25,Temple Needed);|&amp;ref(Nation/LivingLead.jpg,nolink,25x25,Living);|16&amp;ref(Nation/Forest-Survival.jpg,nolink,25x25,Forest Survival);&amp;ref(Nation/Mountain-Survival.jpg,nolink,25x25,Mountain Survival);&amp;ref(Nation/Snow-Move.jpg,nolink,25x25,Snow Move);|
|~|&gt;|&gt;|&gt;|&gt;|&gt;|BGCOLOR(#F5F5F5):戦斧を持つ軽歩兵。倒されると熊に変身して戦い続ける|
|BGCOLOR(#F5F5F5):Bear Warrior|歩兵|&amp;ref(Nation/C_Gold.jpg,nolink,25x25,Gold);18&amp;ref(Nation/C_Resource.jpg,nolink,25x25,Resource);4&amp;ref(Nation/C_Recruitment.jpg,nolink,25x25,Recruitment Point);13|&amp;ref(Nation/R_Forest.jpg,nolink,25x25,Any Forest);||&amp;ref(Nation/LivingLead.jpg,nolink,25x25,Living);&amp;ref(Nation/Undisciplined.jpg,nolink,25x25,Undisciplined);|14&amp;ref(Nation/Stealthy.jpg,nolink,25x25,Stealthy (40));&amp;ref(Nation/Forest-Survival.jpg,nolink,25x25,Forest Survival);&amp;ref(Nation/Mountain-Survival.jpg,nolink,25x25,Mountain Survival);&amp;ref(Nation/Snow-Move.jpg,nolink,25x25,Snow Move);|
|~|&gt;|&gt;|&gt;|&gt;|&gt;|BGCOLOR(#F5F5F5):斧二つを持つ軽装狂戦士。非常に攻撃的な性能を持つ|
**守備隊
|種別|指揮官|兵士|備考|
|陸上下位|Rusian Chieftain|Rusian Warrior:15　Rusian Warrior:10|Warriorはそれぞれ槍装備と斧装備|
|陸上上位|Rusian Priest|Chud Warrior:15||
|陸上要塞|Rusian Chieftain|Rusian Hunter:10||
**建造物
***首都要塞
|名称|管理力|指揮官雇用|兵士雇用|食糧庫|守備隊倍率|防壁強度|
|Wooden Fort|20|+1|+75%|250|1.5|150|
***陸上要塞
|名称|建造費|工期|管理力|指揮官雇用|兵士雇用|食糧庫|守備隊倍率|防壁強度|
|Fortified Village|450|3|15|+0|+50%|150|1|100|
|Wooden Fort|300|2|20|+1|+75%|250|1.5|150|
***水中要塞
建造不可
***研究所と寺院
|設備|費用|特殊効果|
|研究所|500||
|寺院|''200''||
**魔法
***魔法資源
|魔法土地|Hall of the Dawn, Pine of Skulls, Oak of Storms|
|宝石収入|&amp;ref(Spell/V_Fire.jpg,nolink,25x25,Fire Gem);1&amp;ref(Spell/V_Air.jpg,nolink,25x25,Air Gem);2&amp;ref(Spell/V_Astral.jpg,nolink,25x25,Astral Pearl);1&amp;ref(Spell/V_Nature.jpg,nolink,25x25,Nature Gem);2|
|特殊機能||
***魔法技能
|名称|雇用|固定魔力|変動魔力|研究力|特殊能力|
|Rusian Priest|&amp;ref(Nation/R_Fort.jpg,nolink,25x25,Land Fortress);|&amp;ref(Spell/P_Holy.jpg,nolink,25x25,Holy);1|||&amp;ref(Nation/Sacred.jpg,nolink,25x25,Sacred);|
|Rusian Wizard|&amp;ref(Nation/R_Fort.jpg,nolink,25x25,Land Fortress);|&amp;ref(Spell/P_Fire.jpg,nolink,25x25,Fire);1&amp;ref(Spell/P_Nature.jpg,nolink,25x25,Nature);1|&amp;ref(Spell/P_Air.jpg,nolink,25x25,Air);&amp;ref(Spell/P_Earth.jpg,nolink,25x25,Earth);&amp;ref(Spell/P_Astral.jpg,nolink,25x25,Astral);&amp;ref(Spell/P_Nature.jpg,nolink,25x25,Nature);+1:100%|&amp;ref(Spell/P_Research.jpg,nolink,25x25,Research);2||
|Son of Heaven|&amp;ref(Nation/R_Capital.jpg,nolink,25x25,National Capital);|&amp;ref(Spell/P_Fire.jpg,nolink,25x25,Fire);1&amp;ref(Spell/P_Air.jpg,nolink,25x25,Air);1&amp;ref(Spell/P_Nature.jpg,nolink,25x25,Nature);1&amp;ref(Spell/P_Holy.jpg,nolink,25x25,Holy);2|&amp;ref(Spell/P_Fire.jpg,nolink,25x25,Fire);&amp;ref(Spell/P_Air.jpg,nolink,25x25,Air);&amp;ref(Spell/P_Astral.jpg,nolink,25x25,Astral);&amp;ref(Spell/P_Nature.jpg,nolink,25x25,Nature);+1:100%|&amp;ref(Spell/P_Research.jpg,nolink,25x25,Research);13+|&amp;ref(Nation/Sacred.jpg,nolink,25x25,Sacred);|
|Daughter of the Sun|&amp;ref(Nation/R_Capital.jpg,nolink,25x25,National Capital);|&amp;ref(Spell/P_Fire.jpg,nolink,25x25,Fire);2&amp;ref(Spell/P_Nature.jpg,nolink,25x25,Nature);1&amp;ref(Spell/P_Holy.jpg,nolink,25x25,Holy);1|&amp;ref(Spell/P_Fire.jpg,nolink,25x25,Fire);&amp;ref(Spell/P_Air.jpg,nolink,25x25,Air);&amp;ref(Spell/P_Astral.jpg,nolink,25x25,Astral);&amp;ref(Spell/P_Nature.jpg,nolink,25x25,Nature);+1:100%&amp;br;&amp;ref(Spell/P_Fire.jpg,nolink,25x25,Fire);&amp;ref(Spell/P_Air.jpg,nolink,25x25,Air);&amp;ref(Spell/P_Astral.jpg,nolink,25x25,Astral);&amp;ref(Spell/P_Nature.jpg,nolink,25x25,Nature);+1:10%|&amp;ref(Spell/P_Research.jpg,nolink,25x25,Research);13+|&amp;ref(Nation/Sacred.jpg,nolink,25x25,Sacred);|
|Perkunu|&amp;ref(Nation/R_Capital.jpg,nolink,25x25,National Capital);|&amp;ref(Spell/P_Air.jpg,nolink,25x25,Air);3&amp;ref(Spell/P_Astral.jpg,nolink,25x25,Astral);1&amp;ref(Spell/P_Nature.jpg,nolink,25x25,Nature);2&amp;ref(Spell/P_Holy.jpg,nolink,25x25,Holy);1|&amp;ref(Spell/P_Air.jpg,nolink,25x25,Air);&amp;ref(Spell/P_Astral.jpg,nolink,25x25,Astral);&amp;ref(Spell/P_Nature.jpg,nolink,25x25,Nature);+1:10%|&amp;ref(Spell/P_Research.jpg,nolink,25x25,Research);17+|&amp;ref(Nation/Sacred.jpg,nolink,25x25,Sacred);|
|Thunder Priest|&amp;ref(Nation/R_Forest.jpg,nolink,25x25,Any Forest);|&amp;ref(Spell/P_Air.jpg,nolink,25x25,Air);2&amp;ref(Spell/P_Nature.jpg,nolink,25x25,Nature);1&amp;ref(Spell/P_Holy.jpg,nolink,25x25,Holy);1|&amp;ref(Spell/P_Air.jpg,nolink,25x25,Air);&amp;ref(Spell/P_Earth.jpg,nolink,25x25,Earth);&amp;ref(Spell/P_Astral.jpg,nolink,25x25,Astral);&amp;ref(Spell/P_Nature.jpg,nolink,25x25,Nature);+1:100%|&amp;ref(Spell/P_Research.jpg,nolink,25x25,Research);11|&amp;ref(Nation/Inept-Researcher.jpg,nolink,25x25,Inept Researcher (-2));&amp;ref(Nation/Sacred.jpg,nolink,25x25,Sacred);|
|Rusalka|&amp;ref(Item/Master-Ritualist.jpg,nolink,25x25,Ritual Spell);|&amp;ref(Spell/P_Water.jpg,nolink,25x25,Water);1&amp;ref(Spell/P_Death.jpg,nolink,25x25,Death);1||&amp;ref(Spell/P_Research.jpg,nolink,25x25,Research);9||
|Vodyanoy|&amp;ref(Item/Master-Ritualist.jpg,nolink,25x25,Ritual Spell);|&amp;ref(Spell/P_Water.jpg,nolink,25x25,Water);3&amp;ref(Spell/P_Nature.jpg,nolink,25x25,Nature);1||&amp;ref(Spell/P_Research.jpg,nolink,25x25,Research);13||
|Alkonost|&amp;ref(Item/Master-Ritualist.jpg,nolink,25x25,Ritual Spell);|&amp;ref(Spell/P_Holy.jpg,nolink,25x25,Holy);3|||&amp;ref(Nation/Sacred.jpg,nolink,25x25,Sacred);|
|Gamayun|&amp;ref(Item/Master-Ritualist.jpg,nolink,25x25,Ritual Spell);|&amp;ref(Spell/P_Air.jpg,nolink,25x25,Air);2&amp;ref(Spell/P_Astral.jpg,nolink,25x25,Astral);2&amp;ref(Spell/P_Holy.jpg,nolink,25x25,Holy);2||&amp;ref(Spell/P_Research.jpg,nolink,25x25,Research);19|&amp;ref(Nation/Adept-Researcher.jpg,nolink,25x25,Adept Researcher (+6));&amp;ref(Nation/Sacred.jpg,nolink,25x25,Sacred);|
|Beregina|&amp;ref(Item/Master-Ritualist.jpg,nolink,25x25,Ritual Spell);|&amp;ref(Spell/P_Water.jpg,nolink,25x25,Water);3&amp;ref(Spell/P_Earth.jpg,nolink,25x25,Earth);1&amp;ref(Spell/P_Nature.jpg,nolink,25x25,Nature);2||&amp;ref(Spell/P_Research.jpg,nolink,25x25,Research);17||
|Cloud Vila|&amp;ref(Item/Master-Ritualist.jpg,nolink,25x25,Ritual Spell);|&amp;ref(Spell/P_Air.jpg,nolink,25x25,Air);3&amp;ref(Spell/P_Astral.jpg,nolink,25x25,Astral);1&amp;ref(Spell/P_Nature.jpg,nolink,25x25,Nature);2||&amp;ref(Spell/P_Research.jpg,nolink,25x25,Research);17|&amp;ref(Nation/Healer.jpg,nolink,25x25,Healer (1));&amp;ref(Nation/Sacred.jpg,nolink,25x25,Sacred);|
|Mountain Vila|&amp;ref(Item/Master-Ritualist.jpg,nolink,25x25,Ritual Spell);|&amp;ref(Spell/P_Air.jpg,nolink,25x25,Air);2&amp;ref(Spell/P_Astral.jpg,nolink,25x25,Astral);1&amp;ref(Spell/P_Nature.jpg,nolink,25x25,Nature);3||&amp;ref(Spell/P_Research.jpg,nolink,25x25,Research);17|&amp;ref(Nation/Healer.jpg,nolink,25x25,Healer (2));&amp;ref(Nation/Sacred.jpg,nolink,25x25,Sacred);|
|Leshiy|&amp;ref(Item/Master-Ritualist.jpg,nolink,25x25,Ritual Spell);|&amp;ref(Spell/P_Air.jpg,nolink,25x25,Air);2&amp;ref(Spell/P_Water.jpg,nolink,25x25,Water);1&amp;ref(Spell/P_Earth.jpg,nolink,25x25,Earth);2&amp;ref(Spell/P_Nature.jpg,nolink,25x25,Nature);3+1||&amp;ref(Spell/P_Research.jpg,nolink,25x25,Research);23||
***固有呪文
|領域|名称|主系統|副系統|消費|使用場面|簡易分類|
|Conjuration Lv2|Summon Simargl|&amp;ref(Spell/P_Air.jpg,nolink,25x25,Air);1||&amp;ref(Spell/V_Air.jpg,nolink,25x25,Air Gem);1|儀式/陸上専用|兵士召喚|
|~|~|&gt;|&gt;|&gt;|&gt;|巡回を得意とする翼持つ犬Simarglを1体召喚します|
|Conjuration Lv3|Summon Firebird|&amp;ref(Spell/P_Fire.jpg,nolink,25x25,Fire);1|&amp;ref(Spell/P_Astral.jpg,nolink,25x25,Astral);1|&amp;ref(Spell/V_Fire.jpg,nolink,25x25,Fire Gem);2|儀式/陸上専用|兵士召喚|
|~|~|&gt;|&gt;|&gt;|&gt;|幸運を呼ぶ火の鳥Firebirdを1体召喚します|
|Conjuration Lv3|Contact Sirin|&amp;ref(Spell/P_Astral.jpg,nolink,25x25,Astral);2||&amp;ref(Spell/V_Astral.jpg,nolink,25x25,Astral Pearl);8|儀式/陸上専用|指揮官召喚|
|~|~|&gt;|&gt;|&gt;|&gt;|敵を誘惑する半人半鳥Sirinを召喚します|
|Conjuration Lv3|Summon Bears|&amp;ref(Spell/P_Nature.jpg,nolink,25x25,Nature);1|&amp;ref(Spell/P_Holy.jpg,nolink,25x25,Holy);1|&amp;ref(Spell/V_Nature.jpg,nolink,25x25,Nature Gem);10|儀式/陸上専用|兵士召喚|
|~|~|&gt;|&gt;|&gt;|&gt;|強靭で神聖な熊Great Bearを7体召喚します|
|Conjuration Lv4|Summon Rusalka|&amp;ref(Spell/P_Water.jpg,nolink,25x25,Water);1|&amp;ref(Spell/P_Death.jpg,nolink,25x25,Death);1|&amp;ref(Spell/V_Water.jpg,nolink,25x25,Water Gem);16|儀式/陸上専用|指揮官召喚|
|~|~|&gt;|&gt;|&gt;|&gt;|溺死した少女の霊Rusalkaを召喚します|
|Conjuration Lv4|Send Vodyanoy|&amp;ref(Spell/P_Water.jpg,nolink,25x25,Water);2||&amp;ref(Spell/V_Water.jpg,nolink,25x25,Water Gem);20|儀式/水陸両用|遠隔召喚|
|~|~|&gt;|&gt;|&gt;|&gt;|指定した海中の州に水の精Vodyanoyを召喚します|
|Conjuration Lv4|Contact Alkonost|&amp;ref(Spell/P_Astral.jpg,nolink,25x25,Astral);2||&amp;ref(Spell/V_Astral.jpg,nolink,25x25,Astral Pearl);15|儀式/陸上専用|指揮官召喚|
|~|~|&gt;|&gt;|&gt;|&gt;|高位聖職者である半人半鳥Alkonostを召喚します|
|Conjuration Lv4|Summon Likho|&amp;ref(Spell/P_Death.jpg,nolink,25x25,Death);1||&amp;ref(Spell/V_Death.jpg,nolink,25x25,Death Gem);10|儀式/陸上専用|指揮官召喚|
|~|~|&gt;|&gt;|&gt;|&gt;|不幸と不安を招く老婆Likhoを召喚します|
|Conjuration Lv5|Summon Zmey|&amp;ref(Spell/P_Fire.jpg,nolink,25x25,Fire);2||&amp;ref(Spell/V_Fire.jpg,nolink,25x25,Fire Gem);8|儀式/陸上専用|兵士召喚|
|~|~|&gt;|&gt;|&gt;|&gt;|炎を吐く多頭の下等竜Zmeyを1体召喚します|
|Conjuration Lv5|Send Lady Midday|&amp;ref(Spell/P_Air.jpg,nolink,25x25,Air);1|&amp;ref(Spell/P_Death.jpg,nolink,25x25,Death);1|&amp;ref(Spell/V_Air.jpg,nolink,25x25,Air Gem);10|儀式/陸上専用|遠隔召喚|
|~|~|&gt;|&gt;|&gt;|&gt;|指定した州に暗殺者Lady Middayを潜伏状態で召喚します|
|Conjuration Lv5|Send Bukavac|&amp;ref(Spell/P_Water.jpg,nolink,25x25,Water);4||&amp;ref(Spell/V_Water.jpg,nolink,25x25,Water Gem);5|儀式/水陸両用|襲撃派遣|
|~|~|&gt;|&gt;|&gt;|&gt;|指定した海中の州をBukavac1体が襲撃します|
|Conjuration Lv5|Contact Gamayun|&amp;ref(Spell/P_Astral.jpg,nolink,25x25,Astral);3||&amp;ref(Spell/V_Astral.jpg,nolink,25x25,Astral Pearl);25|儀式/陸上専用|指揮官召喚|
|~|~|&gt;|&gt;|&gt;|&gt;|半人半鳥の賢者Gamayunを召喚します|
|Conjuration Lv6|Contact Beregina|&amp;ref(Spell/P_Water.jpg,nolink,25x25,Water);3|&amp;ref(Spell/P_Earth.jpg,nolink,25x25,Earth);1|&amp;ref(Spell/V_Water.jpg,nolink,25x25,Water Gem);35|儀式/水陸両用|指揮官召喚|
|~|~|&gt;|&gt;|&gt;|&gt;|岸辺の精霊Bereginaを召喚します|
|Conjuration Lv7|Contact Cloud Vila|&amp;ref(Spell/P_Air.jpg,nolink,25x25,Air);4||&amp;ref(Spell/V_Air.jpg,nolink,25x25,Air Gem);40|儀式/山地限定|指揮官召喚|
|~|~|&gt;|&gt;|&gt;|&gt;|飛行する強力な雲の精霊Cloud Vilaを召喚します|
|Conjuration Lv7|Contact Mountain Vila|&amp;ref(Spell/P_Nature.jpg,nolink,25x25,Nature);4||&amp;ref(Spell/V_Nature.jpg,nolink,25x25,Nature Gem);40|儀式/山地限定|指揮官召喚|
|~|~|&gt;|&gt;|&gt;|&gt;|治療術を持つ強力な山の精霊Mountain Vilaを召喚します|
|Conjuration Lv8|Contact Leshiy|&amp;ref(Spell/P_Nature.jpg,nolink,25x25,Nature);6||&amp;ref(Spell/V_Nature.jpg,nolink,25x25,Nature Gem);60|儀式/森林限定|指揮官召喚|
|~|~|&gt;|&gt;|&gt;|&gt;|森林でのみ強大な力を振るうLeshiyを召喚します|
***固有アイテム
なし
**聖職
***支配圏特殊効果
なし
***聖職者特殊能力
なし
</v>
      </c>
    </row>
    <row r="21" spans="1:29" x14ac:dyDescent="0.15">
      <c r="A21" t="s">
        <v>2908</v>
      </c>
      <c r="B21" t="s">
        <v>2946</v>
      </c>
      <c r="C21" t="s">
        <v>2947</v>
      </c>
      <c r="D21" t="s">
        <v>3092</v>
      </c>
      <c r="E21" s="10" t="s">
        <v>7301</v>
      </c>
      <c r="F21" s="10" t="s">
        <v>7142</v>
      </c>
      <c r="H21" t="s">
        <v>3109</v>
      </c>
      <c r="L21" t="s">
        <v>3118</v>
      </c>
      <c r="M21" t="s">
        <v>3119</v>
      </c>
      <c r="O21">
        <v>2</v>
      </c>
      <c r="Q21">
        <v>0</v>
      </c>
      <c r="S21">
        <v>500</v>
      </c>
      <c r="U21">
        <v>400</v>
      </c>
      <c r="W21" t="s">
        <v>7143</v>
      </c>
      <c r="X21" t="s">
        <v>7144</v>
      </c>
      <c r="Z21" t="str">
        <f t="shared" si="0"/>
        <v>|BGCOLOR(#FDFDFD):[[&amp;ref(Kailasa.jpg,nolink,50x65,Kailasa, Rise of the Ape Kings);&gt;./Kailasa]]</v>
      </c>
      <c r="AA21" t="str">
        <f t="shared" ca="1" si="1"/>
        <v xml:space="preserve">|BGCOLOR(#FAEBD7):[[''Kailasa''&gt;./Kailasa]]|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v>
      </c>
      <c r="AB21" t="str">
        <f t="shared" ca="1" si="2"/>
        <v xml:space="preserve">|CENTER:130|CENTER:130|CENTER:130|CENTER:130|CENTER:130|c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v>
      </c>
      <c r="AC21" t="str">
        <f ca="1">CONCATENATE("*",B21,", ",C21,CHAR(10),E21,CHAR(10),"**国勢",CHAR(10),"|種族|",F21,"|",CHAR(10),"|経済|",G21,"|",CHAR(10),"|気候|",IF(H21&lt;&gt;"",REPT(SUBSTITUTE(SUBSTITUTE(LEFT(H21,4),"Heat","&amp;ref(Spell/S_Heat.jpg,nolink,25x25,Heat);"),"Cold","&amp;ref(Spell/S_Cold.jpg,nolink,25x25,Cold);"),RIGHT(H21,1)),""),"|",CHAR(10),"|祝福|",SUBSTITUTE(SUBSTITUTE(SUBSTITUTE(SUBSTITUTE(SUBSTITUTE(SUBSTITUTE(SUBSTITUTE(SUBSTITUTE(J21,"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21&amp;" "&amp;B21&amp;" 指揮官 S",Troops!$A:$A,0)&amp;":AJ"&amp;MATCH(A21&amp;" "&amp;B21&amp;" 指揮官 E",Troops!$A:$A,0))),myConcat(INDIRECT("Troops!AJ"&amp;MATCH(A21&amp;" "&amp;B21&amp;" 指揮官 S",Troops!$A:$A,0)))),CHAR(10),"***兵士",CHAR(10),"|名称|種別|コスト|&gt;|雇用条件|指揮枠|行軍|",CHAR(10),IFERROR(myConcat(INDIRECT("Troops!AJ"&amp;MATCH(A21&amp;" "&amp;B21&amp;" 兵士 S",Troops!$A:$A,0)&amp;":AJ"&amp;MATCH(A21&amp;" "&amp;B21&amp;" 兵士 E",Troops!$A:$A,0))),myConcat(INDIRECT("Troops!AJ"&amp;MATCH(A21&amp;" "&amp;B21&amp;" 指揮官 S",Troops!$A:$A,0)))),"**守備隊",CHAR(10),"|種別|指揮官|兵士|備考|",CHAR(10),IFERROR(myConcat(INDIRECT("Defence!H"&amp;MATCH(A21&amp;" "&amp;B21&amp;" S",Defence!$A:$A,0)&amp;":H"&amp;MATCH(A21&amp;" "&amp;B21&amp;" E",Defence!$A:$A,0))),myConcat(INDIRECT("Defence!H"&amp;MATCH(A21&amp;" "&amp;B21&amp;" S",Defence!$A:$A,0)))),CHAR(10),"**建造物",CHAR(10),"***首都要塞",CHAR(10),"|名称|管理力|指揮官雇用|兵士雇用|食糧庫|守備隊倍率|防壁強度|",CHAR(10),VLOOKUP(L21,Fort!$D:$M,10,FALSE),CHAR(10),"***陸上要塞",CHAR(10),"|名称|建造費|工期|管理力|指揮官雇用|兵士雇用|食糧庫|守備隊倍率|防壁強度|",CHAR(10),IF(R21="",IFERROR(myConcat(INDIRECT("Fort!N"&amp;MATCH(M21&amp;"1",Fort!$A:$A,0)&amp;":N"&amp;MATCH(M21&amp;O21,Fort!$A:$A,0))),myConcat(INDIRECT("Fort!N"&amp;MATCH(N21&amp;"1",Fort!$A:$A,0)))),IFERROR(myConcat(INDIRECT("Fort!O"&amp;MATCH(M21&amp;"1",Fort!$A:$A,0)&amp;":O"&amp;MATCH(M21&amp;O21,Fort!$A:$A,0))),myConcat(INDIRECT("Fort!O"&amp;MATCH(N21&amp;"1",Fort!$A:$A,0))))),CHAR(10),"***水中要塞",CHAR(10),IF(R21="",IFERROR("|名称|建造費|工期|管理力|指揮官雇用|兵士雇用|食糧庫|守備隊倍率|防壁強度|"&amp;CHAR(10)&amp;IFERROR(myConcat(INDIRECT("Fort!N"&amp;MATCH(N21&amp;"1",Fort!$A:$A,0)&amp;":N"&amp;MATCH(N21&amp;P21,Fort!$A:$A,0))),myConcat(INDIRECT("Fort!N"&amp;MATCH(N21&amp;"1",Fort!$A:$A,0)))),"建造不可"),IFERROR("|名称|建造費|工期|管理力|指揮官雇用|兵士雇用|食糧庫|守備隊倍率|防壁強度|"&amp;CHAR(10)&amp;IFERROR(myConcat(INDIRECT("Fort!O"&amp;MATCH(N21&amp;"1",Fort!$A:$A,0)&amp;":O"&amp;MATCH(N21&amp;P21,Fort!$A:$A,0))),myConcat(INDIRECT("Fort!O"&amp;MATCH(N21&amp;"1",Fort!$A:$A,0)))),"建造不可")),CHAR(10),"***研究所と寺院",CHAR(10),"|設備|費用|特殊効果|",CHAR(10),"|研究所|",IF(S21&lt;&gt;500,"''"&amp;S21&amp;"''",S21),"|",T21,"|",CHAR(10),"|寺院|",IF(U21&lt;&gt;400,"''"&amp;U21&amp;"''",U21),"|",V21,"|",CHAR(10),"**魔法",CHAR(10),"***魔法資源",CHAR(10),"|魔法土地|",W21,"|",CHAR(10),"|宝石収入|",SUBSTITUTE(SUBSTITUTE(SUBSTITUTE(SUBSTITUTE(SUBSTITUTE(SUBSTITUTE(SUBSTITUTE(SUBSTITUTE(X21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Slave);"),"|",CHAR(10),"|特殊機能|",Y21,"|",CHAR(10),"***魔法技能",CHAR(10),"|名称|雇用|固定魔力|変動魔力|研究力|特殊能力|",CHAR(10),IFERROR(myConcat(INDIRECT("MagicSkill!AM"&amp;MATCH(A21&amp;" "&amp;B21&amp;" S",MagicSkill!$A:$A,0)&amp;":AM"&amp;MATCH(A21&amp;" "&amp;B21&amp;" E",MagicSkill!$A:$A,0))),myConcat(INDIRECT("MagicSkill!AM"&amp;MATCH(A21&amp;" "&amp;B21&amp;" S",MagicSkill!$A:$A,0)))),CHAR(10),"***固有呪文",CHAR(10),IFERROR(CHAR(10)&amp;"|領域|名称|主系統|副系統|消費|使用場面|簡易分類|"&amp;CHAR(10)&amp;IFERROR(myConcat(INDIRECT("NationalSpellWork!E"&amp;MATCH(A21&amp;" "&amp;B21&amp;" S",NationalSpellWork!$A:$A,0)&amp;":E"&amp;MATCH(A21&amp;" "&amp;B21&amp;" E",NationalSpellWork!$A:$A,0))),myConcat(INDIRECT("NationalSpellWork!E"&amp;MATCH(A21&amp;" "&amp;B21&amp;" S",NationalSpellWork!$A:$A,0)))),"なし"),CHAR(10),"***固有アイテム",CHAR(10),IFERROR(IFERROR(myConcat(INDIRECT("NationalItemWork!E"&amp;MATCH(A21&amp;" "&amp;B21&amp;" S",NationalItemWork!$A:$A,0)&amp;":E"&amp;MATCH(A21&amp;" "&amp;B21&amp;" E",NationalItemWork!$A:$A,0))),myConcat(INDIRECT("NationalItemWork!E"&amp;MATCH(A21&amp;" "&amp;B21&amp;" S",NationalItemWork!$A:$A,0)))),"なし"),CHAR(10),"**聖職",CHAR(10),"***支配圏特殊効果",CHAR(10),IF(I21&lt;&gt;"",I21,"なし"),CHAR(10),"***聖職者特殊能力",CHAR(10),IF(K21&lt;&gt;"",K21,"なし"),CHAR(10))</f>
        <v xml:space="preserve">*Kailasa, Rise of the Ape Kings
神聖なるKailasa山には、初期の時代の存在が未だ留まっています。
彼らは神秘的な力に恵まれていますが、数は僅かです。
新たなる神の出現と共に、彼らは最も思いもよらない元から助力者を集めました。
神聖なる山の麓の森の深くでは、異様な聡明さを持つ類人猿が進化しました。
類人猿らは野蛮で、最近になって金属加工技術を習得したばかりです。
**国勢
|種族|類人猿、夜叉|
|経済||
|気候|&amp;ref(Spell/S_Heat.jpg,nolink,25x25,Heat);&amp;ref(Spell/S_Heat.jpg,nolink,25x25,Heat);|
|祝福||
**正規軍
***指揮官
|名称|種別|コスト|&gt;|雇用条件|指揮能力|行軍|
|BGCOLOR(#F5F5F5):Markata Scout|斥候|&amp;ref(Nation/C_Gold.jpg,nolink,25x25,Gold);20&amp;ref(Nation/C_Resource.jpg,nolink,25x25,Resource);1&amp;ref(Nation/C_Command.jpg,nolink,25x25,Commander Point);1|&amp;ref(Nation/R_Fort.jpg,nolink,25x25,Land Fortress);|||16&amp;ref(Nation/Stealthy.jpg,nolink,25x25,Stealthy (60));&amp;ref(Nation/Forest-Survival.jpg,nolink,25x25,Forest Survival);&amp;ref(Nation/Mountain-Survival.jpg,nolink,25x25,Mountain Survival);|
|~|&gt;|&gt;|&gt;|&gt;|&gt;|BGCOLOR(#F5F5F5):安価で隠れるのも上手い斥候。移動も早め|
|BGCOLOR(#F5F5F5):Atavi Chieftain|指揮官|&amp;ref(Nation/C_Gold.jpg,nolink,25x25,Gold);40&amp;ref(Nation/C_Resource.jpg,nolink,25x25,Resource);8&amp;ref(Nation/C_Command.jpg,nolink,25x25,Commander Point);1|&amp;ref(Nation/R_Fort.jpg,nolink,25x25,Land Fortress);&amp;ref(Nation/R_Forest.jpg,nolink,25x25,Any Forest);||&amp;ref(Nation/Squad.jpg,nolink,25x25,Squad);2&amp;ref(Nation/LivingLead.jpg,nolink,25x25,Leadership);40|16&amp;ref(Nation/Stealthy.jpg,nolink,25x25,Stealthy (40));&amp;ref(Nation/Forest-Survival.jpg,nolink,25x25,Forest Survival);|
|~|&gt;|&gt;|&gt;|&gt;|&gt;|BGCOLOR(#F5F5F5):隠密行動可能な指揮官。鎧がなく脆い|
|BGCOLOR(#F5F5F5):Bandar Commander|指揮官|&amp;ref(Nation/C_Gold.jpg,nolink,25x25,Gold);75&amp;ref(Nation/C_Resource.jpg,nolink,25x25,Resource);20&amp;ref(Nation/C_Command.jpg,nolink,25x25,Commander Point);1|&amp;ref(Nation/R_Fort.jpg,nolink,25x25,Land Fortress);||&amp;ref(Nation/Squad.jpg,nolink,25x25,Squad);3&amp;ref(Nation/LivingLead.jpg,nolink,25x25,Leadership);80|12&amp;ref(Nation/Forest-Survival.jpg,nolink,25x25,Forest Survival);|
|~|&gt;|&gt;|&gt;|&gt;|&gt;|BGCOLOR(#F5F5F5):標準的な指揮官。体格も大きく丈夫|
|BGCOLOR(#F5F5F5):Yogi|魔術師&amp;ref(Nation/Sacred.jpg,nolink,25x25,Sacred);|&amp;ref(Nation/C_Gold.jpg,nolink,25x25,Gold);55&amp;ref(Nation/C_Resource.jpg,nolink,25x25,Resource);1&amp;ref(Nation/C_Command.jpg,nolink,25x25,Commander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Leadership);10|16&amp;ref(Nation/Forest-Survival.jpg,nolink,25x25,Forest Survival);|
|~|&gt;|&gt;|&gt;|&gt;|&gt;|BGCOLOR(#F5F5F5):星魔法を持つ。白き猿は経験次第で死後に転生する|
|BGCOLOR(#F5F5F5):Guru|魔術師&amp;ref(Nation/Sacred.jpg,nolink,25x25,Sacred);|&amp;ref(Nation/C_Gold.jpg,nolink,25x25,Gold);160&amp;ref(Nation/C_Resource.jpg,nolink,25x25,Resource);1&amp;ref(Nation/C_Command.jpg,nolink,25x25,Commander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Leadership);25|10&amp;ref(Nation/Forest-Survival.jpg,nolink,25x25,Forest Survival);|
|~|&gt;|&gt;|&gt;|&gt;|&gt;|BGCOLOR(#F5F5F5):星と緑魔法を持つ。戦闘時の移動が極端に遅い|
|BGCOLOR(#F5F5F5):Guhyaka General|聖職者&amp;ref(Nation/Sacred.jpg,nolink,25x25,Sacred);|&amp;ref(Nation/C_Gold.jpg,nolink,25x25,Gold);105&amp;ref(Nation/C_Resource.jpg,nolink,25x25,Resource);8&amp;ref(Nation/C_Command.jpg,nolink,25x25,Commander Point);2|&amp;ref(Nation/R_Fort.jpg,nolink,25x25,Land Fortress);|&amp;ref(Spell/P_Holy.jpg,nolink,25x25,Temple Needed);|&amp;ref(Nation/Squad.jpg,nolink,25x25,Squad);3&amp;ref(Nation/LivingLead.jpg,nolink,25x25,Leadership);80&amp;ref(Nation/MagicLead.jpg,nolink,25x25,Magic Leadership);40|16|
|~|&gt;|&gt;|&gt;|&gt;|&gt;|BGCOLOR(#F5F5F5):レベル1の聖職者。魔法生物の指揮枠を持つ|
|BGCOLOR(#F5F5F5):Yaksha|聖職者&amp;ref(Nation/Sacred.jpg,nolink,25x25,Sacred);|&amp;ref(Nation/C_Gold.jpg,nolink,25x25,Gold);345&amp;ref(Nation/C_Resource.jpg,nolink,25x25,Resource);7&amp;ref(Nation/C_Command.jpg,nolink,25x25,Commander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Leadership);35+|16|
|~|&gt;|&gt;|&gt;|&gt;|&gt;|BGCOLOR(#F5F5F5):レベル1の聖職者。地と緑の魔法技能を持つ|
|BGCOLOR(#F5F5F5):Yakshini|聖職者&amp;ref(Nation/Sacred.jpg,nolink,25x25,Sacred);|&amp;ref(Nation/C_Gold.jpg,nolink,25x25,Gold);345&amp;ref(Nation/C_Resource.jpg,nolink,25x25,Resource);1&amp;ref(Nation/C_Command.jpg,nolink,25x25,Commander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Leadership);35+|16|
|~|&gt;|&gt;|&gt;|&gt;|&gt;|BGCOLOR(#F5F5F5):レベル1の聖職者。水と緑の魔法技能を持つ|
***兵士
|名称|種別|コスト|&gt;|雇用条件|指揮枠|行軍|
|BGCOLOR(#F5F5F5):Markata|歩兵|&amp;ref(Nation/C_Gold.jpg,nolink,25x25,Gold);5&amp;ref(Nation/C_Resource.jpg,nolink,25x25,Resource);1&amp;ref(Nation/C_Recruitment.jpg,nolink,25x25,Recruitment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|~|&gt;|&gt;|&gt;|&gt;|&gt;|BGCOLOR(#F5F5F5):棍棒と小石を持つ小猿。感動的に弱いが数で敵を煩わせる|
|BGCOLOR(#F5F5F5):Markata Archer|射手|&amp;ref(Nation/C_Gold.jpg,nolink,25x25,Gold);5&amp;ref(Nation/C_Resource.jpg,nolink,25x25,Resource);2&amp;ref(Nation/C_Recruitment.jpg,nolink,25x25,Recruitment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|~|&gt;|&gt;|&gt;|&gt;|&gt;|BGCOLOR(#F5F5F5):小猿の弓兵。狙いは雑で威力も低く標的も決められないが数は出る|
|BGCOLOR(#F5F5F5):Atavi Archer|射手|&amp;ref(Nation/C_Gold.jpg,nolink,25x25,Gold);7&amp;ref(Nation/C_Resource.jpg,nolink,25x25,Resource);3&amp;ref(Nation/C_Recruitment.jpg,nolink,25x25,Recruitment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|~|&gt;|&gt;|&gt;|&gt;|&gt;|BGCOLOR(#F5F5F5):森の猿の弓兵。防具はないが隠密行動可能で安価|
|BGCOLOR(#F5F5F5):Atavi Infantry|歩兵|&amp;ref(Nation/C_Gold.jpg,nolink,25x25,Gold);7&amp;ref(Nation/C_Resource.jpg,nolink,25x25,Resource);3&amp;ref(Nation/C_Recruitment.jpg,nolink,25x25,Recruitment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|~|&gt;|&gt;|&gt;|&gt;|&gt;|BGCOLOR(#F5F5F5):棍棒、小石、小盾を持つ軽歩兵。鎧がなく脆いが安価|
|BGCOLOR(#F5F5F5):Light Bander Archer|射手|&amp;ref(Nation/C_Gold.jpg,nolink,25x25,Gold);16&amp;ref(Nation/C_Resource.jpg,nolink,25x25,Resource);7&amp;ref(Nation/C_Recruitment.jpg,nolink,25x25,Recruitment Point);9|&amp;ref(Nation/R_Fort.jpg,nolink,25x25,Land Fortress);||&amp;ref(Nation/LivingLead.jpg,nolink,25x25,Living);&amp;ref(Nation/Animal.jpg,nolink,25x25,Animal);|12&amp;ref(Nation/Forest-Survival.jpg,nolink,25x25,Forest Survival);|
|~|&gt;|&gt;|&gt;|&gt;|&gt;|BGCOLOR(#F5F5F5):長弓を使う大猿の弓兵。狙いは下手だが威力は高い|
|BGCOLOR(#F5F5F5):Bandar Warrior|歩兵|&amp;ref(Nation/C_Gold.jpg,nolink,25x25,Gold);16&amp;ref(Nation/C_Resource.jpg,nolink,25x25,Resource);4&amp;ref(Nation/C_Recruitment.jpg,nolink,25x25,Recruitment Point);9|&amp;ref(Nation/R_Fort.jpg,nolink,25x25,Land Fortress);||&amp;ref(Nation/LivingLead.jpg,nolink,25x25,Living);&amp;ref(Nation/Animal.jpg,nolink,25x25,Animal);|12&amp;ref(Nation/Forest-Survival.jpg,nolink,25x25,Forest Survival);|
|~|&gt;|&gt;|&gt;|&gt;|&gt;|BGCOLOR(#F5F5F5):棍棒、小石、小盾を持つ軽歩兵。大猿は強靭だが数で押されがち|
|BGCOLOR(#F5F5F5):Bandar Swordsman|歩兵|&amp;ref(Nation/C_Gold.jpg,nolink,25x25,Gold);19&amp;ref(Nation/C_Resource.jpg,nolink,25x25,Resource);17&amp;ref(Nation/C_Recruitment.jpg,nolink,25x25,Recruitment Point);12|&amp;ref(Nation/R_Fort.jpg,nolink,25x25,Land Fortress);||&amp;ref(Nation/LivingLead.jpg,nolink,25x25,Living);&amp;ref(Nation/Animal.jpg,nolink,25x25,Animal);|10&amp;ref(Nation/Forest-Survival.jpg,nolink,25x25,Forest Survival);|
|~|&gt;|&gt;|&gt;|&gt;|&gt;|BGCOLOR(#F5F5F5):曲刀と小盾を持つ歩兵。高い筋力と良質な武器による一撃は強力|
|BGCOLOR(#F5F5F5):Guhyaka|歩兵&amp;ref(Nation/Sacred.jpg,nolink,25x25,Sacred);|&amp;ref(Nation/C_Gold.jpg,nolink,25x25,Gold);27&amp;ref(Nation/C_Resource.jpg,nolink,25x25,Resource);2&amp;ref(Nation/C_Recruitment.jpg,nolink,25x25,Recruitment Point);18|&amp;ref(Nation/R_Fort.jpg,nolink,25x25,Land Fortress);|&amp;ref(Spell/P_Holy.jpg,nolink,25x25,Temple Needed);|&amp;ref(Nation/MagicLead.jpg,nolink,25x25,Magic Being);|14|
|~|&gt;|&gt;|&gt;|&gt;|&gt;|BGCOLOR(#F5F5F5):槍を持つ軽歩兵。接近戦には強いが射撃を浴びると脆い|
|BGCOLOR(#F5F5F5):Yavana|歩兵&amp;ref(Nation/Sacred.jpg,nolink,25x25,Sacred);|&amp;ref(Nation/C_Gold.jpg,nolink,25x25,Gold);35&amp;ref(Nation/C_Resource.jpg,nolink,25x25,Resource);8&amp;ref(Nation/C_Recruitment.jpg,nolink,25x25,Recruitment Point);24|&amp;ref(Nation/R_Capital.jpg,nolink,25x25,National Capital);|&amp;ref(Spell/P_Holy.jpg,nolink,25x25,Temple Needed);|&amp;ref(Nation/MagicLead.jpg,nolink,25x25,Magic Being);|14|
|~|&gt;|&gt;|&gt;|&gt;|&gt;|BGCOLOR(#F5F5F5):曲刀と小盾を持つ軽歩兵。攻撃力に優れるがやはり射撃には弱い|
|BGCOLOR(#F5F5F5):Yavana Archer|射手&amp;ref(Nation/Sacred.jpg,nolink,25x25,Sacred);|&amp;ref(Nation/C_Gold.jpg,nolink,25x25,Gold);30&amp;ref(Nation/C_Resource.jpg,nolink,25x25,Resource);5&amp;ref(Nation/C_Recruitment.jpg,nolink,25x25,Recruitment Point);21|&amp;ref(Nation/R_Capital.jpg,nolink,25x25,National Capital);|&amp;ref(Spell/P_Holy.jpg,nolink,25x25,Temple Needed);|&amp;ref(Nation/MagicLead.jpg,nolink,25x25,Magic Being);|14|
|~|&gt;|&gt;|&gt;|&gt;|&gt;|BGCOLOR(#F5F5F5):長弓を使う夜叉。祝福を載せた矢を活用すれば強力|
**守備隊
|種別|指揮官|兵士|備考|
|陸上下位|Atavi Chieftain|Markata:20　Atavi Infantry:10　Atavi Archer:10||
|陸上上位|Bandar Commander|Bandar Warrior:10　Light Bandar Archer:5||
|陸上要塞|Bandar Commander|Light Bandar Archer:2　Atavi Archer:6　Markata Archer:6　Markata:6||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|魔法土地|Mount Kailasa, The Lotus Garden|
|宝石収入|&amp;ref(Spell/V_Earth.jpg,nolink,25x25,Earth Gem);2&amp;ref(Spell/V_Astral.jpg,nolink,25x25,Astral Pearl);2&amp;ref(Spell/V_Nature.jpg,nolink,25x25,Nature Gem);2|
|特殊機能||
***魔法技能
|名称|雇用|固定魔力|変動魔力|研究力|特殊能力|
|Yogi|&amp;ref(Nation/R_Fort.jpg,nolink,25x25,Land Fortress);|&amp;ref(Spell/P_Astral.jpg,nolink,25x25,Astral);1||&amp;ref(Spell/P_Research.jpg,nolink,25x25,Research);7|&amp;ref(Nation/Sacred.jpg,nolink,25x25,Sacred);|
|Guru|&amp;ref(Nation/R_Fort.jpg,nolink,25x25,Land Fortress);|&amp;ref(Spell/P_Astral.jpg,nolink,25x25,Astral);2&amp;ref(Spell/P_Nature.jpg,nolink,25x25,Nature);1||&amp;ref(Spell/P_Research.jpg,nolink,25x25,Research);11|&amp;ref(Nation/Sacred.jpg,nolink,25x25,Sacred);|
|Guhyaka General|&amp;ref(Nation/R_Fort.jpg,nolink,25x25,Land Fortress);|&amp;ref(Spell/P_Holy.jpg,nolink,25x25,Holy);1|||&amp;ref(Nation/Sacred.jpg,nolink,25x25,Sacred);|
|Yaksha|&amp;ref(Nation/R_Capital.jpg,nolink,25x25,National Capital);&amp;ref(Item/Master-Ritualist.jpg,nolink,25x25,Ritual Spell);|&amp;ref(Spell/P_Earth.jpg,nolink,25x25,Earth);3&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15+|&amp;ref(Nation/Sacred.jpg,nolink,25x25,Sacred);|
|Yakshini|&amp;ref(Nation/R_Capital.jpg,nolink,25x25,National Capital);&amp;ref(Item/Master-Ritualist.jpg,nolink,25x25,Ritual Spell);|&amp;ref(Spell/P_Water.jpg,nolink,25x25,Water);3&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15+|&amp;ref(Nation/Sacred.jpg,nolink,25x25,Sacred);|
|Kinnara|&amp;ref(Item/Master-Ritualist.jpg,nolink,25x25,Ritual Spell);|&amp;ref(Spell/P_Air.jpg,nolink,25x25,Air);2&amp;ref(Spell/P_Astral.jpg,nolink,25x25,Astral);2&amp;ref(Spell/P_Holy.jpg,nolink,25x25,Holy);2||&amp;ref(Spell/P_Research.jpg,nolink,25x25,Research);13|&amp;ref(Nation/Sacred.jpg,nolink,25x25,Sacred);|
|Siddha|&amp;ref(Item/Master-Ritualist.jpg,nolink,25x25,Ritual Spell);|&amp;ref(Spell/P_Air.jpg,nolink,25x25,Air);2&amp;ref(Spell/P_Astral.jpg,nolink,25x25,Astral);3&amp;ref(Spell/P_Holy.jpg,nolink,25x25,Holy);3||&amp;ref(Spell/P_Research.jpg,nolink,25x25,Research);15|&amp;ref(Nation/Sacred.jpg,nolink,25x25,Sacred);|
|Devata|&amp;ref(Item/Master-Ritualist.jpg,nolink,25x25,Ritual Spell);|&amp;ref(Spell/P_Air.jpg,nolink,25x25,Air);3&amp;ref(Spell/P_Astral.jpg,nolink,25x25,Astral);2&amp;ref(Spell/P_Holy.jpg,nolink,25x25,Holy);3||&amp;ref(Spell/P_Research.jpg,nolink,25x25,Research);15|&amp;ref(Nation/Sacred.jpg,nolink,25x25,Sacred);|
|Devala|&amp;ref(Item/Master-Ritualist.jpg,nolink,25x25,Ritual Spell);|&amp;ref(Spell/P_Astral.jpg,nolink,25x25,Astral);3&amp;ref(Spell/P_Holy.jpg,nolink,25x25,Holy);4||&amp;ref(Spell/P_Research.jpg,nolink,25x25,Research);11|&amp;ref(Nation/Sacred.jpg,nolink,25x25,Sacred);|
|Rudra|&amp;ref(Item/Master-Ritualist.jpg,nolink,25x25,Ritual Spell);|&amp;ref(Spell/P_Fire.jpg,nolink,25x25,Fire);3&amp;ref(Spell/P_Air.jpg,nolink,25x25,Air);3&amp;ref(Spell/P_Death.jpg,nolink,25x25,Death);3&amp;ref(Spell/P_Holy.jpg,nolink,25x25,Holy);1||&amp;ref(Spell/P_Research.jpg,nolink,25x25,Research);3|&amp;ref(Nation/Inept-Researcher.jpg,nolink,25x25,Inept Researcher (-20));&amp;ref(Nation/Forge-Bonus.jpg,nolink,25x25,Forge Bonus (-5));&amp;ref(Nation/Sacred.jpg,nolink,25x25,Sacred);|
***固有呪文
|領域|名称|主系統|副系統|消費|使用場面|簡易分類|
|Conjuration Lv3|Summon Apsaras|&amp;ref(Spell/P_Astral.jpg,nolink,25x25,Astral);2||&amp;ref(Spell/V_Astral.jpg,nolink,25x25,Astral Pearl);3|儀式/陸上専用|兵士召喚|
|~|~|&gt;|&gt;|&gt;|&gt;|極めて美しい神聖なる天の踊り子Apsaraを3体召喚します|
|Conjuration Lv3|Herd of Elephants|&amp;ref(Spell/P_Nature.jpg,nolink,25x25,Nature);2||&amp;ref(Spell/V_Nature.jpg,nolink,25x25,Nature Gem);25|儀式/陸上専用|兵士召喚|
|~|~|&gt;|&gt;|&gt;|&gt;|敵を蹂躙する臆病な巨大生物Elephantを5+体召喚します|
|Conjuration Lv3|Ambush of Tigers|&amp;ref(Spell/P_Nature.jpg,nolink,25x25,Nature);2||&amp;ref(Spell/V_Nature.jpg,nolink,25x25,Nature Gem);10|儀式/陸上専用|兵士召喚|
|~|~|&gt;|&gt;|&gt;|&gt;|敏捷なTigerを10+体召喚します|
|Conjuration Lv3|Herd of Buffaloes|&amp;ref(Spell/P_Nature.jpg,nolink,25x25,Nature);2||&amp;ref(Spell/V_Nature.jpg,nolink,25x25,Nature Gem);10|儀式/陸上専用|兵士召喚|
|~|~|&gt;|&gt;|&gt;|&gt;|敵を蹂躙するBuffaloを5+体召喚します|
|Conjuration Lv4|Contact Yaksha|&amp;ref(Spell/P_Nature.jpg,nolink,25x25,Nature);2|&amp;ref(Spell/P_Earth.jpg,nolink,25x25,Earth);1|&amp;ref(Spell/V_Nature.jpg,nolink,25x25,Nature Gem);25|儀式/陸上専用|指揮官召喚|
|~|~|&gt;|&gt;|&gt;|&gt;|強力な地魔法を使うYakshaを召喚します|
|Conjuration Lv4|Contact Yakshini|&amp;ref(Spell/P_Nature.jpg,nolink,25x25,Nature);2|&amp;ref(Spell/P_Water.jpg,nolink,25x25,Water);1|&amp;ref(Spell/V_Nature.jpg,nolink,25x25,Nature Gem);25|儀式/陸上専用|指揮官召喚|
|~|~|&gt;|&gt;|&gt;|&gt;|強力な水魔法を使うYakshiniを召喚します|
|Conjuration Lv5|Summon Gandharvas|&amp;ref(Spell/P_Astral.jpg,nolink,25x25,Astral);2||&amp;ref(Spell/V_Astral.jpg,nolink,25x25,Astral Pearl);18|儀式/陸上専用|兵士召喚|
|~|~|&gt;|&gt;|&gt;|&gt;|神聖なる天の戦闘楽師Gandharvaを6体召喚します|
|Conjuration Lv6|Summon Kinnara|&amp;ref(Spell/P_Astral.jpg,nolink,25x25,Astral);3||&amp;ref(Spell/V_Astral.jpg,nolink,25x25,Astral Pearl);25|儀式/陸上専用|指揮官召喚|
|~|~|&gt;|&gt;|&gt;|&gt;|翼持つ天の音楽家Kinnaraを召喚します|
|Conjuration Lv7|Summon Siddha|&amp;ref(Spell/P_Astral.jpg,nolink,25x25,Astral);4||&amp;ref(Spell/V_Astral.jpg,nolink,25x25,Astral Pearl);35|儀式/陸上専用|指揮官召喚|
|~|~|&gt;|&gt;|&gt;|&gt;|瞬間移動能力を持つ天の存在Siddhaを召喚します|
|Conjuration Lv8|Summon Devata|&amp;ref(Spell/P_Astral.jpg,nolink,25x25,Astral);5||&amp;ref(Spell/V_Astral.jpg,nolink,25x25,Astral Pearl);45|儀式/陸上専用|指揮官召喚|
|~|~|&gt;|&gt;|&gt;|&gt;|四本の腕を持つ強大なる天の存在Devataを召喚します|
|Conjuration Lv9|Summon Devala|&amp;ref(Spell/P_Astral.jpg,nolink,25x25,Astral);5||&amp;ref(Spell/V_Astral.jpg,nolink,25x25,Astral Pearl);55|儀式/陸上専用|指揮官召喚|
|~|~|&gt;|&gt;|&gt;|&gt;|州に神秘を広める音楽の化身Devalaを召喚します|
|Conjuration Lv9|Summon Rudra|&amp;ref(Spell/P_Astral.jpg,nolink,25x25,Astral);5||&amp;ref(Spell/V_Astral.jpg,nolink,25x25,Astral Pearl);55|儀式/陸上専用|指揮官召喚|
|~|~|&gt;|&gt;|&gt;|&gt;|恐るべき破壊神の僕Rudraを召喚します|
|Thaumaturgy Lv6|Celestial Music|&amp;ref(Spell/P_Astral.jpg,nolink,25x25,Astral);3||&amp;ref(Spell/V_Astral.jpg,nolink,25x25,Astral Pearl);1|戦闘/陸上専用|全体強化|
|~|~|&gt;|&gt;|&gt;|&gt;|味方の神聖な魔法生物全員を加速させます|
***固有アイテム
|Construction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**聖職
***支配圏特殊効果
なし
***聖職者特殊能力
なし
</v>
      </c>
    </row>
    <row r="22" spans="1:29" x14ac:dyDescent="0.15">
      <c r="A22" t="s">
        <v>2908</v>
      </c>
      <c r="B22" t="s">
        <v>2948</v>
      </c>
      <c r="C22" t="s">
        <v>2949</v>
      </c>
      <c r="D22" t="s">
        <v>3092</v>
      </c>
      <c r="E22" s="10" t="s">
        <v>7453</v>
      </c>
      <c r="F22" s="10" t="s">
        <v>7306</v>
      </c>
      <c r="H22" t="s">
        <v>3101</v>
      </c>
      <c r="I22" t="s">
        <v>3113</v>
      </c>
      <c r="L22" t="s">
        <v>3118</v>
      </c>
      <c r="M22" t="s">
        <v>3119</v>
      </c>
      <c r="O22">
        <v>2</v>
      </c>
      <c r="Q22">
        <v>0</v>
      </c>
      <c r="S22">
        <v>500</v>
      </c>
      <c r="U22">
        <v>400</v>
      </c>
      <c r="W22" t="s">
        <v>7307</v>
      </c>
      <c r="X22" t="s">
        <v>7308</v>
      </c>
      <c r="Z22" t="str">
        <f t="shared" si="0"/>
        <v>|BGCOLOR(#FDFDFD):[[&amp;ref(Lanka.jpg,nolink,50x65,Lanka, Land of Demons);&gt;./Lanka]]</v>
      </c>
      <c r="AA22" t="str">
        <f t="shared" ca="1" si="1"/>
        <v>|BGCOLOR(#FAEBD7):[[''Lanka''&gt;./Lanka]]</v>
      </c>
      <c r="AB22"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v>
      </c>
      <c r="AC22" t="str">
        <f ca="1">CONCATENATE("*",B22,", ",C22,CHAR(10),E22,CHAR(10),"**国勢",CHAR(10),"|種族|",F22,"|",CHAR(10),"|経済|",G22,"|",CHAR(10),"|気候|",IF(H22&lt;&gt;"",REPT(SUBSTITUTE(SUBSTITUTE(LEFT(H22,4),"Heat","&amp;ref(Spell/S_Heat.jpg,nolink,25x25,Heat);"),"Cold","&amp;ref(Spell/S_Cold.jpg,nolink,25x25,Cold);"),RIGHT(H22,1)),""),"|",CHAR(10),"|祝福|",SUBSTITUTE(SUBSTITUTE(SUBSTITUTE(SUBSTITUTE(SUBSTITUTE(SUBSTITUTE(SUBSTITUTE(SUBSTITUTE(J22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22&amp;" "&amp;B22&amp;" 指揮官 S",Troops!$A:$A,0)&amp;":AJ"&amp;MATCH(A22&amp;" "&amp;B22&amp;" 指揮官 E",Troops!$A:$A,0))),myConcat(INDIRECT("Troops!AJ"&amp;MATCH(A22&amp;" "&amp;B22&amp;" 指揮官 S",Troops!$A:$A,0)))),CHAR(10),"***兵士",CHAR(10),"|名称|種別|コスト|&gt;|雇用条件|指揮枠|行軍|",CHAR(10),IFERROR(myConcat(INDIRECT("Troops!AJ"&amp;MATCH(A22&amp;" "&amp;B22&amp;" 兵士 S",Troops!$A:$A,0)&amp;":AJ"&amp;MATCH(A22&amp;" "&amp;B22&amp;" 兵士 E",Troops!$A:$A,0))),myConcat(INDIRECT("Troops!AJ"&amp;MATCH(A22&amp;" "&amp;B22&amp;" 指揮官 S",Troops!$A:$A,0)))),"**守備隊",CHAR(10),"|種別|指揮官|兵士|備考|",CHAR(10),IFERROR(myConcat(INDIRECT("Defence!H"&amp;MATCH(A22&amp;" "&amp;B22&amp;" S",Defence!$A:$A,0)&amp;":H"&amp;MATCH(A22&amp;" "&amp;B22&amp;" E",Defence!$A:$A,0))),myConcat(INDIRECT("Defence!H"&amp;MATCH(A22&amp;" "&amp;B22&amp;" S",Defence!$A:$A,0)))),CHAR(10),"**建造物",CHAR(10),"***首都要塞",CHAR(10),"|名称|管理力|指揮官雇用|兵士雇用|食糧庫|守備隊倍率|防壁強度|",CHAR(10),VLOOKUP(L22,Fort!$D:$M,10,FALSE),CHAR(10),"***陸上要塞",CHAR(10),"|名称|建造費|工期|管理力|指揮官雇用|兵士雇用|食糧庫|守備隊倍率|防壁強度|",CHAR(10),IF(R22="",IFERROR(myConcat(INDIRECT("Fort!N"&amp;MATCH(M22&amp;"1",Fort!$A:$A,0)&amp;":N"&amp;MATCH(M22&amp;O22,Fort!$A:$A,0))),myConcat(INDIRECT("Fort!N"&amp;MATCH(N22&amp;"1",Fort!$A:$A,0)))),IFERROR(myConcat(INDIRECT("Fort!O"&amp;MATCH(M22&amp;"1",Fort!$A:$A,0)&amp;":O"&amp;MATCH(M22&amp;O22,Fort!$A:$A,0))),myConcat(INDIRECT("Fort!O"&amp;MATCH(N22&amp;"1",Fort!$A:$A,0))))),CHAR(10),"***水中要塞",CHAR(10),IF(R22="",IFERROR("|名称|建造費|工期|管理力|指揮官雇用|兵士雇用|食糧庫|守備隊倍率|防壁強度|"&amp;CHAR(10)&amp;IFERROR(myConcat(INDIRECT("Fort!N"&amp;MATCH(N22&amp;"1",Fort!$A:$A,0)&amp;":N"&amp;MATCH(N22&amp;P22,Fort!$A:$A,0))),myConcat(INDIRECT("Fort!N"&amp;MATCH(N22&amp;"1",Fort!$A:$A,0)))),"建造不可"),IFERROR("|名称|建造費|工期|管理力|指揮官雇用|兵士雇用|食糧庫|守備隊倍率|防壁強度|"&amp;CHAR(10)&amp;IFERROR(myConcat(INDIRECT("Fort!O"&amp;MATCH(N22&amp;"1",Fort!$A:$A,0)&amp;":O"&amp;MATCH(N22&amp;P22,Fort!$A:$A,0))),myConcat(INDIRECT("Fort!O"&amp;MATCH(N22&amp;"1",Fort!$A:$A,0)))),"建造不可")),CHAR(10),"***研究所と寺院",CHAR(10),"|設備|費用|特殊効果|",CHAR(10),"|研究所|",IF(S22&lt;&gt;500,"''"&amp;S22&amp;"''",S22),"|",T22,"|",CHAR(10),"|寺院|",IF(U22&lt;&gt;400,"''"&amp;U22&amp;"''",U22),"|",V22,"|",CHAR(10),"**魔法",CHAR(10),"***魔法資源",CHAR(10),"|魔法土地|",W22,"|",CHAR(10),"|宝石収入|",SUBSTITUTE(SUBSTITUTE(SUBSTITUTE(SUBSTITUTE(SUBSTITUTE(SUBSTITUTE(SUBSTITUTE(SUBSTITUTE(X22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Slave);"),"|",CHAR(10),"|特殊機能|",Y22,"|",CHAR(10),"***魔法技能",CHAR(10),"|名称|雇用|固定魔力|変動魔力|研究力|特殊能力|",CHAR(10),IFERROR(myConcat(INDIRECT("MagicSkill!AM"&amp;MATCH(A22&amp;" "&amp;B22&amp;" S",MagicSkill!$A:$A,0)&amp;":AM"&amp;MATCH(A22&amp;" "&amp;B22&amp;" E",MagicSkill!$A:$A,0))),myConcat(INDIRECT("MagicSkill!AM"&amp;MATCH(A22&amp;" "&amp;B22&amp;" S",MagicSkill!$A:$A,0)))),CHAR(10),"***固有呪文",CHAR(10),IFERROR(CHAR(10)&amp;"|領域|名称|主系統|副系統|消費|使用場面|簡易分類|"&amp;CHAR(10)&amp;IFERROR(myConcat(INDIRECT("NationalSpellWork!E"&amp;MATCH(A22&amp;" "&amp;B22&amp;" S",NationalSpellWork!$A:$A,0)&amp;":E"&amp;MATCH(A22&amp;" "&amp;B22&amp;" E",NationalSpellWork!$A:$A,0))),myConcat(INDIRECT("NationalSpellWork!E"&amp;MATCH(A22&amp;" "&amp;B22&amp;" S",NationalSpellWork!$A:$A,0)))),"なし"),CHAR(10),"***固有アイテム",CHAR(10),IFERROR(IFERROR(myConcat(INDIRECT("NationalItemWork!E"&amp;MATCH(A22&amp;" "&amp;B22&amp;" S",NationalItemWork!$A:$A,0)&amp;":E"&amp;MATCH(A22&amp;" "&amp;B22&amp;" E",NationalItemWork!$A:$A,0))),myConcat(INDIRECT("NationalItemWork!E"&amp;MATCH(A22&amp;" "&amp;B22&amp;" S",NationalItemWork!$A:$A,0)))),"なし"),CHAR(10),"**聖職",CHAR(10),"***支配圏特殊効果",CHAR(10),IF(I22&lt;&gt;"",I22,"なし"),CHAR(10),"***聖職者特殊能力",CHAR(10),IF(K22&lt;&gt;"",K22,"なし"),CHAR(10))</f>
        <v xml:space="preserve">*Lanka, Land of Demons
Lankaの暗く、密に樹木に覆われた島には、初期の時代から存在する悪鬼、Rakshasaが未だ留まっています。
途方もない力に恵まれた彼らは、かつてはKailasaのDevataらと戦いましたが、それ以来、Rakshasaの中で最も強大なものはこの世を離れ地獄へと去りました。
残ったRakshasaは、Kailasaの類人猿を捕らえ、隷属させ、彼らを戦士、狩人、あるいは食物として利用しました。
Rakshasaは平和的な白き者に用はなく、Rakshasaの混血、Kala-MukhaがLankaの類人猿を率います。
類人猿の奴隷化により、KailasaのDevataとLankaのRakshasaの古代からの対立は再燃しています。
Rakshasaは血魔法を好み、そして闘争の時には、彼らは罪なき人々の血に惹きつけられます。
**国勢
|種族|類人猿、羅刹|
|経済||
|気候|&amp;ref(Spell/S_Heat.jpg,nolink,25x25,Heat);&amp;ref(Spell/S_Heat.jpg,nolink,25x25,Heat);|
|祝福||
**正規軍
***指揮官
|名称|種別|コスト|&gt;|雇用条件|指揮能力|行軍|
|BGCOLOR(#F5F5F5):Markata Scout|斥候|&amp;ref(Nation/C_Gold.jpg,nolink,25x25,Gold);20&amp;ref(Nation/C_Resource.jpg,nolink,25x25,Resource);1&amp;ref(Nation/C_Command.jpg,nolink,25x25,Commander Point);1|&amp;ref(Nation/R_Fort.jpg,nolink,25x25,Land Fortress);|||16&amp;ref(Nation/Stealthy.jpg,nolink,25x25,Stealthy (60));&amp;ref(Nation/Forest-Survival.jpg,nolink,25x25,Forest Survival);&amp;ref(Nation/Mountain-Survival.jpg,nolink,25x25,Mountain Survival);|
|~|&gt;|&gt;|&gt;|&gt;|&gt;|BGCOLOR(#F5F5F5):安価で隠れるのも上手い斥候。移動も早め|
|BGCOLOR(#F5F5F5):Atavi Chieftain|指揮官|&amp;ref(Nation/C_Gold.jpg,nolink,25x25,Gold);40&amp;ref(Nation/C_Resource.jpg,nolink,25x25,Resource);8&amp;ref(Nation/C_Command.jpg,nolink,25x25,Commander Point);1|&amp;ref(Nation/R_Fort.jpg,nolink,25x25,Land Fortress);&amp;ref(Nation/R_Forest.jpg,nolink,25x25,Any Forest);||&amp;ref(Nation/Squad.jpg,nolink,25x25,Squad);2&amp;ref(Nation/LivingLead.jpg,nolink,25x25,Leadership);40|16&amp;ref(Nation/Stealthy.jpg,nolink,25x25,Stealthy (40));&amp;ref(Nation/Forest-Survival.jpg,nolink,25x25,Forest Survival);|
|~|&gt;|&gt;|&gt;|&gt;|&gt;|BGCOLOR(#F5F5F5):隠密行動可能な指揮官。鎧がなく脆い|
|BGCOLOR(#F5F5F5):Bandar Commander|指揮官|&amp;ref(Nation/C_Gold.jpg,nolink,25x25,Gold);75&amp;ref(Nation/C_Resource.jpg,nolink,25x25,Resource);20&amp;ref(Nation/C_Command.jpg,nolink,25x25,Commander Point);1|&amp;ref(Nation/R_Fort.jpg,nolink,25x25,Land Fortress);||&amp;ref(Nation/Squad.jpg,nolink,25x25,Squad);3&amp;ref(Nation/LivingLead.jpg,nolink,25x25,Leadership);80|12&amp;ref(Nation/Forest-Survival.jpg,nolink,25x25,Forest Survival);|
|~|&gt;|&gt;|&gt;|&gt;|&gt;|BGCOLOR(#F5F5F5):標準的な指揮官。体格も大きく丈夫|
|BGCOLOR(#F5F5F5):Bandaraja|指揮官|&amp;ref(Nation/C_Gold.jpg,nolink,25x25,Gold);115&amp;ref(Nation/C_Resource.jpg,nolink,25x25,Resource);22&amp;ref(Nation/C_Command.jpg,nolink,25x25,Commander Point);2|&amp;ref(Nation/R_Fort.jpg,nolink,25x25,Land Fortress);||&amp;ref(Nation/Squad.jpg,nolink,25x25,Squad);4&amp;ref(Nation/LivingLead.jpg,nolink,25x25,Leadership);120|10&amp;ref(Nation/Forest-Survival.jpg,nolink,25x25,Forest Survival);|
|~|&gt;|&gt;|&gt;|&gt;|&gt;|BGCOLOR(#F5F5F5):上位指揮官。防具は良質だが盾は持たない|
|BGCOLOR(#F5F5F5):Raktapata|聖職者&amp;ref(Nation/Sacred.jpg,nolink,25x25,Sacred);|&amp;ref(Nation/C_Gold.jpg,nolink,25x25,Gold);80&amp;ref(Nation/C_Resource.jpg,nolink,25x25,Resource);4&amp;ref(Nation/C_Command.jpg,nolink,25x25,Commander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Leadership);20|14&amp;ref(Nation/Forest-Survival.jpg,nolink,25x25,Forest Survival);|
|~|&gt;|&gt;|&gt;|&gt;|&gt;|BGCOLOR(#F5F5F5):レベル1の聖職者。血魔法を持つ|
|BGCOLOR(#F5F5F5):Yogini|魔術師|&amp;ref(Nation/C_Gold.jpg,nolink,25x25,Gold);150&amp;ref(Nation/C_Resource.jpg,nolink,25x25,Resource);5&amp;ref(Nation/C_Command.jpg,nolink,25x25,Commander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Leadership);35|14&amp;ref(Nation/Forest-Survival.jpg,nolink,25x25,Forest Survival);|
|~|&gt;|&gt;|&gt;|&gt;|&gt;|BGCOLOR(#F5F5F5):緑、死、血の魔法技能を持つ。魔術師としてはやや丈夫|
|BGCOLOR(#F5F5F5):Kala-Mukha|聖職者&amp;ref(Nation/Sacred.jpg,nolink,25x25,Sacred);|&amp;ref(Nation/C_Gold.jpg,nolink,25x25,Gold);170&amp;ref(Nation/C_Resource.jpg,nolink,25x25,Resource);5&amp;ref(Nation/C_Command.jpg,nolink,25x25,Commander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Leadership);35+|14&amp;ref(Nation/Forest-Survival.jpg,nolink,25x25,Forest Survival);|
|~|&gt;|&gt;|&gt;|&gt;|&gt;|BGCOLOR(#F5F5F5):レベル2の聖職者。血などの魔法技能も持つ|
|BGCOLOR(#F5F5F5):Rakshasi|聖職者&amp;ref(Nation/Sacred.jpg,nolink,25x25,Sacred);|&amp;ref(Nation/C_Gold.jpg,nolink,25x25,Gold);305&amp;ref(Nation/C_Resource.jpg,nolink,25x25,Resource);2&amp;ref(Nation/C_Command.jpg,nolink,25x25,Commander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Leadership);15+&amp;ref(Nation/UndeadLead.jpg,nolink,25x25,Undead Leadership);60+|16&amp;ref(Nation/Forest-Survival.jpg,nolink,25x25,Forest Survival);|
|~|&gt;|&gt;|&gt;|&gt;|&gt;|BGCOLOR(#F5F5F5):レベル1の聖職者。幅広い魔力と変身能力を持つ|
|BGCOLOR(#F5F5F5):Raksharaja|聖職者&amp;ref(Nation/Sacred.jpg,nolink,25x25,Sacred);|&amp;ref(Nation/C_Gold.jpg,nolink,25x25,Gold);390&amp;ref(Nation/C_Resource.jpg,nolink,25x25,Resource);22&amp;ref(Nation/C_Command.jpg,nolink,25x25,Commander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Leadership);20+&amp;ref(Nation/UndeadLead.jpg,nolink,25x25,Undead Leadership);80+|18&amp;ref(Nation/Forest-Survival.jpg,nolink,25x25,Forest Survival);|
|~|&gt;|&gt;|&gt;|&gt;|&gt;|BGCOLOR(#F5F5F5):レベル2の聖職者。優れた魔力と指揮能力も備える|
***兵士
|名称|種別|コスト|&gt;|雇用条件|指揮枠|行軍|
|BGCOLOR(#F5F5F5):Markata|歩兵|&amp;ref(Nation/C_Gold.jpg,nolink,25x25,Gold);5&amp;ref(Nation/C_Resource.jpg,nolink,25x25,Resource);1&amp;ref(Nation/C_Recruitment.jpg,nolink,25x25,Recruitment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|~|&gt;|&gt;|&gt;|&gt;|&gt;|BGCOLOR(#F5F5F5):棍棒と小石を持つ小猿。感動的に弱いが数で敵を煩わせる|
|BGCOLOR(#F5F5F5):Markata Archer|射手|&amp;ref(Nation/C_Gold.jpg,nolink,25x25,Gold);5&amp;ref(Nation/C_Resource.jpg,nolink,25x25,Resource);2&amp;ref(Nation/C_Recruitment.jpg,nolink,25x25,Recruitment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|~|&gt;|&gt;|&gt;|&gt;|&gt;|BGCOLOR(#F5F5F5):小猿の弓兵。狙いは雑で威力も低く標的も決められないが数は出る|
|BGCOLOR(#F5F5F5):Atavi Archer|射手|&amp;ref(Nation/C_Gold.jpg,nolink,25x25,Gold);7&amp;ref(Nation/C_Resource.jpg,nolink,25x25,Resource);3&amp;ref(Nation/C_Recruitment.jpg,nolink,25x25,Recruitment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|~|&gt;|&gt;|&gt;|&gt;|&gt;|BGCOLOR(#F5F5F5):森の猿の弓兵。防具はないが隠密行動可能で安価|
|BGCOLOR(#F5F5F5):Atavi Infantry|歩兵|&amp;ref(Nation/C_Gold.jpg,nolink,25x25,Gold);7&amp;ref(Nation/C_Resource.jpg,nolink,25x25,Resource);3&amp;ref(Nation/C_Recruitment.jpg,nolink,25x25,Recruitment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|~|&gt;|&gt;|&gt;|&gt;|&gt;|BGCOLOR(#F5F5F5):棍棒、小石、小盾を持つ軽歩兵。鎧がなく脆いが安価|
|BGCOLOR(#F5F5F5):Light Bander Archer|射手|&amp;ref(Nation/C_Gold.jpg,nolink,25x25,Gold);16&amp;ref(Nation/C_Resource.jpg,nolink,25x25,Resource);7&amp;ref(Nation/C_Recruitment.jpg,nolink,25x25,Recruitment Point);9|&amp;ref(Nation/R_Fort.jpg,nolink,25x25,Land Fortress);||&amp;ref(Nation/LivingLead.jpg,nolink,25x25,Living);&amp;ref(Nation/Animal.jpg,nolink,25x25,Animal);|12&amp;ref(Nation/Forest-Survival.jpg,nolink,25x25,Forest Survival);|
|~|&gt;|&gt;|&gt;|&gt;|&gt;|BGCOLOR(#F5F5F5):長弓を使う大猿の弓兵。狙いは下手だが威力は高い|
|BGCOLOR(#F5F5F5):Bandar Warrior|歩兵|&amp;ref(Nation/C_Gold.jpg,nolink,25x25,Gold);16&amp;ref(Nation/C_Resource.jpg,nolink,25x25,Resource);13&amp;ref(Nation/C_Recruitment.jpg,nolink,25x25,Recruitment Point);9|&amp;ref(Nation/R_Fort.jpg,nolink,25x25,Land Fortress);||&amp;ref(Nation/LivingLead.jpg,nolink,25x25,Living);&amp;ref(Nation/Animal.jpg,nolink,25x25,Animal);|10&amp;ref(Nation/Forest-Survival.jpg,nolink,25x25,Forest Survival);|
|~|&gt;|&gt;|&gt;|&gt;|&gt;|BGCOLOR(#F5F5F5):棍棒、小石、小盾を持つ歩兵。大猿は強靭だが数で押されがち|
|BGCOLOR(#F5F5F5):Kala-Mukha Warrior|歩兵&amp;ref(Nation/Sacred.jpg,nolink,25x25,Sacred);|&amp;ref(Nation/C_Gold.jpg,nolink,25x25,Gold);50&amp;ref(Nation/C_Resource.jpg,nolink,25x25,Resource);20&amp;ref(Nation/C_Recruitment.jpg,nolink,25x25,Recruitment Point);32|&amp;ref(Nation/R_Fort.jpg,nolink,25x25,Land Fortress);|&amp;ref(Spell/P_Holy.jpg,nolink,25x25,Temple Needed);|&amp;ref(Nation/LivingLead.jpg,nolink,25x25,Living);&amp;ref(Nation/Animal.jpg,nolink,25x25,Animal);|10&amp;ref(Nation/Forest-Survival.jpg,nolink,25x25,Forest Survival);|
|~|&gt;|&gt;|&gt;|&gt;|&gt;|BGCOLOR(#F5F5F5):曲刀と小盾を持つ歩兵。強靭で暗視も持つがやや大食い|
|BGCOLOR(#F5F5F5):Asara|歩兵&amp;ref(Nation/Sacred.jpg,nolink,25x25,Sacred);|&amp;ref(Nation/C_Gold.jpg,nolink,25x25,Gold);35&amp;ref(Nation/C_Resource.jpg,nolink,25x25,Resource);4&amp;ref(Nation/C_Recruitment.jpg,nolink,25x25,Recruitment Point);21|&amp;ref(Nation/R_Capital.jpg,nolink,25x25,National Capital);|&amp;ref(Spell/P_Holy.jpg,nolink,25x25,Temple Needed);|&amp;ref(Nation/UndeadLead.jpg,nolink,25x25,Undead/Demon);|14&amp;ref(Nation/Forest-Survival.jpg,nolink,25x25,Forest Survival);|
|~|&gt;|&gt;|&gt;|&gt;|&gt;|BGCOLOR(#F5F5F5):槍と投槍を持つ軽歩兵。巨人並みの筋力を持つが防具がない|
|BGCOLOR(#F5F5F5):Anusara|歩兵&amp;ref(Nation/Sacred.jpg,nolink,25x25,Sacred);|&amp;ref(Nation/C_Gold.jpg,nolink,25x25,Gold);35&amp;ref(Nation/C_Resource.jpg,nolink,25x25,Resource);4&amp;ref(Nation/C_Recruitment.jpg,nolink,25x25,Recruitment Point);21|&amp;ref(Nation/R_Capital.jpg,nolink,25x25,National Capital);|&amp;ref(Spell/P_Holy.jpg,nolink,25x25,Temple Needed);|&amp;ref(Nation/UndeadLead.jpg,nolink,25x25,Undead/Demon);|20&amp;ref(Nation/Forest-Survival.jpg,nolink,25x25,Forest Survival);|
|~|&gt;|&gt;|&gt;|&gt;|&gt;|BGCOLOR(#F5F5F5):棍棒と小盾を持つ軽歩兵。足が速く食事を必要としない|
|BGCOLOR(#F5F5F5):Palankasha|歩兵&amp;ref(Nation/Sacred.jpg,nolink,25x25,Sacred);|&amp;ref(Nation/C_Gold.jpg,nolink,25x25,Gold);55&amp;ref(Nation/C_Resource.jpg,nolink,25x25,Resource);17&amp;ref(Nation/C_Recruitment.jpg,nolink,25x25,Recruitment Point);31|&amp;ref(Nation/R_Capital.jpg,nolink,25x25,National Capital);|&amp;ref(Spell/P_Holy.jpg,nolink,25x25,Temple Needed);|&amp;ref(Nation/UndeadLead.jpg,nolink,25x25,Undead/Demon);|14&amp;ref(Nation/Forest-Survival.jpg,nolink,25x25,Forest Survival);|
|~|&gt;|&gt;|&gt;|&gt;|&gt;|BGCOLOR(#F5F5F5):曲刀と小盾を持つ軽歩兵。比較的真っ当な装備で安定した実力|
**守備隊
|種別|指揮官|兵士|備考|
|陸上下位|Bandar Commander|Markata:20　Atavi Infantry:10　Atavi Archer:10||
|陸上上位|Bandaraja|Bandar Warrior:10　Light Bandar Archer:5||
|陸上要塞|Bandar Commander|Light Bandar Archer:2　Atavi Archer:6　Markata Archer:6　Markata:4||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|魔法土地|Sri Pada, Lanka|
|宝石収入|&amp;ref(Spell/V_Air.jpg,nolink,25x25,Air Gem);1&amp;ref(Spell/V_Death.jpg,nolink,25x25,Death Gem);3&amp;ref(Spell/V_Nature.jpg,nolink,25x25,Nature Gem);2|
|特殊機能||
***魔法技能
|名称|雇用|固定魔力|変動魔力|研究力|特殊能力|
|Raktapata|&amp;ref(Nation/R_Fort.jpg,nolink,25x25,Land Fortress);|&amp;ref(Spell/P_Blood.jpg,nolink,25x25,Blood);1&amp;ref(Spell/P_Holy.jpg,nolink,25x25,Holy);1||&amp;ref(Spell/P_Research.jpg,nolink,25x25,Research);7|&amp;ref(Nation/Reanimator-Priest.jpg,nolink,25x25,Reanimator Priest);&amp;ref(Nation/Sacred.jpg,nolink,25x25,Sacred);|
|Yogini|&amp;ref(Nation/R_Fort.jpg,nolink,25x25,Land Fortress);|&amp;ref(Spell/P_Death.jpg,nolink,25x25,Death);1&amp;ref(Spell/P_Nature.jpg,nolink,25x25,Nature);2&amp;ref(Spell/P_Blood.jpg,nolink,25x25,Blood);1||&amp;ref(Spell/P_Research.jpg,nolink,25x25,Research);13||
|Kala-Mukha|&amp;ref(Nation/R_Fort.jpg,nolink,25x25,Land Fortress);|&amp;ref(Spell/P_Blood.jpg,nolink,25x25,Blood);1&amp;ref(Spell/P_Holy.jpg,nolink,25x25,Holy);2|&amp;ref(Spell/P_Death.jpg,nolink,25x25,Death);&amp;ref(Spell/P_Nature.jpg,nolink,25x25,Nature);&amp;ref(Spell/P_Blood.jpg,nolink,25x25,Blood);+1:100%|&amp;ref(Spell/P_Research.jpg,nolink,25x25,Research);9|&amp;ref(Nation/Reanimator-Priest.jpg,nolink,25x25,Reanimator Priest);&amp;ref(Nation/Sacred.jpg,nolink,25x25,Sacred);|
|Rakshasi|&amp;ref(Nation/R_Capital.jpg,nolink,25x25,National Capital);|&amp;ref(Spell/P_Air.jpg,nolink,25x25,Air);1&amp;ref(Spell/P_Death.jpg,nolink,25x25,Death);1&amp;ref(Spell/P_Nature.jpg,nolink,25x25,Nature);1&amp;ref(Spell/P_Blood.jpg,nolink,25x25,Blood);1&amp;ref(Spell/P_Holy.jpg,nolink,25x25,Holy);1|&amp;ref(Spell/P_Air.jpg,nolink,25x25,Air);&amp;ref(Spell/P_Death.jpg,nolink,25x25,Death);&amp;ref(Spell/P_Nature.jpg,nolink,25x25,Nature);&amp;ref(Spell/P_Blood.jpg,nolink,25x25,Blood);+1:100%&amp;br;&amp;ref(Spell/P_Air.jpg,nolink,25x25,Air);&amp;ref(Spell/P_Death.jpg,nolink,25x25,Death);&amp;ref(Spell/P_Nature.jpg,nolink,25x25,Nature);&amp;ref(Spell/P_Blood.jpg,nolink,25x25,Blood);+1:100%&amp;br;&amp;ref(Spell/P_Air.jpg,nolink,25x25,Air);&amp;ref(Spell/P_Death.jpg,nolink,25x25,Death);&amp;ref(Spell/P_Nature.jpg,nolink,25x25,Nature);&amp;ref(Spell/P_Blood.jpg,nolink,25x25,Blood);+1:10%|&amp;ref(Spell/P_Research.jpg,nolink,25x25,Research);17+|&amp;ref(Nation/Reanimator-Priest.jpg,nolink,25x25,Reanimator Priest);&amp;ref(Nation/Sacred.jpg,nolink,25x25,Sacred);|
|Raksharaja|&amp;ref(Nation/R_Capital.jpg,nolink,25x25,National Capital);|&amp;ref(Spell/P_Air.jpg,nolink,25x25,Air);2&amp;ref(Spell/P_Death.jpg,nolink,25x25,Death);1&amp;ref(Spell/P_Blood.jpg,nolink,25x25,Blood);2&amp;ref(Spell/P_Holy.jpg,nolink,25x25,Holy);2|&amp;ref(Spell/P_Air.jpg,nolink,25x25,Air);&amp;ref(Spell/P_Death.jpg,nolink,25x25,Death);&amp;ref(Spell/P_Blood.jpg,nolink,25x25,Blood);+1:100%&amp;br;&amp;ref(Spell/P_Air.jpg,nolink,25x25,Air);&amp;ref(Spell/P_Death.jpg,nolink,25x25,Death);&amp;ref(Spell/P_Nature.jpg,nolink,25x25,Nature);&amp;ref(Spell/P_Blood.jpg,nolink,25x25,Blood);+1:10%|&amp;ref(Spell/P_Research.jpg,nolink,25x25,Research);17+|&amp;ref(Nation/Reanimator-Priest.jpg,nolink,25x25,Reanimator Priest);&amp;ref(Nation/Sacred.jpg,nolink,25x25,Sacred);|
|Dakini|&amp;ref(Item/Master-Ritualist.jpg,nolink,25x25,Ritual Spell);|&amp;ref(Spell/P_Air.jpg,nolink,25x25,Air);3&amp;ref(Spell/P_Death.jpg,nolink,25x25,Death);1&amp;ref(Spell/P_Blood.jpg,nolink,25x25,Blood);3&amp;ref(Spell/P_Holy.jpg,nolink,25x25,Holy);2||&amp;ref(Spell/P_Research.jpg,nolink,25x25,Research);19|&amp;ref(Nation/Sacred.jpg,nolink,25x25,Sacred);|
|Mandeha|&amp;ref(Item/Master-Ritualist.jpg,nolink,25x25,Ritual Spell);|&amp;ref(Spell/P_Air.jpg,nolink,25x25,Air);3&amp;ref(Spell/P_Death.jpg,nolink,25x25,Death);3&amp;ref(Spell/P_Blood.jpg,nolink,25x25,Blood);2&amp;ref(Spell/P_Holy.jpg,nolink,25x25,Holy);3||&amp;ref(Spell/P_Research.jpg,nolink,25x25,Research);21|&amp;ref(Nation/Reanimator-Priest.jpg,nolink,25x25,Reanimator Priest);&amp;ref(Nation/Sacred.jpg,nolink,25x25,Sacred);|
***固有呪文
|領域|名称|主系統|副系統|消費|使用場面|簡易分類|
|Conjuration Lv2|Host of Ganas|&amp;ref(Spell/P_Death.jpg,nolink,25x25,Death);1||&amp;ref(Spell/V_Death.jpg,nolink,25x25,Death Gem);12|儀式/陸上専用|兵士召喚|
|~|~|&gt;|&gt;|&gt;|&gt;|幽体の猿の戦士Ganaを20体召喚します|
|Conjuration Lv3|Herd of Elephants|&amp;ref(Spell/P_Nature.jpg,nolink,25x25,Nature);2||&amp;ref(Spell/V_Nature.jpg,nolink,25x25,Nature Gem);25|儀式/陸上専用|兵士召喚|
|~|~|&gt;|&gt;|&gt;|&gt;|敵を蹂躙する臆病な巨大生物Elephantを5+体召喚します|
|Conjuration Lv3|Ambush of Tigers|&amp;ref(Spell/P_Nature.jpg,nolink,25x25,Nature);2||&amp;ref(Spell/V_Nature.jpg,nolink,25x25,Nature Gem);10|儀式/陸上専用|兵士召喚|
|~|~|&gt;|&gt;|&gt;|&gt;|敏捷なTigerを10+体召喚します|
|Conjuration Lv3|Herd of Buffaloes|&amp;ref(Spell/P_Nature.jpg,nolink,25x25,Nature);2||&amp;ref(Spell/V_Nature.jpg,nolink,25x25,Nature Gem);10|儀式/陸上専用|兵士召喚|
|~|~|&gt;|&gt;|&gt;|&gt;|敵を蹂躙するBuffaloを5+体召喚します|
|Conjuration Lv5|Summon Vetalas|&amp;ref(Spell/P_Death.jpg,nolink,25x25,Death);2||&amp;ref(Spell/V_Death.jpg,nolink,25x25,Death Gem);10|儀式/水陸両用|兵士召喚|
|~|~|&gt;|&gt;|&gt;|&gt;|Vetalaの憑依した屍Possessed Corpseを10体召喚します|
|Blood Magic Lv1|Summon Rakshasas|&amp;ref(Spell/P_Blood.jpg,nolink,25x25,Blood);1||&amp;ref(Spell/V_Blood.jpg,nolink,25x25,Blood Slave);10|儀式/陸上専用|兵士召喚|
|~|~|&gt;|&gt;|&gt;|&gt;|強靭な悪鬼Rakshasaを3体召喚します|
|Blood Magic Lv2|Feast of Flesh|&amp;ref(Spell/P_Blood.jpg,nolink,25x25,Blood);1|&amp;ref(Spell/P_Nature.jpg,nolink,25x25,Nature);1|&amp;ref(Spell/V_Blood.jpg,nolink,25x25,Blood Slave);50|儀式/陸上専用|兵士召喚|
|~|~|&gt;|&gt;|&gt;|&gt;|大食家の悪鬼Praghasaを15体召喚します|
|Blood Magic Lv3|Summon Asrapas|&amp;ref(Spell/P_Blood.jpg,nolink,25x25,Blood);2||&amp;ref(Spell/V_Blood.jpg,nolink,25x25,Blood Slave);11|儀式/陸上専用|兵士召喚|
|~|~|&gt;|&gt;|&gt;|&gt;|狂暴な女悪魔Asrapaを3体召喚します|
|Blood Magic Lv4|Summon Rakshasa Warriors|&amp;ref(Spell/P_Blood.jpg,nolink,25x25,Blood);2||&amp;ref(Spell/V_Blood.jpg,nolink,25x25,Blood Slave);25|儀式/陸上専用|兵士召喚|
|~|~|&gt;|&gt;|&gt;|&gt;|武装した強靭な悪鬼Rakshasa Warriorを5体召喚します|
|Blood Magic Lv5|Summon Sandhyabalas|&amp;ref(Spell/P_Blood.jpg,nolink,25x25,Blood);2|&amp;ref(Spell/P_Death.jpg,nolink,25x25,Death);1|&amp;ref(Spell/V_Blood.jpg,nolink,25x25,Blood Slave);30|儀式/陸上専用|兵士召喚|
|~|~|&gt;|&gt;|&gt;|&gt;|魔法の剣を持つ闇の悪鬼Sandhyabalaを3体召喚します|
|Blood Magic Lv6|Summon Dakini|&amp;ref(Spell/P_Blood.jpg,nolink,25x25,Blood);4|&amp;ref(Spell/P_Air.jpg,nolink,25x25,Air);1|&amp;ref(Spell/V_Blood.jpg,nolink,25x25,Blood Slave);81|儀式/陸上専用|指揮官召喚|
|~|~|&gt;|&gt;|&gt;|&gt;|飛行能力と強力な魔力を持つDakiniを召喚します|
|Blood Magic Lv7|Summon Samanishada|&amp;ref(Spell/P_Blood.jpg,nolink,25x25,Blood);3|&amp;ref(Spell/P_Death.jpg,nolink,25x25,Death);1|&amp;ref(Spell/V_Blood.jpg,nolink,25x25,Blood Slave);35|儀式/陸上専用|指揮官召喚|
|~|~|&gt;|&gt;|&gt;|&gt;|闇の悪鬼の暗殺者Samanishadaを召喚します|
|Blood Magic Lv8|Summon Mandeha|&amp;ref(Spell/P_Blood.jpg,nolink,25x25,Blood);5|&amp;ref(Spell/P_Death.jpg,nolink,25x25,Death);2|&amp;ref(Spell/V_Blood.jpg,nolink,25x25,Blood Slave);133|儀式/陸上専用|指揮官召喚|
|~|~|&gt;|&gt;|&gt;|&gt;|闇と微睡を伴う強大な悪鬼Mandehaを召喚します|
|Blood Magic Lv8|Summon Danavas|&amp;ref(Spell/P_Blood.jpg,nolink,25x25,Blood);5||&amp;ref(Spell/V_Blood.jpg,nolink,25x25,Blood Slave);75|儀式/陸上専用|兵士召喚|
|~|~|&gt;|&gt;|&gt;|&gt;|四本腕の巨大な戦士Danavaを3体召喚します|
***固有アイテム
|Construction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**聖職
***支配圏特殊効果
血の奴隷の収集効率がTurmoilで増加、Orderで減少
***聖職者特殊能力
なし
</v>
      </c>
    </row>
    <row r="23" spans="1:29" x14ac:dyDescent="0.15">
      <c r="A23" t="s">
        <v>2908</v>
      </c>
      <c r="B23" t="s">
        <v>2950</v>
      </c>
      <c r="C23" t="s">
        <v>2951</v>
      </c>
      <c r="D23" t="s">
        <v>3092</v>
      </c>
      <c r="E23" s="10" t="s">
        <v>7647</v>
      </c>
      <c r="F23" s="10" t="s">
        <v>7454</v>
      </c>
      <c r="G23" s="10" t="s">
        <v>7455</v>
      </c>
      <c r="I23" t="s">
        <v>3115</v>
      </c>
      <c r="L23" t="s">
        <v>3118</v>
      </c>
      <c r="M23" t="s">
        <v>3119</v>
      </c>
      <c r="O23">
        <v>1</v>
      </c>
      <c r="Q23">
        <v>0</v>
      </c>
      <c r="S23">
        <v>500</v>
      </c>
      <c r="U23">
        <v>200</v>
      </c>
      <c r="W23" t="s">
        <v>7456</v>
      </c>
      <c r="X23" t="s">
        <v>7457</v>
      </c>
      <c r="Z23" t="str">
        <f t="shared" si="0"/>
        <v>|BGCOLOR(#FDFDFD):[[&amp;ref(Yomi.jpg,nolink,50x65,Yomi, Oni Kings);&gt;./Yomi]]</v>
      </c>
      <c r="AA23" t="str">
        <f t="shared" ca="1" si="1"/>
        <v>|BGCOLOR(#FAEBD7):[[''Yomi''&gt;./Yomi]]</v>
      </c>
      <c r="AB23"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v>
      </c>
      <c r="AC23" t="str">
        <f ca="1">CONCATENATE("*",B23,", ",C23,CHAR(10),E23,CHAR(10),"**国勢",CHAR(10),"|種族|",F23,"|",CHAR(10),"|経済|",G23,"|",CHAR(10),"|気候|",IF(H23&lt;&gt;"",REPT(SUBSTITUTE(SUBSTITUTE(LEFT(H23,4),"Heat","&amp;ref(Spell/S_Heat.jpg,nolink,25x25,Heat);"),"Cold","&amp;ref(Spell/S_Cold.jpg,nolink,25x25,Cold);"),RIGHT(H23,1)),""),"|",CHAR(10),"|祝福|",SUBSTITUTE(SUBSTITUTE(SUBSTITUTE(SUBSTITUTE(SUBSTITUTE(SUBSTITUTE(SUBSTITUTE(SUBSTITUTE(J23,"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23&amp;" "&amp;B23&amp;" 指揮官 S",Troops!$A:$A,0)&amp;":AJ"&amp;MATCH(A23&amp;" "&amp;B23&amp;" 指揮官 E",Troops!$A:$A,0))),myConcat(INDIRECT("Troops!AJ"&amp;MATCH(A23&amp;" "&amp;B23&amp;" 指揮官 S",Troops!$A:$A,0)))),CHAR(10),"***兵士",CHAR(10),"|名称|種別|コスト|&gt;|雇用条件|指揮枠|行軍|",CHAR(10),IFERROR(myConcat(INDIRECT("Troops!AJ"&amp;MATCH(A23&amp;" "&amp;B23&amp;" 兵士 S",Troops!$A:$A,0)&amp;":AJ"&amp;MATCH(A23&amp;" "&amp;B23&amp;" 兵士 E",Troops!$A:$A,0))),myConcat(INDIRECT("Troops!AJ"&amp;MATCH(A23&amp;" "&amp;B23&amp;" 指揮官 S",Troops!$A:$A,0)))),"**守備隊",CHAR(10),"|種別|指揮官|兵士|備考|",CHAR(10),IFERROR(myConcat(INDIRECT("Defence!H"&amp;MATCH(A23&amp;" "&amp;B23&amp;" S",Defence!$A:$A,0)&amp;":H"&amp;MATCH(A23&amp;" "&amp;B23&amp;" E",Defence!$A:$A,0))),myConcat(INDIRECT("Defence!H"&amp;MATCH(A23&amp;" "&amp;B23&amp;" S",Defence!$A:$A,0)))),CHAR(10),"**建造物",CHAR(10),"***首都要塞",CHAR(10),"|名称|管理力|指揮官雇用|兵士雇用|食糧庫|守備隊倍率|防壁強度|",CHAR(10),VLOOKUP(L23,Fort!$D:$M,10,FALSE),CHAR(10),"***陸上要塞",CHAR(10),"|名称|建造費|工期|管理力|指揮官雇用|兵士雇用|食糧庫|守備隊倍率|防壁強度|",CHAR(10),IF(R23="",IFERROR(myConcat(INDIRECT("Fort!N"&amp;MATCH(M23&amp;"1",Fort!$A:$A,0)&amp;":N"&amp;MATCH(M23&amp;O23,Fort!$A:$A,0))),myConcat(INDIRECT("Fort!N"&amp;MATCH(N23&amp;"1",Fort!$A:$A,0)))),IFERROR(myConcat(INDIRECT("Fort!O"&amp;MATCH(M23&amp;"1",Fort!$A:$A,0)&amp;":O"&amp;MATCH(M23&amp;O23,Fort!$A:$A,0))),myConcat(INDIRECT("Fort!O"&amp;MATCH(N23&amp;"1",Fort!$A:$A,0))))),CHAR(10),"***水中要塞",CHAR(10),IF(R23="",IFERROR("|名称|建造費|工期|管理力|指揮官雇用|兵士雇用|食糧庫|守備隊倍率|防壁強度|"&amp;CHAR(10)&amp;IFERROR(myConcat(INDIRECT("Fort!N"&amp;MATCH(N23&amp;"1",Fort!$A:$A,0)&amp;":N"&amp;MATCH(N23&amp;P23,Fort!$A:$A,0))),myConcat(INDIRECT("Fort!N"&amp;MATCH(N23&amp;"1",Fort!$A:$A,0)))),"建造不可"),IFERROR("|名称|建造費|工期|管理力|指揮官雇用|兵士雇用|食糧庫|守備隊倍率|防壁強度|"&amp;CHAR(10)&amp;IFERROR(myConcat(INDIRECT("Fort!O"&amp;MATCH(N23&amp;"1",Fort!$A:$A,0)&amp;":O"&amp;MATCH(N23&amp;P23,Fort!$A:$A,0))),myConcat(INDIRECT("Fort!O"&amp;MATCH(N23&amp;"1",Fort!$A:$A,0)))),"建造不可")),CHAR(10),"***研究所と寺院",CHAR(10),"|設備|費用|特殊効果|",CHAR(10),"|研究所|",IF(S23&lt;&gt;500,"''"&amp;S23&amp;"''",S23),"|",T23,"|",CHAR(10),"|寺院|",IF(U23&lt;&gt;400,"''"&amp;U23&amp;"''",U23),"|",V23,"|",CHAR(10),"**魔法",CHAR(10),"***魔法資源",CHAR(10),"|魔法土地|",W23,"|",CHAR(10),"|宝石収入|",SUBSTITUTE(SUBSTITUTE(SUBSTITUTE(SUBSTITUTE(SUBSTITUTE(SUBSTITUTE(SUBSTITUTE(SUBSTITUTE(X23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Slave);"),"|",CHAR(10),"|特殊機能|",Y23,"|",CHAR(10),"***魔法技能",CHAR(10),"|名称|雇用|固定魔力|変動魔力|研究力|特殊能力|",CHAR(10),IFERROR(myConcat(INDIRECT("MagicSkill!AM"&amp;MATCH(A23&amp;" "&amp;B23&amp;" S",MagicSkill!$A:$A,0)&amp;":AM"&amp;MATCH(A23&amp;" "&amp;B23&amp;" E",MagicSkill!$A:$A,0))),myConcat(INDIRECT("MagicSkill!AM"&amp;MATCH(A23&amp;" "&amp;B23&amp;" S",MagicSkill!$A:$A,0)))),CHAR(10),"***固有呪文",CHAR(10),IFERROR(CHAR(10)&amp;"|領域|名称|主系統|副系統|消費|使用場面|簡易分類|"&amp;CHAR(10)&amp;IFERROR(myConcat(INDIRECT("NationalSpellWork!E"&amp;MATCH(A23&amp;" "&amp;B23&amp;" S",NationalSpellWork!$A:$A,0)&amp;":E"&amp;MATCH(A23&amp;" "&amp;B23&amp;" E",NationalSpellWork!$A:$A,0))),myConcat(INDIRECT("NationalSpellWork!E"&amp;MATCH(A23&amp;" "&amp;B23&amp;" S",NationalSpellWork!$A:$A,0)))),"なし"),CHAR(10),"***固有アイテム",CHAR(10),IFERROR(IFERROR(myConcat(INDIRECT("NationalItemWork!E"&amp;MATCH(A23&amp;" "&amp;B23&amp;" S",NationalItemWork!$A:$A,0)&amp;":E"&amp;MATCH(A23&amp;" "&amp;B23&amp;" E",NationalItemWork!$A:$A,0))),myConcat(INDIRECT("NationalItemWork!E"&amp;MATCH(A23&amp;" "&amp;B23&amp;" S",NationalItemWork!$A:$A,0)))),"なし"),CHAR(10),"**聖職",CHAR(10),"***支配圏特殊効果",CHAR(10),IF(I23&lt;&gt;"",I23,"なし"),CHAR(10),"***聖職者特殊能力",CHAR(10),IF(K23&lt;&gt;"",K23,"なし"),CHAR(10))</f>
        <v xml:space="preserve">*Yomi, Oni Kings
Yomiは、荒れ果てた山、湯気を立てる硫黄溜まり、そして突然の火山噴火に満ちた地です。
この容赦ない地の中心には、冥府へと入り口である大きな円錐形の山が存在します。
この門からは、個々で、あるいは小さな集団でOniが現れました。
Oniは野性的で醜い、太鼓腹で悪戯好きなデーモンです。
彼らは、現世を荒らすべく時折冥府から姿を現すOniの王に支配されています。
Oniは半ば不滅で、彼らを死に留まらせるためには、肉体と共に精神をも殺さなくてはなりません。
彼らは、より多くのOniがこの地に侵入できるよう、汚らわしき寺院状の門を築く人間の聖職者らに崇拝されています。
**国勢
|種族|人間、化物、鬼|
|経済|税収-25%、洞窟の要塞に税収/資源ボーナス|
|気候||
|祝福||
**正規軍
***指揮官
|名称|種別|コスト|&gt;|雇用条件|指揮能力|行軍|
|BGCOLOR(#F5F5F5):Bakemono Chief|指揮官|&amp;ref(Nation/C_Gold.jpg,nolink,25x25,Gold);40&amp;ref(Nation/C_Resource.jpg,nolink,25x25,Resource);12&amp;ref(Nation/C_Command.jpg,nolink,25x25,Commander Point);1|&amp;ref(Nation/R_Fort.jpg,nolink,25x25,Land Fortress);&amp;ref(Nation/R_Mountain.jpg,nolink,25x25,Any Highland/Mountains);||&amp;ref(Nation/Squad.jpg,nolink,25x25,Squad);2&amp;ref(Nation/LivingLead.jpg,nolink,25x25,Leadership);40|12&amp;ref(Nation/Stealthy.jpg,nolink,25x25,Stealthy (40));&amp;ref(Nation/Forest-Survival.jpg,nolink,25x25,Forest Survival);&amp;ref(Nation/Mountain-Survival.jpg,nolink,25x25,Mountain Survival);|
|~|&gt;|&gt;|&gt;|&gt;|&gt;|BGCOLOR(#F5F5F5):斥候兼指揮官。隠れるのは上手くない|
|BGCOLOR(#F5F5F5):Bandit Leader|指揮官|&amp;ref(Nation/C_Gold.jpg,nolink,25x25,Gold);45&amp;ref(Nation/C_Resource.jpg,nolink,25x25,Resource);16&amp;ref(Nation/C_Command.jpg,nolink,25x25,Commander Point);1|&amp;ref(Nation/R_Fort.jpg,nolink,25x25,Land Fortress);||&amp;ref(Nation/Squad.jpg,nolink,25x25,Squad);2&amp;ref(Nation/LivingLead.jpg,nolink,25x25,Leadership);40|12&amp;ref(Nation/Stealthy.jpg,nolink,25x25,Stealthy (40));|
|~|&gt;|&gt;|&gt;|&gt;|&gt;|BGCOLOR(#F5F5F5):隠密行動可能な指揮官。略奪を得意とする|
|BGCOLOR(#F5F5F5):Demon General|指揮官|&amp;ref(Nation/C_Gold.jpg,nolink,25x25,Gold);125&amp;ref(Nation/C_Resource.jpg,nolink,25x25,Resource);22&amp;ref(Nation/C_Command.jpg,nolink,25x25,Commander Point);2|&amp;ref(Nation/R_Fort.jpg,nolink,25x25,Land Fortress);|&amp;ref(Spell/P_Research.jpg,nolink,25x25,Lab Needed);|&amp;ref(Nation/Squad.jpg,nolink,25x25,Squad);4&amp;ref(Nation/LivingLead.jpg,nolink,25x25,Leadership);120&amp;ref(Nation/UndeadLead.jpg,nolink,25x25,Undead Leadership);70|10|
|~|&gt;|&gt;|&gt;|&gt;|&gt;|BGCOLOR(#F5F5F5):最上位指揮官。鬼の指揮も高度にこなせる|
|BGCOLOR(#F5F5F5):Namanari|魔術師|&amp;ref(Nation/C_Gold.jpg,nolink,25x25,Gold);65&amp;ref(Nation/C_Resource.jpg,nolink,25x25,Resource);1&amp;ref(Nation/C_Command.jpg,nolink,25x25,Commander Point);2|&amp;ref(Nation/R_Fort.jpg,nolink,25x25,Land Fortress);&amp;ref(Nation/R_Mountain.jpg,nolink,25x25,Any Highland/Mountains);|&amp;ref(Spell/P_Research.jpg,nolink,25x25,Lab Needed);|&amp;ref(Nation/Squad.jpg,nolink,25x25,Squad);1&amp;ref(Nation/LivingLead.jpg,nolink,25x25,Leadership);10&amp;ref(Nation/MagicLead.jpg,nolink,25x25,Magic Leadership);5&amp;ref(Nation/UndeadLead.jpg,nolink,25x25,Undead Leadership);30|16&amp;ref(Nation/Mountain-Survival.jpg,nolink,25x25,Mountain Survival);&amp;ref(Nation/Swamp-Survival.jpg,nolink,25x25,Swamp Survival);|
|~|&gt;|&gt;|&gt;|&gt;|&gt;|BGCOLOR(#F5F5F5):死と緑の魔法を持つ。特殊な儀式により更なる力を得る|
|BGCOLOR(#F5F5F5):Sorcerer|魔術師|&amp;ref(Nation/C_Gold.jpg,nolink,25x25,Gold);115&amp;ref(Nation/C_Resource.jpg,nolink,25x25,Resource);1&amp;ref(Nation/C_Command.jpg,nolink,25x25,Commander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Leadership);30+|12&amp;ref(Nation/Mountain-Survival.jpg,nolink,25x25,Mountain Survival);|
|~|&gt;|&gt;|&gt;|&gt;|&gt;|BGCOLOR(#F5F5F5):地、死などの魔法技能を持つ。魔力のわりに高齢|
|BGCOLOR(#F5F5F5):Demon Priest|聖職者&amp;ref(Nation/Sacred.jpg,nolink,25x25,Sacred);|&amp;ref(Nation/C_Gold.jpg,nolink,25x25,Gold);50&amp;ref(Nation/C_Resource.jpg,nolink,25x25,Resource);1&amp;ref(Nation/C_Command.jpg,nolink,25x25,Commander Point);1|&amp;ref(Nation/R_Fort.jpg,nolink,25x25,Land Fortress);|&amp;ref(Spell/P_Holy.jpg,nolink,25x25,Temple Needed);|&amp;ref(Nation/Squad.jpg,nolink,25x25,Squad);1&amp;ref(Nation/LivingLead.jpg,nolink,25x25,Leadership);10&amp;ref(Nation/MagicLead.jpg,nolink,25x25,Magic Leadership);0+&amp;ref(Nation/UndeadLead.jpg,nolink,25x25,Undead Leadership);10+|16|
|~|&gt;|&gt;|&gt;|&gt;|&gt;|BGCOLOR(#F5F5F5):レベル1の聖職者。ごく低確率だが魔力も持ち得る|
|BGCOLOR(#F5F5F5):Oni Shugo|魔術師&amp;ref(Nation/Sacred.jpg,nolink,25x25,Sacred);|&amp;ref(Nation/C_Gold.jpg,nolink,25x25,Gold);195&amp;ref(Nation/C_Resource.jpg,nolink,25x25,Resource);38&amp;ref(Nation/C_Command.jpg,nolink,25x25,Commander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Leadership);0+&amp;ref(Nation/UndeadLead.jpg,nolink,25x25,Undead Leadership);100+|10&amp;ref(Nation/Mountain-Survival.jpg,nolink,25x25,Mountain Survival);&amp;ref(Nation/Snow-Move.jpg,nolink,25x25,Snow Move);|
|~|&gt;|&gt;|&gt;|&gt;|&gt;|BGCOLOR(#F5F5F5):死などの魔法を持つ。鬼を多数率いるが指揮自体は下手|
|BGCOLOR(#F5F5F5):Dai Oni|聖職者&amp;ref(Nation/Sacred.jpg,nolink,25x25,Sacred);|&amp;ref(Nation/C_Gold.jpg,nolink,25x25,Gold);490&amp;ref(Nation/C_Resource.jpg,nolink,25x25,Resource);43&amp;ref(Nation/C_Command.jpg,nolink,25x25,Commander Point);4|&amp;ref(Nation/R_Capital.jpg,nolink,25x25,National Capital);|&amp;ref(Spell/P_Research.jpg,nolink,25x25,Lab Needed);&amp;ref(Spell/P_Holy.jpg,nolink,25x25,Temple Needed);|&amp;ref(Nation/Squad.jpg,nolink,25x25,Squad);1&amp;ref(Nation/LivingLead.jpg,nolink,25x25,Leadership);20+&amp;ref(Nation/MagicLead.jpg,nolink,25x25,Magic Leadership);20+&amp;ref(Nation/UndeadLead.jpg,nolink,25x25,Undead Leadership);210+|16&amp;ref(Nation/Mountain-Survival.jpg,nolink,25x25,Mountain Survival);&amp;ref(Nation/Snow-Move.jpg,nolink,25x25,Snow Move);|
|~|&gt;|&gt;|&gt;|&gt;|&gt;|BGCOLOR(#F5F5F5):レベル1の聖職者。高い魔力と戦闘力を併せ持つ|
***兵士
|名称|種別|コスト|&gt;|雇用条件|指揮枠|行軍|
|BGCOLOR(#F5F5F5):Bakemono-Sho|歩兵|&amp;ref(Nation/C_Gold.jpg,nolink,25x25,Gold);7&amp;ref(Nation/C_Resource.jpg,nolink,25x25,Resource);2&amp;ref(Nation/C_Recruitment.jpg,nolink,25x25,Recruitment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|~|&gt;|&gt;|&gt;|&gt;|&gt;|BGCOLOR(#F5F5F5):棍棒を持つ軽歩兵。数は出るが能力も値段相応|
|BGCOLOR(#F5F5F5):Bakemono-Sho|歩兵|&amp;ref(Nation/C_Gold.jpg,nolink,25x25,Gold);7&amp;ref(Nation/C_Resource.jpg,nolink,25x25,Resource);3&amp;ref(Nation/C_Recruitment.jpg,nolink,25x25,Recruitment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|~|&gt;|&gt;|&gt;|&gt;|&gt;|BGCOLOR(#F5F5F5):槍を持つ軽歩兵。迎撃周りの優位で多少は強くなっている|
|BGCOLOR(#F5F5F5):Bakemono-Sho|射手|&amp;ref(Nation/C_Gold.jpg,nolink,25x25,Gold);7&amp;ref(Nation/C_Resource.jpg,nolink,25x25,Resource);4&amp;ref(Nation/C_Recruitment.jpg,nolink,25x25,Recruitment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|~|&gt;|&gt;|&gt;|&gt;|&gt;|BGCOLOR(#F5F5F5):弓を持つ化物。統制不能だが数を溜めれば侮れない|
|BGCOLOR(#F5F5F5):Bandit|歩兵|&amp;ref(Nation/C_Gold.jpg,nolink,25x25,Gold);9&amp;ref(Nation/C_Resource.jpg,nolink,25x25,Resource);11&amp;ref(Nation/C_Recruitment.jpg,nolink,25x25,Recruitment Point);5|&amp;ref(Nation/R_Fort.jpg,nolink,25x25,Land Fortress);||&amp;ref(Nation/LivingLead.jpg,nolink,25x25,Living);|10&amp;ref(Nation/Stealthy.jpg,nolink,25x25,Stealthy (40));|
|~|&gt;|&gt;|&gt;|&gt;|&gt;|BGCOLOR(#F5F5F5):槍を持つ歩兵。化物よりは頼りになる|
|BGCOLOR(#F5F5F5):Bandit|射手|&amp;ref(Nation/C_Gold.jpg,nolink,25x25,Gold);9&amp;ref(Nation/C_Resource.jpg,nolink,25x25,Resource);16&amp;ref(Nation/C_Recruitment.jpg,nolink,25x25,Recruitment Point);5|&amp;ref(Nation/R_Fort.jpg,nolink,25x25,Land Fortress);||&amp;ref(Nation/LivingLead.jpg,nolink,25x25,Living);|10&amp;ref(Nation/Stealthy.jpg,nolink,25x25,Stealthy (40));|
|~|&gt;|&gt;|&gt;|&gt;|&gt;|BGCOLOR(#F5F5F5):弓を持つ人間。腕前は並だが白兵戦も不可能ではない|
|BGCOLOR(#F5F5F5):Ko-Oni|歩兵|&amp;ref(Nation/C_Gold.jpg,nolink,25x25,Gold);0&amp;ref(Nation/C_Resource.jpg,nolink,25x25,Resource);1&amp;ref(Nation/C_Recruitment.jpg,nolink,25x25,Recruitment Point);3|&amp;ref(Nation/Dominion-Free-Spawn.jpg,nolink,25x25,Dominion Automatic Generation (Free));(&amp;ref(Nation/R_Fort.jpg,nolink,25x25,Land Fortress);&amp;ref(Nation/R_Foreign.jpg,nolink,25x25,Non-Fort Land);)|&amp;ref(Spell/P_Holy.jpg,nolink,25x25,Temple Needed);|&amp;ref(Nation/UndeadLead.jpg,nolink,25x25,Undead/Demon);&amp;ref(Nation/Undisciplined.jpg,nolink,25x25,Undisciplined);|14&amp;ref(Nation/Mountain-Survival.jpg,nolink,25x25,Mountain Survival);&amp;ref(Nation/Snow-Move.jpg,nolink,25x25,Snow Move);|
|~|&gt;|&gt;|&gt;|&gt;|&gt;|BGCOLOR(#F5F5F5):棍棒を持つ軽歩兵。小柄さを活かし数で攻めると強い|
|BGCOLOR(#F5F5F5):Aka-Oni|歩兵|&amp;ref(Nation/C_Gold.jpg,nolink,25x25,Gold);0&amp;ref(Nation/C_Resource.jpg,nolink,25x25,Resource);1&amp;ref(Nation/C_Recruitment.jpg,nolink,25x25,Recruitment Point);5|&amp;ref(Nation/Dominion-Free-Spawn.jpg,nolink,25x25,Dominion Automatic Generation (Free));(&amp;ref(Nation/R_Fort.jpg,nolink,25x25,Land Fortress);&amp;ref(Nation/R_Foreign.jpg,nolink,25x25,Non-Fort Land);+&amp;ref(Spell/S_Heat.jpg,nolink,25x25,Heat Temperature);)|&amp;ref(Spell/P_Holy.jpg,nolink,25x25,Temple Needed);|&amp;ref(Nation/UndeadLead.jpg,nolink,25x25,Undead/Demon);&amp;ref(Nation/Undisciplined.jpg,nolink,25x25,Undisciplined);|14&amp;ref(Nation/Mountain-Survival.jpg,nolink,25x25,Mountain Survival);&amp;ref(Nation/Snow-Move.jpg,nolink,25x25,Snow Move);|
|~|&gt;|&gt;|&gt;|&gt;|&gt;|BGCOLOR(#F5F5F5):大棍棒を持つ軽歩兵。炎投げでの遠隔攻撃も行う|
|BGCOLOR(#F5F5F5):Ao-Oni|歩兵|&amp;ref(Nation/C_Gold.jpg,nolink,25x25,Gold);0&amp;ref(Nation/C_Resource.jpg,nolink,25x25,Resource);1&amp;ref(Nation/C_Recruitment.jpg,nolink,25x25,Recruitment Point);5|&amp;ref(Nation/Dominion-Free-Spawn.jpg,nolink,25x25,Dominion Automatic Generation (Free));(&amp;ref(Nation/R_Fort.jpg,nolink,25x25,Land Fortress);&amp;ref(Nation/R_Foreign.jpg,nolink,25x25,Non-Fort Land);+&amp;ref(Spell/S_Cold.jpg,nolink,25x25,Cold Temperature);)|&amp;ref(Spell/P_Holy.jpg,nolink,25x25,Temple Needed);|&amp;ref(Nation/UndeadLead.jpg,nolink,25x25,Undead/Demon);&amp;ref(Nation/Undisciplined.jpg,nolink,25x25,Undisciplined);|14&amp;ref(Nation/Mountain-Survival.jpg,nolink,25x25,Mountain Survival);&amp;ref(Nation/Snow-Move.jpg,nolink,25x25,Snow Move);|
|~|&gt;|&gt;|&gt;|&gt;|&gt;|BGCOLOR(#F5F5F5):大棍棒を持つ軽歩兵。冷気による疲労攻撃も行う|
|BGCOLOR(#F5F5F5):Oni|歩兵|&amp;ref(Nation/C_Gold.jpg,nolink,25x25,Gold);0&amp;ref(Nation/C_Resource.jpg,nolink,25x25,Resource);11&amp;ref(Nation/C_Recruitment.jpg,nolink,25x25,Recruitment Point);10|&amp;ref(Nation/Dominion-Free-Spawn.jpg,nolink,25x25,Dominion Automatic Generation (Free));(&amp;ref(Nation/R_Mountain.jpg,nolink,25x25,Any Highland/Mountains);)|&amp;ref(Spell/P_Holy.jpg,nolink,25x25,Temple Needed);|&amp;ref(Nation/UndeadLead.jpg,nolink,25x25,Undead/Demon);&amp;ref(Nation/Undisciplined.jpg,nolink,25x25,Undisciplined);|14&amp;ref(Nation/Mountain-Survival.jpg,nolink,25x25,Mountain Survival);&amp;ref(Nation/Snow-Move.jpg,nolink,25x25,Snow Move);|
|~|&gt;|&gt;|&gt;|&gt;|&gt;|BGCOLOR(#F5F5F5):野太刀を持つ軽歩兵。大型なだけに一撃は非常に重い|
|BGCOLOR(#F5F5F5):Kuro-Oni|歩兵|&amp;ref(Nation/C_Gold.jpg,nolink,25x25,Gold);0&amp;ref(Nation/C_Resource.jpg,nolink,25x25,Resource);10&amp;ref(Nation/C_Recruitment.jpg,nolink,25x25,Recruitment Point);10|&amp;ref(Nation/Dominion-Free-Spawn.jpg,nolink,25x25,Dominion Automatic Generation (Free));(&amp;ref(Nation/R_Mountain.jpg,nolink,25x25,Any Highland/Mountains);)|&amp;ref(Spell/P_Holy.jpg,nolink,25x25,Temple Needed);|&amp;ref(Nation/UndeadLead.jpg,nolink,25x25,Undead/Demon);&amp;ref(Nation/Undisciplined.jpg,nolink,25x25,Undisciplined);|14&amp;ref(Nation/Mountain-Survival.jpg,nolink,25x25,Mountain Survival);&amp;ref(Nation/Snow-Move.jpg,nolink,25x25,Snow Move);|
|~|&gt;|&gt;|&gt;|&gt;|&gt;|BGCOLOR(#F5F5F5):野太刀を持つ軽歩兵。炎投げと毒吐きでの遠隔攻撃も行う|
|BGCOLOR(#F5F5F5):Amanojaku|歩兵&amp;ref(Nation/Sacred.jpg,nolink,25x25,Sacred);|&amp;ref(Nation/C_Gold.jpg,nolink,25x25,Gold);0&amp;ref(Nation/C_Resource.jpg,nolink,25x25,Resource);32&amp;ref(Nation/C_Recruitment.jpg,nolink,25x25,Recruitment Point);10|&amp;ref(Nation/Dominion-Free-Spawn.jpg,nolink,25x25,Dominion Automatic Generation (Free));(&amp;ref(Nation/R_Mountain.jpg,nolink,25x25,Any Highland/Mountains);)|&amp;ref(Spell/P_Holy.jpg,nolink,25x25,Temple Needed);|&amp;ref(Nation/UndeadLead.jpg,nolink,25x25,Undead/Demon);|8&amp;ref(Nation/Mountain-Survival.jpg,nolink,25x25,Mountain Survival);&amp;ref(Nation/Snow-Move.jpg,nolink,25x25,Snow Move);|
|~|&gt;|&gt;|&gt;|&gt;|&gt;|BGCOLOR(#F5F5F5):野太刀を持つ重歩兵。統制不能ではなく戦闘力も高い|
**守備隊
|種別|指揮官|兵士|備考|
|陸上下位|Demon Priest|Bandit:10　Ko-Oni:10|Banditは槍装備|
|陸上上位|Oni Shugo|Bandit:10　Ao-Oni:5|Banditは弓装備|
|陸上要塞|Bandit Leader|Bandit:10||
**建造物
***首都要塞
|名称|管理力|指揮官雇用|兵士雇用|食糧庫|守備隊倍率|防壁強度|
|Fortress|30|+1|+75%|500|2|250|
***陸上要塞
|名称|建造費|工期|管理力|指揮官雇用|兵士雇用|食糧庫|守備隊倍率|防壁強度|
|Palisades|600|4|15|+0|+50%|100|1|100|
***水中要塞
建造不可
***研究所と寺院
|設備|費用|特殊効果|
|研究所|500||
|寺院|''200''||
**魔法
***魔法資源
|魔法土地|Mountain of the Oni King|
|宝石収入|&amp;ref(Spell/V_Fire.jpg,nolink,25x25,Fire Gem);1&amp;ref(Spell/V_Air.jpg,nolink,25x25,Air Gem);1&amp;ref(Spell/V_Earth.jpg,nolink,25x25,Earth Gem);1&amp;ref(Spell/V_Death.jpg,nolink,25x25,Death Gem);3|
|特殊機能||
***魔法技能
|名称|雇用|固定魔力|変動魔力|研究力|特殊能力|
|Demon General|&amp;ref(Nation/R_Fort.jpg,nolink,25x25,Land Fortress);|&amp;ref(Spell/P_Death.jpg,nolink,25x25,Death);1||&amp;ref(Spell/P_Research.jpg,nolink,25x25,Research);7||
|Namanari|&amp;ref(Nation/R_Fort.jpg,nolink,25x25,Land Fortress);&amp;ref(Nation/R_Mountain.jpg,nolink,25x25,Any Highland/Mountains);|&amp;ref(Spell/P_Death.jpg,nolink,25x25,Death);1&amp;ref(Spell/P_Nature.jpg,nolink,25x25,Nature);1||&amp;ref(Spell/P_Research.jpg,nolink,25x25,Research);9||
|Sorcerer|&amp;ref(Nation/R_Fort.jpg,nolink,25x25,Land Fortress);|&amp;ref(Spell/P_Earth.jpg,nolink,25x25,Earth);1&amp;ref(Spell/P_Death.jpg,nolink,25x25,Death);1|&amp;ref(Spell/P_Fire.jpg,nolink,25x25,Fire);&amp;ref(Spell/P_Air.jpg,nolink,25x25,Air);&amp;ref(Spell/P_Earth.jpg,nolink,25x25,Earth);&amp;ref(Spell/P_Death.jpg,nolink,25x25,Death);+1:100%|&amp;ref(Spell/P_Research.jpg,nolink,25x25,Research);11||
|Demon Priest|&amp;ref(Nation/R_Fort.jpg,nolink,25x25,Land Fortress);|&amp;ref(Spell/P_Holy.jpg,nolink,25x25,Holy);1|&amp;ref(Spell/P_Fire.jpg,nolink,25x25,Fire);&amp;ref(Spell/P_Air.jpg,nolink,25x25,Air);&amp;ref(Spell/P_Earth.jpg,nolink,25x25,Earth);&amp;ref(Spell/P_Death.jpg,nolink,25x25,Death);+1:10%|&amp;ref(Spell/P_Research.jpg,nolink,25x25,Research);0+|&amp;ref(Nation/Sacred.jpg,nolink,25x25,Sacred);|
|Oni Shugo|&amp;ref(Nation/R_Fort.jpg,nolink,25x25,Land Fortress);|&amp;ref(Spell/P_Death.jpg,nolink,25x25,Death);2|&amp;ref(Spell/P_Fire.jpg,nolink,25x25,Fire);&amp;ref(Spell/P_Air.jpg,nolink,25x25,Air);&amp;ref(Spell/P_Earth.jpg,nolink,25x25,Earth);+1:100%|&amp;ref(Spell/P_Research.jpg,nolink,25x25,Research);7|&amp;ref(Nation/Inept-Researcher.jpg,nolink,25x25,Inept Researcher (-4));&amp;ref(Nation/Sacred.jpg,nolink,25x25,Sacred);|
|Dai Oni|&amp;ref(Nation/R_Capital.jpg,nolink,25x25,National Capital);|&amp;ref(Spell/P_Fire.jpg,nolink,25x25,Fire);2&amp;ref(Spell/P_Earth.jpg,nolink,25x25,Earth);2&amp;ref(Spell/P_Death.jpg,nolink,25x25,Death);3&amp;ref(Spell/P_Holy.jpg,nolink,25x25,Holy);1|&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9+|&amp;ref(Nation/Inept-Researcher.jpg,nolink,25x25,Inept Researcher (-12));&amp;ref(Nation/Sacred.jpg,nolink,25x25,Sacred);|
|Chunari|&amp;ref(Item/Master-Ritualist.jpg,nolink,25x25,Ritual Spell);|&amp;ref(Spell/P_Fire.jpg,nolink,25x25,Fire);1&amp;ref(Spell/P_Death.jpg,nolink,25x25,Death);2&amp;ref(Spell/P_Nature.jpg,nolink,25x25,Nature);1||&amp;ref(Spell/P_Research.jpg,nolink,25x25,Research);13||
|Hannya|&amp;ref(Item/Master-Ritualist.jpg,nolink,25x25,Ritual Spell);|&amp;ref(Spell/P_Fire.jpg,nolink,25x25,Fire);2&amp;ref(Spell/P_Death.jpg,nolink,25x25,Death);3&amp;ref(Spell/P_Nature.jpg,nolink,25x25,Nature);1||&amp;ref(Spell/P_Research.jpg,nolink,25x25,Research);17||
|Dai Tengu|&amp;ref(Item/Master-Ritualist.jpg,nolink,25x25,Ritual Spell);|&amp;ref(Spell/P_Air.jpg,nolink,25x25,Air);3&amp;ref(Spell/P_Earth.jpg,nolink,25x25,Earth);1&amp;ref(Spell/P_Nature.jpg,nolink,25x25,Nature);1&amp;ref(Spell/P_Holy.jpg,nolink,25x25,Holy);2||&amp;ref(Spell/P_Research.jpg,nolink,25x25,Research);15|&amp;ref(Nation/Sacred.jpg,nolink,25x25,Sacred);|
|Nushi|&amp;ref(Item/Master-Ritualist.jpg,nolink,25x25,Ritual Spell);|&amp;ref(Spell/P_Water.jpg,nolink,25x25,Water);3&amp;ref(Spell/P_Death.jpg,nolink,25x25,Death);1&amp;ref(Spell/P_Nature.jpg,nolink,25x25,Nature);2||&amp;ref(Spell/P_Research.jpg,nolink,25x25,Research);17||
***固有呪文
|領域|名称|主系統|副系統|消費|使用場面|簡易分類|
|Conjuration Lv0|Hannya Pact|&amp;ref(Spell/P_Death.jpg,nolink,25x25,Death);1||&amp;ref(Spell/V_Death.jpg,nolink,25x25,Death Gem);6|儀式/水陸両用|変身|
|~|~|&gt;|&gt;|&gt;|&gt;|NamanariをChunariへと永久的に変化させます|
|Conjuration Lv0|Greater Hannya Pact|&amp;ref(Spell/P_Death.jpg,nolink,25x25,Death);2||&amp;ref(Spell/V_Death.jpg,nolink,25x25,Death Gem);12|儀式/水陸両用|変身|
|~|~|&gt;|&gt;|&gt;|&gt;|ChunariをHannyaへと永久的に変化させます|
|Conjuration Lv1|Summon Kappa|&amp;ref(Spell/P_Water.jpg,nolink,25x25,Water);1|&amp;ref(Spell/P_Nature.jpg,nolink,25x25,Nature);1|&amp;ref(Spell/V_Water.jpg,nolink,25x25,Water Gem);3|儀式/陸上専用|兵士召喚|
|~|~|&gt;|&gt;|&gt;|&gt;|硬い甲羅を持つKappaを3体召喚します|
|Conjuration Lv2|Summon Karasu Tengus|&amp;ref(Spell/P_Nature.jpg,nolink,25x25,Nature);1|&amp;ref(Spell/P_Air.jpg,nolink,25x25,Air);1|&amp;ref(Spell/V_Nature.jpg,nolink,25x25,Nature Gem);3|儀式/陸上専用|兵士召喚|
|~|~|&gt;|&gt;|&gt;|&gt;|飛行する神聖な剣術の達人Karasu Tenguを3体召喚します|
|Conjuration Lv3|Summon Konoha Tengus|&amp;ref(Spell/P_Air.jpg,nolink,25x25,Air);1|&amp;ref(Spell/P_Earth.jpg,nolink,25x25,Earth);1|&amp;ref(Spell/V_Air.jpg,nolink,25x25,Air Gem);5|儀式/陸上専用|兵士召喚|
|~|~|&gt;|&gt;|&gt;|&gt;|飛行する神聖な剣術の達人Konoha Tenguを5+体召喚します|
|Conjuration Lv3|Ambush of Tigers|&amp;ref(Spell/P_Nature.jpg,nolink,25x25,Nature);2||&amp;ref(Spell/V_Nature.jpg,nolink,25x25,Nature Gem);10|儀式/陸上専用|兵士召喚|
|~|~|&gt;|&gt;|&gt;|&gt;|敏捷なTigerを10+体召喚します|
|Conjuration Lv4|Summon Shikome|&amp;ref(Spell/P_Death.jpg,nolink,25x25,Death);2||&amp;ref(Spell/V_Death.jpg,nolink,25x25,Death Gem);8|儀式/陸上専用|兵士召喚|
|~|~|&gt;|&gt;|&gt;|&gt;|神聖なる狂戦士Shikomeを8体召喚します|
|Conjuration Lv4|Ghost General|&amp;ref(Spell/P_Death.jpg,nolink,25x25,Death);3||&amp;ref(Spell/V_Death.jpg,nolink,25x25,Death Gem);10|儀式/陸上専用|指揮官召喚|
|~|~|&gt;|&gt;|&gt;|&gt;|破滅の剣を持つ武者の亡霊Shuraを召喚します|
|Conjuration Lv5|Contact Dai Tengu|&amp;ref(Spell/P_Air.jpg,nolink,25x25,Air);2|&amp;ref(Spell/P_Earth.jpg,nolink,25x25,Earth);1|&amp;ref(Spell/V_Air.jpg,nolink,25x25,Air Gem);55|儀式/陸上専用|軍団召喚|
|~|~|&gt;|&gt;|&gt;|&gt;|Tengu Warriorを10体、Karasu Tenguを10体とその指揮官Dai Tenguを召喚します|
|Conjuration Lv5|Contact Nushi|&amp;ref(Spell/P_Water.jpg,nolink,25x25,Water);2|&amp;ref(Spell/P_Nature.jpg,nolink,25x25,Nature);1|&amp;ref(Spell/V_Water.jpg,nolink,25x25,Water Gem);25|儀式/沼地限定|指揮官召喚|
|~|~|&gt;|&gt;|&gt;|&gt;|優れた魔力を持つが州を離れられない沼の主Nushiを召喚します|
|Conjuration Lv6|Summon Gozu Mezu|&amp;ref(Spell/P_Death.jpg,nolink,25x25,Death);3||&amp;ref(Spell/V_Death.jpg,nolink,25x25,Death Gem);7|儀式/陸上専用|兵士召喚|
|~|~|&gt;|&gt;|&gt;|&gt;|魔法の武器を持つOx-headとHorse-faceを1体ずつ召喚します|
|Alteration Lv6|End of Weakness|&amp;ref(Spell/P_Earth.jpg,nolink,25x25,Earth);2||&amp;ref(Spell/V_Earth.jpg,nolink,25x25,Earth Gem);1|戦闘/陸上専用|全体強化|
|~|~|&gt;|&gt;|&gt;|&gt;|味方のデーモン全員の皮膚を変化させ防御力を10まで増加させます|
|Thaumaturgy Lv6|End of Culture|&amp;ref(Spell/P_Fire.jpg,nolink,25x25,Fire);5||&amp;ref(Spell/V_Fire.jpg,nolink,25x25,Fire Gem);60|儀式/水陸両用|世界呪附|
|~|~|&gt;|&gt;|&gt;|&gt;|鬼の生産頻度を高め支配圏外へも混沌を広めます|
***固有アイテム
なし
**聖職
***支配圏特殊効果
寺院から各種のOniを自動生産
***聖職者特殊能力
なし
</v>
      </c>
    </row>
    <row r="24" spans="1:29" x14ac:dyDescent="0.15">
      <c r="A24" t="s">
        <v>2908</v>
      </c>
      <c r="B24" t="s">
        <v>2952</v>
      </c>
      <c r="C24" t="s">
        <v>2953</v>
      </c>
      <c r="D24" t="s">
        <v>3092</v>
      </c>
      <c r="E24" s="10" t="s">
        <v>7811</v>
      </c>
      <c r="F24" s="10" t="s">
        <v>7665</v>
      </c>
      <c r="H24" t="s">
        <v>3110</v>
      </c>
      <c r="L24" t="s">
        <v>3120</v>
      </c>
      <c r="M24" t="s">
        <v>3121</v>
      </c>
      <c r="O24">
        <v>3</v>
      </c>
      <c r="Q24">
        <v>0</v>
      </c>
      <c r="S24">
        <v>500</v>
      </c>
      <c r="U24">
        <v>400</v>
      </c>
      <c r="W24" t="s">
        <v>7666</v>
      </c>
      <c r="X24" t="s">
        <v>7667</v>
      </c>
      <c r="Z24" t="str">
        <f t="shared" si="0"/>
        <v>|BGCOLOR(#FDFDFD):[[&amp;ref(Hinnom.jpg,nolink,50x65,Hinnom, Sons of the Fallen);&gt;./Hinnom]]</v>
      </c>
      <c r="AA24" t="str">
        <f t="shared" ca="1" si="1"/>
        <v>|BGCOLOR(#FAEBD7):[[''Hinnom''&gt;./Hinnom]]</v>
      </c>
      <c r="AB24"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v>
      </c>
      <c r="AC24" t="str">
        <f ca="1">CONCATENATE("*",B24,", ",C24,CHAR(10),E24,CHAR(10),"**国勢",CHAR(10),"|種族|",F24,"|",CHAR(10),"|経済|",G24,"|",CHAR(10),"|気候|",IF(H24&lt;&gt;"",REPT(SUBSTITUTE(SUBSTITUTE(LEFT(H24,4),"Heat","&amp;ref(Spell/S_Heat.jpg,nolink,25x25,Heat);"),"Cold","&amp;ref(Spell/S_Cold.jpg,nolink,25x25,Cold);"),RIGHT(H24,1)),""),"|",CHAR(10),"|祝福|",SUBSTITUTE(SUBSTITUTE(SUBSTITUTE(SUBSTITUTE(SUBSTITUTE(SUBSTITUTE(SUBSTITUTE(SUBSTITUTE(J24,"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24&amp;" "&amp;B24&amp;" 指揮官 S",Troops!$A:$A,0)&amp;":AJ"&amp;MATCH(A24&amp;" "&amp;B24&amp;" 指揮官 E",Troops!$A:$A,0))),myConcat(INDIRECT("Troops!AJ"&amp;MATCH(A24&amp;" "&amp;B24&amp;" 指揮官 S",Troops!$A:$A,0)))),CHAR(10),"***兵士",CHAR(10),"|名称|種別|コスト|&gt;|雇用条件|指揮枠|行軍|",CHAR(10),IFERROR(myConcat(INDIRECT("Troops!AJ"&amp;MATCH(A24&amp;" "&amp;B24&amp;" 兵士 S",Troops!$A:$A,0)&amp;":AJ"&amp;MATCH(A24&amp;" "&amp;B24&amp;" 兵士 E",Troops!$A:$A,0))),myConcat(INDIRECT("Troops!AJ"&amp;MATCH(A24&amp;" "&amp;B24&amp;" 指揮官 S",Troops!$A:$A,0)))),"**守備隊",CHAR(10),"|種別|指揮官|兵士|備考|",CHAR(10),IFERROR(myConcat(INDIRECT("Defence!H"&amp;MATCH(A24&amp;" "&amp;B24&amp;" S",Defence!$A:$A,0)&amp;":H"&amp;MATCH(A24&amp;" "&amp;B24&amp;" E",Defence!$A:$A,0))),myConcat(INDIRECT("Defence!H"&amp;MATCH(A24&amp;" "&amp;B24&amp;" S",Defence!$A:$A,0)))),CHAR(10),"**建造物",CHAR(10),"***首都要塞",CHAR(10),"|名称|管理力|指揮官雇用|兵士雇用|食糧庫|守備隊倍率|防壁強度|",CHAR(10),VLOOKUP(L24,Fort!$D:$M,10,FALSE),CHAR(10),"***陸上要塞",CHAR(10),"|名称|建造費|工期|管理力|指揮官雇用|兵士雇用|食糧庫|守備隊倍率|防壁強度|",CHAR(10),IF(R24="",IFERROR(myConcat(INDIRECT("Fort!N"&amp;MATCH(M24&amp;"1",Fort!$A:$A,0)&amp;":N"&amp;MATCH(M24&amp;O24,Fort!$A:$A,0))),myConcat(INDIRECT("Fort!N"&amp;MATCH(N24&amp;"1",Fort!$A:$A,0)))),IFERROR(myConcat(INDIRECT("Fort!O"&amp;MATCH(M24&amp;"1",Fort!$A:$A,0)&amp;":O"&amp;MATCH(M24&amp;O24,Fort!$A:$A,0))),myConcat(INDIRECT("Fort!O"&amp;MATCH(N24&amp;"1",Fort!$A:$A,0))))),CHAR(10),"***水中要塞",CHAR(10),IF(R24="",IFERROR("|名称|建造費|工期|管理力|指揮官雇用|兵士雇用|食糧庫|守備隊倍率|防壁強度|"&amp;CHAR(10)&amp;IFERROR(myConcat(INDIRECT("Fort!N"&amp;MATCH(N24&amp;"1",Fort!$A:$A,0)&amp;":N"&amp;MATCH(N24&amp;P24,Fort!$A:$A,0))),myConcat(INDIRECT("Fort!N"&amp;MATCH(N24&amp;"1",Fort!$A:$A,0)))),"建造不可"),IFERROR("|名称|建造費|工期|管理力|指揮官雇用|兵士雇用|食糧庫|守備隊倍率|防壁強度|"&amp;CHAR(10)&amp;IFERROR(myConcat(INDIRECT("Fort!O"&amp;MATCH(N24&amp;"1",Fort!$A:$A,0)&amp;":O"&amp;MATCH(N24&amp;P24,Fort!$A:$A,0))),myConcat(INDIRECT("Fort!O"&amp;MATCH(N24&amp;"1",Fort!$A:$A,0)))),"建造不可")),CHAR(10),"***研究所と寺院",CHAR(10),"|設備|費用|特殊効果|",CHAR(10),"|研究所|",IF(S24&lt;&gt;500,"''"&amp;S24&amp;"''",S24),"|",T24,"|",CHAR(10),"|寺院|",IF(U24&lt;&gt;400,"''"&amp;U24&amp;"''",U24),"|",V24,"|",CHAR(10),"**魔法",CHAR(10),"***魔法資源",CHAR(10),"|魔法土地|",W24,"|",CHAR(10),"|宝石収入|",SUBSTITUTE(SUBSTITUTE(SUBSTITUTE(SUBSTITUTE(SUBSTITUTE(SUBSTITUTE(SUBSTITUTE(SUBSTITUTE(X24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Slave);"),"|",CHAR(10),"|特殊機能|",Y24,"|",CHAR(10),"***魔法技能",CHAR(10),"|名称|雇用|固定魔力|変動魔力|研究力|特殊能力|",CHAR(10),IFERROR(myConcat(INDIRECT("MagicSkill!AM"&amp;MATCH(A24&amp;" "&amp;B24&amp;" S",MagicSkill!$A:$A,0)&amp;":AM"&amp;MATCH(A24&amp;" "&amp;B24&amp;" E",MagicSkill!$A:$A,0))),myConcat(INDIRECT("MagicSkill!AM"&amp;MATCH(A24&amp;" "&amp;B24&amp;" S",MagicSkill!$A:$A,0)))),CHAR(10),"***固有呪文",CHAR(10),IFERROR(CHAR(10)&amp;"|領域|名称|主系統|副系統|消費|使用場面|簡易分類|"&amp;CHAR(10)&amp;IFERROR(myConcat(INDIRECT("NationalSpellWork!E"&amp;MATCH(A24&amp;" "&amp;B24&amp;" S",NationalSpellWork!$A:$A,0)&amp;":E"&amp;MATCH(A24&amp;" "&amp;B24&amp;" E",NationalSpellWork!$A:$A,0))),myConcat(INDIRECT("NationalSpellWork!E"&amp;MATCH(A24&amp;" "&amp;B24&amp;" S",NationalSpellWork!$A:$A,0)))),"なし"),CHAR(10),"***固有アイテム",CHAR(10),IFERROR(IFERROR(myConcat(INDIRECT("NationalItemWork!E"&amp;MATCH(A24&amp;" "&amp;B24&amp;" S",NationalItemWork!$A:$A,0)&amp;":E"&amp;MATCH(A24&amp;" "&amp;B24&amp;" E",NationalItemWork!$A:$A,0))),myConcat(INDIRECT("NationalItemWork!E"&amp;MATCH(A24&amp;" "&amp;B24&amp;" S",NationalItemWork!$A:$A,0)))),"なし"),CHAR(10),"**聖職",CHAR(10),"***支配圏特殊効果",CHAR(10),IF(I24&lt;&gt;"",I24,"なし"),CHAR(10),"***聖職者特殊能力",CHAR(10),IF(K24&lt;&gt;"",K24,"なし"),CHAR(10))</f>
        <v xml:space="preserve">*Hinnom, Sons of the Fallen
Hinnomは、巨人が住む乾燥した荒地です。
時の黎明には、天の輝きに満ちた六体の天使が、この地の巨人たちを助け、教示するために神聖なるHermon山へと降臨しました。
Avviteは心身ともに強く、美しい人々でした。
彼らは優れた生徒であり、その文化は天使の看視者、Grigoriの指導の下で全盛を迎えました。
しかし程なく、天使たちはAvviteに魅了され、彼らに教えてはならないものを教えました。
Avviteの美しさに誘われ、彼らはその娘たちを妻として娶り、天の権勢の前に大罪を犯しました。
彼らの子供たちは神の如き力を持つ巨人、Nephilで、彼らは世界にとって忌まわしきものでした。
天使たちはその罪のために地獄の領域へと幽閉されましたが、Nephilらは部分的にこの世の存在であり、天の権勢によって追放することはできませんでした。
Nephilらは自らをAvviteを統べる王とし、そして彼らはRephaiteとして知られるようになる息子たちの父となりました。
Nephilとその息子たちは不自然な食欲を持ち、食物、家畜、獣、そして最後には自身の子供たちを平らげました。
時と共に、Nephilらは目的を求めてHinnomを去り、その息子たちにAvviteの支配を委ねました。
**国勢
|種族|ホリテ、アビテ、レファイト|
|経済||
|気候|&amp;ref(Spell/S_Heat.jpg,nolink,25x25,Heat);&amp;ref(Spell/S_Heat.jpg,nolink,25x25,Heat);|
|祝福||
**正規軍
***指揮官
|名称|種別|コスト|&gt;|雇用条件|指揮能力|行軍|
|BGCOLOR(#F5F5F5):Horite Shaman|魔術師|&amp;ref(Nation/C_Gold.jpg,nolink,25x25,Gold);90&amp;ref(Nation/C_Resource.jpg,nolink,25x25,Resource);2&amp;ref(Nation/C_Command.jpg,nolink,25x25,Commander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Leadership);10&amp;ref(Nation/UndeadLead.jpg,nolink,25x25,Undead Leadership);30|18&amp;ref(Nation/Mountain-Survival.jpg,nolink,25x25,Mountain Survival);&amp;ref(Nation/Wasteland-Survival.jpg,nolink,25x25,Wasteland Survival);|
|~|&gt;|&gt;|&gt;|&gt;|&gt;|BGCOLOR(#F5F5F5):地、死、緑の魔法技能を持つ。研究向けではない|
|BGCOLOR(#F5F5F5):Avvite Scout|斥候|&amp;ref(Nation/C_Gold.jpg,nolink,25x25,Gold);40&amp;ref(Nation/C_Resource.jpg,nolink,25x25,Resource);16&amp;ref(Nation/C_Command.jpg,nolink,25x25,Commander Point);1|&amp;ref(Nation/R_Fort.jpg,nolink,25x25,Land Fortress);|||18&amp;ref(Nation/Stealthy.jpg,nolink,25x25,Stealthy (50));&amp;ref(Nation/Forest-Survival.jpg,nolink,25x25,Forest Survival);&amp;ref(Nation/Mountain-Survival.jpg,nolink,25x25,Mountain Survival);&amp;ref(Nation/Wasteland-Survival.jpg,nolink,25x25,Wasteland Survival);|
|~|&gt;|&gt;|&gt;|&gt;|&gt;|BGCOLOR(#F5F5F5):高価な斥候。足は速く巨体を思えば隠れるのは上手いほう|
|BGCOLOR(#F5F5F5):Avvite Commander|指揮官|&amp;ref(Nation/C_Gold.jpg,nolink,25x25,Gold);85&amp;ref(Nation/C_Resource.jpg,nolink,25x25,Resource);26&amp;ref(Nation/C_Command.jpg,nolink,25x25,Commander Point);1|&amp;ref(Nation/R_Fort.jpg,nolink,25x25,Land Fortress);||&amp;ref(Nation/Squad.jpg,nolink,25x25,Squad);3&amp;ref(Nation/LivingLead.jpg,nolink,25x25,Leadership);80|14&amp;ref(Nation/Wasteland-Survival.jpg,nolink,25x25,Wasteland Survival);|
|~|&gt;|&gt;|&gt;|&gt;|&gt;|BGCOLOR(#F5F5F5):標準的な指揮官。指揮能力は高め|
|BGCOLOR(#F5F5F5):Qedesim|聖職者&amp;ref(Nation/Sacred.jpg,nolink,25x25,Sacred);|&amp;ref(Nation/C_Gold.jpg,nolink,25x25,Gold);65&amp;ref(Nation/C_Resource.jpg,nolink,25x25,Resource);2&amp;ref(Nation/C_Command.jpg,nolink,25x25,Commander Point);1|&amp;ref(Nation/R_Fort.jpg,nolink,25x25,Land Fortress);|&amp;ref(Spell/P_Holy.jpg,nolink,25x25,Temple Needed);||18&amp;ref(Nation/Wasteland-Survival.jpg,nolink,25x25,Wasteland Survival);|
|~|&gt;|&gt;|&gt;|&gt;|&gt;|BGCOLOR(#F5F5F5):レベル1の聖職者。巨人なので丈夫ではある|
|BGCOLOR(#F5F5F5):Qedesot|聖職者&amp;ref(Nation/Sacred.jpg,nolink,25x25,Sacred);|&amp;ref(Nation/C_Gold.jpg,nolink,25x25,Gold);70&amp;ref(Nation/C_Resource.jpg,nolink,25x25,Resource);2&amp;ref(Nation/C_Command.jpg,nolink,25x25,Commander Point);1|&amp;ref(Nation/R_Fort.jpg,nolink,25x25,Land Fortress);|&amp;ref(Spell/P_Holy.jpg,nolink,25x25,Temple Needed);|&amp;ref(Nation/Squad.jpg,nolink,25x25,Squad);1&amp;ref(Nation/LivingLead.jpg,nolink,25x25,Leadership);10|18&amp;ref(Nation/Wasteland-Survival.jpg,nolink,25x25,Wasteland Survival);|
|~|&gt;|&gt;|&gt;|&gt;|&gt;|BGCOLOR(#F5F5F5):レベル1の聖職者。こちらは少数の兵は連れられる|
|BGCOLOR(#F5F5F5):Acha|魔術師|&amp;ref(Nation/C_Gold.jpg,nolink,25x25,Gold);160&amp;ref(Nation/C_Resource.jpg,nolink,25x25,Resource);2&amp;ref(Nation/C_Command.jpg,nolink,25x25,Commander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Leadership);10|18&amp;ref(Nation/Wasteland-Survival.jpg,nolink,25x25,Wasteland Survival);|
|~|&gt;|&gt;|&gt;|&gt;|&gt;|BGCOLOR(#F5F5F5):緑の魔法技能を持つ。優れた治療技術も保有|
|BGCOLOR(#F5F5F5):Ammi|魔術師|&amp;ref(Nation/C_Gold.jpg,nolink,25x25,Gold);120&amp;ref(Nation/C_Resource.jpg,nolink,25x25,Resource);2&amp;ref(Nation/C_Command.jpg,nolink,25x25,Commander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Leadership);10+|18&amp;ref(Nation/Wasteland-Survival.jpg,nolink,25x25,Wasteland Survival);|
|~|&gt;|&gt;|&gt;|&gt;|&gt;|BGCOLOR(#F5F5F5):火風地星から一系統を持つ。優れた占師でもある|
|BGCOLOR(#F5F5F5):Kohen|聖職者&amp;ref(Nation/Sacred.jpg,nolink,25x25,Sacred);|&amp;ref(Nation/C_Gold.jpg,nolink,25x25,Gold);240&amp;ref(Nation/C_Resource.jpg,nolink,25x25,Resource);8&amp;ref(Nation/C_Command.jpg,nolink,25x25,Commander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Leadership);5+&amp;ref(Nation/UndeadLead.jpg,nolink,25x25,Undead Leadership);5|22&amp;ref(Nation/Wasteland-Survival.jpg,nolink,25x25,Wasteland Survival);|
|~|&gt;|&gt;|&gt;|&gt;|&gt;|BGCOLOR(#F5F5F5):レベル1の聖職者。血などの魔法技能を持つ。Rephaimは州に騒乱を招く|
|BGCOLOR(#F5F5F5):Melqart|聖職者&amp;ref(Nation/Sacred.jpg,nolink,25x25,Sacred);|&amp;ref(Nation/C_Gold.jpg,nolink,25x25,Gold);485&amp;ref(Nation/C_Resource.jpg,nolink,25x25,Resource);101&amp;ref(Nation/C_Command.jpg,nolink,25x25,Commander Point);4|&amp;ref(Nation/R_Capital.jpg,nolink,25x25,National Capital);|&amp;ref(Spell/P_Research.jpg,nolink,25x25,Lab Needed);&amp;ref(Spell/P_Holy.jpg,nolink,25x25,Temple Needed);|&amp;ref(Nation/Squad.jpg,nolink,25x25,Squad);5&amp;ref(Nation/LivingLead.jpg,nolink,25x25,Leadership);160+&amp;ref(Nation/MagicLead.jpg,nolink,25x25,Magic Leadership);25+&amp;ref(Nation/UndeadLead.jpg,nolink,25x25,Undead Leadership);15|20&amp;ref(Nation/Wasteland-Survival.jpg,nolink,25x25,Wasteland Survival);|
|~|&gt;|&gt;|&gt;|&gt;|&gt;|BGCOLOR(#F5F5F5):レベル1の聖職者。血などの魔法、極めて高い指揮能力と戦闘力を持つ|
|BGCOLOR(#F5F5F5):Ba'al|聖職者&amp;ref(Nation/Sacred.jpg,nolink,25x25,Sacred);|&amp;ref(Nation/C_Gold.jpg,nolink,25x25,Gold);455&amp;ref(Nation/C_Resource.jpg,nolink,25x25,Resource);3&amp;ref(Nation/C_Command.jpg,nolink,25x25,Commander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Leadership);25+&amp;ref(Nation/UndeadLead.jpg,nolink,25x25,Undead Leadership);10+|22&amp;ref(Nation/Wasteland-Survival.jpg,nolink,25x25,Wasteland Survival);|
|~|&gt;|&gt;|&gt;|&gt;|&gt;|BGCOLOR(#F5F5F5):レベル1の聖職者。血などの魔法と高い指揮能力を持つ|
***兵士
|名称|種別|コスト|&gt;|雇用条件|指揮枠|行軍|
|BGCOLOR(#F5F5F5):Enkidu Slave|歩兵|&amp;ref(Nation/C_Gold.jpg,nolink,25x25,Gold);11&amp;ref(Nation/C_Resource.jpg,nolink,25x25,Resource);2&amp;ref(Nation/C_Recruitment.jpg,nolink,25x25,Recruitment Point);3|&amp;ref(Nation/R_Fort.jpg,nolink,25x25,Land Fortress);||&amp;ref(Nation/LivingLead.jpg,nolink,25x25,Living);&amp;ref(Nation/Slave.jpg,nolink,25x25,Slave);|12|
|~|&gt;|&gt;|&gt;|&gt;|&gt;|BGCOLOR(#F5F5F5):毛皮だけ纏った奴隷。少々丈夫な肉壁以外にはなり得ない|
|BGCOLOR(#F5F5F5):Horite|歩兵|&amp;ref(Nation/C_Gold.jpg,nolink,25x25,Gold);20&amp;ref(Nation/C_Resource.jpg,nolink,25x25,Resource);1&amp;ref(Nation/C_Recruitment.jpg,nolink,25x25,Recruitment Point);4|&amp;ref(Nation/R_Fort.jpg,nolink,25x25,Land Fortress);||&amp;ref(Nation/LivingLead.jpg,nolink,25x25,Living);|16&amp;ref(Nation/Mountain-Survival.jpg,nolink,25x25,Mountain Survival);&amp;ref(Nation/Wasteland-Survival.jpg,nolink,25x25,Wasteland Survival);|
|~|&gt;|&gt;|&gt;|&gt;|&gt;|BGCOLOR(#F5F5F5):大棍棒を持つ軽歩兵。熱や冷気、暗闇に多少の耐性を持つ|
|BGCOLOR(#F5F5F5):Horite Hunter|歩兵|&amp;ref(Nation/C_Gold.jpg,nolink,25x25,Gold);23&amp;ref(Nation/C_Resource.jpg,nolink,25x25,Resource);4&amp;ref(Nation/C_Recruitment.jpg,nolink,25x25,Recruitment Point);13|&amp;ref(Nation/R_Fort.jpg,nolink,25x25,Land Fortress);||&amp;ref(Nation/LivingLead.jpg,nolink,25x25,Living);|16&amp;ref(Nation/Mountain-Survival.jpg,nolink,25x25,Mountain Survival);&amp;ref(Nation/Wasteland-Survival.jpg,nolink,25x25,Wasteland Survival);|
|~|&gt;|&gt;|&gt;|&gt;|&gt;|BGCOLOR(#F5F5F5):槍と網を持つ軽歩兵。中型までの敵を捕縛してくれる|
|BGCOLOR(#F5F5F5):Horite Champion|歩兵|&amp;ref(Nation/C_Gold.jpg,nolink,25x25,Gold);25&amp;ref(Nation/C_Resource.jpg,nolink,25x25,Resource);2&amp;ref(Nation/C_Recruitment.jpg,nolink,25x25,Recruitment Point);10|&amp;ref(Nation/R_Fort.jpg,nolink,25x25,Land Fortress);||&amp;ref(Nation/LivingLead.jpg,nolink,25x25,Living);|16&amp;ref(Nation/Mountain-Survival.jpg,nolink,25x25,Mountain Survival);&amp;ref(Nation/Wasteland-Survival.jpg,nolink,25x25,Wasteland Survival);|
|~|&gt;|&gt;|&gt;|&gt;|&gt;|BGCOLOR(#F5F5F5):大棍棒を持つ軽歩兵。攻撃力は侮り難い|
|BGCOLOR(#F5F5F5):Avvite Light Infantry|歩兵|&amp;ref(Nation/C_Gold.jpg,nolink,25x25,Gold);25&amp;ref(Nation/C_Resource.jpg,nolink,25x25,Resource);14&amp;ref(Nation/C_Recruitment.jpg,nolink,25x25,Recruitment Point);15|&amp;ref(Nation/R_Fort.jpg,nolink,25x25,Land Fortress);||&amp;ref(Nation/LivingLead.jpg,nolink,25x25,Living);|16&amp;ref(Nation/Wasteland-Survival.jpg,nolink,25x25,Wasteland Survival);|
|~|&gt;|&gt;|&gt;|&gt;|&gt;|BGCOLOR(#F5F5F5):槍、投槍、盾を持つ歩兵。大きさに見合う能力は備えている|
|BGCOLOR(#F5F5F5):Avvite Spearman|歩兵|&amp;ref(Nation/C_Gold.jpg,nolink,25x25,Gold);25&amp;ref(Nation/C_Resource.jpg,nolink,25x25,Resource);23&amp;ref(Nation/C_Recruitment.jpg,nolink,25x25,Recruitment Point);15|&amp;ref(Nation/R_Fort.jpg,nolink,25x25,Land Fortress);||&amp;ref(Nation/LivingLead.jpg,nolink,25x25,Living);|12&amp;ref(Nation/Wasteland-Survival.jpg,nolink,25x25,Wasteland Survival);|
|~|&gt;|&gt;|&gt;|&gt;|&gt;|BGCOLOR(#F5F5F5):槍、投槍、盾を持つ歩兵。防具が強化されている|
|BGCOLOR(#F5F5F5):Avvite Swordsman|歩兵|&amp;ref(Nation/C_Gold.jpg,nolink,25x25,Gold);25&amp;ref(Nation/C_Resource.jpg,nolink,25x25,Resource);25&amp;ref(Nation/C_Recruitment.jpg,nolink,25x25,Recruitment Point);15|&amp;ref(Nation/R_Fort.jpg,nolink,25x25,Land Fortress);||&amp;ref(Nation/LivingLead.jpg,nolink,25x25,Living);|12&amp;ref(Nation/Wasteland-Survival.jpg,nolink,25x25,Wasteland Survival);|
|~|&gt;|&gt;|&gt;|&gt;|&gt;|BGCOLOR(#F5F5F5):長剣と盾を持つ歩兵。巨人の力もあって一撃は重い|
|BGCOLOR(#F5F5F5):Avvite Heavy Archer|射手|&amp;ref(Nation/C_Gold.jpg,nolink,25x25,Gold);25&amp;ref(Nation/C_Resource.jpg,nolink,25x25,Resource);35&amp;ref(Nation/C_Recruitment.jpg,nolink,25x25,Recruitment Point);15|&amp;ref(Nation/R_Fort.jpg,nolink,25x25,Land Fortress);||&amp;ref(Nation/LivingLead.jpg,nolink,25x25,Living);|10&amp;ref(Nation/Wasteland-Survival.jpg,nolink,25x25,Wasteland Survival);|
|~|&gt;|&gt;|&gt;|&gt;|&gt;|BGCOLOR(#F5F5F5):大弓を使う巨人。精度は並だが威力は大したもの|
|BGCOLOR(#F5F5F5):Avvite Horn Blower|旗手|&amp;ref(Nation/C_Gold.jpg,nolink,25x25,Gold);35&amp;ref(Nation/C_Resource.jpg,nolink,25x25,Resource);25&amp;ref(Nation/C_Recruitment.jpg,nolink,25x25,Recruitment Point);24|&amp;ref(Nation/R_Fort.jpg,nolink,25x25,Land Fortress);||&amp;ref(Nation/LivingLead.jpg,nolink,25x25,Living);|16&amp;ref(Nation/Wasteland-Survival.jpg,nolink,25x25,Wasteland Survival);|
|~|&gt;|&gt;|&gt;|&gt;|&gt;|BGCOLOR(#F5F5F5):所属部隊の士気を高める軍楽隊。要塞包囲にも利用できる|
|BGCOLOR(#F5F5F5):Avvite Charioteer|戦車|&amp;ref(Nation/C_Gold.jpg,nolink,25x25,Gold);75&amp;ref(Nation/C_Resource.jpg,nolink,25x25,Resource);31&amp;ref(Nation/C_Recruitment.jpg,nolink,25x25,Recruitment Point);51|&amp;ref(Nation/R_Fort.jpg,nolink,25x25,Land Fortress);||&amp;ref(Nation/LivingLead.jpg,nolink,25x25,Living);|18&amp;ref(Nation/Wasteland-Survival.jpg,nolink,25x25,Wasteland Survival);|
|~|&gt;|&gt;|&gt;|&gt;|&gt;|BGCOLOR(#F5F5F5):敵を蹂躙する巨大戦車。少々鈍いが大きさは利点になる|
|BGCOLOR(#F5F5F5):Dawn Guard|歩兵|&amp;ref(Nation/C_Gold.jpg,nolink,25x25,Gold);40&amp;ref(Nation/C_Resource.jpg,nolink,25x25,Resource);32&amp;ref(Nation/C_Recruitment.jpg,nolink,25x25,Recruitment Point);28|&amp;ref(Nation/R_Fort.jpg,nolink,25x25,Land Fortress);||&amp;ref(Nation/LivingLead.jpg,nolink,25x25,Living);|12&amp;ref(Nation/Wasteland-Survival.jpg,nolink,25x25,Wasteland Survival);|
|~|&gt;|&gt;|&gt;|&gt;|&gt;|BGCOLOR(#F5F5F5):魔法の長剣と盾を持つ歩兵。高い技量を持ち護衛も得意|
|BGCOLOR(#F5F5F5):Rephaite Warrior|歩兵&amp;ref(Nation/Sacred.jpg,nolink,25x25,Sacred);|&amp;ref(Nation/C_Gold.jpg,nolink,25x25,Gold);115&amp;ref(Nation/C_Resource.jpg,nolink,25x25,Resource);53&amp;ref(Nation/C_Recruitment.jpg,nolink,25x25,Recruitment Point);27|&amp;ref(Nation/R_Capital.jpg,nolink,25x25,National Capital);|&amp;ref(Spell/P_Holy.jpg,nolink,25x25,Temple Needed);|&amp;ref(Nation/LivingLead.jpg,nolink,25x25,Living);|16&amp;ref(Nation/Wasteland-Survival.jpg,nolink,25x25,Wasteland Survival);|
|~|&gt;|&gt;|&gt;|&gt;|&gt;|BGCOLOR(#F5F5F5):魔法の長剣と盾を持つ重歩兵。巨大で相応に強いが州を荒らす|
**守備隊
|種別|指揮官|兵士|備考|
|陸上下位|Avvite Commander|Avvite Light Infantry:5　Avvite Swordsman:3||
|陸上上位|Kohen|Avvite Heavy Archer:5||
|陸上要塞|Avvite Commander|Avvite Heavy Archer:4||
**建造物
***首都要塞
|名称|管理力|指揮官雇用|兵士雇用|食糧庫|守備隊倍率|防壁強度|
|Giant Castle|45|+1|+100%|1500|3|750|
***陸上要塞
|名称|建造費|工期|管理力|指揮官雇用|兵士雇用|食糧庫|守備隊倍率|防壁強度|
|Giant Palisades|600|4|15|+0|+50%|100|1|100|
|Giant Fortress|450|3|30|+1|+75%|500|2|500|
|Giant Castle|450|3|45|+1|+100%|1500|3|750|
***水中要塞
建造不可
***研究所と寺院
|設備|費用|特殊効果|
|研究所|500||
|寺院|400||
**魔法
***魔法資源
|魔法土地|Mount Hermon, Gomorrah|
|宝石収入|&amp;ref(Spell/V_Fire.jpg,nolink,25x25,Fire Gem);2&amp;ref(Spell/V_Earth.jpg,nolink,25x25,Earth Gem);2&amp;ref(Spell/V_Astral.jpg,nolink,25x25,Astral Pearl);1&amp;ref(Spell/V_Blood.jpg,nolink,25x25,Blood Slave);2|
|特殊機能||
***魔法技能
|名称|雇用|固定魔力|変動魔力|研究力|特殊能力|
|Horite Shaman|&amp;ref(Nation/R_Fort.jpg,nolink,25x25,Land Fortress);|&amp;ref(Spell/P_Earth.jpg,nolink,25x25,Earth);1&amp;ref(Spell/P_Death.jpg,nolink,25x25,Death);1&amp;ref(Spell/P_Nature.jpg,nolink,25x25,Nature);1||&amp;ref(Spell/P_Research.jpg,nolink,25x25,Research);5|&amp;ref(Nation/Inept-Researcher.jpg,nolink,25x25,Inept Researcher (-6));|
|Qedesim|&amp;ref(Nation/R_Fort.jpg,nolink,25x25,Land Fortress);|&amp;ref(Spell/P_Holy.jpg,nolink,25x25,Holy);1|||&amp;ref(Nation/Sacred.jpg,nolink,25x25,Sacred);|
|Qedesot|&amp;ref(Nation/R_Fort.jpg,nolink,25x25,Land Fortress);|&amp;ref(Spell/P_Holy.jpg,nolink,25x25,Holy);1|||&amp;ref(Nation/Sacred.jpg,nolink,25x25,Sacred);|
|Acha|&amp;ref(Nation/R_Fort.jpg,nolink,25x25,Land Fortress);|&amp;ref(Spell/P_Nature.jpg,nolink,25x25,Nature);2||&amp;ref(Spell/P_Research.jpg,nolink,25x25,Research);9|&amp;ref(Nation/Healer.jpg,nolink,25x25,Healer (2));|
|Ammi|&amp;ref(Nation/R_Fort.jpg,nolink,25x25,Land Fortress);||&amp;ref(Spell/P_Fire.jpg,nolink,25x25,Fire);&amp;ref(Spell/P_Air.jpg,nolink,25x25,Air);&amp;ref(Spell/P_Earth.jpg,nolink,25x25,Earth);&amp;ref(Spell/P_Astral.jpg,nolink,25x25,Astral);+2:100%|&amp;ref(Spell/P_Research.jpg,nolink,25x25,Research);9|&amp;ref(Nation/Fortune-Teller.jpg,nolink,25x25,Fortune Teller (15));|
|Kohen|&amp;ref(Nation/R_Fort.jpg,nolink,25x25,Land Fortress);|&amp;ref(Spell/P_Blood.jpg,nolink,25x25,Blood);1&amp;ref(Spell/P_Holy.jpg,nolink,25x25,Holy);1|&amp;ref(Spell/P_Fire.jpg,nolink,25x25,Fire);&amp;ref(Spell/P_Earth.jpg,nolink,25x25,Earth);&amp;ref(Spell/P_Astral.jpg,nolink,25x25,Astral);+1:100%|&amp;ref(Spell/P_Research.jpg,nolink,25x25,Research);9|&amp;ref(Nation/Sacred.jpg,nolink,25x25,Sacred);|
|Melqart|&amp;ref(Nation/R_Capital.jpg,nolink,25x25,National Capital);|&amp;ref(Spell/P_Blood.jpg,nolink,25x25,Blood);3&amp;ref(Spell/P_Holy.jpg,nolink,25x25,Holy);1|&amp;ref(Spell/P_Fire.jpg,nolink,25x25,Fire);&amp;ref(Spell/P_Earth.jpg,nolink,25x25,Earth);&amp;ref(Spell/P_Astral.jpg,nolink,25x25,Astral);+2:100%|&amp;ref(Spell/P_Research.jpg,nolink,25x25,Research);15|&amp;ref(Nation/Blood-Searcher.jpg,nolink,25x25,Blood Searcher (3));&amp;ref(Nation/Adept-Sacrificer.jpg,nolink,25x25,Adept Sacrificer (3));&amp;ref(Nation/Sacred.jpg,nolink,25x25,Sacred);|
|Ba'al|&amp;ref(Nation/R_Capital.jpg,nolink,25x25,National Capital);|&amp;ref(Spell/P_Blood.jpg,nolink,25x25,Blood);2&amp;ref(Spell/P_Holy.jpg,nolink,25x25,Holy);1|&amp;ref(Spell/P_Fire.jpg,nolink,25x25,Fire);&amp;ref(Spell/P_Earth.jpg,nolink,25x25,Earth);&amp;ref(Spell/P_Astral.jpg,nolink,25x25,Astral);+3:100%&amp;br;&amp;ref(Spell/P_Fire.jpg,nolink,25x25,Fire);&amp;ref(Spell/P_Earth.jpg,nolink,25x25,Earth);&amp;ref(Spell/P_Astral.jpg,nolink,25x25,Astral);&amp;ref(Spell/P_Blood.jpg,nolink,25x25,Blood);+1:10%|&amp;ref(Spell/P_Research.jpg,nolink,25x25,Research);15|&amp;ref(Nation/Sacred.jpg,nolink,25x25,Sacred);|
|Grigori (Azazel)|&amp;ref(Nation/Unique.jpg,nolink,25x25,Ritual Spell (Unique Unit));|&amp;ref(Spell/P_Fire.jpg,nolink,25x25,Fire);3&amp;ref(Spell/P_Earth.jpg,nolink,25x25,Earth);2&amp;ref(Spell/P_Astral.jpg,nolink,25x25,Astral);4&amp;ref(Spell/P_Blood.jpg,nolink,25x25,Blood);5&amp;ref(Spell/P_Holy.jpg,nolink,25x25,Holy);4||&amp;ref(Spell/P_Research.jpg,nolink,25x25,Research);33|&amp;ref(Nation/Sacred.jpg,nolink,25x25,Sacred);|
|Grigori (Semyaza)|&amp;ref(Nation/Unique.jpg,nolink,25x25,Ritual Spell (Unique Unit));|&amp;ref(Spell/P_Astral.jpg,nolink,25x25,Astral);4&amp;ref(Spell/P_Nature.jpg,nolink,25x25,Nature);4&amp;ref(Spell/P_Blood.jpg,nolink,25x25,Blood);4&amp;ref(Spell/P_Holy.jpg,nolink,25x25,Holy);3||&amp;ref(Spell/P_Research.jpg,nolink,25x25,Research);29|&amp;ref(Nation/Healer.jpg,nolink,25x25,Healer (3));&amp;ref(Nation/Sacred.jpg,nolink,25x25,Sacred);|
|Grigori (Shamshiel)|&amp;ref(Nation/Unique.jpg,nolink,25x25,Ritual Spell (Unique Unit));|&amp;ref(Spell/P_Fire.jpg,nolink,25x25,Fire);4&amp;ref(Spell/P_Astral.jpg,nolink,25x25,Astral);4&amp;ref(Spell/P_Blood.jpg,nolink,25x25,Blood);4&amp;ref(Spell/P_Holy.jpg,nolink,25x25,Holy);3||&amp;ref(Spell/P_Research.jpg,nolink,25x25,Research);29|&amp;ref(Nation/Fortune-Teller.jpg,nolink,25x25,Fortune Teller (20));&amp;ref(Nation/Sacred.jpg,nolink,25x25,Sacred);|
|Grigori (Ezekiel)|&amp;ref(Nation/Unique.jpg,nolink,25x25,Ritual Spell (Unique Unit));|&amp;ref(Spell/P_Air.jpg,nolink,25x25,Air);4&amp;ref(Spell/P_Astral.jpg,nolink,25x25,Astral);4&amp;ref(Spell/P_Blood.jpg,nolink,25x25,Blood);4&amp;ref(Spell/P_Holy.jpg,nolink,25x25,Holy);3||&amp;ref(Spell/P_Research.jpg,nolink,25x25,Research);29|&amp;ref(Nation/Fortune-Teller.jpg,nolink,25x25,Fortune Teller (20));&amp;ref(Nation/Sacred.jpg,nolink,25x25,Sacred);|
|Grigori (Arakiel)|&amp;ref(Nation/Unique.jpg,nolink,25x25,Ritual Spell (Unique Unit));|&amp;ref(Spell/P_Earth.jpg,nolink,25x25,Earth);4&amp;ref(Spell/P_Astral.jpg,nolink,25x25,Astral);4&amp;ref(Spell/P_Blood.jpg,nolink,25x25,Blood);4&amp;ref(Spell/P_Holy.jpg,nolink,25x25,Holy);3||&amp;ref(Spell/P_Research.jpg,nolink,25x25,Research);29|&amp;ref(Nation/Fortune-Teller.jpg,nolink,25x25,Fortune Teller (20));&amp;ref(Nation/Sacred.jpg,nolink,25x25,Sacred);|
|Grigori (Kokabel)|&amp;ref(Nation/Unique.jpg,nolink,25x25,Ritual Spell (Unique Unit));|&amp;ref(Spell/P_Astral.jpg,nolink,25x25,Astral);5&amp;ref(Spell/P_Blood.jpg,nolink,25x25,Blood);4&amp;ref(Spell/P_Holy.jpg,nolink,25x25,Holy);3||&amp;ref(Spell/P_Research.jpg,nolink,25x25,Research);23|&amp;ref(Nation/Fortune-Teller.jpg,nolink,25x25,Fortune Teller (20));&amp;ref(Nation/Sacred.jpg,nolink,25x25,Sacred);|
***固有呪文
|領域|名称|主系統|副系統|消費|使用場面|簡易分類|
|Conjuration Lv3|Summon Mazzikim|&amp;ref(Spell/P_Nature.jpg,nolink,25x25,Nature);1||&amp;ref(Spell/V_Nature.jpg,nolink,25x25,Nature Gem);3|儀式/陸上専用|兵士召喚|
|~|~|&gt;|&gt;|&gt;|&gt;|現世に住まう小悪魔Mazzikを8体召喚します|
|Conjuration Lv5|Summon Lilot|&amp;ref(Spell/P_Nature.jpg,nolink,25x25,Nature);4||&amp;ref(Spell/V_Nature.jpg,nolink,25x25,Nature Gem);25|儀式/陸上専用|指揮官召喚|
|~|~|&gt;|&gt;|&gt;|&gt;|現世に住まう夢魔Lilotを召喚します|
|Blood Magic Lv3|Summon Se'irim|&amp;ref(Spell/P_Blood.jpg,nolink,25x25,Blood);2||&amp;ref(Spell/V_Blood.jpg,nolink,25x25,Blood Slave);23|儀式/荒地限定|兵士召喚|
|~|~|&gt;|&gt;|&gt;|&gt;|神聖で狂暴な山羊の悪魔Se'irを5体召喚します|
|Blood Magic Lv4|Summon Shedim|&amp;ref(Spell/P_Blood.jpg,nolink,25x25,Blood);3|&amp;ref(Spell/P_Air.jpg,nolink,25x25,Air);1|&amp;ref(Spell/V_Blood.jpg,nolink,25x25,Blood Slave);23|儀式/荒地限定|兵士召喚|
|~|~|&gt;|&gt;|&gt;|&gt;|電撃を放つ山羊の悪魔Shedを3体召喚します|
|Blood Magic Lv9|Release Lord of Civilization|&amp;ref(Spell/P_Blood.jpg,nolink,25x25,Blood);8||&amp;ref(Spell/V_Blood.jpg,nolink,25x25,Blood Slave);177|儀式/陸上専用|指揮官召喚|
|~|~|&gt;|&gt;|&gt;|&gt;|6体のGrigoriのうちの1体を召喚します|
***固有アイテム
なし
**聖職
***支配圏特殊効果
なし
***聖職者特殊能力
なし
</v>
      </c>
    </row>
    <row r="25" spans="1:29" x14ac:dyDescent="0.15">
      <c r="A25" t="s">
        <v>2908</v>
      </c>
      <c r="B25" t="s">
        <v>2954</v>
      </c>
      <c r="C25" t="s">
        <v>2955</v>
      </c>
      <c r="D25" t="s">
        <v>3092</v>
      </c>
      <c r="E25" s="10" t="s">
        <v>7812</v>
      </c>
      <c r="F25" s="10" t="s">
        <v>7986</v>
      </c>
      <c r="H25" t="s">
        <v>3111</v>
      </c>
      <c r="L25" t="s">
        <v>3122</v>
      </c>
      <c r="M25" t="s">
        <v>3330</v>
      </c>
      <c r="N25" t="s">
        <v>3329</v>
      </c>
      <c r="O25">
        <v>2</v>
      </c>
      <c r="P25">
        <v>2</v>
      </c>
      <c r="Q25">
        <v>0</v>
      </c>
      <c r="S25">
        <v>500</v>
      </c>
      <c r="U25">
        <v>400</v>
      </c>
      <c r="W25" t="s">
        <v>7813</v>
      </c>
      <c r="X25" t="s">
        <v>7814</v>
      </c>
      <c r="Z25" t="str">
        <f t="shared" si="0"/>
        <v>|BGCOLOR(#FDFDFD):[[&amp;ref(Ur.jpg,nolink,50x65,Ur, The First City);&gt;./Ur]]</v>
      </c>
      <c r="AA25" t="str">
        <f t="shared" ca="1" si="1"/>
        <v>|BGCOLOR(#FAEBD7):[[''Ur''&gt;./Ur]]</v>
      </c>
      <c r="AB25"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v>
      </c>
      <c r="AC25" t="str">
        <f ca="1">CONCATENATE("*",B25,", ",C25,CHAR(10),E25,CHAR(10),"**国勢",CHAR(10),"|種族|",F25,"|",CHAR(10),"|経済|",G25,"|",CHAR(10),"|気候|",IF(H25&lt;&gt;"",REPT(SUBSTITUTE(SUBSTITUTE(LEFT(H25,4),"Heat","&amp;ref(Spell/S_Heat.jpg,nolink,25x25,Heat);"),"Cold","&amp;ref(Spell/S_Cold.jpg,nolink,25x25,Cold);"),RIGHT(H25,1)),""),"|",CHAR(10),"|祝福|",SUBSTITUTE(SUBSTITUTE(SUBSTITUTE(SUBSTITUTE(SUBSTITUTE(SUBSTITUTE(SUBSTITUTE(SUBSTITUTE(J25,"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25&amp;" "&amp;B25&amp;" 指揮官 S",Troops!$A:$A,0)&amp;":AJ"&amp;MATCH(A25&amp;" "&amp;B25&amp;" 指揮官 E",Troops!$A:$A,0))),myConcat(INDIRECT("Troops!AJ"&amp;MATCH(A25&amp;" "&amp;B25&amp;" 指揮官 S",Troops!$A:$A,0)))),CHAR(10),"***兵士",CHAR(10),"|名称|種別|コスト|&gt;|雇用条件|指揮枠|行軍|",CHAR(10),IFERROR(myConcat(INDIRECT("Troops!AJ"&amp;MATCH(A25&amp;" "&amp;B25&amp;" 兵士 S",Troops!$A:$A,0)&amp;":AJ"&amp;MATCH(A25&amp;" "&amp;B25&amp;" 兵士 E",Troops!$A:$A,0))),myConcat(INDIRECT("Troops!AJ"&amp;MATCH(A25&amp;" "&amp;B25&amp;" 指揮官 S",Troops!$A:$A,0)))),"**守備隊",CHAR(10),"|種別|指揮官|兵士|備考|",CHAR(10),IFERROR(myConcat(INDIRECT("Defence!H"&amp;MATCH(A25&amp;" "&amp;B25&amp;" S",Defence!$A:$A,0)&amp;":H"&amp;MATCH(A25&amp;" "&amp;B25&amp;" E",Defence!$A:$A,0))),myConcat(INDIRECT("Defence!H"&amp;MATCH(A25&amp;" "&amp;B25&amp;" S",Defence!$A:$A,0)))),CHAR(10),"**建造物",CHAR(10),"***首都要塞",CHAR(10),"|名称|管理力|指揮官雇用|兵士雇用|食糧庫|守備隊倍率|防壁強度|",CHAR(10),VLOOKUP(L25,Fort!$D:$M,10,FALSE),CHAR(10),"***陸上要塞",CHAR(10),"|名称|建造費|工期|管理力|指揮官雇用|兵士雇用|食糧庫|守備隊倍率|防壁強度|",CHAR(10),IF(R25="",IFERROR(myConcat(INDIRECT("Fort!N"&amp;MATCH(M25&amp;"1",Fort!$A:$A,0)&amp;":N"&amp;MATCH(M25&amp;O25,Fort!$A:$A,0))),myConcat(INDIRECT("Fort!N"&amp;MATCH(N25&amp;"1",Fort!$A:$A,0)))),IFERROR(myConcat(INDIRECT("Fort!O"&amp;MATCH(M25&amp;"1",Fort!$A:$A,0)&amp;":O"&amp;MATCH(M25&amp;O25,Fort!$A:$A,0))),myConcat(INDIRECT("Fort!O"&amp;MATCH(N25&amp;"1",Fort!$A:$A,0))))),CHAR(10),"***水中要塞",CHAR(10),IF(R25="",IFERROR("|名称|建造費|工期|管理力|指揮官雇用|兵士雇用|食糧庫|守備隊倍率|防壁強度|"&amp;CHAR(10)&amp;IFERROR(myConcat(INDIRECT("Fort!N"&amp;MATCH(N25&amp;"1",Fort!$A:$A,0)&amp;":N"&amp;MATCH(N25&amp;P25,Fort!$A:$A,0))),myConcat(INDIRECT("Fort!N"&amp;MATCH(N25&amp;"1",Fort!$A:$A,0)))),"建造不可"),IFERROR("|名称|建造費|工期|管理力|指揮官雇用|兵士雇用|食糧庫|守備隊倍率|防壁強度|"&amp;CHAR(10)&amp;IFERROR(myConcat(INDIRECT("Fort!O"&amp;MATCH(N25&amp;"1",Fort!$A:$A,0)&amp;":O"&amp;MATCH(N25&amp;P25,Fort!$A:$A,0))),myConcat(INDIRECT("Fort!O"&amp;MATCH(N25&amp;"1",Fort!$A:$A,0)))),"建造不可")),CHAR(10),"***研究所と寺院",CHAR(10),"|設備|費用|特殊効果|",CHAR(10),"|研究所|",IF(S25&lt;&gt;500,"''"&amp;S25&amp;"''",S25),"|",T25,"|",CHAR(10),"|寺院|",IF(U25&lt;&gt;400,"''"&amp;U25&amp;"''",U25),"|",V25,"|",CHAR(10),"**魔法",CHAR(10),"***魔法資源",CHAR(10),"|魔法土地|",W25,"|",CHAR(10),"|宝石収入|",SUBSTITUTE(SUBSTITUTE(SUBSTITUTE(SUBSTITUTE(SUBSTITUTE(SUBSTITUTE(SUBSTITUTE(SUBSTITUTE(X25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Slave);"),"|",CHAR(10),"|特殊機能|",Y25,"|",CHAR(10),"***魔法技能",CHAR(10),"|名称|雇用|固定魔力|変動魔力|研究力|特殊能力|",CHAR(10),IFERROR(myConcat(INDIRECT("MagicSkill!AM"&amp;MATCH(A25&amp;" "&amp;B25&amp;" S",MagicSkill!$A:$A,0)&amp;":AM"&amp;MATCH(A25&amp;" "&amp;B25&amp;" E",MagicSkill!$A:$A,0))),myConcat(INDIRECT("MagicSkill!AM"&amp;MATCH(A25&amp;" "&amp;B25&amp;" S",MagicSkill!$A:$A,0)))),CHAR(10),"***固有呪文",CHAR(10),IFERROR(CHAR(10)&amp;"|領域|名称|主系統|副系統|消費|使用場面|簡易分類|"&amp;CHAR(10)&amp;IFERROR(myConcat(INDIRECT("NationalSpellWork!E"&amp;MATCH(A25&amp;" "&amp;B25&amp;" S",NationalSpellWork!$A:$A,0)&amp;":E"&amp;MATCH(A25&amp;" "&amp;B25&amp;" E",NationalSpellWork!$A:$A,0))),myConcat(INDIRECT("NationalSpellWork!E"&amp;MATCH(A25&amp;" "&amp;B25&amp;" S",NationalSpellWork!$A:$A,0)))),"なし"),CHAR(10),"***固有アイテム",CHAR(10),IFERROR(IFERROR(myConcat(INDIRECT("NationalItemWork!E"&amp;MATCH(A25&amp;" "&amp;B25&amp;" S",NationalItemWork!$A:$A,0)&amp;":E"&amp;MATCH(A25&amp;" "&amp;B25&amp;" E",NationalItemWork!$A:$A,0))),myConcat(INDIRECT("NationalItemWork!E"&amp;MATCH(A25&amp;" "&amp;B25&amp;" S",NationalItemWork!$A:$A,0)))),"なし"),CHAR(10),"**聖職",CHAR(10),"***支配圏特殊効果",CHAR(10),IF(I25&lt;&gt;"",I25,"なし"),CHAR(10),"***聖職者特殊能力",CHAR(10),IF(K25&lt;&gt;"",K25,"なし"),CHAR(10))</f>
        <v xml:space="preserve">*Ur, The First City
Urは、角と乱れた髪を持つ毛深い野人、Enkiduが住む温暖な平野です。
かつては、全てのEnkiduは荒野に住み、野生の獣と戯れていましたが、EnkiduがAvviteと出会ったとき、少数のEnkiduはその生活様式を取り入れました。
現在、三つのEnkidu部族が存在します。
最初の部族の構成員は、牧歌的な暮らしを送り、注目に値する力を持つ呪術師によって率いられます。
第二の部族は、Head HunterとBone Readerによって率いられる獰猛な、沼に住む狩猟と採集を営む社会です。
三つ目の部族は、Avviteの生活様式、農耕と金工を採用した人々です。最初の都市Eriduを設立したのは彼らです。
その都市では、大きな神殿が建造され、そしてEriduの王は聖王かつ若き国の統治者に就任しました。
金工が一般的なUrの都市では、中装、重装の歩兵隊が養成されます。
国内の平野や沼地では、遊牧的なEnkiduが集まり、襲撃部隊を素早く召集します。
Eriduの近くにあるUrの沼地では、Mushussuとして知られる古代の竜の血族が生息しています。
彼らはEnkiduに神聖視される、慈善的で強大な存在です。
**国勢
|種族|エンキドゥ|
|経済||
|気候|&amp;ref(Spell/S_Heat.jpg,nolink,25x25,Heat);|
|祝福||
**正規軍
***指揮官
|名称|種別|コスト|&gt;|雇用条件|指揮能力|行軍|
|BGCOLOR(#F5F5F5):Enkidu Scout|斥候|&amp;ref(Nation/C_Gold.jpg,nolink,25x25,Gold);30&amp;ref(Nation/C_Resource.jpg,nolink,25x25,Resource);2&amp;ref(Nation/C_Command.jpg,nolink,25x25,Commander Point);1|&amp;ref(Nation/R_Fort.jpg,nolink,25x25,Land Fortress);&amp;ref(Nation/R_Foreign.jpg,nolink,25x25,Non-Fort Land);|||18&amp;ref(Nation/Stealthy.jpg,nolink,25x25,Stealthy (40));&amp;ref(Nation/Forest-Survival.jpg,nolink,25x25,Forest Survival);&amp;ref(Nation/Mountain-Survival.jpg,nolink,25x25,Mountain Survival);|
|~|&gt;|&gt;|&gt;|&gt;|&gt;|BGCOLOR(#F5F5F5):やや高価で隠れるのが下手な斥候。雇用はしやすい|
|BGCOLOR(#F5F5F5):Enkidu Commander|指揮官|&amp;ref(Nation/C_Gold.jpg,nolink,25x25,Gold);45&amp;ref(Nation/C_Resource.jpg,nolink,25x25,Resource);13&amp;ref(Nation/C_Command.jpg,nolink,25x25,Commander Point);1|&amp;ref(Nation/R_Fort.jpg,nolink,25x25,Land Fortress);||&amp;ref(Nation/Squad.jpg,nolink,25x25,Squad);2&amp;ref(Nation/LivingLead.jpg,nolink,25x25,Leadership);60|16|
|~|&gt;|&gt;|&gt;|&gt;|&gt;|BGCOLOR(#F5F5F5):標準的な指揮官。要塞外のものより装備が良質|
|BGCOLOR(#F5F5F5):Enkidu Elder|指揮官|&amp;ref(Nation/C_Gold.jpg,nolink,25x25,Gold);15&amp;ref(Nation/C_Resource.jpg,nolink,25x25,Resource);2&amp;ref(Nation/C_Command.jpg,nolink,25x25,Commander Point);1|&amp;ref(Nation/R_Fort.jpg,nolink,25x25,Land Fortress);||&amp;ref(Nation/Squad.jpg,nolink,25x25,Squad);2&amp;ref(Nation/LivingLead.jpg,nolink,25x25,Leadership);80&amp;ref(Item/Uninspirational.jpg,nolink,25x25,Inspirational (-1));|12|
|~|&gt;|&gt;|&gt;|&gt;|&gt;|BGCOLOR(#F5F5F5):数だけ連れられる指揮官。士気はむしろ下げてしまう|
|BGCOLOR(#F5F5F5):Gala|聖職者&amp;ref(Nation/Sacred.jpg,nolink,25x25,Sacred);|&amp;ref(Nation/C_Gold.jpg,nolink,25x25,Gold);75&amp;ref(Nation/C_Resource.jpg,nolink,25x25,Resource);1&amp;ref(Nation/C_Command.jpg,nolink,25x25,Commander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Leadership);5|18|
|~|&gt;|&gt;|&gt;|&gt;|&gt;|BGCOLOR(#F5F5F5):レベル1の聖職者。斃れた神の復活作業を得意とする|
|BGCOLOR(#F5F5F5):Sal-Me|聖職者&amp;ref(Nation/Sacred.jpg,nolink,25x25,Sacred);|&amp;ref(Nation/C_Gold.jpg,nolink,25x25,Gold);100&amp;ref(Nation/C_Resource.jpg,nolink,25x25,Resource);1&amp;ref(Nation/C_Command.jpg,nolink,25x25,Commander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Leadership);10|18|
|~|&gt;|&gt;|&gt;|&gt;|&gt;|BGCOLOR(#F5F5F5):レベル1の聖職者。水と緑の魔法技能も持つ|
|BGCOLOR(#F5F5F5):Gudu|聖職者&amp;ref(Nation/Sacred.jpg,nolink,25x25,Sacred);|&amp;ref(Nation/C_Gold.jpg,nolink,25x25,Gold);155&amp;ref(Nation/C_Resource.jpg,nolink,25x25,Resource);2&amp;ref(Nation/C_Command.jpg,nolink,25x25,Commander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Leadership);10|18|
|~|&gt;|&gt;|&gt;|&gt;|&gt;|BGCOLOR(#F5F5F5):レベル1の聖職者。風か地の魔法技能も持つ|
|BGCOLOR(#F5F5F5):Ishib|聖職者&amp;ref(Nation/Sacred.jpg,nolink,25x25,Sacred);|&amp;ref(Nation/C_Gold.jpg,nolink,25x25,Gold);195&amp;ref(Nation/C_Resource.jpg,nolink,25x25,Resource);2&amp;ref(Nation/C_Command.jpg,nolink,25x25,Commander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Leadership);10|18|
|~|&gt;|&gt;|&gt;|&gt;|&gt;|BGCOLOR(#F5F5F5):レベル2の聖職者。水などの魔法技能も持つ|
|BGCOLOR(#F5F5F5):Entu|聖職者&amp;ref(Nation/Sacred.jpg,nolink,25x25,Sacred);|&amp;ref(Nation/C_Gold.jpg,nolink,25x25,Gold);265&amp;ref(Nation/C_Resource.jpg,nolink,25x25,Resource);1&amp;ref(Nation/C_Command.jpg,nolink,25x25,Commander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Leadership);20&amp;ref(Item/Inspirational.jpg,nolink,25x25,Inspirational (+2));|18|
|~|&gt;|&gt;|&gt;|&gt;|&gt;|BGCOLOR(#F5F5F5):レベル3の聖職者。地、緑などの魔法技能も持つ|
|BGCOLOR(#F5F5F5):Ensi|聖職者&amp;ref(Nation/Sacred.jpg,nolink,25x25,Sacred);|&amp;ref(Nation/C_Gold.jpg,nolink,25x25,Gold);290&amp;ref(Nation/C_Resource.jpg,nolink,25x25,Resource);8&amp;ref(Nation/C_Command.jpg,nolink,25x25,Commander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Leadership);20&amp;ref(Item/Inspirational.jpg,nolink,25x25,Inspirational (+1));|16|
|~|&gt;|&gt;|&gt;|&gt;|&gt;|BGCOLOR(#F5F5F5):レベル3の聖職者。水、緑などの魔法を持ち上位指揮官も兼ねる|
|BGCOLOR(#F5F5F5):Enkidu Chief|指揮官|&amp;ref(Nation/C_Gold.jpg,nolink,25x25,Gold);45&amp;ref(Nation/C_Resource.jpg,nolink,25x25,Resource);4&amp;ref(Nation/C_Command.jpg,nolink,25x25,Commander Point);1|&amp;ref(Nation/R_Foreign.jpg,nolink,25x25,Non-Fort Land);||&amp;ref(Nation/Squad.jpg,nolink,25x25,Squad);2&amp;ref(Nation/LivingLead.jpg,nolink,25x25,Leadership);40&amp;ref(Item/Beastmaster.jpg,nolink,25x25,Beastmaster (+1));|18|
|~|&gt;|&gt;|&gt;|&gt;|&gt;|BGCOLOR(#F5F5F5):動物の指揮が得意な指揮官。装備は貧相|
|BGCOLOR(#F5F5F5):Enkidu Shaman|魔術師|&amp;ref(Nation/C_Gold.jpg,nolink,25x25,Gold);275&amp;ref(Nation/C_Resource.jpg,nolink,25x25,Resource);2&amp;ref(Nation/C_Command.jpg,nolink,25x25,Commander Point);2|&amp;ref(Nation/R_Foreign.jpg,nolink,25x25,Non-Fort Land);|&amp;ref(Spell/P_Research.jpg,nolink,25x25,Lab Needed);|&amp;ref(Nation/Squad.jpg,nolink,25x25,Squad);1&amp;ref(Nation/LivingLead.jpg,nolink,25x25,Leadership);10&amp;ref(Nation/MagicLead.jpg,nolink,25x25,Magic Leadership);30+&amp;ref(Nation/UndeadLead.jpg,nolink,25x25,Undead Leadership);0+&amp;ref(Item/Beastmaster.jpg,nolink,25x25,Beastmaster (+2));|18|
|~|&gt;|&gt;|&gt;|&gt;|&gt;|BGCOLOR(#F5F5F5):緑、地などの魔法技能を持つ。要塞外の雇用としては驚異の魔力|
|BGCOLOR(#F5F5F5):Enkidu Hunter Chief|指揮官|&amp;ref(Nation/C_Gold.jpg,nolink,25x25,Gold);50&amp;ref(Nation/C_Resource.jpg,nolink,25x25,Resource);4&amp;ref(Nation/C_Command.jpg,nolink,25x25,Commander Point);1|&amp;ref(Nation/R_Swamp.jpg,nolink,25x25,Any Swamp);||&amp;ref(Nation/Squad.jpg,nolink,25x25,Squad);2&amp;ref(Nation/LivingLead.jpg,nolink,25x25,Leadership);40|18&amp;ref(Nation/Stealthy.jpg,nolink,25x25,Stealthy (40));&amp;ref(Nation/Swamp-Survival.jpg,nolink,25x25,Swamp Survival);|
|~|&gt;|&gt;|&gt;|&gt;|&gt;|BGCOLOR(#F5F5F5):隠密行動可能な指揮官。狂戦士のため負傷すると突撃する|
|BGCOLOR(#F5F5F5):Enkidu Head Hunter|指揮官|&amp;ref(Nation/C_Gold.jpg,nolink,25x25,Gold);60&amp;ref(Nation/C_Resource.jpg,nolink,25x25,Resource);2&amp;ref(Nation/C_Command.jpg,nolink,25x25,Commander Point);1|&amp;ref(Nation/R_Swamp.jpg,nolink,25x25,Any Swamp);||&amp;ref(Nation/Squad.jpg,nolink,25x25,Squad);2&amp;ref(Nation/LivingLead.jpg,nolink,25x25,Leadership);40|18&amp;ref(Nation/Stealthy.jpg,nolink,25x25,Stealthy (40));&amp;ref(Nation/Swamp-Survival.jpg,nolink,25x25,Swamp Survival);|
|~|&gt;|&gt;|&gt;|&gt;|&gt;|BGCOLOR(#F5F5F5):略奪を得意とする指揮官。こちらも気が短い|
|BGCOLOR(#F5F5F5):Enkidu Bone Reader|魔術師|&amp;ref(Nation/C_Gold.jpg,nolink,25x25,Gold);120&amp;ref(Nation/C_Resource.jpg,nolink,25x25,Resource);2&amp;ref(Nation/C_Command.jpg,nolink,25x25,Commander Point);2|&amp;ref(Nation/R_Swamp.jpg,nolink,25x25,Any Swamp);|&amp;ref(Spell/P_Research.jpg,nolink,25x25,Lab Needed);|&amp;ref(Nation/Squad.jpg,nolink,25x25,Squad);1&amp;ref(Nation/LivingLead.jpg,nolink,25x25,Leadership);10&amp;ref(Nation/MagicLead.jpg,nolink,25x25,Magic Leadership);5+&amp;ref(Nation/UndeadLead.jpg,nolink,25x25,Undead Leadership);30+|18&amp;ref(Nation/Swamp-Survival.jpg,nolink,25x25,Swamp Survival);|
|~|&gt;|&gt;|&gt;|&gt;|&gt;|BGCOLOR(#F5F5F5):地、死などの魔法技能を持つ。占師でもある|
|BGCOLOR(#F5F5F5):Kulullu Commander|指揮官|&amp;ref(Nation/C_Gold.jpg,nolink,25x25,Gold);45&amp;ref(Nation/C_Resource.jpg,nolink,25x25,Resource);10&amp;ref(Nation/C_Command.jpg,nolink,25x25,Commander Point);1|&amp;ref(Nation/R_UW-Fort.jpg,nolink,25x25,Underwater Fortress);||&amp;ref(Nation/Squad.jpg,nolink,25x25,Squad);2&amp;ref(Nation/LivingLead.jpg,nolink,25x25,Leadership);40|20&amp;ref(Nation/Aquatic.jpg,nolink,25x25,Aquatic);|
|~|&gt;|&gt;|&gt;|&gt;|&gt;|BGCOLOR(#F5F5F5):水棲指揮官。自力では海から出られないが行軍は早い|
|BGCOLOR(#F5F5F5):Kulullu King|聖職者&amp;ref(Nation/Sacred.jpg,nolink,25x25,Sacred);|&amp;ref(Nation/C_Gold.jpg,nolink,25x25,Gold);145&amp;ref(Nation/C_Resource.jpg,nolink,25x25,Resource);10&amp;ref(Nation/C_Command.jpg,nolink,25x25,Commander Point);2|&amp;ref(Nation/R_UW-Fort.jpg,nolink,25x25,Underwater Fortress);|&amp;ref(Spell/P_Research.jpg,nolink,25x25,Lab Needed);&amp;ref(Spell/P_Holy.jpg,nolink,25x25,Temple Needed);|&amp;ref(Nation/Squad.jpg,nolink,25x25,Squad);3&amp;ref(Nation/LivingLead.jpg,nolink,25x25,Leadership);80&amp;ref(Nation/MagicLead.jpg,nolink,25x25,Magic Leadership);5|20&amp;ref(Nation/Aquatic.jpg,nolink,25x25,Aquatic);|
|~|&gt;|&gt;|&gt;|&gt;|&gt;|BGCOLOR(#F5F5F5):レベル2の聖職者。水の魔法を持ち水棲上位指揮官も兼任|
|BGCOLOR(#F5F5F5):Kuliltu Queen|聖職者&amp;ref(Nation/Sacred.jpg,nolink,25x25,Sacred);|&amp;ref(Nation/C_Gold.jpg,nolink,25x25,Gold);195&amp;ref(Nation/C_Resource.jpg,nolink,25x25,Resource);1&amp;ref(Nation/C_Command.jpg,nolink,25x25,Commander Point);2|&amp;ref(Nation/R_UW-Fort.jpg,nolink,25x25,Underwater Fortress);|&amp;ref(Spell/P_Research.jpg,nolink,25x25,Lab Needed);&amp;ref(Spell/P_Holy.jpg,nolink,25x25,Temple Needed);|&amp;ref(Nation/Squad.jpg,nolink,25x25,Squad);2&amp;ref(Nation/LivingLead.jpg,nolink,25x25,Leadership);40&amp;ref(Nation/MagicLead.jpg,nolink,25x25,Magic Leadership);15+|22&amp;ref(Nation/Aquatic.jpg,nolink,25x25,Aquatic);|
|~|&gt;|&gt;|&gt;|&gt;|&gt;|BGCOLOR(#F5F5F5):レベル2の聖職者。水、緑などの魔法技能を持つ|
|BGCOLOR(#F5F5F5):Kulullu Sage|魔術師|&amp;ref(Nation/C_Gold.jpg,nolink,25x25,Gold);190&amp;ref(Nation/C_Resource.jpg,nolink,25x25,Resource);1&amp;ref(Nation/C_Command.jpg,nolink,25x25,Commander Point);2|&amp;ref(Nation/R_UW-Fort.jpg,nolink,25x25,Underwater Fortress);|&amp;ref(Spell/P_Research.jpg,nolink,25x25,Lab Needed);|&amp;ref(Nation/Squad.jpg,nolink,25x25,Squad);2&amp;ref(Nation/LivingLead.jpg,nolink,25x25,Leadership);40&amp;ref(Nation/MagicLead.jpg,nolink,25x25,Magic Leadership);15+|22&amp;ref(Nation/Aquatic.jpg,nolink,25x25,Aquatic);|
|~|&gt;|&gt;|&gt;|&gt;|&gt;|BGCOLOR(#F5F5F5):水などの魔法技能を持つ。研究が得意|
***兵士
|名称|種別|コスト|&gt;|雇用条件|指揮枠|行軍|
|BGCOLOR(#F5F5F5):Enkidu Soldier|歩兵|&amp;ref(Nation/C_Gold.jpg,nolink,25x25,Gold);16&amp;ref(Nation/C_Resource.jpg,nolink,25x25,Resource);7&amp;ref(Nation/C_Recruitment.jpg,nolink,25x25,Recruitment Point);9|&amp;ref(Nation/R_Fort.jpg,nolink,25x25,Land Fortress);||&amp;ref(Nation/LivingLead.jpg,nolink,25x25,Living);|16|
|~|&gt;|&gt;|&gt;|&gt;|&gt;|BGCOLOR(#F5F5F5):斧と盾を持つ軽歩兵。大型なだけに攻撃力は高い|
|BGCOLOR(#F5F5F5):Enkidu Horn Blower|旗手|&amp;ref(Nation/C_Gold.jpg,nolink,25x25,Gold);35&amp;ref(Nation/C_Resource.jpg,nolink,25x25,Resource);2&amp;ref(Nation/C_Recruitment.jpg,nolink,25x25,Recruitment Point);21|&amp;ref(Nation/R_Fort.jpg,nolink,25x25,Land Fortress);||&amp;ref(Nation/LivingLead.jpg,nolink,25x25,Living);|16|
|~|&gt;|&gt;|&gt;|&gt;|&gt;|BGCOLOR(#F5F5F5):所属部隊の士気を高める軍楽隊。戦闘力は低い|
|BGCOLOR(#F5F5F5):Enkidu Spear Guard|歩兵|&amp;ref(Nation/C_Gold.jpg,nolink,25x25,Gold);16&amp;ref(Nation/C_Resource.jpg,nolink,25x25,Resource);13&amp;ref(Nation/C_Recruitment.jpg,nolink,25x25,Recruitment Point);9|&amp;ref(Nation/R_Fort.jpg,nolink,25x25,Land Fortress);||&amp;ref(Nation/LivingLead.jpg,nolink,25x25,Living);|14|
|~|&gt;|&gt;|&gt;|&gt;|&gt;|BGCOLOR(#F5F5F5):槍と盾を持つ軽歩兵。鎧はあつが兜は着けていない|
|BGCOLOR(#F5F5F5):Ur-Guard|歩兵|&amp;ref(Nation/C_Gold.jpg,nolink,25x25,Gold);19&amp;ref(Nation/C_Resource.jpg,nolink,25x25,Resource);13&amp;ref(Nation/C_Recruitment.jpg,nolink,25x25,Recruitment Point);13|&amp;ref(Nation/R_Fort.jpg,nolink,25x25,Land Fortress);||&amp;ref(Nation/LivingLead.jpg,nolink,25x25,Living);|14|
|~|&gt;|&gt;|&gt;|&gt;|&gt;|BGCOLOR(#F5F5F5):斧と盾を持つ軽歩兵。要塞の防衛を得意とする|
|BGCOLOR(#F5F5F5):Enki's Chosen|歩兵&amp;ref(Nation/Sacred.jpg,nolink,25x25,Sacred);|&amp;ref(Nation/C_Gold.jpg,nolink,25x25,Gold);29&amp;ref(Nation/C_Resource.jpg,nolink,25x25,Resource);17&amp;ref(Nation/C_Recruitment.jpg,nolink,25x25,Recruitment Point);18|&amp;ref(Nation/R_Capital.jpg,nolink,25x25,National Capital);|&amp;ref(Spell/P_Holy.jpg,nolink,25x25,Temple Needed);|&amp;ref(Nation/LivingLead.jpg,nolink,25x25,Living);|12|
|~|&gt;|&gt;|&gt;|&gt;|&gt;|BGCOLOR(#F5F5F5):斧と盾を持つ歩兵。護衛も得意だが頭はお留守なまま|
|BGCOLOR(#F5F5F5):Mushussu|魔獣&amp;ref(Nation/Sacred.jpg,nolink,25x25,Sacred);|&amp;ref(Nation/C_Gold.jpg,nolink,25x25,Gold);150&amp;ref(Nation/C_Resource.jpg,nolink,25x25,Resource);1&amp;ref(Nation/C_Recruitment.jpg,nolink,25x25,Recruitment Point);50|1/&amp;ref(Nation/R_Capital.jpg,nolink,25x25,National Capital);|&amp;ref(Spell/P_Holy.jpg,nolink,25x25,Temple Needed);|&amp;ref(Nation/LivingLead.jpg,nolink,25x25,Living);|20&amp;ref(Nation/Swamp-Survival.jpg,nolink,25x25,Swamp Survival);|
|~|&gt;|&gt;|&gt;|&gt;|&gt;|BGCOLOR(#F5F5F5):高い戦闘力を持つ聖獣。数は出ないが扱いは容易|
|BGCOLOR(#F5F5F5):Enkidu|歩兵|&amp;ref(Nation/C_Gold.jpg,nolink,25x25,Gold);16&amp;ref(Nation/C_Resource.jpg,nolink,25x25,Resource);2&amp;ref(Nation/C_Recruitment.jpg,nolink,25x25,Recruitment Point);9|&amp;ref(Nation/R_Foreign.jpg,nolink,25x25,Non-Fort Land);||&amp;ref(Nation/LivingLead.jpg,nolink,25x25,Living);|16|
|~|&gt;|&gt;|&gt;|&gt;|&gt;|BGCOLOR(#F5F5F5):棍棒を持つ軽歩兵。手軽に出せるが装備も貧弱|
|BGCOLOR(#F5F5F5):Enkidu Archer|射手|&amp;ref(Nation/C_Gold.jpg,nolink,25x25,Gold);16&amp;ref(Nation/C_Resource.jpg,nolink,25x25,Resource);7&amp;ref(Nation/C_Recruitment.jpg,nolink,25x25,Recruitment Point);9|&amp;ref(Nation/R_Foreign.jpg,nolink,25x25,Non-Fort Land);||&amp;ref(Nation/LivingLead.jpg,nolink,25x25,Living);|16|
|~|&gt;|&gt;|&gt;|&gt;|&gt;|BGCOLOR(#F5F5F5):要塞側には居ない弓兵。長弓を使い威力も高い|
|BGCOLOR(#F5F5F5):Enkidu Warrior|歩兵|&amp;ref(Nation/C_Gold.jpg,nolink,25x25,Gold);16&amp;ref(Nation/C_Resource.jpg,nolink,25x25,Resource);5&amp;ref(Nation/C_Recruitment.jpg,nolink,25x25,Recruitment Point);9|&amp;ref(Nation/R_Foreign.jpg,nolink,25x25,Non-Fort Land);||&amp;ref(Nation/LivingLead.jpg,nolink,25x25,Living);|16|
|~|&gt;|&gt;|&gt;|&gt;|&gt;|BGCOLOR(#F5F5F5):槍と盾を持つ軽歩兵。盾がある分は安定している|
|BGCOLOR(#F5F5F5):Enkidu Warrior|歩兵|&amp;ref(Nation/C_Gold.jpg,nolink,25x25,Gold);16&amp;ref(Nation/C_Resource.jpg,nolink,25x25,Resource);5&amp;ref(Nation/C_Recruitment.jpg,nolink,25x25,Recruitment Point);9|&amp;ref(Nation/R_Foreign.jpg,nolink,25x25,Non-Fort Land);||&amp;ref(Nation/LivingLead.jpg,nolink,25x25,Living);|16|
|~|&gt;|&gt;|&gt;|&gt;|&gt;|BGCOLOR(#F5F5F5):棍棒と盾を持つ軽歩兵。攻撃力は僅かに勝る|
|BGCOLOR(#F5F5F5):Enkidu Hunter|歩兵|&amp;ref(Nation/C_Gold.jpg,nolink,25x25,Gold);16&amp;ref(Nation/C_Resource.jpg,nolink,25x25,Resource);4&amp;ref(Nation/C_Recruitment.jpg,nolink,25x25,Recruitment Point);9|&amp;ref(Nation/R_Swamp.jpg,nolink,25x25,Any Swamp);||&amp;ref(Nation/LivingLead.jpg,nolink,25x25,Living);|16&amp;ref(Nation/Stealthy.jpg,nolink,25x25,Stealthy (40));&amp;ref(Nation/Swamp-Survival.jpg,nolink,25x25,Swamp Survival);|
|~|&gt;|&gt;|&gt;|&gt;|&gt;|BGCOLOR(#F5F5F5):槍と投槍を持つ軽装狂戦士。脆いが容易には退かない|
|BGCOLOR(#F5F5F5):Enkidu Reaver|歩兵|&amp;ref(Nation/C_Gold.jpg,nolink,25x25,Gold);26&amp;ref(Nation/C_Resource.jpg,nolink,25x25,Resource);4&amp;ref(Nation/C_Recruitment.jpg,nolink,25x25,Recruitment Point);23|&amp;ref(Nation/R_Swamp.jpg,nolink,25x25,Any Swamp);||&amp;ref(Nation/LivingLead.jpg,nolink,25x25,Living);|16&amp;ref(Nation/Stealthy.jpg,nolink,25x25,Stealthy (40));&amp;ref(Nation/Swamp-Survival.jpg,nolink,25x25,Swamp Survival);|
|~|&gt;|&gt;|&gt;|&gt;|&gt;|BGCOLOR(#F5F5F5):斧を持つ軽装狂戦士。戦闘力は高く略奪も得意としている|
|BGCOLOR(#F5F5F5):Kulullu|歩兵|&amp;ref(Nation/C_Gold.jpg,nolink,25x25,Gold);18&amp;ref(Nation/C_Resource.jpg,nolink,25x25,Resource);2&amp;ref(Nation/C_Recruitment.jpg,nolink,25x25,Recruitment Point);9|&amp;ref(Nation/R_UW-Fort.jpg,nolink,25x25,Underwater Fortress);||&amp;ref(Nation/LivingLead.jpg,nolink,25x25,Living);|20&amp;ref(Nation/Aquatic.jpg,nolink,25x25,Aquatic);|
|~|&gt;|&gt;|&gt;|&gt;|&gt;|BGCOLOR(#F5F5F5):槍を持つ軽歩兵。水棲のため陸には上がれない|
|BGCOLOR(#F5F5F5):Kulullu Soldier|歩兵|&amp;ref(Nation/C_Gold.jpg,nolink,25x25,Gold);18&amp;ref(Nation/C_Resource.jpg,nolink,25x25,Resource);10&amp;ref(Nation/C_Recruitment.jpg,nolink,25x25,Recruitment Point);9|&amp;ref(Nation/R_UW-Fort.jpg,nolink,25x25,Underwater Fortress);||&amp;ref(Nation/LivingLead.jpg,nolink,25x25,Living);|18&amp;ref(Nation/Aquatic.jpg,nolink,25x25,Aquatic);|
|~|&gt;|&gt;|&gt;|&gt;|&gt;|BGCOLOR(#F5F5F5):槍を持つ歩兵。海中の制圧や維持の助けにはなる|
**守備隊
|種別|指揮官|兵士|備考|
|陸上下位|Enkidu Commander|Enkidu Soldier:10　Enkidu Spear Guard:5||
|陸上上位|Gudu|Ur-Guard:5||
|陸上要塞|Enkidu Commander|Enkidu Archer:6||
|水中下位|Kulullu Commander|Kulullu:8||
|水中上位|Kulullu King|Kulullu Soldier:8||
|水中要塞|Kulullu Commander|Kulullu Soldier:5||
**建造物
***首都要塞
|名称|管理力|指揮官雇用|兵士雇用|食糧庫|守備隊倍率|防壁強度|
|Walled City|40|+1|+100%|1500|2|200|
***陸上要塞
|名称|建造費|工期|管理力|指揮官雇用|兵士雇用|食糧庫|守備隊倍率|防壁強度|
|City Palisades|750|5|30|+1|+75%|500|1|100|
|Walled City|450|3|40|+1|+100%|1500|2|200|
***水中要塞
|名称|建造費|工期|管理力|指揮官雇用|兵士雇用|食糧庫|守備隊倍率|防壁強度|
|Rock Walls|600|5|15|+0|+50%|100|1|100|
|Fortress|300|2|30|+1|+75%|500|2|250|
***研究所と寺院
|設備|費用|特殊効果|
|研究所|500||
|寺院|400||
**魔法
***魔法資源
|魔法土地|The House of Water, The First City, The Swamp of Ur|
|宝石収入|&amp;ref(Spell/V_Water.jpg,nolink,25x25,Water Gem);2&amp;ref(Spell/V_Earth.jpg,nolink,25x25,Earth Gem);1&amp;ref(Spell/V_Nature.jpg,nolink,25x25,Nature Gem);3|
|特殊機能||
***魔法技能
|名称|雇用|固定魔力|変動魔力|研究力|特殊能力|
|Gala|&amp;ref(Nation/R_Fort.jpg,nolink,25x25,Land Fortress);|&amp;ref(Spell/P_Nature.jpg,nolink,25x25,Nature);1&amp;ref(Spell/P_Holy.jpg,nolink,25x25,Holy);1||&amp;ref(Spell/P_Research.jpg,nolink,25x25,Research);7|&amp;ref(Nation/Spell-Singer.jpg,nolink,25x25,Spell Singer);&amp;ref(Nation/Elegist.jpg,nolink,25x25,Elegist (2));&amp;ref(Nation/Sacred.jpg,nolink,25x25,Sacred);|
|Sal-Me|&amp;ref(Nation/R_Fort.jpg,nolink,25x25,Land Fortress);|&amp;ref(Spell/P_Water.jpg,nolink,25x25,Water);1&amp;ref(Spell/P_Nature.jpg,nolink,25x25,Nature);1&amp;ref(Spell/P_Holy.jpg,nolink,25x25,Holy);1||&amp;ref(Spell/P_Research.jpg,nolink,25x25,Research);9|&amp;ref(Nation/Sacred.jpg,nolink,25x25,Sacred);|
|Gudu|&amp;ref(Nation/R_Fort.jpg,nolink,25x25,Land Fortress);|&amp;ref(Spell/P_Holy.jpg,nolink,25x25,Holy);1|&amp;ref(Spell/P_Air.jpg,nolink,25x25,Air);&amp;ref(Spell/P_Earth.jpg,nolink,25x25,Earth);+2:100%|&amp;ref(Spell/P_Research.jpg,nolink,25x25,Research);9|&amp;ref(Nation/Sacred.jpg,nolink,25x25,Sacred);|
|Ishib|&amp;ref(Nation/R_Fort.jpg,nolink,25x25,Land Fortress);|&amp;ref(Spell/P_Water.jpg,nolink,25x25,Water);2&amp;ref(Spell/P_Holy.jpg,nolink,25x25,Holy);2|&amp;ref(Spell/P_Air.jpg,nolink,25x25,Air);&amp;ref(Spell/P_Earth.jpg,nolink,25x25,Earth);&amp;ref(Spell/P_Nature.jpg,nolink,25x25,Nature);+1:100%|&amp;ref(Spell/P_Research.jpg,nolink,25x25,Research);11|&amp;ref(Nation/Sacred.jpg,nolink,25x25,Sacred);|
|Entu|&amp;ref(Nation/R_Capital.jpg,nolink,25x25,National Capital);|&amp;ref(Spell/P_Earth.jpg,nolink,25x25,Earth);2&amp;ref(Spell/P_Nature.jpg,nolink,25x25,Nature);1&amp;ref(Spell/P_Holy.jpg,nolink,25x25,Holy);3|&amp;ref(Spell/P_Air.jpg,nolink,25x25,Air);&amp;ref(Spell/P_Water.jpg,nolink,25x25,Water);&amp;ref(Spell/P_Earth.jpg,nolink,25x25,Earth);&amp;ref(Spell/P_Nature.jpg,nolink,25x25,Nature);+1:100%|&amp;ref(Spell/P_Research.jpg,nolink,25x25,Research);13|&amp;ref(Nation/Sacred.jpg,nolink,25x25,Sacred);|
|Ensi|&amp;ref(Nation/R_Capital.jpg,nolink,25x25,National Capital);|&amp;ref(Spell/P_Water.jpg,nolink,25x25,Water);2&amp;ref(Spell/P_Nature.jpg,nolink,25x25,Nature);1&amp;ref(Spell/P_Holy.jpg,nolink,25x25,Holy);3|&amp;ref(Spell/P_Air.jpg,nolink,25x25,Air);&amp;ref(Spell/P_Water.jpg,nolink,25x25,Water);&amp;ref(Spell/P_Earth.jpg,nolink,25x25,Earth);&amp;ref(Spell/P_Nature.jpg,nolink,25x25,Nature);+1:100%|&amp;ref(Spell/P_Research.jpg,nolink,25x25,Research);13||
|Enkidu Shaman|&amp;ref(Nation/R_Foreign.jpg,nolink,25x25,Non-Fort Land);|&amp;ref(Spell/P_Earth.jpg,nolink,25x25,Earth);2&amp;ref(Spell/P_Nature.jpg,nolink,25x25,Nature);3|&amp;ref(Spell/P_Water.jpg,nolink,25x25,Water);&amp;ref(Spell/P_Earth.jpg,nolink,25x25,Earth);&amp;ref(Spell/P_Nature.jpg,nolink,25x25,Nature);+1:100%&amp;br;&amp;ref(Spell/P_Water.jpg,nolink,25x25,Water);&amp;ref(Spell/P_Earth.jpg,nolink,25x25,Earth);&amp;ref(Spell/P_Death.jpg,nolink,25x25,Death);&amp;ref(Spell/P_Nature.jpg,nolink,25x25,Nature);+1:10%|&amp;ref(Spell/P_Research.jpg,nolink,25x25,Research);13+|&amp;ref(Nation/Inept-Researcher.jpg,nolink,25x25,Inept Researcher (-4));|
|Enkidu Bone Reader|&amp;ref(Nation/R_Swamp.jpg,nolink,25x25,Any Swamp);|&amp;ref(Spell/P_Earth.jpg,nolink,25x25,Earth);1&amp;ref(Spell/P_Death.jpg,nolink,25x25,Death);1|&amp;ref(Spell/P_Water.jpg,nolink,25x25,Water);&amp;ref(Spell/P_Earth.jpg,nolink,25x25,Earth);&amp;ref(Spell/P_Death.jpg,nolink,25x25,Death);+1:100%|&amp;ref(Spell/P_Research.jpg,nolink,25x25,Research);7|&amp;ref(Nation/Inept-Researcher.jpg,nolink,25x25,Inept Researcher (-4));&amp;ref(Nation/Fortune-Teller.jpg,nolink,25x25,Fortune Teller (10));|
|Kulullu King|&amp;ref(Nation/R_UW-Fort.jpg,nolink,25x25,Underwater Fortress);|&amp;ref(Spell/P_Water.jpg,nolink,25x25,Water);1&amp;ref(Spell/P_Holy.jpg,nolink,25x25,Holy);2||&amp;ref(Spell/P_Research.jpg,nolink,25x25,Research);7|&amp;ref(Nation/Sacred.jpg,nolink,25x25,Sacred);|
|Kuliltu Queen|&amp;ref(Nation/R_UW-Fort.jpg,nolink,25x25,Underwater Fortress);|&amp;ref(Spell/P_Water.jpg,nolink,25x25,Water);1&amp;ref(Spell/P_Nature.jpg,nolink,25x25,Nature);1&amp;ref(Spell/P_Holy.jpg,nolink,25x25,Holy);2|&amp;ref(Spell/P_Air.jpg,nolink,25x25,Air);&amp;ref(Spell/P_Water.jpg,nolink,25x25,Water);&amp;ref(Spell/P_Astral.jpg,nolink,25x25,Astral);&amp;ref(Spell/P_Nature.jpg,nolink,25x25,Nature);+1:100%|&amp;ref(Spell/P_Research.jpg,nolink,25x25,Research);11|&amp;ref(Nation/Sacred.jpg,nolink,25x25,Sacred);|
|Kulullu Sage|&amp;ref(Nation/R_UW-Fort.jpg,nolink,25x25,Underwater Fortress);|&amp;ref(Spell/P_Water.jpg,nolink,25x25,Water);2|&amp;ref(Spell/P_Air.jpg,nolink,25x25,Air);&amp;ref(Spell/P_Water.jpg,nolink,25x25,Water);&amp;ref(Spell/P_Astral.jpg,nolink,25x25,Astral);&amp;ref(Spell/P_Nature.jpg,nolink,25x25,Nature);+1:100%|&amp;ref(Spell/P_Research.jpg,nolink,25x25,Research);15|&amp;ref(Nation/Adept-Researcher.jpg,nolink,25x25,Adept Researcher (+4));|
|Ugallu|&amp;ref(Item/Master-Ritualist.jpg,nolink,25x25,Ritual Spell);|&amp;ref(Spell/P_Air.jpg,nolink,25x25,Air);3||&amp;ref(Spell/P_Research.jpg,nolink,25x25,Research);11|&amp;ref(Nation/Sacred.jpg,nolink,25x25,Sacred);|
|Umu-apkallu|&amp;ref(Item/Master-Ritualist.jpg,nolink,25x25,Ritual Spell);|&amp;ref(Spell/P_Air.jpg,nolink,25x25,Air);3&amp;ref(Spell/P_Water.jpg,nolink,25x25,Water);3&amp;ref(Spell/P_Earth.jpg,nolink,25x25,Earth);2&amp;ref(Spell/P_Astral.jpg,nolink,25x25,Astral);4&amp;ref(Spell/P_Nature.jpg,nolink,25x25,Nature);2&amp;ref(Spell/P_Holy.jpg,nolink,25x25,Holy);2||&amp;ref(Spell/P_Research.jpg,nolink,25x25,Research);43|&amp;ref(Nation/Adept-Researcher.jpg,nolink,25x25,Adept Researcher (+10));&amp;ref(Nation/Inspiring-Researcher.jpg,nolink,25x25,Inspiring Researcher (+1));&amp;ref(Nation/Disease-Healer.jpg,nolink,25x25,Disease Healer (1));&amp;ref(Nation/Sacred.jpg,nolink,25x25,Sacred);|
***固有呪文
|領域|名称|主系統|副系統|消費|使用場面|簡易分類|
|Conjuration Lv3|Herd of Buffaloes|&amp;ref(Spell/P_Nature.jpg,nolink,25x25,Nature);2||&amp;ref(Spell/V_Nature.jpg,nolink,25x25,Nature Gem);10|儀式/陸上専用|兵士召喚|
|~|~|&gt;|&gt;|&gt;|&gt;|敵を蹂躙するBuffaloを5+体召喚します|
|Conjuration Lv4|Summon Kusarikkus|&amp;ref(Spell/P_Earth.jpg,nolink,25x25,Earth);1||&amp;ref(Spell/V_Earth.jpg,nolink,25x25,Earth Gem);6|儀式/陸上専用|兵士召喚|
|~|~|&gt;|&gt;|&gt;|&gt;|悪魔殺しの槍を持つ神聖なる牛人間Kusarikkuを2体召喚します|
|Conjuration Lv5|Summon Ugallu|&amp;ref(Spell/P_Air.jpg,nolink,25x25,Air);3||&amp;ref(Spell/V_Air.jpg,nolink,25x25,Air Gem);24|儀式/陸上専用|指揮官召喚|
|~|~|&gt;|&gt;|&gt;|&gt;|低級の嵐の神Ugalluを召喚します|
|Conjuration Lv7|Call Anzu|&amp;ref(Spell/P_Air.jpg,nolink,25x25,Air);4||&amp;ref(Spell/V_Air.jpg,nolink,25x25,Air Gem);6|儀式/陸上専用|兵士召喚|
|~|~|&gt;|&gt;|&gt;|&gt;|水と炎を吐く魔鳥Anzuを1体召喚します|
|Conjuration Lv8|Call Apkallu|&amp;ref(Spell/P_Astral.jpg,nolink,25x25,Astral);5||&amp;ref(Spell/V_Astral.jpg,nolink,25x25,Astral Pearl);60|儀式/陸上専用|指揮官召喚|
|~|~|&gt;|&gt;|&gt;|&gt;|極めて高い魔力と研究力を持つUmu-apkalluを召喚します|
***固有アイテム
|Construction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**聖職
***支配圏特殊効果
なし
***聖職者特殊能力
なし
</v>
      </c>
    </row>
    <row r="26" spans="1:29" x14ac:dyDescent="0.15">
      <c r="A26" t="s">
        <v>2908</v>
      </c>
      <c r="B26" t="s">
        <v>2956</v>
      </c>
      <c r="C26" t="s">
        <v>2957</v>
      </c>
      <c r="D26" t="s">
        <v>3092</v>
      </c>
      <c r="E26" s="10" t="s">
        <v>7991</v>
      </c>
      <c r="F26" s="10" t="s">
        <v>7987</v>
      </c>
      <c r="G26" s="10" t="s">
        <v>7988</v>
      </c>
      <c r="H26" t="s">
        <v>3111</v>
      </c>
      <c r="L26" t="s">
        <v>3123</v>
      </c>
      <c r="M26" t="s">
        <v>3119</v>
      </c>
      <c r="O26">
        <v>3</v>
      </c>
      <c r="Q26">
        <v>0</v>
      </c>
      <c r="S26">
        <v>500</v>
      </c>
      <c r="U26">
        <v>400</v>
      </c>
      <c r="W26" t="s">
        <v>7989</v>
      </c>
      <c r="X26" t="s">
        <v>7990</v>
      </c>
      <c r="Z26" t="str">
        <f t="shared" si="0"/>
        <v>|BGCOLOR(#FDFDFD):[[&amp;ref(Berytos.jpg,nolink,50x65,Berytos, The Phoenix Empire);&gt;./Berytos]]</v>
      </c>
      <c r="AA26" t="str">
        <f t="shared" ca="1" si="1"/>
        <v xml:space="preserve">|BGCOLOR(#FAEBD7):[[''Berytos''&gt;./Berytos]]|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v>
      </c>
      <c r="AB26" t="str">
        <f t="shared" ca="1" si="2"/>
        <v xml:space="preserve">|CENTER:130|CENTER:130|CENTER:130|CENTER:130|CENTER:130|c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v>
      </c>
      <c r="AC26" t="str">
        <f ca="1">CONCATENATE("*",B26,", ",C26,CHAR(10),E26,CHAR(10),"**国勢",CHAR(10),"|種族|",F26,"|",CHAR(10),"|経済|",G26,"|",CHAR(10),"|気候|",IF(H26&lt;&gt;"",REPT(SUBSTITUTE(SUBSTITUTE(LEFT(H26,4),"Heat","&amp;ref(Spell/S_Heat.jpg,nolink,25x25,Heat);"),"Cold","&amp;ref(Spell/S_Cold.jpg,nolink,25x25,Cold);"),RIGHT(H26,1)),""),"|",CHAR(10),"|祝福|",SUBSTITUTE(SUBSTITUTE(SUBSTITUTE(SUBSTITUTE(SUBSTITUTE(SUBSTITUTE(SUBSTITUTE(SUBSTITUTE(J26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26&amp;" "&amp;B26&amp;" 指揮官 S",Troops!$A:$A,0)&amp;":AJ"&amp;MATCH(A26&amp;" "&amp;B26&amp;" 指揮官 E",Troops!$A:$A,0))),myConcat(INDIRECT("Troops!AJ"&amp;MATCH(A26&amp;" "&amp;B26&amp;" 指揮官 S",Troops!$A:$A,0)))),CHAR(10),"***兵士",CHAR(10),"|名称|種別|コスト|&gt;|雇用条件|指揮枠|行軍|",CHAR(10),IFERROR(myConcat(INDIRECT("Troops!AJ"&amp;MATCH(A26&amp;" "&amp;B26&amp;" 兵士 S",Troops!$A:$A,0)&amp;":AJ"&amp;MATCH(A26&amp;" "&amp;B26&amp;" 兵士 E",Troops!$A:$A,0))),myConcat(INDIRECT("Troops!AJ"&amp;MATCH(A26&amp;" "&amp;B26&amp;" 指揮官 S",Troops!$A:$A,0)))),"**守備隊",CHAR(10),"|種別|指揮官|兵士|備考|",CHAR(10),IFERROR(myConcat(INDIRECT("Defence!H"&amp;MATCH(A26&amp;" "&amp;B26&amp;" S",Defence!$A:$A,0)&amp;":H"&amp;MATCH(A26&amp;" "&amp;B26&amp;" E",Defence!$A:$A,0))),myConcat(INDIRECT("Defence!H"&amp;MATCH(A26&amp;" "&amp;B26&amp;" S",Defence!$A:$A,0)))),CHAR(10),"**建造物",CHAR(10),"***首都要塞",CHAR(10),"|名称|管理力|指揮官雇用|兵士雇用|食糧庫|守備隊倍率|防壁強度|",CHAR(10),VLOOKUP(L26,Fort!$D:$M,10,FALSE),CHAR(10),"***陸上要塞",CHAR(10),"|名称|建造費|工期|管理力|指揮官雇用|兵士雇用|食糧庫|守備隊倍率|防壁強度|",CHAR(10),IF(R26="",IFERROR(myConcat(INDIRECT("Fort!N"&amp;MATCH(M26&amp;"1",Fort!$A:$A,0)&amp;":N"&amp;MATCH(M26&amp;O26,Fort!$A:$A,0))),myConcat(INDIRECT("Fort!N"&amp;MATCH(N26&amp;"1",Fort!$A:$A,0)))),IFERROR(myConcat(INDIRECT("Fort!O"&amp;MATCH(M26&amp;"1",Fort!$A:$A,0)&amp;":O"&amp;MATCH(M26&amp;O26,Fort!$A:$A,0))),myConcat(INDIRECT("Fort!O"&amp;MATCH(N26&amp;"1",Fort!$A:$A,0))))),CHAR(10),"***水中要塞",CHAR(10),IF(R26="",IFERROR("|名称|建造費|工期|管理力|指揮官雇用|兵士雇用|食糧庫|守備隊倍率|防壁強度|"&amp;CHAR(10)&amp;IFERROR(myConcat(INDIRECT("Fort!N"&amp;MATCH(N26&amp;"1",Fort!$A:$A,0)&amp;":N"&amp;MATCH(N26&amp;P26,Fort!$A:$A,0))),myConcat(INDIRECT("Fort!N"&amp;MATCH(N26&amp;"1",Fort!$A:$A,0)))),"建造不可"),IFERROR("|名称|建造費|工期|管理力|指揮官雇用|兵士雇用|食糧庫|守備隊倍率|防壁強度|"&amp;CHAR(10)&amp;IFERROR(myConcat(INDIRECT("Fort!O"&amp;MATCH(N26&amp;"1",Fort!$A:$A,0)&amp;":O"&amp;MATCH(N26&amp;P26,Fort!$A:$A,0))),myConcat(INDIRECT("Fort!O"&amp;MATCH(N26&amp;"1",Fort!$A:$A,0)))),"建造不可")),CHAR(10),"***研究所と寺院",CHAR(10),"|設備|費用|特殊効果|",CHAR(10),"|研究所|",IF(S26&lt;&gt;500,"''"&amp;S26&amp;"''",S26),"|",T26,"|",CHAR(10),"|寺院|",IF(U26&lt;&gt;400,"''"&amp;U26&amp;"''",U26),"|",V26,"|",CHAR(10),"**魔法",CHAR(10),"***魔法資源",CHAR(10),"|魔法土地|",W26,"|",CHAR(10),"|宝石収入|",SUBSTITUTE(SUBSTITUTE(SUBSTITUTE(SUBSTITUTE(SUBSTITUTE(SUBSTITUTE(SUBSTITUTE(SUBSTITUTE(X26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Slave);"),"|",CHAR(10),"|特殊機能|",Y26,"|",CHAR(10),"***魔法技能",CHAR(10),"|名称|雇用|固定魔力|変動魔力|研究力|特殊能力|",CHAR(10),IFERROR(myConcat(INDIRECT("MagicSkill!AM"&amp;MATCH(A26&amp;" "&amp;B26&amp;" S",MagicSkill!$A:$A,0)&amp;":AM"&amp;MATCH(A26&amp;" "&amp;B26&amp;" E",MagicSkill!$A:$A,0))),myConcat(INDIRECT("MagicSkill!AM"&amp;MATCH(A26&amp;" "&amp;B26&amp;" S",MagicSkill!$A:$A,0)))),CHAR(10),"***固有呪文",CHAR(10),IFERROR(CHAR(10)&amp;"|領域|名称|主系統|副系統|消費|使用場面|簡易分類|"&amp;CHAR(10)&amp;IFERROR(myConcat(INDIRECT("NationalSpellWork!E"&amp;MATCH(A26&amp;" "&amp;B26&amp;" S",NationalSpellWork!$A:$A,0)&amp;":E"&amp;MATCH(A26&amp;" "&amp;B26&amp;" E",NationalSpellWork!$A:$A,0))),myConcat(INDIRECT("NationalSpellWork!E"&amp;MATCH(A26&amp;" "&amp;B26&amp;" S",NationalSpellWork!$A:$A,0)))),"なし"),CHAR(10),"***固有アイテム",CHAR(10),IFERROR(IFERROR(myConcat(INDIRECT("NationalItemWork!E"&amp;MATCH(A26&amp;" "&amp;B26&amp;" S",NationalItemWork!$A:$A,0)&amp;":E"&amp;MATCH(A26&amp;" "&amp;B26&amp;" E",NationalItemWork!$A:$A,0))),myConcat(INDIRECT("NationalItemWork!E"&amp;MATCH(A26&amp;" "&amp;B26&amp;" S",NationalItemWork!$A:$A,0)))),"なし"),CHAR(10),"**聖職",CHAR(10),"***支配圏特殊効果",CHAR(10),IF(I26&lt;&gt;"",I26,"なし"),CHAR(10),"***聖職者特殊能力",CHAR(10),IF(K26&lt;&gt;"",K26,"なし"),CHAR(10))</f>
        <v xml:space="preserve">*Berytos, The Phoenix Empire
Berytosの民は、先代の全能者により打ち倒された巨大な嵐の神霊、Telkhineらによって築かれた文明の末裔です。
Telkhineは造船術、航海術、そして金工をBerytosの民の祖先に教えました。
Telkhineらが打ち倒された時、人間たちはTelkhineの使徒であるStorm Callerに率いられ、海を越えて逃げました。
鉄の加工技術とStorm Callerの魔力により、新たなる植民地が遠き岸辺に築かれました。
死に逝く帝国は、不死鳥のように蘇りました。
しかしTelkhine神は倒れ、人間たちは神の指導を求めていました。
彼らはHinnomのMelquatを見つけました。
植民地の一つはAshdodの近くにあり、Melquatと血塗られた信仰はすぐに不死鳥の帝国へと広まりました。
Berytosの中心的植民地では、Melquatへ捧ぐ大きな神殿が建設されました。
しかし程なく、もう一つの勢力がその信仰に自らの道を見出しました。
Machaka王族の偉大なる人々、Colossusの難民はBerytosに辿り着き、自らを血塗られた信仰の支配者としました。
彼らの魔女は神性を主張し、自らをBride-in-Waitingと呼びました。
現在、Berytosはその大神殿に座す魔女王によって率いられる、航海民族です。
**国勢
|種族|人間、コロッサス|
|経済|統治下にない海域を超えた徴税が可能、沿岸の要塞に税収ボーナス|
|気候|&amp;ref(Spell/S_Heat.jpg,nolink,25x25,Heat);|
|祝福||
**正規軍
***指揮官
|名称|種別|コスト|&gt;|雇用条件|指揮能力|行軍|
|BGCOLOR(#F5F5F5):Berytian Scout|斥候|&amp;ref(Nation/C_Gold.jpg,nolink,25x25,Gold);25&amp;ref(Nation/C_Resource.jpg,nolink,25x25,Resource);3&amp;ref(Nation/C_Command.jpg,nolink,25x25,Commander Point);1|&amp;ref(Nation/R_Fort.jpg,nolink,25x25,Land Fortress);|||16|
|~|&gt;|&gt;|&gt;|&gt;|&gt;|BGCOLOR(#F5F5F5):若干資源消費が小さい斥候。大きな差はない|
|BGCOLOR(#F5F5F5):Berytian Captain|指揮官|&amp;ref(Nation/C_Gold.jpg,nolink,25x25,Gold);100&amp;ref(Nation/C_Resource.jpg,nolink,25x25,Resource);17&amp;ref(Nation/C_Command.jpg,nolink,25x25,Commander Point);1|&amp;ref(Nation/R_Fort.jpg,nolink,25x25,Land Fortress);||&amp;ref(Nation/Squad.jpg,nolink,25x25,Squad);3&amp;ref(Nation/LivingLead.jpg,nolink,25x25,Leadership);80|12&amp;ref(Nation/Sailing.jpg,nolink,25x25,Sailing (size points 999, max size 2));|
|~|&gt;|&gt;|&gt;|&gt;|&gt;|BGCOLOR(#F5F5F5):標準的な指揮官。航海技能も保有する|
|BGCOLOR(#F5F5F5):Berytian Priest|聖職者&amp;ref(Nation/Sacred.jpg,nolink,25x25,Sacred);|&amp;ref(Nation/C_Gold.jpg,nolink,25x25,Gold);140&amp;ref(Nation/C_Resource.jpg,nolink,25x25,Resource);2&amp;ref(Nation/C_Command.jpg,nolink,25x25,Commander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Leadership);5+|16&amp;ref(Nation/Sailing.jpg,nolink,25x25,Sailing (size points 999, max size 2));|
|~|&gt;|&gt;|&gt;|&gt;|&gt;|BGCOLOR(#F5F5F5):レベル1の聖職者。血などの魔法技能も持つ|
|BGCOLOR(#F5F5F5):Berytian Sage|魔術師|&amp;ref(Nation/C_Gold.jpg,nolink,25x25,Gold);80&amp;ref(Nation/C_Resource.jpg,nolink,25x25,Resource);4&amp;ref(Nation/C_Command.jpg,nolink,25x25,Commander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Leadership);10|16&amp;ref(Nation/Sailing.jpg,nolink,25x25,Sailing (size points 999, max size 2));|
|~|&gt;|&gt;|&gt;|&gt;|&gt;|BGCOLOR(#F5F5F5):地などの魔法技能を持つ。研究に長ける|
|BGCOLOR(#F5F5F5):Mage Pilot|魔術師|&amp;ref(Nation/C_Gold.jpg,nolink,25x25,Gold);80&amp;ref(Nation/C_Resource.jpg,nolink,25x25,Resource);2&amp;ref(Nation/C_Command.jpg,nolink,25x25,Commander Point);2|&amp;ref(Nation/R_Coast-Fort.jpg,nolink,25x25,Coastal Fortress);|&amp;ref(Spell/P_Research.jpg,nolink,25x25,Lab Needed);|&amp;ref(Nation/Squad.jpg,nolink,25x25,Squad);2&amp;ref(Nation/LivingLead.jpg,nolink,25x25,Leadership);40&amp;ref(Nation/MagicLead.jpg,nolink,25x25,Magic Leadership);10|16&amp;ref(Nation/Sailing.jpg,nolink,25x25,Sailing (size points 999, max size 2));|
|~|&gt;|&gt;|&gt;|&gt;|&gt;|BGCOLOR(#F5F5F5):風と水の魔法技能を持つ。他の多くと同様に航海も可能|
|BGCOLOR(#F5F5F5):Storm Caller|魔術師|&amp;ref(Nation/C_Gold.jpg,nolink,25x25,Gold);205&amp;ref(Nation/C_Resource.jpg,nolink,25x25,Resource);2&amp;ref(Nation/C_Command.jpg,nolink,25x25,Commander Point);4|&amp;ref(Nation/R_Coast-Fort.jpg,nolink,25x25,Coastal Fortress);|&amp;ref(Spell/P_Research.jpg,nolink,25x25,Lab Needed);|&amp;ref(Nation/Squad.jpg,nolink,25x25,Squad);2&amp;ref(Nation/LivingLead.jpg,nolink,25x25,Leadership);40+&amp;ref(Nation/MagicLead.jpg,nolink,25x25,Magic Leadership);25+|12&amp;ref(Nation/Sailing.jpg,nolink,25x25,Sailing (size points 999, max size 2));|
|~|&gt;|&gt;|&gt;|&gt;|&gt;|BGCOLOR(#F5F5F5):風、水などの魔法技能を持つ。雇用条件からすると強い魔力|
|BGCOLOR(#F5F5F5):Bride-in-Waiting|聖職者&amp;ref(Nation/Sacred.jpg,nolink,25x25,Sacred);|&amp;ref(Nation/C_Gold.jpg,nolink,25x25,Gold);415&amp;ref(Nation/C_Resource.jpg,nolink,25x25,Resource);8&amp;ref(Nation/C_Command.jpg,nolink,25x25,Commander Point);4|&amp;ref(Nation/R_Capital.jpg,nolink,25x25,National Capital);|&amp;ref(Spell/P_Research.jpg,nolink,25x25,Lab Needed);&amp;ref(Spell/P_Holy.jpg,nolink,25x25,Temple Needed);|&amp;ref(Nation/Squad.jpg,nolink,25x25,Squad);3&amp;ref(Nation/LivingLead.jpg,nolink,25x25,Leadership);90+&amp;ref(Nation/MagicLead.jpg,nolink,25x25,Magic Leadership);40+&amp;ref(Nation/UndeadLead.jpg,nolink,25x25,Undead Leadership);10+|20|
|~|&gt;|&gt;|&gt;|&gt;|&gt;|BGCOLOR(#F5F5F5):レベル2の聖職者。火風地血の魔法技能を持つ。指揮は可能だが航海は不可|
***兵士
|名称|種別|コスト|&gt;|雇用条件|指揮枠|行軍|
|BGCOLOR(#F5F5F5):Berytian Militia|民兵|&amp;ref(Nation/C_Gold.jpg,nolink,25x25,Gold);7&amp;ref(Nation/C_Resource.jpg,nolink,25x25,Resource);5&amp;ref(Nation/C_Recruitment.jpg,nolink,25x25,Recruitment Point);3|&amp;ref(Nation/R_Fort.jpg,nolink,25x25,Land Fortress);||&amp;ref(Nation/LivingLead.jpg,nolink,25x25,Living);|10|
|~|&gt;|&gt;|&gt;|&gt;|&gt;|BGCOLOR(#F5F5F5):槍と盾を持つ民兵。当然ながら弱いが装備は良いほう|
|BGCOLOR(#F5F5F5):Berytian Archer|射手|&amp;ref(Nation/C_Gold.jpg,nolink,25x25,Gold);10&amp;ref(Nation/C_Resource.jpg,nolink,25x25,Resource);7&amp;ref(Nation/C_Recruitment.jpg,nolink,25x25,Recruitment Point);9|&amp;ref(Nation/R_Fort.jpg,nolink,25x25,Land Fortress);||&amp;ref(Nation/LivingLead.jpg,nolink,25x25,Living);|14|
|~|&gt;|&gt;|&gt;|&gt;|&gt;|BGCOLOR(#F5F5F5):短弓を持つ弓兵。平凡な性能|
|BGCOLOR(#F5F5F5):Berytian Spearman|歩兵|&amp;ref(Nation/C_Gold.jpg,nolink,25x25,Gold);10&amp;ref(Nation/C_Resource.jpg,nolink,25x25,Resource);9&amp;ref(Nation/C_Recruitment.jpg,nolink,25x25,Recruitment Point);9|&amp;ref(Nation/R_Fort.jpg,nolink,25x25,Land Fortress);||&amp;ref(Nation/LivingLead.jpg,nolink,25x25,Living);|14|
|~|&gt;|&gt;|&gt;|&gt;|&gt;|BGCOLOR(#F5F5F5):槍、投槍、盾を持つ軽歩兵。迎撃も含めばそこそこ粘る|
|BGCOLOR(#F5F5F5):Berytian Soldier|歩兵|&amp;ref(Nation/C_Gold.jpg,nolink,25x25,Gold);10&amp;ref(Nation/C_Resource.jpg,nolink,25x25,Resource);14&amp;ref(Nation/C_Recruitment.jpg,nolink,25x25,Recruitment Point);9|&amp;ref(Nation/R_Fort.jpg,nolink,25x25,Land Fortress);||&amp;ref(Nation/LivingLead.jpg,nolink,25x25,Living);|12|
|~|&gt;|&gt;|&gt;|&gt;|&gt;|BGCOLOR(#F5F5F5):小剣と盾を持つ歩兵。槍よりは攻撃力が高い|
|BGCOLOR(#F5F5F5):Berytian Heavy Spearman|歩兵|&amp;ref(Nation/C_Gold.jpg,nolink,25x25,Gold);12&amp;ref(Nation/C_Resource.jpg,nolink,25x25,Resource);19&amp;ref(Nation/C_Recruitment.jpg,nolink,25x25,Recruitment Point);14|&amp;ref(Nation/R_Fort.jpg,nolink,25x25,Land Fortress);||&amp;ref(Nation/LivingLead.jpg,nolink,25x25,Living);|10|
|~|&gt;|&gt;|&gt;|&gt;|&gt;|BGCOLOR(#F5F5F5):長槍と盾を持つ歩兵。密な隊列を組める|
|BGCOLOR(#F5F5F5):Berytian Elite Soldier|歩兵|&amp;ref(Nation/C_Gold.jpg,nolink,25x25,Gold);14&amp;ref(Nation/C_Resource.jpg,nolink,25x25,Resource);19&amp;ref(Nation/C_Recruitment.jpg,nolink,25x25,Recruitment Point);18|&amp;ref(Nation/R_Fort.jpg,nolink,25x25,Land Fortress);||&amp;ref(Nation/LivingLead.jpg,nolink,25x25,Living);|10|
|~|&gt;|&gt;|&gt;|&gt;|&gt;|BGCOLOR(#F5F5F5):小剣と盾を持つ歩兵。高い士気を持ち戦闘技能も向上|
|BGCOLOR(#F5F5F5):Berytian Lancer|騎兵|&amp;ref(Nation/C_Gold.jpg,nolink,25x25,Gold);20&amp;ref(Nation/C_Resource.jpg,nolink,25x25,Resource);13&amp;ref(Nation/C_Recruitment.jpg,nolink,25x25,Recruitment Point);24|&amp;ref(Nation/R_Fort.jpg,nolink,25x25,Land Fortress);||&amp;ref(Nation/LivingLead.jpg,nolink,25x25,Living);|20|
|~|&gt;|&gt;|&gt;|&gt;|&gt;|BGCOLOR(#F5F5F5):軽突撃槍と盾を持つ軽騎兵。船に乗れない点に注意|
|BGCOLOR(#F5F5F5):War Elephant|軍用象|&amp;ref(Nation/C_Gold.jpg,nolink,25x25,Gold);100&amp;ref(Nation/C_Resource.jpg,nolink,25x25,Resource);20&amp;ref(Nation/C_Recruitment.jpg,nolink,25x25,Recruitment Point);33|&amp;ref(Nation/R_Fort.jpg,nolink,25x25,Land Fortress);||&amp;ref(Nation/LivingLead.jpg,nolink,25x25,Living);&amp;ref(Nation/Animal.jpg,nolink,25x25,Animal);|20|
|~|&gt;|&gt;|&gt;|&gt;|&gt;|BGCOLOR(#F5F5F5):敵を蹂躙する巨大生物。当然だが船には載らない|
|BGCOLOR(#F5F5F5):Colossi Warrior|歩兵&amp;ref(Nation/Sacred.jpg,nolink,25x25,Sacred);|&amp;ref(Nation/C_Gold.jpg,nolink,25x25,Gold);35&amp;ref(Nation/C_Resource.jpg,nolink,25x25,Resource);25&amp;ref(Nation/C_Recruitment.jpg,nolink,25x25,Recruitment Point);21|&amp;ref(Nation/R_Capital.jpg,nolink,25x25,National Capital);|&amp;ref(Spell/P_Holy.jpg,nolink,25x25,Temple Needed);|&amp;ref(Nation/LivingLead.jpg,nolink,25x25,Living);|14|
|~|&gt;|&gt;|&gt;|&gt;|&gt;|BGCOLOR(#F5F5F5):小剣と盾を持つ歩兵。強靭だが大柄で船にも載らない|
**守備隊
|種別|指揮官|兵士|備考|
|陸上下位|Berytian Captain|Berytian Militia:10　Berytian Archer:10　Berytian Spearman:10||
|陸上上位|Berytian Priest|Berytian Heavy Spearman:10||
|陸上要塞|Berytian Captain|Berytian Archer:10||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|魔法土地|Temple of Storms and Flames|
|宝石収入|&amp;ref(Spell/V_Fire.jpg,nolink,25x25,Fire Gem);2&amp;ref(Spell/V_Air.jpg,nolink,25x25,Air Gem);3&amp;ref(Spell/V_Blood.jpg,nolink,25x25,Blood Slave);2|
|特殊機能||
***魔法技能
|名称|雇用|固定魔力|変動魔力|研究力|特殊能力|
|Berytian Priest|&amp;ref(Nation/R_Fort.jpg,nolink,25x25,Land Fortress);|&amp;ref(Spell/P_Blood.jpg,nolink,25x25,Blood);1&amp;ref(Spell/P_Holy.jpg,nolink,25x25,Holy);1|&amp;ref(Spell/P_Fire.jpg,nolink,25x25,Fire);&amp;ref(Spell/P_Air.jpg,nolink,25x25,Air);&amp;ref(Spell/P_Earth.jpg,nolink,25x25,Earth);&amp;ref(Spell/P_Blood.jpg,nolink,25x25,Blood);+1:100%|&amp;ref(Spell/P_Research.jpg,nolink,25x25,Research);9|&amp;ref(Nation/Sacred.jpg,nolink,25x25,Sacred);|
|Berytian Sage|&amp;ref(Nation/R_Fort.jpg,nolink,25x25,Land Fortress);|&amp;ref(Spell/P_Earth.jpg,nolink,25x25,Earth);1|&amp;ref(Spell/P_Air.jpg,nolink,25x25,Air);&amp;ref(Spell/P_Water.jpg,nolink,25x25,Water);+1:100%|&amp;ref(Spell/P_Research.jpg,nolink,25x25,Research);11|&amp;ref(Nation/Adept-Researcher.jpg,nolink,25x25,Adept Researcher (+2));|
|Mage Pilot|&amp;ref(Nation/R_Coast-Fort.jpg,nolink,25x25,Coastal Fortress);|&amp;ref(Spell/P_Air.jpg,nolink,25x25,Air);1&amp;ref(Spell/P_Water.jpg,nolink,25x25,Water);1||&amp;ref(Spell/P_Research.jpg,nolink,25x25,Research);9||
|Storm Caller|&amp;ref(Nation/R_Coast-Fort.jpg,nolink,25x25,Coastal Fortress);|&amp;ref(Spell/P_Air.jpg,nolink,25x25,Air);2&amp;ref(Spell/P_Water.jpg,nolink,25x25,Water);2|&amp;ref(Spell/P_Fire.jpg,nolink,25x25,Fire);&amp;ref(Spell/P_Air.jpg,nolink,25x25,Air);&amp;ref(Spell/P_Water.jpg,nolink,25x25,Water);&amp;ref(Spell/P_Astral.jpg,nolink,25x25,Astral);+1:100%|&amp;ref(Spell/P_Research.jpg,nolink,25x25,Research);15||
|Bride-in-Waiting|&amp;ref(Nation/R_Capital.jpg,nolink,25x25,National Capital);|&amp;ref(Spell/P_Fire.jpg,nolink,25x25,Fire);2&amp;ref(Spell/P_Air.jpg,nolink,25x25,Air);2&amp;ref(Spell/P_Earth.jpg,nolink,25x25,Earth);1&amp;ref(Spell/P_Blood.jpg,nolink,25x25,Blood);2&amp;ref(Spell/P_Holy.jpg,nolink,25x25,Holy);2|&amp;ref(Spell/P_Fire.jpg,nolink,25x25,Fire);&amp;ref(Spell/P_Air.jpg,nolink,25x25,Air);&amp;ref(Spell/P_Earth.jpg,nolink,25x25,Earth);&amp;ref(Spell/P_Blood.jpg,nolink,25x25,Blood);+1:100%&amp;br;&amp;ref(Spell/P_Fire.jpg,nolink,25x25,Fire);&amp;ref(Spell/P_Air.jpg,nolink,25x25,Air);&amp;ref(Spell/P_Earth.jpg,nolink,25x25,Earth);&amp;ref(Spell/P_Blood.jpg,nolink,25x25,Blood);+1:10%|&amp;ref(Spell/P_Research.jpg,nolink,25x25,Research);21+|&amp;ref(Nation/Sacred.jpg,nolink,25x25,Sacred);|
|Telkhine (Daimon)|&amp;ref(Item/Master-Ritualist.jpg,nolink,25x25,Ritual Spell);|&amp;ref(Spell/P_Fire.jpg,nolink,25x25,Fire);2&amp;ref(Spell/P_Air.jpg,nolink,25x25,Air);3+1&amp;ref(Spell/P_Water.jpg,nolink,25x25,Water);3+1&amp;ref(Spell/P_Earth.jpg,nolink,25x25,Earth);3&amp;ref(Spell/P_Death.jpg,nolink,25x25,Death);2|&amp;ref(Spell/P_Fire.jpg,nolink,25x25,Fire);&amp;ref(Spell/P_Air.jpg,nolink,25x25,Air);&amp;ref(Spell/P_Water.jpg,nolink,25x25,Water);&amp;ref(Spell/P_Earth.jpg,nolink,25x25,Earth);&amp;ref(Spell/P_Death.jpg,nolink,25x25,Death);+1:100%|&amp;ref(Spell/P_Research.jpg,nolink,25x25,Research);37||
|Telkhine (Human)|&amp;ref(Item/Master-Ritualist.jpg,nolink,25x25,Ritual Spell);|&amp;ref(Spell/P_Fire.jpg,nolink,25x25,Fire);2&amp;ref(Spell/P_Air.jpg,nolink,25x25,Air);3&amp;ref(Spell/P_Water.jpg,nolink,25x25,Water);3&amp;ref(Spell/P_Earth.jpg,nolink,25x25,Earth);3&amp;ref(Spell/P_Death.jpg,nolink,25x25,Death);2|&amp;ref(Spell/P_Fire.jpg,nolink,25x25,Fire);&amp;ref(Spell/P_Air.jpg,nolink,25x25,Air);&amp;ref(Spell/P_Water.jpg,nolink,25x25,Water);&amp;ref(Spell/P_Earth.jpg,nolink,25x25,Earth);&amp;ref(Spell/P_Death.jpg,nolink,25x25,Death);+1:100%|&amp;ref(Spell/P_Research.jpg,nolink,25x25,Research);33|&amp;ref(Nation/Master-Smith.jpg,nolink,25x25,Master Smith (1));|
|Melqart|&amp;ref(Item/Master-Ritualist.jpg,nolink,25x25,Ritual Spell);|&amp;ref(Spell/P_Blood.jpg,nolink,25x25,Blood);3&amp;ref(Spell/P_Holy.jpg,nolink,25x25,Holy);3|&amp;ref(Spell/P_Fire.jpg,nolink,25x25,Fire);&amp;ref(Spell/P_Air.jpg,nolink,25x25,Air);&amp;ref(Spell/P_Earth.jpg,nolink,25x25,Earth);+2:100%|&amp;ref(Spell/P_Research.jpg,nolink,25x25,Research);15|&amp;ref(Nation/Blood-Searcher.jpg,nolink,25x25,Blood Searcher (3));&amp;ref(Nation/Adept-Sacrificer.jpg,nolink,25x25,Adept Sacrificer (1));&amp;ref(Nation/Sacred.jpg,nolink,25x25,Sacred);|
***固有呪文
|領域|名称|主系統|副系統|消費|使用場面|簡易分類|
|Conjuration Lv3|Summon Mazzikim|&amp;ref(Spell/P_Nature.jpg,nolink,25x25,Nature);1||&amp;ref(Spell/V_Nature.jpg,nolink,25x25,Nature Gem);3|儀式/陸上専用|兵士召喚|
|~|~|&gt;|&gt;|&gt;|&gt;|現世に住まう小悪魔Mazzikを8体召喚します|
|Conjuration Lv3|Herd of Elephants|&amp;ref(Spell/P_Nature.jpg,nolink,25x25,Nature);2||&amp;ref(Spell/V_Nature.jpg,nolink,25x25,Nature Gem);25|儀式/陸上専用|兵士召喚|
|~|~|&gt;|&gt;|&gt;|&gt;|敵を蹂躙する臆病な巨大生物Elephantを5+体召喚します|
|Conjuration Lv3|Pride of Lions|&amp;ref(Spell/P_Nature.jpg,nolink,25x25,Nature);2||&amp;ref(Spell/V_Nature.jpg,nolink,25x25,Nature Gem);10|儀式/陸上専用|兵士召喚|
|~|~|&gt;|&gt;|&gt;|&gt;|敏捷なLionを10+体召喚します|
|Conjuration Lv5|Summon Lilot|&amp;ref(Spell/P_Nature.jpg,nolink,25x25,Nature);4||&amp;ref(Spell/V_Nature.jpg,nolink,25x25,Nature Gem);25|儀式/陸上専用|指揮官召喚|
|~|~|&gt;|&gt;|&gt;|&gt;|現世に住まう夢魔Lilotを召喚します|
|Conjuration Lv8|Summon Telkhine|&amp;ref(Spell/P_Water.jpg,nolink,25x25,Water);5|&amp;ref(Spell/P_Air.jpg,nolink,25x25,Air);2|&amp;ref(Spell/V_Water.jpg,nolink,25x25,Water Gem);69|儀式/水陸両用|指揮官召喚|
|~|~|&gt;|&gt;|&gt;|&gt;|強大なる海の神霊Telkhineを召喚します|
|Blood Magic Lv3|Scapegoats|&amp;ref(Spell/P_Blood.jpg,nolink,25x25,Blood);1||&amp;ref(Spell/V_Blood.jpg,nolink,25x25,Blood Slave);8|儀式/荒地限定|兵士召喚|
|~|~|&gt;|&gt;|&gt;|&gt;|神聖で狂暴な山羊の悪魔Se'irを2体召喚します|
|Blood Magic Lv4|Summon Shedim|&amp;ref(Spell/P_Blood.jpg,nolink,25x25,Blood);3|&amp;ref(Spell/P_Air.jpg,nolink,25x25,Air);1|&amp;ref(Spell/V_Blood.jpg,nolink,25x25,Blood Slave);23|儀式/荒地限定|兵士召喚|
|~|~|&gt;|&gt;|&gt;|&gt;|電撃を放つ山羊の悪魔Shedを3体召喚します|
|Blood Magic Lv6|Call Melqart|&amp;ref(Spell/P_Blood.jpg,nolink,25x25,Blood);3|&amp;ref(Spell/P_Fire.jpg,nolink,25x25,Fire);2|&amp;ref(Spell/V_Blood.jpg,nolink,25x25,Blood Slave);99|儀式/陸上専用|指揮官召喚|
|~|~|&gt;|&gt;|&gt;|&gt;|恐るべき巨人の暴君Melqartを召喚します|
***固有アイテム
なし
**聖職
***支配圏特殊効果
なし
***聖職者特殊能力
なし
</v>
      </c>
    </row>
    <row r="27" spans="1:29" x14ac:dyDescent="0.15">
      <c r="A27" t="s">
        <v>2908</v>
      </c>
      <c r="B27" t="s">
        <v>2958</v>
      </c>
      <c r="C27" t="s">
        <v>2959</v>
      </c>
      <c r="D27" t="s">
        <v>3092</v>
      </c>
      <c r="E27" s="10" t="s">
        <v>8322</v>
      </c>
      <c r="F27" s="10" t="s">
        <v>11972</v>
      </c>
      <c r="G27" s="10" t="s">
        <v>8094</v>
      </c>
      <c r="H27" t="s">
        <v>3112</v>
      </c>
      <c r="L27" t="s">
        <v>3118</v>
      </c>
      <c r="M27" t="s">
        <v>3119</v>
      </c>
      <c r="O27">
        <v>2</v>
      </c>
      <c r="Q27">
        <v>0</v>
      </c>
      <c r="S27">
        <v>500</v>
      </c>
      <c r="U27">
        <v>400</v>
      </c>
      <c r="W27" t="s">
        <v>8095</v>
      </c>
      <c r="X27" t="s">
        <v>8096</v>
      </c>
      <c r="Z27" t="str">
        <f t="shared" si="0"/>
        <v>|BGCOLOR(#FDFDFD):[[&amp;ref(Xibalba.jpg,nolink,50x65,Xibalba, Vigil of the Sun);&gt;./Xibalba]]</v>
      </c>
      <c r="AA27" t="str">
        <f t="shared" ca="1" si="1"/>
        <v>|BGCOLOR(#FAEBD7):[[''Xibalba''&gt;./Xibalba]]</v>
      </c>
      <c r="AB27"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|BGCOLOR(#FAEBD7):[[''Xibalba''&gt;./Xibalba]]</v>
      </c>
      <c r="AC27" t="str">
        <f ca="1">CONCATENATE("*",B27,", ",C27,CHAR(10),E27,CHAR(10),"**国勢",CHAR(10),"|種族|",F27,"|",CHAR(10),"|経済|",G27,"|",CHAR(10),"|気候|",IF(H27&lt;&gt;"",REPT(SUBSTITUTE(SUBSTITUTE(LEFT(H27,4),"Heat","&amp;ref(Spell/S_Heat.jpg,nolink,25x25,Heat);"),"Cold","&amp;ref(Spell/S_Cold.jpg,nolink,25x25,Cold);"),RIGHT(H27,1)),""),"|",CHAR(10),"|祝福|",SUBSTITUTE(SUBSTITUTE(SUBSTITUTE(SUBSTITUTE(SUBSTITUTE(SUBSTITUTE(SUBSTITUTE(SUBSTITUTE(J27,"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27&amp;" "&amp;B27&amp;" 指揮官 S",Troops!$A:$A,0)&amp;":AJ"&amp;MATCH(A27&amp;" "&amp;B27&amp;" 指揮官 E",Troops!$A:$A,0))),myConcat(INDIRECT("Troops!AJ"&amp;MATCH(A27&amp;" "&amp;B27&amp;" 指揮官 S",Troops!$A:$A,0)))),CHAR(10),"***兵士",CHAR(10),"|名称|種別|コスト|&gt;|雇用条件|指揮枠|行軍|",CHAR(10),IFERROR(myConcat(INDIRECT("Troops!AJ"&amp;MATCH(A27&amp;" "&amp;B27&amp;" 兵士 S",Troops!$A:$A,0)&amp;":AJ"&amp;MATCH(A27&amp;" "&amp;B27&amp;" 兵士 E",Troops!$A:$A,0))),myConcat(INDIRECT("Troops!AJ"&amp;MATCH(A27&amp;" "&amp;B27&amp;" 指揮官 S",Troops!$A:$A,0)))),"**守備隊",CHAR(10),"|種別|指揮官|兵士|備考|",CHAR(10),IFERROR(myConcat(INDIRECT("Defence!H"&amp;MATCH(A27&amp;" "&amp;B27&amp;" S",Defence!$A:$A,0)&amp;":H"&amp;MATCH(A27&amp;" "&amp;B27&amp;" E",Defence!$A:$A,0))),myConcat(INDIRECT("Defence!H"&amp;MATCH(A27&amp;" "&amp;B27&amp;" S",Defence!$A:$A,0)))),CHAR(10),"**建造物",CHAR(10),"***首都要塞",CHAR(10),"|名称|管理力|指揮官雇用|兵士雇用|食糧庫|守備隊倍率|防壁強度|",CHAR(10),VLOOKUP(L27,Fort!$D:$M,10,FALSE),CHAR(10),"***陸上要塞",CHAR(10),"|名称|建造費|工期|管理力|指揮官雇用|兵士雇用|食糧庫|守備隊倍率|防壁強度|",CHAR(10),IF(R27="",IFERROR(myConcat(INDIRECT("Fort!N"&amp;MATCH(M27&amp;"1",Fort!$A:$A,0)&amp;":N"&amp;MATCH(M27&amp;O27,Fort!$A:$A,0))),myConcat(INDIRECT("Fort!N"&amp;MATCH(N27&amp;"1",Fort!$A:$A,0)))),IFERROR(myConcat(INDIRECT("Fort!O"&amp;MATCH(M27&amp;"1",Fort!$A:$A,0)&amp;":O"&amp;MATCH(M27&amp;O27,Fort!$A:$A,0))),myConcat(INDIRECT("Fort!O"&amp;MATCH(N27&amp;"1",Fort!$A:$A,0))))),CHAR(10),"***水中要塞",CHAR(10),IF(R27="",IFERROR("|名称|建造費|工期|管理力|指揮官雇用|兵士雇用|食糧庫|守備隊倍率|防壁強度|"&amp;CHAR(10)&amp;IFERROR(myConcat(INDIRECT("Fort!N"&amp;MATCH(N27&amp;"1",Fort!$A:$A,0)&amp;":N"&amp;MATCH(N27&amp;P27,Fort!$A:$A,0))),myConcat(INDIRECT("Fort!N"&amp;MATCH(N27&amp;"1",Fort!$A:$A,0)))),"建造不可"),IFERROR("|名称|建造費|工期|管理力|指揮官雇用|兵士雇用|食糧庫|守備隊倍率|防壁強度|"&amp;CHAR(10)&amp;IFERROR(myConcat(INDIRECT("Fort!O"&amp;MATCH(N27&amp;"1",Fort!$A:$A,0)&amp;":O"&amp;MATCH(N27&amp;P27,Fort!$A:$A,0))),myConcat(INDIRECT("Fort!O"&amp;MATCH(N27&amp;"1",Fort!$A:$A,0)))),"建造不可")),CHAR(10),"***研究所と寺院",CHAR(10),"|設備|費用|特殊効果|",CHAR(10),"|研究所|",IF(S27&lt;&gt;500,"''"&amp;S27&amp;"''",S27),"|",T27,"|",CHAR(10),"|寺院|",IF(U27&lt;&gt;400,"''"&amp;U27&amp;"''",U27),"|",V27,"|",CHAR(10),"**魔法",CHAR(10),"***魔法資源",CHAR(10),"|魔法土地|",W27,"|",CHAR(10),"|宝石収入|",SUBSTITUTE(SUBSTITUTE(SUBSTITUTE(SUBSTITUTE(SUBSTITUTE(SUBSTITUTE(SUBSTITUTE(SUBSTITUTE(X27,"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Slave);"),"|",CHAR(10),"|特殊機能|",Y27,"|",CHAR(10),"***魔法技能",CHAR(10),"|名称|雇用|固定魔力|変動魔力|研究力|特殊能力|",CHAR(10),IFERROR(myConcat(INDIRECT("MagicSkill!AM"&amp;MATCH(A27&amp;" "&amp;B27&amp;" S",MagicSkill!$A:$A,0)&amp;":AM"&amp;MATCH(A27&amp;" "&amp;B27&amp;" E",MagicSkill!$A:$A,0))),myConcat(INDIRECT("MagicSkill!AM"&amp;MATCH(A27&amp;" "&amp;B27&amp;" S",MagicSkill!$A:$A,0)))),CHAR(10),"***固有呪文",CHAR(10),IFERROR(CHAR(10)&amp;"|領域|名称|主系統|副系統|消費|使用場面|簡易分類|"&amp;CHAR(10)&amp;IFERROR(myConcat(INDIRECT("NationalSpellWork!E"&amp;MATCH(A27&amp;" "&amp;B27&amp;" S",NationalSpellWork!$A:$A,0)&amp;":E"&amp;MATCH(A27&amp;" "&amp;B27&amp;" E",NationalSpellWork!$A:$A,0))),myConcat(INDIRECT("NationalSpellWork!E"&amp;MATCH(A27&amp;" "&amp;B27&amp;" S",NationalSpellWork!$A:$A,0)))),"なし"),CHAR(10),"***固有アイテム",CHAR(10),IFERROR(IFERROR(myConcat(INDIRECT("NationalItemWork!E"&amp;MATCH(A27&amp;" "&amp;B27&amp;" S",NationalItemWork!$A:$A,0)&amp;":E"&amp;MATCH(A27&amp;" "&amp;B27&amp;" E",NationalItemWork!$A:$A,0))),myConcat(INDIRECT("NationalItemWork!E"&amp;MATCH(A27&amp;" "&amp;B27&amp;" S",NationalItemWork!$A:$A,0)))),"なし"),CHAR(10),"**聖職",CHAR(10),"***支配圏特殊効果",CHAR(10),IF(I27&lt;&gt;"",I27,"なし"),CHAR(10),"***聖職者特殊能力",CHAR(10),IF(K27&lt;&gt;"",K27,"なし"),CHAR(10))</f>
        <v xml:space="preserve">*Xibalba, Vigil of the Sun
Xibalbaは、Mictlanの森林の下に広がる広大なる暗き洞窟世界です。
伝説によれば、その東の地平線への日々の旅に際して、太陽と月は迷宮洞窟を通過していました。
この旅の間、彼らはXibalbaの地下世界の暗き領域に住まう蝙蝠人、Zotzによって護衛されました。
ほぼ盲目である彼らは、輝ける太陽を見ることはなく、それを切望することもありません。
長らく、誰も太陽や月がXibalbaを通過するのを見ていませんが、Zotzらはその寝ずの番と伝統を維持してきました。
しかし最近になり、蝙蝠人たちは目的を見失い、Xibalbaの聖職的統治者らは、再び太陽と月の輝きに浴するべく、地表世界へと目を向けました。
Zotzらは様々な都市の聖職的な王らによって統治され、聖職のみが集中的な権力を代表します。
彼らは、かつてXibalbaの暗き世界において天体たちを護る役目を課されていた神聖なるSun Guideを今も訓練しています。
Zotzは地表に住まうものたち、主にMictlanの人々と接触し、その技術と行いの一部を採用しました。
Zotzは、血の奴隷の探索と黒魔術を好みます。
太陽の導き手であるにも関わらず、彼らの太陽の魔法に関する技術は限定的です。
Zotzは非常に数が多く、大きな洞窟の植民地に群れを成して暮らします。
強さよりも数こそが、彼らを戦いの勝利へと導きます。
**国勢
|種族|蝙蝠人|
|経済|洞窟の要塞に税収/資源ボーナス|
|気候|&amp;ref(Spell/S_Heat.jpg,nolink,25x25,Heat);|
|祝福||
**正規軍
***指揮官
|名称|種別|コスト|&gt;|雇用条件|指揮能力|行軍|
|BGCOLOR(#F5F5F5):Batab|指揮官|&amp;ref(Nation/C_Gold.jpg,nolink,25x25,Gold);40&amp;ref(Nation/C_Resource.jpg,nolink,25x25,Resource);3&amp;ref(Nation/C_Command.jpg,nolink,25x25,Commander Point);1|&amp;ref(Nation/R_Fort.jpg,nolink,25x25,Land Fortress);&amp;ref(Nation/R_Forest.jpg,nolink,25x25,Any Forest);&amp;ref(Nation/R_Cave.jpg,nolink,25x25,Any Cave);||&amp;ref(Nation/Squad.jpg,nolink,25x25,Squad);2&amp;ref(Nation/LivingLead.jpg,nolink,25x25,Leadership);40&amp;ref(Nation/MagicLead.jpg,nolink,25x25,Magic Leadership);10|18&amp;ref(Nation/Stealthy.jpg,nolink,25x25,Stealthy (40));&amp;ref(Nation/Flying.jpg,nolink,25x25,Flying);&amp;ref(Nation/Forest-Survival.jpg,nolink,25x25,Forest Survival);|
|~|&gt;|&gt;|&gt;|&gt;|&gt;|BGCOLOR(#F5F5F5):標準的な指揮官。安いので斥候も兼ねる|
|BGCOLOR(#F5F5F5):Ajaw|聖職者&amp;ref(Nation/Sacred.jpg,nolink,25x25,Sacred);|&amp;ref(Nation/C_Gold.jpg,nolink,25x25,Gold);105&amp;ref(Nation/C_Resource.jpg,nolink,25x25,Resource);2&amp;ref(Nation/C_Command.jpg,nolink,25x25,Commander Point);1|&amp;ref(Nation/R_Fort.jpg,nolink,25x25,Land Fortress);|&amp;ref(Spell/P_Holy.jpg,nolink,25x25,Temple Needed);|&amp;ref(Nation/Squad.jpg,nolink,25x25,Squad);3&amp;ref(Nation/LivingLead.jpg,nolink,25x25,Leadership);80&amp;ref(Nation/MagicLead.jpg,nolink,25x25,Magic Leadership);10|22&amp;ref(Nation/Stealthy.jpg,nolink,25x25,Stealthy (40));&amp;ref(Nation/Flying.jpg,nolink,25x25,Flying);&amp;ref(Nation/Forest-Survival.jpg,nolink,25x25,Forest Survival);|
|~|&gt;|&gt;|&gt;|&gt;|&gt;|BGCOLOR(#F5F5F5):レベル1の聖職者。上位指揮官も兼任する|
|BGCOLOR(#F5F5F5):Ajaw Kan Ek'|聖職者&amp;ref(Nation/Sacred.jpg,nolink,25x25,Sacred);|&amp;ref(Nation/C_Gold.jpg,nolink,25x25,Gold);170&amp;ref(Nation/C_Resource.jpg,nolink,25x25,Resource);1&amp;ref(Nation/C_Command.jpg,nolink,25x25,Commander Point);2|&amp;ref(Nation/R_Fort.jpg,nolink,25x25,Land Fortress);|&amp;ref(Spell/P_Holy.jpg,nolink,25x25,Temple Needed);|&amp;ref(Nation/Squad.jpg,nolink,25x25,Squad);4&amp;ref(Nation/LivingLead.jpg,nolink,25x25,Leadership);120&amp;ref(Nation/MagicLead.jpg,nolink,25x25,Magic Leadership);10|20&amp;ref(Nation/Stealthy.jpg,nolink,25x25,Stealthy (40));&amp;ref(Nation/Flying.jpg,nolink,25x25,Flying);&amp;ref(Nation/Forest-Survival.jpg,nolink,25x25,Forest Survival);|
|~|&gt;|&gt;|&gt;|&gt;|&gt;|BGCOLOR(#F5F5F5):レベル2の聖職者。最上位指揮官も兼任する|
|BGCOLOR(#F5F5F5):Xibalban Scorpion Trainer|指揮官&amp;ref(Nation/Sacred.jpg,nolink,25x25,Sacred);|&amp;ref(Nation/C_Gold.jpg,nolink,25x25,Gold);60&amp;ref(Nation/C_Resource.jpg,nolink,25x25,Resource);1&amp;ref(Nation/C_Command.jpg,nolink,25x25,Commander Point);1|&amp;ref(Nation/R_Fort.jpg,nolink,25x25,Land Fortress);|&amp;ref(Spell/P_Holy.jpg,nolink,25x25,Temple Needed);|&amp;ref(Nation/Squad.jpg,nolink,25x25,Squad);2&amp;ref(Nation/LivingLead.jpg,nolink,25x25,Leadership);40&amp;ref(Nation/MagicLead.jpg,nolink,25x25,Magic Leadership);80&amp;ref(Item/Beastmaster.jpg,nolink,25x25,Beastmaster (+3));|22&amp;ref(Nation/Stealthy.jpg,nolink,25x25,Stealthy (40));&amp;ref(Nation/Flying.jpg,nolink,25x25,Flying);&amp;ref(Nation/Forest-Survival.jpg,nolink,25x25,Forest Survival);|
|~|&gt;|&gt;|&gt;|&gt;|&gt;|BGCOLOR(#F5F5F5):魔法生物担当の指揮官。蠍や各種の召喚生物の指揮に|
|BGCOLOR(#F5F5F5):Chilan|聖職者&amp;ref(Nation/Sacred.jpg,nolink,25x25,Sacred);|&amp;ref(Nation/C_Gold.jpg,nolink,25x25,Gold);100&amp;ref(Nation/C_Resource.jpg,nolink,25x25,Resource);1&amp;ref(Nation/C_Command.jpg,nolink,25x25,Commander Point);2|&amp;ref(Nation/R_Fort.jpg,nolink,25x25,Land Fortress);&amp;ref(Nation/R_Cave.jpg,nolink,25x25,Any Cave);|&amp;ref(Spell/P_Research.jpg,nolink,25x25,Lab Needed);&amp;ref(Spell/P_Holy.jpg,nolink,25x25,Temple Needed);|&amp;ref(Nation/Squad.jpg,nolink,25x25,Squad);1&amp;ref(Nation/LivingLead.jpg,nolink,25x25,Leadership);10&amp;ref(Nation/MagicLead.jpg,nolink,25x25,Magic Leadership);15&amp;ref(Nation/UndeadLead.jpg,nolink,25x25,Undead Leadership);30|22&amp;ref(Nation/Stealthy.jpg,nolink,25x25,Stealthy (40));&amp;ref(Nation/Flying.jpg,nolink,25x25,Flying);&amp;ref(Nation/Forest-Survival.jpg,nolink,25x25,Forest Survival);|
|~|&gt;|&gt;|&gt;|&gt;|&gt;|BGCOLOR(#F5F5F5):レベル1の聖職者。地と死の魔法技能も持つ|
|BGCOLOR(#F5F5F5):Ah Nakom|聖職者&amp;ref(Nation/Sacred.jpg,nolink,25x25,Sacred);|&amp;ref(Nation/C_Gold.jpg,nolink,25x25,Gold);70&amp;ref(Nation/C_Resource.jpg,nolink,25x25,Resource);1&amp;ref(Nation/C_Command.jpg,nolink,25x25,Commander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Leadership);15&amp;ref(Nation/UndeadLead.jpg,nolink,25x25,Undead Leadership);5&amp;ref(Item/Uninspirational.jpg,nolink,25x25,Inspirational (-1));|22&amp;ref(Nation/Stealthy.jpg,nolink,25x25,Stealthy (40));&amp;ref(Nation/Flying.jpg,nolink,25x25,Flying);&amp;ref(Nation/Forest-Survival.jpg,nolink,25x25,Forest Survival);|
|~|&gt;|&gt;|&gt;|&gt;|&gt;|BGCOLOR(#F5F5F5):レベル1の聖職者。血の魔法技能も持つ。Zotzは皆奴隷集めが得意|
|BGCOLOR(#F5F5F5):Ah K'in|聖職者&amp;ref(Nation/Sacred.jpg,nolink,25x25,Sacred);|&amp;ref(Nation/C_Gold.jpg,nolink,25x25,Gold);110&amp;ref(Nation/C_Resource.jpg,nolink,25x25,Resource);1&amp;ref(Nation/C_Command.jpg,nolink,25x25,Commander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Needed);|&amp;ref(Nation/Squad.jpg,nolink,25x25,Squad);2&amp;ref(Nation/LivingLead.jpg,nolink,25x25,Leadership);45&amp;ref(Nation/MagicLead.jpg,nolink,25x25,Magic Leadership);15+&amp;ref(Nation/UndeadLead.jpg,nolink,25x25,Undead Leadership);0+|22&amp;ref(Nation/Stealthy.jpg,nolink,25x25,Stealthy (40));&amp;ref(Nation/Flying.jpg,nolink,25x25,Flying);&amp;ref(Nation/Forest-Survival.jpg,nolink,25x25,Forest Survival);|
|~|&gt;|&gt;|&gt;|&gt;|&gt;|BGCOLOR(#F5F5F5):レベル1の聖職者。火などの魔法技能も持つ|
|BGCOLOR(#F5F5F5):Ah Itz|魔術師|&amp;ref(Nation/C_Gold.jpg,nolink,25x25,Gold);120&amp;ref(Nation/C_Resource.jpg,nolink,25x25,Resource);1&amp;ref(Nation/C_Command.jpg,nolink,25x25,Commander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Leadership);35+|22&amp;ref(Nation/Stealthy.jpg,nolink,25x25,Stealthy (40));&amp;ref(Nation/Flying.jpg,nolink,25x25,Flying);&amp;ref(Nation/Forest-Survival.jpg,nolink,25x25,Forest Survival);|
|~|&gt;|&gt;|&gt;|&gt;|&gt;|BGCOLOR(#F5F5F5):死、血などの魔法技能を持つ。上位より雇用が早い点が売り|
|BGCOLOR(#F5F5F5):Camazots|魔術師|&amp;ref(Nation/C_Gold.jpg,nolink,25x25,Gold);160&amp;ref(Nation/C_Resource.jpg,nolink,25x25,Resource);1&amp;ref(Nation/C_Command.jpg,nolink,25x25,Commander Point);4|&amp;ref(Nation/R_Fort.jpg,nolink,25x25,Land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Leadership);65+|20&amp;ref(Nation/Stealthy.jpg,nolink,25x25,Stealthy (40));&amp;ref(Nation/Flying.jpg,nolink,25x25,Flying);&amp;ref(Nation/Forest-Survival.jpg,nolink,25x25,Forest Survival);|
|~|&gt;|&gt;|&gt;|&gt;|&gt;|BGCOLOR(#F5F5F5):死、血などの魔法技能を持つ。雇用時間は長いが条件は緩い|
|BGCOLOR(#F5F5F5):Ah K'in Kan Ek'|聖職者&amp;ref(Nation/Sacred.jpg,nolink,25x25,Sacred);|&amp;ref(Nation/C_Gold.jpg,nolink,25x25,Gold);275&amp;ref(Nation/C_Resource.jpg,nolink,25x25,Resource);8&amp;ref(Nation/C_Command.jpg,nolink,25x25,Commander Point);2|&amp;ref(Nation/R_Capital.jpg,nolink,25x25,National Capital);|&amp;ref(Spell/P_Research.jpg,nolink,25x25,Lab Needed);&amp;ref(Spell/P_Holy.jpg,nolink,25x25,Temple Needed);|&amp;ref(Nation/Squad.jpg,nolink,25x25,Squad);2&amp;ref(Nation/LivingLead.jpg,nolink,25x25,Leadership);50&amp;ref(Nation/MagicLead.jpg,nolink,25x25,Magic Leadership);25+&amp;ref(Nation/UndeadLead.jpg,nolink,25x25,Undead Leadership);30+|16&amp;ref(Nation/Stealthy.jpg,nolink,25x25,Stealthy (40));&amp;ref(Nation/Flying.jpg,nolink,25x25,Flying);&amp;ref(Nation/Forest-Survival.jpg,nolink,25x25,Forest Survival);|
|~|&gt;|&gt;|&gt;|&gt;|&gt;|BGCOLOR(#F5F5F5):レベル2の聖職者。火、地、死などの魔法技能も持つ|
|BGCOLOR(#F5F5F5):Onaqui|聖職者&amp;ref(Nation/Sacred.jpg,nolink,25x25,Sacred);|&amp;ref(Nation/C_Gold.jpg,nolink,25x25,Gold);565&amp;ref(Nation/C_Resource.jpg,nolink,25x25,Resource);1&amp;ref(Nation/C_Command.jpg,nolink,25x25,Commander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Leadership);30+&amp;ref(Nation/UndeadLead.jpg,nolink,25x25,Undead Leadership);145+|22&amp;ref(Nation/Stealthy.jpg,nolink,25x25,Stealthy (40));&amp;ref(Nation/Flying.jpg,nolink,25x25,Flying);&amp;ref(Nation/Forest-Survival.jpg,nolink,25x25,Forest Survival);|
|~|&gt;|&gt;|&gt;|&gt;|&gt;|BGCOLOR(#F5F5F5):レベル2の聖職者。州に不安を撒くが魔力は強大|
***兵士
|名称|種別|コスト|&gt;|雇用条件|指揮枠|行軍|
|BGCOLOR(#F5F5F5):Xibalban Warrior|飛行兵|&amp;ref(Nation/C_Gold.jpg,nolink,25x25,Gold);8&amp;ref(Nation/C_Resource.jpg,nolink,25x25,Resource);1&amp;ref(Nation/C_Recruitment.jpg,nolink,25x25,Recruitment Point);6|&amp;ref(Nation/R_Fort.jpg,nolink,25x25,Land Fortress);&amp;ref(Nation/R_Forest.jpg,nolink,25x25,Any Forest);&amp;ref(Nation/R_Cave.jpg,nolink,25x25,Any Cave);||&amp;ref(Nation/LivingLead.jpg,nolink,25x25,Living);|20&amp;ref(Nation/Stealthy.jpg,nolink,25x25,Stealthy (40));&amp;ref(Nation/Flying.jpg,nolink,25x25,Flying);&amp;ref(Nation/Forest-Survival.jpg,nolink,25x25,Forest Survival);|
|~|&gt;|&gt;|&gt;|&gt;|&gt;|BGCOLOR(#F5F5F5):突撃槍を持つ軽戦士。最初の一撃だけはそれなり|
|BGCOLOR(#F5F5F5):Xibalban Warrior|飛行兵|&amp;ref(Nation/C_Gold.jpg,nolink,25x25,Gold);8&amp;ref(Nation/C_Resource.jpg,nolink,25x25,Resource);2&amp;ref(Nation/C_Recruitment.jpg,nolink,25x25,Recruitment Point);6|&amp;ref(Nation/R_Fort.jpg,nolink,25x25,Land Fortress);&amp;ref(Nation/R_Forest.jpg,nolink,25x25,Any Forest);&amp;ref(Nation/R_Cave.jpg,nolink,25x25,Any Cave);||&amp;ref(Nation/LivingLead.jpg,nolink,25x25,Living);|20&amp;ref(Nation/Stealthy.jpg,nolink,25x25,Stealthy (40));&amp;ref(Nation/Flying.jpg,nolink,25x25,Flying);&amp;ref(Nation/Forest-Survival.jpg,nolink,25x25,Forest Survival);|
|~|&gt;|&gt;|&gt;|&gt;|&gt;|BGCOLOR(#F5F5F5):刃付き鈍器を持つ軽戦士。両手武器で非力さを補っている|
|BGCOLOR(#F5F5F5):Xibalban Dart Thrower|飛行兵|&amp;ref(Nation/C_Gold.jpg,nolink,25x25,Gold);8&amp;ref(Nation/C_Resource.jpg,nolink,25x25,Resource);2&amp;ref(Nation/C_Recruitment.jpg,nolink,25x25,Recruitment Point);6|&amp;ref(Nation/R_Fort.jpg,nolink,25x25,Land Fortress);||&amp;ref(Nation/LivingLead.jpg,nolink,25x25,Living);|20&amp;ref(Nation/Stealthy.jpg,nolink,25x25,Stealthy (40));&amp;ref(Nation/Flying.jpg,nolink,25x25,Flying);&amp;ref(Nation/Forest-Survival.jpg,nolink,25x25,Forest Survival);|
|~|&gt;|&gt;|&gt;|&gt;|&gt;|BGCOLOR(#F5F5F5):鈍器と吹矢を持つ軽戦士。射撃部隊と考えるには色々と足りない|
|BGCOLOR(#F5F5F5):Xibalban Guard|飛行兵|&amp;ref(Nation/C_Gold.jpg,nolink,25x25,Gold);10&amp;ref(Nation/C_Resource.jpg,nolink,25x25,Resource);4&amp;ref(Nation/C_Recruitment.jpg,nolink,25x25,Recruitment Point);12|&amp;ref(Nation/R_Fort.jpg,nolink,25x25,Land Fortress);||&amp;ref(Nation/LivingLead.jpg,nolink,25x25,Living);|16&amp;ref(Nation/Stealthy.jpg,nolink,25x25,Stealthy (40));&amp;ref(Nation/Flying.jpg,nolink,25x25,Flying);&amp;ref(Nation/Forest-Survival.jpg,nolink,25x25,Forest Survival);|
|~|&gt;|&gt;|&gt;|&gt;|&gt;|BGCOLOR(#F5F5F5):刃付き鈍器を持つ軽戦士。戦闘技能が高めで護衛も得意|
|BGCOLOR(#F5F5F5):Large Scorpion|魔獣|&amp;ref(Nation/C_Gold.jpg,nolink,25x25,Gold);1&amp;ref(Nation/C_Resource.jpg,nolink,25x25,Resource);1&amp;ref(Nation/C_Recruitment.jpg,nolink,25x25,Recruitment Point);2|&amp;ref(Nation/R_Fort.jpg,nolink,25x25,Land Fortress);||&amp;ref(Nation/MagicLead.jpg,nolink,25x25,Magic Being);&amp;ref(Nation/Animal.jpg,nolink,25x25,Animal);&amp;ref(Nation/Undisciplined.jpg,nolink,25x25,Undisciplined);|8&amp;ref(Nation/Stealthy.jpg,nolink,25x25,Stealthy (40));&amp;ref(Nation/Wasteland-Survival.jpg,nolink,25x25,Wasteland Survival);|
|~|&gt;|&gt;|&gt;|&gt;|&gt;|BGCOLOR(#F5F5F5):やや大きい蠍。大群で敵を煩わせるのが主な役割|
|BGCOLOR(#F5F5F5):Giant Scorpion|魔獣|&amp;ref(Nation/C_Gold.jpg,nolink,25x25,Gold);5&amp;ref(Nation/C_Resource.jpg,nolink,25x25,Resource);1&amp;ref(Nation/C_Recruitment.jpg,nolink,25x25,Recruitment Point);2|&amp;ref(Nation/R_Fort.jpg,nolink,25x25,Land Fortress);||&amp;ref(Nation/MagicLead.jpg,nolink,25x25,Magic Being);&amp;ref(Nation/Animal.jpg,nolink,25x25,Animal);&amp;ref(Nation/Undisciplined.jpg,nolink,25x25,Undisciplined);|8&amp;ref(Nation/Stealthy.jpg,nolink,25x25,Stealthy (40));&amp;ref(Nation/Wasteland-Survival.jpg,nolink,25x25,Wasteland Survival);|
|~|&gt;|&gt;|&gt;|&gt;|&gt;|BGCOLOR(#F5F5F5):かなり大きい蠍。毒針も鋭くなり軽装相手なら十分な脅威|
|BGCOLOR(#F5F5F5):Xibalban Scorpion|魔獣|&amp;ref(Nation/C_Gold.jpg,nolink,25x25,Gold);15&amp;ref(Nation/C_Resource.jpg,nolink,25x25,Resource);1&amp;ref(Nation/C_Recruitment.jpg,nolink,25x25,Recruitment Point);15|10/&amp;ref(Nation/R_Fort.jpg,nolink,25x25,Land Fortress);||&amp;ref(Nation/LivingLead.jpg,nolink,25x25,Living);&amp;ref(Nation/Animal.jpg,nolink,25x25,Animal);&amp;ref(Nation/Undisciplined.jpg,nolink,25x25,Undisciplined);|8&amp;ref(Nation/Wasteland-Survival.jpg,nolink,25x25,Wasteland Survival);|
|~|&gt;|&gt;|&gt;|&gt;|&gt;|BGCOLOR(#F5F5F5):異常に大きい蠍。致命的な毒を持ち攻撃面も期待できる|
|BGCOLOR(#F5F5F5):Sun Guide|飛行兵&amp;ref(Nation/Sacred.jpg,nolink,25x25,Sacred);|&amp;ref(Nation/C_Gold.jpg,nolink,25x25,Gold);18&amp;ref(Nation/C_Resource.jpg,nolink,25x25,Resource);15&amp;ref(Nation/C_Recruitment.jpg,nolink,25x25,Recruitment Point);24|&amp;ref(Nation/R_Capital.jpg,nolink,25x25,National Capital);|&amp;ref(Spell/P_Holy.jpg,nolink,25x25,Temple Needed);|&amp;ref(Nation/LivingLead.jpg,nolink,25x25,Living);|16&amp;ref(Nation/Flying.jpg,nolink,25x25,Flying);&amp;ref(Nation/Forest-Survival.jpg,nolink,25x25,Forest Survival);|
|~|&gt;|&gt;|&gt;|&gt;|&gt;|BGCOLOR(#F5F5F5):魔法の刃を持つ戦士。高い攻撃技能を持ち攻撃力も十分|
|BGCOLOR(#F5F5F5):Beast Bat|魔獣&amp;ref(Nation/Sacred.jpg,nolink,25x25,Sacred);|&amp;ref(Nation/C_Gold.jpg,nolink,25x25,Gold);0&amp;ref(Nation/C_Resource.jpg,nolink,25x25,Resource);1&amp;ref(Nation/C_Recruitment.jpg,nolink,25x25,Recruitment Point);17|&amp;ref(Nation/Dominion-Monster-Summoner.jpg,nolink,25x25,Dominion Monster Summoner (Free));||&amp;ref(Nation/UndeadLead.jpg,nolink,25x25,Undead/Demon);|26&amp;ref(Nation/Stealthy.jpg,nolink,25x25,Stealthy (40));&amp;ref(Nation/Flying.jpg,nolink,25x25,Flying);&amp;ref(Nation/Forest-Survival.jpg,nolink,25x25,Forest Survival);|
|~|&gt;|&gt;|&gt;|&gt;|&gt;|BGCOLOR(#F5F5F5):疲労毒を持つ大蝙蝠。Onaquiが自動生産する|
**守備隊
|種別|指揮官|兵士|備考|
|陸上下位|Batab|Xibalban Warrior:20　Xibalban Dart Thrower:15|Warriorは槍装備|
|陸上上位|Ah K'in|Xibalban Guard:20||
|陸上要塞|Batab|Xibalban Dart Thrower:10||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|魔法土地|Cavern of the Sun, House of Knives|
|宝石収入|&amp;ref(Spell/V_Fire.jpg,nolink,25x25,Fire Gem);3&amp;ref(Spell/V_Earth.jpg,nolink,25x25,Earth Gem);1&amp;ref(Spell/V_Death.jpg,nolink,25x25,Death Gem);2|
|特殊機能||
***魔法技能
|名称|雇用|固定魔力|変動魔力|研究力|特殊能力|
|Ajaw|&amp;ref(Nation/R_Fort.jpg,nolink,25x25,Land Fortress);|&amp;ref(Spell/P_Holy.jpg,nolink,25x25,Holy);1|||&amp;ref(Nation/Blood-Searcher.jpg,nolink,25x25,Blood Searcher (1));&amp;ref(Nation/Sacred.jpg,nolink,25x25,Sacred);|
|Ajaw Kan Ek'|&amp;ref(Nation/R_Fort.jpg,nolink,25x25,Land Fortress);|&amp;ref(Spell/P_Holy.jpg,nolink,25x25,Holy);2|||&amp;ref(Nation/Blood-Searcher.jpg,nolink,25x25,Blood Searcher (1));&amp;ref(Nation/Sacred.jpg,nolink,25x25,Sacred);|
|Chilan|&amp;ref(Nation/R_Fort.jpg,nolink,25x25,Land Fortress);&amp;ref(Nation/R_Cave.jpg,nolink,25x25,Any Cave);|&amp;ref(Spell/P_Earth.jpg,nolink,25x25,Earth);1&amp;ref(Spell/P_Death.jpg,nolink,25x25,Death);1&amp;ref(Spell/P_Holy.jpg,nolink,25x25,Holy);1||&amp;ref(Spell/P_Research.jpg,nolink,25x25,Research);9|&amp;ref(Nation/Blood-Searcher.jpg,nolink,25x25,Blood Searcher (1));&amp;ref(Nation/Fortune-Teller.jpg,nolink,25x25,Fortune Teller (10));&amp;ref(Nation/Sacred.jpg,nolink,25x25,Sacred);|
|Ah Nakom|&amp;ref(Nation/R_Fort.jpg,nolink,25x25,Land Fortress);|&amp;ref(Spell/P_Blood.jpg,nolink,25x25,Blood);1&amp;ref(Spell/P_Holy.jpg,nolink,25x25,Holy);1||&amp;ref(Spell/P_Research.jpg,nolink,25x25,Research);7|&amp;ref(Nation/Blood-Searcher.jpg,nolink,25x25,Blood Searcher (1));&amp;ref(Nation/Sacred.jpg,nolink,25x25,Sacred);|
|Ah K'in|&amp;ref(Nation/R_Fort.jpg,nolink,25x25,Land Fortress);|&amp;ref(Spell/P_Fire.jpg,nolink,25x25,Fire);1&amp;ref(Spell/P_Holy.jpg,nolink,25x25,Holy);1|&amp;ref(Spell/P_Earth.jpg,nolink,25x25,Earth);&amp;ref(Spell/P_Death.jpg,nolink,25x25,Death);&amp;ref(Spell/P_Blood.jpg,nolink,25x25,Blood);+1:100%|&amp;ref(Spell/P_Research.jpg,nolink,25x25,Research);9|&amp;ref(Nation/Blood-Searcher.jpg,nolink,25x25,Blood Searcher (1));&amp;ref(Nation/Sacred.jpg,nolink,25x25,Sacred);|
|Ah Itz|&amp;ref(Nation/R_Fort.jpg,nolink,25x25,Land Fortress);|&amp;ref(Spell/P_Death.jpg,nolink,25x25,Death);1&amp;ref(Spell/P_Blood.jpg,nolink,25x25,Blood);1|&amp;ref(Spell/P_Air.jpg,nolink,25x25,Air);&amp;ref(Spell/P_Earth.jpg,nolink,25x25,Earth);&amp;ref(Spell/P_Death.jpg,nolink,25x25,Death);&amp;ref(Spell/P_Blood.jpg,nolink,25x25,Blood);+1:100%|&amp;ref(Spell/P_Research.jpg,nolink,25x25,Research);11|&amp;ref(Nation/Blood-Searcher.jpg,nolink,25x25,Blood Searcher (1));|
|Camazotz|&amp;ref(Nation/R_Fort.jpg,nolink,25x25,Land Fortress);|&amp;ref(Spell/P_Death.jpg,nolink,25x25,Death);2&amp;ref(Spell/P_Blood.jpg,nolink,25x25,Blood);1|&amp;ref(Spell/P_Air.jpg,nolink,25x25,Air);&amp;ref(Spell/P_Earth.jpg,nolink,25x25,Earth);&amp;ref(Spell/P_Death.jpg,nolink,25x25,Death);&amp;ref(Spell/P_Blood.jpg,nolink,25x25,Blood);+1:100%|&amp;ref(Spell/P_Research.jpg,nolink,25x25,Research);13|&amp;ref(Nation/Blood-Searcher.jpg,nolink,25x25,Blood Searcher (1));|
|Ah K'in Kan Ek'|&amp;ref(Nation/R_Capital.jpg,nolink,25x25,National Capital);|&amp;ref(Spell/P_Fire.jpg,nolink,25x25,Fire);2&amp;ref(Spell/P_Earth.jpg,nolink,25x25,Earth);1&amp;ref(Spell/P_Death.jpg,nolink,25x25,Death);1&amp;ref(Spell/P_Holy.jpg,nolink,25x25,Holy);2|&amp;ref(Spell/P_Earth.jpg,nolink,25x25,Earth);&amp;ref(Spell/P_Death.jpg,nolink,25x25,Death);&amp;ref(Spell/P_Blood.jpg,nolink,25x25,Blood);+1:100%|&amp;ref(Spell/P_Research.jpg,nolink,25x25,Research);15|&amp;ref(Nation/Blood-Searcher.jpg,nolink,25x25,Blood Searcher (1));&amp;ref(Nation/Sacred.jpg,nolink,25x25,Sacred);|
|Onaqui|&amp;ref(Nation/R_Capital.jpg,nolink,25x25,National Capital);|&amp;ref(Spell/P_Death.jpg,nolink,25x25,Death);3&amp;ref(Spell/P_Nature.jpg,nolink,25x25,Nature);1&amp;ref(Spell/P_Blood.jpg,nolink,25x25,Blood);3&amp;ref(Spell/P_Holy.jpg,nolink,25x25,Holy);2|&amp;ref(Spell/P_Fire.jpg,nolink,25x25,Fire);&amp;ref(Spell/P_Death.jpg,nolink,25x25,Death);&amp;ref(Spell/P_Nature.jpg,nolink,25x25,Nature);&amp;ref(Spell/P_Blood.jpg,nolink,25x25,Blood);+1:100%&amp;br;&amp;ref(Spell/P_Fire.jpg,nolink,25x25,Fire);&amp;ref(Spell/P_Death.jpg,nolink,25x25,Death);&amp;ref(Spell/P_Nature.jpg,nolink,25x25,Nature);&amp;ref(Spell/P_Blood.jpg,nolink,25x25,Blood);+1:10%|&amp;ref(Spell/P_Research.jpg,nolink,25x25,Research);21+|&amp;ref(Nation/Blood-Searcher.jpg,nolink,25x25,Blood Searcher (2));&amp;ref(Nation/Sacred.jpg,nolink,25x25,Sacred);|
|Balam of the East|&amp;ref(Nation/Unique.jpg,nolink,25x25,Ritual Spell (Unique Unit));|&amp;ref(Spell/P_Water.jpg,nolink,25x25,Water);2&amp;ref(Spell/P_Nature.jpg,nolink,25x25,Nature);4&amp;ref(Spell/P_Blood.jpg,nolink,25x25,Blood);2&amp;ref(Spell/P_Holy.jpg,nolink,25x25,Holy);3||&amp;ref(Spell/P_Research.jpg,nolink,25x25,Research);21|&amp;ref(Nation/Sacred.jpg,nolink,25x25,Sacred);|
|Balam of the North|&amp;ref(Nation/Unique.jpg,nolink,25x25,Ritual Spell (Unique Unit));|&amp;ref(Spell/P_Air.jpg,nolink,25x25,Air);2&amp;ref(Spell/P_Nature.jpg,nolink,25x25,Nature);4&amp;ref(Spell/P_Blood.jpg,nolink,25x25,Blood);2&amp;ref(Spell/P_Holy.jpg,nolink,25x25,Holy);3||&amp;ref(Spell/P_Research.jpg,nolink,25x25,Research);21|&amp;ref(Nation/Sacred.jpg,nolink,25x25,Sacred);|
|Balam of the South|&amp;ref(Nation/Unique.jpg,nolink,25x25,Ritual Spell (Unique Unit));|&amp;ref(Spell/P_Fire.jpg,nolink,25x25,Fire);2&amp;ref(Spell/P_Nature.jpg,nolink,25x25,Nature);4&amp;ref(Spell/P_Blood.jpg,nolink,25x25,Blood);2&amp;ref(Spell/P_Holy.jpg,nolink,25x25,Holy);3||&amp;ref(Spell/P_Research.jpg,nolink,25x25,Research);21|&amp;ref(Nation/Sacred.jpg,nolink,25x25,Sacred);|
|Balam of the West|&amp;ref(Nation/Unique.jpg,nolink,25x25,Ritual Spell (Unique Unit));|&amp;ref(Spell/P_Death.jpg,nolink,25x25,Death);2&amp;ref(Spell/P_Nature.jpg,nolink,25x25,Nature);4&amp;ref(Spell/P_Blood.jpg,nolink,25x25,Blood);2&amp;ref(Spell/P_Holy.jpg,nolink,25x25,Holy);3||&amp;ref(Spell/P_Research.jpg,nolink,25x25,Research);21|&amp;ref(Nation/Sacred.jpg,nolink,25x25,Sacred);|
|Chaac of the East|&amp;ref(Nation/Unique.jpg,nolink,25x25,Ritual Spell (Unique Unit));|&amp;ref(Spell/P_Air.jpg,nolink,25x25,Air);4&amp;ref(Spell/P_Water.jpg,nolink,25x25,Water);2&amp;ref(Spell/P_Nature.jpg,nolink,25x25,Nature);2&amp;ref(Spell/P_Holy.jpg,nolink,25x25,Holy);3||&amp;ref(Spell/P_Research.jpg,nolink,25x25,Research);21|&amp;ref(Nation/Sacred.jpg,nolink,25x25,Sacred);|
|Chaac of the North|&amp;ref(Nation/Unique.jpg,nolink,25x25,Ritual Spell (Unique Unit));|&amp;ref(Spell/P_Air.jpg,nolink,25x25,Air);4&amp;ref(Spell/P_Water.jpg,nolink,25x25,Water);3&amp;ref(Spell/P_Holy.jpg,nolink,25x25,Holy);3||&amp;ref(Spell/P_Research.jpg,nolink,25x25,Research);19|&amp;ref(Nation/Sacred.jpg,nolink,25x25,Sacred);|
|Chaac of the South|&amp;ref(Nation/Unique.jpg,nolink,25x25,Ritual Spell (Unique Unit));|&amp;ref(Spell/P_Fire.jpg,nolink,25x25,Fire);2&amp;ref(Spell/P_Air.jpg,nolink,25x25,Air);4&amp;ref(Spell/P_Water.jpg,nolink,25x25,Water);2&amp;ref(Spell/P_Holy.jpg,nolink,25x25,Holy);3||&amp;ref(Spell/P_Research.jpg,nolink,25x25,Research);21|&amp;ref(Nation/Sacred.jpg,nolink,25x25,Sacred);|
|Chaac of the West|&amp;ref(Nation/Unique.jpg,nolink,25x25,Ritual Spell (Unique Unit));|&amp;ref(Spell/P_Air.jpg,nolink,25x25,Air);4&amp;ref(Spell/P_Water.jpg,nolink,25x25,Water);2&amp;ref(Spell/P_Death.jpg,nolink,25x25,Death);2&amp;ref(Spell/P_Holy.jpg,nolink,25x25,Holy);3||&amp;ref(Spell/P_Research.jpg,nolink,25x25,Research);21|&amp;ref(Nation/Sacred.jpg,nolink,25x25,Sacred);|
|Onaqui|&amp;ref(Item/Master-Ritualist.jpg,nolink,25x25,Ritual Spell);|&amp;ref(Spell/P_Death.jpg,nolink,25x25,Death);2&amp;ref(Spell/P_Nature.jpg,nolink,25x25,Nature);1&amp;ref(Spell/P_Blood.jpg,nolink,25x25,Blood);3&amp;ref(Spell/P_Holy.jpg,nolink,25x25,Holy);1|&amp;ref(Spell/P_Fire.jpg,nolink,25x25,Fire);&amp;ref(Spell/P_Death.jpg,nolink,25x25,Death);&amp;ref(Spell/P_Nature.jpg,nolink,25x25,Nature);&amp;ref(Spell/P_Blood.jpg,nolink,25x25,Blood);+1:100%|&amp;ref(Spell/P_Research.jpg,nolink,25x25,Research);19|&amp;ref(Nation/Blood-Searcher.jpg,nolink,25x25,Blood Searcher (2));&amp;ref(Nation/Sacred.jpg,nolink,25x25,Sacred);|
***固有呪文
|領域|名称|主系統|副系統|消費|使用場面|簡易分類|
|Conjuration Lv3|Summon Sacred Scorpion|&amp;ref(Spell/P_Earth.jpg,nolink,25x25,Earth);1|&amp;ref(Spell/P_Death.jpg,nolink,25x25,Death);1|&amp;ref(Spell/V_Earth.jpg,nolink,25x25,Earth Gem);2|儀式/陸上専用|兵士召喚|
|~|~|&gt;|&gt;|&gt;|&gt;|致命的な毒を持つ神聖なる大蠍Sacred Scorpionを1体召喚します|
|Conjuration Lv3|Summon Jaguars|&amp;ref(Spell/P_Nature.jpg,nolink,25x25,Nature);2|&amp;ref(Spell/P_Holy.jpg,nolink,25x25,Holy);1|&amp;ref(Spell/V_Nature.jpg,nolink,25x25,Nature Gem);25|儀式/陸上専用|兵士召喚|
|~|~|&gt;|&gt;|&gt;|&gt;|神聖なるJaguarを17体召喚します|
|Conjuration Lv7|Summon Balam|&amp;ref(Spell/P_Nature.jpg,nolink,25x25,Nature);4||&amp;ref(Spell/V_Nature.jpg,nolink,25x25,Nature Gem);60|儀式/陸上専用|指揮官召喚|
|~|~|&gt;|&gt;|&gt;|&gt;|4体のBalamのうちの1体を召喚します|
|Conjuration Lv8|Summon Chaac|&amp;ref(Spell/P_Air.jpg,nolink,25x25,Air);4||&amp;ref(Spell/V_Air.jpg,nolink,25x25,Air Gem);75|儀式/陸上専用|指揮官召喚|
|~|~|&gt;|&gt;|&gt;|&gt;|4体のChaacのうちの1体を召喚します|
|Enchantment Lv8|Theft of the Sun|&amp;ref(Spell/P_Death.jpg,nolink,25x25,Death);6|&amp;ref(Spell/P_Fire.jpg,nolink,25x25,Fire);3|&amp;ref(Spell/V_Death.jpg,nolink,25x25,Death Gem);70|儀式/首都限定|世界呪附|
|~|~|&gt;|&gt;|&gt;|&gt;|太陽を幽閉しその力を利用しつつ世界を永遠の夜に落とします|
|Thaumaturgy Lv2|Break the Third Soul|&amp;ref(Spell/P_Air.jpg,nolink,25x25,Air);1|||戦闘/陸上専用|疲労|
|~|~|&gt;|&gt;|&gt;|&gt;|空気呼吸の敵1体を疲労させようと試みます|
|Thaumaturgy Lv2|Break the Second Soul|&amp;ref(Spell/P_Earth.jpg,nolink,25x25,Earth);1|||戦闘/陸上専用|弱体化|
|~|~|&gt;|&gt;|&gt;|&gt;|実体ある敵1体の脚を骨折させます|
|Thaumaturgy Lv2|Break the Fourth Soul|&amp;ref(Spell/P_Death.jpg,nolink,25x25,Death);1|||戦闘/陸上専用|弱体化|
|~|~|&gt;|&gt;|&gt;|&gt;|実体ある敵1体を呪い傷からの後遺症を受けやすくします|
|Thaumaturgy Lv3|Gift of the Third Soul|&amp;ref(Spell/P_Air.jpg,nolink,25x25,Air);1|||戦闘/水陸両用|強化|
|~|~|&gt;|&gt;|&gt;|&gt;|味方1体の呼吸を助け疲労回復能力を与えます|
|Thaumaturgy Lv3|Gift of the Second Soul|&amp;ref(Spell/P_Earth.jpg,nolink,25x25,Earth);1|||戦闘/水陸両用|強化|
|~|~|&gt;|&gt;|&gt;|&gt;|実体ある味方1体に打撃耐性を与えます|
|Thaumaturgy Lv3|Gift of the Fourth Soul|&amp;ref(Spell/P_Death.jpg,nolink,25x25,Death);1|||戦闘/水陸両用|強化|
|~|~|&gt;|&gt;|&gt;|&gt;|実体ある味方1体に幸運を与えます|
|Blood Magic Lv2|Bind Beast Bats|&amp;ref(Spell/P_Blood.jpg,nolink,25x25,Blood);1||&amp;ref(Spell/V_Blood.jpg,nolink,25x25,Blood Slave);8|儀式/陸上専用|兵士召喚|
|~|~|&gt;|&gt;|&gt;|&gt;|神聖なる巨大蝙蝠Beast Batを3体召喚します|
|Blood Magic Lv2|Break the First Soul|&amp;ref(Spell/P_Blood.jpg,nolink,25x25,Blood);1|||戦闘/陸上専用|出血|
|~|~|&gt;|&gt;|&gt;|&gt;|敵1体を大量出血させ病気にしようと試みます|
|Blood Magic Lv3|Gift of the First Soul|&amp;ref(Spell/P_Blood.jpg,nolink,25x25,Blood);1|||戦闘/水陸両用|強化|
|~|~|&gt;|&gt;|&gt;|&gt;|味方1体に再生能力を与えます|
|Blood Magic Lv4|Bind Jaguar Fiends|&amp;ref(Spell/P_Blood.jpg,nolink,25x25,Blood);1|&amp;ref(Spell/P_Fire.jpg,nolink,25x25,Fire);1|&amp;ref(Spell/V_Blood.jpg,nolink,25x25,Blood Slave);13|儀式/陸上専用|兵士召喚|
|~|~|&gt;|&gt;|&gt;|&gt;|神聖なる空飛ぶ獣の悪魔Ozelotlを3体召喚します|
|Blood Magic Lv7|Contact Onaqui|&amp;ref(Spell/P_Blood.jpg,nolink,25x25,Blood);4||&amp;ref(Spell/V_Blood.jpg,nolink,25x25,Blood Slave);101|儀式/陸上専用|指揮官召喚|
|~|~|&gt;|&gt;|&gt;|&gt;|蝙蝠を従える強大なる悪魔Onaquiを召喚します|
|Blood Magic Lv8|Rain of Jaguars|&amp;ref(Spell/P_Blood.jpg,nolink,25x25,Blood);6|&amp;ref(Spell/P_Fire.jpg,nolink,25x25,Fire);2|&amp;ref(Spell/V_Blood.jpg,nolink,25x25,Blood Slave);40|儀式/陸上専用|兵士召喚|
|~|~|&gt;|&gt;|&gt;|&gt;|神聖なる空飛ぶ獣の悪魔Ozelotlを14+体召喚します|
***固有アイテム
なし
**聖職
***支配圏特殊効果
なし
***聖職者特殊能力
なし
</v>
      </c>
    </row>
    <row r="28" spans="1:29" x14ac:dyDescent="0.15">
      <c r="A28" t="s">
        <v>4784</v>
      </c>
      <c r="B28" t="s">
        <v>4785</v>
      </c>
      <c r="C28" t="s">
        <v>4786</v>
      </c>
      <c r="D28" t="s">
        <v>4787</v>
      </c>
      <c r="E28" s="10" t="s">
        <v>8323</v>
      </c>
      <c r="F28" s="10" t="s">
        <v>8324</v>
      </c>
      <c r="G28" s="10" t="s">
        <v>8325</v>
      </c>
      <c r="I28" t="s">
        <v>8326</v>
      </c>
      <c r="L28" t="s">
        <v>4788</v>
      </c>
      <c r="M28" t="s">
        <v>4789</v>
      </c>
      <c r="O28">
        <v>3</v>
      </c>
      <c r="Q28">
        <v>0</v>
      </c>
      <c r="S28">
        <v>500</v>
      </c>
      <c r="U28">
        <v>400</v>
      </c>
      <c r="W28" t="s">
        <v>8327</v>
      </c>
      <c r="X28" t="s">
        <v>8328</v>
      </c>
      <c r="Y28" t="s">
        <v>8329</v>
      </c>
      <c r="Z28" t="str">
        <f t="shared" si="0"/>
        <v>|BGCOLOR(#FDFDFD):[[&amp;ref(Mekone.jpg,nolink,50x65,Mekone, Brazen Giants);&gt;./Mekone]]</v>
      </c>
      <c r="AA28" t="str">
        <f t="shared" ca="1" si="1"/>
        <v>|BGCOLOR(#FAEBD7):[[''Mekone''&gt;./Mekone]]</v>
      </c>
      <c r="AB28"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|BGCOLOR(#FAEBD7):[[''Xibalba''&gt;./Xibalba]]|BGCOLOR(#FAEBD7):[[''Mekone''&gt;./Mekone]]</v>
      </c>
      <c r="AC28" t="str">
        <f ca="1">CONCATENATE("*",B28,", ",C28,CHAR(10),E28,CHAR(10),"**国勢",CHAR(10),"|種族|",F28,"|",CHAR(10),"|経済|",G28,"|",CHAR(10),"|気候|",IF(H28&lt;&gt;"",REPT(SUBSTITUTE(SUBSTITUTE(LEFT(H28,4),"Heat","&amp;ref(Spell/S_Heat.jpg,nolink,25x25,Heat);"),"Cold","&amp;ref(Spell/S_Cold.jpg,nolink,25x25,Cold);"),RIGHT(H28,1)),""),"|",CHAR(10),"|祝福|",SUBSTITUTE(SUBSTITUTE(SUBSTITUTE(SUBSTITUTE(SUBSTITUTE(SUBSTITUTE(SUBSTITUTE(SUBSTITUTE(J28,"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28&amp;" "&amp;B28&amp;" 指揮官 S",Troops!$A:$A,0)&amp;":AJ"&amp;MATCH(A28&amp;" "&amp;B28&amp;" 指揮官 E",Troops!$A:$A,0))),myConcat(INDIRECT("Troops!AJ"&amp;MATCH(A28&amp;" "&amp;B28&amp;" 指揮官 S",Troops!$A:$A,0)))),CHAR(10),"***兵士",CHAR(10),"|名称|種別|コスト|&gt;|雇用条件|指揮枠|行軍|",CHAR(10),IFERROR(myConcat(INDIRECT("Troops!AJ"&amp;MATCH(A28&amp;" "&amp;B28&amp;" 兵士 S",Troops!$A:$A,0)&amp;":AJ"&amp;MATCH(A28&amp;" "&amp;B28&amp;" 兵士 E",Troops!$A:$A,0))),myConcat(INDIRECT("Troops!AJ"&amp;MATCH(A28&amp;" "&amp;B28&amp;" 指揮官 S",Troops!$A:$A,0)))),"**守備隊",CHAR(10),"|種別|指揮官|兵士|備考|",CHAR(10),IFERROR(myConcat(INDIRECT("Defence!H"&amp;MATCH(A28&amp;" "&amp;B28&amp;" S",Defence!$A:$A,0)&amp;":H"&amp;MATCH(A28&amp;" "&amp;B28&amp;" E",Defence!$A:$A,0))),myConcat(INDIRECT("Defence!H"&amp;MATCH(A28&amp;" "&amp;B28&amp;" S",Defence!$A:$A,0)))),CHAR(10),"**建造物",CHAR(10),"***首都要塞",CHAR(10),"|名称|管理力|指揮官雇用|兵士雇用|食糧庫|守備隊倍率|防壁強度|",CHAR(10),VLOOKUP(L28,Fort!$D:$M,10,FALSE),CHAR(10),"***陸上要塞",CHAR(10),"|名称|建造費|工期|管理力|指揮官雇用|兵士雇用|食糧庫|守備隊倍率|防壁強度|",CHAR(10),IF(R28="",IFERROR(myConcat(INDIRECT("Fort!N"&amp;MATCH(M28&amp;"1",Fort!$A:$A,0)&amp;":N"&amp;MATCH(M28&amp;O28,Fort!$A:$A,0))),myConcat(INDIRECT("Fort!N"&amp;MATCH(N28&amp;"1",Fort!$A:$A,0)))),IFERROR(myConcat(INDIRECT("Fort!O"&amp;MATCH(M28&amp;"1",Fort!$A:$A,0)&amp;":O"&amp;MATCH(M28&amp;O28,Fort!$A:$A,0))),myConcat(INDIRECT("Fort!O"&amp;MATCH(N28&amp;"1",Fort!$A:$A,0))))),CHAR(10),"***水中要塞",CHAR(10),IF(R28="",IFERROR("|名称|建造費|工期|管理力|指揮官雇用|兵士雇用|食糧庫|守備隊倍率|防壁強度|"&amp;CHAR(10)&amp;IFERROR(myConcat(INDIRECT("Fort!N"&amp;MATCH(N28&amp;"1",Fort!$A:$A,0)&amp;":N"&amp;MATCH(N28&amp;P28,Fort!$A:$A,0))),myConcat(INDIRECT("Fort!N"&amp;MATCH(N28&amp;"1",Fort!$A:$A,0)))),"建造不可"),IFERROR("|名称|建造費|工期|管理力|指揮官雇用|兵士雇用|食糧庫|守備隊倍率|防壁強度|"&amp;CHAR(10)&amp;IFERROR(myConcat(INDIRECT("Fort!O"&amp;MATCH(N28&amp;"1",Fort!$A:$A,0)&amp;":O"&amp;MATCH(N28&amp;P28,Fort!$A:$A,0))),myConcat(INDIRECT("Fort!O"&amp;MATCH(N28&amp;"1",Fort!$A:$A,0)))),"建造不可")),CHAR(10),"***研究所と寺院",CHAR(10),"|設備|費用|特殊効果|",CHAR(10),"|研究所|",IF(S28&lt;&gt;500,"''"&amp;S28&amp;"''",S28),"|",T28,"|",CHAR(10),"|寺院|",IF(U28&lt;&gt;400,"''"&amp;U28&amp;"''",U28),"|",V28,"|",CHAR(10),"**魔法",CHAR(10),"***魔法資源",CHAR(10),"|魔法土地|",W28,"|",CHAR(10),"|宝石収入|",SUBSTITUTE(SUBSTITUTE(SUBSTITUTE(SUBSTITUTE(SUBSTITUTE(SUBSTITUTE(SUBSTITUTE(SUBSTITUTE(X28,"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Slave);"),"|",CHAR(10),"|特殊機能|",Y28,"|",CHAR(10),"***魔法技能",CHAR(10),"|名称|雇用|固定魔力|変動魔力|研究力|特殊能力|",CHAR(10),IFERROR(myConcat(INDIRECT("MagicSkill!AM"&amp;MATCH(A28&amp;" "&amp;B28&amp;" S",MagicSkill!$A:$A,0)&amp;":AM"&amp;MATCH(A28&amp;" "&amp;B28&amp;" E",MagicSkill!$A:$A,0))),myConcat(INDIRECT("MagicSkill!AM"&amp;MATCH(A28&amp;" "&amp;B28&amp;" S",MagicSkill!$A:$A,0)))),CHAR(10),"***固有呪文",CHAR(10),IFERROR(CHAR(10)&amp;"|領域|名称|主系統|副系統|消費|使用場面|簡易分類|"&amp;CHAR(10)&amp;IFERROR(myConcat(INDIRECT("NationalSpellWork!E"&amp;MATCH(A28&amp;" "&amp;B28&amp;" S",NationalSpellWork!$A:$A,0)&amp;":E"&amp;MATCH(A28&amp;" "&amp;B28&amp;" E",NationalSpellWork!$A:$A,0))),myConcat(INDIRECT("NationalSpellWork!E"&amp;MATCH(A28&amp;" "&amp;B28&amp;" S",NationalSpellWork!$A:$A,0)))),"なし"),CHAR(10),"***固有アイテム",CHAR(10),IFERROR(IFERROR(myConcat(INDIRECT("NationalItemWork!E"&amp;MATCH(A28&amp;" "&amp;B28&amp;" S",NationalItemWork!$A:$A,0)&amp;":E"&amp;MATCH(A28&amp;" "&amp;B28&amp;" E",NationalItemWork!$A:$A,0))),myConcat(INDIRECT("NationalItemWork!E"&amp;MATCH(A28&amp;" "&amp;B28&amp;" S",NationalItemWork!$A:$A,0)))),"なし"),CHAR(10),"**聖職",CHAR(10),"***支配圏特殊効果",CHAR(10),IF(I28&lt;&gt;"",I28,"なし"),CHAR(10),"***聖職者特殊能力",CHAR(10),IF(K28&lt;&gt;"",K28,"なし"),CHAR(10))</f>
        <v xml:space="preserve">*Mekone, Brazen Giants
Mekoneは、古代の神の末裔である高貴なる巨人族、Giganteが住む黄金と大理石の都市です。
気高く、神話的な力を与えられたMekoneのGiganteらは、その隣人らを隷属させ、自らを人間たちの支配者としました。
長い間、Giganteらは下等なる種族たちを観察し、彼らの王国の興亡を見てきました。
彼らはTelkhineらの凋落と、その古き種族に行われた不正義を目撃しました。
Elder Cyclopsらの支援を得て、MekoneのGiganteらは、世界から人間たちの神々を一掃する役目を自らに課しました。
Mekoneの住民の大部分は、人間の奴隷Heloteから成ります。
人間奴隷の住民は不満を抱えており、不安度が全ての要塞で増加します。
**国勢
|種族|ギガント、人間|
|経済|要塞で不安度が徐々に増大|
|気候||
|祝福||
**正規軍
***指揮官
|名称|種別|コスト|&gt;|雇用条件|指揮能力|行軍|
|BGCOLOR(#F5F5F5):Perioeci Scout|斥候|&amp;ref(Nation/C_Gold.jpg,nolink,25x25,Gold);25&amp;ref(Nation/C_Resource.jpg,nolink,25x25,Resource);5&amp;ref(Nation/C_Command.jpg,nolink,25x25,Commander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|~|&gt;|&gt;|&gt;|&gt;|&gt;|BGCOLOR(#F5F5F5):ほぼ標準と変わらない斥候。敵地の偵察を担う|
|BGCOLOR(#F5F5F5):Neodamode Commander|指揮官|&amp;ref(Nation/C_Gold.jpg,nolink,25x25,Gold);45&amp;ref(Nation/C_Resource.jpg,nolink,25x25,Resource);30&amp;ref(Nation/C_Command.jpg,nolink,25x25,Commander Point);1|&amp;ref(Nation/R_Fort.jpg,nolink,25x25,Land Fortress);||&amp;ref(Nation/Squad.jpg,nolink,25x25,Squad);2&amp;ref(Nation/LivingLead.jpg,nolink,25x25,Leadership);60|14|
|~|&gt;|&gt;|&gt;|&gt;|&gt;|BGCOLOR(#F5F5F5):標準的な指揮官。Giganteは指揮できない|
|BGCOLOR(#F5F5F5):Lochos|指揮官|&amp;ref(Nation/C_Gold.jpg,nolink,25x25,Gold);90&amp;ref(Nation/C_Resource.jpg,nolink,25x25,Resource);75&amp;ref(Nation/C_Command.jpg,nolink,25x25,Commander Point);1|&amp;ref(Nation/R_Fort.jpg,nolink,25x25,Land Fortress);||&amp;ref(Nation/Squad.jpg,nolink,25x25,Squad);3&amp;ref(Nation/LivingLead.jpg,nolink,25x25,Leadership);80&amp;ref(Item/Taskmaster.jpg,nolink,25x25,Taskmaster (+2));|14|
|~|&gt;|&gt;|&gt;|&gt;|&gt;|BGCOLOR(#F5F5F5):上位指揮官。Giganteと奴隷の指揮に適する|
|BGCOLOR(#F5F5F5):Geronte|聖職者&amp;ref(Nation/Sacred.jpg,nolink,25x25,Sacred);|&amp;ref(Nation/C_Gold.jpg,nolink,25x25,Gold);110&amp;ref(Nation/C_Resource.jpg,nolink,25x25,Resource);1&amp;ref(Nation/C_Command.jpg,nolink,25x25,Commander Point);2|&amp;ref(Nation/R_Fort.jpg,nolink,25x25,Land Fortress);|&amp;ref(Spell/P_Research.jpg,nolink,25x25,Lab Needed);&amp;ref(Spell/P_Holy.jpg,nolink,25x25,Temple Needed);|&amp;ref(Nation/Squad.jpg,nolink,25x25,Squad);3&amp;ref(Nation/LivingLead.jpg,nolink,25x25,Leadership);30+&amp;ref(Nation/MagicLead.jpg,nolink,25x25,Magic Leadership);5&amp;ref(Item/Taskmaster.jpg,nolink,25x25,Taskmaster (+1));|18|
|~|&gt;|&gt;|&gt;|&gt;|&gt;|BGCOLOR(#F5F5F5):レベル1の聖職者。火か地の魔法技能も持つ|
|BGCOLOR(#F5F5F5):Ephor|聖職者&amp;ref(Nation/Sacred.jpg,nolink,25x25,Sacred);|&amp;ref(Nation/C_Gold.jpg,nolink,25x25,Gold);180&amp;ref(Nation/C_Resource.jpg,nolink,25x25,Resource);1&amp;ref(Nation/C_Command.jpg,nolink,25x25,Commander Point);2|&amp;ref(Nation/R_Fort.jpg,nolink,25x25,Land Fortress);|&amp;ref(Spell/P_Research.jpg,nolink,25x25,Lab Needed);&amp;ref(Spell/P_Holy.jpg,nolink,25x25,Temple Needed);|&amp;ref(Nation/Squad.jpg,nolink,25x25,Squad);3&amp;ref(Nation/LivingLead.jpg,nolink,25x25,Leadership);35+&amp;ref(Nation/MagicLead.jpg,nolink,25x25,Magic Leadership);15&amp;ref(Item/Taskmaster.jpg,nolink,25x25,Taskmaster (+1));|16|
|~|&gt;|&gt;|&gt;|&gt;|&gt;|BGCOLOR(#F5F5F5):レベル1の聖職者。秋毎の要塞における反乱粛清の要|
|BGCOLOR(#F5F5F5):Polemarch|魔術師&amp;ref(Nation/Sacred.jpg,nolink,25x25,Sacred);|&amp;ref(Nation/C_Gold.jpg,nolink,25x25,Gold);295&amp;ref(Nation/C_Resource.jpg,nolink,25x25,Resource);79&amp;ref(Nation/C_Command.jpg,nolink,25x25,Commander Point);2|&amp;ref(Nation/R_Capital.jpg,nolink,25x25,National Capital);|&amp;ref(Spell/P_Research.jpg,nolink,25x25,Lab Needed);&amp;ref(Spell/P_Holy.jpg,nolink,25x25,Temple Needed);|&amp;ref(Nation/Squad.jpg,nolink,25x25,Squad);4&amp;ref(Nation/LivingLead.jpg,nolink,25x25,Leadership);130&amp;ref(Nation/MagicLead.jpg,nolink,25x25,Magic Leadership);20&amp;ref(Item/Taskmaster.jpg,nolink,25x25,Taskmaster (+2));|14|
|~|&gt;|&gt;|&gt;|&gt;|&gt;|BGCOLOR(#F5F5F5):火と地の魔法技能を持つ。最上位指揮官も兼ねる|
|BGCOLOR(#F5F5F5):Archon|聖職者&amp;ref(Nation/Sacred.jpg,nolink,25x25,Sacred);|&amp;ref(Nation/C_Gold.jpg,nolink,25x25,Gold);295&amp;ref(Nation/C_Resource.jpg,nolink,25x25,Resource);1&amp;ref(Nation/C_Command.jpg,nolink,25x25,Commander Point);2|&amp;ref(Nation/R_Capital.jpg,nolink,25x25,National Capital);|&amp;ref(Spell/P_Research.jpg,nolink,25x25,Lab Needed);&amp;ref(Spell/P_Holy.jpg,nolink,25x25,Temple Needed);|&amp;ref(Nation/Squad.jpg,nolink,25x25,Squad);3&amp;ref(Nation/LivingLead.jpg,nolink,25x25,Leadership);35+&amp;ref(Nation/MagicLead.jpg,nolink,25x25,Magic Leadership);20&amp;ref(Item/Taskmaster.jpg,nolink,25x25,Taskmaster (+1));|20|
|~|&gt;|&gt;|&gt;|&gt;|&gt;|BGCOLOR(#F5F5F5):レベル1の聖職者。火、地などの魔法技能を持つ|
|BGCOLOR(#F5F5F5):Basileus|聖職者&amp;ref(Nation/Sacred.jpg,nolink,25x25,Sacred);|&amp;ref(Nation/C_Gold.jpg,nolink,25x25,Gold);350&amp;ref(Nation/C_Resource.jpg,nolink,25x25,Resource);1&amp;ref(Nation/C_Command.jpg,nolink,25x25,Commander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Needed);|&amp;ref(Nation/Squad.jpg,nolink,25x25,Squad);3&amp;ref(Nation/LivingLead.jpg,nolink,25x25,Leadership);90+&amp;ref(Nation/MagicLead.jpg,nolink,25x25,Magic Leadership);30+&amp;ref(Item/Taskmaster.jpg,nolink,25x25,Taskmaster (+2));|16|
|~|&gt;|&gt;|&gt;|&gt;|&gt;|BGCOLOR(#F5F5F5):レベル2の聖職者。火、地、水などの魔法技能を持つ|
|BGCOLOR(#F5F5F5):Elder Cyclops|魔術師|&amp;ref(Nation/C_Gold.jpg,nolink,25x25,Gold);330&amp;ref(Nation/C_Resource.jpg,nolink,25x25,Resource);3&amp;ref(Nation/C_Command.jpg,nolink,25x25,Commander Point);4|&amp;ref(Nation/R_Capital.jpg,nolink,25x25,National Capital);|&amp;ref(Spell/P_Research.jpg,nolink,25x25,Lab Needed);|&amp;ref(Nation/Squad.jpg,nolink,25x25,Squad);2&amp;ref(Nation/LivingLead.jpg,nolink,25x25,Leadership);50+&amp;ref(Nation/MagicLead.jpg,nolink,25x25,Magic Leadership);30|22|
|~|&gt;|&gt;|&gt;|&gt;|&gt;|BGCOLOR(#F5F5F5):火、地、風などの魔法技能を持つ鍛冶師。資源も大量に生産|
***兵士
|名称|種別|コスト|&gt;|雇用条件|指揮枠|行軍|
|BGCOLOR(#F5F5F5):Perioeci Peltast|歩兵|&amp;ref(Nation/C_Gold.jpg,nolink,25x25,Gold);10&amp;ref(Nation/C_Resource.jpg,nolink,25x25,Resource);5&amp;ref(Nation/C_Recruitment.jpg,nolink,25x25,Recruitment Point);9|&amp;ref(Nation/R_Fort.jpg,nolink,25x25,Land Fortress);||&amp;ref(Nation/LivingLead.jpg,nolink,25x25,Living);|14|
|~|&gt;|&gt;|&gt;|&gt;|&gt;|BGCOLOR(#F5F5F5):槍、投槍、盾を持つ軽歩兵。奴隷ではなく士気は標準的|
|BGCOLOR(#F5F5F5):Helote Peltast|歩兵|&amp;ref(Nation/C_Gold.jpg,nolink,25x25,Gold);8&amp;ref(Nation/C_Resource.jpg,nolink,25x25,Resource);5&amp;ref(Nation/C_Recruitment.jpg,nolink,25x25,Recruitment Point);4|&amp;ref(Nation/R_Fort.jpg,nolink,25x25,Land Fortress);||&amp;ref(Nation/LivingLead.jpg,nolink,25x25,Living);&amp;ref(Nation/Slave.jpg,nolink,25x25,Slave);|14|
|~|&gt;|&gt;|&gt;|&gt;|&gt;|BGCOLOR(#F5F5F5):槍、投槍、盾を持つ軽歩兵。適切な指揮がないとすぐ逃げる|
|BGCOLOR(#F5F5F5):Helote Ekdromos|歩兵|&amp;ref(Nation/C_Gold.jpg,nolink,25x25,Gold);8&amp;ref(Nation/C_Resource.jpg,nolink,25x25,Resource);15&amp;ref(Nation/C_Recruitment.jpg,nolink,25x25,Recruitment Point);4|&amp;ref(Nation/R_Fort.jpg,nolink,25x25,Land Fortress);||&amp;ref(Nation/LivingLead.jpg,nolink,25x25,Living);&amp;ref(Nation/Slave.jpg,nolink,25x25,Slave);|12|
|~|&gt;|&gt;|&gt;|&gt;|&gt;|BGCOLOR(#F5F5F5):槍と盾を持つ歩兵。経験を積んだHeloteは解放奴隷になれる|
|BGCOLOR(#F5F5F5):Helote Hoplite|歩兵|&amp;ref(Nation/C_Gold.jpg,nolink,25x25,Gold);8&amp;ref(Nation/C_Resource.jpg,nolink,25x25,Resource);29&amp;ref(Nation/C_Recruitment.jpg,nolink,25x25,Recruitment Point);4|&amp;ref(Nation/R_Fort.jpg,nolink,25x25,Land Fortress);||&amp;ref(Nation/LivingLead.jpg,nolink,25x25,Living);&amp;ref(Nation/Slave.jpg,nolink,25x25,Slave);|10|
|~|&gt;|&gt;|&gt;|&gt;|&gt;|BGCOLOR(#F5F5F5):長槍と盾を持つ重歩兵。高密度の硬い槍の壁は侮れない|
|BGCOLOR(#F5F5F5):Gigante Ekdromos|歩兵|&amp;ref(Nation/C_Gold.jpg,nolink,25x25,Gold);40&amp;ref(Nation/C_Resource.jpg,nolink,25x25,Resource);51&amp;ref(Nation/C_Recruitment.jpg,nolink,25x25,Recruitment Point);25|1/&amp;ref(Nation/R_Fort.jpg,nolink,25x25,Land Fortress);（4/&amp;ref(Nation/R_Capital.jpg,nolink,25x25,National Capital);）||&amp;ref(Nation/LivingLead.jpg,nolink,25x25,Living);&amp;ref(Nation/Enlarged.jpg,nolink,25x25,Size 4 or larger commander are needed);|18|
|~|&gt;|&gt;|&gt;|&gt;|&gt;|BGCOLOR(#F5F5F5):魔法の槍と盾を持つ重歩兵。巨人ながらそれなりの密度の隊列を組む|
|BGCOLOR(#F5F5F5):Gigante Hoplite|歩兵|&amp;ref(Nation/C_Gold.jpg,nolink,25x25,Gold);40&amp;ref(Nation/C_Resource.jpg,nolink,25x25,Resource);75&amp;ref(Nation/C_Recruitment.jpg,nolink,25x25,Recruitment Point);25|1/&amp;ref(Nation/R_Fort.jpg,nolink,25x25,Land Fortress);（4/&amp;ref(Nation/R_Capital.jpg,nolink,25x25,National Capital);）||&amp;ref(Nation/LivingLead.jpg,nolink,25x25,Living);&amp;ref(Nation/Enlarged.jpg,nolink,25x25,Size 4 or larger commander are needed);|12|
|~|&gt;|&gt;|&gt;|&gt;|&gt;|BGCOLOR(#F5F5F5):魔法の槍と盾を持つ重歩兵。非常に硬く体力もある恐るべき壁|
|BGCOLOR(#F5F5F5):Discobolus|歩兵|&amp;ref(Nation/C_Gold.jpg,nolink,25x25,Gold);30&amp;ref(Nation/C_Resource.jpg,nolink,25x25,Resource);7&amp;ref(Nation/C_Recruitment.jpg,nolink,25x25,Recruitment Point);19|1/&amp;ref(Nation/R_Fort.jpg,nolink,25x25,Land Fortress);（4/&amp;ref(Nation/R_Capital.jpg,nolink,25x25,National Capital);）||&amp;ref(Nation/LivingLead.jpg,nolink,25x25,Living);&amp;ref(Nation/Enlarged.jpg,nolink,25x25,Size 4 or larger commander are needed);|18|
|~|&gt;|&gt;|&gt;|&gt;|&gt;|BGCOLOR(#F5F5F5):円盤投げで支援する兵。まともな武具を持たず脆いが技術はある|
|BGCOLOR(#F5F5F5):Neodamode Peltast|歩兵|&amp;ref(Nation/C_Gold.jpg,nolink,25x25,Gold);8&amp;ref(Nation/C_Resource.jpg,nolink,25x25,Resource);7&amp;ref(Nation/C_Recruitment.jpg,nolink,25x25,Recruitment Point);5|&amp;ref(Nation/Promotion.jpg,nolink,25x25,Promotion);||&amp;ref(Nation/LivingLead.jpg,nolink,25x25,Living);|14|
|~|&gt;|&gt;|&gt;|&gt;|&gt;|BGCOLOR(#F5F5F5):解放奴隷のPeltast。装備は変わらないが経験豊富な分は強い|
|BGCOLOR(#F5F5F5):Neodamode Ekdromos|歩兵|&amp;ref(Nation/C_Gold.jpg,nolink,25x25,Gold);8&amp;ref(Nation/C_Resource.jpg,nolink,25x25,Resource);15&amp;ref(Nation/C_Recruitment.jpg,nolink,25x25,Recruitment Point);5|&amp;ref(Nation/Promotion.jpg,nolink,25x25,Promotion);||&amp;ref(Nation/LivingLead.jpg,nolink,25x25,Living);|14|
|~|&gt;|&gt;|&gt;|&gt;|&gt;|BGCOLOR(#F5F5F5):解放奴隷のEkdromos。他と違い散兵能力が追加されている|
|BGCOLOR(#F5F5F5):Neodamode Hoplite|歩兵|&amp;ref(Nation/C_Gold.jpg,nolink,25x25,Gold);8&amp;ref(Nation/C_Resource.jpg,nolink,25x25,Resource);29&amp;ref(Nation/C_Recruitment.jpg,nolink,25x25,Recruitment Point);5|&amp;ref(Nation/Promotion.jpg,nolink,25x25,Promotion);||&amp;ref(Nation/LivingLead.jpg,nolink,25x25,Living);|12|
|~|&gt;|&gt;|&gt;|&gt;|&gt;|BGCOLOR(#F5F5F5):解放奴隷のHoplite。奴隷でなくなるため維持費も上がってしまう|
**守備隊
|種別|指揮官|兵士|備考|
|陸上下位|Neodamode Commander|Helote Peltast:20　Helote Hoplite:10||
|陸上上位|Lochos|Gigante Ekdromos:4　Gigante Hoplite:6||
|陸上要塞|Lochos|Discobolus:5||
**建造物
***首都要塞
|名称|管理力|指揮官雇用|兵士雇用|食糧庫|守備隊倍率|防壁強度|
|Fortified City|50|+1|+125%|3000|3|300|
***陸上要塞
|名称|建造費|工期|管理力|指揮官雇用|兵士雇用|食糧庫|守備隊倍率|防壁強度|
|City Palisades|750|5|30|+1|+75%|500|1|100|
|Walled City|450|3|40|+1|+100%|1500|2|200|
|Fortified City|450|3|50|+1|+125%|3000|3|300|
***水中要塞
建造不可
***研究所と寺院
|設備|費用|特殊効果|
|研究所|500||
|寺院|400||
**魔法
***魔法資源
|魔法土地|City of Gold and Marble, Forge of the Cyclopes|
|宝石収入|&amp;ref(Spell/V_Fire.jpg,nolink,25x25,Fire Gem);2&amp;ref(Spell/V_Air.jpg,nolink,25x25,Air Gem);1&amp;ref(Spell/V_Earth.jpg,nolink,25x25,Earth Gem);3|
|特殊機能|資源+100|
***魔法技能
|名称|雇用|固定魔力|変動魔力|研究力|特殊能力|
|Geronte|&amp;ref(Nation/R_Fort.jpg,nolink,25x25,Land Fortress);|&amp;ref(Spell/P_Holy.jpg,nolink,25x25,Holy);1|&amp;ref(Spell/P_Fire.jpg,nolink,25x25,Fire);&amp;ref(Spell/P_Earth.jpg,nolink,25x25,Earth);+1:100%|&amp;ref(Spell/P_Research.jpg,nolink,25x25,Research);7|&amp;ref(Nation/Inquisitor.jpg,nolink,25x25,Inquisitor);&amp;ref(Nation/Sacred.jpg,nolink,25x25,Sacred);|
|Ephor|&amp;ref(Nation/R_Fort.jpg,nolink,25x25,Land Fortress);|&amp;ref(Spell/P_Fire.jpg,nolink,25x25,Fire);1&amp;ref(Spell/P_Earth.jpg,nolink,25x25,Earth);1&amp;ref(Spell/P_Holy.jpg,nolink,25x25,Holy);1|&amp;ref(Spell/P_Fire.jpg,nolink,25x25,Fire);&amp;ref(Spell/P_Air.jpg,nolink,25x25,Air);&amp;ref(Spell/P_Earth.jpg,nolink,25x25,Earth);+1:100%|&amp;ref(Spell/P_Research.jpg,nolink,25x25,Research);11|&amp;ref(Nation/Inquisitor.jpg,nolink,25x25,Inquisitor);&amp;ref(Nation/Sacred.jpg,nolink,25x25,Sacred);|
|Polemarch|&amp;ref(Nation/R_Capital.jpg,nolink,25x25,National Capital);|&amp;ref(Spell/P_Fire.jpg,nolink,25x25,Fire);2&amp;ref(Spell/P_Earth.jpg,nolink,25x25,Earth);2||&amp;ref(Spell/P_Research.jpg,nolink,25x25,Research);13|&amp;ref(Nation/Combat-Caster.jpg,nolink,25x25,Combat Caster);&amp;ref(Nation/Sacred.jpg,nolink,25x25,Sacred);|
|Archon|&amp;ref(Nation/R_Capital.jpg,nolink,25x25,National Capital);|&amp;ref(Spell/P_Fire.jpg,nolink,25x25,Fire);1&amp;ref(Spell/P_Earth.jpg,nolink,25x25,Earth);1&amp;ref(Spell/P_Holy.jpg,nolink,25x25,Holy);1|&amp;ref(Spell/P_Fire.jpg,nolink,25x25,Fire);&amp;ref(Spell/P_Air.jpg,nolink,25x25,Air);&amp;ref(Spell/P_Earth.jpg,nolink,25x25,Earth);+2:100%|&amp;ref(Spell/P_Research.jpg,nolink,25x25,Research);13|&amp;ref(Nation/Inquisitor.jpg,nolink,25x25,Inquisitor);&amp;ref(Nation/Sacred.jpg,nolink,25x25,Sacred);|
|Basileus|&amp;ref(Nation/R_Capital.jpg,nolink,25x25,National Capital);|&amp;ref(Spell/P_Fire.jpg,nolink,25x25,Fire);2&amp;ref(Spell/P_Water.jpg,nolink,25x25,Water);1&amp;ref(Spell/P_Earth.jpg,nolink,25x25,Earth);2&amp;ref(Spell/P_Holy.jpg,nolink,25x25,Holy);2|&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17+|&amp;ref(Nation/Inquisitor.jpg,nolink,25x25,Inquisitor);&amp;ref(Nation/Sacred.jpg,nolink,25x25,Sacred);|
|Elder Cyclops|&amp;ref(Nation/R_Capital.jpg,nolink,25x25,National Capital);|&amp;ref(Spell/P_Fire.jpg,nolink,25x25,Fire);2&amp;ref(Spell/P_Air.jpg,nolink,25x25,Air);1&amp;ref(Spell/P_Earth.jpg,nolink,25x25,Earth);2|&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17+|&amp;ref(Nation/Master-Smith.jpg,nolink,25x25,Master Smith (1));&amp;ref(Nation/Resource-Bonus.jpg,nolink,25x25,Resource Bonus (25));|
***固有呪文
|領域|名称|主系統|副系統|消費|使用場面|簡易分類|
|Conjuration Lv5|Summon Hound of Twilight|&amp;ref(Spell/P_Earth.jpg,nolink,25x25,Earth);2|&amp;ref(Spell/P_Death.jpg,nolink,25x25,Death);1|&amp;ref(Spell/V_Earth.jpg,nolink,25x25,Earth Gem);4|儀式/陸上専用|兵士召喚|
|~|~|&gt;|&gt;|&gt;|&gt;|双頭の猟犬Hound of Twilightを1体召喚します|
|Conjuration Lv5|Procession of the Underworld|&amp;ref(Spell/P_Death.jpg,nolink,25x25,Death);3||&amp;ref(Spell/V_Death.jpg,nolink,25x25,Death Gem);15|儀式/陸上専用|兵士召喚|
|~|~|&gt;|&gt;|&gt;|&gt;|破滅の炎の松明を持つ冥界の精霊Lampadを12体召喚します|
|Conjuration Lv6|Bind Keres|&amp;ref(Spell/P_Death.jpg,nolink,25x25,Death);2||&amp;ref(Spell/V_Death.jpg,nolink,25x25,Death Gem);9|儀式/陸上専用|兵士召喚|
|~|~|&gt;|&gt;|&gt;|&gt;|透明な恐るべき女悪魔Kerを3体召喚します|
|Construction Lv7|Forge Brass Bull|&amp;ref(Spell/P_Fire.jpg,nolink,25x25,Fire);3|&amp;ref(Spell/P_Earth.jpg,nolink,25x25,Earth);3|&amp;ref(Spell/V_Fire.jpg,nolink,25x25,Fire Gem);30|儀式/陸上専用|兵士召喚|
|~|~|&gt;|&gt;|&gt;|&gt;|炎を吐く真鍮の牛Khalkotaurosを1体召喚します|
|Enchantment Lv0|Blessing of the God-slayer|&amp;ref(Spell/P_Water.jpg,nolink,25x25,Water);1|&amp;ref(Spell/P_Holy.jpg,nolink,25x25,Holy);1|&amp;ref(Spell/V_Water.jpg,nolink,25x25,Water Gem);5|儀式/陸上専用|個人呪附|
|~|~|&gt;|&gt;|&gt;|&gt;|Polemarch1体に一年間のみ力を与えます|
|Enchantment Lv6|Sow Dragon Teeth|&amp;ref(Spell/P_Earth.jpg,nolink,25x25,Earth);2||&amp;ref(Spell/V_Earth.jpg,nolink,25x25,Earth Gem);1|戦闘/陸上専用|一時的召喚|
|~|~|&gt;|&gt;|&gt;|&gt;|魔法の武具に身を包む戦士Spartaeを10体召喚します|
|Thaumaturgy Lv7|Gigantomachia|&amp;ref(Spell/P_Earth.jpg,nolink,25x25,Earth);5|&amp;ref(Spell/P_Fire.jpg,nolink,25x25,Fire);4|&amp;ref(Spell/V_Earth.jpg,nolink,25x25,Earth Gem);60|儀式/水陸両用|世界呪附|
|~|~|&gt;|&gt;|&gt;|&gt;|自国の支配力拡散を助け制限雇用の枠を拡張します|
***固有アイテム
|Construction Lv2|BGCOLOR(#000000):&amp;ref(Item/SH Weapons/God-Slayer-Spear.jpg,nolink,75x75,God-Slayer Spear);|BGCOLOR(BLACK):COLOR(WHITE):''God-Slayer Spear''|片手|&amp;ref(Spell/P_Earth.jpg,nolink,25x25,Earth);1|&amp;ref(Spell/V_Earth.jpg,nolink,25x25,Earth Gem);5|
|~|~|&gt;|&gt;|&gt;|攻撃力：6&amp;ref(Item/D_Pierce.jpg,nolink,25x25,Pierce Damage);&amp;ref(Item/D_Magic.jpg,nolink,25x25,Magic Damage);&amp;br;攻撃修正：2&amp;br;防御修正：0&amp;br;長さ：3&amp;br;攻撃時追撃：Bane of Heresy|
|~|&gt;|&gt;|&gt;|&gt;|BGCOLOR(#F5F5F5):偽りの神と聖戦士を疲労させる。複数で使うと凶悪|
**聖職
***支配圏特殊効果
支配力衝突修正+1
***聖職者特殊能力
なし
</v>
      </c>
    </row>
    <row r="29" spans="1:29" x14ac:dyDescent="0.15">
      <c r="A29" t="s">
        <v>2908</v>
      </c>
      <c r="B29" t="s">
        <v>2960</v>
      </c>
      <c r="C29" t="s">
        <v>2961</v>
      </c>
      <c r="D29" t="s">
        <v>3093</v>
      </c>
      <c r="E29" s="10" t="s">
        <v>8532</v>
      </c>
      <c r="F29" s="10" t="s">
        <v>8445</v>
      </c>
      <c r="L29" t="s">
        <v>3124</v>
      </c>
      <c r="M29" t="s">
        <v>3079</v>
      </c>
      <c r="N29" t="s">
        <v>3329</v>
      </c>
      <c r="O29">
        <v>3</v>
      </c>
      <c r="P29">
        <v>3</v>
      </c>
      <c r="Q29">
        <v>0</v>
      </c>
      <c r="S29">
        <v>500</v>
      </c>
      <c r="U29">
        <v>400</v>
      </c>
      <c r="W29" t="s">
        <v>8446</v>
      </c>
      <c r="X29" t="s">
        <v>8447</v>
      </c>
      <c r="Z29" t="str">
        <f t="shared" si="0"/>
        <v>|BGCOLOR(#FDFDFD):[[&amp;ref(Atlantis.jpg,nolink,50x65,Atlantis, Emergence of the Deep Ones);&gt;./Atlantis]]</v>
      </c>
      <c r="AA29" t="str">
        <f t="shared" ca="1" si="1"/>
        <v>|BGCOLOR(#F0F8FF):[[''Atlantis''&gt;./Atlantis]]</v>
      </c>
      <c r="AB29"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|BGCOLOR(#FAEBD7):[[''Xibalba''&gt;./Xibalba]]|BGCOLOR(#FAEBD7):[[''Mekone''&gt;./Mekone]]|BGCOLOR(#F0F8FF):[[''Atlantis''&gt;./Atlantis]]</v>
      </c>
      <c r="AC29" t="str">
        <f ca="1">CONCATENATE("*",B29,", ",C29,CHAR(10),E29,CHAR(10),"**国勢",CHAR(10),"|種族|",F29,"|",CHAR(10),"|経済|",G29,"|",CHAR(10),"|気候|",IF(H29&lt;&gt;"",REPT(SUBSTITUTE(SUBSTITUTE(LEFT(H29,4),"Heat","&amp;ref(Spell/S_Heat.jpg,nolink,25x25,Heat);"),"Cold","&amp;ref(Spell/S_Cold.jpg,nolink,25x25,Cold);"),RIGHT(H29,1)),""),"|",CHAR(10),"|祝福|",SUBSTITUTE(SUBSTITUTE(SUBSTITUTE(SUBSTITUTE(SUBSTITUTE(SUBSTITUTE(SUBSTITUTE(SUBSTITUTE(J29,"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29&amp;" "&amp;B29&amp;" 指揮官 S",Troops!$A:$A,0)&amp;":AJ"&amp;MATCH(A29&amp;" "&amp;B29&amp;" 指揮官 E",Troops!$A:$A,0))),myConcat(INDIRECT("Troops!AJ"&amp;MATCH(A29&amp;" "&amp;B29&amp;" 指揮官 S",Troops!$A:$A,0)))),CHAR(10),"***兵士",CHAR(10),"|名称|種別|コスト|&gt;|雇用条件|指揮枠|行軍|",CHAR(10),IFERROR(myConcat(INDIRECT("Troops!AJ"&amp;MATCH(A29&amp;" "&amp;B29&amp;" 兵士 S",Troops!$A:$A,0)&amp;":AJ"&amp;MATCH(A29&amp;" "&amp;B29&amp;" 兵士 E",Troops!$A:$A,0))),myConcat(INDIRECT("Troops!AJ"&amp;MATCH(A29&amp;" "&amp;B29&amp;" 指揮官 S",Troops!$A:$A,0)))),"**守備隊",CHAR(10),"|種別|指揮官|兵士|備考|",CHAR(10),IFERROR(myConcat(INDIRECT("Defence!H"&amp;MATCH(A29&amp;" "&amp;B29&amp;" S",Defence!$A:$A,0)&amp;":H"&amp;MATCH(A29&amp;" "&amp;B29&amp;" E",Defence!$A:$A,0))),myConcat(INDIRECT("Defence!H"&amp;MATCH(A29&amp;" "&amp;B29&amp;" S",Defence!$A:$A,0)))),CHAR(10),"**建造物",CHAR(10),"***首都要塞",CHAR(10),"|名称|管理力|指揮官雇用|兵士雇用|食糧庫|守備隊倍率|防壁強度|",CHAR(10),VLOOKUP(L29,Fort!$D:$M,10,FALSE),CHAR(10),"***陸上要塞",CHAR(10),"|名称|建造費|工期|管理力|指揮官雇用|兵士雇用|食糧庫|守備隊倍率|防壁強度|",CHAR(10),IF(R29="",IFERROR(myConcat(INDIRECT("Fort!N"&amp;MATCH(M29&amp;"1",Fort!$A:$A,0)&amp;":N"&amp;MATCH(M29&amp;O29,Fort!$A:$A,0))),myConcat(INDIRECT("Fort!N"&amp;MATCH(N29&amp;"1",Fort!$A:$A,0)))),IFERROR(myConcat(INDIRECT("Fort!O"&amp;MATCH(M29&amp;"1",Fort!$A:$A,0)&amp;":O"&amp;MATCH(M29&amp;O29,Fort!$A:$A,0))),myConcat(INDIRECT("Fort!O"&amp;MATCH(N29&amp;"1",Fort!$A:$A,0))))),CHAR(10),"***水中要塞",CHAR(10),IF(R29="",IFERROR("|名称|建造費|工期|管理力|指揮官雇用|兵士雇用|食糧庫|守備隊倍率|防壁強度|"&amp;CHAR(10)&amp;IFERROR(myConcat(INDIRECT("Fort!N"&amp;MATCH(N29&amp;"1",Fort!$A:$A,0)&amp;":N"&amp;MATCH(N29&amp;P29,Fort!$A:$A,0))),myConcat(INDIRECT("Fort!N"&amp;MATCH(N29&amp;"1",Fort!$A:$A,0)))),"建造不可"),IFERROR("|名称|建造費|工期|管理力|指揮官雇用|兵士雇用|食糧庫|守備隊倍率|防壁強度|"&amp;CHAR(10)&amp;IFERROR(myConcat(INDIRECT("Fort!O"&amp;MATCH(N29&amp;"1",Fort!$A:$A,0)&amp;":O"&amp;MATCH(N29&amp;P29,Fort!$A:$A,0))),myConcat(INDIRECT("Fort!O"&amp;MATCH(N29&amp;"1",Fort!$A:$A,0)))),"建造不可")),CHAR(10),"***研究所と寺院",CHAR(10),"|設備|費用|特殊効果|",CHAR(10),"|研究所|",IF(S29&lt;&gt;500,"''"&amp;S29&amp;"''",S29),"|",T29,"|",CHAR(10),"|寺院|",IF(U29&lt;&gt;400,"''"&amp;U29&amp;"''",U29),"|",V29,"|",CHAR(10),"**魔法",CHAR(10),"***魔法資源",CHAR(10),"|魔法土地|",W29,"|",CHAR(10),"|宝石収入|",SUBSTITUTE(SUBSTITUTE(SUBSTITUTE(SUBSTITUTE(SUBSTITUTE(SUBSTITUTE(SUBSTITUTE(SUBSTITUTE(X29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Slave);"),"|",CHAR(10),"|特殊機能|",Y29,"|",CHAR(10),"***魔法技能",CHAR(10),"|名称|雇用|固定魔力|変動魔力|研究力|特殊能力|",CHAR(10),IFERROR(myConcat(INDIRECT("MagicSkill!AM"&amp;MATCH(A29&amp;" "&amp;B29&amp;" S",MagicSkill!$A:$A,0)&amp;":AM"&amp;MATCH(A29&amp;" "&amp;B29&amp;" E",MagicSkill!$A:$A,0))),myConcat(INDIRECT("MagicSkill!AM"&amp;MATCH(A29&amp;" "&amp;B29&amp;" S",MagicSkill!$A:$A,0)))),CHAR(10),"***固有呪文",CHAR(10),IFERROR(CHAR(10)&amp;"|領域|名称|主系統|副系統|消費|使用場面|簡易分類|"&amp;CHAR(10)&amp;IFERROR(myConcat(INDIRECT("NationalSpellWork!E"&amp;MATCH(A29&amp;" "&amp;B29&amp;" S",NationalSpellWork!$A:$A,0)&amp;":E"&amp;MATCH(A29&amp;" "&amp;B29&amp;" E",NationalSpellWork!$A:$A,0))),myConcat(INDIRECT("NationalSpellWork!E"&amp;MATCH(A29&amp;" "&amp;B29&amp;" S",NationalSpellWork!$A:$A,0)))),"なし"),CHAR(10),"***固有アイテム",CHAR(10),IFERROR(IFERROR(myConcat(INDIRECT("NationalItemWork!E"&amp;MATCH(A29&amp;" "&amp;B29&amp;" S",NationalItemWork!$A:$A,0)&amp;":E"&amp;MATCH(A29&amp;" "&amp;B29&amp;" E",NationalItemWork!$A:$A,0))),myConcat(INDIRECT("NationalItemWork!E"&amp;MATCH(A29&amp;" "&amp;B29&amp;" S",NationalItemWork!$A:$A,0)))),"なし"),CHAR(10),"**聖職",CHAR(10),"***支配圏特殊効果",CHAR(10),IF(I29&lt;&gt;"",I29,"なし"),CHAR(10),"***聖職者特殊能力",CHAR(10),IF(K29&lt;&gt;"",K29,"なし"),CHAR(10))</f>
        <v xml:space="preserve">*Atlantis, Emergence of the Deep Ones
何世紀にも渡り、海はTritonの領域でしたが、しかし最近になって魚、蛙そして人間の雑種のような生物の国が、海で最も深い谷間に誕生しました。
彼らの一部は浅い沿岸の礁を住処としていたため、この種族は全く未知のものというわけではありませんでしたが、Triton Kingらは、彼らが国を作れるほどの数や力を持っているとは全く想像しませんでした。
これら深海のAtlantianは、殺されない限りは決して成長を止めず、数百年に渡って生きます。
Atlantianの社会は、大きさと年齢による厳しい階層構造により組織されます。
最も古く、最も狡猾なAtlantianは、自らを海で最も深い地帯にある玄武岩の都市の王や女王としました。
深海のAtlantianは、Basalt Kingによって作られる、魔法をかけられた玄武岩の武器を用います。
**国勢
|種族|アトランティアン、ディープワン|
|経済||
|気候||
|祝福||
**正規軍
***指揮官
|名称|種別|コスト|&gt;|雇用条件|指揮能力|行軍|
|BGCOLOR(#F5F5F5):Scout|斥候|&amp;ref(Nation/C_Gold.jpg,nolink,25x25,Gold);25&amp;ref(Nation/C_Resource.jpg,nolink,25x25,Resource);1&amp;ref(Nation/C_Command.jpg,nolink,25x25,Commander Point);1|&amp;ref(Nation/R_UW-Fort.jpg,nolink,25x25,Underwater Fortress);|||14&amp;ref(Nation/Stealthy.jpg,nolink,25x25,Stealthy (50));&amp;ref(Nation/Amphibian.jpg,nolink,25x25,Amphibian);|
|~|&gt;|&gt;|&gt;|&gt;|&gt;|BGCOLOR(#F5F5F5):水陸両棲の斥候。海を通れる一方で森や山は苦手|
|BGCOLOR(#F5F5F5):Coral Priest|聖職者&amp;ref(Nation/Sacred.jpg,nolink,25x25,Sacred);|&amp;ref(Nation/C_Gold.jpg,nolink,25x25,Gold);45&amp;ref(Nation/C_Resource.jpg,nolink,25x25,Resource);3&amp;ref(Nation/C_Command.jpg,nolink,25x25,Commander Point);1|&amp;ref(Nation/R_UW-Fort.jpg,nolink,25x25,Underwater Fortress);&amp;ref(Nation/R_Coast-Fort.jpg,nolink,25x25,Coastal Fortress);|&amp;ref(Spell/P_Holy.jpg,nolink,25x25,Temple Needed);|&amp;ref(Nation/Squad.jpg,nolink,25x25,Squad);1&amp;ref(Nation/LivingLead.jpg,nolink,25x25,Leadership);10|14&amp;ref(Nation/Amphibian.jpg,nolink,25x25,Amphibian);|
|~|&gt;|&gt;|&gt;|&gt;|&gt;|BGCOLOR(#F5F5F5):レベル1の聖職者。水陸両棲以外の特徴は乏しい|
|BGCOLOR(#F5F5F5):Shambler Chief|指揮官|&amp;ref(Nation/C_Gold.jpg,nolink,25x25,Gold);50&amp;ref(Nation/C_Resource.jpg,nolink,25x25,Resource);2&amp;ref(Nation/C_Command.jpg,nolink,25x25,Commander Point);1|&amp;ref(Nation/R_UW-Fort.jpg,nolink,25x25,Underwater Fortress);||&amp;ref(Nation/Squad.jpg,nolink,25x25,Squad);2&amp;ref(Nation/LivingLead.jpg,nolink,25x25,Leadership);60|16&amp;ref(Nation/Amphibian.jpg,nolink,25x25,Amphibian);|
|~|&gt;|&gt;|&gt;|&gt;|&gt;|BGCOLOR(#F5F5F5):標準的な指揮官。大柄で丈夫だが装備は貧弱|
|BGCOLOR(#F5F5F5):Coral Commander|指揮官|&amp;ref(Nation/C_Gold.jpg,nolink,25x25,Gold);80&amp;ref(Nation/C_Resource.jpg,nolink,25x25,Resource);26&amp;ref(Nation/C_Command.jpg,nolink,25x25,Commander Point);1|&amp;ref(Nation/R_UW-Fort.jpg,nolink,25x25,Underwater Fortress);||&amp;ref(Nation/Squad.jpg,nolink,25x25,Squad);3&amp;ref(Nation/LivingLead.jpg,nolink,25x25,Leadership);80|12&amp;ref(Nation/Amphibian.jpg,nolink,25x25,Amphibian);|
|~|&gt;|&gt;|&gt;|&gt;|&gt;|BGCOLOR(#F5F5F5):上位指揮官。真っ当な防具を持ち頑丈|
|BGCOLOR(#F5F5F5):Mother of the Deep|聖職者&amp;ref(Nation/Sacred.jpg,nolink,25x25,Sacred);|&amp;ref(Nation/C_Gold.jpg,nolink,25x25,Gold);95&amp;ref(Nation/C_Resource.jpg,nolink,25x25,Resource);5&amp;ref(Nation/C_Command.jpg,nolink,25x25,Commander Point);2|&amp;ref(Nation/R_UW-Fort.jpg,nolink,25x25,Underwater Fortress);|&amp;ref(Spell/P_Holy.jpg,nolink,25x25,Temple Needed);|&amp;ref(Nation/Squad.jpg,nolink,25x25,Squad);2&amp;ref(Nation/LivingLead.jpg,nolink,25x25,Leadership);40|16&amp;ref(Nation/Amphibian.jpg,nolink,25x25,Amphibian);|
|~|&gt;|&gt;|&gt;|&gt;|&gt;|BGCOLOR(#F5F5F5):レベル2の聖職者。大柄な分は丈夫|
|BGCOLOR(#F5F5F5):Mage of the Deep|魔術師|&amp;ref(Nation/C_Gold.jpg,nolink,25x25,Gold);215&amp;ref(Nation/C_Resource.jpg,nolink,25x25,Resource);4&amp;ref(Nation/C_Command.jpg,nolink,25x25,Commander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Leadership);20+|16&amp;ref(Nation/Amphibian.jpg,nolink,25x25,Amphibian);&amp;ref(Nation/Gift-of-Water-Breathing.jpg,nolink,25x25,Gift of Water Breathing (10 size points));|
|~|&gt;|&gt;|&gt;|&gt;|&gt;|BGCOLOR(#F5F5F5):水などの魔法技能を持つ。雇用条件のわりに最大魔力は高い|
|BGCOLOR(#F5F5F5):Basalt Queen|聖職者&amp;ref(Nation/Sacred.jpg,nolink,25x25,Sacred);|&amp;ref(Nation/C_Gold.jpg,nolink,25x25,Gold);325&amp;ref(Nation/C_Resource.jpg,nolink,25x25,Resource);1&amp;ref(Nation/C_Command.jpg,nolink,25x25,Commander Point);4|&amp;ref(Nation/R_Capital.jpg,nolink,25x25,National Capital);|&amp;ref(Spell/P_Holy.jpg,nolink,25x25,Temple Needed);|&amp;ref(Nation/Squad.jpg,nolink,25x25,Squad);5&amp;ref(Nation/LivingLead.jpg,nolink,25x25,Leadership);160|20&amp;ref(Nation/Amphibian.jpg,nolink,25x25,Amphibian);|
|~|&gt;|&gt;|&gt;|&gt;|&gt;|BGCOLOR(#F5F5F5):レベル3の聖職者。最上位指揮官も兼任する|
|BGCOLOR(#F5F5F5):Basalt King|魔術師&amp;ref(Nation/Sacred.jpg,nolink,25x25,Sacred);|&amp;ref(Nation/C_Gold.jpg,nolink,25x25,Gold);445&amp;ref(Nation/C_Resource.jpg,nolink,25x25,Resource);1&amp;ref(Nation/C_Command.jpg,nolink,25x25,Commander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Needed);|&amp;ref(Nation/Squad.jpg,nolink,25x25,Squad);1&amp;ref(Nation/LivingLead.jpg,nolink,25x25,Leadership);15+&amp;ref(Nation/MagicLead.jpg,nolink,25x25,Magic Leadership);35+|20&amp;ref(Nation/Amphibian.jpg,nolink,25x25,Amphibian);|
|~|&gt;|&gt;|&gt;|&gt;|&gt;|BGCOLOR(#F5F5F5):地、水、火の魔法技能を持つ。資源も少量生産|
***兵士
|名称|種別|コスト|&gt;|雇用条件|指揮枠|行軍|
|BGCOLOR(#F5F5F5):Reef Dweller|歩兵|&amp;ref(Nation/C_Gold.jpg,nolink,25x25,Gold);10&amp;ref(Nation/C_Resource.jpg,nolink,25x25,Resource);10&amp;ref(Nation/C_Recruitment.jpg,nolink,25x25,Recruitment Point);9|&amp;ref(Nation/R_UW-Fort.jpg,nolink,25x25,Underwater Fortress);&amp;ref(Nation/R_Coast-Fort.jpg,nolink,25x25,Coastal Fortress);||&amp;ref(Nation/LivingLead.jpg,nolink,25x25,Living);|10&amp;ref(Nation/Amphibian.jpg,nolink,25x25,Amphibian);|
|~|&gt;|&gt;|&gt;|&gt;|&gt;|BGCOLOR(#F5F5F5):珊瑚の槍と盾を持つ歩兵。珊瑚の武具は毒を持つ|
|BGCOLOR(#F5F5F5):Atlantian Spearman|歩兵|&amp;ref(Nation/C_Gold.jpg,nolink,25x25,Gold);10&amp;ref(Nation/C_Resource.jpg,nolink,25x25,Resource);4&amp;ref(Nation/C_Recruitment.jpg,nolink,25x25,Recruitment Point);9|&amp;ref(Nation/R_UW-Fort.jpg,nolink,25x25,Underwater Fortress);||&amp;ref(Nation/LivingLead.jpg,nolink,25x25,Living);|10&amp;ref(Nation/Amphibian.jpg,nolink,25x25,Amphibian);|
|~|&gt;|&gt;|&gt;|&gt;|&gt;|BGCOLOR(#F5F5F5):槍を持つ軽歩兵。Atlantianは丈夫だがやや鈍重|
|BGCOLOR(#F5F5F5):Shambler|歩兵|&amp;ref(Nation/C_Gold.jpg,nolink,25x25,Gold);20&amp;ref(Nation/C_Resource.jpg,nolink,25x25,Resource);1&amp;ref(Nation/C_Recruitment.jpg,nolink,25x25,Recruitment Point);25|&amp;ref(Nation/R_UW-Fort.jpg,nolink,25x25,Underwater Fortress);||&amp;ref(Nation/LivingLead.jpg,nolink,25x25,Living);|14&amp;ref(Nation/Amphibian.jpg,nolink,25x25,Amphibian);|
|~|&gt;|&gt;|&gt;|&gt;|&gt;|BGCOLOR(#F5F5F5):爪の二連撃で戦う軽歩兵。Shamblerは大型で力も強い|
|BGCOLOR(#F5F5F5):War Shambler|歩兵|&amp;ref(Nation/C_Gold.jpg,nolink,25x25,Gold);25&amp;ref(Nation/C_Resource.jpg,nolink,25x25,Resource);7&amp;ref(Nation/C_Recruitment.jpg,nolink,25x25,Recruitment Point);30|&amp;ref(Nation/R_UW-Fort.jpg,nolink,25x25,Underwater Fortress);||&amp;ref(Nation/LivingLead.jpg,nolink,25x25,Living);|12&amp;ref(Nation/Amphibian.jpg,nolink,25x25,Amphibian);|
|~|&gt;|&gt;|&gt;|&gt;|&gt;|BGCOLOR(#F5F5F5):槍と盾を持つ歩兵。力が強いため武器が弱くとも強烈|
|BGCOLOR(#F5F5F5):Coral Guard|歩兵|&amp;ref(Nation/C_Gold.jpg,nolink,25x25,Gold);30&amp;ref(Nation/C_Resource.jpg,nolink,25x25,Resource);26&amp;ref(Nation/C_Recruitment.jpg,nolink,25x25,Recruitment Point);39|&amp;ref(Nation/R_UW-Fort.jpg,nolink,25x25,Underwater Fortress);||&amp;ref(Nation/LivingLead.jpg,nolink,25x25,Living);|10&amp;ref(Nation/Amphibian.jpg,nolink,25x25,Amphibian);|
|~|&gt;|&gt;|&gt;|&gt;|&gt;|BGCOLOR(#F5F5F5):珊瑚の薙刀と盾を持つ重歩兵。両手武器を片手で振るう|
|BGCOLOR(#F5F5F5):Deep One|歩兵|&amp;ref(Nation/C_Gold.jpg,nolink,25x25,Gold);10&amp;ref(Nation/C_Resource.jpg,nolink,25x25,Resource);1&amp;ref(Nation/C_Recruitment.jpg,nolink,25x25,Recruitment Point);9|&amp;ref(Nation/R_UW-Fort.jpg,nolink,25x25,Underwater Fortress);||&amp;ref(Nation/LivingLead.jpg,nolink,25x25,Living);|12&amp;ref(Nation/Amphibian.jpg,nolink,25x25,Amphibian);|
|~|&gt;|&gt;|&gt;|&gt;|&gt;|BGCOLOR(#F5F5F5):爪と顎で戦う軽歩兵。Deep Oneは完全な暗視能力を備える|
|BGCOLOR(#F5F5F5):Deep One Spearman|歩兵|&amp;ref(Nation/C_Gold.jpg,nolink,25x25,Gold);10&amp;ref(Nation/C_Resource.jpg,nolink,25x25,Resource);7&amp;ref(Nation/C_Recruitment.jpg,nolink,25x25,Recruitment Point);9|&amp;ref(Nation/R_UW-Fort.jpg,nolink,25x25,Underwater Fortress);||&amp;ref(Nation/LivingLead.jpg,nolink,25x25,Living);|12&amp;ref(Nation/Amphibian.jpg,nolink,25x25,Amphibian);|
|~|&gt;|&gt;|&gt;|&gt;|&gt;|BGCOLOR(#F5F5F5):魔法の槍を持つ軽歩兵。霊体に強いが魔法抵抗は乏しい|
|BGCOLOR(#F5F5F5):Shambler of the Deep|歩兵|&amp;ref(Nation/C_Gold.jpg,nolink,25x25,Gold);20&amp;ref(Nation/C_Resource.jpg,nolink,25x25,Resource);1&amp;ref(Nation/C_Recruitment.jpg,nolink,25x25,Recruitment Point);25|&amp;ref(Nation/R_UW-Fort.jpg,nolink,25x25,Underwater Fortress);||&amp;ref(Nation/LivingLead.jpg,nolink,25x25,Living);|14&amp;ref(Nation/Amphibian.jpg,nolink,25x25,Amphibian);|
|~|&gt;|&gt;|&gt;|&gt;|&gt;|BGCOLOR(#F5F5F5):爪の二連撃と顎で戦う軽歩兵。大柄ながら手数で補っている|
|BGCOLOR(#F5F5F5):Warrior of the Deep|歩兵|&amp;ref(Nation/C_Gold.jpg,nolink,25x25,Gold);25&amp;ref(Nation/C_Resource.jpg,nolink,25x25,Resource);11&amp;ref(Nation/C_Recruitment.jpg,nolink,25x25,Recruitment Point);30|&amp;ref(Nation/R_UW-Fort.jpg,nolink,25x25,Underwater Fortress);||&amp;ref(Nation/LivingLead.jpg,nolink,25x25,Living);|14&amp;ref(Nation/Amphibian.jpg,nolink,25x25,Amphibian);|
|~|&gt;|&gt;|&gt;|&gt;|&gt;|BGCOLOR(#F5F5F5):魔法の槍と盾を持つ軽歩兵。手数は減るが一撃の重さは光る|
|BGCOLOR(#F5F5F5):Living Pillar|歩兵&amp;ref(Nation/Sacred.jpg,nolink,25x25,Sacred);|&amp;ref(Nation/C_Gold.jpg,nolink,25x25,Gold);35&amp;ref(Nation/C_Resource.jpg,nolink,25x25,Resource);56&amp;ref(Nation/C_Recruitment.jpg,nolink,25x25,Recruitment Point);35|&amp;ref(Nation/R_Capital.jpg,nolink,25x25,National Capital);|&amp;ref(Spell/P_Holy.jpg,nolink,25x25,Temple Needed);|&amp;ref(Nation/LivingLead.jpg,nolink,25x25,Living);|8&amp;ref(Nation/Amphibian.jpg,nolink,25x25,Amphibian);|
|~|&gt;|&gt;|&gt;|&gt;|&gt;|BGCOLOR(#F5F5F5):魔法の槍と盾を持つ重歩兵。極めて硬い鎧だが恐ろしく鈍重|
**守備隊
|種別|指揮官|兵士|備考|
|全域下位|Coral Commander|Atlantian Spearman:10　Deep One:10||
|全域上位|Mother of the Deep|Atlantian Spearman:10　War Shambler:10||
|水中要塞|Coral Priest|Reef Dweller:10||
|陸上要塞|Captain|Archer:10||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|名称|建造費|工期|管理力|指揮官雇用|兵士雇用|食糧庫|守備隊倍率|防壁強度|
|Rock Walls|600|5|15|+0|+50%|100|1|100|
|Fortress|300|2|30|+1|+75%|500|2|250|
|Castle|300|2|45|+1|+100%|1500|3|500|
***研究所と寺院
|設備|費用|特殊効果|
|研究所|500||
|寺院|400||
**魔法
***魔法資源
|魔法土地|The Basalt City, The Dark Crystal|
|宝石収入|&amp;ref(Spell/V_Fire.jpg,nolink,25x25,Fire Gem);1&amp;ref(Spell/V_Water.jpg,nolink,25x25,Water Gem);2&amp;ref(Spell/V_Earth.jpg,nolink,25x25,Earth Gem);3|
|特殊機能||
***魔法技能
|名称|雇用|固定魔力|変動魔力|研究力|特殊能力|
|Coral Priest|&amp;ref(Nation/R_UW-Fort.jpg,nolink,25x25,Underwater Fortress);&amp;ref(Nation/R_Coast-Fort.jpg,nolink,25x25,Coastal Fortress);|&amp;ref(Spell/P_Holy.jpg,nolink,25x25,Holy);1|||&amp;ref(Nation/Sacred.jpg,nolink,25x25,Sacred);|
|Mother of the Deep|&amp;ref(Nation/R_UW-Fort.jpg,nolink,25x25,Underwater Fortress);|&amp;ref(Spell/P_Holy.jpg,nolink,25x25,Holy);2|||&amp;ref(Nation/Sacred.jpg,nolink,25x25,Sacred);|
|Mage of the Deep|&amp;ref(Nation/R_UW-Fort.jpg,nolink,25x25,Underwater Fortress);|&amp;ref(Spell/P_Water.jpg,nolink,25x25,Water);2|&amp;ref(Spell/P_Fire.jpg,nolink,25x25,Fire);&amp;ref(Spell/P_Water.jpg,nolink,25x25,Water);&amp;ref(Spell/P_Earth.jpg,nolink,25x25,Earth);&amp;ref(Spell/P_Astral.jpg,nolink,25x25,Astral);+1:100%&amp;br;&amp;ref(Spell/P_Fire.jpg,nolink,25x25,Fire);&amp;ref(Spell/P_Water.jpg,nolink,25x25,Water);&amp;ref(Spell/P_Earth.jpg,nolink,25x25,Earth);+1:100%|&amp;ref(Spell/P_Research.jpg,nolink,25x25,Research);13||
|Basalt Queen|&amp;ref(Nation/R_Capital.jpg,nolink,25x25,National Capital);|&amp;ref(Spell/P_Holy.jpg,nolink,25x25,Holy);3|||&amp;ref(Nation/Sacred.jpg,nolink,25x25,Sacred);|
|Basalt King|&amp;ref(Nation/R_Capital.jpg,nolink,25x25,National Capital);|&amp;ref(Spell/P_Fire.jpg,nolink,25x25,Fire);1&amp;ref(Spell/P_Water.jpg,nolink,25x25,Water);2&amp;ref(Spell/P_Earth.jpg,nolink,25x25,Earth);3|&amp;ref(Spell/P_Fire.jpg,nolink,25x25,Fire);&amp;ref(Spell/P_Water.jpg,nolink,25x25,Water);&amp;ref(Spell/P_Earth.jpg,nolink,25x25,Earth);+1:100%&amp;br;&amp;ref(Spell/P_Fire.jpg,nolink,25x25,Fire);&amp;ref(Spell/P_Water.jpg,nolink,25x25,Water);&amp;ref(Spell/P_Earth.jpg,nolink,25x25,Earth);+1:10%|&amp;ref(Spell/P_Research.jpg,nolink,25x25,Research);19+|&amp;ref(Nation/Resource-Bonus.jpg,nolink,25x25,Resource Bonus (10));&amp;ref(Nation/Sacred.jpg,nolink,25x25,Sacred);|
***固有呪文
|領域|名称|主系統|副系統|消費|使用場面|簡易分類|
|Conjuration Lv6|Summon Monster Fish|&amp;ref(Spell/P_Water.jpg,nolink,25x25,Water);3||&amp;ref(Spell/V_Water.jpg,nolink,25x25,Water Gem);10|儀式/水中専用|兵士召喚|
|~|~|&gt;|&gt;|&gt;|&gt;|敵を丸呑みする深海魚Monster Fishを1体召喚します|
***固有アイテム
なし
**聖職
***支配圏特殊効果
なし
***聖職者特殊能力
なし
</v>
      </c>
    </row>
    <row r="30" spans="1:29" x14ac:dyDescent="0.15">
      <c r="A30" t="s">
        <v>2908</v>
      </c>
      <c r="B30" t="s">
        <v>2962</v>
      </c>
      <c r="C30" t="s">
        <v>2963</v>
      </c>
      <c r="D30" t="s">
        <v>3093</v>
      </c>
      <c r="E30" s="10" t="s">
        <v>8630</v>
      </c>
      <c r="F30" s="10" t="s">
        <v>8627</v>
      </c>
      <c r="L30" t="s">
        <v>3118</v>
      </c>
      <c r="M30" t="s">
        <v>3079</v>
      </c>
      <c r="N30" t="s">
        <v>3329</v>
      </c>
      <c r="O30">
        <v>2</v>
      </c>
      <c r="P30">
        <v>2</v>
      </c>
      <c r="Q30">
        <v>0</v>
      </c>
      <c r="S30">
        <v>500</v>
      </c>
      <c r="U30">
        <v>400</v>
      </c>
      <c r="W30" t="s">
        <v>8628</v>
      </c>
      <c r="X30" t="s">
        <v>8629</v>
      </c>
      <c r="Z30" t="str">
        <f t="shared" si="0"/>
        <v>|BGCOLOR(#FDFDFD):[[&amp;ref(R'lyeh.jpg,nolink,50x65,R'lyeh, Time of Aboleths);&gt;./R'lyeh]]</v>
      </c>
      <c r="AA30" t="str">
        <f t="shared" ca="1" si="1"/>
        <v>|BGCOLOR(#F0F8FF):[[''R'lyeh''&gt;./R'lyeh]]</v>
      </c>
      <c r="AB30"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|BGCOLOR(#FAEBD7):[[''Xibalba''&gt;./Xibalba]]|BGCOLOR(#FAEBD7):[[''Mekone''&gt;./Mekone]]|BGCOLOR(#F0F8FF):[[''Atlantis''&gt;./Atlantis]]|BGCOLOR(#F0F8FF):[[''R'lyeh''&gt;./R'lyeh]]</v>
      </c>
      <c r="AC30" t="str">
        <f ca="1">CONCATENATE("*",B30,", ",C30,CHAR(10),E30,CHAR(10),"**国勢",CHAR(10),"|種族|",F30,"|",CHAR(10),"|経済|",G30,"|",CHAR(10),"|気候|",IF(H30&lt;&gt;"",REPT(SUBSTITUTE(SUBSTITUTE(LEFT(H30,4),"Heat","&amp;ref(Spell/S_Heat.jpg,nolink,25x25,Heat);"),"Cold","&amp;ref(Spell/S_Cold.jpg,nolink,25x25,Cold);"),RIGHT(H30,1)),""),"|",CHAR(10),"|祝福|",SUBSTITUTE(SUBSTITUTE(SUBSTITUTE(SUBSTITUTE(SUBSTITUTE(SUBSTITUTE(SUBSTITUTE(SUBSTITUTE(J30,"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30&amp;" "&amp;B30&amp;" 指揮官 S",Troops!$A:$A,0)&amp;":AJ"&amp;MATCH(A30&amp;" "&amp;B30&amp;" 指揮官 E",Troops!$A:$A,0))),myConcat(INDIRECT("Troops!AJ"&amp;MATCH(A30&amp;" "&amp;B30&amp;" 指揮官 S",Troops!$A:$A,0)))),CHAR(10),"***兵士",CHAR(10),"|名称|種別|コスト|&gt;|雇用条件|指揮枠|行軍|",CHAR(10),IFERROR(myConcat(INDIRECT("Troops!AJ"&amp;MATCH(A30&amp;" "&amp;B30&amp;" 兵士 S",Troops!$A:$A,0)&amp;":AJ"&amp;MATCH(A30&amp;" "&amp;B30&amp;" 兵士 E",Troops!$A:$A,0))),myConcat(INDIRECT("Troops!AJ"&amp;MATCH(A30&amp;" "&amp;B30&amp;" 指揮官 S",Troops!$A:$A,0)))),"**守備隊",CHAR(10),"|種別|指揮官|兵士|備考|",CHAR(10),IFERROR(myConcat(INDIRECT("Defence!H"&amp;MATCH(A30&amp;" "&amp;B30&amp;" S",Defence!$A:$A,0)&amp;":H"&amp;MATCH(A30&amp;" "&amp;B30&amp;" E",Defence!$A:$A,0))),myConcat(INDIRECT("Defence!H"&amp;MATCH(A30&amp;" "&amp;B30&amp;" S",Defence!$A:$A,0)))),CHAR(10),"**建造物",CHAR(10),"***首都要塞",CHAR(10),"|名称|管理力|指揮官雇用|兵士雇用|食糧庫|守備隊倍率|防壁強度|",CHAR(10),VLOOKUP(L30,Fort!$D:$M,10,FALSE),CHAR(10),"***陸上要塞",CHAR(10),"|名称|建造費|工期|管理力|指揮官雇用|兵士雇用|食糧庫|守備隊倍率|防壁強度|",CHAR(10),IF(R30="",IFERROR(myConcat(INDIRECT("Fort!N"&amp;MATCH(M30&amp;"1",Fort!$A:$A,0)&amp;":N"&amp;MATCH(M30&amp;O30,Fort!$A:$A,0))),myConcat(INDIRECT("Fort!N"&amp;MATCH(N30&amp;"1",Fort!$A:$A,0)))),IFERROR(myConcat(INDIRECT("Fort!O"&amp;MATCH(M30&amp;"1",Fort!$A:$A,0)&amp;":O"&amp;MATCH(M30&amp;O30,Fort!$A:$A,0))),myConcat(INDIRECT("Fort!O"&amp;MATCH(N30&amp;"1",Fort!$A:$A,0))))),CHAR(10),"***水中要塞",CHAR(10),IF(R30="",IFERROR("|名称|建造費|工期|管理力|指揮官雇用|兵士雇用|食糧庫|守備隊倍率|防壁強度|"&amp;CHAR(10)&amp;IFERROR(myConcat(INDIRECT("Fort!N"&amp;MATCH(N30&amp;"1",Fort!$A:$A,0)&amp;":N"&amp;MATCH(N30&amp;P30,Fort!$A:$A,0))),myConcat(INDIRECT("Fort!N"&amp;MATCH(N30&amp;"1",Fort!$A:$A,0)))),"建造不可"),IFERROR("|名称|建造費|工期|管理力|指揮官雇用|兵士雇用|食糧庫|守備隊倍率|防壁強度|"&amp;CHAR(10)&amp;IFERROR(myConcat(INDIRECT("Fort!O"&amp;MATCH(N30&amp;"1",Fort!$A:$A,0)&amp;":O"&amp;MATCH(N30&amp;P30,Fort!$A:$A,0))),myConcat(INDIRECT("Fort!O"&amp;MATCH(N30&amp;"1",Fort!$A:$A,0)))),"建造不可")),CHAR(10),"***研究所と寺院",CHAR(10),"|設備|費用|特殊効果|",CHAR(10),"|研究所|",IF(S30&lt;&gt;500,"''"&amp;S30&amp;"''",S30),"|",T30,"|",CHAR(10),"|寺院|",IF(U30&lt;&gt;400,"''"&amp;U30&amp;"''",U30),"|",V30,"|",CHAR(10),"**魔法",CHAR(10),"***魔法資源",CHAR(10),"|魔法土地|",W30,"|",CHAR(10),"|宝石収入|",SUBSTITUTE(SUBSTITUTE(SUBSTITUTE(SUBSTITUTE(SUBSTITUTE(SUBSTITUTE(SUBSTITUTE(SUBSTITUTE(X30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Slave);"),"|",CHAR(10),"|特殊機能|",Y30,"|",CHAR(10),"***魔法技能",CHAR(10),"|名称|雇用|固定魔力|変動魔力|研究力|特殊能力|",CHAR(10),IFERROR(myConcat(INDIRECT("MagicSkill!AM"&amp;MATCH(A30&amp;" "&amp;B30&amp;" S",MagicSkill!$A:$A,0)&amp;":AM"&amp;MATCH(A30&amp;" "&amp;B30&amp;" E",MagicSkill!$A:$A,0))),myConcat(INDIRECT("MagicSkill!AM"&amp;MATCH(A30&amp;" "&amp;B30&amp;" S",MagicSkill!$A:$A,0)))),CHAR(10),"***固有呪文",CHAR(10),IFERROR(CHAR(10)&amp;"|領域|名称|主系統|副系統|消費|使用場面|簡易分類|"&amp;CHAR(10)&amp;IFERROR(myConcat(INDIRECT("NationalSpellWork!E"&amp;MATCH(A30&amp;" "&amp;B30&amp;" S",NationalSpellWork!$A:$A,0)&amp;":E"&amp;MATCH(A30&amp;" "&amp;B30&amp;" E",NationalSpellWork!$A:$A,0))),myConcat(INDIRECT("NationalSpellWork!E"&amp;MATCH(A30&amp;" "&amp;B30&amp;" S",NationalSpellWork!$A:$A,0)))),"なし"),CHAR(10),"***固有アイテム",CHAR(10),IFERROR(IFERROR(myConcat(INDIRECT("NationalItemWork!E"&amp;MATCH(A30&amp;" "&amp;B30&amp;" S",NationalItemWork!$A:$A,0)&amp;":E"&amp;MATCH(A30&amp;" "&amp;B30&amp;" E",NationalItemWork!$A:$A,0))),myConcat(INDIRECT("NationalItemWork!E"&amp;MATCH(A30&amp;" "&amp;B30&amp;" S",NationalItemWork!$A:$A,0)))),"なし"),CHAR(10),"**聖職",CHAR(10),"***支配圏特殊効果",CHAR(10),IF(I30&lt;&gt;"",I30,"なし"),CHAR(10),"***聖職者特殊能力",CHAR(10),IF(K30&lt;&gt;"",K30,"なし"),CHAR(10))</f>
        <v xml:space="preserve">*R'lyeh, Time of Aboleths
海で最も深いところでは、Abolethと呼ばれる奇妙な、魚に似た種族が生きています。
これらの存在は非常に知的で、Mind Lordと呼ばれる古きAbolethは、意志の力だけでより下等な存在を隷属させることができます。
このような力を持つことは、彼らが日々の労役と軍の雑兵を担わせるために、MermanやDeep Oneを隷属させることを意味します。
深い谷間では、隷属された労働者たちは、その統治者のために多数の小さいながらも素晴らしい都市を造りました。
その谷間には、Abolethの中でも最も強力なものが住んでいます。
**国勢
|種族|トリトン、マーマン、アトランティアン、アボレス|
|経済||
|気候||
|祝福||
**正規軍
***指揮官
|名称|種別|コスト|&gt;|雇用条件|指揮能力|行軍|
|BGCOLOR(#F5F5F5):Scout|斥候|&amp;ref(Nation/C_Gold.jpg,nolink,25x25,Gold);25&amp;ref(Nation/C_Resource.jpg,nolink,25x25,Resource);1&amp;ref(Nation/C_Command.jpg,nolink,25x25,Commander Point);1|&amp;ref(Nation/R_UW-Fort.jpg,nolink,25x25,Underwater Fortress);|||14&amp;ref(Nation/Stealthy.jpg,nolink,25x25,Stealthy (50));&amp;ref(Nation/Amphibian.jpg,nolink,25x25,Amphibian);|
|~|&gt;|&gt;|&gt;|&gt;|&gt;|BGCOLOR(#F5F5F5):水陸両棲の斥候。海を通れる一方で森や山は苦手|
|BGCOLOR(#F5F5F5):Slave Prince|指揮官|&amp;ref(Nation/C_Gold.jpg,nolink,25x25,Gold);80&amp;ref(Nation/C_Resource.jpg,nolink,25x25,Resource);49&amp;ref(Nation/C_Command.jpg,nolink,25x25,Commander Point);1|&amp;ref(Nation/R_UW-Fort.jpg,nolink,25x25,Underwater Fortress);||&amp;ref(Nation/Squad.jpg,nolink,25x25,Squad);3&amp;ref(Nation/LivingLead.jpg,nolink,25x25,Leadership);80&amp;ref(Item/Taskmaster.jpg,nolink,25x25,Taskmaster (+1));|10&amp;ref(Nation/Amphibian.jpg,nolink,25x25,Amphibian);|
|~|&gt;|&gt;|&gt;|&gt;|&gt;|BGCOLOR(#F5F5F5):標準的な指揮官。奴隷兵士の管理が主な役目|
|BGCOLOR(#F5F5F5):Slave Priest|聖職者&amp;ref(Nation/Sacred.jpg,nolink,25x25,Sacred);|&amp;ref(Nation/C_Gold.jpg,nolink,25x25,Gold);45&amp;ref(Nation/C_Resource.jpg,nolink,25x25,Resource);1&amp;ref(Nation/C_Command.jpg,nolink,25x25,Commander Point);1|&amp;ref(Nation/R_UW-Fort.jpg,nolink,25x25,Underwater Fortress);|&amp;ref(Spell/P_Holy.jpg,nolink,25x25,Temple Needed);|&amp;ref(Nation/Squad.jpg,nolink,25x25,Squad);1&amp;ref(Nation/LivingLead.jpg,nolink,25x25,Leadership);10|18&amp;ref(Nation/Amphibian.jpg,nolink,25x25,Amphibian);|
|~|&gt;|&gt;|&gt;|&gt;|&gt;|BGCOLOR(#F5F5F5):レベル1の聖職者。水陸両棲。奴隷扱いで維持費が安い|
|BGCOLOR(#F5F5F5):Slave Mage|魔術師|&amp;ref(Nation/C_Gold.jpg,nolink,25x25,Gold);175&amp;ref(Nation/C_Resource.jpg,nolink,25x25,Resource);1&amp;ref(Nation/C_Command.jpg,nolink,25x25,Commander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Leadership);25+|16&amp;ref(Nation/Amphibian.jpg,nolink,25x25,Amphibian);|
|~|&gt;|&gt;|&gt;|&gt;|&gt;|BGCOLOR(#F5F5F5):水、星などの魔法技能を持つ。陸にも自力で上がれる|
|BGCOLOR(#F5F5F5):Grandmother|聖職者&amp;ref(Nation/Sacred.jpg,nolink,25x25,Sacred);|&amp;ref(Nation/C_Gold.jpg,nolink,25x25,Gold);300&amp;ref(Nation/C_Resource.jpg,nolink,25x25,Resource);1&amp;ref(Nation/C_Command.jpg,nolink,25x25,Commander Point);2|&amp;ref(Nation/R_UW-Fort.jpg,nolink,25x25,Underwater Fortress);|&amp;ref(Spell/P_Holy.jpg,nolink,25x25,Temple Needed);|&amp;ref(Nation/Squad.jpg,nolink,25x25,Squad);1&amp;ref(Nation/LivingLead.jpg,nolink,25x25,Leadership);10&amp;ref(Nation/MagicLead.jpg,nolink,25x25,Magic Leadership);90|0&amp;ref(Nation/Aquatic.jpg,nolink,25x25,Aquatic);|
|~|&gt;|&gt;|&gt;|&gt;|&gt;|BGCOLOR(#F5F5F5):レベル3の聖職者。星の魔法技能も持つが移動不能|
|BGCOLOR(#F5F5F5):Aboleth|魔術師|&amp;ref(Nation/C_Gold.jpg,nolink,25x25,Gold);215&amp;ref(Nation/C_Resource.jpg,nolink,25x25,Resource);1&amp;ref(Nation/C_Command.jpg,nolink,25x25,Commander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Leadership);150+&amp;ref(Nation/UndeadLead.jpg,nolink,25x25,Undead Leadership);0+&amp;ref(Item/Taskmaster.jpg,nolink,25x25,Taskmaster (+2));|14&amp;ref(Nation/Aquatic.jpg,nolink,25x25,Aquatic);|
|~|&gt;|&gt;|&gt;|&gt;|&gt;|BGCOLOR(#F5F5F5):水、星などの魔法技能を持つ。強大だが水棲|
|BGCOLOR(#F5F5F5):Mind Lord|魔術師|&amp;ref(Nation/C_Gold.jpg,nolink,25x25,Gold);420&amp;ref(Nation/C_Resource.jpg,nolink,25x25,Resource);1&amp;ref(Nation/C_Command.jpg,nolink,25x25,Commander Point);4|&amp;ref(Nation/R_Capital.jpg,nolink,25x25,National Capital);|&amp;ref(Spell/P_Research.jpg,nolink,25x25,Lab Needed);|&amp;ref(Nation/Squad.jpg,nolink,25x25,Squad);2&amp;ref(Nation/LivingLead.jpg,nolink,25x25,Leadership);40&amp;ref(Nation/MagicLead.jpg,nolink,25x25,Magic Leadership);165+&amp;ref(Nation/UndeadLead.jpg,nolink,25x25,Undead Leadership);0+&amp;ref(Item/Taskmaster.jpg,nolink,25x25,Taskmaster (+3));|16&amp;ref(Nation/Aquatic.jpg,nolink,25x25,Aquatic);|
|~|&gt;|&gt;|&gt;|&gt;|&gt;|BGCOLOR(#F5F5F5):水、星などの魔法技能を持つ。装備欄の少なさが欠点|
|BGCOLOR(#F5F5F5):Abodai|聖職者&amp;ref(Nation/Sacred.jpg,nolink,25x25,Sacred);|&amp;ref(Nation/C_Gold.jpg,nolink,25x25,Gold);265&amp;ref(Nation/C_Resource.jpg,nolink,25x25,Resource);1&amp;ref(Nation/C_Command.jpg,nolink,25x25,Commander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Leadership);145+&amp;ref(Nation/UndeadLead.jpg,nolink,25x25,Undead Leadership);30+&amp;ref(Item/Taskmaster.jpg,nolink,25x25,Taskmaster (+2));|14&amp;ref(Nation/Aquatic.jpg,nolink,25x25,Aquatic);|
|~|&gt;|&gt;|&gt;|&gt;|&gt;|BGCOLOR(#F5F5F5):レベル1の聖職者。星、水、死などの魔法も持つ|
|BGCOLOR(#F5F5F5):Polypal Mother|聖職者&amp;ref(Nation/Sacred.jpg,nolink,25x25,Sacred);|&amp;ref(Nation/C_Gold.jpg,nolink,25x25,Gold);100&amp;ref(Nation/C_Resource.jpg,nolink,25x25,Resource);1&amp;ref(Nation/C_Command.jpg,nolink,25x25,Commander Point);2|&amp;ref(Nation/R_Foreign-Sea.jpg,nolink,25x25,Non-Fort Underwater);|&amp;ref(Spell/P_Holy.jpg,nolink,25x25,Temple Needed);|&amp;ref(Nation/Squad.jpg,nolink,25x25,Squad);1&amp;ref(Nation/LivingLead.jpg,nolink,25x25,Leadership);10&amp;ref(Nation/MagicLead.jpg,nolink,25x25,Magic Leadership);40|0&amp;ref(Nation/Aquatic.jpg,nolink,25x25,Aquatic);|
|~|&gt;|&gt;|&gt;|&gt;|&gt;|BGCOLOR(#F5F5F5):レベル2の聖職者。支配圏内だと多くの子を産むが移動不可|
|BGCOLOR(#F5F5F5):Androdai|聖職者&amp;ref(Nation/Sacred.jpg,nolink,25x25,Sacred);|&amp;ref(Nation/C_Gold.jpg,nolink,25x25,Gold);190&amp;ref(Nation/C_Resource.jpg,nolink,25x25,Resource);1&amp;ref(Nation/C_Command.jpg,nolink,25x25,Commander Point);2|&amp;ref(Nation/R_Coast-Fort.jpg,nolink,25x25,Coastal Fortress);|&amp;ref(Spell/P_Research.jpg,nolink,25x25,Lab Needed);&amp;ref(Spell/P_Holy.jpg,nolink,25x25,Temple Needed);|&amp;ref(Nation/Squad.jpg,nolink,25x25,Squad);1&amp;ref(Nation/LivingLead.jpg,nolink,25x25,Leadership);10&amp;ref(Nation/MagicLead.jpg,nolink,25x25,Magic Leadership);20+&amp;ref(Nation/UndeadLead.jpg,nolink,25x25,Undead Leadership);0+|16&amp;ref(Nation/Amphibian.jpg,nolink,25x25,Amphibian);|
|~|&gt;|&gt;|&gt;|&gt;|&gt;|BGCOLOR(#F5F5F5):レベル1の聖職者。研究員やAbolethらの道具として活躍|
***兵士
|名称|種別|コスト|&gt;|雇用条件|指揮枠|行軍|
|BGCOLOR(#F5F5F5):Slave Trooper|歩兵|&amp;ref(Nation/C_Gold.jpg,nolink,25x25,Gold);9&amp;ref(Nation/C_Resource.jpg,nolink,25x25,Resource);1&amp;ref(Nation/C_Recruitment.jpg,nolink,25x25,Recruitment Point);6|&amp;ref(Nation/R_UW-Fort.jpg,nolink,25x25,Underwater Fortress);||&amp;ref(Nation/LivingLead.jpg,nolink,25x25,Living);&amp;ref(Nation/Slave.jpg,nolink,25x25,Slave);|14&amp;ref(Nation/Aquatic.jpg,nolink,25x25,Aquatic);|
|~|&gt;|&gt;|&gt;|&gt;|&gt;|BGCOLOR(#F5F5F5):槍を持つ軽歩兵。戦闘技能は悪くないが士気は欠く|
|BGCOLOR(#F5F5F5):Slave Guardian|歩兵|&amp;ref(Nation/C_Gold.jpg,nolink,25x25,Gold);9&amp;ref(Nation/C_Resource.jpg,nolink,25x25,Resource);11&amp;ref(Nation/C_Recruitment.jpg,nolink,25x25,Recruitment Point);6|&amp;ref(Nation/R_UW-Fort.jpg,nolink,25x25,Underwater Fortress);||&amp;ref(Nation/LivingLead.jpg,nolink,25x25,Living);&amp;ref(Nation/Slave.jpg,nolink,25x25,Slave);|12&amp;ref(Nation/Aquatic.jpg,nolink,25x25,Aquatic);|
|~|&gt;|&gt;|&gt;|&gt;|&gt;|BGCOLOR(#F5F5F5):三叉矛を持つ歩兵。Tritonは水棲だが戦闘力は高め|
|BGCOLOR(#F5F5F5):Slave Trooper|歩兵|&amp;ref(Nation/C_Gold.jpg,nolink,25x25,Gold);9&amp;ref(Nation/C_Resource.jpg,nolink,25x25,Resource);2&amp;ref(Nation/C_Recruitment.jpg,nolink,25x25,Recruitment Point);6|&amp;ref(Nation/R_UW-Fort.jpg,nolink,25x25,Underwater Fortress);||&amp;ref(Nation/LivingLead.jpg,nolink,25x25,Living);&amp;ref(Nation/Slave.jpg,nolink,25x25,Slave);|16&amp;ref(Nation/Amphibian.jpg,nolink,25x25,Amphibian);|
|~|&gt;|&gt;|&gt;|&gt;|&gt;|BGCOLOR(#F5F5F5):網と槍を持つ軽歩兵。中型までの敵の足止めに使える|
|BGCOLOR(#F5F5F5):Slave Guardian|歩兵|&amp;ref(Nation/C_Gold.jpg,nolink,25x25,Gold);9&amp;ref(Nation/C_Resource.jpg,nolink,25x25,Resource);10&amp;ref(Nation/C_Recruitment.jpg,nolink,25x25,Recruitment Point);6|&amp;ref(Nation/R_UW-Fort.jpg,nolink,25x25,Underwater Fortress);||&amp;ref(Nation/LivingLead.jpg,nolink,25x25,Living);&amp;ref(Nation/Slave.jpg,nolink,25x25,Slave);|14&amp;ref(Nation/Amphibian.jpg,nolink,25x25,Amphibian);|
|~|&gt;|&gt;|&gt;|&gt;|&gt;|BGCOLOR(#F5F5F5):槍を持つ歩兵。Mermanは陸でも動けるが足は遅くなる|
|BGCOLOR(#F5F5F5):Slave Trooper|歩兵|&amp;ref(Nation/C_Gold.jpg,nolink,25x25,Gold);9&amp;ref(Nation/C_Resource.jpg,nolink,25x25,Resource);2&amp;ref(Nation/C_Recruitment.jpg,nolink,25x25,Recruitment Point);6|&amp;ref(Nation/R_UW-Fort.jpg,nolink,25x25,Underwater Fortress);||&amp;ref(Nation/LivingLead.jpg,nolink,25x25,Living);&amp;ref(Nation/Slave.jpg,nolink,25x25,Slave);|12&amp;ref(Nation/Amphibian.jpg,nolink,25x25,Amphibian);|
|~|&gt;|&gt;|&gt;|&gt;|&gt;|BGCOLOR(#F5F5F5):三叉矛を持つ軽歩兵。安物の中では最も一撃が重い|
|BGCOLOR(#F5F5F5):Slave Guardian|歩兵|&amp;ref(Nation/C_Gold.jpg,nolink,25x25,Gold);9&amp;ref(Nation/C_Resource.jpg,nolink,25x25,Resource);10&amp;ref(Nation/C_Recruitment.jpg,nolink,25x25,Recruitment Point);6|&amp;ref(Nation/R_UW-Fort.jpg,nolink,25x25,Underwater Fortress);||&amp;ref(Nation/LivingLead.jpg,nolink,25x25,Living);&amp;ref(Nation/Slave.jpg,nolink,25x25,Slave);|10&amp;ref(Nation/Amphibian.jpg,nolink,25x25,Amphibian);|
|~|&gt;|&gt;|&gt;|&gt;|&gt;|BGCOLOR(#F5F5F5):三叉矛を持つ歩兵。Atlantianは闇に強く陸も平気|
|BGCOLOR(#F5F5F5):Slave Guardian|歩兵|&amp;ref(Nation/C_Gold.jpg,nolink,25x25,Gold);9&amp;ref(Nation/C_Resource.jpg,nolink,25x25,Resource);11&amp;ref(Nation/C_Recruitment.jpg,nolink,25x25,Recruitment Point);6|&amp;ref(Nation/R_UW-Fort.jpg,nolink,25x25,Underwater Fortress);||&amp;ref(Nation/LivingLead.jpg,nolink,25x25,Living);&amp;ref(Nation/Slave.jpg,nolink,25x25,Slave);|10&amp;ref(Nation/Amphibian.jpg,nolink,25x25,Amphibian);|
|~|&gt;|&gt;|&gt;|&gt;|&gt;|BGCOLOR(#F5F5F5):三叉矛を持つ歩兵。兜が追加されている程度の違いしかない|
|BGCOLOR(#F5F5F5):Lobo Guard|歩兵|&amp;ref(Nation/C_Gold.jpg,nolink,25x25,Gold);5&amp;ref(Nation/C_Resource.jpg,nolink,25x25,Resource);1&amp;ref(Nation/C_Recruitment.jpg,nolink,25x25,Recruitment Point);2|&amp;ref(Nation/R_UW-Fort.jpg,nolink,25x25,Underwater Fortress);||&amp;ref(Nation/MagicLead.jpg,nolink,25x25,Magic Being);&amp;ref(Nation/Slave.jpg,nolink,25x25,Slave);|12&amp;ref(Nation/Amphibian.jpg,nolink,25x25,Amphibian);|
|~|&gt;|&gt;|&gt;|&gt;|&gt;|BGCOLOR(#F5F5F5):意思無き肉壁。勝手に逃げないため信頼性は高い|
|BGCOLOR(#F5F5F5):Shambler Thrall|歩兵|&amp;ref(Nation/C_Gold.jpg,nolink,25x25,Gold);20&amp;ref(Nation/C_Resource.jpg,nolink,25x25,Resource);1&amp;ref(Nation/C_Recruitment.jpg,nolink,25x25,Recruitment Point);22|&amp;ref(Nation/R_UW-Fort.jpg,nolink,25x25,Underwater Fortress);||&amp;ref(Nation/MagicLead.jpg,nolink,25x25,Magic Being);&amp;ref(Nation/Slave.jpg,nolink,25x25,Slave);|14&amp;ref(Nation/Amphibian.jpg,nolink,25x25,Amphibian);|
|~|&gt;|&gt;|&gt;|&gt;|&gt;|BGCOLOR(#F5F5F5):意思無き小型生体戦車。人間大以下の敵なら蹂躙する|
|BGCOLOR(#F5F5F5):Giboleth|射手|&amp;ref(Nation/C_Gold.jpg,nolink,25x25,Gold);40&amp;ref(Nation/C_Resource.jpg,nolink,25x25,Resource);1&amp;ref(Nation/C_Recruitment.jpg,nolink,25x25,Recruitment Point);41|&amp;ref(Nation/R_UW-Fort.jpg,nolink,25x25,Underwater Fortress);||&amp;ref(Nation/MagicLead.jpg,nolink,25x25,Magic Being);|12&amp;ref(Nation/Aquatic.jpg,nolink,25x25,Aquatic);|
|~|&gt;|&gt;|&gt;|&gt;|&gt;|BGCOLOR(#F5F5F5):思念により敵を麻痺させる。水棲なのが惜しい|
|BGCOLOR(#F5F5F5):Gibodai|射手&amp;ref(Nation/Sacred.jpg,nolink,25x25,Sacred);|&amp;ref(Nation/C_Gold.jpg,nolink,25x25,Gold);50&amp;ref(Nation/C_Resource.jpg,nolink,25x25,Resource);1&amp;ref(Nation/C_Recruitment.jpg,nolink,25x25,Recruitment Point);41|&amp;ref(Nation/R_Capital.jpg,nolink,25x25,National Capital);|&amp;ref(Spell/P_Holy.jpg,nolink,25x25,Temple Needed);|&amp;ref(Nation/MagicLead.jpg,nolink,25x25,Magic Being);|12&amp;ref(Nation/Aquatic.jpg,nolink,25x25,Aquatic);|
|~|&gt;|&gt;|&gt;|&gt;|&gt;|BGCOLOR(#F5F5F5):白兵戦で生命力を啜る。遠距離からの麻痺攻撃も持つ|
|BGCOLOR(#F5F5F5):Androleth|射手|&amp;ref(Nation/C_Gold.jpg,nolink,25x25,Gold);50&amp;ref(Nation/C_Resource.jpg,nolink,25x25,Resource);16&amp;ref(Nation/C_Recruitment.jpg,nolink,25x25,Recruitment Point);23|&amp;ref(Nation/R_Coast-Fort.jpg,nolink,25x25,Coastal Fortress);||&amp;ref(Nation/MagicLead.jpg,nolink,25x25,Magic Being);|12&amp;ref(Nation/Amphibian.jpg,nolink,25x25,Amphibian);|
|~|&gt;|&gt;|&gt;|&gt;|&gt;|BGCOLOR(#F5F5F5):槍と触手、遠距離からの麻痺攻撃を持つ。陸海共通で役立つ|
|BGCOLOR(#F5F5F5):Polypal Spawn|歩兵|&amp;ref(Nation/C_Gold.jpg,nolink,25x25,Gold);0&amp;ref(Nation/C_Resource.jpg,nolink,25x25,Resource);1&amp;ref(Nation/C_Recruitment.jpg,nolink,25x25,Recruitment Point);2|&amp;ref(Nation/Dominion-Monster-Summoner.jpg,nolink,25x25,Dominion Monster Summoner (Free));||&amp;ref(Nation/MagicLead.jpg,nolink,25x25,Magic Being);|14&amp;ref(Nation/Aquatic.jpg,nolink,25x25,Aquatic);|
|~|&gt;|&gt;|&gt;|&gt;|&gt;|BGCOLOR(#F5F5F5):Motherが産む小さな虫けら。数で敵を煩わせる|
**守備隊
|種別|指揮官|兵士|備考|
|全域下位|Slave Prince|Slave Trooper:15　Slave Trooper:10|TrooperはそれぞれAtlantianとMerman|
|全域上位|Slave Priest|Slave Guardian:10　Slave Guardian:10|GuardianはそれぞれAtlantianとMerman|
|水中要塞|Polypal Mother:2|Polypal Spawn:14||
|陸上要塞|Captain|Archer:10||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|名称|建造費|工期|管理力|指揮官雇用|兵士雇用|食糧庫|守備隊倍率|防壁強度|
|Rock Walls|600|5|15|+0|+50%|100|1|100|
|Fortress|300|2|30|+1|+75%|500|2|250|
***研究所と寺院
|設備|費用|特殊効果|
|研究所|500||
|寺院|400||
**魔法
***魔法資源
|魔法土地|The Gorge of Ancient Cities|
|宝石収入|&amp;ref(Spell/V_Water.jpg,nolink,25x25,Water Gem);2&amp;ref(Spell/V_Earth.jpg,nolink,25x25,Earth Gem);1&amp;ref(Spell/V_Astral.jpg,nolink,25x25,Astral Pearl);3|
|特殊機能||
***魔法技能
|名称|雇用|固定魔力|変動魔力|研究力|特殊能力|
|Slave Priest|&amp;ref(Nation/R_UW-Fort.jpg,nolink,25x25,Underwater Fortress);|&amp;ref(Spell/P_Holy.jpg,nolink,25x25,Holy);1|||&amp;ref(Nation/Sacred.jpg,nolink,25x25,Sacred);&amp;ref(Nation/Slave.jpg,nolink,25x25,Slave);|
|Slave Mage|&amp;ref(Nation/R_UW-Fort.jpg,nolink,25x25,Underwater Fortress);|&amp;ref(Spell/P_Water.jpg,nolink,25x25,Water);2&amp;ref(Spell/P_Astral.jpg,nolink,25x25,Astral);1|&amp;ref(Spell/P_Water.jpg,nolink,25x25,Water);&amp;ref(Spell/P_Earth.jpg,nolink,25x25,Earth);&amp;ref(Spell/P_Astral.jpg,nolink,25x25,Astral);&amp;ref(Spell/P_Nature.jpg,nolink,25x25,Nature);+1:100%|&amp;ref(Spell/P_Research.jpg,nolink,25x25,Research);13|&amp;ref(Nation/Slave.jpg,nolink,25x25,Slave);|
|Grandmother|&amp;ref(Nation/R_UW-Fort.jpg,nolink,25x25,Underwater Fortress);|&amp;ref(Spell/P_Astral.jpg,nolink,25x25,Astral);1&amp;ref(Spell/P_Holy.jpg,nolink,25x25,Holy);3||&amp;ref(Spell/P_Research.jpg,nolink,25x25,Research);7|&amp;ref(Nation/Sacred.jpg,nolink,25x25,Sacred);|
|Aboleth|&amp;ref(Nation/R_UW-Fort.jpg,nolink,25x25,Underwater Fortress);|&amp;ref(Spell/P_Water.jpg,nolink,25x25,Water);2&amp;ref(Spell/P_Astral.jpg,nolink,25x25,Astral);2|&amp;ref(Spell/P_Water.jpg,nolink,25x25,Water);&amp;ref(Spell/P_Earth.jpg,nolink,25x25,Earth);&amp;ref(Spell/P_Astral.jpg,nolink,25x25,Astral);&amp;ref(Spell/P_Death.jpg,nolink,25x25,Death);+1:100%|&amp;ref(Spell/P_Research.jpg,nolink,25x25,Research);15||
|Mind Lord|&amp;ref(Nation/R_Capital.jpg,nolink,25x25,National Capital);|&amp;ref(Spell/P_Water.jpg,nolink,25x25,Water);3&amp;ref(Spell/P_Astral.jpg,nolink,25x25,Astral);3|&amp;ref(Spell/P_Water.jpg,nolink,25x25,Water);&amp;ref(Spell/P_Earth.jpg,nolink,25x25,Earth);&amp;ref(Spell/P_Astral.jpg,nolink,25x25,Astral);&amp;ref(Spell/P_Death.jpg,nolink,25x25,Death);+1:100%&amp;br;&amp;ref(Spell/P_Water.jpg,nolink,25x25,Water);&amp;ref(Spell/P_Earth.jpg,nolink,25x25,Earth);&amp;ref(Spell/P_Astral.jpg,nolink,25x25,Astral);&amp;ref(Spell/P_Death.jpg,nolink,25x25,Death);+1:10%|&amp;ref(Spell/P_Research.jpg,nolink,25x25,Research);19+||
|Abodai|&amp;ref(Nation/R_Capital.jpg,nolink,25x25,National Capital);|&amp;ref(Spell/P_Water.jpg,nolink,25x25,Water);1&amp;ref(Spell/P_Astral.jpg,nolink,25x25,Astral);2&amp;ref(Spell/P_Death.jpg,nolink,25x25,Death);1&amp;ref(Spell/P_Holy.jpg,nolink,25x25,Holy);1|&amp;ref(Spell/P_Water.jpg,nolink,25x25,Water);&amp;ref(Spell/P_Earth.jpg,nolink,25x25,Earth);&amp;ref(Spell/P_Astral.jpg,nolink,25x25,Astral);&amp;ref(Spell/P_Death.jpg,nolink,25x25,Death);+1:100%|&amp;ref(Spell/P_Research.jpg,nolink,25x25,Research);15|&amp;ref(Nation/Sacred.jpg,nolink,25x25,Sacred);|
|Polypal Mother|&amp;ref(Nation/R_Foreign-Sea.jpg,nolink,25x25,Non-Fort Underwater);|&amp;ref(Spell/P_Holy.jpg,nolink,25x25,Holy);2|||&amp;ref(Nation/Sacred.jpg,nolink,25x25,Sacred);|
|Androdai|&amp;ref(Nation/R_Coast-Fort.jpg,nolink,25x25,Coastal Fortress);|&amp;ref(Spell/P_Astral.jpg,nolink,25x25,Astral);1&amp;ref(Spell/P_Holy.jpg,nolink,25x25,Holy);1|&amp;ref(Spell/P_Water.jpg,nolink,25x25,Water);&amp;ref(Spell/P_Earth.jpg,nolink,25x25,Earth);&amp;ref(Spell/P_Astral.jpg,nolink,25x25,Astral);&amp;ref(Spell/P_Death.jpg,nolink,25x25,Death);+1:100%|&amp;ref(Spell/P_Research.jpg,nolink,25x25,Research);9|&amp;ref(Nation/Sacred.jpg,nolink,25x25,Sacred);|
***固有呪文
|領域|名称|主系統|副系統|消費|使用場面|簡易分類|
|Thaumaturgy Lv3|Mind Vessel|&amp;ref(Spell/P_Astral.jpg,nolink,25x25,Astral);3||&amp;ref(Spell/V_Astral.jpg,nolink,25x25,Astral Pearl);15|儀式/水陸両用|特殊|
|~|~|&gt;|&gt;|&gt;|&gt;|Abolethの星魔法をAndrodai1体と共有します|
|Thaumaturgy Lv5|Enslave Sea Trolls|&amp;ref(Spell/P_Astral.jpg,nolink,25x25,Astral);3|&amp;ref(Spell/P_Water.jpg,nolink,25x25,Water);2|&amp;ref(Spell/V_Astral.jpg,nolink,25x25,Astral Pearl);15|儀式/水陸両用|兵士召喚|
|~|~|&gt;|&gt;|&gt;|&gt;|武装した再生能力を持つ亜人Slave Trollを5+体召喚します|
***固有アイテム
なし
**聖職
***支配圏特殊効果
なし
***聖職者特殊能力
なし
</v>
      </c>
    </row>
    <row r="31" spans="1:29" x14ac:dyDescent="0.15">
      <c r="A31" t="s">
        <v>2908</v>
      </c>
      <c r="B31" t="s">
        <v>2964</v>
      </c>
      <c r="C31" t="s">
        <v>2965</v>
      </c>
      <c r="D31" t="s">
        <v>3093</v>
      </c>
      <c r="E31" s="10" t="s">
        <v>8634</v>
      </c>
      <c r="F31" s="10" t="s">
        <v>8631</v>
      </c>
      <c r="L31" t="s">
        <v>3118</v>
      </c>
      <c r="M31" t="s">
        <v>3079</v>
      </c>
      <c r="N31" t="s">
        <v>3329</v>
      </c>
      <c r="O31">
        <v>2</v>
      </c>
      <c r="P31">
        <v>2</v>
      </c>
      <c r="Q31">
        <v>0</v>
      </c>
      <c r="S31">
        <v>500</v>
      </c>
      <c r="U31">
        <v>400</v>
      </c>
      <c r="W31" t="s">
        <v>8632</v>
      </c>
      <c r="X31" t="s">
        <v>8633</v>
      </c>
      <c r="Z31" t="str">
        <f t="shared" si="0"/>
        <v>|BGCOLOR(#FDFDFD):[[&amp;ref(Pelagia.jpg,nolink,50x65,Pelagia, Pearl Kings);&gt;./Pelagia]]</v>
      </c>
      <c r="AA31" t="str">
        <f t="shared" ca="1" si="1"/>
        <v xml:space="preserve">|BGCOLOR(#F0F8FF):[[''Pelagia''&gt;./Pelagia]]|
|BGCOLOR(#FDFDFD):[[&amp;ref(Xibalba.jpg,nolink,50x65,Xibalba, Vigil of the Sun);&gt;./Xibalba]]|BGCOLOR(#FDFDFD):[[&amp;ref(Mekone.jpg,nolink,50x65,Mekone, Brazen Giants);&gt;./Mekone]]|BGCOLOR(#FDFDFD):[[&amp;ref(Atlantis.jpg,nolink,50x65,Atlantis, Emergence of the Deep Ones);&gt;./Atlantis]]|BGCOLOR(#FDFDFD):[[&amp;ref(R'lyeh.jpg,nolink,50x65,R'lyeh, Time of Aboleths);&gt;./R'lyeh]]|BGCOLOR(#FDFDFD):[[&amp;ref(Pelagia.jpg,nolink,50x65,Pelagia, Pearl Kings);&gt;./Pelagia]]|
</v>
      </c>
      <c r="AB31" t="str">
        <f t="shared" ca="1" si="2"/>
        <v xml:space="preserve">|CENTER:130|CENTER:130|CENTER:130|CENTER:130|CENTER:130|c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|BGCOLOR(#FAEBD7):[[''Xibalba''&gt;./Xibalba]]|BGCOLOR(#FAEBD7):[[''Mekone''&gt;./Mekone]]|BGCOLOR(#F0F8FF):[[''Atlantis''&gt;./Atlantis]]|BGCOLOR(#F0F8FF):[[''R'lyeh''&gt;./R'lyeh]]|BGCOLOR(#F0F8FF):[[''Pelagia''&gt;./Pelagia]]|
|BGCOLOR(#FDFDFD):[[&amp;ref(Xibalba.jpg,nolink,50x65,Xibalba, Vigil of the Sun);&gt;./Xibalba]]|BGCOLOR(#FDFDFD):[[&amp;ref(Mekone.jpg,nolink,50x65,Mekone, Brazen Giants);&gt;./Mekone]]|BGCOLOR(#FDFDFD):[[&amp;ref(Atlantis.jpg,nolink,50x65,Atlantis, Emergence of the Deep Ones);&gt;./Atlantis]]|BGCOLOR(#FDFDFD):[[&amp;ref(R'lyeh.jpg,nolink,50x65,R'lyeh, Time of Aboleths);&gt;./R'lyeh]]|BGCOLOR(#FDFDFD):[[&amp;ref(Pelagia.jpg,nolink,50x65,Pelagia, Pearl Kings);&gt;./Pelagia]]|
</v>
      </c>
      <c r="AC31" t="str">
        <f ca="1">CONCATENATE("*",B31,", ",C31,CHAR(10),E31,CHAR(10),"**国勢",CHAR(10),"|種族|",F31,"|",CHAR(10),"|経済|",G31,"|",CHAR(10),"|気候|",IF(H31&lt;&gt;"",REPT(SUBSTITUTE(SUBSTITUTE(LEFT(H31,4),"Heat","&amp;ref(Spell/S_Heat.jpg,nolink,25x25,Heat);"),"Cold","&amp;ref(Spell/S_Cold.jpg,nolink,25x25,Cold);"),RIGHT(H31,1)),""),"|",CHAR(10),"|祝福|",SUBSTITUTE(SUBSTITUTE(SUBSTITUTE(SUBSTITUTE(SUBSTITUTE(SUBSTITUTE(SUBSTITUTE(SUBSTITUTE(J31,"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31&amp;" "&amp;B31&amp;" 指揮官 S",Troops!$A:$A,0)&amp;":AJ"&amp;MATCH(A31&amp;" "&amp;B31&amp;" 指揮官 E",Troops!$A:$A,0))),myConcat(INDIRECT("Troops!AJ"&amp;MATCH(A31&amp;" "&amp;B31&amp;" 指揮官 S",Troops!$A:$A,0)))),CHAR(10),"***兵士",CHAR(10),"|名称|種別|コスト|&gt;|雇用条件|指揮枠|行軍|",CHAR(10),IFERROR(myConcat(INDIRECT("Troops!AJ"&amp;MATCH(A31&amp;" "&amp;B31&amp;" 兵士 S",Troops!$A:$A,0)&amp;":AJ"&amp;MATCH(A31&amp;" "&amp;B31&amp;" 兵士 E",Troops!$A:$A,0))),myConcat(INDIRECT("Troops!AJ"&amp;MATCH(A31&amp;" "&amp;B31&amp;" 指揮官 S",Troops!$A:$A,0)))),"**守備隊",CHAR(10),"|種別|指揮官|兵士|備考|",CHAR(10),IFERROR(myConcat(INDIRECT("Defence!H"&amp;MATCH(A31&amp;" "&amp;B31&amp;" S",Defence!$A:$A,0)&amp;":H"&amp;MATCH(A31&amp;" "&amp;B31&amp;" E",Defence!$A:$A,0))),myConcat(INDIRECT("Defence!H"&amp;MATCH(A31&amp;" "&amp;B31&amp;" S",Defence!$A:$A,0)))),CHAR(10),"**建造物",CHAR(10),"***首都要塞",CHAR(10),"|名称|管理力|指揮官雇用|兵士雇用|食糧庫|守備隊倍率|防壁強度|",CHAR(10),VLOOKUP(L31,Fort!$D:$M,10,FALSE),CHAR(10),"***陸上要塞",CHAR(10),"|名称|建造費|工期|管理力|指揮官雇用|兵士雇用|食糧庫|守備隊倍率|防壁強度|",CHAR(10),IF(R31="",IFERROR(myConcat(INDIRECT("Fort!N"&amp;MATCH(M31&amp;"1",Fort!$A:$A,0)&amp;":N"&amp;MATCH(M31&amp;O31,Fort!$A:$A,0))),myConcat(INDIRECT("Fort!N"&amp;MATCH(N31&amp;"1",Fort!$A:$A,0)))),IFERROR(myConcat(INDIRECT("Fort!O"&amp;MATCH(M31&amp;"1",Fort!$A:$A,0)&amp;":O"&amp;MATCH(M31&amp;O31,Fort!$A:$A,0))),myConcat(INDIRECT("Fort!O"&amp;MATCH(N31&amp;"1",Fort!$A:$A,0))))),CHAR(10),"***水中要塞",CHAR(10),IF(R31="",IFERROR("|名称|建造費|工期|管理力|指揮官雇用|兵士雇用|食糧庫|守備隊倍率|防壁強度|"&amp;CHAR(10)&amp;IFERROR(myConcat(INDIRECT("Fort!N"&amp;MATCH(N31&amp;"1",Fort!$A:$A,0)&amp;":N"&amp;MATCH(N31&amp;P31,Fort!$A:$A,0))),myConcat(INDIRECT("Fort!N"&amp;MATCH(N31&amp;"1",Fort!$A:$A,0)))),"建造不可"),IFERROR("|名称|建造費|工期|管理力|指揮官雇用|兵士雇用|食糧庫|守備隊倍率|防壁強度|"&amp;CHAR(10)&amp;IFERROR(myConcat(INDIRECT("Fort!O"&amp;MATCH(N31&amp;"1",Fort!$A:$A,0)&amp;":O"&amp;MATCH(N31&amp;P31,Fort!$A:$A,0))),myConcat(INDIRECT("Fort!O"&amp;MATCH(N31&amp;"1",Fort!$A:$A,0)))),"建造不可")),CHAR(10),"***研究所と寺院",CHAR(10),"|設備|費用|特殊効果|",CHAR(10),"|研究所|",IF(S31&lt;&gt;500,"''"&amp;S31&amp;"''",S31),"|",T31,"|",CHAR(10),"|寺院|",IF(U31&lt;&gt;400,"''"&amp;U31&amp;"''",U31),"|",V31,"|",CHAR(10),"**魔法",CHAR(10),"***魔法資源",CHAR(10),"|魔法土地|",W31,"|",CHAR(10),"|宝石収入|",SUBSTITUTE(SUBSTITUTE(SUBSTITUTE(SUBSTITUTE(SUBSTITUTE(SUBSTITUTE(SUBSTITUTE(SUBSTITUTE(X31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Slave);"),"|",CHAR(10),"|特殊機能|",Y31,"|",CHAR(10),"***魔法技能",CHAR(10),"|名称|雇用|固定魔力|変動魔力|研究力|特殊能力|",CHAR(10),IFERROR(myConcat(INDIRECT("MagicSkill!AM"&amp;MATCH(A31&amp;" "&amp;B31&amp;" S",MagicSkill!$A:$A,0)&amp;":AM"&amp;MATCH(A31&amp;" "&amp;B31&amp;" E",MagicSkill!$A:$A,0))),myConcat(INDIRECT("MagicSkill!AM"&amp;MATCH(A31&amp;" "&amp;B31&amp;" S",MagicSkill!$A:$A,0)))),CHAR(10),"***固有呪文",CHAR(10),IFERROR(CHAR(10)&amp;"|領域|名称|主系統|副系統|消費|使用場面|簡易分類|"&amp;CHAR(10)&amp;IFERROR(myConcat(INDIRECT("NationalSpellWork!E"&amp;MATCH(A31&amp;" "&amp;B31&amp;" S",NationalSpellWork!$A:$A,0)&amp;":E"&amp;MATCH(A31&amp;" "&amp;B31&amp;" E",NationalSpellWork!$A:$A,0))),myConcat(INDIRECT("NationalSpellWork!E"&amp;MATCH(A31&amp;" "&amp;B31&amp;" S",NationalSpellWork!$A:$A,0)))),"なし"),CHAR(10),"***固有アイテム",CHAR(10),IFERROR(IFERROR(myConcat(INDIRECT("NationalItemWork!E"&amp;MATCH(A31&amp;" "&amp;B31&amp;" S",NationalItemWork!$A:$A,0)&amp;":E"&amp;MATCH(A31&amp;" "&amp;B31&amp;" E",NationalItemWork!$A:$A,0))),myConcat(INDIRECT("NationalItemWork!E"&amp;MATCH(A31&amp;" "&amp;B31&amp;" S",NationalItemWork!$A:$A,0)))),"なし"),CHAR(10),"**聖職",CHAR(10),"***支配圏特殊効果",CHAR(10),IF(I31&lt;&gt;"",I31,"なし"),CHAR(10),"***聖職者特殊能力",CHAR(10),IF(K31&lt;&gt;"",K31,"なし"),CHAR(10))</f>
        <v xml:space="preserve">*Pelagia, Pearl Kings
Pelagiaは、深海に形成された最初の王国でした。
それは、鰭のような足を持つ人型種族、Tritonの国です。
Coral氏族とPearl氏族のTritonは、王国を築き、Mermanと同盟を結びました。
古きPearl Kingの賢明なる統治の下で、彼らは海を支配し、富を集めます。
真珠、珊瑚、ケルプの絹、そして紫の染料は、かつてはTherodosの、今はBerytosの沿岸市場で交易されます。
しかし最近になり、他の種族が深海に蠢き、新たなる勢力が形成されています。
ケルプの森の野生の存在が広がり、奇妙な存在は最も深い海から現れ、そして古代Therodosの亡霊は目覚めています。
Pearl Kingはその軍を召集し、Turtle、Shark部族のTritonらは、Triton王国と力を合わせます。
Tritonは海を離れることができませんが、Mermanは彼らの尾を脱ぎ捨て、交易や戦争のために陸地を歩くことができます。
Berytosとの広範囲に渡る交易は、Pelagiaに非常に必要とされた同盟者を与えました。
Pelagiaが築いた数少ない沿岸の都市では、Berytosの歩兵隊がその護りを助けました。
時と共に、MermanはBerytianとTherodianの文化や戦術を採り入れました。
現在、少数のBerytos兵士だけが都市に残り、Pelagiaは自らのMerman歩兵隊を配備しています。
TritonとMermanは共に魔術師を持ちますが、Mermanの魔術師だけが海を離れることができます。
**国勢
|種族|トリトン、マーマン|
|経済||
|気候||
|祝福||
**正規軍
***指揮官
|名称|種別|コスト|&gt;|雇用条件|指揮能力|行軍|
|BGCOLOR(#F5F5F5):Merman Scout|斥候|&amp;ref(Nation/C_Gold.jpg,nolink,25x25,Gold);25&amp;ref(Nation/C_Resource.jpg,nolink,25x25,Resource);4&amp;ref(Nation/C_Command.jpg,nolink,25x25,Commander Point);1|&amp;ref(Nation/R_UW-Fort.jpg,nolink,25x25,Underwater Fortress);|||18&amp;ref(Nation/Amphibian.jpg,nolink,25x25,Amphibian);|
|~|&gt;|&gt;|&gt;|&gt;|&gt;|BGCOLOR(#F5F5F5):水陸両棲の斥候。海を通れるが森や山は苦手で陸では少し遅い|
|BGCOLOR(#F5F5F5):Turtle Chief|指揮官|&amp;ref(Nation/C_Gold.jpg,nolink,25x25,Gold);40&amp;ref(Nation/C_Resource.jpg,nolink,25x25,Resource);10&amp;ref(Nation/C_Command.jpg,nolink,25x25,Commander Point);1|&amp;ref(Nation/R_UW-Fort.jpg,nolink,25x25,Underwater Fortress);&amp;ref(Nation/R_Coast-Fort.jpg,nolink,25x25,Coastal Fortress);||&amp;ref(Nation/Squad.jpg,nolink,25x25,Squad);2&amp;ref(Nation/LivingLead.jpg,nolink,25x25,Leadership);60|16&amp;ref(Nation/Amphibian.jpg,nolink,25x25,Amphibian);|
|~|&gt;|&gt;|&gt;|&gt;|&gt;|BGCOLOR(#F5F5F5):水陸両棲の指揮官。魔法に頼らず陸に出られる|
|BGCOLOR(#F5F5F5):Pelagian Captain|指揮官|&amp;ref(Nation/C_Gold.jpg,nolink,25x25,Gold);70&amp;ref(Nation/C_Resource.jpg,nolink,25x25,Resource);16&amp;ref(Nation/C_Command.jpg,nolink,25x25,Commander Point);1|&amp;ref(Nation/R_UW-Fort.jpg,nolink,25x25,Underwater Fortress);||&amp;ref(Nation/Squad.jpg,nolink,25x25,Squad);3&amp;ref(Nation/LivingLead.jpg,nolink,25x25,Leadership);80|14&amp;ref(Nation/Aquatic.jpg,nolink,25x25,Aquatic);|
|~|&gt;|&gt;|&gt;|&gt;|&gt;|BGCOLOR(#F5F5F5):水棲の指揮官。指揮能力は高めだが海を離れられない|
|BGCOLOR(#F5F5F5):Merman Priest|聖職者&amp;ref(Nation/Sacred.jpg,nolink,25x25,Sacred);|&amp;ref(Nation/C_Gold.jpg,nolink,25x25,Gold);45&amp;ref(Nation/C_Resource.jpg,nolink,25x25,Resource);1&amp;ref(Nation/C_Command.jpg,nolink,25x25,Commander Point);1|&amp;ref(Nation/R_UW-Fort.jpg,nolink,25x25,Underwater Fortress);&amp;ref(Nation/R_Coast-Fort.jpg,nolink,25x25,Coastal Fortress);|&amp;ref(Spell/P_Holy.jpg,nolink,25x25,Temple Needed);|&amp;ref(Nation/Squad.jpg,nolink,25x25,Squad);1&amp;ref(Nation/LivingLead.jpg,nolink,25x25,Leadership);10|18&amp;ref(Nation/Amphibian.jpg,nolink,25x25,Amphibian);|
|~|&gt;|&gt;|&gt;|&gt;|&gt;|BGCOLOR(#F5F5F5):レベル1の聖職者。陸での任務も無理なくこなす|
|BGCOLOR(#F5F5F5):Pelagian Mermage|魔術師|&amp;ref(Nation/C_Gold.jpg,nolink,25x25,Gold);95&amp;ref(Nation/C_Resource.jpg,nolink,25x25,Resource);1&amp;ref(Nation/C_Command.jpg,nolink,25x25,Commander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Leadership);10|10&amp;ref(Nation/Amphibian.jpg,nolink,25x25,Amphibian);|
|~|&gt;|&gt;|&gt;|&gt;|&gt;|BGCOLOR(#F5F5F5):水などの魔法技能を持つ。自力で海を離れられる|
|BGCOLOR(#F5F5F5):Pearl Clan Priest|聖職者&amp;ref(Nation/Sacred.jpg,nolink,25x25,Sacred);|&amp;ref(Nation/C_Gold.jpg,nolink,25x25,Gold);80&amp;ref(Nation/C_Resource.jpg,nolink,25x25,Resource);2&amp;ref(Nation/C_Command.jpg,nolink,25x25,Commander Point);2|&amp;ref(Nation/R_UW-Fort.jpg,nolink,25x25,Underwater Fortress);|&amp;ref(Spell/P_Holy.jpg,nolink,25x25,Temple Needed);|&amp;ref(Nation/Squad.jpg,nolink,25x25,Squad);2&amp;ref(Nation/LivingLead.jpg,nolink,25x25,Leadership);40|18&amp;ref(Nation/Aquatic.jpg,nolink,25x25,Aquatic);|
|~|&gt;|&gt;|&gt;|&gt;|&gt;|BGCOLOR(#F5F5F5):レベル2の聖職者。海からは出られない|
|BGCOLOR(#F5F5F5):Pearl Mage|魔術師|&amp;ref(Nation/C_Gold.jpg,nolink,25x25,Gold);195&amp;ref(Nation/C_Resource.jpg,nolink,25x25,Resource);1&amp;ref(Nation/C_Command.jpg,nolink,25x25,Commander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Leadership);30+|18&amp;ref(Nation/Aquatic.jpg,nolink,25x25,Aquatic);|
|~|&gt;|&gt;|&gt;|&gt;|&gt;|BGCOLOR(#F5F5F5):水、星、緑などの魔法技能を持つ。真珠養殖が可能|
|BGCOLOR(#F5F5F5):Pearl King|聖職者&amp;ref(Nation/Sacred.jpg,nolink,25x25,Sacred);|&amp;ref(Nation/C_Gold.jpg,nolink,25x25,Gold);485&amp;ref(Nation/C_Resource.jpg,nolink,25x25,Resource);7&amp;ref(Nation/C_Command.jpg,nolink,25x25,Commander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Leadership);40+|18&amp;ref(Nation/Aquatic.jpg,nolink,25x25,Aquatic);|
|~|&gt;|&gt;|&gt;|&gt;|&gt;|BGCOLOR(#F5F5F5):レベル3の聖職者。水、星、緑の魔法を持ち水棲の最上位指揮官も兼任|
|BGCOLOR(#F5F5F5):Ichtyid Pearl Mage|魔術師|&amp;ref(Nation/C_Gold.jpg,nolink,25x25,Gold);80&amp;ref(Nation/C_Resource.jpg,nolink,25x25,Resource);4&amp;ref(Nation/C_Command.jpg,nolink,25x25,Commander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Leadership);15|16&amp;ref(Nation/Amphibian.jpg,nolink,25x25,Amphibian);|
|~|&gt;|&gt;|&gt;|&gt;|&gt;|BGCOLOR(#F5F5F5):水と星の魔法技能を持つ。安価だが出せる数は限られる|
|BGCOLOR(#F5F5F5):Pelagian Shore Commander|指揮官|&amp;ref(Nation/C_Gold.jpg,nolink,25x25,Gold);40&amp;ref(Nation/C_Resource.jpg,nolink,25x25,Resource);19&amp;ref(Nation/C_Command.jpg,nolink,25x25,Commander Point);1|&amp;ref(Nation/R_Coast-Fort.jpg,nolink,25x25,Coastal Fortress);||&amp;ref(Nation/Squad.jpg,nolink,25x25,Squad);2&amp;ref(Nation/LivingLead.jpg,nolink,25x25,Leadership);60|12&amp;ref(Nation/Amphibian.jpg,nolink,25x25,Amphibian);|
|~|&gt;|&gt;|&gt;|&gt;|&gt;|BGCOLOR(#F5F5F5):沿岸で出せる指揮官。装備はより陸戦向け|
|BGCOLOR(#F5F5F5):Pelagian Explorer|魔術師|&amp;ref(Nation/C_Gold.jpg,nolink,25x25,Gold);75&amp;ref(Nation/C_Resource.jpg,nolink,25x25,Resource);3&amp;ref(Nation/C_Command.jpg,nolink,25x25,Commander Point);2|&amp;ref(Nation/R_Coast-Fort.jpg,nolink,25x25,Coastal Fortress);|&amp;ref(Spell/P_Research.jpg,nolink,25x25,Lab Needed);|&amp;ref(Nation/Squad.jpg,nolink,25x25,Squad);1&amp;ref(Nation/LivingLead.jpg,nolink,25x25,Leadership);10&amp;ref(Nation/MagicLead.jpg,nolink,25x25,Magic Leadership);10+|16&amp;ref(Nation/Amphibian.jpg,nolink,25x25,Amphibian);|
|~|&gt;|&gt;|&gt;|&gt;|&gt;|BGCOLOR(#F5F5F5):水などの魔法技能を持つ。研究が得意|
***兵士
|名称|種別|コスト|&gt;|雇用条件|指揮枠|行軍|
|BGCOLOR(#F5F5F5):Merman Net Thrower|歩兵|&amp;ref(Nation/C_Gold.jpg,nolink,25x25,Gold);10&amp;ref(Nation/C_Resource.jpg,nolink,25x25,Resource);3&amp;ref(Nation/C_Recruitment.jpg,nolink,25x25,Recruitment Point);9|&amp;ref(Nation/R_UW-Fort.jpg,nolink,25x25,Underwater Fortress);||&amp;ref(Nation/LivingLead.jpg,nolink,25x25,Living);|16&amp;ref(Nation/Amphibian.jpg,nolink,25x25,Amphibian);|
|~|&gt;|&gt;|&gt;|&gt;|&gt;|BGCOLOR(#F5F5F5):網と珊瑚の槍を持つ軽歩兵。網で敵を捕らえ毒で始末する|
|BGCOLOR(#F5F5F5):Turtle Warrior|歩兵|&amp;ref(Nation/C_Gold.jpg,nolink,25x25,Gold);11&amp;ref(Nation/C_Resource.jpg,nolink,25x25,Resource);9&amp;ref(Nation/C_Recruitment.jpg,nolink,25x25,Recruitment Point);12|&amp;ref(Nation/R_UW-Fort.jpg,nolink,25x25,Underwater Fortress);&amp;ref(Nation/R_Coast-Fort.jpg,nolink,25x25,Coastal Fortress);||&amp;ref(Nation/LivingLead.jpg,nolink,25x25,Living);|14&amp;ref(Nation/Amphibian.jpg,nolink,25x25,Amphibian);|
|~|&gt;|&gt;|&gt;|&gt;|&gt;|BGCOLOR(#F5F5F5):珊瑚の槍、珊瑚の投槍、盾を持つ歩兵。毒は地味に効いてくる|
|BGCOLOR(#F5F5F5):Turtle Tribe Triton|歩兵|&amp;ref(Nation/C_Gold.jpg,nolink,25x25,Gold);10&amp;ref(Nation/C_Resource.jpg,nolink,25x25,Resource);7&amp;ref(Nation/C_Recruitment.jpg,nolink,25x25,Recruitment Point);9|&amp;ref(Nation/R_UW-Fort.jpg,nolink,25x25,Underwater Fortress);||&amp;ref(Nation/LivingLead.jpg,nolink,25x25,Living);|14&amp;ref(Nation/Aquatic.jpg,nolink,25x25,Aquatic);|
|~|&gt;|&gt;|&gt;|&gt;|&gt;|BGCOLOR(#F5F5F5):珊瑚の槍と盾を持つ軽歩兵。部族Tritonはやや弱い|
|BGCOLOR(#F5F5F5):Shark Tribe Triton|歩兵|&amp;ref(Nation/C_Gold.jpg,nolink,25x25,Gold);10&amp;ref(Nation/C_Resource.jpg,nolink,25x25,Resource);3&amp;ref(Nation/C_Recruitment.jpg,nolink,25x25,Recruitment Point);9|&amp;ref(Nation/R_UW-Fort.jpg,nolink,25x25,Underwater Fortress);||&amp;ref(Nation/LivingLead.jpg,nolink,25x25,Living);|14&amp;ref(Nation/Aquatic.jpg,nolink,25x25,Aquatic);|
|~|&gt;|&gt;|&gt;|&gt;|&gt;|BGCOLOR(#F5F5F5):珊瑚の短剣二つを持つ軽装狂戦士。脆いが軽装相手には意外に強い|
|BGCOLOR(#F5F5F5):Pelagian Militia|歩兵|&amp;ref(Nation/C_Gold.jpg,nolink,25x25,Gold);8&amp;ref(Nation/C_Resource.jpg,nolink,25x25,Resource);1&amp;ref(Nation/C_Recruitment.jpg,nolink,25x25,Recruitment Point);5|&amp;ref(Nation/R_UW-Fort.jpg,nolink,25x25,Underwater Fortress);||&amp;ref(Nation/LivingLead.jpg,nolink,25x25,Living);|12&amp;ref(Nation/Aquatic.jpg,nolink,25x25,Aquatic);|
|~|&gt;|&gt;|&gt;|&gt;|&gt;|BGCOLOR(#F5F5F5):珊瑚の短剣を持つ民兵。他の民兵よりは能力が高いが装備は貧弱|
|BGCOLOR(#F5F5F5):Pelagian Militia|歩兵|&amp;ref(Nation/C_Gold.jpg,nolink,25x25,Gold);8&amp;ref(Nation/C_Resource.jpg,nolink,25x25,Resource);2&amp;ref(Nation/C_Recruitment.jpg,nolink,25x25,Recruitment Point);5|&amp;ref(Nation/R_UW-Fort.jpg,nolink,25x25,Underwater Fortress);||&amp;ref(Nation/LivingLead.jpg,nolink,25x25,Living);|12&amp;ref(Nation/Aquatic.jpg,nolink,25x25,Aquatic);|
|~|&gt;|&gt;|&gt;|&gt;|&gt;|BGCOLOR(#F5F5F5):珊瑚の槍を持つ民兵。長さがあるだけ短剣よりは良い|
|BGCOLOR(#F5F5F5):Pelagian Soldier|歩兵|&amp;ref(Nation/C_Gold.jpg,nolink,25x25,Gold);10&amp;ref(Nation/C_Resource.jpg,nolink,25x25,Resource);3&amp;ref(Nation/C_Recruitment.jpg,nolink,25x25,Recruitment Point);9|&amp;ref(Nation/R_UW-Fort.jpg,nolink,25x25,Underwater Fortress);||&amp;ref(Nation/LivingLead.jpg,nolink,25x25,Living);|16&amp;ref(Nation/Aquatic.jpg,nolink,25x25,Aquatic);|
|~|&gt;|&gt;|&gt;|&gt;|&gt;|BGCOLOR(#F5F5F5):珊瑚の槍と盾を持つ軽歩兵。技量は高いが防具がない|
|BGCOLOR(#F5F5F5):Coral Clan Soldier|歩兵|&amp;ref(Nation/C_Gold.jpg,nolink,25x25,Gold);13&amp;ref(Nation/C_Resource.jpg,nolink,25x25,Resource);15&amp;ref(Nation/C_Recruitment.jpg,nolink,25x25,Recruitment Point);16|&amp;ref(Nation/R_UW-Fort.jpg,nolink,25x25,Underwater Fortress);||&amp;ref(Nation/LivingLead.jpg,nolink,25x25,Living);|12&amp;ref(Nation/Aquatic.jpg,nolink,25x25,Aquatic);|
|~|&gt;|&gt;|&gt;|&gt;|&gt;|BGCOLOR(#F5F5F5):珊瑚の槍と盾を持つ歩兵。密集した隊列を組める|
|BGCOLOR(#F5F5F5):Triton Rider|騎兵|&amp;ref(Nation/C_Gold.jpg,nolink,25x25,Gold);40&amp;ref(Nation/C_Resource.jpg,nolink,25x25,Resource);7&amp;ref(Nation/C_Recruitment.jpg,nolink,25x25,Recruitment Point);48|&amp;ref(Nation/R_UW-Fort.jpg,nolink,25x25,Underwater Fortress);||&amp;ref(Nation/LivingLead.jpg,nolink,25x25,Living);|14&amp;ref(Nation/Aquatic.jpg,nolink,25x25,Aquatic);|
|~|&gt;|&gt;|&gt;|&gt;|&gt;|BGCOLOR(#F5F5F5):珊瑚の突撃槍と盾を持つ軽騎兵。乗物の角は魔法武器扱い|
|BGCOLOR(#F5F5F5):Pearl Guard|歩兵&amp;ref(Nation/Sacred.jpg,nolink,25x25,Sacred);|&amp;ref(Nation/C_Gold.jpg,nolink,25x25,Gold);20&amp;ref(Nation/C_Resource.jpg,nolink,25x25,Resource);23&amp;ref(Nation/C_Recruitment.jpg,nolink,25x25,Recruitment Point);23|&amp;ref(Nation/R_Capital.jpg,nolink,25x25,National Capital);|&amp;ref(Spell/P_Holy.jpg,nolink,25x25,Temple Needed);|&amp;ref(Nation/LivingLead.jpg,nolink,25x25,Living);|12&amp;ref(Nation/Aquatic.jpg,nolink,25x25,Aquatic);|
|~|&gt;|&gt;|&gt;|&gt;|&gt;|BGCOLOR(#F5F5F5):魔法の槍と盾を持つ歩兵。密集隊列を組み護衛も得意|
|BGCOLOR(#F5F5F5):Pelagian Shore Fighter|歩兵|&amp;ref(Nation/C_Gold.jpg,nolink,25x25,Gold);11&amp;ref(Nation/C_Resource.jpg,nolink,25x25,Resource);9&amp;ref(Nation/C_Recruitment.jpg,nolink,25x25,Recruitment Point);12|&amp;ref(Nation/R_Coast-Fort.jpg,nolink,25x25,Coastal Fortress);||&amp;ref(Nation/LivingLead.jpg,nolink,25x25,Living);|14&amp;ref(Nation/Amphibian.jpg,nolink,25x25,Amphibian);|
|~|&gt;|&gt;|&gt;|&gt;|&gt;|BGCOLOR(#F5F5F5):槍、投槍、盾を持つ歩兵。鉄製の陸戦向け装備を持つ|
|BGCOLOR(#F5F5F5):Sideraspist|歩兵|&amp;ref(Nation/C_Gold.jpg,nolink,25x25,Gold);13&amp;ref(Nation/C_Resource.jpg,nolink,25x25,Resource);19&amp;ref(Nation/C_Recruitment.jpg,nolink,25x25,Recruitment Point);16|&amp;ref(Nation/R_Coast-Fort.jpg,nolink,25x25,Coastal Fortress);||&amp;ref(Nation/LivingLead.jpg,nolink,25x25,Living);|10&amp;ref(Nation/Amphibian.jpg,nolink,25x25,Amphibian);|
|~|&gt;|&gt;|&gt;|&gt;|&gt;|BGCOLOR(#F5F5F5):長槍と盾を持つ重歩兵。海にも入れはするが向いてはいない|
|BGCOLOR(#F5F5F5):Hippocampus|魔獣|&amp;ref(Nation/C_Gold.jpg,nolink,25x25,Gold);0&amp;ref(Nation/C_Resource.jpg,nolink,25x25,Resource);1&amp;ref(Nation/C_Recruitment.jpg,nolink,25x25,Recruitment Point);2|&amp;ref(Nation/Dominion-Monster-Summoner.jpg,nolink,25x25,Dominion Monster Summoner (Free));||&amp;ref(Nation/LivingLead.jpg,nolink,25x25,Living);&amp;ref(Nation/Animal.jpg,nolink,25x25,Animal);&amp;ref(Nation/Undisciplined.jpg,nolink,25x25,Undisciplined);|20&amp;ref(Nation/Aquatic.jpg,nolink,25x25,Aquatic);|
|~|&gt;|&gt;|&gt;|&gt;|&gt;|BGCOLOR(#F5F5F5):水棲の一角獣。強くはないが角は魔法武器扱い|
**守備隊
|種別|指揮官|兵士|備考|
|水中下位|Pelagian Captain|Pelagian Soldier:10　Pelagian Militia:10|Militiaは槍装備|
|水中上位|Pearl Clan Priest|Turtle Tribe Triton:10　Merman:10||
|陸上下位|Turtle Chief|Merman:10||
|陸上上位|Merman Priest|Turtle Warrior:10||
|水中要塞|Turtle Chief|Turtle Tribe Triton:12||
|陸上要塞|Turtle Chief|Turtle Warrior:10||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|名称|建造費|工期|管理力|指揮官雇用|兵士雇用|食糧庫|守備隊倍率|防壁強度|
|Rock Walls|600|5|15|+0|+50%|100|1|100|
|Fortress|300|2|30|+1|+75%|500|2|250|
***研究所と寺院
|設備|費用|特殊効果|
|研究所|500||
|寺院|400||
**魔法
***魔法資源
|魔法土地|Palace of Pearls|
|宝石収入|&amp;ref(Spell/V_Water.jpg,nolink,25x25,Water Gem);4&amp;ref(Spell/V_Nature.jpg,nolink,25x25,Nature Gem);2|
|特殊機能||
***魔法技能
|名称|雇用|固定魔力|変動魔力|研究力|特殊能力|
|Merman Priest|&amp;ref(Nation/R_UW-Fort.jpg,nolink,25x25,Underwater Fortress);&amp;ref(Nation/R_Coast-Fort.jpg,nolink,25x25,Coastal Fortress);|&amp;ref(Spell/P_Holy.jpg,nolink,25x25,Holy);1|||&amp;ref(Nation/Sacred.jpg,nolink,25x25,Sacred);|
|Pelagian Mermage|&amp;ref(Nation/R_UW-Fort.jpg,nolink,25x25,Underwater Fortress);|&amp;ref(Spell/P_Water.jpg,nolink,25x25,Water);1|&amp;ref(Spell/P_Air.jpg,nolink,25x25,Air);&amp;ref(Spell/P_Water.jpg,nolink,25x25,Water);&amp;ref(Spell/P_Earth.jpg,nolink,25x25,Earth);&amp;ref(Spell/P_Nature.jpg,nolink,25x25,Nature);+1:100%|&amp;ref(Spell/P_Research.jpg,nolink,25x25,Research);9||
|Pearl Clan Priest|&amp;ref(Nation/R_UW-Fort.jpg,nolink,25x25,Underwater Fortress);|&amp;ref(Spell/P_Holy.jpg,nolink,25x25,Holy);2|||&amp;ref(Nation/Sacred.jpg,nolink,25x25,Sacred);|
|Pearl Mage|&amp;ref(Nation/R_UW-Fort.jpg,nolink,25x25,Underwater Fortress);|&amp;ref(Spell/P_Water.jpg,nolink,25x25,Water);2&amp;ref(Spell/P_Astral.jpg,nolink,25x25,Astral);1&amp;ref(Spell/P_Nature.jpg,nolink,25x25,Nature);1|&amp;ref(Spell/P_Air.jpg,nolink,25x25,Air);&amp;ref(Spell/P_Water.jpg,nolink,25x25,Water);&amp;ref(Spell/P_Astral.jpg,nolink,25x25,Astral);&amp;ref(Spell/P_Nature.jpg,nolink,25x25,Nature);+1:100%|&amp;ref(Spell/P_Research.jpg,nolink,25x25,Research);15|&amp;ref(Nation/Pearl-Cultivator.jpg,nolink,25x25,Pearl Cultivator (3));|
|Pearl King|&amp;ref(Nation/R_Capital.jpg,nolink,25x25,National Capital);|&amp;ref(Spell/P_Water.jpg,nolink,25x25,Water);4&amp;ref(Spell/P_Astral.jpg,nolink,25x25,Astral);1&amp;ref(Spell/P_Nature.jpg,nolink,25x25,Nature);1&amp;ref(Spell/P_Holy.jpg,nolink,25x25,Holy);3|&amp;ref(Spell/P_Air.jpg,nolink,25x25,Air);&amp;ref(Spell/P_Astral.jpg,nolink,25x25,Astral);&amp;ref(Spell/P_Nature.jpg,nolink,25x25,Nature);+1:100%&amp;br;&amp;ref(Spell/P_Air.jpg,nolink,25x25,Air);&amp;ref(Spell/P_Water.jpg,nolink,25x25,Water);&amp;ref(Spell/P_Astral.jpg,nolink,25x25,Astral);&amp;ref(Spell/P_Nature.jpg,nolink,25x25,Nature);+1:10%|&amp;ref(Spell/P_Research.jpg,nolink,25x25,Research);19+|&amp;ref(Nation/Pearl-Cultivator.jpg,nolink,25x25,Pearl Cultivator (5));&amp;ref(Nation/Sacred.jpg,nolink,25x25,Sacred);|
|Ichtyid Pearl Mage|&amp;ref(Nation/R_Capital.jpg,nolink,25x25,National Capital);|&amp;ref(Spell/P_Water.jpg,nolink,25x25,Water);1&amp;ref(Spell/P_Astral.jpg,nolink,25x25,Astral);1||&amp;ref(Spell/P_Research.jpg,nolink,25x25,Research);7|&amp;ref(Nation/Inept-Researcher.jpg,nolink,25x25,Inept Researcher (-2));|
|Pelagian Explorer|&amp;ref(Nation/R_Coast-Fort.jpg,nolink,25x25,Coastal Fortress);|&amp;ref(Spell/P_Water.jpg,nolink,25x25,Water);1|&amp;ref(Spell/P_Air.jpg,nolink,25x25,Air);&amp;ref(Spell/P_Earth.jpg,nolink,25x25,Earth);&amp;ref(Spell/P_Astral.jpg,nolink,25x25,Astral);&amp;ref(Spell/P_Nature.jpg,nolink,25x25,Nature);+1:100%|&amp;ref(Spell/P_Research.jpg,nolink,25x25,Research);11|&amp;ref(Nation/Adept-Researcher.jpg,nolink,25x25,Adept Researcher (+2));|
***固有呪文
なし
***固有アイテム
なし
**聖職
***支配圏特殊効果
なし
***聖職者特殊能力
なし
</v>
      </c>
    </row>
    <row r="32" spans="1:29" x14ac:dyDescent="0.15">
      <c r="A32" t="s">
        <v>2908</v>
      </c>
      <c r="B32" t="s">
        <v>3098</v>
      </c>
      <c r="C32" t="s">
        <v>2966</v>
      </c>
      <c r="D32" t="s">
        <v>3093</v>
      </c>
      <c r="E32" s="10" t="s">
        <v>8784</v>
      </c>
      <c r="F32" s="10" t="s">
        <v>8727</v>
      </c>
      <c r="I32" t="s">
        <v>3114</v>
      </c>
      <c r="L32" t="s">
        <v>3126</v>
      </c>
      <c r="M32" t="s">
        <v>3079</v>
      </c>
      <c r="N32" t="s">
        <v>3329</v>
      </c>
      <c r="O32">
        <v>1</v>
      </c>
      <c r="P32">
        <v>1</v>
      </c>
      <c r="Q32">
        <v>0</v>
      </c>
      <c r="S32">
        <v>500</v>
      </c>
      <c r="U32">
        <v>200</v>
      </c>
      <c r="W32" t="s">
        <v>8728</v>
      </c>
      <c r="X32" t="s">
        <v>8729</v>
      </c>
      <c r="Z32" t="str">
        <f t="shared" si="0"/>
        <v>|BGCOLOR(#FDFDFD):[[&amp;ref(Oceania.jpg,nolink,50x65,Oceania, Coming of the Capricorns);&gt;./Oceania]]</v>
      </c>
      <c r="AA32" t="str">
        <f t="shared" ca="1" si="1"/>
        <v>|BGCOLOR(#F0F8FF):[[''Oceania''&gt;./Oceania]]</v>
      </c>
      <c r="AB32"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|BGCOLOR(#FAEBD7):[[''Xibalba''&gt;./Xibalba]]|BGCOLOR(#FAEBD7):[[''Mekone''&gt;./Mekone]]|BGCOLOR(#F0F8FF):[[''Atlantis''&gt;./Atlantis]]|BGCOLOR(#F0F8FF):[[''R'lyeh''&gt;./R'lyeh]]|BGCOLOR(#F0F8FF):[[''Pelagia''&gt;./Pelagia]]|
|BGCOLOR(#FDFDFD):[[&amp;ref(Xibalba.jpg,nolink,50x65,Xibalba, Vigil of the Sun);&gt;./Xibalba]]|BGCOLOR(#FDFDFD):[[&amp;ref(Mekone.jpg,nolink,50x65,Mekone, Brazen Giants);&gt;./Mekone]]|BGCOLOR(#FDFDFD):[[&amp;ref(Atlantis.jpg,nolink,50x65,Atlantis, Emergence of the Deep Ones);&gt;./Atlantis]]|BGCOLOR(#FDFDFD):[[&amp;ref(R'lyeh.jpg,nolink,50x65,R'lyeh, Time of Aboleths);&gt;./R'lyeh]]|BGCOLOR(#FDFDFD):[[&amp;ref(Pelagia.jpg,nolink,50x65,Pelagia, Pearl Kings);&gt;./Pelagia]]|
|BGCOLOR(#F0F8FF):[[''Oceania''&gt;./Oceania]]</v>
      </c>
      <c r="AC32" t="str">
        <f ca="1">CONCATENATE("*",B32,", ",C32,CHAR(10),E32,CHAR(10),"**国勢",CHAR(10),"|種族|",F32,"|",CHAR(10),"|経済|",G32,"|",CHAR(10),"|気候|",IF(H32&lt;&gt;"",REPT(SUBSTITUTE(SUBSTITUTE(LEFT(H32,4),"Heat","&amp;ref(Spell/S_Heat.jpg,nolink,25x25,Heat);"),"Cold","&amp;ref(Spell/S_Cold.jpg,nolink,25x25,Cold);"),RIGHT(H32,1)),""),"|",CHAR(10),"|祝福|",SUBSTITUTE(SUBSTITUTE(SUBSTITUTE(SUBSTITUTE(SUBSTITUTE(SUBSTITUTE(SUBSTITUTE(SUBSTITUTE(J32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32&amp;" "&amp;B32&amp;" 指揮官 S",Troops!$A:$A,0)&amp;":AJ"&amp;MATCH(A32&amp;" "&amp;B32&amp;" 指揮官 E",Troops!$A:$A,0))),myConcat(INDIRECT("Troops!AJ"&amp;MATCH(A32&amp;" "&amp;B32&amp;" 指揮官 S",Troops!$A:$A,0)))),CHAR(10),"***兵士",CHAR(10),"|名称|種別|コスト|&gt;|雇用条件|指揮枠|行軍|",CHAR(10),IFERROR(myConcat(INDIRECT("Troops!AJ"&amp;MATCH(A32&amp;" "&amp;B32&amp;" 兵士 S",Troops!$A:$A,0)&amp;":AJ"&amp;MATCH(A32&amp;" "&amp;B32&amp;" 兵士 E",Troops!$A:$A,0))),myConcat(INDIRECT("Troops!AJ"&amp;MATCH(A32&amp;" "&amp;B32&amp;" 指揮官 S",Troops!$A:$A,0)))),"**守備隊",CHAR(10),"|種別|指揮官|兵士|備考|",CHAR(10),IFERROR(myConcat(INDIRECT("Defence!H"&amp;MATCH(A32&amp;" "&amp;B32&amp;" S",Defence!$A:$A,0)&amp;":H"&amp;MATCH(A32&amp;" "&amp;B32&amp;" E",Defence!$A:$A,0))),myConcat(INDIRECT("Defence!H"&amp;MATCH(A32&amp;" "&amp;B32&amp;" S",Defence!$A:$A,0)))),CHAR(10),"**建造物",CHAR(10),"***首都要塞",CHAR(10),"|名称|管理力|指揮官雇用|兵士雇用|食糧庫|守備隊倍率|防壁強度|",CHAR(10),VLOOKUP(L32,Fort!$D:$M,10,FALSE),CHAR(10),"***陸上要塞",CHAR(10),"|名称|建造費|工期|管理力|指揮官雇用|兵士雇用|食糧庫|守備隊倍率|防壁強度|",CHAR(10),IF(R32="",IFERROR(myConcat(INDIRECT("Fort!N"&amp;MATCH(M32&amp;"1",Fort!$A:$A,0)&amp;":N"&amp;MATCH(M32&amp;O32,Fort!$A:$A,0))),myConcat(INDIRECT("Fort!N"&amp;MATCH(N32&amp;"1",Fort!$A:$A,0)))),IFERROR(myConcat(INDIRECT("Fort!O"&amp;MATCH(M32&amp;"1",Fort!$A:$A,0)&amp;":O"&amp;MATCH(M32&amp;O32,Fort!$A:$A,0))),myConcat(INDIRECT("Fort!O"&amp;MATCH(N32&amp;"1",Fort!$A:$A,0))))),CHAR(10),"***水中要塞",CHAR(10),IF(R32="",IFERROR("|名称|建造費|工期|管理力|指揮官雇用|兵士雇用|食糧庫|守備隊倍率|防壁強度|"&amp;CHAR(10)&amp;IFERROR(myConcat(INDIRECT("Fort!N"&amp;MATCH(N32&amp;"1",Fort!$A:$A,0)&amp;":N"&amp;MATCH(N32&amp;P32,Fort!$A:$A,0))),myConcat(INDIRECT("Fort!N"&amp;MATCH(N32&amp;"1",Fort!$A:$A,0)))),"建造不可"),IFERROR("|名称|建造費|工期|管理力|指揮官雇用|兵士雇用|食糧庫|守備隊倍率|防壁強度|"&amp;CHAR(10)&amp;IFERROR(myConcat(INDIRECT("Fort!O"&amp;MATCH(N32&amp;"1",Fort!$A:$A,0)&amp;":O"&amp;MATCH(N32&amp;P32,Fort!$A:$A,0))),myConcat(INDIRECT("Fort!O"&amp;MATCH(N32&amp;"1",Fort!$A:$A,0)))),"建造不可")),CHAR(10),"***研究所と寺院",CHAR(10),"|設備|費用|特殊効果|",CHAR(10),"|研究所|",IF(S32&lt;&gt;500,"''"&amp;S32&amp;"''",S32),"|",T32,"|",CHAR(10),"|寺院|",IF(U32&lt;&gt;400,"''"&amp;U32&amp;"''",U32),"|",V32,"|",CHAR(10),"**魔法",CHAR(10),"***魔法資源",CHAR(10),"|魔法土地|",W32,"|",CHAR(10),"|宝石収入|",SUBSTITUTE(SUBSTITUTE(SUBSTITUTE(SUBSTITUTE(SUBSTITUTE(SUBSTITUTE(SUBSTITUTE(SUBSTITUTE(X32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Slave);"),"|",CHAR(10),"|特殊機能|",Y32,"|",CHAR(10),"***魔法技能",CHAR(10),"|名称|雇用|固定魔力|変動魔力|研究力|特殊能力|",CHAR(10),IFERROR(myConcat(INDIRECT("MagicSkill!AM"&amp;MATCH(A32&amp;" "&amp;B32&amp;" S",MagicSkill!$A:$A,0)&amp;":AM"&amp;MATCH(A32&amp;" "&amp;B32&amp;" E",MagicSkill!$A:$A,0))),myConcat(INDIRECT("MagicSkill!AM"&amp;MATCH(A32&amp;" "&amp;B32&amp;" S",MagicSkill!$A:$A,0)))),CHAR(10),"***固有呪文",CHAR(10),IFERROR(CHAR(10)&amp;"|領域|名称|主系統|副系統|消費|使用場面|簡易分類|"&amp;CHAR(10)&amp;IFERROR(myConcat(INDIRECT("NationalSpellWork!E"&amp;MATCH(A32&amp;" "&amp;B32&amp;" S",NationalSpellWork!$A:$A,0)&amp;":E"&amp;MATCH(A32&amp;" "&amp;B32&amp;" E",NationalSpellWork!$A:$A,0))),myConcat(INDIRECT("NationalSpellWork!E"&amp;MATCH(A32&amp;" "&amp;B32&amp;" S",NationalSpellWork!$A:$A,0)))),"なし"),CHAR(10),"***固有アイテム",CHAR(10),IFERROR(IFERROR(myConcat(INDIRECT("NationalItemWork!E"&amp;MATCH(A32&amp;" "&amp;B32&amp;" S",NationalItemWork!$A:$A,0)&amp;":E"&amp;MATCH(A32&amp;" "&amp;B32&amp;" E",NationalItemWork!$A:$A,0))),myConcat(INDIRECT("NationalItemWork!E"&amp;MATCH(A32&amp;" "&amp;B32&amp;" S",NationalItemWork!$A:$A,0)))),"なし"),CHAR(10),"**聖職",CHAR(10),"***支配圏特殊効果",CHAR(10),IF(I32&lt;&gt;"",I32,"なし"),CHAR(10),"***聖職者特殊能力",CHAR(10),IF(K32&lt;&gt;"",K32,"なし"),CHAR(10))</f>
        <v xml:space="preserve">*Oceania, Coming of the Capricorns
陸地の全ては、海中に対応するものを持ちます。
王国が陸地で形成されたように、海中にもまた王国が形成されました。
そして荒野が侵略的な文明に反抗したように、最初のTriton王国も海中の荒野の怒りに苦しめられました。
Oceaniaは、野性的な半人、動物、そしてケルプの森の守護者たちの海中の領域です。
しかし、Oceaniaはまた荒れ狂う海が安定した陸地に出会う場所、岸辺の領域でもあります。
それは境界と移行、変化と適応の国です。
その住民の大部分は、自らの姿を変えて海の境界を横断する能力があります。
Siren、Capricorn、Ichtysatyrの全ては、変化と適応への能力と親和性を共有します。
Sirenはその姿を変え、不注意なものを水底の墓へと誘い込むためにそれを利用します。
CapricornとIchtysatyrは、沿岸の州を襲撃し、混乱と混沌を広めるためにそれを利用します。
目覚めし神の接近により、Capricornは波間の下だけでなく、その上の征服にも半人たちを導きます。
Oceaniaの神の支配圏は、沿岸の州に混沌を広げます。
**国勢
|種族|イクシサテュロス、イクシミノタウロス、イクシケンタウロス、アフロイ|
|経済||
|気候||
|祝福||
**正規軍
***指揮官
|名称|種別|コスト|&gt;|雇用条件|指揮能力|行軍|
|BGCOLOR(#F5F5F5):Ichtysatyr Scout|斥候|&amp;ref(Nation/C_Gold.jpg,nolink,25x25,Gold);20&amp;ref(Nation/C_Resource.jpg,nolink,25x25,Resource);5&amp;ref(Nation/C_Command.jpg,nolink,25x25,Commander Point);1|&amp;ref(Nation/R_UW-Fort.jpg,nolink,25x25,Underwater Fortress);|||18&amp;ref(Nation/Stealthy.jpg,nolink,25x25,Stealthy (40));&amp;ref(Nation/Amphibian.jpg,nolink,25x25,Amphibian);|
|~|&gt;|&gt;|&gt;|&gt;|&gt;|BGCOLOR(#F5F5F5):水陸両棲の斥候。海は通れるが隠れるのが下手で森や山にも引っかかる|
|BGCOLOR(#F5F5F5):Ichtysatyr Commander|指揮官|&amp;ref(Nation/C_Gold.jpg,nolink,25x25,Gold);40&amp;ref(Nation/C_Resource.jpg,nolink,25x25,Resource);9&amp;ref(Nation/C_Command.jpg,nolink,25x25,Commander Point);1|&amp;ref(Nation/R_UW-Fort.jpg,nolink,25x25,Underwater Fortress);&amp;ref(Nation/R_Coast-Fort.jpg,nolink,25x25,Coastal Fortress);||&amp;ref(Nation/Squad.jpg,nolink,25x25,Squad);2&amp;ref(Nation/LivingLead.jpg,nolink,25x25,Leadership);40|16&amp;ref(Nation/Amphibian.jpg,nolink,25x25,Amphibian);|
|~|&gt;|&gt;|&gt;|&gt;|&gt;|BGCOLOR(#F5F5F5):隠密行動可能な指揮官。指揮能力は控えめ|
|BGCOLOR(#F5F5F5):Ichtycentaur Commander|指揮官|&amp;ref(Nation/C_Gold.jpg,nolink,25x25,Gold);90&amp;ref(Nation/C_Resource.jpg,nolink,25x25,Resource);9&amp;ref(Nation/C_Command.jpg,nolink,25x25,Commander Point);1|&amp;ref(Nation/R_UW-Fort.jpg,nolink,25x25,Underwater Fortress);||&amp;ref(Nation/Squad.jpg,nolink,25x25,Squad);3&amp;ref(Nation/LivingLead.jpg,nolink,25x25,Leadership);80|22&amp;ref(Nation/Amphibian.jpg,nolink,25x25,Amphibian);|
|~|&gt;|&gt;|&gt;|&gt;|&gt;|BGCOLOR(#F5F5F5):上位指揮官。陸海共に素早く移動する|
|BGCOLOR(#F5F5F5):Aphroi Hierophant|聖職者&amp;ref(Nation/Sacred.jpg,nolink,25x25,Sacred);|&amp;ref(Nation/C_Gold.jpg,nolink,25x25,Gold);135&amp;ref(Nation/C_Resource.jpg,nolink,25x25,Resource);1&amp;ref(Nation/C_Command.jpg,nolink,25x25,Commander Point);2|&amp;ref(Nation/R_UW-Fort.jpg,nolink,25x25,Underwater Fortress);|&amp;ref(Spell/P_Holy.jpg,nolink,25x25,Temple Needed);|&amp;ref(Nation/Squad.jpg,nolink,25x25,Squad);2&amp;ref(Nation/LivingLead.jpg,nolink,25x25,Leadership);40&amp;ref(Item/Inspirational.jpg,nolink,25x25,Inspirational (+1));|22&amp;ref(Nation/Stealthy.jpg,nolink,25x25,Stealthy (40));&amp;ref(Nation/Amphibian.jpg,nolink,25x25,Amphibian);|
|~|&gt;|&gt;|&gt;|&gt;|&gt;|BGCOLOR(#F5F5F5):レベル1の聖職者。水か緑の魔法技能も持つ|
|BGCOLOR(#F5F5F5):Siren|魔術師|&amp;ref(Nation/C_Gold.jpg,nolink,25x25,Gold);130&amp;ref(Nation/C_Resource.jpg,nolink,25x25,Resource);1&amp;ref(Nation/C_Command.jpg,nolink,25x25,Commander Point);2|&amp;ref(Nation/R_UW-Fort.jpg,nolink,25x25,Underwater Fortress);&amp;ref(Nation/R_Coast-Fort.jpg,nolink,25x25,Coastal Fortress);|&amp;ref(Spell/P_Research.jpg,nolink,25x25,Lab Needed);|&amp;ref(Nation/Squad.jpg,nolink,25x25,Squad);1&amp;ref(Nation/MagicLead.jpg,nolink,25x25,Magic Leadership);10|18&amp;ref(Nation/Stealthy.jpg,nolink,25x25,Stealthy (65));&amp;ref(Nation/Amphibian.jpg,nolink,25x25,Amphibian);|
|~|&gt;|&gt;|&gt;|&gt;|&gt;|BGCOLOR(#F5F5F5):水の魔法技能を持つ。陸では飛行し風魔法を得るが水が弱体化|
|BGCOLOR(#F5F5F5):Haliade|聖職者&amp;ref(Nation/Sacred.jpg,nolink,25x25,Sacred);|&amp;ref(Nation/C_Gold.jpg,nolink,25x25,Gold);325&amp;ref(Nation/C_Resource.jpg,nolink,25x25,Resource);1&amp;ref(Nation/C_Command.jpg,nolink,25x25,Commander Point);2|&amp;ref(Nation/R_UW-Fort.jpg,nolink,25x25,Underwater Fortress);|&amp;ref(Spell/P_Research.jpg,nolink,25x25,Lab Needed);&amp;ref(Spell/P_Holy.jpg,nolink,25x25,Temple Needed);|&amp;ref(Nation/Squad.jpg,nolink,25x25,Squad);3&amp;ref(Nation/LivingLead.jpg,nolink,25x25,Leadership);80&amp;ref(Nation/MagicLead.jpg,nolink,25x25,Magic Leadership);25+|18&amp;ref(Nation/Aquatic.jpg,nolink,25x25,Aquatic);|
|~|&gt;|&gt;|&gt;|&gt;|&gt;|BGCOLOR(#F5F5F5):レベル2の聖職者。魔法技能も持つがこの国には珍しく水棲|
|BGCOLOR(#F5F5F5):Capricorn|魔術師|&amp;ref(Nation/C_Gold.jpg,nolink,25x25,Gold);355&amp;ref(Nation/C_Resource.jpg,nolink,25x25,Resource);7&amp;ref(Nation/C_Command.jpg,nolink,25x25,Commander Point);4|&amp;ref(Nation/R_UW-Fort.jpg,nolink,25x25,Underwater Fortress);&amp;ref(Nation/R_Coast-Fort.jpg,nolink,25x25,Coastal Fortress);|&amp;ref(Spell/P_Research.jpg,nolink,25x25,Lab Needed);|&amp;ref(Nation/Squad.jpg,nolink,25x25,Squad);3&amp;ref(Nation/LivingLead.jpg,nolink,25x25,Leadership);80&amp;ref(Nation/MagicLead.jpg,nolink,25x25,Magic Leadership);35+&amp;ref(Item/Beastmaster.jpg,nolink,25x25,Beastmaster (+2));|18&amp;ref(Nation/Stealthy.jpg,nolink,25x25,Stealthy (40));&amp;ref(Nation/Amphibian.jpg,nolink,25x25,Amphibian);&amp;ref(Nation/Gift-of-Water-Breathing.jpg,nolink,25x25,Gift of Water Breathing (50 size points));|
|~|&gt;|&gt;|&gt;|&gt;|&gt;|BGCOLOR(#F5F5F5):緑、水などの魔法技能を持つ。陸では地を得て水が弱体化|
|BGCOLOR(#F5F5F5):Aphroi Lord|指揮官&amp;ref(Nation/Sacred.jpg,nolink,25x25,Sacred);|&amp;ref(Nation/C_Gold.jpg,nolink,25x25,Gold);145&amp;ref(Nation/C_Resource.jpg,nolink,25x25,Resource);17&amp;ref(Nation/C_Command.jpg,nolink,25x25,Commander Point);1|&amp;ref(Nation/R_Capital.jpg,nolink,25x25,National Capital);|&amp;ref(Spell/P_Holy.jpg,nolink,25x25,Temple Needed);|&amp;ref(Nation/Squad.jpg,nolink,25x25,Squad);3&amp;ref(Nation/LivingLead.jpg,nolink,25x25,Leadership);80&amp;ref(Item/Inspirational.jpg,nolink,25x25,Inspirational (+1));|16&amp;ref(Nation/Amphibian.jpg,nolink,25x25,Amphibian);|
|~|&gt;|&gt;|&gt;|&gt;|&gt;|BGCOLOR(#F5F5F5):神聖な指揮官。配下の士気を高く維持できる|
***兵士
|名称|種別|コスト|&gt;|雇用条件|指揮枠|行軍|
|BGCOLOR(#F5F5F5):Ichtysatyr|歩兵|&amp;ref(Nation/C_Gold.jpg,nolink,25x25,Gold);9&amp;ref(Nation/C_Resource.jpg,nolink,25x25,Resource);2&amp;ref(Nation/C_Recruitment.jpg,nolink,25x25,Recruitment Point);6|&amp;ref(Nation/R_UW-Fort.jpg,nolink,25x25,Underwater Fortress);||&amp;ref(Nation/LivingLead.jpg,nolink,25x25,Living);&amp;ref(Nation/Undisciplined.jpg,nolink,25x25,Undisciplined);|16&amp;ref(Nation/Stealthy.jpg,nolink,25x25,Stealthy (40));&amp;ref(Nation/Amphibian.jpg,nolink,25x25,Amphibian);|
|~|&gt;|&gt;|&gt;|&gt;|&gt;|BGCOLOR(#F5F5F5):槍を持つ軽歩兵。安価だが統制不能で非常に脆い|
|BGCOLOR(#F5F5F5):Ichtysatyr|歩兵|&amp;ref(Nation/C_Gold.jpg,nolink,25x25,Gold);9&amp;ref(Nation/C_Resource.jpg,nolink,25x25,Resource);3&amp;ref(Nation/C_Recruitment.jpg,nolink,25x25,Recruitment Point);6|&amp;ref(Nation/R_UW-Fort.jpg,nolink,25x25,Underwater Fortress);&amp;ref(Nation/R_Coast-Fort.jpg,nolink,25x25,Coastal Fortress);||&amp;ref(Nation/LivingLead.jpg,nolink,25x25,Living);&amp;ref(Nation/Undisciplined.jpg,nolink,25x25,Undisciplined);|16&amp;ref(Nation/Stealthy.jpg,nolink,25x25,Stealthy (40));&amp;ref(Nation/Amphibian.jpg,nolink,25x25,Amphibian);|
|~|&gt;|&gt;|&gt;|&gt;|&gt;|BGCOLOR(#F5F5F5):槍と盾を持つ軽歩兵。盾がある分は少しだけ強い|
|BGCOLOR(#F5F5F5):Ichtysatyr Warrior|歩兵|&amp;ref(Nation/C_Gold.jpg,nolink,25x25,Gold);10&amp;ref(Nation/C_Resource.jpg,nolink,25x25,Resource);7&amp;ref(Nation/C_Recruitment.jpg,nolink,25x25,Recruitment Point);14|&amp;ref(Nation/R_UW-Fort.jpg,nolink,25x25,Underwater Fortress);&amp;ref(Nation/R_Coast-Fort.jpg,nolink,25x25,Coastal Fortress);||&amp;ref(Nation/LivingLead.jpg,nolink,25x25,Living);|14&amp;ref(Nation/Amphibian.jpg,nolink,25x25,Amphibian);|
|~|&gt;|&gt;|&gt;|&gt;|&gt;|BGCOLOR(#F5F5F5):槍と盾を持つ軽歩兵。鎧ぐらいは着ており命令も聞く|
|BGCOLOR(#F5F5F5):Ichtytaur|歩兵|&amp;ref(Nation/C_Gold.jpg,nolink,25x25,Gold);40&amp;ref(Nation/C_Resource.jpg,nolink,25x25,Resource);5&amp;ref(Nation/C_Recruitment.jpg,nolink,25x25,Recruitment Point);12|&amp;ref(Nation/R_UW-Fort.jpg,nolink,25x25,Underwater Fortress);||&amp;ref(Nation/LivingLead.jpg,nolink,25x25,Living);|14&amp;ref(Nation/Amphibian.jpg,nolink,25x25,Amphibian);|
|~|&gt;|&gt;|&gt;|&gt;|&gt;|BGCOLOR(#F5F5F5):槍を持つ軽装狂戦士。陸上では人間大以下の敵を蹂躙する|
|BGCOLOR(#F5F5F5):Ichtycentaur|歩兵|&amp;ref(Nation/C_Gold.jpg,nolink,25x25,Gold);30&amp;ref(Nation/C_Resource.jpg,nolink,25x25,Resource);8&amp;ref(Nation/C_Recruitment.jpg,nolink,25x25,Recruitment Point);17|&amp;ref(Nation/R_UW-Fort.jpg,nolink,25x25,Underwater Fortress);||&amp;ref(Nation/LivingLead.jpg,nolink,25x25,Living);|20&amp;ref(Nation/Amphibian.jpg,nolink,25x25,Amphibian);|
|~|&gt;|&gt;|&gt;|&gt;|&gt;|BGCOLOR(#F5F5F5):軽突撃槍と盾を持つ歩兵。馬の如き素早さで騎兵の役割を担う|
|BGCOLOR(#F5F5F5):Aphroi|歩兵&amp;ref(Nation/Sacred.jpg,nolink,25x25,Sacred);|&amp;ref(Nation/C_Gold.jpg,nolink,25x25,Gold);55&amp;ref(Nation/C_Resource.jpg,nolink,25x25,Resource);15&amp;ref(Nation/C_Recruitment.jpg,nolink,25x25,Recruitment Point);30|&amp;ref(Nation/R_Capital.jpg,nolink,25x25,National Capital);|&amp;ref(Spell/P_Holy.jpg,nolink,25x25,Temple Needed);|&amp;ref(Nation/LivingLead.jpg,nolink,25x25,Living);|14&amp;ref(Nation/Amphibian.jpg,nolink,25x25,Amphibian);|
|~|&gt;|&gt;|&gt;|&gt;|&gt;|BGCOLOR(#F5F5F5):軽突撃槍と盾を持つ歩兵。騎兵の真似ができるが装備はやや貧弱|
**守備隊
|種別|指揮官|兵士|備考|
|全域下位|Ichtysatyr Commander|Ichtysatyr:10　Ichtysatyr Warrior:10|Ichtysatyrは軽装版|
|全域上位|Aphroi Hierophant|Ichtysatyr Warrior:10　Ichtycentaur:5||
|水中要塞|Ichtysatyr Commander|Ichtysatyr Warrior:10||
|陸上要塞|Captain|Archer:10||
**建造物
***首都要塞
|名称|管理力|指揮官雇用|兵士雇用|食糧庫|守備隊倍率|防壁強度|
|Kelp Fort|25|+1|+75%|200|1.5|150|
***陸上要塞
|名称|建造費|工期|管理力|指揮官雇用|兵士雇用|食糧庫|守備隊倍率|防壁強度|
|Palisades|600|4|15|+0|+50%|100|1|100|
***水中要塞
|名称|建造費|工期|管理力|指揮官雇用|兵士雇用|食糧庫|守備隊倍率|防壁強度|
|Rock Walls|600|5|15|+0|+50%|100|1|100|
***研究所と寺院
|設備|費用|特殊効果|
|研究所|500||
|寺院|''200''||
**魔法
***魔法資源
|魔法土地|The Grove of Aphros|
|宝石収入|&amp;ref(Spell/V_Water.jpg,nolink,25x25,Water Gem);2&amp;ref(Spell/V_Nature.jpg,nolink,25x25,Nature Gem);4|
|特殊機能||
***魔法技能
|名称|雇用|固定魔力|変動魔力|研究力|特殊能力|
|Aphroi Hierophant|&amp;ref(Nation/R_UW-Fort.jpg,nolink,25x25,Underwater Fortress);|&amp;ref(Spell/P_Holy.jpg,nolink,25x25,Holy);1|&amp;ref(Spell/P_Water.jpg,nolink,25x25,Water);&amp;ref(Spell/P_Nature.jpg,nolink,25x25,Nature);+1:100%|&amp;ref(Spell/P_Research.jpg,nolink,25x25,Research);7|&amp;ref(Nation/Sacred.jpg,nolink,25x25,Sacred);|
|Siren (Water form)|&amp;ref(Nation/R_UW-Fort.jpg,nolink,25x25,Underwater Fortress);|&amp;ref(Spell/P_Air.jpg,nolink,25x25,Air);1-1&amp;ref(Spell/P_Water.jpg,nolink,25x25,Water);2||&amp;ref(Spell/P_Research.jpg,nolink,25x25,Research);9||
|Siren (Land form)|&amp;ref(Nation/R_Coast-Fort.jpg,nolink,25x25,Coastal Fortress);|&amp;ref(Spell/P_Air.jpg,nolink,25x25,Air);1&amp;ref(Spell/P_Water.jpg,nolink,25x25,Water);2-1||&amp;ref(Spell/P_Research.jpg,nolink,25x25,Research);9||
|Haliade|&amp;ref(Nation/R_UW-Fort.jpg,nolink,25x25,Underwater Fortress);|&amp;ref(Spell/P_Water.jpg,nolink,25x25,Water);2&amp;ref(Spell/P_Nature.jpg,nolink,25x25,Nature);2&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15+|&amp;ref(Nation/Sacred.jpg,nolink,25x25,Sacred);|
|Capricorn (Water form)|&amp;ref(Nation/R_UW-Fort.jpg,nolink,25x25,Underwater Fortress);|&amp;ref(Spell/P_Water.jpg,nolink,25x25,Water);2&amp;ref(Spell/P_Earth.jpg,nolink,25x25,Earth);1-1&amp;ref(Spell/P_Nature.jpg,nolink,25x25,Nature);4|&amp;ref(Spell/P_Air.jpg,nolink,25x25,Air);&amp;ref(Spell/P_Water.jpg,nolink,25x25,Water);&amp;ref(Spell/P_Earth.jpg,nolink,25x25,Earth);+1:100%&amp;br;&amp;ref(Spell/P_Air.jpg,nolink,25x25,Air);&amp;ref(Spell/P_Water.jpg,nolink,25x25,Water);&amp;ref(Spell/P_Earth.jpg,nolink,25x25,Earth);&amp;ref(Spell/P_Nature.jpg,nolink,25x25,Nature);+1:10%|&amp;ref(Spell/P_Research.jpg,nolink,25x25,Research);19||
|Capricorn (Land form)|&amp;ref(Nation/R_Coast-Fort.jpg,nolink,25x25,Coastal Fortress);|&amp;ref(Spell/P_Water.jpg,nolink,25x25,Water);2-1&amp;ref(Spell/P_Earth.jpg,nolink,25x25,Earth);1&amp;ref(Spell/P_Nature.jpg,nolink,25x25,Nature);4|&amp;ref(Spell/P_Air.jpg,nolink,25x25,Air);&amp;ref(Spell/P_Water.jpg,nolink,25x25,Water);&amp;ref(Spell/P_Earth.jpg,nolink,25x25,Earth);+1:100%&amp;br;&amp;ref(Spell/P_Air.jpg,nolink,25x25,Air);&amp;ref(Spell/P_Water.jpg,nolink,25x25,Water);&amp;ref(Spell/P_Earth.jpg,nolink,25x25,Earth);&amp;ref(Spell/P_Nature.jpg,nolink,25x25,Nature);+1:10%|&amp;ref(Spell/P_Research.jpg,nolink,25x25,Research);19||
***固有呪文
|領域|名称|主系統|副系統|消費|使用場面|簡易分類|
|Alteration Lv0|Grow Fortress|&amp;ref(Spell/P_Nature.jpg,nolink,25x25,Nature);4||&amp;ref(Spell/V_Nature.jpg,nolink,25x25,Nature Gem);35|儀式/森林・海中限定|要塞建設|
|~|~|&gt;|&gt;|&gt;|&gt;|州に陸海に応じた種類の要塞を即座に建設します|
***固有アイテム
なし
**聖職
***支配圏特殊効果
沿岸の州はTurmoil+2、それ以外はOrder+1
***聖職者特殊能力
なし
</v>
      </c>
    </row>
    <row r="33" spans="1:29" x14ac:dyDescent="0.15">
      <c r="A33" t="s">
        <v>2908</v>
      </c>
      <c r="B33" t="s">
        <v>2967</v>
      </c>
      <c r="C33" t="s">
        <v>2968</v>
      </c>
      <c r="D33" t="s">
        <v>3093</v>
      </c>
      <c r="E33" s="10" t="s">
        <v>8785</v>
      </c>
      <c r="F33" s="10" t="s">
        <v>8786</v>
      </c>
      <c r="G33" s="10" t="s">
        <v>10708</v>
      </c>
      <c r="I33" t="s">
        <v>3116</v>
      </c>
      <c r="K33" t="s">
        <v>8726</v>
      </c>
      <c r="L33" t="s">
        <v>3125</v>
      </c>
      <c r="M33" t="s">
        <v>3079</v>
      </c>
      <c r="N33" t="s">
        <v>3329</v>
      </c>
      <c r="O33">
        <v>3</v>
      </c>
      <c r="P33">
        <v>3</v>
      </c>
      <c r="Q33">
        <v>0</v>
      </c>
      <c r="S33">
        <v>500</v>
      </c>
      <c r="U33">
        <v>400</v>
      </c>
      <c r="W33" t="s">
        <v>8787</v>
      </c>
      <c r="X33" t="s">
        <v>8788</v>
      </c>
      <c r="Z33" t="str">
        <f t="shared" si="0"/>
        <v>|BGCOLOR(#FDFDFD):[[&amp;ref(Therodos.jpg,nolink,50x65,Therodos, Telkhine Spectre);&gt;./Therodos]]</v>
      </c>
      <c r="AA33" t="str">
        <f t="shared" ca="1" si="1"/>
        <v>|BGCOLOR(#F0F8FF):[[''Therodos''&gt;./Therodos]]</v>
      </c>
      <c r="AB33"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|BGCOLOR(#FAEBD7):[[''Xibalba''&gt;./Xibalba]]|BGCOLOR(#FAEBD7):[[''Mekone''&gt;./Mekone]]|BGCOLOR(#F0F8FF):[[''Atlantis''&gt;./Atlantis]]|BGCOLOR(#F0F8FF):[[''R'lyeh''&gt;./R'lyeh]]|BGCOLOR(#F0F8FF):[[''Pelagia''&gt;./Pelagia]]|
|BGCOLOR(#FDFDFD):[[&amp;ref(Xibalba.jpg,nolink,50x65,Xibalba, Vigil of the Sun);&gt;./Xibalba]]|BGCOLOR(#FDFDFD):[[&amp;ref(Mekone.jpg,nolink,50x65,Mekone, Brazen Giants);&gt;./Mekone]]|BGCOLOR(#FDFDFD):[[&amp;ref(Atlantis.jpg,nolink,50x65,Atlantis, Emergence of the Deep Ones);&gt;./Atlantis]]|BGCOLOR(#FDFDFD):[[&amp;ref(R'lyeh.jpg,nolink,50x65,R'lyeh, Time of Aboleths);&gt;./R'lyeh]]|BGCOLOR(#FDFDFD):[[&amp;ref(Pelagia.jpg,nolink,50x65,Pelagia, Pearl Kings);&gt;./Pelagia]]|
|BGCOLOR(#F0F8FF):[[''Oceania''&gt;./Oceania]]|BGCOLOR(#F0F8FF):[[''Therodos''&gt;./Therodos]]</v>
      </c>
      <c r="AC33" t="str">
        <f ca="1">CONCATENATE("*",B33,", ",C33,CHAR(10),E33,CHAR(10),"**国勢",CHAR(10),"|種族|",F33,"|",CHAR(10),"|経済|",G33,"|",CHAR(10),"|気候|",IF(H33&lt;&gt;"",REPT(SUBSTITUTE(SUBSTITUTE(LEFT(H33,4),"Heat","&amp;ref(Spell/S_Heat.jpg,nolink,25x25,Heat);"),"Cold","&amp;ref(Spell/S_Cold.jpg,nolink,25x25,Cold);"),RIGHT(H33,1)),""),"|",CHAR(10),"|祝福|",SUBSTITUTE(SUBSTITUTE(SUBSTITUTE(SUBSTITUTE(SUBSTITUTE(SUBSTITUTE(SUBSTITUTE(SUBSTITUTE(J33,"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33&amp;" "&amp;B33&amp;" 指揮官 S",Troops!$A:$A,0)&amp;":AJ"&amp;MATCH(A33&amp;" "&amp;B33&amp;" 指揮官 E",Troops!$A:$A,0))),myConcat(INDIRECT("Troops!AJ"&amp;MATCH(A33&amp;" "&amp;B33&amp;" 指揮官 S",Troops!$A:$A,0)))),CHAR(10),"***兵士",CHAR(10),"|名称|種別|コスト|&gt;|雇用条件|指揮枠|行軍|",CHAR(10),IFERROR(myConcat(INDIRECT("Troops!AJ"&amp;MATCH(A33&amp;" "&amp;B33&amp;" 兵士 S",Troops!$A:$A,0)&amp;":AJ"&amp;MATCH(A33&amp;" "&amp;B33&amp;" 兵士 E",Troops!$A:$A,0))),myConcat(INDIRECT("Troops!AJ"&amp;MATCH(A33&amp;" "&amp;B33&amp;" 指揮官 S",Troops!$A:$A,0)))),"**守備隊",CHAR(10),"|種別|指揮官|兵士|備考|",CHAR(10),IFERROR(myConcat(INDIRECT("Defence!H"&amp;MATCH(A33&amp;" "&amp;B33&amp;" S",Defence!$A:$A,0)&amp;":H"&amp;MATCH(A33&amp;" "&amp;B33&amp;" E",Defence!$A:$A,0))),myConcat(INDIRECT("Defence!H"&amp;MATCH(A33&amp;" "&amp;B33&amp;" S",Defence!$A:$A,0)))),CHAR(10),"**建造物",CHAR(10),"***首都要塞",CHAR(10),"|名称|管理力|指揮官雇用|兵士雇用|食糧庫|守備隊倍率|防壁強度|",CHAR(10),VLOOKUP(L33,Fort!$D:$M,10,FALSE),CHAR(10),"***陸上要塞",CHAR(10),"|名称|建造費|工期|管理力|指揮官雇用|兵士雇用|食糧庫|守備隊倍率|防壁強度|",CHAR(10),IF(R33="",IFERROR(myConcat(INDIRECT("Fort!N"&amp;MATCH(M33&amp;"1",Fort!$A:$A,0)&amp;":N"&amp;MATCH(M33&amp;O33,Fort!$A:$A,0))),myConcat(INDIRECT("Fort!N"&amp;MATCH(N33&amp;"1",Fort!$A:$A,0)))),IFERROR(myConcat(INDIRECT("Fort!O"&amp;MATCH(M33&amp;"1",Fort!$A:$A,0)&amp;":O"&amp;MATCH(M33&amp;O33,Fort!$A:$A,0))),myConcat(INDIRECT("Fort!O"&amp;MATCH(N33&amp;"1",Fort!$A:$A,0))))),CHAR(10),"***水中要塞",CHAR(10),IF(R33="",IFERROR("|名称|建造費|工期|管理力|指揮官雇用|兵士雇用|食糧庫|守備隊倍率|防壁強度|"&amp;CHAR(10)&amp;IFERROR(myConcat(INDIRECT("Fort!N"&amp;MATCH(N33&amp;"1",Fort!$A:$A,0)&amp;":N"&amp;MATCH(N33&amp;P33,Fort!$A:$A,0))),myConcat(INDIRECT("Fort!N"&amp;MATCH(N33&amp;"1",Fort!$A:$A,0)))),"建造不可"),IFERROR("|名称|建造費|工期|管理力|指揮官雇用|兵士雇用|食糧庫|守備隊倍率|防壁強度|"&amp;CHAR(10)&amp;IFERROR(myConcat(INDIRECT("Fort!O"&amp;MATCH(N33&amp;"1",Fort!$A:$A,0)&amp;":O"&amp;MATCH(N33&amp;P33,Fort!$A:$A,0))),myConcat(INDIRECT("Fort!O"&amp;MATCH(N33&amp;"1",Fort!$A:$A,0)))),"建造不可")),CHAR(10),"***研究所と寺院",CHAR(10),"|設備|費用|特殊効果|",CHAR(10),"|研究所|",IF(S33&lt;&gt;500,"''"&amp;S33&amp;"''",S33),"|",T33,"|",CHAR(10),"|寺院|",IF(U33&lt;&gt;400,"''"&amp;U33&amp;"''",U33),"|",V33,"|",CHAR(10),"**魔法",CHAR(10),"***魔法資源",CHAR(10),"|魔法土地|",W33,"|",CHAR(10),"|宝石収入|",SUBSTITUTE(SUBSTITUTE(SUBSTITUTE(SUBSTITUTE(SUBSTITUTE(SUBSTITUTE(SUBSTITUTE(SUBSTITUTE(X33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Slave);"),"|",CHAR(10),"|特殊機能|",Y33,"|",CHAR(10),"***魔法技能",CHAR(10),"|名称|雇用|固定魔力|変動魔力|研究力|特殊能力|",CHAR(10),IFERROR(myConcat(INDIRECT("MagicSkill!AM"&amp;MATCH(A33&amp;" "&amp;B33&amp;" S",MagicSkill!$A:$A,0)&amp;":AM"&amp;MATCH(A33&amp;" "&amp;B33&amp;" E",MagicSkill!$A:$A,0))),myConcat(INDIRECT("MagicSkill!AM"&amp;MATCH(A33&amp;" "&amp;B33&amp;" S",MagicSkill!$A:$A,0)))),CHAR(10),"***固有呪文",CHAR(10),IFERROR(CHAR(10)&amp;"|領域|名称|主系統|副系統|消費|使用場面|簡易分類|"&amp;CHAR(10)&amp;IFERROR(myConcat(INDIRECT("NationalSpellWork!E"&amp;MATCH(A33&amp;" "&amp;B33&amp;" S",NationalSpellWork!$A:$A,0)&amp;":E"&amp;MATCH(A33&amp;" "&amp;B33&amp;" E",NationalSpellWork!$A:$A,0))),myConcat(INDIRECT("NationalSpellWork!E"&amp;MATCH(A33&amp;" "&amp;B33&amp;" S",NationalSpellWork!$A:$A,0)))),"なし"),CHAR(10),"***固有アイテム",CHAR(10),IFERROR(IFERROR(myConcat(INDIRECT("NationalItemWork!E"&amp;MATCH(A33&amp;" "&amp;B33&amp;" S",NationalItemWork!$A:$A,0)&amp;":E"&amp;MATCH(A33&amp;" "&amp;B33&amp;" E",NationalItemWork!$A:$A,0))),myConcat(INDIRECT("NationalItemWork!E"&amp;MATCH(A33&amp;" "&amp;B33&amp;" S",NationalItemWork!$A:$A,0)))),"なし"),CHAR(10),"**聖職",CHAR(10),"***支配圏特殊効果",CHAR(10),IF(I33&lt;&gt;"",I33,"なし"),CHAR(10),"***聖職者特殊能力",CHAR(10),IF(K33&lt;&gt;"",K33,"なし"),CHAR(10))</f>
        <v xml:space="preserve">*Therodos, Telkhine Spectre
Therodosは、かつては半ば神の如き力を持つ海の神霊、Telkhineによって統治される賢者と職人の王国でした。
Telkhineが自らを神王とし、神聖なる秩序を脅かしたとき、彼らの王国全体は沈められ、波間の下へと投げ落とされました。
古き王国の人々は、神の裁きの最大限の怒りを受け、それに気付くこともないままに、沈んだ王国の廃墟に住む亡霊と化しました。
Telkhine王国のごく僅かな島々だけが残っており、そこには大洪水の生存者たちが住んでいます。
これらの島では、生存者たちは恐怖か敬意から、自覚無き死者たちに仕えます。
砕かれし王国の島々にはまた、Telkhineの従者である小人の鍛冶師、Daktylが住んでいます。
Telkhineの滅びにより、Daktylは彼らの地位に代わり、Therodianの亡霊たちに尊ばれました。
現在、Therodosは熟練した鍛冶師Daktylが統治する、亡霊たちと人間の島民の沈んだ王国です。
**国勢
|種族|人間とその亡霊、神霊|
|経済|要塞がその格に応じて一定数の住民を支配圏による死滅から保護|
|気候||
|祝福||
**正規軍
***指揮官
|名称|種別|コスト|&gt;|雇用条件|指揮能力|行軍|
|BGCOLOR(#F5F5F5):Melia|聖職者&amp;ref(Nation/Sacred.jpg,nolink,25x25,Sacred);|&amp;ref(Nation/C_Gold.jpg,nolink,25x25,Gold);160&amp;ref(Nation/C_Resource.jpg,nolink,25x25,Resource);21&amp;ref(Nation/C_Command.jpg,nolink,25x25,Commander Point);2|&amp;ref(Nation/R_UW-Fort.jpg,nolink,25x25,Underwater Fortress);&amp;ref(Nation/R_Coast-Fort.jpg,nolink,25x25,Coastal Fortress);|&amp;ref(Spell/P_Research.jpg,nolink,25x25,Lab Needed);&amp;ref(Spell/P_Holy.jpg,nolink,25x25,Temple Needed);|&amp;ref(Nation/Squad.jpg,nolink,25x25,Squad);3&amp;ref(Nation/LivingLead.jpg,nolink,25x25,Leadership);80&amp;ref(Nation/MagicLead.jpg,nolink,25x25,Magic Leadership);50&amp;ref(Nation/UndeadLead.jpg,nolink,25x25,Undead Leadership);80&amp;ref(Item/Inspirational.jpg,nolink,25x25,Inspirational (+1));|14&amp;ref(Nation/Poor-Amphibian.jpg,nolink,25x25,Poor Amphibian);|
|~|&gt;|&gt;|&gt;|&gt;|&gt;|BGCOLOR(#F5F5F5):レベル1の聖職者。魔法技能も持ち指揮も担う|
|BGCOLOR(#F5F5F5):Hekateride|聖職者&amp;ref(Nation/Sacred.jpg,nolink,25x25,Sacred);|&amp;ref(Nation/C_Gold.jpg,nolink,25x25,Gold);375&amp;ref(Nation/C_Resource.jpg,nolink,25x25,Resource);1&amp;ref(Nation/C_Command.jpg,nolink,25x25,Commander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Leadership);70+&amp;ref(Nation/UndeadLead.jpg,nolink,25x25,Undead Leadership);80&amp;ref(Item/Inspirational.jpg,nolink,25x25,Inspirational (+2));|16&amp;ref(Nation/Amphibian.jpg,nolink,25x25,Amphibian);|
|~|&gt;|&gt;|&gt;|&gt;|&gt;|BGCOLOR(#F5F5F5):レベル2の聖職者。緑、水などの魔法技能も持つ|
|BGCOLOR(#F5F5F5):Daktyl|魔術師&amp;ref(Nation/Sacred.jpg,nolink,25x25,Sacred);|&amp;ref(Nation/C_Gold.jpg,nolink,25x25,Gold);240&amp;ref(Nation/C_Resource.jpg,nolink,25x25,Resource);2&amp;ref(Nation/C_Command.jpg,nolink,25x25,Commander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Leadership);30+&amp;ref(Nation/UndeadLead.jpg,nolink,25x25,Undead Leadership);10+|12&amp;ref(Nation/Amphibian.jpg,nolink,25x25,Amphibian);|
|~|&gt;|&gt;|&gt;|&gt;|&gt;|BGCOLOR(#F5F5F5):地、風、水などの魔法技能を持つ鍛冶師。高度な品の製造に長ける|
|BGCOLOR(#F5F5F5):Therodian Scout|斥候|&amp;ref(Nation/C_Gold.jpg,nolink,25x25,Gold);25&amp;ref(Nation/C_Resource.jpg,nolink,25x25,Resource);3&amp;ref(Nation/C_Command.jpg,nolink,25x25,Commander Point);1|&amp;ref(Nation/R_Coast-Fort.jpg,nolink,25x25,Coastal Fortress);|||16&amp;ref(Nation/Stealthy.jpg,nolink,25x25,Stealthy (55));|
|~|&gt;|&gt;|&gt;|&gt;|&gt;|BGCOLOR(#F5F5F5):隠れるのが少し上手い斥候。人間なので海は通れない|
|BGCOLOR(#F5F5F5):Therodian Commander|指揮官|&amp;ref(Nation/C_Gold.jpg,nolink,25x25,Gold);40&amp;ref(Nation/C_Resource.jpg,nolink,25x25,Resource);31&amp;ref(Nation/C_Command.jpg,nolink,25x25,Commander Point);1|&amp;ref(Nation/R_Coast-Fort.jpg,nolink,25x25,Coastal Fortress);||&amp;ref(Nation/Squad.jpg,nolink,25x25,Squad);2&amp;ref(Nation/LivingLead.jpg,nolink,25x25,Leadership);60|12|
|~|&gt;|&gt;|&gt;|&gt;|&gt;|BGCOLOR(#F5F5F5):標準的な指揮官。少々資源消費が重いが丈夫|
|BGCOLOR(#F5F5F5):Kabeiros|魔術師&amp;ref(Nation/Sacred.jpg,nolink,25x25,Sacred);|&amp;ref(Nation/C_Gold.jpg,nolink,25x25,Gold);125&amp;ref(Nation/C_Resource.jpg,nolink,25x25,Resource);7&amp;ref(Nation/C_Command.jpg,nolink,25x25,Commander Point);2|&amp;ref(Nation/R_Coast-Fort.jpg,nolink,25x25,Coastal Fortress);|&amp;ref(Spell/P_Research.jpg,nolink,25x25,Lab Needed);&amp;ref(Spell/P_Holy.jpg,nolink,25x25,Temple Needed);|&amp;ref(Nation/Squad.jpg,nolink,25x25,Squad);1&amp;ref(Nation/LivingLead.jpg,nolink,25x25,Leadership);10+&amp;ref(Nation/MagicLead.jpg,nolink,25x25,Magic Leadership);10|14|
|~|&gt;|&gt;|&gt;|&gt;|&gt;|BGCOLOR(#F5F5F5):地などの魔法技能を持つ鍛冶師。資源を少量生産する|
|BGCOLOR(#F5F5F5):Spectral Comander|指揮官|&amp;ref(Nation/C_Gold.jpg,nolink,25x25,Gold);0&amp;ref(Nation/C_Resource.jpg,nolink,25x25,Resource);1&amp;ref(Nation/C_Command.jpg,nolink,25x25,Commander Point);1|&amp;ref(Nation/Dominion-Free-Spawn.jpg,nolink,25x25,Dominion Automatic Generation (Free));（&amp;ref(Nation/R_UW-Fort.jpg,nolink,25x25,Underwater Fortress);&amp;ref(Nation/R_Fort.jpg,nolink,25x25,Land Fortress);）||&amp;ref(Nation/Squad.jpg,nolink,25x25,Squad);2&amp;ref(Nation/LivingLead.jpg,nolink,25x25,Leadership);40&amp;ref(Nation/UndeadLead.jpg,nolink,25x25,Undead Leadership);80|22&amp;ref(Nation/Floating.jpg,nolink,25x25,Floating);&amp;ref(Nation/Amphibian.jpg,nolink,25x25,Amphibian);|
|~|&gt;|&gt;|&gt;|&gt;|&gt;|BGCOLOR(#F5F5F5):亡霊の指揮官。アンデッドの高速な行軍に向く|
|BGCOLOR(#F5F5F5):Spectral Philosopher|研究員|&amp;ref(Nation/C_Gold.jpg,nolink,25x25,Gold);0&amp;ref(Nation/C_Resource.jpg,nolink,25x25,Resource);1&amp;ref(Nation/C_Command.jpg,nolink,25x25,Commander Point);1|&amp;ref(Nation/Dominion-Free-Spawn.jpg,nolink,25x25,Dominion Automatic Generation (Free));（&amp;ref(Nation/R_UW-Fort.jpg,nolink,25x25,Underwater Fortress);&amp;ref(Nation/R_Fort.jpg,nolink,25x25,Land Fortress);）||&amp;ref(Nation/Squad.jpg,nolink,25x25,Squad);1&amp;ref(Nation/LivingLead.jpg,nolink,25x25,Leadership);10&amp;ref(Nation/UndeadLead.jpg,nolink,25x25,Undead Leadership);10|22&amp;ref(Nation/Floating.jpg,nolink,25x25,Floating);&amp;ref(Nation/Amphibian.jpg,nolink,25x25,Amphibian);|
|~|&gt;|&gt;|&gt;|&gt;|&gt;|BGCOLOR(#F5F5F5):Sloth天秤に傾いた州を好む特殊な亡霊研究者。魔法は持たない|
|BGCOLOR(#F5F5F5):Ephor|聖職者&amp;ref(Nation/Sacred.jpg,nolink,25x25,Sacred);|&amp;ref(Nation/C_Gold.jpg,nolink,25x25,Gold);0&amp;ref(Nation/C_Resource.jpg,nolink,25x25,Resource);1&amp;ref(Nation/C_Command.jpg,nolink,25x25,Commander Point);1|&amp;ref(Nation/Dominion-Free-Spawn.jpg,nolink,25x25,Dominion Automatic Generation (Free));（&amp;ref(Nation/R_UW-Fort.jpg,nolink,25x25,Underwater Fortress);&amp;ref(Nation/R_Fort.jpg,nolink,25x25,Land Fortress);）||&amp;ref(Nation/Squad.jpg,nolink,25x25,Squad);2&amp;ref(Nation/LivingLead.jpg,nolink,25x25,Leadership);40&amp;ref(Nation/UndeadLead.jpg,nolink,25x25,Undead Leadership);40|22&amp;ref(Nation/Floating.jpg,nolink,25x25,Floating);&amp;ref(Nation/Amphibian.jpg,nolink,25x25,Amphibian);|
|~|&gt;|&gt;|&gt;|&gt;|&gt;|BGCOLOR(#F5F5F5):レベル1の聖職者。国の特性により亡霊召喚を行える|
***兵士
|名称|種別|コスト|&gt;|雇用条件|指揮枠|行軍|
|BGCOLOR(#F5F5F5):Kourete|歩兵&amp;ref(Nation/Sacred.jpg,nolink,25x25,Sacred);|&amp;ref(Nation/C_Gold.jpg,nolink,25x25,Gold);28&amp;ref(Nation/C_Resource.jpg,nolink,25x25,Resource);23&amp;ref(Nation/C_Recruitment.jpg,nolink,25x25,Recruitment Point);36|&amp;ref(Nation/R_Capital.jpg,nolink,25x25,National Capital);|&amp;ref(Spell/P_Holy.jpg,nolink,25x25,Temple Needed);|&amp;ref(Nation/MagicLead.jpg,nolink,25x25,Magic Being);|12&amp;ref(Nation/Poor-Amphibian.jpg,nolink,25x25,Poor Amphibian);|
|~|&gt;|&gt;|&gt;|&gt;|&gt;|BGCOLOR(#F5F5F5):長剣と盾を持つ歩兵。祝福を受けると即座に狂戦状態に|
|BGCOLOR(#F5F5F5):Therodian Archer|射手|&amp;ref(Nation/C_Gold.jpg,nolink,25x25,Gold);10&amp;ref(Nation/C_Resource.jpg,nolink,25x25,Resource);7&amp;ref(Nation/C_Recruitment.jpg,nolink,25x25,Recruitment Point);9|&amp;ref(Nation/R_Coast-Fort.jpg,nolink,25x25,Coastal Fortress);||&amp;ref(Nation/LivingLead.jpg,nolink,25x25,Living);|14|
|~|&gt;|&gt;|&gt;|&gt;|&gt;|BGCOLOR(#F5F5F5):短弓を使う弓兵。平凡な性能|
|BGCOLOR(#F5F5F5):Therodian Peltast|歩兵|&amp;ref(Nation/C_Gold.jpg,nolink,25x25,Gold);10&amp;ref(Nation/C_Resource.jpg,nolink,25x25,Resource);5&amp;ref(Nation/C_Recruitment.jpg,nolink,25x25,Recruitment Point);9|&amp;ref(Nation/R_Coast-Fort.jpg,nolink,25x25,Coastal Fortress);||&amp;ref(Nation/LivingLead.jpg,nolink,25x25,Living);|14|
|~|&gt;|&gt;|&gt;|&gt;|&gt;|BGCOLOR(#F5F5F5):槍、投槍、盾を持つ軽歩兵。資源不足でもある程度は出せる|
|BGCOLOR(#F5F5F5):Therodian Hoplite|歩兵|&amp;ref(Nation/C_Gold.jpg,nolink,25x25,Gold);10&amp;ref(Nation/C_Resource.jpg,nolink,25x25,Resource);31&amp;ref(Nation/C_Recruitment.jpg,nolink,25x25,Recruitment Point);9|&amp;ref(Nation/R_Coast-Fort.jpg,nolink,25x25,Coastal Fortress);||&amp;ref(Nation/LivingLead.jpg,nolink,25x25,Living);|10|
|~|&gt;|&gt;|&gt;|&gt;|&gt;|BGCOLOR(#F5F5F5):長槍と盾を持つ重歩兵。丈夫だが量産は困難|
|BGCOLOR(#F5F5F5):Korybant|歩兵&amp;ref(Nation/Sacred.jpg,nolink,25x25,Sacred);|&amp;ref(Nation/C_Gold.jpg,nolink,25x25,Gold);20&amp;ref(Nation/C_Resource.jpg,nolink,25x25,Resource);23&amp;ref(Nation/C_Recruitment.jpg,nolink,25x25,Recruitment Point);23|&amp;ref(Nation/R_Coast-Fort.jpg,nolink,25x25,Coastal Fortress);|&amp;ref(Spell/P_Holy.jpg,nolink,25x25,Temple Needed);|&amp;ref(Nation/LivingLead.jpg,nolink,25x25,Living);|12|
|~|&gt;|&gt;|&gt;|&gt;|&gt;|BGCOLOR(#F5F5F5):小剣と盾を持つ歩兵。効果は落ちるが祝福時の狂戦状態は共通|
|BGCOLOR(#F5F5F5):Spectral Archer|射手|&amp;ref(Nation/C_Gold.jpg,nolink,25x25,Gold);0&amp;ref(Nation/C_Resource.jpg,nolink,25x25,Resource);1&amp;ref(Nation/C_Recruitment.jpg,nolink,25x25,Recruitment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Fortress);&amp;ref(Nation/R_Fort.jpg,nolink,25x25,Land Fortress);）||&amp;ref(Nation/UndeadLead.jpg,nolink,25x25,Undead/Demon);|20&amp;ref(Nation/Floating.jpg,nolink,25x25,Floating);&amp;ref(Nation/Amphibian.jpg,nolink,25x25,Amphibian);|
|~|&gt;|&gt;|&gt;|&gt;|&gt;|BGCOLOR(#F5F5F5):亡霊の弓兵。海中でも嵐でも撃てるが抵抗される矢を放つ|
|BGCOLOR(#F5F5F5):Spectral Peltast|歩兵|&amp;ref(Nation/C_Gold.jpg,nolink,25x25,Gold);0&amp;ref(Nation/C_Resource.jpg,nolink,25x25,Resource);1&amp;ref(Nation/C_Recruitment.jpg,nolink,25x25,Recruitment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Fortress);&amp;ref(Nation/R_Fort.jpg,nolink,25x25,Land Fortress);）||&amp;ref(Nation/UndeadLead.jpg,nolink,25x25,Undead/Demon);|20&amp;ref(Nation/Floating.jpg,nolink,25x25,Floating);&amp;ref(Nation/Amphibian.jpg,nolink,25x25,Amphibian);|
|~|&gt;|&gt;|&gt;|&gt;|&gt;|BGCOLOR(#F5F5F5):槍、投槍、盾を持つ亡霊。霊体のため魔法攻撃以外にはよく耐える|
|BGCOLOR(#F5F5F5):Spectral Hoplite|歩兵|&amp;ref(Nation/C_Gold.jpg,nolink,25x25,Gold);0&amp;ref(Nation/C_Resource.jpg,nolink,25x25,Resource);1&amp;ref(Nation/C_Recruitment.jpg,nolink,25x25,Recruitment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Fortress);&amp;ref(Nation/R_Fort.jpg,nolink,25x25,Land Fortress);）||&amp;ref(Nation/UndeadLead.jpg,nolink,25x25,Undead/Demon);|20&amp;ref(Nation/Floating.jpg,nolink,25x25,Floating);&amp;ref(Nation/Amphibian.jpg,nolink,25x25,Amphibian);|
|~|&gt;|&gt;|&gt;|&gt;|&gt;|BGCOLOR(#F5F5F5):長槍と盾を持つ亡霊。防具はないがHP自体が高くなっている|
|BGCOLOR(#F5F5F5):Spectral Kourete|歩兵&amp;ref(Nation/Sacred.jpg,nolink,25x25,Sacred);|&amp;ref(Nation/C_Gold.jpg,nolink,25x25,Gold);0&amp;ref(Nation/C_Resource.jpg,nolink,25x25,Resource);1&amp;ref(Nation/C_Recruitment.jpg,nolink,25x25,Recruitment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Fortress);&amp;ref(Nation/R_Fort.jpg,nolink,25x25,Land Fortress);）|&amp;ref(Spell/P_Holy.jpg,nolink,25x25,Temple Needed);|&amp;ref(Nation/UndeadLead.jpg,nolink,25x25,Undead/Demon);|20&amp;ref(Nation/Floating.jpg,nolink,25x25,Floating);&amp;ref(Nation/Amphibian.jpg,nolink,25x25,Amphibian);|
|~|&gt;|&gt;|&gt;|&gt;|&gt;|BGCOLOR(#F5F5F5):長剣と盾を持つ亡霊。性質は生前同様だがこちらは海中も平気|
**守備隊
|種別|指揮官|兵士|備考|
|水中下位|Spectral Commander|Spectral Peltast:10　Spectral Archer:5||
|水中上位|Ephor|Spectral Hoplite:10||
|陸上下位|Therodian Commander|Therodian Peltast:10　Therodian Archer:10||
|陸上上位|Therodian Commander|Therodian Hoplite:10||
|全域要塞|Ephor|Spectral Archer:10||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|名称|建造費|工期|管理力|指揮官雇用|兵士雇用|食糧庫|守備隊倍率|防壁強度|
|Rock Walls|600|5|15|+0|+50%|100|1|100|
|Fortress|300|2|30|+1|+75%|500|2|250|
|Castle|300|2|45|+1|+100%|1500|3|500|
***研究所と寺院
|設備|費用|特殊効果|
|研究所|500||
|寺院|400||
**魔法
***魔法資源
|魔法土地|Telkhinis|
|宝石収入|&amp;ref(Spell/V_Air.jpg,nolink,25x25,Air Gem);1&amp;ref(Spell/V_Water.jpg,nolink,25x25,Water Gem);1&amp;ref(Spell/V_Earth.jpg,nolink,25x25,Earth Gem);3&amp;ref(Spell/V_Death.jpg,nolink,25x25,Death Gem);1|
|特殊機能||
***魔法技能
|名称|雇用|固定魔力|変動魔力|研究力|特殊能力|
|Melia|&amp;ref(Nation/R_UW-Fort.jpg,nolink,25x25,Underwater Fortress);&amp;ref(Nation/R_Coast-Fort.jpg,nolink,25x25,Coastal Fortress);|&amp;ref(Spell/P_Nature.jpg,nolink,25x25,Nature);1&amp;ref(Spell/P_Holy.jpg,nolink,25x25,Holy);1|&amp;ref(Spell/P_Air.jpg,nolink,25x25,Air);&amp;ref(Spell/P_Water.jpg,nolink,25x25,Water);&amp;ref(Spell/P_Earth.jpg,nolink,25x25,Earth);+1:100%|&amp;ref(Spell/P_Research.jpg,nolink,25x25,Research);9|&amp;ref(Nation/Sacred.jpg,nolink,25x25,Sacred);|
|Hekateride|&amp;ref(Nation/R_Capital.jpg,nolink,25x25,National Capital);|&amp;ref(Spell/P_Water.jpg,nolink,25x25,Water);2&amp;ref(Spell/P_Nature.jpg,nolink,25x25,Nature);3&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acred.jpg,nolink,25x25,Sacred);|
|Daktyl|&amp;ref(Nation/R_Capital.jpg,nolink,25x25,National Capital);|&amp;ref(Spell/P_Air.jpg,nolink,25x25,Air);1&amp;ref(Spell/P_Water.jpg,nolink,25x25,Water);1&amp;ref(Spell/P_Earth.jpg,nolink,25x25,Earth);2|&amp;ref(Spell/P_Fire.jpg,nolink,25x25,Fire);&amp;ref(Spell/P_Air.jpg,nolink,25x25,Air);&amp;ref(Spell/P_Water.jpg,nolink,25x25,Water);&amp;ref(Spell/P_Earth.jpg,nolink,25x25,Earth);&amp;ref(Spell/P_Death.jpg,nolink,25x25,Death);+1:100%&amp;br;&amp;ref(Spell/P_Fire.jpg,nolink,25x25,Fire);&amp;ref(Spell/P_Air.jpg,nolink,25x25,Air);&amp;ref(Spell/P_Water.jpg,nolink,25x25,Water);&amp;ref(Spell/P_Earth.jpg,nolink,25x25,Earth);&amp;ref(Spell/P_Death.jpg,nolink,25x25,Death);+1:10%|&amp;ref(Spell/P_Research.jpg,nolink,25x25,Research);15+|&amp;ref(Nation/Master-Smith.jpg,nolink,25x25,Master Smith (1));&amp;ref(Nation/Sacred.jpg,nolink,25x25,Sacred);|
|Kabeiros|&amp;ref(Nation/R_Coast-Fort.jpg,nolink,25x25,Coastal Fortress);|&amp;ref(Spell/P_Earth.jpg,nolink,25x25,Earth);1|&amp;ref(Spell/P_Fire.jpg,nolink,25x25,Fire);&amp;ref(Spell/P_Air.jpg,nolink,25x25,Air);&amp;ref(Spell/P_Water.jpg,nolink,25x25,Water);&amp;ref(Spell/P_Earth.jpg,nolink,25x25,Earth);+1:100%|&amp;ref(Spell/P_Research.jpg,nolink,25x25,Research);9|&amp;ref(Nation/Forge-Bonus.jpg,nolink,25x25,Forge Bonus (1));&amp;ref(Nation/Resource-Bonus.jpg,nolink,25x25,Resource Bonus (5));&amp;ref(Nation/Sacred.jpg,nolink,25x25,Sacred);|
|Ephor|&amp;ref(Nation/Dominion-Free-Spawn.jpg,nolink,25x25,Dominion Automatic Generation (Free));（&amp;ref(Nation/R_UW-Fort.jpg,nolink,25x25,Underwater Fortress);&amp;ref(Nation/R_Fort.jpg,nolink,25x25,Land Fortress);）|&amp;ref(Spell/P_Holy.jpg,nolink,25x25,Holy);1|||&amp;ref(Nation/Sacred.jpg,nolink,25x25,Sacred);|
|Spectral Philosopher|&amp;ref(Nation/Dominion-Free-Spawn.jpg,nolink,25x25,Dominion Automatic Generation (Free));（&amp;ref(Nation/R_UW-Fort.jpg,nolink,25x25,Underwater Fortress);&amp;ref(Nation/R_Fort.jpg,nolink,25x25,Land Fortress);）|||&amp;ref(Spell/P_Research.jpg,nolink,25x25,Research);10|&amp;ref(Nation/Philosopher.jpg,nolink,25x25,Philosopher (2));|
***固有呪文
|領域|名称|主系統|副系統|消費|使用場面|簡易分類|
|Conjuration Lv0|Call Ephor|&amp;ref(Spell/P_Death.jpg,nolink,25x25,Death);1||&amp;ref(Spell/V_Death.jpg,nolink,25x25,Death Gem);7|儀式/水陸両用|指揮官召喚|
|~|~|&gt;|&gt;|&gt;|&gt;|下級聖職者の霊Ephorを召喚します|
|Conjuration Lv0|Call Spectral Philosopher|&amp;ref(Spell/P_Death.jpg,nolink,25x25,Death);1||&amp;ref(Spell/V_Death.jpg,nolink,25x25,Death Gem);11|儀式/水陸両用|指揮官召喚|
|~|~|&gt;|&gt;|&gt;|&gt;|怠惰な地での研究を得意とするSpectral Philosopherを召喚します|
|Conjuration Lv5|Summon Hound of Twilight|&amp;ref(Spell/P_Earth.jpg,nolink,25x25,Earth);2|&amp;ref(Spell/P_Death.jpg,nolink,25x25,Death);1|&amp;ref(Spell/V_Earth.jpg,nolink,25x25,Earth Gem);4|儀式/陸上専用|兵士召喚|
|~|~|&gt;|&gt;|&gt;|&gt;|双頭の猟犬Hound of Twilightを1体召喚します|
|Conjuration Lv5|Procession of the Underworld|&amp;ref(Spell/P_Death.jpg,nolink,25x25,Death);3||&amp;ref(Spell/V_Death.jpg,nolink,25x25,Death Gem);15|儀式/陸上専用|兵士召喚|
|~|~|&gt;|&gt;|&gt;|&gt;|破滅の炎の松明を持つ冥界の精霊Lampadを12体召喚します|
|Conjuration Lv6|Bind Keres|&amp;ref(Spell/P_Death.jpg,nolink,25x25,Death);2||&amp;ref(Spell/V_Death.jpg,nolink,25x25,Death Gem);9|儀式/陸上専用|兵士召喚|
|~|~|&gt;|&gt;|&gt;|&gt;|透明な恐るべき女悪魔Kerを3体召喚します|
|Conjuration Lv8|Summon Telkhine|&amp;ref(Spell/P_Water.jpg,nolink,25x25,Water);5|&amp;ref(Spell/P_Air.jpg,nolink,25x25,Air);2|&amp;ref(Spell/V_Water.jpg,nolink,25x25,Water Gem);69|儀式/水陸両用|指揮官召喚|
|~|~|&gt;|&gt;|&gt;|&gt;|強大なる海の神霊Telkhineを召喚します|
|Construction Lv7|Forge Brass Bull|&amp;ref(Spell/P_Fire.jpg,nolink,25x25,Fire);3|&amp;ref(Spell/P_Earth.jpg,nolink,25x25,Earth);3|&amp;ref(Spell/V_Fire.jpg,nolink,25x25,Fire Gem);30|儀式/陸上専用|兵士召喚|
|~|~|&gt;|&gt;|&gt;|&gt;|炎を吐く真鍮の牛Khalkotaurosを1体召喚します|
|Enchantment Lv6|Sow Dragon Teeth|&amp;ref(Spell/P_Earth.jpg,nolink,25x25,Earth);2||&amp;ref(Spell/V_Earth.jpg,nolink,25x25,Earth Gem);1|戦闘/陸上専用|一時的召喚|
|~|~|&gt;|&gt;|&gt;|&gt;|魔法の武具に身を包む戦士Spartaeを10体召喚します|
***固有アイテム
なし
**聖職
***支配圏特殊効果
住民を殺害、要塞で幽霊の兵士を自動生産
***聖職者特殊能力
アンデッドの聖職者全てにReanimator Priest能力を追加
</v>
      </c>
    </row>
    <row r="34" spans="1:29" x14ac:dyDescent="0.15">
      <c r="A34" t="s">
        <v>2908</v>
      </c>
      <c r="Z34" t="str">
        <f t="shared" si="0"/>
        <v>|</v>
      </c>
      <c r="AA34" t="str">
        <f t="shared" ref="AA34:AA59" ca="1" si="3">IF(B34&lt;&gt;"",CONCATENATE("|",IF(D34="L","BGCOLOR(#FAEBD7):",IF(D34="S","BGCOLOR(#F0F8FF):","")),"[[''",B34,"''&gt;./",SUBSTITUTE(B34,"å","a"),"]]",IF(MOD(ROW(A34)-IF(A34="EA",1,IF(A34="MA",1+COUNTIF(A:A,"EA"),1+COUNTIF(A:A,"EA")+COUNTIF(A:A,"MA"))),5)=0,"|"&amp;CHAR(10)&amp;CONCATENATE(INDIRECT("R"&amp;ROW(A34)-4&amp;"C"&amp;COLUMN($Z$1),FALSE),INDIRECT("R"&amp;ROW(A34)-3&amp;"C"&amp;COLUMN($Z$1),FALSE),INDIRECT("R"&amp;ROW(A34)-2&amp;"C"&amp;COLUMN($Z$1),FALSE),INDIRECT("R"&amp;ROW(A34)-1&amp;"C"&amp;COLUMN($Z$1),FALSE),INDIRECT("R"&amp;ROW(A34)&amp;"C"&amp;COLUMN($Z$1),FALSE),"|",CHAR(10)),"")),"|"&amp;IF(MOD(ROW(A34)-IF(A34="EA",1,IF(A34="MA",1+COUNTIF(A:A,"EA"),1+COUNTIF(A:A,"EA")+COUNTIF(A:A,"MA"))),5)=0,"|"&amp;CHAR(10)&amp;CONCATENATE(INDIRECT("R"&amp;ROW(A34)-4&amp;"C"&amp;COLUMN($Z$1),FALSE),INDIRECT("R"&amp;ROW(A34)-3&amp;"C"&amp;COLUMN($Z$1),FALSE),INDIRECT("R"&amp;ROW(A34)-2&amp;"C"&amp;COLUMN($Z$1),FALSE),INDIRECT("R"&amp;ROW(A34)-1&amp;"C"&amp;COLUMN($Z$1),FALSE),INDIRECT("R"&amp;ROW(A34)&amp;"C"&amp;COLUMN($Z$1),FALSE),"|",CHAR(10)),""))</f>
        <v>|</v>
      </c>
      <c r="AB34"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|BGCOLOR(#FAEBD7):[[''Xibalba''&gt;./Xibalba]]|BGCOLOR(#FAEBD7):[[''Mekone''&gt;./Mekone]]|BGCOLOR(#F0F8FF):[[''Atlantis''&gt;./Atlantis]]|BGCOLOR(#F0F8FF):[[''R'lyeh''&gt;./R'lyeh]]|BGCOLOR(#F0F8FF):[[''Pelagia''&gt;./Pelagia]]|
|BGCOLOR(#FDFDFD):[[&amp;ref(Xibalba.jpg,nolink,50x65,Xibalba, Vigil of the Sun);&gt;./Xibalba]]|BGCOLOR(#FDFDFD):[[&amp;ref(Mekone.jpg,nolink,50x65,Mekone, Brazen Giants);&gt;./Mekone]]|BGCOLOR(#FDFDFD):[[&amp;ref(Atlantis.jpg,nolink,50x65,Atlantis, Emergence of the Deep Ones);&gt;./Atlantis]]|BGCOLOR(#FDFDFD):[[&amp;ref(R'lyeh.jpg,nolink,50x65,R'lyeh, Time of Aboleths);&gt;./R'lyeh]]|BGCOLOR(#FDFDFD):[[&amp;ref(Pelagia.jpg,nolink,50x65,Pelagia, Pearl Kings);&gt;./Pelagia]]|
|BGCOLOR(#F0F8FF):[[''Oceania''&gt;./Oceania]]|BGCOLOR(#F0F8FF):[[''Therodos''&gt;./Therodos]]|</v>
      </c>
      <c r="AC34" t="e">
        <f ca="1">CONCATENATE("*",B34,", ",C34,CHAR(10),E34,CHAR(10),"**国勢",CHAR(10),"|種族|",F34,"|",CHAR(10),"|経済|",G34,"|",CHAR(10),"|気候|",IF(H34&lt;&gt;"",REPT(SUBSTITUTE(SUBSTITUTE(LEFT(H34,4),"Heat","&amp;ref(Spell/S_Heat.jpg,nolink,25x25,Heat);"),"Cold","&amp;ref(Spell/S_Cold.jpg,nolink,25x25,Cold);"),RIGHT(H34,1)),""),"|",CHAR(10),"|祝福|",SUBSTITUTE(SUBSTITUTE(SUBSTITUTE(SUBSTITUTE(SUBSTITUTE(SUBSTITUTE(SUBSTITUTE(SUBSTITUTE(J34,"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34&amp;" "&amp;B34&amp;" 指揮官 S",Troops!$A:$A,0)&amp;":AJ"&amp;MATCH(A34&amp;" "&amp;B34&amp;" 指揮官 E",Troops!$A:$A,0))),myConcat(INDIRECT("Troops!AJ"&amp;MATCH(A34&amp;" "&amp;B34&amp;" 指揮官 S",Troops!$A:$A,0)))),CHAR(10),"***兵士",CHAR(10),"|名称|種別|コスト|&gt;|雇用条件|指揮枠|行軍|",CHAR(10),IFERROR(myConcat(INDIRECT("Troops!AJ"&amp;MATCH(A34&amp;" "&amp;B34&amp;" 兵士 S",Troops!$A:$A,0)&amp;":AJ"&amp;MATCH(A34&amp;" "&amp;B34&amp;" 兵士 E",Troops!$A:$A,0))),myConcat(INDIRECT("Troops!AJ"&amp;MATCH(A34&amp;" "&amp;B34&amp;" 指揮官 S",Troops!$A:$A,0)))),"**守備隊",CHAR(10),"|種別|指揮官|兵士|備考|",CHAR(10),IFERROR(myConcat(INDIRECT("Defence!H"&amp;MATCH(A34&amp;" "&amp;B34&amp;" S",Defence!$A:$A,0)&amp;":H"&amp;MATCH(A34&amp;" "&amp;B34&amp;" E",Defence!$A:$A,0))),myConcat(INDIRECT("Defence!H"&amp;MATCH(A34&amp;" "&amp;B34&amp;" S",Defence!$A:$A,0)))),CHAR(10),"**建造物",CHAR(10),"***首都要塞",CHAR(10),"|名称|管理力|指揮官雇用|兵士雇用|食糧庫|守備隊倍率|防壁強度|",CHAR(10),VLOOKUP(L34,Fort!$D:$M,10,FALSE),CHAR(10),"***陸上要塞",CHAR(10),"|名称|建造費|工期|管理力|指揮官雇用|兵士雇用|食糧庫|守備隊倍率|防壁強度|",CHAR(10),IF(R34="",IFERROR(myConcat(INDIRECT("Fort!N"&amp;MATCH(M34&amp;"1",Fort!$A:$A,0)&amp;":N"&amp;MATCH(M34&amp;O34,Fort!$A:$A,0))),myConcat(INDIRECT("Fort!N"&amp;MATCH(N34&amp;"1",Fort!$A:$A,0)))),IFERROR(myConcat(INDIRECT("Fort!O"&amp;MATCH(M34&amp;"1",Fort!$A:$A,0)&amp;":O"&amp;MATCH(M34&amp;O34,Fort!$A:$A,0))),myConcat(INDIRECT("Fort!O"&amp;MATCH(N34&amp;"1",Fort!$A:$A,0))))),CHAR(10),"***水中要塞",CHAR(10),IF(R34="",IFERROR("|名称|建造費|工期|管理力|指揮官雇用|兵士雇用|食糧庫|守備隊倍率|防壁強度|"&amp;CHAR(10)&amp;IFERROR(myConcat(INDIRECT("Fort!N"&amp;MATCH(N34&amp;"1",Fort!$A:$A,0)&amp;":N"&amp;MATCH(N34&amp;P34,Fort!$A:$A,0))),myConcat(INDIRECT("Fort!N"&amp;MATCH(N34&amp;"1",Fort!$A:$A,0)))),"建造不可"),IFERROR("|名称|建造費|工期|管理力|指揮官雇用|兵士雇用|食糧庫|守備隊倍率|防壁強度|"&amp;CHAR(10)&amp;IFERROR(myConcat(INDIRECT("Fort!O"&amp;MATCH(N34&amp;"1",Fort!$A:$A,0)&amp;":O"&amp;MATCH(N34&amp;P34,Fort!$A:$A,0))),myConcat(INDIRECT("Fort!O"&amp;MATCH(N34&amp;"1",Fort!$A:$A,0)))),"建造不可")),CHAR(10),"***研究所と寺院",CHAR(10),"|設備|費用|特殊効果|",CHAR(10),"|研究所|",IF(S34&lt;&gt;500,"''"&amp;S34&amp;"''",S34),"|",T34,"|",CHAR(10),"|寺院|",IF(U34&lt;&gt;400,"''"&amp;U34&amp;"''",U34),"|",V34,"|",CHAR(10),"**魔法",CHAR(10),"***魔法資源",CHAR(10),"|魔法土地|",W34,"|",CHAR(10),"|宝石収入|",SUBSTITUTE(SUBSTITUTE(SUBSTITUTE(SUBSTITUTE(SUBSTITUTE(SUBSTITUTE(SUBSTITUTE(SUBSTITUTE(X34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Slave);"),"|",CHAR(10),"|特殊機能|",Y34,"|",CHAR(10),"***魔法技能",CHAR(10),"|名称|雇用|固定魔力|変動魔力|研究力|特殊能力|",CHAR(10),IFERROR(myConcat(INDIRECT("MagicSkill!AM"&amp;MATCH(A34&amp;" "&amp;B34&amp;" S",MagicSkill!$A:$A,0)&amp;":AM"&amp;MATCH(A34&amp;" "&amp;B34&amp;" E",MagicSkill!$A:$A,0))),myConcat(INDIRECT("MagicSkill!AM"&amp;MATCH(A34&amp;" "&amp;B34&amp;" S",MagicSkill!$A:$A,0)))),CHAR(10),"***固有呪文",CHAR(10),IFERROR(CHAR(10)&amp;"|領域|名称|主系統|副系統|消費|使用場面|簡易分類|"&amp;CHAR(10)&amp;IFERROR(myConcat(INDIRECT("NationalSpellWork!E"&amp;MATCH(A34&amp;" "&amp;B34&amp;" S",NationalSpellWork!$A:$A,0)&amp;":E"&amp;MATCH(A34&amp;" "&amp;B34&amp;" E",NationalSpellWork!$A:$A,0))),myConcat(INDIRECT("NationalSpellWork!E"&amp;MATCH(A34&amp;" "&amp;B34&amp;" S",NationalSpellWork!$A:$A,0)))),"なし"),CHAR(10),"***固有アイテム",CHAR(10),IFERROR(IFERROR(myConcat(INDIRECT("NationalItemWork!E"&amp;MATCH(A34&amp;" "&amp;B34&amp;" S",NationalItemWork!$A:$A,0)&amp;":E"&amp;MATCH(A34&amp;" "&amp;B34&amp;" E",NationalItemWork!$A:$A,0))),myConcat(INDIRECT("NationalItemWork!E"&amp;MATCH(A34&amp;" "&amp;B34&amp;" S",NationalItemWork!$A:$A,0)))),"なし"),CHAR(10),"**聖職",CHAR(10),"***支配圏特殊効果",CHAR(10),IF(I34&lt;&gt;"",I34,"なし"),CHAR(10),"***聖職者特殊能力",CHAR(10),IF(K34&lt;&gt;"",K34,"なし"),CHAR(10))</f>
        <v>#VALUE!</v>
      </c>
    </row>
    <row r="35" spans="1:29" x14ac:dyDescent="0.15">
      <c r="A35" t="s">
        <v>2908</v>
      </c>
      <c r="Z35" t="str">
        <f t="shared" si="0"/>
        <v>|</v>
      </c>
      <c r="AA35" t="str">
        <f t="shared" ca="1" si="3"/>
        <v>|</v>
      </c>
      <c r="AB35"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|BGCOLOR(#FAEBD7):[[''Xibalba''&gt;./Xibalba]]|BGCOLOR(#FAEBD7):[[''Mekone''&gt;./Mekone]]|BGCOLOR(#F0F8FF):[[''Atlantis''&gt;./Atlantis]]|BGCOLOR(#F0F8FF):[[''R'lyeh''&gt;./R'lyeh]]|BGCOLOR(#F0F8FF):[[''Pelagia''&gt;./Pelagia]]|
|BGCOLOR(#FDFDFD):[[&amp;ref(Xibalba.jpg,nolink,50x65,Xibalba, Vigil of the Sun);&gt;./Xibalba]]|BGCOLOR(#FDFDFD):[[&amp;ref(Mekone.jpg,nolink,50x65,Mekone, Brazen Giants);&gt;./Mekone]]|BGCOLOR(#FDFDFD):[[&amp;ref(Atlantis.jpg,nolink,50x65,Atlantis, Emergence of the Deep Ones);&gt;./Atlantis]]|BGCOLOR(#FDFDFD):[[&amp;ref(R'lyeh.jpg,nolink,50x65,R'lyeh, Time of Aboleths);&gt;./R'lyeh]]|BGCOLOR(#FDFDFD):[[&amp;ref(Pelagia.jpg,nolink,50x65,Pelagia, Pearl Kings);&gt;./Pelagia]]|
|BGCOLOR(#F0F8FF):[[''Oceania''&gt;./Oceania]]|BGCOLOR(#F0F8FF):[[''Therodos''&gt;./Therodos]]||</v>
      </c>
      <c r="AC35" t="e">
        <f ca="1">CONCATENATE("*",B35,", ",C35,CHAR(10),E35,CHAR(10),"**国勢",CHAR(10),"|種族|",F35,"|",CHAR(10),"|経済|",G35,"|",CHAR(10),"|気候|",IF(H35&lt;&gt;"",REPT(SUBSTITUTE(SUBSTITUTE(LEFT(H35,4),"Heat","&amp;ref(Spell/S_Heat.jpg,nolink,25x25,Heat);"),"Cold","&amp;ref(Spell/S_Cold.jpg,nolink,25x25,Cold);"),RIGHT(H35,1)),""),"|",CHAR(10),"|祝福|",SUBSTITUTE(SUBSTITUTE(SUBSTITUTE(SUBSTITUTE(SUBSTITUTE(SUBSTITUTE(SUBSTITUTE(SUBSTITUTE(J35,"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35&amp;" "&amp;B35&amp;" 指揮官 S",Troops!$A:$A,0)&amp;":AJ"&amp;MATCH(A35&amp;" "&amp;B35&amp;" 指揮官 E",Troops!$A:$A,0))),myConcat(INDIRECT("Troops!AJ"&amp;MATCH(A35&amp;" "&amp;B35&amp;" 指揮官 S",Troops!$A:$A,0)))),CHAR(10),"***兵士",CHAR(10),"|名称|種別|コスト|&gt;|雇用条件|指揮枠|行軍|",CHAR(10),IFERROR(myConcat(INDIRECT("Troops!AJ"&amp;MATCH(A35&amp;" "&amp;B35&amp;" 兵士 S",Troops!$A:$A,0)&amp;":AJ"&amp;MATCH(A35&amp;" "&amp;B35&amp;" 兵士 E",Troops!$A:$A,0))),myConcat(INDIRECT("Troops!AJ"&amp;MATCH(A35&amp;" "&amp;B35&amp;" 指揮官 S",Troops!$A:$A,0)))),"**守備隊",CHAR(10),"|種別|指揮官|兵士|備考|",CHAR(10),IFERROR(myConcat(INDIRECT("Defence!H"&amp;MATCH(A35&amp;" "&amp;B35&amp;" S",Defence!$A:$A,0)&amp;":H"&amp;MATCH(A35&amp;" "&amp;B35&amp;" E",Defence!$A:$A,0))),myConcat(INDIRECT("Defence!H"&amp;MATCH(A35&amp;" "&amp;B35&amp;" S",Defence!$A:$A,0)))),CHAR(10),"**建造物",CHAR(10),"***首都要塞",CHAR(10),"|名称|管理力|指揮官雇用|兵士雇用|食糧庫|守備隊倍率|防壁強度|",CHAR(10),VLOOKUP(L35,Fort!$D:$M,10,FALSE),CHAR(10),"***陸上要塞",CHAR(10),"|名称|建造費|工期|管理力|指揮官雇用|兵士雇用|食糧庫|守備隊倍率|防壁強度|",CHAR(10),IF(R35="",IFERROR(myConcat(INDIRECT("Fort!N"&amp;MATCH(M35&amp;"1",Fort!$A:$A,0)&amp;":N"&amp;MATCH(M35&amp;O35,Fort!$A:$A,0))),myConcat(INDIRECT("Fort!N"&amp;MATCH(N35&amp;"1",Fort!$A:$A,0)))),IFERROR(myConcat(INDIRECT("Fort!O"&amp;MATCH(M35&amp;"1",Fort!$A:$A,0)&amp;":O"&amp;MATCH(M35&amp;O35,Fort!$A:$A,0))),myConcat(INDIRECT("Fort!O"&amp;MATCH(N35&amp;"1",Fort!$A:$A,0))))),CHAR(10),"***水中要塞",CHAR(10),IF(R35="",IFERROR("|名称|建造費|工期|管理力|指揮官雇用|兵士雇用|食糧庫|守備隊倍率|防壁強度|"&amp;CHAR(10)&amp;IFERROR(myConcat(INDIRECT("Fort!N"&amp;MATCH(N35&amp;"1",Fort!$A:$A,0)&amp;":N"&amp;MATCH(N35&amp;P35,Fort!$A:$A,0))),myConcat(INDIRECT("Fort!N"&amp;MATCH(N35&amp;"1",Fort!$A:$A,0)))),"建造不可"),IFERROR("|名称|建造費|工期|管理力|指揮官雇用|兵士雇用|食糧庫|守備隊倍率|防壁強度|"&amp;CHAR(10)&amp;IFERROR(myConcat(INDIRECT("Fort!O"&amp;MATCH(N35&amp;"1",Fort!$A:$A,0)&amp;":O"&amp;MATCH(N35&amp;P35,Fort!$A:$A,0))),myConcat(INDIRECT("Fort!O"&amp;MATCH(N35&amp;"1",Fort!$A:$A,0)))),"建造不可")),CHAR(10),"***研究所と寺院",CHAR(10),"|設備|費用|特殊効果|",CHAR(10),"|研究所|",IF(S35&lt;&gt;500,"''"&amp;S35&amp;"''",S35),"|",T35,"|",CHAR(10),"|寺院|",IF(U35&lt;&gt;400,"''"&amp;U35&amp;"''",U35),"|",V35,"|",CHAR(10),"**魔法",CHAR(10),"***魔法資源",CHAR(10),"|魔法土地|",W35,"|",CHAR(10),"|宝石収入|",SUBSTITUTE(SUBSTITUTE(SUBSTITUTE(SUBSTITUTE(SUBSTITUTE(SUBSTITUTE(SUBSTITUTE(SUBSTITUTE(X35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Slave);"),"|",CHAR(10),"|特殊機能|",Y35,"|",CHAR(10),"***魔法技能",CHAR(10),"|名称|雇用|固定魔力|変動魔力|研究力|特殊能力|",CHAR(10),IFERROR(myConcat(INDIRECT("MagicSkill!AM"&amp;MATCH(A35&amp;" "&amp;B35&amp;" S",MagicSkill!$A:$A,0)&amp;":AM"&amp;MATCH(A35&amp;" "&amp;B35&amp;" E",MagicSkill!$A:$A,0))),myConcat(INDIRECT("MagicSkill!AM"&amp;MATCH(A35&amp;" "&amp;B35&amp;" S",MagicSkill!$A:$A,0)))),CHAR(10),"***固有呪文",CHAR(10),IFERROR(CHAR(10)&amp;"|領域|名称|主系統|副系統|消費|使用場面|簡易分類|"&amp;CHAR(10)&amp;IFERROR(myConcat(INDIRECT("NationalSpellWork!E"&amp;MATCH(A35&amp;" "&amp;B35&amp;" S",NationalSpellWork!$A:$A,0)&amp;":E"&amp;MATCH(A35&amp;" "&amp;B35&amp;" E",NationalSpellWork!$A:$A,0))),myConcat(INDIRECT("NationalSpellWork!E"&amp;MATCH(A35&amp;" "&amp;B35&amp;" S",NationalSpellWork!$A:$A,0)))),"なし"),CHAR(10),"***固有アイテム",CHAR(10),IFERROR(IFERROR(myConcat(INDIRECT("NationalItemWork!E"&amp;MATCH(A35&amp;" "&amp;B35&amp;" S",NationalItemWork!$A:$A,0)&amp;":E"&amp;MATCH(A35&amp;" "&amp;B35&amp;" E",NationalItemWork!$A:$A,0))),myConcat(INDIRECT("NationalItemWork!E"&amp;MATCH(A35&amp;" "&amp;B35&amp;" S",NationalItemWork!$A:$A,0)))),"なし"),CHAR(10),"**聖職",CHAR(10),"***支配圏特殊効果",CHAR(10),IF(I35&lt;&gt;"",I35,"なし"),CHAR(10),"***聖職者特殊能力",CHAR(10),IF(K35&lt;&gt;"",K35,"なし"),CHAR(10))</f>
        <v>#VALUE!</v>
      </c>
    </row>
    <row r="36" spans="1:29" x14ac:dyDescent="0.15">
      <c r="A36" t="s">
        <v>2908</v>
      </c>
      <c r="Z36" t="str">
        <f t="shared" si="0"/>
        <v>|</v>
      </c>
      <c r="AA36" t="str">
        <f t="shared" ca="1" si="3"/>
        <v xml:space="preserve">||
|BGCOLOR(#FDFDFD):[[&amp;ref(Oceania.jpg,nolink,50x65,Oceania, Coming of the Capricorns);&gt;./Oceania]]|BGCOLOR(#FDFDFD):[[&amp;ref(Therodos.jpg,nolink,50x65,Therodos, Telkhine Spectre);&gt;./Therodos]]||||
</v>
      </c>
      <c r="AB36" t="str">
        <f t="shared" ca="1" si="2"/>
        <v xml:space="preserve">|CENTER:130|CENTER:130|CENTER:130|CENTER:130|CENTER:130|c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|BGCOLOR(#FAEBD7):[[''Xibalba''&gt;./Xibalba]]|BGCOLOR(#FAEBD7):[[''Mekone''&gt;./Mekone]]|BGCOLOR(#F0F8FF):[[''Atlantis''&gt;./Atlantis]]|BGCOLOR(#F0F8FF):[[''R'lyeh''&gt;./R'lyeh]]|BGCOLOR(#F0F8FF):[[''Pelagia''&gt;./Pelagia]]|
|BGCOLOR(#FDFDFD):[[&amp;ref(Xibalba.jpg,nolink,50x65,Xibalba, Vigil of the Sun);&gt;./Xibalba]]|BGCOLOR(#FDFDFD):[[&amp;ref(Mekone.jpg,nolink,50x65,Mekone, Brazen Giants);&gt;./Mekone]]|BGCOLOR(#FDFDFD):[[&amp;ref(Atlantis.jpg,nolink,50x65,Atlantis, Emergence of the Deep Ones);&gt;./Atlantis]]|BGCOLOR(#FDFDFD):[[&amp;ref(R'lyeh.jpg,nolink,50x65,R'lyeh, Time of Aboleths);&gt;./R'lyeh]]|BGCOLOR(#FDFDFD):[[&amp;ref(Pelagia.jpg,nolink,50x65,Pelagia, Pearl Kings);&gt;./Pelagia]]|
|BGCOLOR(#F0F8FF):[[''Oceania''&gt;./Oceania]]|BGCOLOR(#F0F8FF):[[''Therodos''&gt;./Therodos]]||||
|BGCOLOR(#FDFDFD):[[&amp;ref(Oceania.jpg,nolink,50x65,Oceania, Coming of the Capricorns);&gt;./Oceania]]|BGCOLOR(#FDFDFD):[[&amp;ref(Therodos.jpg,nolink,50x65,Therodos, Telkhine Spectre);&gt;./Therodos]]||||
</v>
      </c>
      <c r="AC36" t="e">
        <f ca="1">CONCATENATE("*",B36,", ",C36,CHAR(10),E36,CHAR(10),"**国勢",CHAR(10),"|種族|",F36,"|",CHAR(10),"|経済|",G36,"|",CHAR(10),"|気候|",IF(H36&lt;&gt;"",REPT(SUBSTITUTE(SUBSTITUTE(LEFT(H36,4),"Heat","&amp;ref(Spell/S_Heat.jpg,nolink,25x25,Heat);"),"Cold","&amp;ref(Spell/S_Cold.jpg,nolink,25x25,Cold);"),RIGHT(H36,1)),""),"|",CHAR(10),"|祝福|",SUBSTITUTE(SUBSTITUTE(SUBSTITUTE(SUBSTITUTE(SUBSTITUTE(SUBSTITUTE(SUBSTITUTE(SUBSTITUTE(J36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36&amp;" "&amp;B36&amp;" 指揮官 S",Troops!$A:$A,0)&amp;":AJ"&amp;MATCH(A36&amp;" "&amp;B36&amp;" 指揮官 E",Troops!$A:$A,0))),myConcat(INDIRECT("Troops!AJ"&amp;MATCH(A36&amp;" "&amp;B36&amp;" 指揮官 S",Troops!$A:$A,0)))),CHAR(10),"***兵士",CHAR(10),"|名称|種別|コスト|&gt;|雇用条件|指揮枠|行軍|",CHAR(10),IFERROR(myConcat(INDIRECT("Troops!AJ"&amp;MATCH(A36&amp;" "&amp;B36&amp;" 兵士 S",Troops!$A:$A,0)&amp;":AJ"&amp;MATCH(A36&amp;" "&amp;B36&amp;" 兵士 E",Troops!$A:$A,0))),myConcat(INDIRECT("Troops!AJ"&amp;MATCH(A36&amp;" "&amp;B36&amp;" 指揮官 S",Troops!$A:$A,0)))),"**守備隊",CHAR(10),"|種別|指揮官|兵士|備考|",CHAR(10),IFERROR(myConcat(INDIRECT("Defence!H"&amp;MATCH(A36&amp;" "&amp;B36&amp;" S",Defence!$A:$A,0)&amp;":H"&amp;MATCH(A36&amp;" "&amp;B36&amp;" E",Defence!$A:$A,0))),myConcat(INDIRECT("Defence!H"&amp;MATCH(A36&amp;" "&amp;B36&amp;" S",Defence!$A:$A,0)))),CHAR(10),"**建造物",CHAR(10),"***首都要塞",CHAR(10),"|名称|管理力|指揮官雇用|兵士雇用|食糧庫|守備隊倍率|防壁強度|",CHAR(10),VLOOKUP(L36,Fort!$D:$M,10,FALSE),CHAR(10),"***陸上要塞",CHAR(10),"|名称|建造費|工期|管理力|指揮官雇用|兵士雇用|食糧庫|守備隊倍率|防壁強度|",CHAR(10),IF(R36="",IFERROR(myConcat(INDIRECT("Fort!N"&amp;MATCH(M36&amp;"1",Fort!$A:$A,0)&amp;":N"&amp;MATCH(M36&amp;O36,Fort!$A:$A,0))),myConcat(INDIRECT("Fort!N"&amp;MATCH(N36&amp;"1",Fort!$A:$A,0)))),IFERROR(myConcat(INDIRECT("Fort!O"&amp;MATCH(M36&amp;"1",Fort!$A:$A,0)&amp;":O"&amp;MATCH(M36&amp;O36,Fort!$A:$A,0))),myConcat(INDIRECT("Fort!O"&amp;MATCH(N36&amp;"1",Fort!$A:$A,0))))),CHAR(10),"***水中要塞",CHAR(10),IF(R36="",IFERROR("|名称|建造費|工期|管理力|指揮官雇用|兵士雇用|食糧庫|守備隊倍率|防壁強度|"&amp;CHAR(10)&amp;IFERROR(myConcat(INDIRECT("Fort!N"&amp;MATCH(N36&amp;"1",Fort!$A:$A,0)&amp;":N"&amp;MATCH(N36&amp;P36,Fort!$A:$A,0))),myConcat(INDIRECT("Fort!N"&amp;MATCH(N36&amp;"1",Fort!$A:$A,0)))),"建造不可"),IFERROR("|名称|建造費|工期|管理力|指揮官雇用|兵士雇用|食糧庫|守備隊倍率|防壁強度|"&amp;CHAR(10)&amp;IFERROR(myConcat(INDIRECT("Fort!O"&amp;MATCH(N36&amp;"1",Fort!$A:$A,0)&amp;":O"&amp;MATCH(N36&amp;P36,Fort!$A:$A,0))),myConcat(INDIRECT("Fort!O"&amp;MATCH(N36&amp;"1",Fort!$A:$A,0)))),"建造不可")),CHAR(10),"***研究所と寺院",CHAR(10),"|設備|費用|特殊効果|",CHAR(10),"|研究所|",IF(S36&lt;&gt;500,"''"&amp;S36&amp;"''",S36),"|",T36,"|",CHAR(10),"|寺院|",IF(U36&lt;&gt;400,"''"&amp;U36&amp;"''",U36),"|",V36,"|",CHAR(10),"**魔法",CHAR(10),"***魔法資源",CHAR(10),"|魔法土地|",W36,"|",CHAR(10),"|宝石収入|",SUBSTITUTE(SUBSTITUTE(SUBSTITUTE(SUBSTITUTE(SUBSTITUTE(SUBSTITUTE(SUBSTITUTE(SUBSTITUTE(X36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Slave);"),"|",CHAR(10),"|特殊機能|",Y36,"|",CHAR(10),"***魔法技能",CHAR(10),"|名称|雇用|固定魔力|変動魔力|研究力|特殊能力|",CHAR(10),IFERROR(myConcat(INDIRECT("MagicSkill!AM"&amp;MATCH(A36&amp;" "&amp;B36&amp;" S",MagicSkill!$A:$A,0)&amp;":AM"&amp;MATCH(A36&amp;" "&amp;B36&amp;" E",MagicSkill!$A:$A,0))),myConcat(INDIRECT("MagicSkill!AM"&amp;MATCH(A36&amp;" "&amp;B36&amp;" S",MagicSkill!$A:$A,0)))),CHAR(10),"***固有呪文",CHAR(10),IFERROR(CHAR(10)&amp;"|領域|名称|主系統|副系統|消費|使用場面|簡易分類|"&amp;CHAR(10)&amp;IFERROR(myConcat(INDIRECT("NationalSpellWork!E"&amp;MATCH(A36&amp;" "&amp;B36&amp;" S",NationalSpellWork!$A:$A,0)&amp;":E"&amp;MATCH(A36&amp;" "&amp;B36&amp;" E",NationalSpellWork!$A:$A,0))),myConcat(INDIRECT("NationalSpellWork!E"&amp;MATCH(A36&amp;" "&amp;B36&amp;" S",NationalSpellWork!$A:$A,0)))),"なし"),CHAR(10),"***固有アイテム",CHAR(10),IFERROR(IFERROR(myConcat(INDIRECT("NationalItemWork!E"&amp;MATCH(A36&amp;" "&amp;B36&amp;" S",NationalItemWork!$A:$A,0)&amp;":E"&amp;MATCH(A36&amp;" "&amp;B36&amp;" E",NationalItemWork!$A:$A,0))),myConcat(INDIRECT("NationalItemWork!E"&amp;MATCH(A36&amp;" "&amp;B36&amp;" S",NationalItemWork!$A:$A,0)))),"なし"),CHAR(10),"**聖職",CHAR(10),"***支配圏特殊効果",CHAR(10),IF(I36&lt;&gt;"",I36,"なし"),CHAR(10),"***聖職者特殊能力",CHAR(10),IF(K36&lt;&gt;"",K36,"なし"),CHAR(10))</f>
        <v>#VALUE!</v>
      </c>
    </row>
    <row r="37" spans="1:29" x14ac:dyDescent="0.15">
      <c r="A37" t="s">
        <v>2969</v>
      </c>
      <c r="B37" t="s">
        <v>2970</v>
      </c>
      <c r="C37" t="s">
        <v>2971</v>
      </c>
      <c r="D37" t="s">
        <v>3094</v>
      </c>
      <c r="E37" s="10" t="s">
        <v>9011</v>
      </c>
      <c r="F37" s="10" t="s">
        <v>8916</v>
      </c>
      <c r="I37" t="s">
        <v>8918</v>
      </c>
      <c r="L37" t="s">
        <v>8919</v>
      </c>
      <c r="M37" t="s">
        <v>8920</v>
      </c>
      <c r="O37">
        <v>3</v>
      </c>
      <c r="S37">
        <v>250</v>
      </c>
      <c r="U37">
        <v>400</v>
      </c>
      <c r="W37" t="s">
        <v>8921</v>
      </c>
      <c r="X37" t="s">
        <v>8922</v>
      </c>
      <c r="Z37" t="str">
        <f t="shared" si="0"/>
        <v>|BGCOLOR(#FDFDFD):[[&amp;ref(Arcoscephale.jpg,nolink,50x65,Arcoscephale, The Old Kingdom);&gt;./Arcoscephale]]</v>
      </c>
      <c r="AA37" t="str">
        <f t="shared" ca="1" si="3"/>
        <v>|BGCOLOR(#FAEBD7):[[''Arcoscephale''&gt;./Arcoscephale]]</v>
      </c>
      <c r="AB37" t="str">
        <f t="shared" ca="1" si="2"/>
        <v>|CENTER:130|CENTER:130|CENTER:130|CENTER:130|CENTER:130|c
|BGCOLOR(#FAEBD7):[[''Arcoscephale''&gt;./Arcoscephale]]</v>
      </c>
      <c r="AC37" t="str">
        <f ca="1">CONCATENATE("*",B37,", ",C37,CHAR(10),E37,CHAR(10),"**国勢",CHAR(10),"|種族|",F37,"|",CHAR(10),"|経済|",G37,"|",CHAR(10),"|気候|",IF(H37&lt;&gt;"",REPT(SUBSTITUTE(SUBSTITUTE(LEFT(H37,4),"Heat","&amp;ref(Spell/S_Heat.jpg,nolink,25x25,Heat);"),"Cold","&amp;ref(Spell/S_Cold.jpg,nolink,25x25,Cold);"),RIGHT(H37,1)),""),"|",CHAR(10),"|祝福|",SUBSTITUTE(SUBSTITUTE(SUBSTITUTE(SUBSTITUTE(SUBSTITUTE(SUBSTITUTE(SUBSTITUTE(SUBSTITUTE(J37,"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37&amp;" "&amp;B37&amp;" 指揮官 S",Troops!$A:$A,0)&amp;":AJ"&amp;MATCH(A37&amp;" "&amp;B37&amp;" 指揮官 E",Troops!$A:$A,0))),myConcat(INDIRECT("Troops!AJ"&amp;MATCH(A37&amp;" "&amp;B37&amp;" 指揮官 S",Troops!$A:$A,0)))),CHAR(10),"***兵士",CHAR(10),"|名称|種別|コスト|&gt;|雇用条件|指揮枠|行軍|",CHAR(10),IFERROR(myConcat(INDIRECT("Troops!AJ"&amp;MATCH(A37&amp;" "&amp;B37&amp;" 兵士 S",Troops!$A:$A,0)&amp;":AJ"&amp;MATCH(A37&amp;" "&amp;B37&amp;" 兵士 E",Troops!$A:$A,0))),myConcat(INDIRECT("Troops!AJ"&amp;MATCH(A37&amp;" "&amp;B37&amp;" 指揮官 S",Troops!$A:$A,0)))),"**守備隊",CHAR(10),"|種別|指揮官|兵士|備考|",CHAR(10),IFERROR(myConcat(INDIRECT("Defence!H"&amp;MATCH(A37&amp;" "&amp;B37&amp;" S",Defence!$A:$A,0)&amp;":H"&amp;MATCH(A37&amp;" "&amp;B37&amp;" E",Defence!$A:$A,0))),myConcat(INDIRECT("Defence!H"&amp;MATCH(A37&amp;" "&amp;B37&amp;" S",Defence!$A:$A,0)))),CHAR(10),"**建造物",CHAR(10),"***首都要塞",CHAR(10),"|名称|管理力|指揮官雇用|兵士雇用|食糧庫|守備隊倍率|防壁強度|",CHAR(10),VLOOKUP(L37,Fort!$D:$M,10,FALSE),CHAR(10),"***陸上要塞",CHAR(10),"|名称|建造費|工期|管理力|指揮官雇用|兵士雇用|食糧庫|守備隊倍率|防壁強度|",CHAR(10),IF(R37="",IFERROR(myConcat(INDIRECT("Fort!N"&amp;MATCH(M37&amp;"1",Fort!$A:$A,0)&amp;":N"&amp;MATCH(M37&amp;O37,Fort!$A:$A,0))),myConcat(INDIRECT("Fort!N"&amp;MATCH(N37&amp;"1",Fort!$A:$A,0)))),IFERROR(myConcat(INDIRECT("Fort!O"&amp;MATCH(M37&amp;"1",Fort!$A:$A,0)&amp;":O"&amp;MATCH(M37&amp;O37,Fort!$A:$A,0))),myConcat(INDIRECT("Fort!O"&amp;MATCH(N37&amp;"1",Fort!$A:$A,0))))),CHAR(10),"***水中要塞",CHAR(10),IF(R37="",IFERROR("|名称|建造費|工期|管理力|指揮官雇用|兵士雇用|食糧庫|守備隊倍率|防壁強度|"&amp;CHAR(10)&amp;IFERROR(myConcat(INDIRECT("Fort!N"&amp;MATCH(N37&amp;"1",Fort!$A:$A,0)&amp;":N"&amp;MATCH(N37&amp;P37,Fort!$A:$A,0))),myConcat(INDIRECT("Fort!N"&amp;MATCH(N37&amp;"1",Fort!$A:$A,0)))),"建造不可"),IFERROR("|名称|建造費|工期|管理力|指揮官雇用|兵士雇用|食糧庫|守備隊倍率|防壁強度|"&amp;CHAR(10)&amp;IFERROR(myConcat(INDIRECT("Fort!O"&amp;MATCH(N37&amp;"1",Fort!$A:$A,0)&amp;":O"&amp;MATCH(N37&amp;P37,Fort!$A:$A,0))),myConcat(INDIRECT("Fort!O"&amp;MATCH(N37&amp;"1",Fort!$A:$A,0)))),"建造不可")),CHAR(10),"***研究所と寺院",CHAR(10),"|設備|費用|特殊効果|",CHAR(10),"|研究所|",IF(S37&lt;&gt;500,"''"&amp;S37&amp;"''",S37),"|",T37,"|",CHAR(10),"|寺院|",IF(U37&lt;&gt;400,"''"&amp;U37&amp;"''",U37),"|",V37,"|",CHAR(10),"**魔法",CHAR(10),"***魔法資源",CHAR(10),"|魔法土地|",W37,"|",CHAR(10),"|宝石収入|",SUBSTITUTE(SUBSTITUTE(SUBSTITUTE(SUBSTITUTE(SUBSTITUTE(SUBSTITUTE(SUBSTITUTE(SUBSTITUTE(X37,"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Slave);"),"|",CHAR(10),"|特殊機能|",Y37,"|",CHAR(10),"***魔法技能",CHAR(10),"|名称|雇用|固定魔力|変動魔力|研究力|特殊能力|",CHAR(10),IFERROR(myConcat(INDIRECT("MagicSkill!AM"&amp;MATCH(A37&amp;" "&amp;B37&amp;" S",MagicSkill!$A:$A,0)&amp;":AM"&amp;MATCH(A37&amp;" "&amp;B37&amp;" E",MagicSkill!$A:$A,0))),myConcat(INDIRECT("MagicSkill!AM"&amp;MATCH(A37&amp;" "&amp;B37&amp;" S",MagicSkill!$A:$A,0)))),CHAR(10),"***固有呪文",CHAR(10),IFERROR(CHAR(10)&amp;"|領域|名称|主系統|副系統|消費|使用場面|簡易分類|"&amp;CHAR(10)&amp;IFERROR(myConcat(INDIRECT("NationalSpellWork!E"&amp;MATCH(A37&amp;" "&amp;B37&amp;" S",NationalSpellWork!$A:$A,0)&amp;":E"&amp;MATCH(A37&amp;" "&amp;B37&amp;" E",NationalSpellWork!$A:$A,0))),myConcat(INDIRECT("NationalSpellWork!E"&amp;MATCH(A37&amp;" "&amp;B37&amp;" S",NationalSpellWork!$A:$A,0)))),"なし"),CHAR(10),"***固有アイテム",CHAR(10),IFERROR(IFERROR(myConcat(INDIRECT("NationalItemWork!E"&amp;MATCH(A37&amp;" "&amp;B37&amp;" S",NationalItemWork!$A:$A,0)&amp;":E"&amp;MATCH(A37&amp;" "&amp;B37&amp;" E",NationalItemWork!$A:$A,0))),myConcat(INDIRECT("NationalItemWork!E"&amp;MATCH(A37&amp;" "&amp;B37&amp;" S",NationalItemWork!$A:$A,0)))),"なし"),CHAR(10),"**聖職",CHAR(10),"***支配圏特殊効果",CHAR(10),IF(I37&lt;&gt;"",I37,"なし"),CHAR(10),"***聖職者特殊能力",CHAR(10),IF(K37&lt;&gt;"",K37,"なし"),CHAR(10))</f>
        <v xml:space="preserve">*Arcoscephale, The Old Kingdom
Arcoscephaleは古き王国です。
その全盛期は遠い過去のことですが、Arcoscephaleを強大な帝国とするために以前の王たちを援助した太古のAstrologerらは、最近になって今一度古き王国に世界を支配させるべく世紀に渡る隠遁を破りました。
治療術に関する素晴らしい知識を持つPriestessは、古き王国の絶頂期に建設された古代神殿で訓練されます。
Priestessは、神の支配圏の中にある敵軍や州を占うこともできます。
古きArcoscephaleの軍事力は、数世紀に渡って変化しませんでした。
扱い辛い装甲付きの鎖の鎧と長槍が未だに使用され、騎兵隊は原始的です。
予測できないが破壊的な軍用象や戦車は、今も一般的です。
**国勢
|種族|人間|
|経済||
|気候||
|祝福||
**正規軍
***指揮官
|名称|種別|コスト|&gt;|雇用条件|指揮能力|行軍|
|BGCOLOR(#F5F5F5):Scout|斥候|&amp;ref(Nation/C_Gold.jpg,nolink,25x25,Gold);25&amp;ref(Nation/C_Resource.jpg,nolink,25x25,Resource);5&amp;ref(Nation/C_Command.jpg,nolink,25x25,Commander Point);1|&amp;ref(Nation/R_Fort.jpg,nolink,25x25,Land Fortress);|||16&amp;ref(Nation/Forest-Survival.jpg,nolink,25x25,Forest Survival);&amp;ref(Nation/Mountain-Survival.jpg,nolink,25x25,Mountain Survival);|
|~|&gt;|&gt;|&gt;|&gt;|&gt;|BGCOLOR(#F5F5F5):ほぼ標準通りの斥候。敵地の偵察を担う|
|BGCOLOR(#F5F5F5):Mounted Commander|指揮官|&amp;ref(Nation/C_Gold.jpg,nolink,25x25,Gold);50&amp;ref(Nation/C_Resource.jpg,nolink,25x25,Resource);8&amp;ref(Nation/C_Command.jpg,nolink,25x25,Commander Point);1|&amp;ref(Nation/R_Fort.jpg,nolink,25x25,Land Fortress);||&amp;ref(Nation/Squad.jpg,nolink,25x25,Squad);2&amp;ref(Nation/LivingLead.jpg,nolink,25x25,Leadership);60|22|
|~|&gt;|&gt;|&gt;|&gt;|&gt;|BGCOLOR(#F5F5F5):騎乗した指揮官。戦車隊や軍用象の高速な行軍に適する|
|BGCOLOR(#F5F5F5):Hoplite Commander|指揮官|&amp;ref(Nation/C_Gold.jpg,nolink,25x25,Gold);75&amp;ref(Nation/C_Resource.jpg,nolink,25x25,Resource);31&amp;ref(Nation/C_Command.jpg,nolink,25x25,Commander Point);1|&amp;ref(Nation/R_Fort.jpg,nolink,25x25,Land Fortress);||&amp;ref(Nation/Squad.jpg,nolink,25x25,Squad);3&amp;ref(Nation/LivingLead.jpg,nolink,25x25,Leadership);80|14|
|~|&gt;|&gt;|&gt;|&gt;|&gt;|BGCOLOR(#F5F5F5):上位指揮官その一。こちらはやや重装備|
|BGCOLOR(#F5F5F5):Hypaspist Commander|指揮官|&amp;ref(Nation/C_Gold.jpg,nolink,25x25,Gold);70&amp;ref(Nation/C_Resource.jpg,nolink,25x25,Resource);25&amp;ref(Nation/C_Command.jpg,nolink,25x25,Commander Point);1|&amp;ref(Nation/R_Fort.jpg,nolink,25x25,Land Fortress);||&amp;ref(Nation/Squad.jpg,nolink,25x25,Squad);3&amp;ref(Nation/LivingLead.jpg,nolink,25x25,Leadership);80|16|
|~|&gt;|&gt;|&gt;|&gt;|&gt;|BGCOLOR(#F5F5F5):上位指揮官その二。こちらは少しだけ行軍が早い|
|BGCOLOR(#F5F5F5):Strategos|指揮官|&amp;ref(Nation/C_Gold.jpg,nolink,25x25,Gold);110&amp;ref(Nation/C_Resource.jpg,nolink,25x25,Resource);30&amp;ref(Nation/C_Command.jpg,nolink,25x25,Commander Point);2|&amp;ref(Nation/R_Fort.jpg,nolink,25x25,Land Fortress);||&amp;ref(Nation/Squad.jpg,nolink,25x25,Squad);4&amp;ref(Nation/LivingLead.jpg,nolink,25x25,Leadership);120|10|
|~|&gt;|&gt;|&gt;|&gt;|&gt;|BGCOLOR(#F5F5F5):最上位指揮官。高齢と装備重量でやや鈍足|
|BGCOLOR(#F5F5F5):Hiereia|聖職者&amp;ref(Nation/Sacred.jpg,nolink,25x25,Sacred);|&amp;ref(Nation/C_Gold.jpg,nolink,25x25,Gold);110&amp;ref(Nation/C_Resource.jpg,nolink,25x25,Resource);1&amp;ref(Nation/C_Command.jpg,nolink,25x25,Commander Point);2|&amp;ref(Nation/R_Fort.jpg,nolink,25x25,Land Fortress);&amp;ref(Nation/R_Foreign.jpg,nolink,25x25,Non-Fort Land);|&amp;ref(Spell/P_Research.jpg,nolink,25x25,Lab Needed);&amp;ref(Spell/P_Holy.jpg,nolink,25x25,Temple Needed);|&amp;ref(Nation/Squad.jpg,nolink,25x25,Squad);1&amp;ref(Nation/LivingLead.jpg,nolink,25x25,Leadership);10&amp;ref(Nation/MagicLead.jpg,nolink,25x25,Magic Leadership);5|16|
|~|&gt;|&gt;|&gt;|&gt;|&gt;|BGCOLOR(#F5F5F5):レベル1の聖職者。緑魔法とHealer技能も持つ|
|BGCOLOR(#F5F5F5):Archousa|聖職者&amp;ref(Nation/Sacred.jpg,nolink,25x25,Sacred);|&amp;ref(Nation/C_Gold.jpg,nolink,25x25,Gold);165&amp;ref(Nation/C_Resource.jpg,nolink,25x25,Resource);1&amp;ref(Nation/C_Command.jpg,nolink,25x25,Commander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Leadership);5|16|
|~|&gt;|&gt;|&gt;|&gt;|&gt;|BGCOLOR(#F5F5F5):レベル2の聖職者。緑魔法と非常に優秀なHealer技能も持つ|
|BGCOLOR(#F5F5F5):Mystic|魔術師|&amp;ref(Nation/C_Gold.jpg,nolink,25x25,Gold);135&amp;ref(Nation/C_Resource.jpg,nolink,25x25,Resource);1&amp;ref(Nation/C_Command.jpg,nolink,25x25,Commander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Leadership);15+|16|
|~|&gt;|&gt;|&gt;|&gt;|&gt;|BGCOLOR(#F5F5F5):星を中心に幅広い魔法技能を持つ。研究が得意|
|BGCOLOR(#F5F5F5):Astrologer|魔術師|&amp;ref(Nation/C_Gold.jpg,nolink,25x25,Gold);195&amp;ref(Nation/C_Resource.jpg,nolink,25x25,Resource);1&amp;ref(Nation/C_Command.jpg,nolink,25x25,Commander Point);4|&amp;ref(Nation/R_Capital.jpg,nolink,25x25,National Capital);|&amp;ref(Spell/P_Research.jpg,nolink,25x25,Lab Needed);|&amp;ref(Nation/Squad.jpg,nolink,25x25,Squad);1&amp;ref(Nation/LivingLead.jpg,nolink,25x25,Leadership);10+&amp;ref(Nation/MagicLead.jpg,nolink,25x25,Magic Leadership);35+|14|
|~|&gt;|&gt;|&gt;|&gt;|&gt;|BGCOLOR(#F5F5F5):星などの魔法技能を持つ。優れた占師でもある|
***兵士
|名称|種別|コスト|&gt;|雇用条件|指揮枠|行軍|
|BGCOLOR(#F5F5F5):Slinger|射手|&amp;ref(Nation/C_Gold.jpg,nolink,25x25,Gold);7&amp;ref(Nation/C_Resource.jpg,nolink,25x25,Resource);2&amp;ref(Nation/C_Recruitment.jpg,nolink,25x25,Recruitment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|BGCOLOR(#F5F5F5):Peltast|歩兵|&amp;ref(Nation/C_Gold.jpg,nolink,25x25,Gold);10&amp;ref(Nation/C_Resource.jpg,nolink,25x25,Resource);5&amp;ref(Nation/C_Recruitment.jpg,nolink,25x25,Recruitment Point);9|&amp;ref(Nation/R_Fort.jpg,nolink,25x25,Land Fortress);||&amp;ref(Nation/LivingLead.jpg,nolink,25x25,Living);|14|
|~|&gt;|&gt;|&gt;|&gt;|&gt;|BGCOLOR(#F5F5F5):槍、投槍、盾を持つ軽歩兵。数を並べやすく牽制もできる|
|BGCOLOR(#F5F5F5):Cardaces|歩兵|&amp;ref(Nation/C_Gold.jpg,nolink,25x25,Gold);10&amp;ref(Nation/C_Resource.jpg,nolink,25x25,Resource);8&amp;ref(Nation/C_Recruitment.jpg,nolink,25x25,Recruitment Point);9|&amp;ref(Nation/R_Fort.jpg,nolink,25x25,Land Fortress);||&amp;ref(Nation/LivingLead.jpg,nolink,25x25,Living);|14|
|~|&gt;|&gt;|&gt;|&gt;|&gt;|BGCOLOR(#F5F5F5):槍、盾を持つ軽歩兵。より密度の高い隊列を組める|
|BGCOLOR(#F5F5F5):Hoplite|歩兵|&amp;ref(Nation/C_Gold.jpg,nolink,25x25,Gold);13&amp;ref(Nation/C_Resource.jpg,nolink,25x25,Resource);31&amp;ref(Nation/C_Recruitment.jpg,nolink,25x25,Recruitment Point);16|&amp;ref(Nation/R_Fort.jpg,nolink,25x25,Land Fortress);||&amp;ref(Nation/LivingLead.jpg,nolink,25x25,Living);|12|
|~|&gt;|&gt;|&gt;|&gt;|&gt;|BGCOLOR(#F5F5F5):長槍と盾を持つ重歩兵。攻撃面は弱いが硬く高密度な槍の壁を形成|
|BGCOLOR(#F5F5F5):Hypaspist|歩兵|&amp;ref(Nation/C_Gold.jpg,nolink,25x25,Gold);16&amp;ref(Nation/C_Resource.jpg,nolink,25x25,Resource);25&amp;ref(Nation/C_Recruitment.jpg,nolink,25x25,Recruitment Point);23|&amp;ref(Nation/R_Fort.jpg,nolink,25x25,Land Fortress);||&amp;ref(Nation/LivingLead.jpg,nolink,25x25,Living);|14|
|~|&gt;|&gt;|&gt;|&gt;|&gt;|BGCOLOR(#F5F5F5):槍と盾を持つ重歩兵。若干軽装だが格別に高い士気を持つ|
|BGCOLOR(#F5F5F5):Chariot|戦車|&amp;ref(Nation/C_Gold.jpg,nolink,25x25,Gold);40&amp;ref(Nation/C_Resource.jpg,nolink,25x25,Resource);18&amp;ref(Nation/C_Recruitment.jpg,nolink,25x25,Recruitment Point);46|&amp;ref(Nation/R_Fort.jpg,nolink,25x25,Land Fortress);||&amp;ref(Nation/LivingLead.jpg,nolink,25x25,Living);|18|
|~|&gt;|&gt;|&gt;|&gt;|&gt;|BGCOLOR(#F5F5F5):敵中に突撃し蹂躙する戦車。あまりに大型の敵には弱い|
|BGCOLOR(#F5F5F5):War Elephant|軍用象|&amp;ref(Nation/C_Gold.jpg,nolink,25x25,Gold);100&amp;ref(Nation/C_Resource.jpg,nolink,25x25,Resource);20&amp;ref(Nation/C_Recruitment.jpg,nolink,25x25,Recruitment Point);33|&amp;ref(Nation/R_Fort.jpg,nolink,25x25,Land Fortress);||&amp;ref(Nation/LivingLead.jpg,nolink,25x25,Living);&amp;ref(Nation/Animal.jpg,nolink,25x25,Animal);|20|
|~|&gt;|&gt;|&gt;|&gt;|&gt;|BGCOLOR(#F5F5F5):敵を蹂躙する巨大生物。士気に難があるが強力|
|BGCOLOR(#F5F5F5):Heart Companion|歩兵&amp;ref(Nation/Sacred.jpg,nolink,25x25,Sacred);|&amp;ref(Nation/C_Gold.jpg,nolink,25x25,Gold);20&amp;ref(Nation/C_Resource.jpg,nolink,25x25,Resource);31&amp;ref(Nation/C_Recruitment.jpg,nolink,25x25,Recruitment Point);23|&amp;ref(Nation/R_Capital.jpg,nolink,25x25,National Capital);|&amp;ref(Spell/P_Holy.jpg,nolink,25x25,Temple Needed);|&amp;ref(Nation/LivingLead.jpg,nolink,25x25,Living);|12|
|~|&gt;|&gt;|&gt;|&gt;|&gt;|BGCOLOR(#F5F5F5):長槍と盾を持つ重歩兵。高い士気を持ち非常に高密度な隊列を組む|
**守備隊
|種別|指揮官|兵士|備考|
|陸上下位|Mounted Commander|Peltast:10　Cardaces:10　Slinger:10||
|陸上上位|Hiereia|Hoplite:10||
|陸上要塞|Hoplite Commander|Slinger:15||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|研究所|''250''||
|寺院|400||
**魔法
***魔法資源
|魔法土地|Tower of a Thousand Stars|
|宝石収入|&amp;ref(Spell/V_Astral.jpg,nolink,25x25,Astral Pearl);4&amp;ref(Spell/V_Nature.jpg,nolink,25x25,Nature Gem);1|
|特殊機能||
***魔法技能
|名称|雇用|固定魔力|変動魔力|研究力|特殊能力|
|Hiereia|&amp;ref(Nation/R_Fort.jpg,nolink,25x25,Land Fortress);&amp;ref(Nation/R_Foreign.jpg,nolink,25x25,Non-Fort Land);|&amp;ref(Spell/P_Nature.jpg,nolink,25x25,Nature);1&amp;ref(Spell/P_Holy.jpg,nolink,25x25,Holy);1||&amp;ref(Spell/P_Research.jpg,nolink,25x25,Research);7|&amp;ref(Nation/Healer.jpg,nolink,25x25,Healer (1));&amp;ref(Nation/Sacred.jpg,nolink,25x25,Sacred);|
|Archousa|&amp;ref(Nation/R_Fort.jpg,nolink,25x25,Land Fortress);|&amp;ref(Spell/P_Nature.jpg,nolink,25x25,Nature);1&amp;ref(Spell/P_Holy.jpg,nolink,25x25,Holy);2||&amp;ref(Spell/P_Research.jpg,nolink,25x25,Research);7|&amp;ref(Nation/Healer.jpg,nolink,25x25,Healer (3));&amp;ref(Nation/Sacred.jpg,nolink,25x25,Sacred);|
|Mystic|&amp;ref(Nation/R_Fort.jpg,nolink,25x25,Land Fortress);|&amp;ref(Spell/P_Astral.jpg,nolink,25x25,Astral);1|&amp;ref(Spell/P_Fire.jpg,nolink,25x25,Fire);&amp;ref(Spell/P_Water.jpg,nolink,25x25,Water);&amp;ref(Spell/P_Earth.jpg,nolink,25x25,Earth);&amp;ref(Spell/P_Astral.jpg,nolink,25x25,Astral);+1:100%&amp;br;&amp;ref(Spell/P_Fire.jpg,nolink,25x25,Fire);+1:50%&amp;br;&amp;ref(Spell/P_Water.jpg,nolink,25x25,Water);+1:50%&amp;br;&amp;ref(Spell/P_Earth.jpg,nolink,25x25,Earth);+1:50%|&amp;ref(Spell/P_Research.jpg,nolink,25x25,Research);12+|&amp;ref(Nation/Adept-Researcher.jpg,nolink,25x25,Adept Researcher (+1));|
|Astrologer|&amp;ref(Nation/R_Capital.jpg,nolink,25x25,National Capital);|&amp;ref(Spell/P_Astral.jpg,nolink,25x25,Astral);3|&amp;ref(Spell/P_Fire.jpg,nolink,25x25,Fire);&amp;ref(Spell/P_Water.jpg,nolink,25x25,Water);&amp;ref(Spell/P_Earth.jpg,nolink,25x25,Earth);&amp;ref(Spell/P_Astral.jpg,nolink,25x25,Astral);+1:100%&amp;br;&amp;ref(Spell/P_Fire.jpg,nolink,25x25,Fire);&amp;ref(Spell/P_Water.jpg,nolink,25x25,Water);&amp;ref(Spell/P_Earth.jpg,nolink,25x25,Earth);&amp;ref(Spell/P_Astral.jpg,nolink,25x25,Astral);+1:10%|&amp;ref(Spell/P_Research.jpg,nolink,25x25,Research);13+|&amp;ref(Nation/Fortune-Teller.jpg,nolink,25x25,Fortune Teller (10));|
|Hamadryad|&amp;ref(Item/Master-Ritualist.jpg,nolink,25x25,Ritual Spell);|&amp;ref(Spell/P_Nature.jpg,nolink,25x25,Nature);3||&amp;ref(Spell/P_Research.jpg,nolink,25x25,Research);7|&amp;ref(Nation/Inept-Researcher.jpg,nolink,25x25,Inept Researcher (-4));&amp;ref(Nation/Innate-Spellcaster.jpg,nolink,25x25,Innate Spellcaster (1));|
***固有呪文
|領域|名称|主系統|副系統|消費|使用場面|簡易分類|
|Conjuration Lv5|Summon Hound of Twilight|&amp;ref(Spell/P_Earth.jpg,nolink,25x25,Earth);2|&amp;ref(Spell/P_Death.jpg,nolink,25x25,Death);1|&amp;ref(Spell/V_Earth.jpg,nolink,25x25,Earth Gem);4|儀式/陸上専用|兵士召喚|
|~|~|&gt;|&gt;|&gt;|&gt;|双頭の猟犬Hound of Twilightを1体召喚します|
|Conjuration Lv5|Procession of the Underworld|&amp;ref(Spell/P_Death.jpg,nolink,25x25,Death);3||&amp;ref(Spell/V_Death.jpg,nolink,25x25,Death Gem);15|儀式/陸上専用|兵士召喚|
|~|~|&gt;|&gt;|&gt;|&gt;|破滅の炎の松明を持つ冥界の精霊Lampadを12体召喚します|
|Conjuration Lv5|Monster Boar|&amp;ref(Spell/P_Nature.jpg,nolink,25x25,Nature);3||&amp;ref(Spell/V_Nature.jpg,nolink,25x25,Nature Gem);10|儀式/陸上専用|災害誘発|
|~|~|&gt;|&gt;|&gt;|&gt;|指定した州にMonster Boarを潜伏させ不安度を増加させます|
|Conjuration Lv6|Bind Keres|&amp;ref(Spell/P_Death.jpg,nolink,25x25,Death);2||&amp;ref(Spell/V_Death.jpg,nolink,25x25,Death Gem);9|儀式/陸上専用|兵士召喚|
|~|~|&gt;|&gt;|&gt;|&gt;|透明な恐るべき女悪魔Kerを3体召喚します|
|Construction Lv7|Forge Brass Bull|&amp;ref(Spell/P_Fire.jpg,nolink,25x25,Fire);3|&amp;ref(Spell/P_Earth.jpg,nolink,25x25,Earth);3|&amp;ref(Spell/V_Fire.jpg,nolink,25x25,Fire Gem);30|儀式/陸上専用|兵士召喚|
|~|~|&gt;|&gt;|&gt;|&gt;|炎を吐く真鍮の牛Khalkotaurosを1体召喚します|
|Construction Lv7|Craft Keledone|&amp;ref(Spell/P_Earth.jpg,nolink,25x25,Earth);2|&amp;ref(Spell/P_Astral.jpg,nolink,25x25,Astral);2|&amp;ref(Spell/V_Earth.jpg,nolink,25x25,Earth Gem);5|儀式/水陸両用|兵士召喚|
|~|~|&gt;|&gt;|&gt;|&gt;|Communionを支援する固定された像Keledoneを1体召喚します|
|Enchantment Lv5|Awaken Hamadryad|&amp;ref(Spell/P_Nature.jpg,nolink,25x25,Nature);4||&amp;ref(Spell/V_Nature.jpg,nolink,25x25,Nature Gem);25|儀式/森林限定|指揮官召喚|
|~|~|&gt;|&gt;|&gt;|&gt;|緑魔法を使う固定された木の精霊Hamadryadを召喚します|
|Enchantment Lv6|Sow Dragon Teeth|&amp;ref(Spell/P_Earth.jpg,nolink,25x25,Earth);2||&amp;ref(Spell/V_Earth.jpg,nolink,25x25,Earth Gem);1|戦闘/陸上専用|一時的召喚|
|~|~|&gt;|&gt;|&gt;|&gt;|魔法の武具に身を包む戦士Spartaeを10体召喚します|
***固有アイテム
なし
**聖職
***支配圏特殊効果
支配圏内の敵国領内において標準の偵察よりも精度が高い軍事情報を自動的に収集
***聖職者特殊能力
なし
</v>
      </c>
    </row>
    <row r="38" spans="1:29" x14ac:dyDescent="0.15">
      <c r="A38" t="s">
        <v>2969</v>
      </c>
      <c r="B38" t="s">
        <v>2972</v>
      </c>
      <c r="C38" t="s">
        <v>7567</v>
      </c>
      <c r="D38" t="s">
        <v>3094</v>
      </c>
      <c r="E38" s="10" t="s">
        <v>9210</v>
      </c>
      <c r="F38" s="10" t="s">
        <v>9014</v>
      </c>
      <c r="I38" t="s">
        <v>9015</v>
      </c>
      <c r="K38" t="s">
        <v>9327</v>
      </c>
      <c r="L38" t="s">
        <v>9016</v>
      </c>
      <c r="M38" t="s">
        <v>9017</v>
      </c>
      <c r="O38">
        <v>3</v>
      </c>
      <c r="S38">
        <v>500</v>
      </c>
      <c r="U38">
        <v>400</v>
      </c>
      <c r="V38" t="s">
        <v>13117</v>
      </c>
      <c r="W38" t="s">
        <v>9018</v>
      </c>
      <c r="X38" t="s">
        <v>9019</v>
      </c>
      <c r="Z38" t="str">
        <f t="shared" si="0"/>
        <v>|BGCOLOR(#FDFDFD):[[&amp;ref(Ermor.jpg,nolink,50x65,Ermor, Ashen Empire);&gt;./Ermor]]</v>
      </c>
      <c r="AA38" t="str">
        <f t="shared" ca="1" si="3"/>
        <v>|BGCOLOR(#FAEBD7):[[''Ermor''&gt;./Ermor]]</v>
      </c>
      <c r="AB38" t="str">
        <f t="shared" ca="1" si="2"/>
        <v>|CENTER:130|CENTER:130|CENTER:130|CENTER:130|CENTER:130|c
|BGCOLOR(#FAEBD7):[[''Arcoscephale''&gt;./Arcoscephale]]|BGCOLOR(#FAEBD7):[[''Ermor''&gt;./Ermor]]</v>
      </c>
      <c r="AC38" t="str">
        <f ca="1">CONCATENATE("*",B38,", ",C38,CHAR(10),E38,CHAR(10),"**国勢",CHAR(10),"|種族|",F38,"|",CHAR(10),"|経済|",G38,"|",CHAR(10),"|気候|",IF(H38&lt;&gt;"",REPT(SUBSTITUTE(SUBSTITUTE(LEFT(H38,4),"Heat","&amp;ref(Spell/S_Heat.jpg,nolink,25x25,Heat);"),"Cold","&amp;ref(Spell/S_Cold.jpg,nolink,25x25,Cold);"),RIGHT(H38,1)),""),"|",CHAR(10),"|祝福|",SUBSTITUTE(SUBSTITUTE(SUBSTITUTE(SUBSTITUTE(SUBSTITUTE(SUBSTITUTE(SUBSTITUTE(SUBSTITUTE(J38,"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38&amp;" "&amp;B38&amp;" 指揮官 S",Troops!$A:$A,0)&amp;":AJ"&amp;MATCH(A38&amp;" "&amp;B38&amp;" 指揮官 E",Troops!$A:$A,0))),myConcat(INDIRECT("Troops!AJ"&amp;MATCH(A38&amp;" "&amp;B38&amp;" 指揮官 S",Troops!$A:$A,0)))),CHAR(10),"***兵士",CHAR(10),"|名称|種別|コスト|&gt;|雇用条件|指揮枠|行軍|",CHAR(10),IFERROR(myConcat(INDIRECT("Troops!AJ"&amp;MATCH(A38&amp;" "&amp;B38&amp;" 兵士 S",Troops!$A:$A,0)&amp;":AJ"&amp;MATCH(A38&amp;" "&amp;B38&amp;" 兵士 E",Troops!$A:$A,0))),myConcat(INDIRECT("Troops!AJ"&amp;MATCH(A38&amp;" "&amp;B38&amp;" 指揮官 S",Troops!$A:$A,0)))),"**守備隊",CHAR(10),"|種別|指揮官|兵士|備考|",CHAR(10),IFERROR(myConcat(INDIRECT("Defence!H"&amp;MATCH(A38&amp;" "&amp;B38&amp;" S",Defence!$A:$A,0)&amp;":H"&amp;MATCH(A38&amp;" "&amp;B38&amp;" E",Defence!$A:$A,0))),myConcat(INDIRECT("Defence!H"&amp;MATCH(A38&amp;" "&amp;B38&amp;" S",Defence!$A:$A,0)))),CHAR(10),"**建造物",CHAR(10),"***首都要塞",CHAR(10),"|名称|管理力|指揮官雇用|兵士雇用|食糧庫|守備隊倍率|防壁強度|",CHAR(10),VLOOKUP(L38,Fort!$D:$M,10,FALSE),CHAR(10),"***陸上要塞",CHAR(10),"|名称|建造費|工期|管理力|指揮官雇用|兵士雇用|食糧庫|守備隊倍率|防壁強度|",CHAR(10),IF(R38="",IFERROR(myConcat(INDIRECT("Fort!N"&amp;MATCH(M38&amp;"1",Fort!$A:$A,0)&amp;":N"&amp;MATCH(M38&amp;O38,Fort!$A:$A,0))),myConcat(INDIRECT("Fort!N"&amp;MATCH(N38&amp;"1",Fort!$A:$A,0)))),IFERROR(myConcat(INDIRECT("Fort!O"&amp;MATCH(M38&amp;"1",Fort!$A:$A,0)&amp;":O"&amp;MATCH(M38&amp;O38,Fort!$A:$A,0))),myConcat(INDIRECT("Fort!O"&amp;MATCH(N38&amp;"1",Fort!$A:$A,0))))),CHAR(10),"***水中要塞",CHAR(10),IF(R38="",IFERROR("|名称|建造費|工期|管理力|指揮官雇用|兵士雇用|食糧庫|守備隊倍率|防壁強度|"&amp;CHAR(10)&amp;IFERROR(myConcat(INDIRECT("Fort!N"&amp;MATCH(N38&amp;"1",Fort!$A:$A,0)&amp;":N"&amp;MATCH(N38&amp;P38,Fort!$A:$A,0))),myConcat(INDIRECT("Fort!N"&amp;MATCH(N38&amp;"1",Fort!$A:$A,0)))),"建造不可"),IFERROR("|名称|建造費|工期|管理力|指揮官雇用|兵士雇用|食糧庫|守備隊倍率|防壁強度|"&amp;CHAR(10)&amp;IFERROR(myConcat(INDIRECT("Fort!O"&amp;MATCH(N38&amp;"1",Fort!$A:$A,0)&amp;":O"&amp;MATCH(N38&amp;P38,Fort!$A:$A,0))),myConcat(INDIRECT("Fort!O"&amp;MATCH(N38&amp;"1",Fort!$A:$A,0)))),"建造不可")),CHAR(10),"***研究所と寺院",CHAR(10),"|設備|費用|特殊効果|",CHAR(10),"|研究所|",IF(S38&lt;&gt;500,"''"&amp;S38&amp;"''",S38),"|",T38,"|",CHAR(10),"|寺院|",IF(U38&lt;&gt;400,"''"&amp;U38&amp;"''",U38),"|",V38,"|",CHAR(10),"**魔法",CHAR(10),"***魔法資源",CHAR(10),"|魔法土地|",W38,"|",CHAR(10),"|宝石収入|",SUBSTITUTE(SUBSTITUTE(SUBSTITUTE(SUBSTITUTE(SUBSTITUTE(SUBSTITUTE(SUBSTITUTE(SUBSTITUTE(X38,"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Slave);"),"|",CHAR(10),"|特殊機能|",Y38,"|",CHAR(10),"***魔法技能",CHAR(10),"|名称|雇用|固定魔力|変動魔力|研究力|特殊能力|",CHAR(10),IFERROR(myConcat(INDIRECT("MagicSkill!AM"&amp;MATCH(A38&amp;" "&amp;B38&amp;" S",MagicSkill!$A:$A,0)&amp;":AM"&amp;MATCH(A38&amp;" "&amp;B38&amp;" E",MagicSkill!$A:$A,0))),myConcat(INDIRECT("MagicSkill!AM"&amp;MATCH(A38&amp;" "&amp;B38&amp;" S",MagicSkill!$A:$A,0)))),CHAR(10),"***固有呪文",CHAR(10),IFERROR(CHAR(10)&amp;"|領域|名称|主系統|副系統|消費|使用場面|簡易分類|"&amp;CHAR(10)&amp;IFERROR(myConcat(INDIRECT("NationalSpellWork!E"&amp;MATCH(A38&amp;" "&amp;B38&amp;" S",NationalSpellWork!$A:$A,0)&amp;":E"&amp;MATCH(A38&amp;" "&amp;B38&amp;" E",NationalSpellWork!$A:$A,0))),myConcat(INDIRECT("NationalSpellWork!E"&amp;MATCH(A38&amp;" "&amp;B38&amp;" S",NationalSpellWork!$A:$A,0)))),"なし"),CHAR(10),"***固有アイテム",CHAR(10),IFERROR(IFERROR(myConcat(INDIRECT("NationalItemWork!E"&amp;MATCH(A38&amp;" "&amp;B38&amp;" S",NationalItemWork!$A:$A,0)&amp;":E"&amp;MATCH(A38&amp;" "&amp;B38&amp;" E",NationalItemWork!$A:$A,0))),myConcat(INDIRECT("NationalItemWork!E"&amp;MATCH(A38&amp;" "&amp;B38&amp;" S",NationalItemWork!$A:$A,0)))),"なし"),CHAR(10),"**聖職",CHAR(10),"***支配圏特殊効果",CHAR(10),IF(I38&lt;&gt;"",I38,"なし"),CHAR(10),"***聖職者特殊能力",CHAR(10),IF(K38&lt;&gt;"",K38,"なし"),CHAR(10))</f>
        <v xml:space="preserve">*Ermor, Ashen Empire
Ermorはかつて、既知の世界の大部分を征服した大帝国でした。
この国は、帝国の偉大な魔術師たちがC'tisのSauromancerの下で暗き魔法を学んだことで崩壊を迎えました。
暗き魔法の危険性を認識しないまま、聖職者たちはEldregateの首都で不浄なる儀式を行いました。
しかし、そのような忌まわしき行いを止めるように要求する声もありました。
TheurgとThaumaturgは、破壊的大変動を予見し、将軍、知事、そして執政官らの反乱を起こすように勧めました。
変節者らの皇帝がErmorそのものへと進軍した時、帝国のAugurとBishopらは協力して事に当たることを強いられました。
一つの破壊的な事件により、死が解き放たれ、そして帝国は粉砕されました。
この大変動は、初期の時代の神、闇と飢えの神の注意を惹きました。
この目覚めし神の強大な力は、この世とあの世の境界を消し去りました。
Ermorは今や、何も成長しない灰と闇の呪われし地です。
猛者の軍団を作るため、かつてのErmorianの信仰の呪われた聖職者の指揮の下で、長らく死んでいた住民たちの骨は、再び組み上がります。
生ける死者の軍団は、かつて彼らのものだった世界を再征服するために、前へと進軍します。
Ermorの支配圏は、不浄なる聖職者の助けを借りることなく死者を蘇らせます。
それはまた土地を破壊し、農作物と森林を灰に、住民と家畜を骨に変えます。
Ermorの神位請求者はまた、その支配圏内の州に死体があるかを感知することもできます。
**国勢
|種族|スケルトン、ゾンビ|
|経済||
|気候||
|祝福||
**正規軍
***指揮官
|名称|種別|コスト|&gt;|雇用条件|指揮能力|行軍|
|BGCOLOR(#F5F5F5):Mound King|指揮官|&amp;ref(Nation/C_Gold.jpg,nolink,25x25,Gold);0&amp;ref(Nation/C_Resource.jpg,nolink,25x25,Resource);15&amp;ref(Nation/C_Command.jpg,nolink,25x25,Commander Point);1|&amp;ref(Nation/Dominion-Free-Spawn.jpg,nolink,25x25,Dominion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Underwater);）||&amp;ref(Nation/Squad.jpg,nolink,25x25,Squad);2&amp;ref(Nation/LivingLead.jpg,nolink,25x25,Leadership);40&amp;ref(Nation/UndeadLead.jpg,nolink,25x25,Undead Leadership);80|20&amp;ref(Nation/Poor-Amphibian.jpg,nolink,25x25,Poor Amphibian);|
|~|&gt;|&gt;|&gt;|&gt;|&gt;|BGCOLOR(#F5F5F5):基本的な指揮官。召喚と違い馬に乗っていない|
|BGCOLOR(#F5F5F5):Mound King|指揮官|&amp;ref(Nation/C_Gold.jpg,nolink,25x25,Gold);0&amp;ref(Nation/C_Resource.jpg,nolink,25x25,Resource);19&amp;ref(Nation/C_Command.jpg,nolink,25x25,Commander Point);1|&amp;ref(Nation/Dominion-Free-Spawn.jpg,nolink,25x25,Dominion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Underwater);）||&amp;ref(Nation/Squad.jpg,nolink,25x25,Squad);2&amp;ref(Nation/LivingLead.jpg,nolink,25x25,Leadership);40&amp;ref(Nation/UndeadLead.jpg,nolink,25x25,Undead Leadership);80|24&amp;ref(Nation/Poor-Amphibian.jpg,nolink,25x25,Poor Amphibian);|
|~|&gt;|&gt;|&gt;|&gt;|&gt;|BGCOLOR(#F5F5F5):騎乗した指揮官。こちらは汎用の召喚と同等|
|BGCOLOR(#F5F5F5):Censor|指揮官&amp;ref(Nation/Sacred.jpg,nolink,25x25,Sacred);|&amp;ref(Nation/C_Gold.jpg,nolink,25x25,Gold);0&amp;ref(Nation/C_Resource.jpg,nolink,25x25,Resource);4&amp;ref(Nation/C_Command.jpg,nolink,25x25,Commander Point);1|&amp;ref(Nation/Dominion-Free-Spawn.jpg,nolink,25x25,Dominion Automatic Generation (Free));（&amp;ref(Nation/R_Fort.jpg,nolink,25x25,Land Fortress);&amp;ref(Nation/R_Foreign.jpg,nolink,25x25,Non-Fort Land);）||&amp;ref(Nation/Squad.jpg,nolink,25x25,Squad);1&amp;ref(Nation/LivingLead.jpg,nolink,25x25,Leadership);10&amp;ref(Nation/UndeadLead.jpg,nolink,25x25,Undead Leadership);120|19|
|~|&gt;|&gt;|&gt;|&gt;|&gt;|BGCOLOR(#F5F5F5):上位指揮官。ただし生物の指揮は非常に下手|
***兵士
|名称|種別|コスト|&gt;|雇用条件|指揮枠|行軍|
|BGCOLOR(#F5F5F5):Soulless|歩兵|&amp;ref(Nation/C_Gold.jpg,nolink,25x25,Gold);0&amp;ref(Nation/C_Resource.jpg,nolink,25x25,Resource);1&amp;ref(Nation/C_Recruitment.jpg,nolink,25x25,Recruitment Point);3|&amp;ref(Nation/Dominion-Free-Spawn.jpg,nolink,25x25,Dominion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Underwater);）||&amp;ref(Nation/UndeadLead.jpg,nolink,25x25,Undead/Demon);&amp;ref(Nation/Undisciplined.jpg,nolink,25x25,Undisciplined);|16&amp;ref(Nation/Poor-Amphibian.jpg,nolink,25x25,Poor Amphibian);|
|~|&gt;|&gt;|&gt;|&gt;|&gt;|BGCOLOR(#F5F5F5):民間人の屍。驚異的に弱いが死体があると大量に出る|
|BGCOLOR(#F5F5F5):Ghoul|歩兵|&amp;ref(Nation/C_Gold.jpg,nolink,25x25,Gold);0&amp;ref(Nation/C_Resource.jpg,nolink,25x25,Resource);1&amp;ref(Nation/C_Recruitment.jpg,nolink,25x25,Recruitment Point);6|&amp;ref(Nation/Dominion-Free-Spawn.jpg,nolink,25x25,Dominion Automatic Generation (Free));（&amp;ref(Nation/R_Fort.jpg,nolink,25x25,Land Fortress);&amp;ref(Nation/R_Foreign.jpg,nolink,25x25,Non-Fort Land);）||&amp;ref(Nation/UndeadLead.jpg,nolink,25x25,Undead/Demon);|20|
|~|&gt;|&gt;|&gt;|&gt;|&gt;|BGCOLOR(#F5F5F5):自我を保つ食人鬼。疲労毒を持つ爪で攻撃する|
|BGCOLOR(#F5F5F5):Longdead|歩兵|&amp;ref(Nation/C_Gold.jpg,nolink,25x25,Gold);0&amp;ref(Nation/C_Resource.jpg,nolink,25x25,Resource);2&amp;ref(Nation/C_Recruitment.jpg,nolink,25x25,Recruitment Point);6|&amp;ref(Nation/Dominion-Free-Spawn.jpg,nolink,25x25,Dominion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Underwater);）||&amp;ref(Nation/UndeadLead.jpg,nolink,25x25,Undead/Demon);|20&amp;ref(Nation/Poor-Amphibian.jpg,nolink,25x25,Poor Amphibian);|
|~|&gt;|&gt;|&gt;|&gt;|&gt;|BGCOLOR(#F5F5F5):槍を持つ骨。攻撃技能は侮れないが脆い|
|BGCOLOR(#F5F5F5):Longdead|歩兵|&amp;ref(Nation/C_Gold.jpg,nolink,25x25,Gold);0&amp;ref(Nation/C_Resource.jpg,nolink,25x25,Resource);3&amp;ref(Nation/C_Recruitment.jpg,nolink,25x25,Recruitment Point);6|&amp;ref(Nation/Dominion-Free-Spawn.jpg,nolink,25x25,Dominion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Underwater);）||&amp;ref(Nation/UndeadLead.jpg,nolink,25x25,Undead/Demon);|18&amp;ref(Nation/Poor-Amphibian.jpg,nolink,25x25,Poor Amphibian);|
|~|&gt;|&gt;|&gt;|&gt;|&gt;|BGCOLOR(#F5F5F5):槍と盾を持つ骨。元々刺突に強いので弓ではそうそう倒されない|
|BGCOLOR(#F5F5F5):Longdead|歩兵|&amp;ref(Nation/C_Gold.jpg,nolink,25x25,Gold);0&amp;ref(Nation/C_Resource.jpg,nolink,25x25,Resource);4&amp;ref(Nation/C_Recruitment.jpg,nolink,25x25,Recruitment Point);6|&amp;ref(Nation/Dominion-Free-Spawn.jpg,nolink,25x25,Dominion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Underwater);）||&amp;ref(Nation/UndeadLead.jpg,nolink,25x25,Undead/Demon);|20&amp;ref(Nation/Poor-Amphibian.jpg,nolink,25x25,Poor Amphibian);|
|~|&gt;|&gt;|&gt;|&gt;|&gt;|BGCOLOR(#F5F5F5):長剣を持つ骨。十分な威力と命中率の攻撃|
|BGCOLOR(#F5F5F5):Longdead|歩兵|&amp;ref(Nation/C_Gold.jpg,nolink,25x25,Gold);0&amp;ref(Nation/C_Resource.jpg,nolink,25x25,Resource);5&amp;ref(Nation/C_Recruitment.jpg,nolink,25x25,Recruitment Point);6|&amp;ref(Nation/Dominion-Free-Spawn.jpg,nolink,25x25,Dominion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Underwater);）||&amp;ref(Nation/UndeadLead.jpg,nolink,25x25,Undead/Demon);|18&amp;ref(Nation/Poor-Amphibian.jpg,nolink,25x25,Poor Amphibian);|
|~|&gt;|&gt;|&gt;|&gt;|&gt;|BGCOLOR(#F5F5F5):長剣と盾を持つ骨。叩き割られるまでは疲れも知らず戦う|
|BGCOLOR(#F5F5F5):Longdead|歩兵|&amp;ref(Nation/C_Gold.jpg,nolink,25x25,Gold);0&amp;ref(Nation/C_Resource.jpg,nolink,25x25,Resource);7&amp;ref(Nation/C_Recruitment.jpg,nolink,25x25,Recruitment Point);6|&amp;ref(Nation/Dominion-Free-Spawn.jpg,nolink,25x25,Dominion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Underwater);）||&amp;ref(Nation/UndeadLead.jpg,nolink,25x25,Undead/Demon);|18&amp;ref(Nation/Poor-Amphibian.jpg,nolink,25x25,Poor Amphibian);|
|~|&gt;|&gt;|&gt;|&gt;|&gt;|BGCOLOR(#F5F5F5):長剣と盾を持つ骨。最も重装備だが実戦で区別することはまず無い|
|BGCOLOR(#F5F5F5):Longdead Horseman|騎兵|&amp;ref(Nation/C_Gold.jpg,nolink,25x25,Gold);0&amp;ref(Nation/C_Resource.jpg,nolink,25x25,Resource);7&amp;ref(Nation/C_Recruitment.jpg,nolink,25x25,Recruitment Point);21|&amp;ref(Nation/Dominion-Free-Spawn.jpg,nolink,25x25,Dominion Automatic Generation (Free));（&amp;ref(Nation/R_Fort.jpg,nolink,25x25,Land Fortress);&amp;ref(Nation/R_Foreign.jpg,nolink,25x25,Non-Fort Land);）||&amp;ref(Nation/UndeadLead.jpg,nolink,25x25,Undead/Demon);|23&amp;ref(Nation/Poor-Amphibian.jpg,nolink,25x25,Poor Amphibian);|
|~|&gt;|&gt;|&gt;|&gt;|&gt;|BGCOLOR(#F5F5F5):軽突撃槍と盾を持つ骨騎兵。高速な突撃は侮り難い|
|BGCOLOR(#F5F5F5):Longdead Velite|歩兵|&amp;ref(Nation/C_Gold.jpg,nolink,25x25,Gold);0&amp;ref(Nation/C_Resource.jpg,nolink,25x25,Resource);8&amp;ref(Nation/C_Recruitment.jpg,nolink,25x25,Recruitment Point);6|&amp;ref(Nation/Dominion-Free-Spawn.jpg,nolink,25x25,Dominion Automatic Generation (Free));（&amp;ref(Nation/R_Fort.jpg,nolink,25x25,Land Fortress);&amp;ref(Nation/R_UW-Fort.jpg,nolink,25x25,Underwater Fortress);）||&amp;ref(Nation/UndeadLead.jpg,nolink,25x25,Undead/Demon);|20&amp;ref(Nation/Poor-Amphibian.jpg,nolink,25x25,Poor Amphibian);|
|~|&gt;|&gt;|&gt;|&gt;|&gt;|BGCOLOR(#F5F5F5):槍、投槍、大盾を持つ骨。一般の骨よりは多少強い|
|BGCOLOR(#F5F5F5):Longdead Legionnaire|歩兵|&amp;ref(Nation/C_Gold.jpg,nolink,25x25,Gold);0&amp;ref(Nation/C_Resource.jpg,nolink,25x25,Resource);8&amp;ref(Nation/C_Recruitment.jpg,nolink,25x25,Recruitment Point);6|&amp;ref(Nation/Dominion-Free-Spawn.jpg,nolink,25x25,Dominion Automatic Generation (Free));（&amp;ref(Nation/R_Fort.jpg,nolink,25x25,Land Fortress);&amp;ref(Nation/R_UW-Fort.jpg,nolink,25x25,Underwater Fortress);）||&amp;ref(Nation/UndeadLead.jpg,nolink,25x25,Undead/Demon);|19&amp;ref(Nation/Poor-Amphibian.jpg,nolink,25x25,Poor Amphibian);|
|~|&gt;|&gt;|&gt;|&gt;|&gt;|BGCOLOR(#F5F5F5):槍、投槍、大盾を持つ骨。多少硬いが聖職者には相変わらず弱い|
|BGCOLOR(#F5F5F5):Longdead Principe|歩兵|&amp;ref(Nation/C_Gold.jpg,nolink,25x25,Gold);0&amp;ref(Nation/C_Resource.jpg,nolink,25x25,Resource);9&amp;ref(Nation/C_Recruitment.jpg,nolink,25x25,Recruitment Point);6|&amp;ref(Nation/Dominion-Free-Spawn.jpg,nolink,25x25,Dominion Automatic Generation (Free));（&amp;ref(Nation/R_Fort.jpg,nolink,25x25,Land Fortress);&amp;ref(Nation/R_UW-Fort.jpg,nolink,25x25,Underwater Fortress);）||&amp;ref(Nation/UndeadLead.jpg,nolink,25x25,Undead/Demon);|18&amp;ref(Nation/Poor-Amphibian.jpg,nolink,25x25,Poor Amphibian);|
|~|&gt;|&gt;|&gt;|&gt;|&gt;|BGCOLOR(#F5F5F5):小剣、投槍、大盾を持つ骨。戦闘技能が高く殴り合いなら強い|
|BGCOLOR(#F5F5F5):Longdead Triarius|歩兵|&amp;ref(Nation/C_Gold.jpg,nolink,25x25,Gold);0&amp;ref(Nation/C_Resource.jpg,nolink,25x25,Resource);8&amp;ref(Nation/C_Recruitment.jpg,nolink,25x25,Recruitment Point);6|&amp;ref(Nation/Dominion-Free-Spawn.jpg,nolink,25x25,Dominion Automatic Generation (Free));（&amp;ref(Nation/R_Fort.jpg,nolink,25x25,Land Fortress);&amp;ref(Nation/R_UW-Fort.jpg,nolink,25x25,Underwater Fortress);）||&amp;ref(Nation/UndeadLead.jpg,nolink,25x25,Undead/Demon);|17&amp;ref(Nation/Poor-Amphibian.jpg,nolink,25x25,Poor Amphibian);|
|~|&gt;|&gt;|&gt;|&gt;|&gt;|BGCOLOR(#F5F5F5):長槍と大盾を持つ骨。防具が良質で槍では倒すのが難しい|
|BGCOLOR(#F5F5F5):Knight of the Unholy Sepulchre|騎兵&amp;ref(Nation/Sacred.jpg,nolink,25x25,Sacred);|&amp;ref(Nation/C_Gold.jpg,nolink,25x25,Gold);0&amp;ref(Nation/C_Resource.jpg,nolink,25x25,Resource);22&amp;ref(Nation/C_Recruitment.jpg,nolink,25x25,Recruitment Point);21|&amp;ref(Nation/Dominion-Free-Spawn.jpg,nolink,25x25,Dominion Automatic Generation (Free));（&amp;ref(Nation/R_Fort.jpg,nolink,25x25,Land Fortress);）||&amp;ref(Nation/UndeadLead.jpg,nolink,25x25,Undead/Demon);|21&amp;ref(Nation/Poor-Amphibian.jpg,nolink,25x25,Poor Amphibian);|
|~|&gt;|&gt;|&gt;|&gt;|&gt;|BGCOLOR(#F5F5F5):長剣、突撃槍、騎盾を持つ骨騎兵。脆いが攻撃面は一流|
**守備隊
|種別|指揮官|兵士|備考|
|陸上下位|Mound King|Longdead Velite:20　Longdead Legionnaire:20||
|陸上上位|Censor|Longdead Horseman:20||
|陸上要塞|Acolyte of Eldregate|Longdead Archer:10|Archerは通常の短弓を使用|
**建造物
***首都要塞
|名称|管理力|指揮官雇用|兵士雇用|食糧庫|守備隊倍率|防壁強度|
|Fortified City|50|+1|+125%|3000|3|300|
***陸上要塞
|名称|建造費|工期|管理力|指揮官雇用|兵士雇用|食糧庫|守備隊倍率|防壁強度|
|Palisades|600|4|15|+0|+50%|100|1|100|
|Fortress|300|2|30|+1|+75%|500|2|250|
|Castle|300|2|45|+1|+100%|1500|3|500|
***水中要塞
建造不可
***研究所と寺院
|設備|費用|特殊効果|
|研究所|500||
|寺院|400|毎ターン死の宝石を生産、現在の支配力上限値と同数まで有効|
**魔法
***魔法資源
|魔法土地|The Holy Sepulchre|
|宝石収入|&amp;ref(Spell/V_Death.jpg,nolink,25x25,Death Gem);9|
|特殊機能||
***魔法技能
|名称|雇用|固定魔力|変動魔力|研究力|特殊能力|
|Acolyte of Eldregate|&amp;ref(Item/Master-Ritualist.jpg,nolink,25x25,Ritual Spell);|&amp;ref(Spell/P_Holy.jpg,nolink,25x25,Holy);1|||&amp;ref(Nation/Reanimator-Priest.jpg,nolink,25x25,Reanimator Priest);&amp;ref(Nation/Sacred.jpg,nolink,25x25,Sacred);|
|Bishop of Eldregate|&amp;ref(Item/Master-Ritualist.jpg,nolink,25x25,Ritual Spell);|&amp;ref(Spell/P_Holy.jpg,nolink,25x25,Holy);2|||&amp;ref(Nation/Reanimator-Priest.jpg,nolink,25x25,Reanimator Priest);&amp;ref(Nation/Sacred.jpg,nolink,25x25,Sacred);|
|Arch Bishop of Eldregate|&amp;ref(Item/Master-Ritualist.jpg,nolink,25x25,Ritual Spell);|&amp;ref(Spell/P_Holy.jpg,nolink,25x25,Holy);3|||&amp;ref(Nation/Reanimator-Priest.jpg,nolink,25x25,Reanimator Priest);&amp;ref(Nation/Sacred.jpg,nolink,25x25,Sacred);|
|Spectator|&amp;ref(Item/Master-Ritualist.jpg,nolink,25x25,Ritual Spell);|&amp;ref(Spell/P_Death.jpg,nolink,25x25,Death);2||&amp;ref(Spell/P_Research.jpg,nolink,25x25,Research);9||
|Dusk Elder|&amp;ref(Item/Master-Ritualist.jpg,nolink,25x25,Ritual Spell);|&amp;ref(Spell/P_Fire.jpg,nolink,25x25,Fire);1&amp;ref(Spell/P_Astral.jpg,nolink,25x25,Astral);1&amp;ref(Spell/P_Death.jpg,nolink,25x25,Death);3|&amp;ref(Spell/P_Fire.jpg,nolink,25x25,Fire);&amp;ref(Spell/P_Air.jpg,nolink,25x25,Air);&amp;ref(Spell/P_Water.jpg,nolink,25x25,Water);&amp;ref(Spell/P_Earth.jpg,nolink,25x25,Earth);&amp;ref(Spell/P_Astral.jpg,nolink,25x25,Astral);&amp;ref(Spell/P_Death.jpg,nolink,25x25,Death);+1:100%&amp;br;&amp;ref(Spell/P_Fire.jpg,nolink,25x25,Fire);&amp;ref(Spell/P_Air.jpg,nolink,25x25,Air);&amp;ref(Spell/P_Water.jpg,nolink,25x25,Water);&amp;ref(Spell/P_Earth.jpg,nolink,25x25,Earth);&amp;ref(Spell/P_Astral.jpg,nolink,25x25,Astral);&amp;ref(Spell/P_Death.jpg,nolink,25x25,Death);+1:10%|&amp;ref(Spell/P_Research.jpg,nolink,25x25,Research);17+||
***固有呪文
|領域|名称|主系統|副系統|消費|使用場面|簡易分類|
|Conjuration Lv0|Revive Lictor|&amp;ref(Spell/P_Death.jpg,nolink,25x25,Death);2||&amp;ref(Spell/V_Death.jpg,nolink,25x25,Death Gem);3|儀式/陸上専用|兵士召喚|
|~|~|&gt;|&gt;|&gt;|&gt;|戦斧を振るう神聖なる警護官Lictorを1体召喚します|
|Conjuration Lv0|Revive Censor|&amp;ref(Spell/P_Death.jpg,nolink,25x25,Death);2||&amp;ref(Spell/V_Death.jpg,nolink,25x25,Death Gem);4|儀式/陸上専用|指揮官召喚|
|~|~|&gt;|&gt;|&gt;|&gt;|高い指揮能力を持つ監察官Censorを召喚します|
|Conjuration Lv0|Revive Acolyte|&amp;ref(Spell/P_Death.jpg,nolink,25x25,Death);2||&amp;ref(Spell/V_Death.jpg,nolink,25x25,Death Gem);10|儀式/陸上専用|指揮官召喚|
|~|~|&gt;|&gt;|&gt;|&gt;|下級聖職者Acolyte of Eldregateを召喚します|
|Conjuration Lv0|Revive Bishop|&amp;ref(Spell/P_Death.jpg,nolink,25x25,Death);2||&amp;ref(Spell/V_Death.jpg,nolink,25x25,Death Gem);16|儀式/陸上専用|指揮官召喚|
|~|~|&gt;|&gt;|&gt;|&gt;|中級聖職者Bishop of Eldregateを召喚します|
|Conjuration Lv0|Revive Spectator|&amp;ref(Spell/P_Death.jpg,nolink,25x25,Death);2||&amp;ref(Spell/V_Death.jpg,nolink,25x25,Death Gem);12|儀式/水陸両用|指揮官召喚|
|~|~|&gt;|&gt;|&gt;|&gt;|死の魔術師Spectatorを召喚します|
|Conjuration Lv0|Revive Arch Bishop|&amp;ref(Spell/P_Death.jpg,nolink,25x25,Death);3||&amp;ref(Spell/V_Death.jpg,nolink,25x25,Death Gem);23|儀式/陸上専用|指揮官召喚|
|~|~|&gt;|&gt;|&gt;|&gt;|上級聖職者Arch Bishop of Eldregateを召喚します|
|Conjuration Lv0|Revive Dusk Elder|&amp;ref(Spell/P_Death.jpg,nolink,25x25,Death);3||&amp;ref(Spell/V_Death.jpg,nolink,25x25,Death Gem);20|儀式/水陸両用|指揮官召喚|
|~|~|&gt;|&gt;|&gt;|&gt;|強大なる魔術師Dusk Elderを召喚します|
|Conjuration Lv2|Revive Wailing Lady|&amp;ref(Spell/P_Death.jpg,nolink,25x25,Death);2||&amp;ref(Spell/V_Death.jpg,nolink,25x25,Death Gem);15|儀式/水陸両用|兵士召喚|
|~|~|&gt;|&gt;|&gt;|&gt;|恐怖と死を振りまく神聖な霊Wailing Ladyを1体召喚します|
|Conjuration Lv3|Lictorian Guard|&amp;ref(Spell/P_Death.jpg,nolink,25x25,Death);2||&amp;ref(Spell/V_Death.jpg,nolink,25x25,Death Gem);10|儀式/陸上専用|兵士召喚|
|~|~|&gt;|&gt;|&gt;|&gt;|戦斧を振るう神聖なる警護官Lictorを5体召喚します|
|Conjuration Lv3|Pride of Lions|&amp;ref(Spell/P_Nature.jpg,nolink,25x25,Nature);2||&amp;ref(Spell/V_Nature.jpg,nolink,25x25,Nature Gem);10|儀式/陸上専用|兵士召喚|
|~|~|&gt;|&gt;|&gt;|&gt;|敏捷なLionを10+体召喚します|
|Conjuration Lv5|Lamentation|&amp;ref(Spell/P_Death.jpg,nolink,25x25,Death);3||&amp;ref(Spell/V_Death.jpg,nolink,25x25,Death Gem);50|儀式/水陸両用|兵士召喚|
|~|~|&gt;|&gt;|&gt;|&gt;|恐怖と死を振りまく神聖な霊Wailing Ladyを5体召喚します|
|Conjuration Lv7|Great Lamentation|&amp;ref(Spell/P_Death.jpg,nolink,25x25,Death);5||&amp;ref(Spell/V_Death.jpg,nolink,25x25,Death Gem);66|儀式/水陸両用|兵士召喚|
|~|~|&gt;|&gt;|&gt;|&gt;|恐怖と死を振りまく神聖な霊Wailing Ladyを14体召喚します|
|Conjuration Lv8|Lictorian Legion|&amp;ref(Spell/P_Death.jpg,nolink,25x25,Death);4||&amp;ref(Spell/V_Death.jpg,nolink,25x25,Death Gem);35|儀式/陸上専用|兵士召喚|
|~|~|&gt;|&gt;|&gt;|&gt;|戦斧を振るう神聖なる警護官Lictorを25体召喚します|
|Enchantment Lv6|Ermorian Legion|&amp;ref(Spell/P_Death.jpg,nolink,25x25,Death);4||&amp;ref(Spell/V_Death.jpg,nolink,25x25,Death Gem);15|儀式/陸上専用|兵士召喚|
|~|~|&gt;|&gt;|&gt;|&gt;|骨だけの軍団兵Longdead Legionnaireを50体召喚します|
|Divine Lv0|Unholy Command|&amp;ref(Spell/P_Holy.jpg,nolink,25x25,Holy);1|||戦闘/水陸両用|隷属|
|~|~|&gt;|&gt;|&gt;|&gt;|敵のアンデッド1体を隷属させようと試みます|
|Divine Lv0|Unholy Protection|&amp;ref(Spell/P_Holy.jpg,nolink,25x25,Holy);1|||戦闘/水陸両用|強化|
|~|~|&gt;|&gt;|&gt;|&gt;|小範囲のアンデッドの魔法抵抗を向上させます|
|Divine Lv0|Unholy Blessing|&amp;ref(Spell/P_Holy.jpg,nolink,25x25,Holy);1|||戦闘/水陸両用|強化|
|~|~|&gt;|&gt;|&gt;|&gt;|小範囲の神聖なアンデッドを祝福します|
|Divine Lv0|Unholy Power|&amp;ref(Spell/P_Holy.jpg,nolink,25x25,Holy);1|||戦闘/水陸両用|強化|
|~|~|&gt;|&gt;|&gt;|&gt;|小範囲のアンデッドの行動速度と攻撃技能を向上させます|
|Divine Lv0|Unholy Protection|&amp;ref(Spell/P_Holy.jpg,nolink,25x25,Holy);2|||戦闘/水陸両用|強化|
|~|~|&gt;|&gt;|&gt;|&gt;|広範囲のアンデッドの魔法抵抗を向上させます|
|Divine Lv0|Unholy Blessing|&amp;ref(Spell/P_Holy.jpg,nolink,25x25,Holy);2|||戦闘/水陸両用|強化|
|~|~|&gt;|&gt;|&gt;|&gt;|広範囲の神聖なアンデッドを祝福します|
|Divine Lv0|Unholy Power|&amp;ref(Spell/P_Holy.jpg,nolink,25x25,Holy);3|||戦闘/水陸両用|強化|
|~|~|&gt;|&gt;|&gt;|&gt;|中範囲のアンデッドの行動速度と攻撃技能を向上させます|
|Divine Lv0|Unholy Blessing|&amp;ref(Spell/P_Holy.jpg,nolink,25x25,Holy);3|||戦闘/水陸両用|全体強化|
|~|~|&gt;|&gt;|&gt;|&gt;|味方の神聖なアンデッド全員を祝福します|
|Divine Lv0|Protection of the Sepulchre|&amp;ref(Spell/P_Holy.jpg,nolink,25x25,Holy);3|||戦闘/水陸両用|全体強化|
|~|~|&gt;|&gt;|&gt;|&gt;|味方のアンデッド全員の魔法抵抗を向上させようと試みます|
|Divine Lv0|Power of the Sepulchre|&amp;ref(Spell/P_Holy.jpg,nolink,25x25,Holy);4|||戦闘/水陸両用|全体強化|
|~|~|&gt;|&gt;|&gt;|&gt;|味方のアンデッド全員の行動速度と攻撃技能を向上させます|
***固有アイテム
|Construction Lv2|BGCOLOR(#000000):&amp;ref(Item/Helms/Black-Laurel.jpg,nolink,75x75,Black Laurel);|BGCOLOR(BLACK):COLOR(WHITE):''Black Laurel''|冠|&amp;ref(Spell/P_Death.jpg,nolink,25x25,Death);2|&amp;ref(Spell/V_Death.jpg,nolink,25x25,Death Gem);10|
|~|~|&gt;|&gt;|&gt;|儀式魔法によるLictor召喚数+2|
|~|&gt;|&gt;|&gt;|&gt;|BGCOLOR(#F5F5F5):召喚儀式用の冠。用途は狭いが強力|
**聖職
***支配圏特殊効果
人口を急激に減少、アンデッドを自動生産、埋葬されていない死体を感知
***聖職者特殊能力
聖職者全てにReanimator Priest能力を追加、Reanimater PriestはLongdead HorsemanとLictorを作成可能
</v>
      </c>
    </row>
    <row r="39" spans="1:29" x14ac:dyDescent="0.15">
      <c r="A39" t="s">
        <v>2969</v>
      </c>
      <c r="B39" t="s">
        <v>2973</v>
      </c>
      <c r="C39" t="s">
        <v>2974</v>
      </c>
      <c r="D39" t="s">
        <v>3094</v>
      </c>
      <c r="E39" s="10" t="s">
        <v>9330</v>
      </c>
      <c r="F39" s="10" t="s">
        <v>9211</v>
      </c>
      <c r="K39" t="s">
        <v>9328</v>
      </c>
      <c r="L39" t="s">
        <v>9212</v>
      </c>
      <c r="M39" t="s">
        <v>9214</v>
      </c>
      <c r="O39">
        <v>3</v>
      </c>
      <c r="S39">
        <v>500</v>
      </c>
      <c r="U39">
        <v>400</v>
      </c>
      <c r="W39" t="s">
        <v>9215</v>
      </c>
      <c r="X39" t="s">
        <v>9216</v>
      </c>
      <c r="Z39" t="str">
        <f t="shared" si="0"/>
        <v>|BGCOLOR(#FDFDFD):[[&amp;ref(Sceleria.jpg,nolink,50x65,Sceleria, The Reformed Empire);&gt;./Sceleria]]</v>
      </c>
      <c r="AA39" t="str">
        <f t="shared" ca="1" si="3"/>
        <v>|BGCOLOR(#FAEBD7):[[''Sceleria''&gt;./Sceleria]]</v>
      </c>
      <c r="AB39" t="str">
        <f t="shared" ca="1" si="2"/>
        <v>|CENTER:130|CENTER:130|CENTER:130|CENTER:130|CENTER:130|c
|BGCOLOR(#FAEBD7):[[''Arcoscephale''&gt;./Arcoscephale]]|BGCOLOR(#FAEBD7):[[''Ermor''&gt;./Ermor]]|BGCOLOR(#FAEBD7):[[''Sceleria''&gt;./Sceleria]]</v>
      </c>
      <c r="AC39" t="str">
        <f ca="1">CONCATENATE("*",B39,", ",C39,CHAR(10),E39,CHAR(10),"**国勢",CHAR(10),"|種族|",F39,"|",CHAR(10),"|経済|",G39,"|",CHAR(10),"|気候|",IF(H39&lt;&gt;"",REPT(SUBSTITUTE(SUBSTITUTE(LEFT(H39,4),"Heat","&amp;ref(Spell/S_Heat.jpg,nolink,25x25,Heat);"),"Cold","&amp;ref(Spell/S_Cold.jpg,nolink,25x25,Cold);"),RIGHT(H39,1)),""),"|",CHAR(10),"|祝福|",SUBSTITUTE(SUBSTITUTE(SUBSTITUTE(SUBSTITUTE(SUBSTITUTE(SUBSTITUTE(SUBSTITUTE(SUBSTITUTE(J39,"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39&amp;" "&amp;B39&amp;" 指揮官 S",Troops!$A:$A,0)&amp;":AJ"&amp;MATCH(A39&amp;" "&amp;B39&amp;" 指揮官 E",Troops!$A:$A,0))),myConcat(INDIRECT("Troops!AJ"&amp;MATCH(A39&amp;" "&amp;B39&amp;" 指揮官 S",Troops!$A:$A,0)))),CHAR(10),"***兵士",CHAR(10),"|名称|種別|コスト|&gt;|雇用条件|指揮枠|行軍|",CHAR(10),IFERROR(myConcat(INDIRECT("Troops!AJ"&amp;MATCH(A39&amp;" "&amp;B39&amp;" 兵士 S",Troops!$A:$A,0)&amp;":AJ"&amp;MATCH(A39&amp;" "&amp;B39&amp;" 兵士 E",Troops!$A:$A,0))),myConcat(INDIRECT("Troops!AJ"&amp;MATCH(A39&amp;" "&amp;B39&amp;" 指揮官 S",Troops!$A:$A,0)))),"**守備隊",CHAR(10),"|種別|指揮官|兵士|備考|",CHAR(10),IFERROR(myConcat(INDIRECT("Defence!H"&amp;MATCH(A39&amp;" "&amp;B39&amp;" S",Defence!$A:$A,0)&amp;":H"&amp;MATCH(A39&amp;" "&amp;B39&amp;" E",Defence!$A:$A,0))),myConcat(INDIRECT("Defence!H"&amp;MATCH(A39&amp;" "&amp;B39&amp;" S",Defence!$A:$A,0)))),CHAR(10),"**建造物",CHAR(10),"***首都要塞",CHAR(10),"|名称|管理力|指揮官雇用|兵士雇用|食糧庫|守備隊倍率|防壁強度|",CHAR(10),VLOOKUP(L39,Fort!$D:$M,10,FALSE),CHAR(10),"***陸上要塞",CHAR(10),"|名称|建造費|工期|管理力|指揮官雇用|兵士雇用|食糧庫|守備隊倍率|防壁強度|",CHAR(10),IF(R39="",IFERROR(myConcat(INDIRECT("Fort!N"&amp;MATCH(M39&amp;"1",Fort!$A:$A,0)&amp;":N"&amp;MATCH(M39&amp;O39,Fort!$A:$A,0))),myConcat(INDIRECT("Fort!N"&amp;MATCH(N39&amp;"1",Fort!$A:$A,0)))),IFERROR(myConcat(INDIRECT("Fort!O"&amp;MATCH(M39&amp;"1",Fort!$A:$A,0)&amp;":O"&amp;MATCH(M39&amp;O39,Fort!$A:$A,0))),myConcat(INDIRECT("Fort!O"&amp;MATCH(N39&amp;"1",Fort!$A:$A,0))))),CHAR(10),"***水中要塞",CHAR(10),IF(R39="",IFERROR("|名称|建造費|工期|管理力|指揮官雇用|兵士雇用|食糧庫|守備隊倍率|防壁強度|"&amp;CHAR(10)&amp;IFERROR(myConcat(INDIRECT("Fort!N"&amp;MATCH(N39&amp;"1",Fort!$A:$A,0)&amp;":N"&amp;MATCH(N39&amp;P39,Fort!$A:$A,0))),myConcat(INDIRECT("Fort!N"&amp;MATCH(N39&amp;"1",Fort!$A:$A,0)))),"建造不可"),IFERROR("|名称|建造費|工期|管理力|指揮官雇用|兵士雇用|食糧庫|守備隊倍率|防壁強度|"&amp;CHAR(10)&amp;IFERROR(myConcat(INDIRECT("Fort!O"&amp;MATCH(N39&amp;"1",Fort!$A:$A,0)&amp;":O"&amp;MATCH(N39&amp;P39,Fort!$A:$A,0))),myConcat(INDIRECT("Fort!O"&amp;MATCH(N39&amp;"1",Fort!$A:$A,0)))),"建造不可")),CHAR(10),"***研究所と寺院",CHAR(10),"|設備|費用|特殊効果|",CHAR(10),"|研究所|",IF(S39&lt;&gt;500,"''"&amp;S39&amp;"''",S39),"|",T39,"|",CHAR(10),"|寺院|",IF(U39&lt;&gt;400,"''"&amp;U39&amp;"''",U39),"|",V39,"|",CHAR(10),"**魔法",CHAR(10),"***魔法資源",CHAR(10),"|魔法土地|",W39,"|",CHAR(10),"|宝石収入|",SUBSTITUTE(SUBSTITUTE(SUBSTITUTE(SUBSTITUTE(SUBSTITUTE(SUBSTITUTE(SUBSTITUTE(SUBSTITUTE(X39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Slave);"),"|",CHAR(10),"|特殊機能|",Y39,"|",CHAR(10),"***魔法技能",CHAR(10),"|名称|雇用|固定魔力|変動魔力|研究力|特殊能力|",CHAR(10),IFERROR(myConcat(INDIRECT("MagicSkill!AM"&amp;MATCH(A39&amp;" "&amp;B39&amp;" S",MagicSkill!$A:$A,0)&amp;":AM"&amp;MATCH(A39&amp;" "&amp;B39&amp;" E",MagicSkill!$A:$A,0))),myConcat(INDIRECT("MagicSkill!AM"&amp;MATCH(A39&amp;" "&amp;B39&amp;" S",MagicSkill!$A:$A,0)))),CHAR(10),"***固有呪文",CHAR(10),IFERROR(CHAR(10)&amp;"|領域|名称|主系統|副系統|消費|使用場面|簡易分類|"&amp;CHAR(10)&amp;IFERROR(myConcat(INDIRECT("NationalSpellWork!E"&amp;MATCH(A39&amp;" "&amp;B39&amp;" S",NationalSpellWork!$A:$A,0)&amp;":E"&amp;MATCH(A39&amp;" "&amp;B39&amp;" E",NationalSpellWork!$A:$A,0))),myConcat(INDIRECT("NationalSpellWork!E"&amp;MATCH(A39&amp;" "&amp;B39&amp;" S",NationalSpellWork!$A:$A,0)))),"なし"),CHAR(10),"***固有アイテム",CHAR(10),IFERROR(IFERROR(myConcat(INDIRECT("NationalItemWork!E"&amp;MATCH(A39&amp;" "&amp;B39&amp;" S",NationalItemWork!$A:$A,0)&amp;":E"&amp;MATCH(A39&amp;" "&amp;B39&amp;" E",NationalItemWork!$A:$A,0))),myConcat(INDIRECT("NationalItemWork!E"&amp;MATCH(A39&amp;" "&amp;B39&amp;" S",NationalItemWork!$A:$A,0)))),"なし"),CHAR(10),"**聖職",CHAR(10),"***支配圏特殊効果",CHAR(10),IF(I39&lt;&gt;"",I39,"なし"),CHAR(10),"***聖職者特殊能力",CHAR(10),IF(K39&lt;&gt;"",K39,"なし"),CHAR(10))</f>
        <v xml:space="preserve">*Sceleria, The Reformed Empire
Sceleriaは、大帝国Ermorから分裂した帝国です。
暗き技が帝国の中心部で実践されるに伴い、新たなるThaumaturgの組織は現れました。
星と冥界に関する知識に導かれ、彼らは帝国を破壊する大変動を予見し、反乱の際に皇帝の双子の兄弟を導きました。
偉大なる帝国は内戦により引き裂かれ、それはErmorの包囲戦に至りました。
自暴自棄の果てに、AugurとBishopらは死を解き放ち、全ては終わりました。
大都市Eldregateとその数リーグ内の全ては、灰の荒野と化しました。
Ermorはもはや存在せず、そしてかつての帝国の属州は新たなる王国とより小さな帝国を形成していきました。
最後のErmor皇帝の双子の兄弟は、帝冠を獲得しました。
彼はThaumaturgらを用いて帝国を改良し、偉大なる帝国を倒壊させた罪悪を常に思い起こさせる名を与えられた、新たなる首都を築きました。
現在、SceleriaはThaumaturgの死の崇拝が浸透した帝国です。
新たなる王国Marignonが死を退けるために炎と信仰を用いた一方で、Sceleriaは死の法そのものへの信頼を貫きました。
SceleriaのThaumaturgらは、自らを生者の世界の守護者にして人類の最後の希望と自負します。
死者に捧ぐ祈祷と連祷により、彼らは厳しい管理の下で死者を蘇らせることにより、影の拡大を防ぎます。
今や死者は生者に仕え、その戦争に従事します。
Sceleriaの軍事力は、歩く死者の力添えを伴う、Ermorのかつての軍団に基きます。
**国勢
|種族|人間|
|経済||
|気候||
|祝福||
**正規軍
***指揮官
|名称|種別|コスト|&gt;|雇用条件|指揮能力|行軍|
|BGCOLOR(#F5F5F5):Scout|斥候|&amp;ref(Nation/C_Gold.jpg,nolink,25x25,Gold);25&amp;ref(Nation/C_Resource.jpg,nolink,25x25,Resource);4&amp;ref(Nation/C_Command.jpg,nolink,25x25,Commander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|BGCOLOR(#F5F5F5):Assassin|暗殺者|&amp;ref(Nation/C_Gold.jpg,nolink,25x25,Gold);60&amp;ref(Nation/C_Resource.jpg,nolink,25x25,Resource);4&amp;ref(Nation/C_Command.jpg,nolink,25x25,Commander Point);1|&amp;ref(Nation/R_Fort.jpg,nolink,25x25,Land Fortress);|||16&amp;ref(Nation/Stealthy.jpg,nolink,25x25,Stealthy (65));|
|~|&gt;|&gt;|&gt;|&gt;|&gt;|BGCOLOR(#F5F5F5):敵指揮官を直接始末する。潜伏も上手い|
|BGCOLOR(#F5F5F5):Centurion|指揮官|&amp;ref(Nation/C_Gold.jpg,nolink,25x25,Gold);70&amp;ref(Nation/C_Resource.jpg,nolink,25x25,Resource);21&amp;ref(Nation/C_Command.jpg,nolink,25x25,Commander Point);1|&amp;ref(Nation/R_Fort.jpg,nolink,25x25,Land Fortress);||&amp;ref(Nation/Squad.jpg,nolink,25x25,Squad);3&amp;ref(Nation/LivingLead.jpg,nolink,25x25,Leadership);80|18|
|~|&gt;|&gt;|&gt;|&gt;|&gt;|BGCOLOR(#F5F5F5):基本的な指揮官。装備は良質だが盾を持たない|
|BGCOLOR(#F5F5F5):Legatus Legionis|指揮官|&amp;ref(Nation/C_Gold.jpg,nolink,25x25,Gold);110&amp;ref(Nation/C_Resource.jpg,nolink,25x25,Resource);21&amp;ref(Nation/C_Command.jpg,nolink,25x25,Commander Point);2|&amp;ref(Nation/R_Fort.jpg,nolink,25x25,Land Fortress);||&amp;ref(Nation/Squad.jpg,nolink,25x25,Squad);4&amp;ref(Nation/LivingLead.jpg,nolink,25x25,Leadership);120|18|
|~|&gt;|&gt;|&gt;|&gt;|&gt;|BGCOLOR(#F5F5F5):上位指揮官。やはり盾は持っていない|
|BGCOLOR(#F5F5F5):Scelerian Cultist|聖職者&amp;ref(Nation/Sacred.jpg,nolink,25x25,Sacred);|&amp;ref(Nation/C_Gold.jpg,nolink,25x25,Gold);45&amp;ref(Nation/C_Resource.jpg,nolink,25x25,Resource);1&amp;ref(Nation/C_Command.jpg,nolink,25x25,Commander Point);1|&amp;ref(Nation/R_Fort.jpg,nolink,25x25,Land Fortress);|&amp;ref(Spell/P_Holy.jpg,nolink,25x25,Temple Needed);|&amp;ref(Nation/Squad.jpg,nolink,25x25,Squad);1&amp;ref(Nation/LivingLead.jpg,nolink,25x25,Leadership);10&amp;ref(Nation/UndeadLead.jpg,nolink,25x25,Undead Leadership);25|16|
|~|&gt;|&gt;|&gt;|&gt;|&gt;|BGCOLOR(#F5F5F5):レベル1の聖職者。アンデッド兵の作成を行える|
|BGCOLOR(#F5F5F5):Thaumaturg|聖職者&amp;ref(Nation/Sacred.jpg,nolink,25x25,Sacred);|&amp;ref(Nation/C_Gold.jpg,nolink,25x25,Gold);110&amp;ref(Nation/C_Resource.jpg,nolink,25x25,Resource);1&amp;ref(Nation/C_Command.jpg,nolink,25x25,Commander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Leadership);60|16|
|~|&gt;|&gt;|&gt;|&gt;|&gt;|BGCOLOR(#F5F5F5):レベル2の聖職者。星と死の魔法技能も持つ|
|BGCOLOR(#F5F5F5):Censor|指揮官&amp;ref(Nation/Sacred.jpg,nolink,25x25,Sacred);|&amp;ref(Nation/C_Gold.jpg,nolink,25x25,Gold);90&amp;ref(Nation/C_Resource.jpg,nolink,25x25,Resource);21&amp;ref(Nation/C_Command.jpg,nolink,25x25,Commander Point);1|&amp;ref(Nation/R_Capital.jpg,nolink,25x25,National Capital);|&amp;ref(Spell/P_Holy.jpg,nolink,25x25,Temple Needed);|&amp;ref(Nation/Squad.jpg,nolink,25x25,Squad);2&amp;ref(Nation/LivingLead.jpg,nolink,25x25,Leadership);40&amp;ref(Nation/UndeadLead.jpg,nolink,25x25,Undead Leadership);80|12|
|~|&gt;|&gt;|&gt;|&gt;|&gt;|BGCOLOR(#F5F5F5):神聖な指揮官。生者よりアンデッドの指揮のほうが得意|
|BGCOLOR(#F5F5F5):Grand Thaumaturg|聖職者&amp;ref(Nation/Sacred.jpg,nolink,25x25,Sacred);|&amp;ref(Nation/C_Gold.jpg,nolink,25x25,Gold);300&amp;ref(Nation/C_Resource.jpg,nolink,25x25,Resource);1&amp;ref(Nation/C_Command.jpg,nolink,25x25,Commander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Leadership);20+&amp;ref(Nation/UndeadLead.jpg,nolink,25x25,Undead Leadership);105+|12|
|~|&gt;|&gt;|&gt;|&gt;|&gt;|BGCOLOR(#F5F5F5):レベル3の聖職者。星、死などの魔法技能も持つ|
***兵士
|名称|種別|コスト|&gt;|雇用条件|指揮枠|行軍|
|BGCOLOR(#F5F5F5):Slinger|射手|&amp;ref(Nation/C_Gold.jpg,nolink,25x25,Gold);7&amp;ref(Nation/C_Resource.jpg,nolink,25x25,Resource);2&amp;ref(Nation/C_Recruitment.jpg,nolink,25x25,Recruitment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|BGCOLOR(#F5F5F5):Velite|歩兵|&amp;ref(Nation/C_Gold.jpg,nolink,25x25,Gold);10&amp;ref(Nation/C_Resource.jpg,nolink,25x25,Resource);10&amp;ref(Nation/C_Recruitment.jpg,nolink,25x25,Recruitment Point);9|&amp;ref(Nation/R_Fort.jpg,nolink,25x25,Land Fortress);||&amp;ref(Nation/LivingLead.jpg,nolink,25x25,Living);|16|
|~|&gt;|&gt;|&gt;|&gt;|&gt;|BGCOLOR(#F5F5F5):槍、投槍、大盾を持つ軽歩兵。散開陣形を得意とする|
|BGCOLOR(#F5F5F5):Alae Legionnaire|歩兵|&amp;ref(Nation/C_Gold.jpg,nolink,25x25,Gold);10&amp;ref(Nation/C_Resource.jpg,nolink,25x25,Resource);20&amp;ref(Nation/C_Recruitment.jpg,nolink,25x25,Recruitment Point);9|&amp;ref(Nation/R_Fort.jpg,nolink,25x25,Land Fortress);||&amp;ref(Nation/LivingLead.jpg,nolink,25x25,Living);|16|
|~|&gt;|&gt;|&gt;|&gt;|&gt;|BGCOLOR(#F5F5F5):槍、投槍、大盾を持つ歩兵。攻撃力は欠くが丈夫|
|BGCOLOR(#F5F5F5):Hastatus|歩兵|&amp;ref(Nation/C_Gold.jpg,nolink,25x25,Gold);11&amp;ref(Nation/C_Resource.jpg,nolink,25x25,Resource);21&amp;ref(Nation/C_Recruitment.jpg,nolink,25x25,Recruitment Point);12|&amp;ref(Nation/R_Fort.jpg,nolink,25x25,Land Fortress);||&amp;ref(Nation/LivingLead.jpg,nolink,25x25,Living);|16|
|~|&gt;|&gt;|&gt;|&gt;|&gt;|BGCOLOR(#F5F5F5):小剣、投槍、大盾を持つ歩兵。下位より士気が上がっている|
|BGCOLOR(#F5F5F5):Principe|歩兵|&amp;ref(Nation/C_Gold.jpg,nolink,25x25,Gold);14&amp;ref(Nation/C_Resource.jpg,nolink,25x25,Resource);21&amp;ref(Nation/C_Recruitment.jpg,nolink,25x25,Recruitment Point);20|&amp;ref(Nation/R_Fort.jpg,nolink,25x25,Land Fortress);||&amp;ref(Nation/LivingLead.jpg,nolink,25x25,Living);|16|
|~|&gt;|&gt;|&gt;|&gt;|&gt;|BGCOLOR(#F5F5F5):小剣、投槍、大盾を持つ歩兵。戦闘技能が向上している|
|BGCOLOR(#F5F5F5):Triarius|歩兵|&amp;ref(Nation/C_Gold.jpg,nolink,25x25,Gold);15&amp;ref(Nation/C_Resource.jpg,nolink,25x25,Resource);29&amp;ref(Nation/C_Recruitment.jpg,nolink,25x25,Recruitment Point);25|&amp;ref(Nation/R_Fort.jpg,nolink,25x25,Land Fortress);||&amp;ref(Nation/LivingLead.jpg,nolink,25x25,Living);|14|
|~|&gt;|&gt;|&gt;|&gt;|&gt;|BGCOLOR(#F5F5F5):長槍と大盾を持つ重歩兵。高齢で鈍重だが高密度の隊列を組む|
|BGCOLOR(#F5F5F5):Praetorian Guard|歩兵|&amp;ref(Nation/C_Gold.jpg,nolink,25x25,Gold);20&amp;ref(Nation/C_Resource.jpg,nolink,25x25,Resource);30&amp;ref(Nation/C_Recruitment.jpg,nolink,25x25,Recruitment Point);35|&amp;ref(Nation/R_Fort.jpg,nolink,25x25,Land Fortress);||&amp;ref(Nation/LivingLead.jpg,nolink,25x25,Living);|14|
|~|&gt;|&gt;|&gt;|&gt;|&gt;|BGCOLOR(#F5F5F5):長剣と大盾を持つ重歩兵。腕は良いが高齢な上に古傷持ちが多い|
|BGCOLOR(#F5F5F5):Standard|歩兵|&amp;ref(Nation/C_Gold.jpg,nolink,25x25,Gold);20&amp;ref(Nation/C_Resource.jpg,nolink,25x25,Resource);21&amp;ref(Nation/C_Recruitment.jpg,nolink,25x25,Recruitment Point);21|&amp;ref(Nation/R_Fort.jpg,nolink,25x25,Land Fortress);||&amp;ref(Nation/LivingLead.jpg,nolink,25x25,Living);|16|
|~|&gt;|&gt;|&gt;|&gt;|&gt;|BGCOLOR(#F5F5F5):所属部隊の士気を高める。自身も多少は戦える|
|BGCOLOR(#F5F5F5):Retiarius|歩兵|&amp;ref(Nation/C_Gold.jpg,nolink,25x25,Gold);10&amp;ref(Nation/C_Resource.jpg,nolink,25x25,Resource);1&amp;ref(Nation/C_Recruitment.jpg,nolink,25x25,Recruitment Point);9|&amp;ref(Nation/R_Fort.jpg,nolink,25x25,Land Fortress);||&amp;ref(Nation/LivingLead.jpg,nolink,25x25,Living);|12|
|~|&gt;|&gt;|&gt;|&gt;|&gt;|BGCOLOR(#F5F5F5):網と三叉矛を持つ歩兵。高速雇用できるが少しでも戦うと戦闘後には去る|
|BGCOLOR(#F5F5F5):Gladiator|歩兵|&amp;ref(Nation/C_Gold.jpg,nolink,25x25,Gold);10&amp;ref(Nation/C_Resource.jpg,nolink,25x25,Resource);1&amp;ref(Nation/C_Recruitment.jpg,nolink,25x25,Recruitment Point);9|&amp;ref(Nation/R_Fort.jpg,nolink,25x25,Land Fortress);||&amp;ref(Nation/LivingLead.jpg,nolink,25x25,Living);|12|
|~|&gt;|&gt;|&gt;|&gt;|&gt;|BGCOLOR(#F5F5F5):連接棍を持つ歩兵。やはり少しでも戦いに貢献すれば戦闘後に消滅|
|BGCOLOR(#F5F5F5):Lictor|歩兵&amp;ref(Nation/Sacred.jpg,nolink,25x25,Sacred);|&amp;ref(Nation/C_Gold.jpg,nolink,25x25,Gold);26&amp;ref(Nation/C_Resource.jpg,nolink,25x25,Resource);21&amp;ref(Nation/C_Recruitment.jpg,nolink,25x25,Recruitment Point);31|&amp;ref(Nation/R_Capital.jpg,nolink,25x25,National Capital);|&amp;ref(Spell/P_Holy.jpg,nolink,25x25,Temple Needed);|&amp;ref(Nation/LivingLead.jpg,nolink,25x25,Living);|10|
|~|&gt;|&gt;|&gt;|&gt;|&gt;|BGCOLOR(#F5F5F5):魔法の戦斧を持つ歩兵。アンデッドを麻痺させる|
|BGCOLOR(#F5F5F5):Shadow Vestal|歩兵&amp;ref(Nation/Sacred.jpg,nolink,25x25,Sacred);|&amp;ref(Nation/C_Gold.jpg,nolink,25x25,Gold);45&amp;ref(Nation/C_Resource.jpg,nolink,25x25,Resource);6&amp;ref(Nation/C_Recruitment.jpg,nolink,25x25,Recruitment Point);31|&amp;ref(Nation/R_Capital.jpg,nolink,25x25,National Capital);|&amp;ref(Spell/P_Holy.jpg,nolink,25x25,Temple Needed);|&amp;ref(Nation/UndeadLead.jpg,nolink,25x25,Undead/Demon);|20|
|~|&gt;|&gt;|&gt;|&gt;|&gt;|BGCOLOR(#F5F5F5):魔法の槍と盾を持つ軽歩兵。半死人で霊体であり一般的な敵には強い|
**守備隊
|種別|指揮官|兵士|備考|
|陸上下位|Centurion|Velite:10　Alae Legionnaire:10　Slinger:10||
|陸上上位|Thaumaturg|Hastatus:10||
|陸上要塞|Centurion|Slinger:15||
**建造物
***首都要塞
|名称|管理力|指揮官雇用|兵士雇用|食糧庫|守備隊倍率|防壁強度|
|Fortified City|50|+1|+125%|3000|3|300|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|魔法土地|Temple of the Dead, Temple of the Spheres, Campus Sceleris|
|宝石収入|&amp;ref(Spell/V_Astral.jpg,nolink,25x25,Astral Pearl);1&amp;ref(Spell/V_Death.jpg,nolink,25x25,Death Gem);4|
|特殊機能||
***魔法技能
|名称|雇用|固定魔力|変動魔力|研究力|特殊能力|
|Scelerian Cultist|&amp;ref(Nation/R_Fort.jpg,nolink,25x25,Land Fortress);|&amp;ref(Spell/P_Holy.jpg,nolink,25x25,Holy);1|||&amp;ref(Nation/Reanimator-Priest.jpg,nolink,25x25,Reanimator Priest);&amp;ref(Nation/Sacred.jpg,nolink,25x25,Sacred);|
|Thaumaturg|&amp;ref(Nation/R_Fort.jpg,nolink,25x25,Land Fortress);|&amp;ref(Spell/P_Astral.jpg,nolink,25x25,Astral);1&amp;ref(Spell/P_Death.jpg,nolink,25x25,Death);1&amp;ref(Spell/P_Holy.jpg,nolink,25x25,Holy);2||&amp;ref(Spell/P_Research.jpg,nolink,25x25,Research);9|&amp;ref(Nation/Reanimator-Priest.jpg,nolink,25x25,Reanimator Priest);&amp;ref(Nation/Sacred.jpg,nolink,25x25,Sacred);|
|Grand Thaumaturg|&amp;ref(Nation/R_Capital.jpg,nolink,25x25,National Capital);|&amp;ref(Spell/P_Astral.jpg,nolink,25x25,Astral);2&amp;ref(Spell/P_Death.jpg,nolink,25x25,Death);2&amp;ref(Spell/P_Holy.jpg,nolink,25x25,Holy);3|&amp;ref(Spell/P_Air.jpg,nolink,25x25,Air);&amp;ref(Spell/P_Water.jpg,nolink,25x25,Water);&amp;ref(Spell/P_Astral.jpg,nolink,25x25,Astral);&amp;ref(Spell/P_Death.jpg,nolink,25x25,Death);+1:100%&amp;br;&amp;ref(Spell/P_Air.jpg,nolink,25x25,Air);&amp;ref(Spell/P_Water.jpg,nolink,25x25,Water);&amp;ref(Spell/P_Astral.jpg,nolink,25x25,Astral);&amp;ref(Spell/P_Death.jpg,nolink,25x25,Death);+1:10%|&amp;ref(Spell/P_Research.jpg,nolink,25x25,Research);15+|&amp;ref(Nation/Reanimator-Priest.jpg,nolink,25x25,Reanimator Priest);&amp;ref(Nation/Sacred.jpg,nolink,25x25,Sacred);|
***固有呪文
|領域|名称|主系統|副系統|消費|使用場面|簡易分類|
|Divine Lv0|Unholy Command|&amp;ref(Spell/P_Holy.jpg,nolink,25x25,Holy);1|||戦闘/水陸両用|隷属|
|~|~|&gt;|&gt;|&gt;|&gt;|敵のアンデッド1体を隷属させようと試みます|
|Divine Lv0|Unholy Protection|&amp;ref(Spell/P_Holy.jpg,nolink,25x25,Holy);1|||戦闘/水陸両用|強化|
|~|~|&gt;|&gt;|&gt;|&gt;|小範囲のアンデッドの魔法抵抗を向上させます|
|Divine Lv0|Unholy Blessing|&amp;ref(Spell/P_Holy.jpg,nolink,25x25,Holy);1|||戦闘/水陸両用|強化|
|~|~|&gt;|&gt;|&gt;|&gt;|小範囲の神聖なアンデッドを祝福します|
|Divine Lv0|Unholy Power|&amp;ref(Spell/P_Holy.jpg,nolink,25x25,Holy);1|||戦闘/水陸両用|強化|
|~|~|&gt;|&gt;|&gt;|&gt;|小範囲のアンデッドの行動速度と攻撃技能を向上させます|
|Divine Lv0|Unholy Protection|&amp;ref(Spell/P_Holy.jpg,nolink,25x25,Holy);2|||戦闘/水陸両用|強化|
|~|~|&gt;|&gt;|&gt;|&gt;|広範囲のアンデッドの魔法抵抗を向上させます|
|Divine Lv0|Unholy Blessing|&amp;ref(Spell/P_Holy.jpg,nolink,25x25,Holy);2|||戦闘/水陸両用|強化|
|~|~|&gt;|&gt;|&gt;|&gt;|広範囲の神聖なアンデッドを祝福します|
|Divine Lv0|Apostasy|&amp;ref(Spell/P_Holy.jpg,nolink,25x25,Holy);3|||戦闘/水陸両用|魅了|
|~|~|&gt;|&gt;|&gt;|&gt;|敵の神聖なユニット1体を魅了しようと試みます|
|Divine Lv0|Unholy Power|&amp;ref(Spell/P_Holy.jpg,nolink,25x25,Holy);3|||戦闘/水陸両用|強化|
|~|~|&gt;|&gt;|&gt;|&gt;|中範囲のアンデッドの行動速度と攻撃技能を向上させます|
|Divine Lv0|Unholy Blessing|&amp;ref(Spell/P_Holy.jpg,nolink,25x25,Holy);3|||戦闘/水陸両用|全体強化|
|~|~|&gt;|&gt;|&gt;|&gt;|味方の神聖なアンデッド全員を祝福します|
|Divine Lv0|Protection of the Sepulchre|&amp;ref(Spell/P_Holy.jpg,nolink,25x25,Holy);3|||戦闘/水陸両用|全体強化|
|~|~|&gt;|&gt;|&gt;|&gt;|味方のアンデッド全員の魔法抵抗を向上させようと試みます|
|Divine Lv0|Power of the Sepulchre|&amp;ref(Spell/P_Holy.jpg,nolink,25x25,Holy);4|||戦闘/水陸両用|全体強化|
|~|~|&gt;|&gt;|&gt;|&gt;|味方のアンデッド全員の行動速度と攻撃技能を向上させます|
***固有アイテム
なし
**聖職
***支配圏特殊効果
なし
***聖職者特殊能力
Reanimater PriestはLongdead Horsemanを作成可能
</v>
      </c>
    </row>
    <row r="40" spans="1:29" x14ac:dyDescent="0.15">
      <c r="A40" t="s">
        <v>2969</v>
      </c>
      <c r="B40" t="s">
        <v>2975</v>
      </c>
      <c r="C40" t="s">
        <v>2976</v>
      </c>
      <c r="D40" t="s">
        <v>3094</v>
      </c>
      <c r="E40" s="10" t="s">
        <v>9417</v>
      </c>
      <c r="F40" s="10" t="s">
        <v>9211</v>
      </c>
      <c r="L40" t="s">
        <v>9212</v>
      </c>
      <c r="M40" t="s">
        <v>9214</v>
      </c>
      <c r="O40">
        <v>3</v>
      </c>
      <c r="S40">
        <v>500</v>
      </c>
      <c r="U40">
        <v>400</v>
      </c>
      <c r="W40" t="s">
        <v>9331</v>
      </c>
      <c r="X40" t="s">
        <v>9332</v>
      </c>
      <c r="Z40" t="str">
        <f t="shared" si="0"/>
        <v>|BGCOLOR(#FDFDFD):[[&amp;ref(Pythium.jpg,nolink,50x65,Pythium, Emerald Empire);&gt;./Pythium]]</v>
      </c>
      <c r="AA40" t="str">
        <f t="shared" ca="1" si="3"/>
        <v>|BGCOLOR(#FAEBD7):[[''Pythium''&gt;./Pythium]]</v>
      </c>
      <c r="AB40" t="str">
        <f t="shared" ca="1" si="2"/>
        <v>|CENTER:130|CENTER:130|CENTER:130|CENTER:130|CENTER:130|c
|BGCOLOR(#FAEBD7):[[''Arcoscephale''&gt;./Arcoscephale]]|BGCOLOR(#FAEBD7):[[''Ermor''&gt;./Ermor]]|BGCOLOR(#FAEBD7):[[''Sceleria''&gt;./Sceleria]]|BGCOLOR(#FAEBD7):[[''Pythium''&gt;./Pythium]]</v>
      </c>
      <c r="AC40" t="str">
        <f ca="1">CONCATENATE("*",B40,", ",C40,CHAR(10),E40,CHAR(10),"**国勢",CHAR(10),"|種族|",F40,"|",CHAR(10),"|経済|",G40,"|",CHAR(10),"|気候|",IF(H40&lt;&gt;"",REPT(SUBSTITUTE(SUBSTITUTE(LEFT(H40,4),"Heat","&amp;ref(Spell/S_Heat.jpg,nolink,25x25,Heat);"),"Cold","&amp;ref(Spell/S_Cold.jpg,nolink,25x25,Cold);"),RIGHT(H40,1)),""),"|",CHAR(10),"|祝福|",SUBSTITUTE(SUBSTITUTE(SUBSTITUTE(SUBSTITUTE(SUBSTITUTE(SUBSTITUTE(SUBSTITUTE(SUBSTITUTE(J40,"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40&amp;" "&amp;B40&amp;" 指揮官 S",Troops!$A:$A,0)&amp;":AJ"&amp;MATCH(A40&amp;" "&amp;B40&amp;" 指揮官 E",Troops!$A:$A,0))),myConcat(INDIRECT("Troops!AJ"&amp;MATCH(A40&amp;" "&amp;B40&amp;" 指揮官 S",Troops!$A:$A,0)))),CHAR(10),"***兵士",CHAR(10),"|名称|種別|コスト|&gt;|雇用条件|指揮枠|行軍|",CHAR(10),IFERROR(myConcat(INDIRECT("Troops!AJ"&amp;MATCH(A40&amp;" "&amp;B40&amp;" 兵士 S",Troops!$A:$A,0)&amp;":AJ"&amp;MATCH(A40&amp;" "&amp;B40&amp;" 兵士 E",Troops!$A:$A,0))),myConcat(INDIRECT("Troops!AJ"&amp;MATCH(A40&amp;" "&amp;B40&amp;" 指揮官 S",Troops!$A:$A,0)))),"**守備隊",CHAR(10),"|種別|指揮官|兵士|備考|",CHAR(10),IFERROR(myConcat(INDIRECT("Defence!H"&amp;MATCH(A40&amp;" "&amp;B40&amp;" S",Defence!$A:$A,0)&amp;":H"&amp;MATCH(A40&amp;" "&amp;B40&amp;" E",Defence!$A:$A,0))),myConcat(INDIRECT("Defence!H"&amp;MATCH(A40&amp;" "&amp;B40&amp;" S",Defence!$A:$A,0)))),CHAR(10),"**建造物",CHAR(10),"***首都要塞",CHAR(10),"|名称|管理力|指揮官雇用|兵士雇用|食糧庫|守備隊倍率|防壁強度|",CHAR(10),VLOOKUP(L40,Fort!$D:$M,10,FALSE),CHAR(10),"***陸上要塞",CHAR(10),"|名称|建造費|工期|管理力|指揮官雇用|兵士雇用|食糧庫|守備隊倍率|防壁強度|",CHAR(10),IF(R40="",IFERROR(myConcat(INDIRECT("Fort!N"&amp;MATCH(M40&amp;"1",Fort!$A:$A,0)&amp;":N"&amp;MATCH(M40&amp;O40,Fort!$A:$A,0))),myConcat(INDIRECT("Fort!N"&amp;MATCH(N40&amp;"1",Fort!$A:$A,0)))),IFERROR(myConcat(INDIRECT("Fort!O"&amp;MATCH(M40&amp;"1",Fort!$A:$A,0)&amp;":O"&amp;MATCH(M40&amp;O40,Fort!$A:$A,0))),myConcat(INDIRECT("Fort!O"&amp;MATCH(N40&amp;"1",Fort!$A:$A,0))))),CHAR(10),"***水中要塞",CHAR(10),IF(R40="",IFERROR("|名称|建造費|工期|管理力|指揮官雇用|兵士雇用|食糧庫|守備隊倍率|防壁強度|"&amp;CHAR(10)&amp;IFERROR(myConcat(INDIRECT("Fort!N"&amp;MATCH(N40&amp;"1",Fort!$A:$A,0)&amp;":N"&amp;MATCH(N40&amp;P40,Fort!$A:$A,0))),myConcat(INDIRECT("Fort!N"&amp;MATCH(N40&amp;"1",Fort!$A:$A,0)))),"建造不可"),IFERROR("|名称|建造費|工期|管理力|指揮官雇用|兵士雇用|食糧庫|守備隊倍率|防壁強度|"&amp;CHAR(10)&amp;IFERROR(myConcat(INDIRECT("Fort!O"&amp;MATCH(N40&amp;"1",Fort!$A:$A,0)&amp;":O"&amp;MATCH(N40&amp;P40,Fort!$A:$A,0))),myConcat(INDIRECT("Fort!O"&amp;MATCH(N40&amp;"1",Fort!$A:$A,0)))),"建造不可")),CHAR(10),"***研究所と寺院",CHAR(10),"|設備|費用|特殊効果|",CHAR(10),"|研究所|",IF(S40&lt;&gt;500,"''"&amp;S40&amp;"''",S40),"|",T40,"|",CHAR(10),"|寺院|",IF(U40&lt;&gt;400,"''"&amp;U40&amp;"''",U40),"|",V40,"|",CHAR(10),"**魔法",CHAR(10),"***魔法資源",CHAR(10),"|魔法土地|",W40,"|",CHAR(10),"|宝石収入|",SUBSTITUTE(SUBSTITUTE(SUBSTITUTE(SUBSTITUTE(SUBSTITUTE(SUBSTITUTE(SUBSTITUTE(SUBSTITUTE(X40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Slave);"),"|",CHAR(10),"|特殊機能|",Y40,"|",CHAR(10),"***魔法技能",CHAR(10),"|名称|雇用|固定魔力|変動魔力|研究力|特殊能力|",CHAR(10),IFERROR(myConcat(INDIRECT("MagicSkill!AM"&amp;MATCH(A40&amp;" "&amp;B40&amp;" S",MagicSkill!$A:$A,0)&amp;":AM"&amp;MATCH(A40&amp;" "&amp;B40&amp;" E",MagicSkill!$A:$A,0))),myConcat(INDIRECT("MagicSkill!AM"&amp;MATCH(A40&amp;" "&amp;B40&amp;" S",MagicSkill!$A:$A,0)))),CHAR(10),"***固有呪文",CHAR(10),IFERROR(CHAR(10)&amp;"|領域|名称|主系統|副系統|消費|使用場面|簡易分類|"&amp;CHAR(10)&amp;IFERROR(myConcat(INDIRECT("NationalSpellWork!E"&amp;MATCH(A40&amp;" "&amp;B40&amp;" S",NationalSpellWork!$A:$A,0)&amp;":E"&amp;MATCH(A40&amp;" "&amp;B40&amp;" E",NationalSpellWork!$A:$A,0))),myConcat(INDIRECT("NationalSpellWork!E"&amp;MATCH(A40&amp;" "&amp;B40&amp;" S",NationalSpellWork!$A:$A,0)))),"なし"),CHAR(10),"***固有アイテム",CHAR(10),IFERROR(IFERROR(myConcat(INDIRECT("NationalItemWork!E"&amp;MATCH(A40&amp;" "&amp;B40&amp;" S",NationalItemWork!$A:$A,0)&amp;":E"&amp;MATCH(A40&amp;" "&amp;B40&amp;" E",NationalItemWork!$A:$A,0))),myConcat(INDIRECT("NationalItemWork!E"&amp;MATCH(A40&amp;" "&amp;B40&amp;" S",NationalItemWork!$A:$A,0)))),"なし"),CHAR(10),"**聖職",CHAR(10),"***支配圏特殊効果",CHAR(10),IF(I40&lt;&gt;"",I40,"なし"),CHAR(10),"***聖職者特殊能力",CHAR(10),IF(K40&lt;&gt;"",K40,"なし"),CHAR(10))</f>
        <v xml:space="preserve">*Pythium, Emerald Empire
Pythiumの緑柱石の帝国は、大帝国Ermorから分裂した帝国です。
暗き技が帝国の中心地で実践されると共に、星々はPythiaのTheurgらに差し迫る破滅から逃れるように警告しました。
彼らは滅び行く帝国からPythiaを引き離し、その賢明な統治の下で帝国の神政を形成しました。
しかし、それは彼らを救うには十分でありませんでした。
Ermorが崩壊すると、Pythiumの属州は反乱を起こし、そのかつての主から離れていきました。
Pythiumの皇帝は反乱を起こした地を取り戻すことはできず、そして緑柱石の帝国の力は世紀に渡り減少を続けました。
Pythiumの軍事力は、いくらかの小さな変更を施されたErmorのかつての軍団に基きます。
Ermorの時代の間、Pythiumの領土の一部はSauromatiaの部族らの支配下にありました。
Androphagは、戦争においてPythiaの沼地のHydraを用いました。
長らくHydraはPythiaのアリーナで使われるだけでしたが、しかし現在、古き手法はSerpentへの騎乗と共に採用されました。
**国勢
|種族|人間|
|経済||
|気候||
|祝福||
**正規軍
***指揮官
|名称|種別|コスト|&gt;|雇用条件|指揮能力|行軍|
|BGCOLOR(#F5F5F5):Scout|斥候|&amp;ref(Nation/C_Gold.jpg,nolink,25x25,Gold);25&amp;ref(Nation/C_Resource.jpg,nolink,25x25,Resource);4&amp;ref(Nation/C_Command.jpg,nolink,25x25,Commander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|BGCOLOR(#F5F5F5):Assassin|暗殺者|&amp;ref(Nation/C_Gold.jpg,nolink,25x25,Gold);60&amp;ref(Nation/C_Resource.jpg,nolink,25x25,Resource);4&amp;ref(Nation/C_Command.jpg,nolink,25x25,Commander Point);1|&amp;ref(Nation/R_Fort.jpg,nolink,25x25,Land Fortress);|||16&amp;ref(Nation/Stealthy.jpg,nolink,25x25,Stealthy (65));|
|~|&gt;|&gt;|&gt;|&gt;|&gt;|BGCOLOR(#F5F5F5):敵指揮官を直接始末する。潜伏も上手い|
|BGCOLOR(#F5F5F5):Centurion|指揮官|&amp;ref(Nation/C_Gold.jpg,nolink,25x25,Gold);70&amp;ref(Nation/C_Resource.jpg,nolink,25x25,Resource);21&amp;ref(Nation/C_Command.jpg,nolink,25x25,Commander Point);1|&amp;ref(Nation/R_Fort.jpg,nolink,25x25,Land Fortress);||&amp;ref(Nation/Squad.jpg,nolink,25x25,Squad);3&amp;ref(Nation/LivingLead.jpg,nolink,25x25,Leadership);80|18|
|~|&gt;|&gt;|&gt;|&gt;|&gt;|BGCOLOR(#F5F5F5):基本的な指揮官。装備は良質だが盾を持たない|
|BGCOLOR(#F5F5F5):Legatus Legionis|指揮官|&amp;ref(Nation/C_Gold.jpg,nolink,25x25,Gold);110&amp;ref(Nation/C_Resource.jpg,nolink,25x25,Resource);21&amp;ref(Nation/C_Command.jpg,nolink,25x25,Commander Point);2|&amp;ref(Nation/R_Fort.jpg,nolink,25x25,Land Fortress);||&amp;ref(Nation/Squad.jpg,nolink,25x25,Squad);4&amp;ref(Nation/LivingLead.jpg,nolink,25x25,Leadership);120|18|
|~|&gt;|&gt;|&gt;|&gt;|&gt;|BGCOLOR(#F5F5F5):上位指揮官。やはり盾は持っていない|
|BGCOLOR(#F5F5F5):Emerald Lord|指揮官|&amp;ref(Nation/C_Gold.jpg,nolink,25x25,Gold);90&amp;ref(Nation/C_Resource.jpg,nolink,25x25,Resource);30&amp;ref(Nation/C_Command.jpg,nolink,25x25,Commander Point);1|&amp;ref(Nation/R_Fort.jpg,nolink,25x25,Land Fortress);||&amp;ref(Nation/Squad.jpg,nolink,25x25,Squad);3&amp;ref(Nation/LivingLead.jpg,nolink,25x25,Leadership);80|16|
|~|&gt;|&gt;|&gt;|&gt;|&gt;|BGCOLOR(#F5F5F5):基本指揮官その二。非常に高い戦闘技能と良質な装備を持つ|
|BGCOLOR(#F5F5F5):Serpent Lord|指揮官|&amp;ref(Nation/C_Gold.jpg,nolink,25x25,Gold);85&amp;ref(Nation/C_Resource.jpg,nolink,25x25,Resource);56&amp;ref(Nation/C_Command.jpg,nolink,25x25,Commander Point);1|&amp;ref(Nation/R_Fort.jpg,nolink,25x25,Land Fortress);||&amp;ref(Nation/Squad.jpg,nolink,25x25,Squad);2&amp;ref(Nation/LivingLead.jpg,nolink,25x25,Leadership);60|16|
|~|&gt;|&gt;|&gt;|&gt;|&gt;|BGCOLOR(#F5F5F5):騎乗した指揮官。ただし行軍はむしろ遅く戦闘力のほうが優秀|
|BGCOLOR(#F5F5F5):Battle Deacon|聖職者&amp;ref(Nation/Sacred.jpg,nolink,25x25,Sacred);|&amp;ref(Nation/C_Gold.jpg,nolink,25x25,Gold);65&amp;ref(Nation/C_Resource.jpg,nolink,25x25,Resource);19&amp;ref(Nation/C_Command.jpg,nolink,25x25,Commander Point);1|&amp;ref(Nation/R_Fort.jpg,nolink,25x25,Land Fortress);|&amp;ref(Spell/P_Holy.jpg,nolink,25x25,Temple Needed);|&amp;ref(Nation/Squad.jpg,nolink,25x25,Squad);2&amp;ref(Nation/LivingLead.jpg,nolink,25x25,Leadership);40|18|
|~|&gt;|&gt;|&gt;|&gt;|&gt;|BGCOLOR(#F5F5F5):レベル1の聖職者。防具を持つためやや丈夫|
|BGCOLOR(#F5F5F5):Theurg Acolyte|聖職者&amp;ref(Nation/Sacred.jpg,nolink,25x25,Sacred);|&amp;ref(Nation/C_Gold.jpg,nolink,25x25,Gold);70&amp;ref(Nation/C_Resource.jpg,nolink,25x25,Resource);1&amp;ref(Nation/C_Command.jpg,nolink,25x25,Commander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Leadership);10|16|
|~|&gt;|&gt;|&gt;|&gt;|&gt;|BGCOLOR(#F5F5F5):レベル1の聖職者。星魔法も持ち研究や集団詠唱の下支えに向く|
|BGCOLOR(#F5F5F5):Theurg|聖職者&amp;ref(Nation/Sacred.jpg,nolink,25x25,Sacred);|&amp;ref(Nation/C_Gold.jpg,nolink,25x25,Gold);215&amp;ref(Nation/C_Resource.jpg,nolink,25x25,Resource);2&amp;ref(Nation/C_Command.jpg,nolink,25x25,Commander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Leadership);30|14|
|~|&gt;|&gt;|&gt;|&gt;|&gt;|BGCOLOR(#F5F5F5):レベル2の聖職者。星、風、水の魔法技能も持つ|
|BGCOLOR(#F5F5F5):Arch Theurg|聖職者&amp;ref(Nation/Sacred.jpg,nolink,25x25,Sacred);|&amp;ref(Nation/C_Gold.jpg,nolink,25x25,Gold);390&amp;ref(Nation/C_Resource.jpg,nolink,25x25,Resource);1&amp;ref(Nation/C_Command.jpg,nolink,25x25,Commander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Leadership);50+|10|
|~|&gt;|&gt;|&gt;|&gt;|&gt;|BGCOLOR(#F5F5F5):レベル3の聖職者。星、風、水などの魔法技能も持つ|
|BGCOLOR(#F5F5F5):Hydra Tamer|指揮官|&amp;ref(Nation/C_Gold.jpg,nolink,25x25,Gold);25&amp;ref(Nation/C_Resource.jpg,nolink,25x25,Resource);10&amp;ref(Nation/C_Command.jpg,nolink,25x25,Commander Point);1|&amp;ref(Nation/R_Capital.jpg,nolink,25x25,National Capital);||&amp;ref(Nation/Squad.jpg,nolink,25x25,Squad);1&amp;ref(Nation/LivingLead.jpg,nolink,25x25,Leadership);10&amp;ref(Item/Beastmaster.jpg,nolink,25x25,Beastmaster (+2));|16&amp;ref(Nation/Swamp-Survival.jpg,nolink,25x25,Swamp Survival);&amp;ref(Nation/Swimming.jpg,nolink,25x25,Swimming);|
|~|&gt;|&gt;|&gt;|&gt;|&gt;|BGCOLOR(#F5F5F5):動物向けの指揮官。毒物に強くHydraの指揮に向く|
***兵士
|名称|種別|コスト|&gt;|雇用条件|指揮枠|行軍|
|BGCOLOR(#F5F5F5):Slinger|射手|&amp;ref(Nation/C_Gold.jpg,nolink,25x25,Gold);7&amp;ref(Nation/C_Resource.jpg,nolink,25x25,Resource);2&amp;ref(Nation/C_Recruitment.jpg,nolink,25x25,Recruitment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|BGCOLOR(#F5F5F5):Velite|歩兵|&amp;ref(Nation/C_Gold.jpg,nolink,25x25,Gold);10&amp;ref(Nation/C_Resource.jpg,nolink,25x25,Resource);10&amp;ref(Nation/C_Recruitment.jpg,nolink,25x25,Recruitment Point);9|&amp;ref(Nation/R_Fort.jpg,nolink,25x25,Land Fortress);||&amp;ref(Nation/LivingLead.jpg,nolink,25x25,Living);|16|
|~|&gt;|&gt;|&gt;|&gt;|&gt;|BGCOLOR(#F5F5F5):槍、投槍、大盾を持つ軽歩兵。散開陣形を得意とする|
|BGCOLOR(#F5F5F5):Alae Legionnaire|歩兵|&amp;ref(Nation/C_Gold.jpg,nolink,25x25,Gold);10&amp;ref(Nation/C_Resource.jpg,nolink,25x25,Resource);20&amp;ref(Nation/C_Recruitment.jpg,nolink,25x25,Recruitment Point);9|&amp;ref(Nation/R_Fort.jpg,nolink,25x25,Land Fortress);||&amp;ref(Nation/LivingLead.jpg,nolink,25x25,Living);|16|
|~|&gt;|&gt;|&gt;|&gt;|&gt;|BGCOLOR(#F5F5F5):槍、投槍、大盾を持つ歩兵。攻撃力は欠くが丈夫|
|BGCOLOR(#F5F5F5):Hastatus|歩兵|&amp;ref(Nation/C_Gold.jpg,nolink,25x25,Gold);11&amp;ref(Nation/C_Resource.jpg,nolink,25x25,Resource);21&amp;ref(Nation/C_Recruitment.jpg,nolink,25x25,Recruitment Point);12|&amp;ref(Nation/R_Fort.jpg,nolink,25x25,Land Fortress);||&amp;ref(Nation/LivingLead.jpg,nolink,25x25,Living);|16|
|~|&gt;|&gt;|&gt;|&gt;|&gt;|BGCOLOR(#F5F5F5):小剣、投槍、大盾を持つ歩兵。下位より士気が上がっている|
|BGCOLOR(#F5F5F5):Principe|歩兵|&amp;ref(Nation/C_Gold.jpg,nolink,25x25,Gold);14&amp;ref(Nation/C_Resource.jpg,nolink,25x25,Resource);21&amp;ref(Nation/C_Recruitment.jpg,nolink,25x25,Recruitment Point);20|&amp;ref(Nation/R_Fort.jpg,nolink,25x25,Land Fortress);||&amp;ref(Nation/LivingLead.jpg,nolink,25x25,Living);|16|
|~|&gt;|&gt;|&gt;|&gt;|&gt;|BGCOLOR(#F5F5F5):小剣、投槍、大盾を持つ歩兵。戦闘技能が向上している|
|BGCOLOR(#F5F5F5):Triarius|歩兵|&amp;ref(Nation/C_Gold.jpg,nolink,25x25,Gold);15&amp;ref(Nation/C_Resource.jpg,nolink,25x25,Resource);29&amp;ref(Nation/C_Recruitment.jpg,nolink,25x25,Recruitment Point);25|&amp;ref(Nation/R_Fort.jpg,nolink,25x25,Land Fortress);||&amp;ref(Nation/LivingLead.jpg,nolink,25x25,Living);|14|
|~|&gt;|&gt;|&gt;|&gt;|&gt;|BGCOLOR(#F5F5F5):長槍と大盾を持つ重歩兵。高齢で鈍重だが高密度の隊列を組む|
|BGCOLOR(#F5F5F5):Emerald Guard|歩兵|&amp;ref(Nation/C_Gold.jpg,nolink,25x25,Gold);20&amp;ref(Nation/C_Resource.jpg,nolink,25x25,Resource);30&amp;ref(Nation/C_Recruitment.jpg,nolink,25x25,Recruitment Point);31|&amp;ref(Nation/R_Fort.jpg,nolink,25x25,Land Fortress);||&amp;ref(Nation/LivingLead.jpg,nolink,25x25,Living);|14|
|~|&gt;|&gt;|&gt;|&gt;|&gt;|BGCOLOR(#F5F5F5):長剣と大盾を持つ重歩兵。戦闘技能も士気も高く護衛が得意|
|BGCOLOR(#F5F5F5):Standard|歩兵|&amp;ref(Nation/C_Gold.jpg,nolink,25x25,Gold);20&amp;ref(Nation/C_Resource.jpg,nolink,25x25,Resource);21&amp;ref(Nation/C_Recruitment.jpg,nolink,25x25,Recruitment Point);21|&amp;ref(Nation/R_Fort.jpg,nolink,25x25,Land Fortress);||&amp;ref(Nation/LivingLead.jpg,nolink,25x25,Living);|16|
|~|&gt;|&gt;|&gt;|&gt;|&gt;|BGCOLOR(#F5F5F5):所属部隊の士気を高める。自身も多少は戦える|
|BGCOLOR(#F5F5F5):Serpent Cataphract|騎兵|&amp;ref(Nation/C_Gold.jpg,nolink,25x25,Gold);55&amp;ref(Nation/C_Resource.jpg,nolink,25x25,Resource);56&amp;ref(Nation/C_Recruitment.jpg,nolink,25x25,Recruitment Point);46|&amp;ref(Nation/R_Fort.jpg,nolink,25x25,Land Fortress);||&amp;ref(Nation/LivingLead.jpg,nolink,25x25,Living);|14|
|~|&gt;|&gt;|&gt;|&gt;|&gt;|BGCOLOR(#F5F5F5):軽突撃槍と盾を持つ重騎兵。騎兵としては鈍重だが戦闘力は十分|
|BGCOLOR(#F5F5F5):Retiarius|歩兵|&amp;ref(Nation/C_Gold.jpg,nolink,25x25,Gold);10&amp;ref(Nation/C_Resource.jpg,nolink,25x25,Resource);1&amp;ref(Nation/C_Recruitment.jpg,nolink,25x25,Recruitment Point);9|&amp;ref(Nation/R_Fort.jpg,nolink,25x25,Land Fortress);||&amp;ref(Nation/LivingLead.jpg,nolink,25x25,Living);|12|
|~|&gt;|&gt;|&gt;|&gt;|&gt;|BGCOLOR(#F5F5F5):網と三叉矛を持つ歩兵。高速雇用できるが少しでも戦うと戦闘後には去る|
|BGCOLOR(#F5F5F5):Gladiator|歩兵|&amp;ref(Nation/C_Gold.jpg,nolink,25x25,Gold);10&amp;ref(Nation/C_Resource.jpg,nolink,25x25,Resource);1&amp;ref(Nation/C_Recruitment.jpg,nolink,25x25,Recruitment Point);9|&amp;ref(Nation/R_Fort.jpg,nolink,25x25,Land Fortress);||&amp;ref(Nation/LivingLead.jpg,nolink,25x25,Living);|12|
|~|&gt;|&gt;|&gt;|&gt;|&gt;|BGCOLOR(#F5F5F5):連接棍を持つ歩兵。やはり少しでも戦いに貢献すれば戦闘後に消滅|
|BGCOLOR(#F5F5F5):Theurg Communicant|支援者&amp;ref(Nation/Sacred.jpg,nolink,25x25,Sacred);|&amp;ref(Nation/C_Gold.jpg,nolink,25x25,Gold);50&amp;ref(Nation/C_Resource.jpg,nolink,25x25,Resource);1&amp;ref(Nation/C_Recruitment.jpg,nolink,25x25,Recruitment Point);31|1/&amp;ref(Nation/R_Fort.jpg,nolink,25x25,Land Fortress);|&amp;ref(Spell/P_Research.jpg,nolink,25x25,Lab Needed);&amp;ref(Spell/P_Holy.jpg,nolink,25x25,Temple Needed);|&amp;ref(Nation/LivingLead.jpg,nolink,25x25,Living);|12|
|~|&gt;|&gt;|&gt;|&gt;|&gt;|BGCOLOR(#F5F5F5):Communion支援を自動で行う特殊な兵。安全な位置に居れば良い|
|BGCOLOR(#F5F5F5):Battle Vestal|歩兵&amp;ref(Nation/Sacred.jpg,nolink,25x25,Sacred);|&amp;ref(Nation/C_Gold.jpg,nolink,25x25,Gold);15&amp;ref(Nation/C_Resource.jpg,nolink,25x25,Resource);4&amp;ref(Nation/C_Recruitment.jpg,nolink,25x25,Recruitment Point);14|&amp;ref(Nation/R_Capital.jpg,nolink,25x25,National Capital);|&amp;ref(Spell/P_Holy.jpg,nolink,25x25,Temple Needed);|&amp;ref(Nation/LivingLead.jpg,nolink,25x25,Living);|18|
|~|&gt;|&gt;|&gt;|&gt;|&gt;|BGCOLOR(#F5F5F5):槍と盾を持つ軽歩兵。戦闘技能は悪くないが防具が皆無|
|BGCOLOR(#F5F5F5):Hydra Hatchling|魔獣|&amp;ref(Nation/C_Gold.jpg,nolink,25x25,Gold);35&amp;ref(Nation/C_Resource.jpg,nolink,25x25,Resource);1&amp;ref(Nation/C_Recruitment.jpg,nolink,25x25,Recruitment Point);15|&amp;ref(Nation/R_Capital.jpg,nolink,25x25,National Capital);||&amp;ref(Nation/LivingLead.jpg,nolink,25x25,Living);&amp;ref(Nation/Animal.jpg,nolink,25x25,Animal);&amp;ref(Nation/Undisciplined.jpg,nolink,25x25,Undisciplined);|10&amp;ref(Nation/Swamp-Survival.jpg,nolink,25x25,Swamp Survival);&amp;ref(Nation/Swimming.jpg,nolink,25x25,Swimming);|
|~|&gt;|&gt;|&gt;|&gt;|&gt;|BGCOLOR(#F5F5F5):三つ首のHydraの幼生。毒霧を撒くため扱いに注意|
|BGCOLOR(#F5F5F5):Hydra|魔獣|&amp;ref(Nation/C_Gold.jpg,nolink,25x25,Gold);250&amp;ref(Nation/C_Resource.jpg,nolink,25x25,Resource);1&amp;ref(Nation/C_Recruitment.jpg,nolink,25x25,Recruitment Point);50|1/&amp;ref(Nation/R_Capital.jpg,nolink,25x25,National Capital);||&amp;ref(Nation/LivingLead.jpg,nolink,25x25,Living);&amp;ref(Nation/Animal.jpg,nolink,25x25,Animal);&amp;ref(Nation/Undisciplined.jpg,nolink,25x25,Undisciplined);|10&amp;ref(Nation/Swamp-Survival.jpg,nolink,25x25,Swamp Survival);&amp;ref(Nation/Swimming.jpg,nolink,25x25,Swimming);|
|~|&gt;|&gt;|&gt;|&gt;|&gt;|BGCOLOR(#F5F5F5):五つ首の大蛇。猛烈な連打を放つが扱いが難しい|
**守備隊
|種別|指揮官|兵士|備考|
|陸上下位|Centurion|Velite:10　Alae Legionnaire:10　Slinger:10||
|陸上上位|Battle Deacon|Hastatus:10||
|陸上要塞|Centurion|Slinger:15||
**建造物
***首都要塞
|名称|管理力|指揮官雇用|兵士雇用|食糧庫|守備隊倍率|防壁強度|
|Fortified City|50|+1|+125%|3000|3|300|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|魔法土地|Cathedral of the Spheres, Swamps of Pythia|
|宝石収入|&amp;ref(Spell/V_Air.jpg,nolink,25x25,Air Gem);2&amp;ref(Spell/V_Water.jpg,nolink,25x25,Water Gem);1&amp;ref(Spell/V_Astral.jpg,nolink,25x25,Astral Pearl);5|
|特殊機能||
***魔法技能
|名称|雇用|固定魔力|変動魔力|研究力|特殊能力|
|Battle Deacon|&amp;ref(Nation/R_Fort.jpg,nolink,25x25,Land Fortress);|&amp;ref(Spell/P_Holy.jpg,nolink,25x25,Holy);1|||&amp;ref(Nation/Sacred.jpg,nolink,25x25,Sacred);|
|Theurg Acolyte|&amp;ref(Nation/R_Fort.jpg,nolink,25x25,Land Fortress);|&amp;ref(Spell/P_Astral.jpg,nolink,25x25,Astral);1&amp;ref(Spell/P_Holy.jpg,nolink,25x25,Holy);1||&amp;ref(Spell/P_Research.jpg,nolink,25x25,Research);7|&amp;ref(Nation/Sacred.jpg,nolink,25x25,Sacred);|
|Theurg|&amp;ref(Nation/R_Fort.jpg,nolink,25x25,Land Fortress);|&amp;ref(Spell/P_Air.jpg,nolink,25x25,Air);1&amp;ref(Spell/P_Water.jpg,nolink,25x25,Water);1&amp;ref(Spell/P_Astral.jpg,nolink,25x25,Astral);2&amp;ref(Spell/P_Holy.jpg,nolink,25x25,Holy);2||&amp;ref(Spell/P_Research.jpg,nolink,25x25,Research);13|&amp;ref(Nation/Fortune-Teller.jpg,nolink,25x25,Fortune Teller (5));&amp;ref(Nation/Sacred.jpg,nolink,25x25,Sacred);|
|Arch Theurg|&amp;ref(Nation/R_Capital.jpg,nolink,25x25,National Capital);|&amp;ref(Spell/P_Air.jpg,nolink,25x25,Air);2&amp;ref(Spell/P_Water.jpg,nolink,25x25,Water);1&amp;ref(Spell/P_Astral.jpg,nolink,25x25,Astral);3&amp;ref(Spell/P_Holy.jpg,nolink,25x25,Holy);3|&amp;ref(Spell/P_Fire.jpg,nolink,25x25,Fire);&amp;ref(Spell/P_Air.jpg,nolink,25x25,Air);&amp;ref(Spell/P_Water.jpg,nolink,25x25,Water);&amp;ref(Spell/P_Astral.jpg,nolink,25x25,Astral);+1:100%&amp;br;&amp;ref(Spell/P_Fire.jpg,nolink,25x25,Fire);&amp;ref(Spell/P_Air.jpg,nolink,25x25,Air);&amp;ref(Spell/P_Water.jpg,nolink,25x25,Water);&amp;ref(Spell/P_Astral.jpg,nolink,25x25,Astral);+1:10%|&amp;ref(Spell/P_Research.jpg,nolink,25x25,Research);19|&amp;ref(Nation/Fortune-Teller.jpg,nolink,25x25,Fortune Teller (10));&amp;ref(Nation/Sacred.jpg,nolink,25x25,Sacred);|
|Harbinger|&amp;ref(Item/Master-Ritualist.jpg,nolink,25x25,Ritual Spell);|&amp;ref(Spell/P_Air.jpg,nolink,25x25,Air);3&amp;ref(Spell/P_Holy.jpg,nolink,25x25,Holy);2||&amp;ref(Spell/P_Research.jpg,nolink,25x25,Research);11|&amp;ref(Nation/Sacred.jpg,nolink,25x25,Sacred);|
|Arch Angel|&amp;ref(Item/Master-Ritualist.jpg,nolink,25x25,Ritual Spell);|&amp;ref(Spell/P_Fire.jpg,nolink,25x25,Fire);4&amp;ref(Spell/P_Holy.jpg,nolink,25x25,Holy);3||&amp;ref(Spell/P_Research.jpg,nolink,25x25,Research);13|&amp;ref(Nation/Sacred.jpg,nolink,25x25,Sacred);|
|Seraph|&amp;ref(Item/Master-Ritualist.jpg,nolink,25x25,Ritual Spell);|&amp;ref(Spell/P_Fire.jpg,nolink,25x25,Fire);4&amp;ref(Spell/P_Air.jpg,nolink,25x25,Air);4&amp;ref(Spell/P_Astral.jpg,nolink,25x25,Astral);4&amp;ref(Spell/P_Holy.jpg,nolink,25x25,Holy);4||&amp;ref(Spell/P_Research.jpg,nolink,25x25,Research);29|&amp;ref(Nation/Sacred.jpg,nolink,25x25,Sacred);|
***固有呪文
|領域|名称|主系統|副系統|消費|使用場面|簡易分類|
|Conjuration Lv3|Pride of Lions|&amp;ref(Spell/P_Nature.jpg,nolink,25x25,Nature);2||&amp;ref(Spell/V_Nature.jpg,nolink,25x25,Nature Gem);10|儀式/陸上専用|兵士召喚|
|~|~|&gt;|&gt;|&gt;|&gt;|敏捷なLionを10+体召喚します|
|Conjuration Lv5|Contact Lar|&amp;ref(Spell/P_Nature.jpg,nolink,25x25,Nature);1||&amp;ref(Spell/V_Nature.jpg,nolink,25x25,Nature Gem);16|儀式/陸上専用|指揮官召喚|
|~|~|&gt;|&gt;|&gt;|&gt;|緑などの魔法を使う田舎の精霊Larを召喚します|
|Conjuration Lv6|Contact Harbinger|&amp;ref(Spell/P_Astral.jpg,nolink,25x25,Astral);4||&amp;ref(Spell/V_Astral.jpg,nolink,25x25,Astral Pearl);25|儀式/陸上専用|指揮官召喚|
|~|~|&gt;|&gt;|&gt;|&gt;|風魔法を持つ天使Harbingerを召喚します|
|Conjuration Lv7|Heavenly Wrath|&amp;ref(Spell/P_Astral.jpg,nolink,25x25,Astral);3|&amp;ref(Spell/P_Fire.jpg,nolink,25x25,Fire);1|&amp;ref(Spell/V_Astral.jpg,nolink,25x25,Astral Pearl);35|儀式/陸上専用|指揮官召喚|
|~|~|&gt;|&gt;|&gt;|&gt;|高い戦闘力を持つ恐ろしい天使Angel of Furyを召喚します|
|Conjuration Lv7|Angelic Host|&amp;ref(Spell/P_Astral.jpg,nolink,25x25,Astral);5||&amp;ref(Spell/V_Astral.jpg,nolink,25x25,Astral Pearl);50|儀式/陸上専用|遠隔召喚|
|~|~|&gt;|&gt;|&gt;|&gt;|指定した州に5体のAngel of the Hostとその指揮官Arch Angelを召喚します|
|Conjuration Lv9|Heavenly Choir|&amp;ref(Spell/P_Astral.jpg,nolink,25x25,Astral);7|&amp;ref(Spell/P_Fire.jpg,nolink,25x25,Fire);2|&amp;ref(Spell/V_Astral.jpg,nolink,25x25,Astral Pearl);144|儀式/陸上専用|軍団召喚|
|~|~|&gt;|&gt;|&gt;|&gt;|Angel of the Heavenly Choirを9体、Harbingerを3体とその指揮官Seraphを召喚します|
|Enchantment Lv5|Awaken Hamadryad|&amp;ref(Spell/P_Nature.jpg,nolink,25x25,Nature);4||&amp;ref(Spell/V_Nature.jpg,nolink,25x25,Nature Gem);25|儀式/森林限定|指揮官召喚|
|~|~|&gt;|&gt;|&gt;|&gt;|緑魔法を使う固定された木の精霊Hamadryadを召喚します|
***固有アイテム
なし
**聖職
***支配圏特殊効果
なし
***聖職者特殊能力
なし
</v>
      </c>
    </row>
    <row r="41" spans="1:29" x14ac:dyDescent="0.15">
      <c r="A41" t="s">
        <v>2969</v>
      </c>
      <c r="B41" t="s">
        <v>2977</v>
      </c>
      <c r="C41" t="s">
        <v>2978</v>
      </c>
      <c r="D41" t="s">
        <v>3094</v>
      </c>
      <c r="E41" s="10" t="s">
        <v>9545</v>
      </c>
      <c r="F41" s="10" t="s">
        <v>9418</v>
      </c>
      <c r="L41" t="s">
        <v>9419</v>
      </c>
      <c r="M41" t="s">
        <v>9420</v>
      </c>
      <c r="O41">
        <v>3</v>
      </c>
      <c r="S41">
        <v>500</v>
      </c>
      <c r="U41">
        <v>200</v>
      </c>
      <c r="W41" t="s">
        <v>9421</v>
      </c>
      <c r="X41" t="s">
        <v>9422</v>
      </c>
      <c r="Z41" t="str">
        <f t="shared" si="0"/>
        <v>|BGCOLOR(#FDFDFD):[[&amp;ref(Man.jpg,nolink,50x65,Man, Tower of Avalon);&gt;./Man]]</v>
      </c>
      <c r="AA41" t="str">
        <f t="shared" ca="1" si="3"/>
        <v xml:space="preserve">|BGCOLOR(#FAEBD7):[[''Man''&gt;./Man]]|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v>
      </c>
      <c r="AB41" t="str">
        <f t="shared" ca="1" si="2"/>
        <v xml:space="preserve">|CENTER:130|CENTER:130|CENTER:130|CENTER:130|CENTER:130|c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v>
      </c>
      <c r="AC41" t="str">
        <f ca="1">CONCATENATE("*",B41,", ",C41,CHAR(10),E41,CHAR(10),"**国勢",CHAR(10),"|種族|",F41,"|",CHAR(10),"|経済|",G41,"|",CHAR(10),"|気候|",IF(H41&lt;&gt;"",REPT(SUBSTITUTE(SUBSTITUTE(LEFT(H41,4),"Heat","&amp;ref(Spell/S_Heat.jpg,nolink,25x25,Heat);"),"Cold","&amp;ref(Spell/S_Cold.jpg,nolink,25x25,Cold);"),RIGHT(H41,1)),""),"|",CHAR(10),"|祝福|",SUBSTITUTE(SUBSTITUTE(SUBSTITUTE(SUBSTITUTE(SUBSTITUTE(SUBSTITUTE(SUBSTITUTE(SUBSTITUTE(J41,"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41&amp;" "&amp;B41&amp;" 指揮官 S",Troops!$A:$A,0)&amp;":AJ"&amp;MATCH(A41&amp;" "&amp;B41&amp;" 指揮官 E",Troops!$A:$A,0))),myConcat(INDIRECT("Troops!AJ"&amp;MATCH(A41&amp;" "&amp;B41&amp;" 指揮官 S",Troops!$A:$A,0)))),CHAR(10),"***兵士",CHAR(10),"|名称|種別|コスト|&gt;|雇用条件|指揮枠|行軍|",CHAR(10),IFERROR(myConcat(INDIRECT("Troops!AJ"&amp;MATCH(A41&amp;" "&amp;B41&amp;" 兵士 S",Troops!$A:$A,0)&amp;":AJ"&amp;MATCH(A41&amp;" "&amp;B41&amp;" 兵士 E",Troops!$A:$A,0))),myConcat(INDIRECT("Troops!AJ"&amp;MATCH(A41&amp;" "&amp;B41&amp;" 指揮官 S",Troops!$A:$A,0)))),"**守備隊",CHAR(10),"|種別|指揮官|兵士|備考|",CHAR(10),IFERROR(myConcat(INDIRECT("Defence!H"&amp;MATCH(A41&amp;" "&amp;B41&amp;" S",Defence!$A:$A,0)&amp;":H"&amp;MATCH(A41&amp;" "&amp;B41&amp;" E",Defence!$A:$A,0))),myConcat(INDIRECT("Defence!H"&amp;MATCH(A41&amp;" "&amp;B41&amp;" S",Defence!$A:$A,0)))),CHAR(10),"**建造物",CHAR(10),"***首都要塞",CHAR(10),"|名称|管理力|指揮官雇用|兵士雇用|食糧庫|守備隊倍率|防壁強度|",CHAR(10),VLOOKUP(L41,Fort!$D:$M,10,FALSE),CHAR(10),"***陸上要塞",CHAR(10),"|名称|建造費|工期|管理力|指揮官雇用|兵士雇用|食糧庫|守備隊倍率|防壁強度|",CHAR(10),IF(R41="",IFERROR(myConcat(INDIRECT("Fort!N"&amp;MATCH(M41&amp;"1",Fort!$A:$A,0)&amp;":N"&amp;MATCH(M41&amp;O41,Fort!$A:$A,0))),myConcat(INDIRECT("Fort!N"&amp;MATCH(N41&amp;"1",Fort!$A:$A,0)))),IFERROR(myConcat(INDIRECT("Fort!O"&amp;MATCH(M41&amp;"1",Fort!$A:$A,0)&amp;":O"&amp;MATCH(M41&amp;O41,Fort!$A:$A,0))),myConcat(INDIRECT("Fort!O"&amp;MATCH(N41&amp;"1",Fort!$A:$A,0))))),CHAR(10),"***水中要塞",CHAR(10),IF(R41="",IFERROR("|名称|建造費|工期|管理力|指揮官雇用|兵士雇用|食糧庫|守備隊倍率|防壁強度|"&amp;CHAR(10)&amp;IFERROR(myConcat(INDIRECT("Fort!N"&amp;MATCH(N41&amp;"1",Fort!$A:$A,0)&amp;":N"&amp;MATCH(N41&amp;P41,Fort!$A:$A,0))),myConcat(INDIRECT("Fort!N"&amp;MATCH(N41&amp;"1",Fort!$A:$A,0)))),"建造不可"),IFERROR("|名称|建造費|工期|管理力|指揮官雇用|兵士雇用|食糧庫|守備隊倍率|防壁強度|"&amp;CHAR(10)&amp;IFERROR(myConcat(INDIRECT("Fort!O"&amp;MATCH(N41&amp;"1",Fort!$A:$A,0)&amp;":O"&amp;MATCH(N41&amp;P41,Fort!$A:$A,0))),myConcat(INDIRECT("Fort!O"&amp;MATCH(N41&amp;"1",Fort!$A:$A,0)))),"建造不可")),CHAR(10),"***研究所と寺院",CHAR(10),"|設備|費用|特殊効果|",CHAR(10),"|研究所|",IF(S41&lt;&gt;500,"''"&amp;S41&amp;"''",S41),"|",T41,"|",CHAR(10),"|寺院|",IF(U41&lt;&gt;400,"''"&amp;U41&amp;"''",U41),"|",V41,"|",CHAR(10),"**魔法",CHAR(10),"***魔法資源",CHAR(10),"|魔法土地|",W41,"|",CHAR(10),"|宝石収入|",SUBSTITUTE(SUBSTITUTE(SUBSTITUTE(SUBSTITUTE(SUBSTITUTE(SUBSTITUTE(SUBSTITUTE(SUBSTITUTE(X41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Slave);"),"|",CHAR(10),"|特殊機能|",Y41,"|",CHAR(10),"***魔法技能",CHAR(10),"|名称|雇用|固定魔力|変動魔力|研究力|特殊能力|",CHAR(10),IFERROR(myConcat(INDIRECT("MagicSkill!AM"&amp;MATCH(A41&amp;" "&amp;B41&amp;" S",MagicSkill!$A:$A,0)&amp;":AM"&amp;MATCH(A41&amp;" "&amp;B41&amp;" E",MagicSkill!$A:$A,0))),myConcat(INDIRECT("MagicSkill!AM"&amp;MATCH(A41&amp;" "&amp;B41&amp;" S",MagicSkill!$A:$A,0)))),CHAR(10),"***固有呪文",CHAR(10),IFERROR(CHAR(10)&amp;"|領域|名称|主系統|副系統|消費|使用場面|簡易分類|"&amp;CHAR(10)&amp;IFERROR(myConcat(INDIRECT("NationalSpellWork!E"&amp;MATCH(A41&amp;" "&amp;B41&amp;" S",NationalSpellWork!$A:$A,0)&amp;":E"&amp;MATCH(A41&amp;" "&amp;B41&amp;" E",NationalSpellWork!$A:$A,0))),myConcat(INDIRECT("NationalSpellWork!E"&amp;MATCH(A41&amp;" "&amp;B41&amp;" S",NationalSpellWork!$A:$A,0)))),"なし"),CHAR(10),"***固有アイテム",CHAR(10),IFERROR(IFERROR(myConcat(INDIRECT("NationalItemWork!E"&amp;MATCH(A41&amp;" "&amp;B41&amp;" S",NationalItemWork!$A:$A,0)&amp;":E"&amp;MATCH(A41&amp;" "&amp;B41&amp;" E",NationalItemWork!$A:$A,0))),myConcat(INDIRECT("NationalItemWork!E"&amp;MATCH(A41&amp;" "&amp;B41&amp;" S",NationalItemWork!$A:$A,0)))),"なし"),CHAR(10),"**聖職",CHAR(10),"***支配圏特殊効果",CHAR(10),IF(I41&lt;&gt;"",I41,"なし"),CHAR(10),"***聖職者特殊能力",CHAR(10),IF(K41&lt;&gt;"",K41,"なし"),CHAR(10))</f>
        <v xml:space="preserve">*Man, Tower of Avalon
Manは封建制の王国です。
彼らの王国は、Tuathaとして知られる、背が高く不思議な力を持つ存在の種族を征服することによって樹立されました。
Tuathaが破られたとき、彼らの最大の宝であるAvalonの魔法の森が発見されました。
大いなる魔法は、その深みに隠されていました。
AvalonのWitchらは森に入り、古い伝承を学んで、Manの国力と影響力の成長を助けました。
Manの歩兵隊は限定的で、重装備な部隊を欠いています。
彼らの常備軍は多くの場合、強力な騎士団と熟練した長弓兵から構成されます。
Witchは、彼女ら自身の特別な部隊、Avalonの監視者と騎士を訓練します。
これらの部隊は非常に高い技量を持ち、さらにWitchにより魔法で強化されています。
Manの神に仕える修道士たちは、国中の至る所に点在する修道院で知識を集め、記録する啓示を受けた学者たちです。
Witchとその使用人たちによって排斥されたLogrianの民の子孫は、貴族たちの要塞の外に住んでいます。
**国勢
|種族|人間|
|経済||
|気候||
|祝福||
**正規軍
***指揮官
|名称|種別|コスト|&gt;|雇用条件|指揮能力|行軍|
|BGCOLOR(#F5F5F5):Royal Forester|斥候|&amp;ref(Nation/C_Gold.jpg,nolink,25x25,Gold);40&amp;ref(Nation/C_Resource.jpg,nolink,25x25,Resource);8&amp;ref(Nation/C_Command.jpg,nolink,25x25,Commander Point);1|&amp;ref(Nation/R_Fort.jpg,nolink,25x25,Land Fortress);&amp;ref(Nation/R_Forest.jpg,nolink,25x25,Any Forest);||&amp;ref(Nation/Squad.jpg,nolink,25x25,Squad);1&amp;ref(Nation/LivingLead.jpg,nolink,25x25,Leadership);10|14&amp;ref(Nation/Stealthy.jpg,nolink,25x25,Stealthy (55));&amp;ref(Nation/Forest-Survival.jpg,nolink,25x25,Forest Survival);|
|~|&gt;|&gt;|&gt;|&gt;|&gt;|BGCOLOR(#F5F5F5):多少の指揮能力も持つ斥候。巡回も得意だが山越えが苦手|
|BGCOLOR(#F5F5F5):Castellan|指揮官|&amp;ref(Nation/C_Gold.jpg,nolink,25x25,Gold);70&amp;ref(Nation/C_Resource.jpg,nolink,25x25,Resource);22&amp;ref(Nation/C_Command.jpg,nolink,25x25,Commander Point);1|&amp;ref(Nation/R_Fort.jpg,nolink,25x25,Land Fortress);||&amp;ref(Nation/Squad.jpg,nolink,25x25,Squad);3&amp;ref(Nation/LivingLead.jpg,nolink,25x25,Leadership);80|12|
|~|&gt;|&gt;|&gt;|&gt;|&gt;|BGCOLOR(#F5F5F5):標準的な指揮官。優秀な指揮能力と装備を持つ|
|BGCOLOR(#F5F5F5):Monk|聖職者&amp;ref(Nation/Sacred.jpg,nolink,25x25,Sacred);|&amp;ref(Nation/C_Gold.jpg,nolink,25x25,Gold);25&amp;ref(Nation/C_Resource.jpg,nolink,25x25,Resource);1&amp;ref(Nation/C_Command.jpg,nolink,25x25,Commander Point);1|&amp;ref(Nation/R_Fort.jpg,nolink,25x25,Land Fortress);&amp;ref(Nation/R_Foreign.jpg,nolink,25x25,Non-Fort Land);|&amp;ref(Spell/P_Holy.jpg,nolink,25x25,Temple Needed);|&amp;ref(Nation/Squad.jpg,nolink,25x25,Squad);1&amp;ref(Nation/LivingLead.jpg,nolink,25x25,Leadership);10|16&amp;ref(Nation/Stealthy.jpg,nolink,25x25,Stealthy (40));|
|~|&gt;|&gt;|&gt;|&gt;|&gt;|BGCOLOR(#F5F5F5):レベル1の聖職者。各州で一定数まで研究に従事できる|
|BGCOLOR(#F5F5F5):Bard|密偵|&amp;ref(Nation/C_Gold.jpg,nolink,25x25,Gold);75&amp;ref(Nation/C_Resource.jpg,nolink,25x25,Resource);5&amp;ref(Nation/C_Command.jpg,nolink,25x25,Commander Point);2|&amp;ref(Nation/R_Fort.jpg,nolink,25x25,Land Fortress);|&amp;ref(Spell/P_Research.jpg,nolink,25x25,Lab Needed);|&amp;ref(Nation/Squad.jpg,nolink,25x25,Squad);1&amp;ref(Nation/LivingLead.jpg,nolink,25x25,Leadership);10&amp;ref(Nation/MagicLead.jpg,nolink,25x25,Magic Leadership);5|16&amp;ref(Nation/Stealthy.jpg,nolink,25x25,Stealthy (50));&amp;ref(Nation/Forest-Survival.jpg,nolink,25x25,Forest Survival);|
|~|&gt;|&gt;|&gt;|&gt;|&gt;|BGCOLOR(#F5F5F5):緑魔法を持つ密偵。首都潜入時は魔法関連情報も明かせる|
|BGCOLOR(#F5F5F5):Daughter of Avalon|魔術師&amp;ref(Nation/Sacred.jpg,nolink,25x25,Sacred);|&amp;ref(Nation/C_Gold.jpg,nolink,25x25,Gold);85&amp;ref(Nation/C_Resource.jpg,nolink,25x25,Resource);1&amp;ref(Nation/C_Command.jpg,nolink,25x25,Commander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Leadership);10|16&amp;ref(Nation/Forest-Survival.jpg,nolink,25x25,Forest Survival);|
|~|&gt;|&gt;|&gt;|&gt;|&gt;|BGCOLOR(#F5F5F5):緑の魔法技能を持つ。呪歌を用いるため詠唱が長いが疲労が小さい|
|BGCOLOR(#F5F5F5):Mother of Avalon|聖職者&amp;ref(Nation/Sacred.jpg,nolink,25x25,Sacred);|&amp;ref(Nation/C_Gold.jpg,nolink,25x25,Gold);195&amp;ref(Nation/C_Resource.jpg,nolink,25x25,Resource);1&amp;ref(Nation/C_Command.jpg,nolink,25x25,Commander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Leadership);15+|16&amp;ref(Nation/Stealthy.jpg,nolink,25x25,Stealthy (40));&amp;ref(Nation/Forest-Survival.jpg,nolink,25x25,Forest Survival);|
|~|&gt;|&gt;|&gt;|&gt;|&gt;|BGCOLOR(#F5F5F5):レベル1の聖職者。緑などの魔法技能も持つ|
|BGCOLOR(#F5F5F5):Lord Warden|指揮官&amp;ref(Nation/Sacred.jpg,nolink,25x25,Sacred);|&amp;ref(Nation/C_Gold.jpg,nolink,25x25,Gold);160&amp;ref(Nation/C_Resource.jpg,nolink,25x25,Resource);29&amp;ref(Nation/C_Command.jpg,nolink,25x25,Commander Point);1|&amp;ref(Nation/R_Capital.jpg,nolink,25x25,National Capital);|&amp;ref(Spell/P_Holy.jpg,nolink,25x25,Temple Needed);|&amp;ref(Nation/Squad.jpg,nolink,25x25,Squad);3&amp;ref(Nation/LivingLead.jpg,nolink,25x25,Leadership);80|14&amp;ref(Nation/Stealthy.jpg,nolink,25x25,Stealthy (40));&amp;ref(Nation/Forest-Survival.jpg,nolink,25x25,Forest Survival);|
|~|&gt;|&gt;|&gt;|&gt;|&gt;|BGCOLOR(#F5F5F5):神聖な指揮官。隠密部隊の指揮に向き戦闘力も高め|
|BGCOLOR(#F5F5F5):Knight Commander of Avalon|指揮官|&amp;ref(Nation/C_Gold.jpg,nolink,25x25,Gold);120&amp;ref(Nation/C_Resource.jpg,nolink,25x25,Resource);56&amp;ref(Nation/C_Command.jpg,nolink,25x25,Commander Point);1|&amp;ref(Nation/R_Capital.jpg,nolink,25x25,National Capital);||&amp;ref(Nation/Squad.jpg,nolink,25x25,Squad);3&amp;ref(Nation/LivingLead.jpg,nolink,25x25,Leadership);80|22&amp;ref(Nation/Forest-Survival.jpg,nolink,25x25,Forest Survival);|
|~|&gt;|&gt;|&gt;|&gt;|&gt;|BGCOLOR(#F5F5F5):騎乗指揮官。一角獣騎士団の速度を最大限に活かせる|
|BGCOLOR(#F5F5F5):Crone of Avalon|聖職者&amp;ref(Nation/Sacred.jpg,nolink,25x25,Sacred);|&amp;ref(Nation/C_Gold.jpg,nolink,25x25,Gold);335&amp;ref(Nation/C_Resource.jpg,nolink,25x25,Resource);1&amp;ref(Nation/C_Command.jpg,nolink,25x25,Commander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Leadership);30+|14&amp;ref(Nation/Forest-Survival.jpg,nolink,25x25,Forest Survival);|
|~|&gt;|&gt;|&gt;|&gt;|&gt;|BGCOLOR(#F5F5F5):レベル1の聖職者。緑や風などの魔法技能も持つ|
|BGCOLOR(#F5F5F5):Logrian Wise Man|魔術師|&amp;ref(Nation/C_Gold.jpg,nolink,25x25,Gold);90&amp;ref(Nation/C_Resource.jpg,nolink,25x25,Resource);7&amp;ref(Nation/C_Command.jpg,nolink,25x25,Commander Point);2|&amp;ref(Nation/R_Foreign.jpg,nolink,25x25,Non-Fort Land);|&amp;ref(Spell/P_Research.jpg,nolink,25x25,Lab Needed);|&amp;ref(Nation/Squad.jpg,nolink,25x25,Squad);1&amp;ref(Nation/LivingLead.jpg,nolink,25x25,Leadership);10+&amp;ref(Nation/MagicLead.jpg,nolink,25x25,Magic Leadership);10|14|
|~|&gt;|&gt;|&gt;|&gt;|&gt;|BGCOLOR(#F5F5F5):地の魔法技能を持つ。得意分野が他とはやや異なる|
***兵士
|名称|種別|コスト|&gt;|雇用条件|指揮枠|行軍|
|BGCOLOR(#F5F5F5):Logrian Slinger|射手|&amp;ref(Nation/C_Gold.jpg,nolink,25x25,Gold);9&amp;ref(Nation/C_Resource.jpg,nolink,25x25,Resource);8&amp;ref(Nation/C_Recruitment.jpg,nolink,25x25,Recruitment Point);6|&amp;ref(Nation/R_Fort.jpg,nolink,25x25,Land Fortress);&amp;ref(Nation/R_Foreign.jpg,nolink,25x25,Non-Fort Land);||&amp;ref(Nation/LivingLead.jpg,nolink,25x25,Living);|14|
|~|&gt;|&gt;|&gt;|&gt;|&gt;|BGCOLOR(#F5F5F5):投石器を使う射撃部隊。やや丈夫で白兵戦も対応できなくはない|
|BGCOLOR(#F5F5F5):Forester|射手|&amp;ref(Nation/C_Gold.jpg,nolink,25x25,Gold);12&amp;ref(Nation/C_Resource.jpg,nolink,25x25,Resource);7&amp;ref(Nation/C_Recruitment.jpg,nolink,25x25,Recruitment Point);14|&amp;ref(Nation/R_Fort.jpg,nolink,25x25,Land Fortress);&amp;ref(Nation/R_Forest.jpg,nolink,25x25,Any Forest);||&amp;ref(Nation/LivingLead.jpg,nolink,25x25,Living);|12&amp;ref(Nation/Stealthy.jpg,nolink,25x25,Stealthy (55));&amp;ref(Nation/Forest-Survival.jpg,nolink,25x25,Forest Survival);|
|~|&gt;|&gt;|&gt;|&gt;|&gt;|BGCOLOR(#F5F5F5):斧と短剣を持ち短弓も使う多芸な軽装兵。巡回も得意とする|
|BGCOLOR(#F5F5F5):Spearman|歩兵|&amp;ref(Nation/C_Gold.jpg,nolink,25x25,Gold);10&amp;ref(Nation/C_Resource.jpg,nolink,25x25,Resource);9&amp;ref(Nation/C_Recruitment.jpg,nolink,25x25,Recruitment Point);9|&amp;ref(Nation/R_Fort.jpg,nolink,25x25,Land Fortress);||&amp;ref(Nation/LivingLead.jpg,nolink,25x25,Living);|14|
|~|&gt;|&gt;|&gt;|&gt;|&gt;|BGCOLOR(#F5F5F5):槍と盾を持つ軽歩兵。とりあえず数を並べるのに向く|
|BGCOLOR(#F5F5F5):Longspear|歩兵|&amp;ref(Nation/C_Gold.jpg,nolink,25x25,Gold);10&amp;ref(Nation/C_Resource.jpg,nolink,25x25,Resource);13&amp;ref(Nation/C_Recruitment.jpg,nolink,25x25,Recruitment Point);9|&amp;ref(Nation/R_Fort.jpg,nolink,25x25,Land Fortress);||&amp;ref(Nation/LivingLead.jpg,nolink,25x25,Living);|12|
|~|&gt;|&gt;|&gt;|&gt;|&gt;|BGCOLOR(#F5F5F5):長槍と盾を持つ歩兵。槍兵相手でも迎撃できる|
|BGCOLOR(#F5F5F5):Logrian Warrior|歩兵|&amp;ref(Nation/C_Gold.jpg,nolink,25x25,Gold);12&amp;ref(Nation/C_Resource.jpg,nolink,25x25,Resource);15&amp;ref(Nation/C_Recruitment.jpg,nolink,25x25,Recruitment Point);9|&amp;ref(Nation/R_Fort.jpg,nolink,25x25,Land Fortress);&amp;ref(Nation/R_Foreign.jpg,nolink,25x25,Non-Fort Land);||&amp;ref(Nation/LivingLead.jpg,nolink,25x25,Living);|10|
|~|&gt;|&gt;|&gt;|&gt;|&gt;|BGCOLOR(#F5F5F5):斧、投槍、盾を持つ歩兵。力が強く攻撃力は侮れない|
|BGCOLOR(#F5F5F5):Longbowman|射手|&amp;ref(Nation/C_Gold.jpg,nolink,25x25,Gold);10&amp;ref(Nation/C_Resource.jpg,nolink,25x25,Resource);7&amp;ref(Nation/C_Recruitment.jpg,nolink,25x25,Recruitment Point);13|&amp;ref(Nation/R_Fort.jpg,nolink,25x25,Land Fortress);||&amp;ref(Nation/LivingLead.jpg,nolink,25x25,Living);|14|
|~|&gt;|&gt;|&gt;|&gt;|&gt;|BGCOLOR(#F5F5F5):長弓を使う腕の良い弓兵。高威力、長射程、高精度|
|BGCOLOR(#F5F5F5):Tower Guard|歩兵|&amp;ref(Nation/C_Gold.jpg,nolink,25x25,Gold);12&amp;ref(Nation/C_Resource.jpg,nolink,25x25,Resource);18&amp;ref(Nation/C_Recruitment.jpg,nolink,25x25,Recruitment Point);14|&amp;ref(Nation/R_Fort.jpg,nolink,25x25,Land Fortress);||&amp;ref(Nation/LivingLead.jpg,nolink,25x25,Living);|12|
|~|&gt;|&gt;|&gt;|&gt;|&gt;|BGCOLOR(#F5F5F5):長剣と盾を持つ歩兵。要塞の防衛を得意とする|
|BGCOLOR(#F5F5F5):Logrian Cavalry|騎兵|&amp;ref(Nation/C_Gold.jpg,nolink,25x25,Gold);25&amp;ref(Nation/C_Resource.jpg,nolink,25x25,Resource);19&amp;ref(Nation/C_Recruitment.jpg,nolink,25x25,Recruitment Point);26|&amp;ref(Nation/R_Fort.jpg,nolink,25x25,Land Fortress);&amp;ref(Nation/R_Foreign.jpg,nolink,25x25,Non-Fort Land);||&amp;ref(Nation/LivingLead.jpg,nolink,25x25,Living);|16|
|~|&gt;|&gt;|&gt;|&gt;|&gt;|BGCOLOR(#F5F5F5):軽突撃槍、投槍、盾を持つ騎兵。軽騎兵寄りだが戦闘力は十分|
|BGCOLOR(#F5F5F5):Knight of Man|騎兵|&amp;ref(Nation/C_Gold.jpg,nolink,25x25,Gold);40&amp;ref(Nation/C_Resource.jpg,nolink,25x25,Resource);51&amp;ref(Nation/C_Recruitment.jpg,nolink,25x25,Recruitment Point);46|&amp;ref(Nation/R_Fort.jpg,nolink,25x25,Land Fortress);||&amp;ref(Nation/LivingLead.jpg,nolink,25x25,Living);|14|
|~|&gt;|&gt;|&gt;|&gt;|&gt;|BGCOLOR(#F5F5F5):突撃槍、長剣、騎盾を持つ重騎兵。単なる殴り合いでは非常に強力|
|BGCOLOR(#F5F5F5):Warden of Avalon|歩兵&amp;ref(Nation/Sacred.jpg,nolink,25x25,Sacred);|&amp;ref(Nation/C_Gold.jpg,nolink,25x25,Gold);26&amp;ref(Nation/C_Resource.jpg,nolink,25x25,Resource);28&amp;ref(Nation/C_Recruitment.jpg,nolink,25x25,Recruitment Point);31|&amp;ref(Nation/R_Capital.jpg,nolink,25x25,National Capital);|&amp;ref(Spell/P_Holy.jpg,nolink,25x25,Temple Needed);|&amp;ref(Nation/LivingLead.jpg,nolink,25x25,Living);|12&amp;ref(Nation/Stealthy.jpg,nolink,25x25,Stealthy (40));&amp;ref(Nation/Forest-Survival.jpg,nolink,25x25,Forest Survival);|
|~|&gt;|&gt;|&gt;|&gt;|&gt;|BGCOLOR(#F5F5F5):大剣を持つ重歩兵。隠密行動ができ護衛も得意|
|BGCOLOR(#F5F5F5):Knight of Avalon|騎兵|&amp;ref(Nation/C_Gold.jpg,nolink,25x25,Gold);60&amp;ref(Nation/C_Resource.jpg,nolink,25x25,Resource);56&amp;ref(Nation/C_Recruitment.jpg,nolink,25x25,Recruitment Point);48|&amp;ref(Nation/R_Capital.jpg,nolink,25x25,National Capital);||&amp;ref(Nation/LivingLead.jpg,nolink,25x25,Living);|20&amp;ref(Nation/Forest-Survival.jpg,nolink,25x25,Forest Survival);|
|~|&gt;|&gt;|&gt;|&gt;|&gt;|BGCOLOR(#F5F5F5):突撃槍、長剣、騎盾を持つ重騎兵。軽騎兵すら凌ぐ驚異的な速度を持つ|
**守備隊
|種別|指揮官|兵士|備考|
|陸上下位|Castellan|Spearman:10　Logrian Warrior:5　Logrian Slinger:10||
|陸上上位|Bard|Longbowman:10　Tower Guard:10||
|陸上要塞|Castellan|Longbowman:10||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|研究所|500||
|寺院|''200''||
**魔法
***魔法資源
|魔法土地|Forest of Avalon, Tower of Avalon|
|宝石収入|&amp;ref(Spell/V_Air.jpg,nolink,25x25,Air Gem);2&amp;ref(Spell/V_Nature.jpg,nolink,25x25,Nature Gem);3|
|特殊機能||
***魔法技能
|名称|雇用|固定魔力|変動魔力|研究力|特殊能力|
|Monk|&amp;ref(Nation/R_Fort.jpg,nolink,25x25,Land Fortress);&amp;ref(Nation/R_Foreign.jpg,nolink,25x25,Non-Fort Land);|&amp;ref(Spell/P_Holy.jpg,nolink,25x25,Holy);1||&amp;ref(Spell/P_Research.jpg,nolink,25x25,Research);3|&amp;ref(Nation/Divine-Insight.jpg,nolink,25x25,Divine Insight);&amp;ref(Nation/Sacred.jpg,nolink,25x25,Sacred);|
|Bard|&amp;ref(Nation/R_Fort.jpg,nolink,25x25,Land Fortress);|&amp;ref(Spell/P_Nature.jpg,nolink,25x25,Nature);1||&amp;ref(Spell/P_Research.jpg,nolink,25x25,Research);7|&amp;ref(Nation/Spell-Singer.jpg,nolink,25x25,Spell Singer);|
|Daughter of Avalon|&amp;ref(Nation/R_Fort.jpg,nolink,25x25,Land Fortress);|&amp;ref(Spell/P_Nature.jpg,nolink,25x25,Nature);1|&amp;ref(Spell/P_Air.jpg,nolink,25x25,Air);&amp;ref(Spell/P_Nature.jpg,nolink,25x25,Nature);+1:100%|&amp;ref(Spell/P_Research.jpg,nolink,25x25,Research);9|&amp;ref(Nation/Spell-Singer.jpg,nolink,25x25,Spell Singer);&amp;ref(Nation/Sacred.jpg,nolink,25x25,Sacred);|
|Mother of Avalon|&amp;ref(Nation/R_Fort.jpg,nolink,25x25,Land Fortress);|&amp;ref(Spell/P_Nature.jpg,nolink,25x25,Nature);1&amp;ref(Spell/P_Holy.jpg,nolink,25x25,Holy);1|&amp;ref(Spell/P_Air.jpg,nolink,25x25,Air);&amp;ref(Spell/P_Nature.jpg,nolink,25x25,Nature);+1:100%&amp;br;&amp;ref(Spell/P_Air.jpg,nolink,25x25,Air);&amp;ref(Spell/P_Nature.jpg,nolink,25x25,Nature);+1:100%&amp;br;&amp;ref(Spell/P_Water.jpg,nolink,25x25,Water);&amp;ref(Spell/P_Earth.jpg,nolink,25x25,Earth);+1:20%|&amp;ref(Spell/P_Research.jpg,nolink,25x25,Research);11+|&amp;ref(Nation/Spell-Singer.jpg,nolink,25x25,Spell Singer);&amp;ref(Nation/Sacred.jpg,nolink,25x25,Sacred);|
|Crone of Avalon|&amp;ref(Nation/R_Capital.jpg,nolink,25x25,National Capital);|&amp;ref(Spell/P_Air.jpg,nolink,25x25,Air);2&amp;ref(Spell/P_Nature.jpg,nolink,25x25,Nature);3&amp;ref(Spell/P_Holy.jpg,nolink,25x25,Holy);1|&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pell-Singer.jpg,nolink,25x25,Spell Singer);&amp;ref(Nation/Sacred.jpg,nolink,25x25,Sacred);|
|Logrian Wise Man|&amp;ref(Nation/R_Foreign.jpg,nolink,25x25,Non-Fort Land);|&amp;ref(Spell/P_Earth.jpg,nolink,25x25,Earth);1|&amp;ref(Spell/P_Fire.jpg,nolink,25x25,Fire);&amp;ref(Spell/P_Air.jpg,nolink,25x25,Air);&amp;ref(Spell/P_Earth.jpg,nolink,25x25,Earth);&amp;ref(Spell/P_Nature.jpg,nolink,25x25,Nature);+1:100%|&amp;ref(Spell/P_Research.jpg,nolink,25x25,Research);5|&amp;ref(Nation/Inept-Researcher.jpg,nolink,25x25,Inept Researcher (-4));|
***固有呪文
|領域|名称|主系統|副系統|消費|使用場面|簡易分類|
|Conjuration Lv2|Summon Black Dogs|&amp;ref(Spell/P_Death.jpg,nolink,25x25,Death);2||&amp;ref(Spell/V_Death.jpg,nolink,25x25,Death Gem);8|儀式/陸上専用|兵士召喚|
|~|~|&gt;|&gt;|&gt;|&gt;|闇を好む妖精犬Black Dogを20体召喚します|
|Conjuration Lv3|Summon Cu Sidhe|&amp;ref(Spell/P_Nature.jpg,nolink,25x25,Nature);2||&amp;ref(Spell/V_Nature.jpg,nolink,25x25,Nature Gem);8|儀式/陸上専用|兵士召喚|
|~|~|&gt;|&gt;|&gt;|&gt;|神聖なる妖精犬Cu Sidheを7体召喚します|
|Conjuration Lv4|Summon Barghests|&amp;ref(Spell/P_Death.jpg,nolink,25x25,Death);2||&amp;ref(Spell/V_Death.jpg,nolink,25x25,Death Gem);10|儀式/陸上専用|兵士召喚|
|~|~|&gt;|&gt;|&gt;|&gt;|呪いを纏う神聖なる妖精犬Barghestを9体召喚します|
|Thaumaturgy Lv1|Chorus Master|&amp;ref(Spell/P_Nature.jpg,nolink,25x25,Nature);1|||戦闘/水陸両用|集団詠唱|
|~|~|&gt;|&gt;|&gt;|&gt;|自身を呪歌を用いたCommunionの利用者側へ登録します|
|Thaumaturgy Lv1|Chorus Slave|&amp;ref(Spell/P_Nature.jpg,nolink,25x25,Nature);1|||戦闘/水陸両用|集団詠唱|
|~|~|&gt;|&gt;|&gt;|&gt;|自身を呪歌を用いたCommunionの供給者側へ登録します|
***固有アイテム
なし
**聖職
***支配圏特殊効果
なし
***聖職者特殊能力
なし
</v>
      </c>
    </row>
    <row r="42" spans="1:29" x14ac:dyDescent="0.15">
      <c r="A42" t="s">
        <v>2969</v>
      </c>
      <c r="B42" t="s">
        <v>2979</v>
      </c>
      <c r="C42" t="s">
        <v>2980</v>
      </c>
      <c r="D42" t="s">
        <v>3094</v>
      </c>
      <c r="E42" s="10" t="s">
        <v>9640</v>
      </c>
      <c r="F42" s="10" t="s">
        <v>9546</v>
      </c>
      <c r="L42" t="s">
        <v>9547</v>
      </c>
      <c r="M42" t="s">
        <v>9548</v>
      </c>
      <c r="O42">
        <v>3</v>
      </c>
      <c r="S42">
        <v>500</v>
      </c>
      <c r="U42">
        <v>200</v>
      </c>
      <c r="W42" t="s">
        <v>9549</v>
      </c>
      <c r="X42" t="s">
        <v>9550</v>
      </c>
      <c r="Z42" t="str">
        <f t="shared" si="0"/>
        <v>|BGCOLOR(#FDFDFD):[[&amp;ref(Eriu.jpg,nolink,50x65,Eriu, Last of the Tuatha);&gt;./Eriu]]</v>
      </c>
      <c r="AA42" t="str">
        <f t="shared" ca="1" si="3"/>
        <v>|BGCOLOR(#FAEBD7):[[''Eriu''&gt;./Eriu]]</v>
      </c>
      <c r="AB42"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v>
      </c>
      <c r="AC42" t="str">
        <f ca="1">CONCATENATE("*",B42,", ",C42,CHAR(10),E42,CHAR(10),"**国勢",CHAR(10),"|種族|",F42,"|",CHAR(10),"|経済|",G42,"|",CHAR(10),"|気候|",IF(H42&lt;&gt;"",REPT(SUBSTITUTE(SUBSTITUTE(LEFT(H42,4),"Heat","&amp;ref(Spell/S_Heat.jpg,nolink,25x25,Heat);"),"Cold","&amp;ref(Spell/S_Cold.jpg,nolink,25x25,Cold);"),RIGHT(H42,1)),""),"|",CHAR(10),"|祝福|",SUBSTITUTE(SUBSTITUTE(SUBSTITUTE(SUBSTITUTE(SUBSTITUTE(SUBSTITUTE(SUBSTITUTE(SUBSTITUTE(J42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42&amp;" "&amp;B42&amp;" 指揮官 S",Troops!$A:$A,0)&amp;":AJ"&amp;MATCH(A42&amp;" "&amp;B42&amp;" 指揮官 E",Troops!$A:$A,0))),myConcat(INDIRECT("Troops!AJ"&amp;MATCH(A42&amp;" "&amp;B42&amp;" 指揮官 S",Troops!$A:$A,0)))),CHAR(10),"***兵士",CHAR(10),"|名称|種別|コスト|&gt;|雇用条件|指揮枠|行軍|",CHAR(10),IFERROR(myConcat(INDIRECT("Troops!AJ"&amp;MATCH(A42&amp;" "&amp;B42&amp;" 兵士 S",Troops!$A:$A,0)&amp;":AJ"&amp;MATCH(A42&amp;" "&amp;B42&amp;" 兵士 E",Troops!$A:$A,0))),myConcat(INDIRECT("Troops!AJ"&amp;MATCH(A42&amp;" "&amp;B42&amp;" 指揮官 S",Troops!$A:$A,0)))),"**守備隊",CHAR(10),"|種別|指揮官|兵士|備考|",CHAR(10),IFERROR(myConcat(INDIRECT("Defence!H"&amp;MATCH(A42&amp;" "&amp;B42&amp;" S",Defence!$A:$A,0)&amp;":H"&amp;MATCH(A42&amp;" "&amp;B42&amp;" E",Defence!$A:$A,0))),myConcat(INDIRECT("Defence!H"&amp;MATCH(A42&amp;" "&amp;B42&amp;" S",Defence!$A:$A,0)))),CHAR(10),"**建造物",CHAR(10),"***首都要塞",CHAR(10),"|名称|管理力|指揮官雇用|兵士雇用|食糧庫|守備隊倍率|防壁強度|",CHAR(10),VLOOKUP(L42,Fort!$D:$M,10,FALSE),CHAR(10),"***陸上要塞",CHAR(10),"|名称|建造費|工期|管理力|指揮官雇用|兵士雇用|食糧庫|守備隊倍率|防壁強度|",CHAR(10),IF(R42="",IFERROR(myConcat(INDIRECT("Fort!N"&amp;MATCH(M42&amp;"1",Fort!$A:$A,0)&amp;":N"&amp;MATCH(M42&amp;O42,Fort!$A:$A,0))),myConcat(INDIRECT("Fort!N"&amp;MATCH(N42&amp;"1",Fort!$A:$A,0)))),IFERROR(myConcat(INDIRECT("Fort!O"&amp;MATCH(M42&amp;"1",Fort!$A:$A,0)&amp;":O"&amp;MATCH(M42&amp;O42,Fort!$A:$A,0))),myConcat(INDIRECT("Fort!O"&amp;MATCH(N42&amp;"1",Fort!$A:$A,0))))),CHAR(10),"***水中要塞",CHAR(10),IF(R42="",IFERROR("|名称|建造費|工期|管理力|指揮官雇用|兵士雇用|食糧庫|守備隊倍率|防壁強度|"&amp;CHAR(10)&amp;IFERROR(myConcat(INDIRECT("Fort!N"&amp;MATCH(N42&amp;"1",Fort!$A:$A,0)&amp;":N"&amp;MATCH(N42&amp;P42,Fort!$A:$A,0))),myConcat(INDIRECT("Fort!N"&amp;MATCH(N42&amp;"1",Fort!$A:$A,0)))),"建造不可"),IFERROR("|名称|建造費|工期|管理力|指揮官雇用|兵士雇用|食糧庫|守備隊倍率|防壁強度|"&amp;CHAR(10)&amp;IFERROR(myConcat(INDIRECT("Fort!O"&amp;MATCH(N42&amp;"1",Fort!$A:$A,0)&amp;":O"&amp;MATCH(N42&amp;P42,Fort!$A:$A,0))),myConcat(INDIRECT("Fort!O"&amp;MATCH(N42&amp;"1",Fort!$A:$A,0)))),"建造不可")),CHAR(10),"***研究所と寺院",CHAR(10),"|設備|費用|特殊効果|",CHAR(10),"|研究所|",IF(S42&lt;&gt;500,"''"&amp;S42&amp;"''",S42),"|",T42,"|",CHAR(10),"|寺院|",IF(U42&lt;&gt;400,"''"&amp;U42&amp;"''",U42),"|",V42,"|",CHAR(10),"**魔法",CHAR(10),"***魔法資源",CHAR(10),"|魔法土地|",W42,"|",CHAR(10),"|宝石収入|",SUBSTITUTE(SUBSTITUTE(SUBSTITUTE(SUBSTITUTE(SUBSTITUTE(SUBSTITUTE(SUBSTITUTE(SUBSTITUTE(X42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Slave);"),"|",CHAR(10),"|特殊機能|",Y42,"|",CHAR(10),"***魔法技能",CHAR(10),"|名称|雇用|固定魔力|変動魔力|研究力|特殊能力|",CHAR(10),IFERROR(myConcat(INDIRECT("MagicSkill!AM"&amp;MATCH(A42&amp;" "&amp;B42&amp;" S",MagicSkill!$A:$A,0)&amp;":AM"&amp;MATCH(A42&amp;" "&amp;B42&amp;" E",MagicSkill!$A:$A,0))),myConcat(INDIRECT("MagicSkill!AM"&amp;MATCH(A42&amp;" "&amp;B42&amp;" S",MagicSkill!$A:$A,0)))),CHAR(10),"***固有呪文",CHAR(10),IFERROR(CHAR(10)&amp;"|領域|名称|主系統|副系統|消費|使用場面|簡易分類|"&amp;CHAR(10)&amp;IFERROR(myConcat(INDIRECT("NationalSpellWork!E"&amp;MATCH(A42&amp;" "&amp;B42&amp;" S",NationalSpellWork!$A:$A,0)&amp;":E"&amp;MATCH(A42&amp;" "&amp;B42&amp;" E",NationalSpellWork!$A:$A,0))),myConcat(INDIRECT("NationalSpellWork!E"&amp;MATCH(A42&amp;" "&amp;B42&amp;" S",NationalSpellWork!$A:$A,0)))),"なし"),CHAR(10),"***固有アイテム",CHAR(10),IFERROR(IFERROR(myConcat(INDIRECT("NationalItemWork!E"&amp;MATCH(A42&amp;" "&amp;B42&amp;" S",NationalItemWork!$A:$A,0)&amp;":E"&amp;MATCH(A42&amp;" "&amp;B42&amp;" E",NationalItemWork!$A:$A,0))),myConcat(INDIRECT("NationalItemWork!E"&amp;MATCH(A42&amp;" "&amp;B42&amp;" S",NationalItemWork!$A:$A,0)))),"なし"),CHAR(10),"**聖職",CHAR(10),"***支配圏特殊効果",CHAR(10),IF(I42&lt;&gt;"",I42,"なし"),CHAR(10),"***聖職者特殊能力",CHAR(10),IF(K42&lt;&gt;"",K42,"なし"),CHAR(10))</f>
        <v xml:space="preserve">*Eriu, Last of the Tuatha
人間がTuathaとFir Bolgの地にやってきたとき、Tuathaの敗北と完全な撤退に終わった戦いが引き起こされました。
常若の国はこの世から永久的に失われ、そしてAvalon島はManのWitchらによって奪われました。
Tuathaの子孫であるSidheは、古代の塚に隠された入り口を使い、奇妙な黄昏の領域へと退却しました。
Fir Bolgの国は、侵略者であるManとそのWitch、そしてMilesianの間で分割されました。
Milesianは彼らの地にEriuという名を付けました。
Eriuの人口の大半は、Milesianを祖とする人間から成りますが、少数のFir Bolgは今も僻村で生き延びています。
新たなる神の到来により、Daoine Sidheは、Milesianを率いるためにその魔法の塚から再び姿を現しました。
Eriuは現在、目覚めしSidheらによって統治される、人間とFir Bolgの国です。
**国勢
|種族|人間、フィルボルグ、シー、トゥアハ|
|経済||
|気候||
|祝福||
**正規軍
***指揮官
|名称|種別|コスト|&gt;|雇用条件|指揮能力|行軍|
|BGCOLOR(#F5F5F5):Milesian 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|~|&gt;|&gt;|&gt;|&gt;|&gt;|BGCOLOR(#F5F5F5):ほぼ標準通りの斥候。寿命や魔法抵抗に大した意味はない|
|BGCOLOR(#F5F5F5):Milesian Champion|指揮官|&amp;ref(Nation/C_Gold.jpg,nolink,25x25,Gold);40&amp;ref(Nation/C_Resource.jpg,nolink,25x25,Resource);22&amp;ref(Nation/C_Command.jpg,nolink,25x25,Commander Point);1|&amp;ref(Nation/R_Fort.jpg,nolink,25x25,Land Fortress);||&amp;ref(Nation/Squad.jpg,nolink,25x25,Squad);2&amp;ref(Nation/LivingLead.jpg,nolink,25x25,Leadership);60|12|
|~|&gt;|&gt;|&gt;|&gt;|&gt;|BGCOLOR(#F5F5F5):標準的な指揮官。防具の質が良い|
|BGCOLOR(#F5F5F5):Fir Bolg Champion|指揮官|&amp;ref(Nation/C_Gold.jpg,nolink,25x25,Gold);40&amp;ref(Nation/C_Resource.jpg,nolink,25x25,Resource);12&amp;ref(Nation/C_Command.jpg,nolink,25x25,Commander Point);1|&amp;ref(Nation/R_Fort.jpg,nolink,25x25,Land Fortress);||&amp;ref(Nation/Squad.jpg,nolink,25x25,Squad);2&amp;ref(Nation/LivingLead.jpg,nolink,25x25,Leadership);60|14|
|~|&gt;|&gt;|&gt;|&gt;|&gt;|BGCOLOR(#F5F5F5):標準的な指揮官その二。防具は劣るが戦闘技能が高い|
|BGCOLOR(#F5F5F5):Milesian Monk|聖職者&amp;ref(Nation/Sacred.jpg,nolink,25x25,Sacred);|&amp;ref(Nation/C_Gold.jpg,nolink,25x25,Gold);35&amp;ref(Nation/C_Resource.jpg,nolink,25x25,Resource);1&amp;ref(Nation/C_Command.jpg,nolink,25x25,Commander Point);1|&amp;ref(Nation/R_Fort.jpg,nolink,25x25,Land Fortress);|&amp;ref(Spell/P_Holy.jpg,nolink,25x25,Temple Needed);|&amp;ref(Nation/Squad.jpg,nolink,25x25,Squad);1&amp;ref(Nation/LivingLead.jpg,nolink,25x25,Leadership);10|16|
|~|&gt;|&gt;|&gt;|&gt;|&gt;|BGCOLOR(#F5F5F5):レベル1の聖職者。実に平凡な性能|
|BGCOLOR(#F5F5F5):Bard|密偵|&amp;ref(Nation/C_Gold.jpg,nolink,25x25,Gold);75&amp;ref(Nation/C_Resource.jpg,nolink,25x25,Resource);5&amp;ref(Nation/C_Command.jpg,nolink,25x25,Commander Point);2|&amp;ref(Nation/R_Fort.jpg,nolink,25x25,Land Fortress);|&amp;ref(Spell/P_Research.jpg,nolink,25x25,Lab Needed);|&amp;ref(Nation/Squad.jpg,nolink,25x25,Squad);1&amp;ref(Nation/LivingLead.jpg,nolink,25x25,Leadership);10&amp;ref(Nation/MagicLead.jpg,nolink,25x25,Magic Leadership);5|16&amp;ref(Nation/Stealthy.jpg,nolink,25x25,Stealthy (50));&amp;ref(Nation/Forest-Survival.jpg,nolink,25x25,Forest Survival);|
|~|&gt;|&gt;|&gt;|&gt;|&gt;|BGCOLOR(#F5F5F5):緑魔法を持つ密偵。首都潜入時は魔法関連情報も明かせる|
|BGCOLOR(#F5F5F5):Sidhe Champion|聖職者&amp;ref(Nation/Sacred.jpg,nolink,25x25,Sacred);|&amp;ref(Nation/C_Gold.jpg,nolink,25x25,Gold);135&amp;ref(Nation/C_Resource.jpg,nolink,25x25,Resource);19&amp;ref(Nation/C_Command.jpg,nolink,25x25,Commander Point);2|&amp;ref(Nation/R_Fort.jpg,nolink,25x25,Land Fortress);|&amp;ref(Spell/P_Research.jpg,nolink,25x25,Lab Needed);&amp;ref(Spell/P_Holy.jpg,nolink,25x25,Temple Needed);|&amp;ref(Nation/Squad.jpg,nolink,25x25,Squad);2&amp;ref(Nation/LivingLead.jpg,nolink,25x25,Leadership);60&amp;ref(Nation/MagicLead.jpg,nolink,25x25,Magic Leadership);10|14&amp;ref(Nation/Stealthy.jpg,nolink,25x25,Stealthy (65));&amp;ref(Nation/Forest-Survival.jpg,nolink,25x25,Forest Survival);|
|~|&gt;|&gt;|&gt;|&gt;|&gt;|BGCOLOR(#F5F5F5):レベル1の聖職者。風と緑の魔法も持ち指揮官も兼任|
|BGCOLOR(#F5F5F5):Sidhe Lord|聖職者&amp;ref(Nation/Sacred.jpg,nolink,25x25,Sacred);|&amp;ref(Nation/C_Gold.jpg,nolink,25x25,Gold);260&amp;ref(Nation/C_Resource.jpg,nolink,25x25,Resource);16&amp;ref(Nation/C_Command.jpg,nolink,25x25,Commander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Leadership);15|26&amp;ref(Nation/Stealthy.jpg,nolink,25x25,Stealthy (65));&amp;ref(Nation/Forest-Survival.jpg,nolink,25x25,Forest Survival);|
|~|&gt;|&gt;|&gt;|&gt;|&gt;|BGCOLOR(#F5F5F5):レベル2の聖職者。風と緑の魔法も持ち上位指揮官も兼任|
|BGCOLOR(#F5F5F5):Tuatha|聖職者&amp;ref(Nation/Sacred.jpg,nolink,25x25,Sacred);|&amp;ref(Nation/C_Gold.jpg,nolink,25x25,Gold);440&amp;ref(Nation/C_Resource.jpg,nolink,25x25,Resource);22&amp;ref(Nation/C_Command.jpg,nolink,25x25,Commander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Leadership);30+|26&amp;ref(Nation/Stealthy.jpg,nolink,25x25,Stealthy (65));&amp;ref(Nation/Forest-Survival.jpg,nolink,25x25,Forest Survival);|
|~|&gt;|&gt;|&gt;|&gt;|&gt;|BGCOLOR(#F5F5F5):レベル2の聖職者。風と緑の魔法も持ち最上位指揮官も兼任|
|BGCOLOR(#F5F5F5):Bean Sidhe|魔術師&amp;ref(Nation/Sacred.jpg,nolink,25x25,Sacred);|&amp;ref(Nation/C_Gold.jpg,nolink,25x25,Gold);200&amp;ref(Nation/C_Resource.jpg,nolink,25x25,Resource);1&amp;ref(Nation/C_Command.jpg,nolink,25x25,Commander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Leadership);20|16&amp;ref(Nation/Stealthy.jpg,nolink,25x25,Stealthy (65));&amp;ref(Nation/Forest-Survival.jpg,nolink,25x25,Forest Survival);|
|~|&gt;|&gt;|&gt;|&gt;|&gt;|BGCOLOR(#F5F5F5):風、水、緑などの魔法技能を持つ。聖職者ではないが神聖|
***兵士
|名称|種別|コスト|&gt;|雇用条件|指揮枠|行軍|
|BGCOLOR(#F5F5F5):Milesian Slinger|射手|&amp;ref(Nation/C_Gold.jpg,nolink,25x25,Gold);7&amp;ref(Nation/C_Resource.jpg,nolink,25x25,Resource);2&amp;ref(Nation/C_Recruitment.jpg,nolink,25x25,Recruitment Point);4|&amp;ref(Nation/R_Fort.jpg,nolink,25x25,Land Fortress);||&amp;ref(Nation/LivingLead.jpg,nolink,25x25,Living);|14|
|~|&gt;|&gt;|&gt;|&gt;|&gt;|BGCOLOR(#F5F5F5):投石器を使う安価な射撃部隊。Milesianは魔法抵抗と寿命に優れる|
|BGCOLOR(#F5F5F5):Milesian Spearman|歩兵|&amp;ref(Nation/C_Gold.jpg,nolink,25x25,Gold);10&amp;ref(Nation/C_Resource.jpg,nolink,25x25,Resource);9&amp;ref(Nation/C_Recruitment.jpg,nolink,25x25,Recruitment Point);11|&amp;ref(Nation/R_Fort.jpg,nolink,25x25,Land Fortress);||&amp;ref(Nation/LivingLead.jpg,nolink,25x25,Living);|14|
|~|&gt;|&gt;|&gt;|&gt;|&gt;|BGCOLOR(#F5F5F5):槍と盾を持つ軽歩兵。とりあえず数を並べるのに向く|
|BGCOLOR(#F5F5F5):Milesian Longspear|歩兵|&amp;ref(Nation/C_Gold.jpg,nolink,25x25,Gold);10&amp;ref(Nation/C_Resource.jpg,nolink,25x25,Resource);13&amp;ref(Nation/C_Recruitment.jpg,nolink,25x25,Recruitment Point);11|&amp;ref(Nation/R_Fort.jpg,nolink,25x25,Land Fortress);||&amp;ref(Nation/LivingLead.jpg,nolink,25x25,Living);|12|
|~|&gt;|&gt;|&gt;|&gt;|&gt;|BGCOLOR(#F5F5F5):長槍と盾を持つ歩兵。槍兵相手でも迎撃できる|
|BGCOLOR(#F5F5F5):Milesian Swordman|歩兵|&amp;ref(Nation/C_Gold.jpg,nolink,25x25,Gold);10&amp;ref(Nation/C_Resource.jpg,nolink,25x25,Resource);18&amp;ref(Nation/C_Recruitment.jpg,nolink,25x25,Recruitment Point);11|&amp;ref(Nation/R_Fort.jpg,nolink,25x25,Land Fortress);||&amp;ref(Nation/LivingLead.jpg,nolink,25x25,Living);|12|
|~|&gt;|&gt;|&gt;|&gt;|&gt;|BGCOLOR(#F5F5F5):長剣と盾を持つ歩兵。槍よりも一撃が重い|
|BGCOLOR(#F5F5F5):Fir Bolg Slinger|射手|&amp;ref(Nation/C_Gold.jpg,nolink,25x25,Gold);11&amp;ref(Nation/C_Resource.jpg,nolink,25x25,Resource);2&amp;ref(Nation/C_Recruitment.jpg,nolink,25x25,Recruitment Point);12|&amp;ref(Nation/R_Fort.jpg,nolink,25x25,Land Fortress);||&amp;ref(Nation/LivingLead.jpg,nolink,25x25,Living);|14|
|~|&gt;|&gt;|&gt;|&gt;|&gt;|BGCOLOR(#F5F5F5):高精度の投石部隊。軽装の敵が相手なら使える|
|BGCOLOR(#F5F5F5):Fir Bolg|歩兵|&amp;ref(Nation/C_Gold.jpg,nolink,25x25,Gold);13&amp;ref(Nation/C_Resource.jpg,nolink,25x25,Resource);10&amp;ref(Nation/C_Recruitment.jpg,nolink,25x25,Recruitment Point);15|&amp;ref(Nation/R_Fort.jpg,nolink,25x25,Land Fortress);||&amp;ref(Nation/LivingLead.jpg,nolink,25x25,Living);|12|
|~|&gt;|&gt;|&gt;|&gt;|&gt;|BGCOLOR(#F5F5F5):斧と盾を持つ軽歩兵。装備は人間に劣るが戦闘技能は一流|
|BGCOLOR(#F5F5F5):Fir Bolg|歩兵|&amp;ref(Nation/C_Gold.jpg,nolink,25x25,Gold);13&amp;ref(Nation/C_Resource.jpg,nolink,25x25,Resource);10&amp;ref(Nation/C_Recruitment.jpg,nolink,25x25,Recruitment Point);15|&amp;ref(Nation/R_Fort.jpg,nolink,25x25,Land Fortress);||&amp;ref(Nation/LivingLead.jpg,nolink,25x25,Living);|12|
|~|&gt;|&gt;|&gt;|&gt;|&gt;|BGCOLOR(#F5F5F5):槍、投槍、盾を持つ軽歩兵。脆さはあるが使い勝手は良い|
|BGCOLOR(#F5F5F5):Daoine Sidhe|歩兵&amp;ref(Nation/Sacred.jpg,nolink,25x25,Sacred);|&amp;ref(Nation/C_Gold.jpg,nolink,25x25,Gold);35&amp;ref(Nation/C_Resource.jpg,nolink,25x25,Resource);12&amp;ref(Nation/C_Recruitment.jpg,nolink,25x25,Recruitment Point);23|&amp;ref(Nation/R_Capital.jpg,nolink,25x25,National Capital);|&amp;ref(Spell/P_Holy.jpg,nolink,25x25,Temple Needed);|&amp;ref(Nation/LivingLead.jpg,nolink,25x25,Living);|12&amp;ref(Nation/Stealthy.jpg,nolink,25x25,Stealthy (65));&amp;ref(Nation/Forest-Survival.jpg,nolink,25x25,Forest Survival);|
|~|&gt;|&gt;|&gt;|&gt;|&gt;|BGCOLOR(#F5F5F5):槍、投槍、盾を持つ歩兵。鏡像を纏っており白兵戦に強い|
**守備隊
|種別|指揮官|兵士|備考|
|陸上下位|Milesian Champion|Milesian Slinger:20　Milesian Swordsman:10||
|陸上上位|Sidhe Champion|Milesian Longspear:10　Fir Bolg:10|Fir Bolgは槍装備|
|陸上要塞|Milesian Champion|Milesian Slinger:15||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|研究所|500||
|寺院|''200''||
**魔法
***魔法資源
|魔法土地|Mound of Ancient Kings|
|宝石収入|&amp;ref(Spell/V_Air.jpg,nolink,25x25,Air Gem);3&amp;ref(Spell/V_Nature.jpg,nolink,25x25,Nature Gem);2|
|特殊機能||
***魔法技能
|名称|雇用|固定魔力|変動魔力|研究力|特殊能力|
|Milesian Monk|&amp;ref(Nation/R_Fort.jpg,nolink,25x25,Land Fortress);|&amp;ref(Spell/P_Holy.jpg,nolink,25x25,Holy);1|||&amp;ref(Nation/Sacred.jpg,nolink,25x25,Sacred);|
|Bard|&amp;ref(Nation/R_Fort.jpg,nolink,25x25,Land Fortress);|&amp;ref(Spell/P_Nature.jpg,nolink,25x25,Nature);1||&amp;ref(Spell/P_Research.jpg,nolink,25x25,Research);7|&amp;ref(Nation/Spell-Singer.jpg,nolink,25x25,Spell Singer);|
|Sidhe Champion|&amp;ref(Nation/R_Fort.jpg,nolink,25x25,Land Fortress);|&amp;ref(Spell/P_Air.jpg,nolink,25x25,Air);1&amp;ref(Spell/P_Nature.jpg,nolink,25x25,Nature);1&amp;ref(Spell/P_Holy.jpg,nolink,25x25,Holy);1||&amp;ref(Spell/P_Research.jpg,nolink,25x25,Research);9|&amp;ref(Nation/Spell-Singer.jpg,nolink,25x25,Spell Singer);&amp;ref(Nation/Sacred.jpg,nolink,25x25,Sacred);|
|Sidhe Lord|&amp;ref(Nation/R_Fort.jpg,nolink,25x25,Land Fortress);|&amp;ref(Spell/P_Air.jpg,nolink,25x25,Air);2&amp;ref(Spell/P_Nature.jpg,nolink,25x25,Nature);1&amp;ref(Spell/P_Holy.jpg,nolink,25x25,Holy);2||&amp;ref(Spell/P_Research.jpg,nolink,25x25,Research);11|&amp;ref(Nation/Spell-Singer.jpg,nolink,25x25,Spell Singer);&amp;ref(Nation/Sacred.jpg,nolink,25x25,Sacred);|
|Tuatha|&amp;ref(Nation/R_Capital.jpg,nolink,25x25,National Capital);|&amp;ref(Spell/P_Air.jpg,nolink,25x25,Air);3&amp;ref(Spell/P_Nature.jpg,nolink,25x25,Nature);2&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pell-Singer.jpg,nolink,25x25,Spell Singer);&amp;ref(Nation/Sacred.jpg,nolink,25x25,Sacred);|
|Bean Sidhe|&amp;ref(Nation/R_Capital.jpg,nolink,25x25,National Capital);|&amp;ref(Spell/P_Air.jpg,nolink,25x25,Air);1&amp;ref(Spell/P_Water.jpg,nolink,25x25,Water);1&amp;ref(Spell/P_Nature.jpg,nolink,25x25,Nature);1|&amp;ref(Spell/P_Air.jpg,nolink,25x25,Air);&amp;ref(Spell/P_Water.jpg,nolink,25x25,Water);&amp;ref(Spell/P_Earth.jpg,nolink,25x25,Earth);&amp;ref(Spell/P_Nature.jpg,nolink,25x25,Nature);+1:100%|&amp;ref(Spell/P_Research.jpg,nolink,25x25,Research);13|&amp;ref(Nation/Spell-Singer.jpg,nolink,25x25,Spell Singer);&amp;ref(Nation/Sacred.jpg,nolink,25x25,Sacred);|
***固有呪文
|領域|名称|主系統|副系統|消費|使用場面|簡易分類|
|Conjuration Lv3|Contact Cu Sidhe|&amp;ref(Spell/P_Nature.jpg,nolink,25x25,Nature);2||&amp;ref(Spell/V_Nature.jpg,nolink,25x25,Nature Gem);8|儀式/陸上専用|兵士召喚|
|~|~|&gt;|&gt;|&gt;|&gt;|神聖なる妖精犬Cu Sidheを7体召喚します|
***固有アイテム
|Construction Lv2|BGCOLOR(#000000):&amp;ref(Item/SH Weapons/Shillelagh.jpg,nolink,75x75,Shillelagh);|BGCOLOR(BLACK):COLOR(WHITE):''Shillelagh''|片手|&amp;ref(Spell/P_Nature.jpg,nolink,25x25,Nature);1|&amp;ref(Spell/V_Nature.jpg,nolink,25x25,Nature Gem);5|
|~|~|&gt;|&gt;|&gt;|攻撃力：5&amp;ref(Item/D_Blunt.jpg,nolink,25x25,Blunt Damage);&amp;ref(Item/D_Magic.jpg,nolink,25x25,Magic Damage);&amp;br;攻撃修正：1&amp;br;防御修正：1&amp;br;長さ：1&amp;br;&amp;br;&amp;ref(Item/Lucky.jpg,nolink,25x25,Lucky);&amp;br;随員：Sprite1体|
|~|&gt;|&gt;|&gt;|&gt;|BGCOLOR(#F5F5F5):小妖精と幸運の護りを得る棍棒。護身向け|
**聖職
***支配圏特殊効果
なし
***聖職者特殊能力
なし
</v>
      </c>
    </row>
    <row r="43" spans="1:29" x14ac:dyDescent="0.15">
      <c r="A43" t="s">
        <v>2969</v>
      </c>
      <c r="B43" t="s">
        <v>2912</v>
      </c>
      <c r="C43" t="s">
        <v>2981</v>
      </c>
      <c r="D43" t="s">
        <v>3094</v>
      </c>
      <c r="E43" s="10" t="s">
        <v>9781</v>
      </c>
      <c r="F43" s="10" t="s">
        <v>9641</v>
      </c>
      <c r="G43" s="10" t="s">
        <v>9642</v>
      </c>
      <c r="L43" t="s">
        <v>9643</v>
      </c>
      <c r="M43" t="s">
        <v>9644</v>
      </c>
      <c r="O43">
        <v>4</v>
      </c>
      <c r="Q43">
        <v>1</v>
      </c>
      <c r="S43">
        <v>500</v>
      </c>
      <c r="U43">
        <v>400</v>
      </c>
      <c r="W43" t="s">
        <v>9645</v>
      </c>
      <c r="X43" t="s">
        <v>9646</v>
      </c>
      <c r="Z43" t="str">
        <f t="shared" si="0"/>
        <v>|BGCOLOR(#FDFDFD):[[&amp;ref(Ulm.jpg,nolink,50x65,Ulm, Forges of Ulm);&gt;./Ulm]]</v>
      </c>
      <c r="AA43" t="str">
        <f t="shared" ca="1" si="3"/>
        <v>|BGCOLOR(#FAEBD7):[[''Ulm''&gt;./Ulm]]</v>
      </c>
      <c r="AB43"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v>
      </c>
      <c r="AC43" t="str">
        <f ca="1">CONCATENATE("*",B43,", ",C43,CHAR(10),E43,CHAR(10),"**国勢",CHAR(10),"|種族|",F43,"|",CHAR(10),"|経済|",G43,"|",CHAR(10),"|気候|",IF(H43&lt;&gt;"",REPT(SUBSTITUTE(SUBSTITUTE(LEFT(H43,4),"Heat","&amp;ref(Spell/S_Heat.jpg,nolink,25x25,Heat);"),"Cold","&amp;ref(Spell/S_Cold.jpg,nolink,25x25,Cold);"),RIGHT(H43,1)),""),"|",CHAR(10),"|祝福|",SUBSTITUTE(SUBSTITUTE(SUBSTITUTE(SUBSTITUTE(SUBSTITUTE(SUBSTITUTE(SUBSTITUTE(SUBSTITUTE(J43,"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43&amp;" "&amp;B43&amp;" 指揮官 S",Troops!$A:$A,0)&amp;":AJ"&amp;MATCH(A43&amp;" "&amp;B43&amp;" 指揮官 E",Troops!$A:$A,0))),myConcat(INDIRECT("Troops!AJ"&amp;MATCH(A43&amp;" "&amp;B43&amp;" 指揮官 S",Troops!$A:$A,0)))),CHAR(10),"***兵士",CHAR(10),"|名称|種別|コスト|&gt;|雇用条件|指揮枠|行軍|",CHAR(10),IFERROR(myConcat(INDIRECT("Troops!AJ"&amp;MATCH(A43&amp;" "&amp;B43&amp;" 兵士 S",Troops!$A:$A,0)&amp;":AJ"&amp;MATCH(A43&amp;" "&amp;B43&amp;" 兵士 E",Troops!$A:$A,0))),myConcat(INDIRECT("Troops!AJ"&amp;MATCH(A43&amp;" "&amp;B43&amp;" 指揮官 S",Troops!$A:$A,0)))),"**守備隊",CHAR(10),"|種別|指揮官|兵士|備考|",CHAR(10),IFERROR(myConcat(INDIRECT("Defence!H"&amp;MATCH(A43&amp;" "&amp;B43&amp;" S",Defence!$A:$A,0)&amp;":H"&amp;MATCH(A43&amp;" "&amp;B43&amp;" E",Defence!$A:$A,0))),myConcat(INDIRECT("Defence!H"&amp;MATCH(A43&amp;" "&amp;B43&amp;" S",Defence!$A:$A,0)))),CHAR(10),"**建造物",CHAR(10),"***首都要塞",CHAR(10),"|名称|管理力|指揮官雇用|兵士雇用|食糧庫|守備隊倍率|防壁強度|",CHAR(10),VLOOKUP(L43,Fort!$D:$M,10,FALSE),CHAR(10),"***陸上要塞",CHAR(10),"|名称|建造費|工期|管理力|指揮官雇用|兵士雇用|食糧庫|守備隊倍率|防壁強度|",CHAR(10),IF(R43="",IFERROR(myConcat(INDIRECT("Fort!N"&amp;MATCH(M43&amp;"1",Fort!$A:$A,0)&amp;":N"&amp;MATCH(M43&amp;O43,Fort!$A:$A,0))),myConcat(INDIRECT("Fort!N"&amp;MATCH(N43&amp;"1",Fort!$A:$A,0)))),IFERROR(myConcat(INDIRECT("Fort!O"&amp;MATCH(M43&amp;"1",Fort!$A:$A,0)&amp;":O"&amp;MATCH(M43&amp;O43,Fort!$A:$A,0))),myConcat(INDIRECT("Fort!O"&amp;MATCH(N43&amp;"1",Fort!$A:$A,0))))),CHAR(10),"***水中要塞",CHAR(10),IF(R43="",IFERROR("|名称|建造費|工期|管理力|指揮官雇用|兵士雇用|食糧庫|守備隊倍率|防壁強度|"&amp;CHAR(10)&amp;IFERROR(myConcat(INDIRECT("Fort!N"&amp;MATCH(N43&amp;"1",Fort!$A:$A,0)&amp;":N"&amp;MATCH(N43&amp;P43,Fort!$A:$A,0))),myConcat(INDIRECT("Fort!N"&amp;MATCH(N43&amp;"1",Fort!$A:$A,0)))),"建造不可"),IFERROR("|名称|建造費|工期|管理力|指揮官雇用|兵士雇用|食糧庫|守備隊倍率|防壁強度|"&amp;CHAR(10)&amp;IFERROR(myConcat(INDIRECT("Fort!O"&amp;MATCH(N43&amp;"1",Fort!$A:$A,0)&amp;":O"&amp;MATCH(N43&amp;P43,Fort!$A:$A,0))),myConcat(INDIRECT("Fort!O"&amp;MATCH(N43&amp;"1",Fort!$A:$A,0)))),"建造不可")),CHAR(10),"***研究所と寺院",CHAR(10),"|設備|費用|特殊効果|",CHAR(10),"|研究所|",IF(S43&lt;&gt;500,"''"&amp;S43&amp;"''",S43),"|",T43,"|",CHAR(10),"|寺院|",IF(U43&lt;&gt;400,"''"&amp;U43&amp;"''",U43),"|",V43,"|",CHAR(10),"**魔法",CHAR(10),"***魔法資源",CHAR(10),"|魔法土地|",W43,"|",CHAR(10),"|宝石収入|",SUBSTITUTE(SUBSTITUTE(SUBSTITUTE(SUBSTITUTE(SUBSTITUTE(SUBSTITUTE(SUBSTITUTE(SUBSTITUTE(X43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Slave);"),"|",CHAR(10),"|特殊機能|",Y43,"|",CHAR(10),"***魔法技能",CHAR(10),"|名称|雇用|固定魔力|変動魔力|研究力|特殊能力|",CHAR(10),IFERROR(myConcat(INDIRECT("MagicSkill!AM"&amp;MATCH(A43&amp;" "&amp;B43&amp;" S",MagicSkill!$A:$A,0)&amp;":AM"&amp;MATCH(A43&amp;" "&amp;B43&amp;" E",MagicSkill!$A:$A,0))),myConcat(INDIRECT("MagicSkill!AM"&amp;MATCH(A43&amp;" "&amp;B43&amp;" S",MagicSkill!$A:$A,0)))),CHAR(10),"***固有呪文",CHAR(10),IFERROR(CHAR(10)&amp;"|領域|名称|主系統|副系統|消費|使用場面|簡易分類|"&amp;CHAR(10)&amp;IFERROR(myConcat(INDIRECT("NationalSpellWork!E"&amp;MATCH(A43&amp;" "&amp;B43&amp;" S",NationalSpellWork!$A:$A,0)&amp;":E"&amp;MATCH(A43&amp;" "&amp;B43&amp;" E",NationalSpellWork!$A:$A,0))),myConcat(INDIRECT("NationalSpellWork!E"&amp;MATCH(A43&amp;" "&amp;B43&amp;" S",NationalSpellWork!$A:$A,0)))),"なし"),CHAR(10),"***固有アイテム",CHAR(10),IFERROR(IFERROR(myConcat(INDIRECT("NationalItemWork!E"&amp;MATCH(A43&amp;" "&amp;B43&amp;" S",NationalItemWork!$A:$A,0)&amp;":E"&amp;MATCH(A43&amp;" "&amp;B43&amp;" E",NationalItemWork!$A:$A,0))),myConcat(INDIRECT("NationalItemWork!E"&amp;MATCH(A43&amp;" "&amp;B43&amp;" S",NationalItemWork!$A:$A,0)))),"なし"),CHAR(10),"**聖職",CHAR(10),"***支配圏特殊効果",CHAR(10),IF(I43&lt;&gt;"",I43,"なし"),CHAR(10),"***聖職者特殊能力",CHAR(10),IF(K43&lt;&gt;"",K43,"なし"),CHAR(10))</f>
        <v xml:space="preserve">*Ulm, Forges of Ulm
Ulmは、滅びしErmor帝国に征服されたUlmの部族から生じた若き王国です。
Ermorの灰の中から、その古代の遺産である鋼鉄の謎に忠実な新たなる王国が誕生しました。
Marignonが王国を築くために宗教に頼ったところで、Ulmは鋼に頼りました。
Ulmの鉱山はその豊かさで有名で、そしてUlmの鍛冶屋は鉄を加工し、Ulmの騎士や歩兵隊によって使われる黒鋼の鎧にします。
Ulmの人々は、標準的な人間よりもがっしりしています。
彼らの歩兵隊は、黒鋼から作られた重装な鎖の鎧や板金鎧を用います。
恐れられるUlmの黒騎士は、人類に知られる中で最も重装備な部隊です。
Ulmの指導者たちは決して魔法を受け入れず、Master Smithのみがそれを使うことを許可されます。
Smithたちは魔法的に好ましくない環境で働くことに慣れており、強いDrain天秤の影響下にある州でも悪影響を受けません。
Smithは貴族や王族のために鎧や武器を作りますが、鋼の力は魔法よりも好まれます。
より熱烈な形で鋼を崇拝する鉄のカルトが最近になって現れたものの、Ulmでは宗教でさえ二の次です。
**国勢
|種族|人間|
|経済|全ての要塞に資源ボーナス|
|気候||
|祝福||
**正規軍
***指揮官
|名称|種別|コスト|&gt;|雇用条件|指揮能力|行軍|
|BGCOLOR(#F5F5F5):Spy|密偵|&amp;ref(Nation/C_Gold.jpg,nolink,25x25,Gold);60&amp;ref(Nation/C_Resource.jpg,nolink,25x25,Resource);5&amp;ref(Nation/C_Command.jpg,nolink,25x25,Commander Point);2|&amp;ref(Nation/R_Fort.jpg,nolink,25x25,Land Fortress);|||16&amp;ref(Nation/Stealthy.jpg,nolink,25x25,Stealthy (60));|
|~|&gt;|&gt;|&gt;|&gt;|&gt;|BGCOLOR(#F5F5F5):基本的な密偵。高度な情報収集から反乱工作までこなす|
|BGCOLOR(#F5F5F5):Commander of Ulm|指揮官|&amp;ref(Nation/C_Gold.jpg,nolink,25x25,Gold);70&amp;ref(Nation/C_Resource.jpg,nolink,25x25,Resource);30&amp;ref(Nation/C_Command.jpg,nolink,25x25,Commander Point);1|&amp;ref(Nation/R_Fort.jpg,nolink,25x25,Land Fortress);||&amp;ref(Nation/Squad.jpg,nolink,25x25,Squad);3&amp;ref(Nation/LivingLead.jpg,nolink,25x25,Leadership);80|10|
|~|&gt;|&gt;|&gt;|&gt;|&gt;|BGCOLOR(#F5F5F5):指揮官その一。軽装版ではあるが他国から見れば圧倒的な重装備|
|BGCOLOR(#F5F5F5):Commander of Ulm|指揮官|&amp;ref(Nation/C_Gold.jpg,nolink,25x25,Gold);70&amp;ref(Nation/C_Resource.jpg,nolink,25x25,Resource);41&amp;ref(Nation/C_Command.jpg,nolink,25x25,Commander Point);1|&amp;ref(Nation/R_Fort.jpg,nolink,25x25,Land Fortress);||&amp;ref(Nation/Squad.jpg,nolink,25x25,Squad);3&amp;ref(Nation/LivingLead.jpg,nolink,25x25,Leadership);80|10|
|~|&gt;|&gt;|&gt;|&gt;|&gt;|BGCOLOR(#F5F5F5):重装指揮官その一。流れ弾ではまず倒されない硬さ|
|BGCOLOR(#F5F5F5):Commander of Ulm|指揮官|&amp;ref(Nation/C_Gold.jpg,nolink,25x25,Gold);70&amp;ref(Nation/C_Resource.jpg,nolink,25x25,Resource);30&amp;ref(Nation/C_Command.jpg,nolink,25x25,Commander Point);1|&amp;ref(Nation/R_Fort.jpg,nolink,25x25,Land Fortress);||&amp;ref(Nation/Squad.jpg,nolink,25x25,Squad);3&amp;ref(Nation/LivingLead.jpg,nolink,25x25,Leadership);80|10|
|~|&gt;|&gt;|&gt;|&gt;|&gt;|BGCOLOR(#F5F5F5):指揮官その二。武器が違う程度なので普段は大差ない|
|BGCOLOR(#F5F5F5):Commander of Ulm|指揮官|&amp;ref(Nation/C_Gold.jpg,nolink,25x25,Gold);70&amp;ref(Nation/C_Resource.jpg,nolink,25x25,Resource);41&amp;ref(Nation/C_Command.jpg,nolink,25x25,Commander Point);1|&amp;ref(Nation/R_Fort.jpg,nolink,25x25,Land Fortress);||&amp;ref(Nation/Squad.jpg,nolink,25x25,Squad);3&amp;ref(Nation/LivingLead.jpg,nolink,25x25,Leadership);80|10|
|~|&gt;|&gt;|&gt;|&gt;|&gt;|BGCOLOR(#F5F5F5):重装指揮官その二。兵と違い重装備でも士気は変わらない|
|BGCOLOR(#F5F5F5):Black Lord|指揮官|&amp;ref(Nation/C_Gold.jpg,nolink,25x25,Gold);105&amp;ref(Nation/C_Resource.jpg,nolink,25x25,Resource);68&amp;ref(Nation/C_Command.jpg,nolink,25x25,Commander Point);1|&amp;ref(Nation/R_Fort.jpg,nolink,25x25,Land Fortress);||&amp;ref(Nation/Squad.jpg,nolink,25x25,Squad);3&amp;ref(Nation/LivingLead.jpg,nolink,25x25,Leadership);80|16|
|~|&gt;|&gt;|&gt;|&gt;|&gt;|BGCOLOR(#F5F5F5):騎乗指揮官。それでも鈍重だが徒歩よりは早い|
|BGCOLOR(#F5F5F5):Master Smith|魔術師|&amp;ref(Nation/C_Gold.jpg,nolink,25x25,Gold);135&amp;ref(Nation/C_Resource.jpg,nolink,25x25,Resource);7&amp;ref(Nation/C_Command.jpg,nolink,25x25,Commander Point);2|&amp;ref(Nation/R_Fort.jpg,nolink,25x25,Land Fortress);|&amp;ref(Spell/P_Research.jpg,nolink,25x25,Lab Needed);|&amp;ref(Nation/Squad.jpg,nolink,25x25,Squad);2&amp;ref(Nation/LivingLead.jpg,nolink,25x25,Leadership);45+&amp;ref(Nation/MagicLead.jpg,nolink,25x25,Magic Leadership);15+|14|
|~|&gt;|&gt;|&gt;|&gt;|&gt;|BGCOLOR(#F5F5F5):地、火などの魔法を持つ鍛冶師。要塞に資源を追加する|
|BGCOLOR(#F5F5F5):Black Acolyte|聖職者&amp;ref(Nation/Sacred.jpg,nolink,25x25,Sacred);|&amp;ref(Nation/C_Gold.jpg,nolink,25x25,Gold);45&amp;ref(Nation/C_Resource.jpg,nolink,25x25,Resource);1&amp;ref(Nation/C_Command.jpg,nolink,25x25,Commander Point);1|&amp;ref(Nation/R_Fort.jpg,nolink,25x25,Land Fortress);|&amp;ref(Spell/P_Holy.jpg,nolink,25x25,Temple Needed);|&amp;ref(Nation/Squad.jpg,nolink,25x25,Squad);1&amp;ref(Nation/LivingLead.jpg,nolink,25x25,Leadership);10|16|
|~|&gt;|&gt;|&gt;|&gt;|&gt;|BGCOLOR(#F5F5F5):レベル1の聖職者。種族的に少々丈夫な程度|
|BGCOLOR(#F5F5F5):Master Mason|工学者|&amp;ref(Nation/C_Gold.jpg,nolink,25x25,Gold);60&amp;ref(Nation/C_Resource.jpg,nolink,25x25,Resource);52&amp;ref(Nation/C_Command.jpg,nolink,25x25,Commander Point);1|&amp;ref(Nation/R_Capital.jpg,nolink,25x25,National Capital);||&amp;ref(Nation/Squad.jpg,nolink,25x25,Squad);1&amp;ref(Nation/LivingLead.jpg,nolink,25x25,Leadership);10|16|
|~|&gt;|&gt;|&gt;|&gt;|&gt;|BGCOLOR(#F5F5F5):包囲戦と建築に長ける石工。要塞の出力最大化には必須|
|BGCOLOR(#F5F5F5):Black Priest|聖職者&amp;ref(Nation/Sacred.jpg,nolink,25x25,Sacred);|&amp;ref(Nation/C_Gold.jpg,nolink,25x25,Gold);100&amp;ref(Nation/C_Resource.jpg,nolink,25x25,Resource);2&amp;ref(Nation/C_Command.jpg,nolink,25x25,Commander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Leadership);5+|16|
|~|&gt;|&gt;|&gt;|&gt;|&gt;|BGCOLOR(#F5F5F5):レベル2の聖職者。地などの魔法を持ち異端審問も得意|
|BGCOLOR(#F5F5F5):Priest Smith|聖職者&amp;ref(Nation/Sacred.jpg,nolink,25x25,Sacred);|&amp;ref(Nation/C_Gold.jpg,nolink,25x25,Gold);175&amp;ref(Nation/C_Resource.jpg,nolink,25x25,Resource);7&amp;ref(Nation/C_Command.jpg,nolink,25x25,Commander Point);2|&amp;ref(Nation/R_Capital.jpg,nolink,25x25,National Capital);|&amp;ref(Spell/P_Research.jpg,nolink,25x25,Lab Needed);&amp;ref(Spell/P_Holy.jpg,nolink,25x25,Temple Needed);|&amp;ref(Nation/Squad.jpg,nolink,25x25,Squad);1&amp;ref(Nation/LivingLead.jpg,nolink,25x25,Leadership);15&amp;ref(Nation/MagicLead.jpg,nolink,25x25,Magic Leadership);15|14|
|~|&gt;|&gt;|&gt;|&gt;|&gt;|BGCOLOR(#F5F5F5):レベル1の聖職者。地と火の魔法も持ち鍛冶師の技能も備える|
|BGCOLOR(#F5F5F5):Lord Guardian|指揮官|&amp;ref(Nation/C_Gold.jpg,nolink,25x25,Gold);80&amp;ref(Nation/C_Resource.jpg,nolink,25x25,Resource);44&amp;ref(Nation/C_Command.jpg,nolink,25x25,Commander Point);1|&amp;ref(Nation/R_Capital.jpg,nolink,25x25,National Capital);||&amp;ref(Nation/Squad.jpg,nolink,25x25,Squad);3&amp;ref(Nation/LivingLead.jpg,nolink,25x25,Leadership);80|10|
|~|&gt;|&gt;|&gt;|&gt;|&gt;|BGCOLOR(#F5F5F5):高い戦闘力を持つ指揮官。要塞防衛を得意とする|
***兵士
|名称|種別|コスト|&gt;|雇用条件|指揮枠|行軍|
|BGCOLOR(#F5F5F5):War Dog|動物|&amp;ref(Nation/C_Gold.jpg,nolink,25x25,Gold);7&amp;ref(Nation/C_Resource.jpg,nolink,25x25,Resource);7&amp;ref(Nation/C_Recruitment.jpg,nolink,25x25,Recruitment Point);2|&amp;ref(Nation/R_Fort.jpg,nolink,25x25,Land Fortress);||&amp;ref(Nation/LivingLead.jpg,nolink,25x25,Living);&amp;ref(Nation/Animal.jpg,nolink,25x25,Animal);&amp;ref(Nation/Undisciplined.jpg,nolink,25x25,Undisciplined);|14|
|~|&gt;|&gt;|&gt;|&gt;|&gt;|BGCOLOR(#F5F5F5):鎧を着せられた犬。弱いが数と侮れない硬さで煩わせる|
|BGCOLOR(#F5F5F5):Crossbowman|射手|&amp;ref(Nation/C_Gold.jpg,nolink,25x25,Gold);10&amp;ref(Nation/C_Resource.jpg,nolink,25x25,Resource);28&amp;ref(Nation/C_Recruitment.jpg,nolink,25x25,Recruitment Point);9|&amp;ref(Nation/R_Fort.jpg,nolink,25x25,Land Fortress);||&amp;ref(Nation/LivingLead.jpg,nolink,25x25,Living);|10|
|~|&gt;|&gt;|&gt;|&gt;|&gt;|BGCOLOR(#F5F5F5):装填に手間を喰う強力な弩を使う。重装相手でも十分|
|BGCOLOR(#F5F5F5):Infantry of Ulm|歩兵|&amp;ref(Nation/C_Gold.jpg,nolink,25x25,Gold);10&amp;ref(Nation/C_Resource.jpg,nolink,25x25,Resource);27&amp;ref(Nation/C_Recruitment.jpg,nolink,25x25,Recruitment Point);9|&amp;ref(Nation/R_Fort.jpg,nolink,25x25,Land Fortress);||&amp;ref(Nation/LivingLead.jpg,nolink,25x25,Living);|8|
|~|&gt;|&gt;|&gt;|&gt;|&gt;|BGCOLOR(#F5F5F5):戦斧を持つ重歩兵。一撃が重く命中率も高い|
|BGCOLOR(#F5F5F5):Black Plate Infantry|歩兵|&amp;ref(Nation/C_Gold.jpg,nolink,25x25,Gold);10&amp;ref(Nation/C_Resource.jpg,nolink,25x25,Resource);38&amp;ref(Nation/C_Recruitment.jpg,nolink,25x25,Recruitment Point);9|&amp;ref(Nation/R_Fort.jpg,nolink,25x25,Land Fortress);||&amp;ref(Nation/LivingLead.jpg,nolink,25x25,Living);|8|
|~|&gt;|&gt;|&gt;|&gt;|&gt;|BGCOLOR(#F5F5F5):戦斧を持つ超重歩兵。防具への信頼から士気が高い|
|BGCOLOR(#F5F5F5):Infantry of Ulm|歩兵|&amp;ref(Nation/C_Gold.jpg,nolink,25x25,Gold);10&amp;ref(Nation/C_Resource.jpg,nolink,25x25,Resource);27&amp;ref(Nation/C_Recruitment.jpg,nolink,25x25,Recruitment Point);9|&amp;ref(Nation/R_Fort.jpg,nolink,25x25,Land Fortress);||&amp;ref(Nation/LivingLead.jpg,nolink,25x25,Living);|8|
|~|&gt;|&gt;|&gt;|&gt;|&gt;|BGCOLOR(#F5F5F5):連接棍を持つ重歩兵。低威力ながら二連攻撃で盾にも強い|
|BGCOLOR(#F5F5F5):Black Plate Infantry|歩兵|&amp;ref(Nation/C_Gold.jpg,nolink,25x25,Gold);10&amp;ref(Nation/C_Resource.jpg,nolink,25x25,Resource);38&amp;ref(Nation/C_Recruitment.jpg,nolink,25x25,Recruitment Point);9|&amp;ref(Nation/R_Fort.jpg,nolink,25x25,Land Fortress);||&amp;ref(Nation/LivingLead.jpg,nolink,25x25,Living);|8|
|~|&gt;|&gt;|&gt;|&gt;|&gt;|BGCOLOR(#F5F5F5):連接棍を持つ超重歩兵。絶望的防御技能を防具で補う|
|BGCOLOR(#F5F5F5):Infantry of Ulm|歩兵|&amp;ref(Nation/C_Gold.jpg,nolink,25x25,Gold);10&amp;ref(Nation/C_Resource.jpg,nolink,25x25,Resource);30&amp;ref(Nation/C_Recruitment.jpg,nolink,25x25,Recruitment Point);9|&amp;ref(Nation/R_Fort.jpg,nolink,25x25,Land Fortress);||&amp;ref(Nation/LivingLead.jpg,nolink,25x25,Living);|8|
|~|&gt;|&gt;|&gt;|&gt;|&gt;|BGCOLOR(#F5F5F5):大槌を持つ重歩兵。少し安価で頭部命中時が強力|
|BGCOLOR(#F5F5F5):Black Plate Infantry|歩兵|&amp;ref(Nation/C_Gold.jpg,nolink,25x25,Gold);10&amp;ref(Nation/C_Resource.jpg,nolink,25x25,Resource);41&amp;ref(Nation/C_Recruitment.jpg,nolink,25x25,Recruitment Point);9|&amp;ref(Nation/R_Fort.jpg,nolink,25x25,Land Fortress);||&amp;ref(Nation/LivingLead.jpg,nolink,25x25,Living);|8|
|~|&gt;|&gt;|&gt;|&gt;|&gt;|BGCOLOR(#F5F5F5):大槌を持つ超重歩兵。防具の質と訓練により持久力も高い|
|BGCOLOR(#F5F5F5):Infantry of Ulm|歩兵|&amp;ref(Nation/C_Gold.jpg,nolink,25x25,Gold);10&amp;ref(Nation/C_Resource.jpg,nolink,25x25,Resource);30&amp;ref(Nation/C_Recruitment.jpg,nolink,25x25,Recruitment Point);9|&amp;ref(Nation/R_Fort.jpg,nolink,25x25,Land Fortress);||&amp;ref(Nation/LivingLead.jpg,nolink,25x25,Living);|8|
|~|&gt;|&gt;|&gt;|&gt;|&gt;|BGCOLOR(#F5F5F5):槌と大盾を持つ重歩兵。そこそこの攻撃力と射撃対策を両立|
|BGCOLOR(#F5F5F5):Black Plate Infantry|歩兵|&amp;ref(Nation/C_Gold.jpg,nolink,25x25,Gold);10&amp;ref(Nation/C_Resource.jpg,nolink,25x25,Resource);41&amp;ref(Nation/C_Recruitment.jpg,nolink,25x25,Recruitment Point);9|&amp;ref(Nation/R_Fort.jpg,nolink,25x25,Land Fortress);||&amp;ref(Nation/LivingLead.jpg,nolink,25x25,Living);|8|
|~|&gt;|&gt;|&gt;|&gt;|&gt;|BGCOLOR(#F5F5F5):槌と大盾を持つ超重歩兵。弩でもこの硬さを貫くのは苦労する|
|BGCOLOR(#F5F5F5):Infantry of Ulm|歩兵|&amp;ref(Nation/C_Gold.jpg,nolink,25x25,Gold);10&amp;ref(Nation/C_Resource.jpg,nolink,25x25,Resource);26&amp;ref(Nation/C_Recruitment.jpg,nolink,25x25,Recruitment Point);9|&amp;ref(Nation/R_Fort.jpg,nolink,25x25,Land Fortress);||&amp;ref(Nation/LivingLead.jpg,nolink,25x25,Living);|8|
|~|&gt;|&gt;|&gt;|&gt;|&gt;|BGCOLOR(#F5F5F5):朝星棒と大盾を持つ重歩兵。当てやすく盾にも強い|
|BGCOLOR(#F5F5F5):Black Plate Infantry|歩兵|&amp;ref(Nation/C_Gold.jpg,nolink,25x25,Gold);10&amp;ref(Nation/C_Resource.jpg,nolink,25x25,Resource);37&amp;ref(Nation/C_Recruitment.jpg,nolink,25x25,Recruitment Point);9|&amp;ref(Nation/R_Fort.jpg,nolink,25x25,Land Fortress);||&amp;ref(Nation/LivingLead.jpg,nolink,25x25,Living);|8|
|~|&gt;|&gt;|&gt;|&gt;|&gt;|BGCOLOR(#F5F5F5):朝星棒と大盾を持つ超重歩兵。殴り合いではまず打ち負けない|
|BGCOLOR(#F5F5F5):Pikenner|歩兵|&amp;ref(Nation/C_Gold.jpg,nolink,25x25,Gold);10&amp;ref(Nation/C_Resource.jpg,nolink,25x25,Resource);26&amp;ref(Nation/C_Recruitment.jpg,nolink,25x25,Recruitment Point);9|&amp;ref(Nation/R_Fort.jpg,nolink,25x25,Land Fortress);||&amp;ref(Nation/LivingLead.jpg,nolink,25x25,Living);|8|
|~|&gt;|&gt;|&gt;|&gt;|&gt;|BGCOLOR(#F5F5F5):鉾を持つ重歩兵。長槍でさえ迎撃でき威力も十分|
|BGCOLOR(#F5F5F5):Black Plate Pikeneer|歩兵|&amp;ref(Nation/C_Gold.jpg,nolink,25x25,Gold);10&amp;ref(Nation/C_Resource.jpg,nolink,25x25,Resource);37&amp;ref(Nation/C_Recruitment.jpg,nolink,25x25,Recruitment Point);9|&amp;ref(Nation/R_Fort.jpg,nolink,25x25,Land Fortress);||&amp;ref(Nation/LivingLead.jpg,nolink,25x25,Living);|8|
|~|&gt;|&gt;|&gt;|&gt;|&gt;|BGCOLOR(#F5F5F5):鉾を持つ超重歩兵。迎撃も入れれば白兵戦では随一の硬さ|
|BGCOLOR(#F5F5F5):Black Knight|騎兵|&amp;ref(Nation/C_Gold.jpg,nolink,25x25,Gold);45&amp;ref(Nation/C_Resource.jpg,nolink,25x25,Resource);68&amp;ref(Nation/C_Recruitment.jpg,nolink,25x25,Recruitment Point);46|&amp;ref(Nation/R_Fort.jpg,nolink,25x25,Land Fortress);||&amp;ref(Nation/LivingLead.jpg,nolink,25x25,Living);|14|
|~|&gt;|&gt;|&gt;|&gt;|&gt;|BGCOLOR(#F5F5F5):突撃槍、朝星棒、騎盾を持つ超重騎兵。単純な白兵戦なら驚異的な強さ|
|BGCOLOR(#F5F5F5):Sapper|工兵|&amp;ref(Nation/C_Gold.jpg,nolink,25x25,Gold);20&amp;ref(Nation/C_Resource.jpg,nolink,25x25,Resource);37&amp;ref(Nation/C_Recruitment.jpg,nolink,25x25,Recruitment Point);31|&amp;ref(Nation/R_Fort.jpg,nolink,25x25,Land Fortress);||&amp;ref(Nation/LivingLead.jpg,nolink,25x25,Living);|12|
|~|&gt;|&gt;|&gt;|&gt;|&gt;|BGCOLOR(#F5F5F5):鶴橋と弩を持つ工兵。援護射撃もできるが本業は包囲戦|
|BGCOLOR(#F5F5F5):Guardian|歩兵|&amp;ref(Nation/C_Gold.jpg,nolink,25x25,Gold);20&amp;ref(Nation/C_Resource.jpg,nolink,25x25,Resource);44&amp;ref(Nation/C_Recruitment.jpg,nolink,25x25,Recruitment Point);31|&amp;ref(Nation/R_Capital.jpg,nolink,25x25,National Capital);||&amp;ref(Nation/LivingLead.jpg,nolink,25x25,Living);|8|
|~|&gt;|&gt;|&gt;|&gt;|&gt;|BGCOLOR(#F5F5F5):神聖殺しの矛槍を持つ超重歩兵。要塞の防衛も得意とする|
**守備隊
|種別|指揮官|兵士|備考|
|陸上下位|Commander of Ulm|Infantry of Ulm:5　Crossbowman:10|Infantryは戦斧装備|
|陸上上位|Black Acolyte|Pikeneer:10||
|陸上要塞|Master Mason|Crossbowman:6||
**建造物
***首都要塞
|名称|管理力|指揮官雇用|兵士雇用|食糧庫|守備隊倍率|防壁強度|
|Citadel|60|+2|+125%|5000|4|750|
***陸上要塞
|名称|建造費|工期|管理力|指揮官雇用|兵士雇用|食糧庫|守備隊倍率|防壁強度|
|Palisades|600|4|15|+0|+50%|100|1|100|
|Fortress|300|2|30|+1|+75%|500|2|250|
|Castle|300|2|45|+1|+100%|1500|3|500|
|Citadel|450|3|60|+2|+125%|5000|4|750|
***水中要塞
建造不可
***研究所と寺院
|設備|費用|特殊効果|
|研究所|500||
|寺院|400||
**魔法
***魔法資源
|魔法土地|The Keep of Ulm, The Forge of Ulm|
|宝石収入|&amp;ref(Spell/V_Earth.jpg,nolink,25x25,Earth Gem);5|
|特殊機能||
***魔法技能
|名称|雇用|固定魔力|変動魔力|研究力|特殊能力|
|Master Smith|&amp;ref(Nation/R_Fort.jpg,nolink,25x25,Land Fortress);|&amp;ref(Spell/P_Fire.jpg,nolink,25x25,Fire);1&amp;ref(Spell/P_Earth.jpg,nolink,25x25,Earth);2|&amp;ref(Spell/P_Fire.jpg,nolink,25x25,Fire);&amp;ref(Spell/P_Air.jpg,nolink,25x25,Air);&amp;ref(Spell/P_Earth.jpg,nolink,25x25,Earth);&amp;ref(Spell/P_Astral.jpg,nolink,25x25,Astral);+1:20%|&amp;ref(Spell/P_Research.jpg,nolink,25x25,Research);11+|&amp;ref(Nation/Mundane-Researcher.jpg,nolink,25x25,Mundane Researcher);&amp;ref(Nation/Forge-Bonus.jpg,nolink,25x25,Forge Bonus (2));&amp;ref(Nation/Resource-Bonus.jpg,nolink,25x25,Resource Bonus (10));|
|Black Acolyte|&amp;ref(Nation/R_Fort.jpg,nolink,25x25,Land Fortress);|&amp;ref(Spell/P_Holy.jpg,nolink,25x25,Holy);1|||&amp;ref(Nation/Sacred.jpg,nolink,25x25,Sacred);|
|Black Priest|&amp;ref(Nation/R_Capital.jpg,nolink,25x25,National Capital);|&amp;ref(Spell/P_Earth.jpg,nolink,25x25,Earth);1&amp;ref(Spell/P_Holy.jpg,nolink,25x25,Holy);2|&amp;ref(Spell/P_Fire.jpg,nolink,25x25,Fire);&amp;ref(Spell/P_Air.jpg,nolink,25x25,Air);&amp;ref(Spell/P_Earth.jpg,nolink,25x25,Earth);&amp;ref(Spell/P_Astral.jpg,nolink,25x25,Astral);+1:10%|&amp;ref(Spell/P_Research.jpg,nolink,25x25,Research);7|&amp;ref(Nation/Inquisitor.jpg,nolink,25x25,Inquisitor);&amp;ref(Nation/Sacred.jpg,nolink,25x25,Sacred);|
|Priest Smith|&amp;ref(Nation/R_Capital.jpg,nolink,25x25,National Capital);|&amp;ref(Spell/P_Fire.jpg,nolink,25x25,Fire);1&amp;ref(Spell/P_Earth.jpg,nolink,25x25,Earth);2&amp;ref(Spell/P_Holy.jpg,nolink,25x25,Holy);1||&amp;ref(Spell/P_Research.jpg,nolink,25x25,Research);11|&amp;ref(Nation/Mundane-Researcher.jpg,nolink,25x25,Mundane Researcher);&amp;ref(Nation/Forge-Bonus.jpg,nolink,25x25,Forge Bonus (1));&amp;ref(Nation/Resource-Bonus.jpg,nolink,25x25,Resource Bonus (10));&amp;ref(Nation/Sacred.jpg,nolink,25x25,Sacred);|
***固有呪文
|領域|名称|主系統|副系統|消費|使用場面|簡易分類|
|Conjuration Lv3|Sloth of Bears|&amp;ref(Spell/P_Nature.jpg,nolink,25x25,Nature);2||&amp;ref(Spell/V_Nature.jpg,nolink,25x25,Nature Gem);10|儀式/陸上専用|兵士召喚|
|~|~|&gt;|&gt;|&gt;|&gt;|強靭なGreat Bearを10+体召喚します|
|Conjuration Lv8|Contact Iron Angel|&amp;ref(Spell/P_Earth.jpg,nolink,25x25,Earth);5|&amp;ref(Spell/P_Astral.jpg,nolink,25x25,Astral);2|&amp;ref(Spell/V_Earth.jpg,nolink,25x25,Earth Gem);25|儀式/陸上専用|指揮官召喚|
|~|~|&gt;|&gt;|&gt;|&gt;|異教と魔法を滅ぼす鋼の天使Iron Angelを召喚します|
|Evocation Lv3|Iron Darts|&amp;ref(Spell/P_Earth.jpg,nolink,25x25,Earth);1|&amp;ref(Spell/P_Holy.jpg,nolink,25x25,Holy);1||戦闘/陸上専用|攻撃|
|~|~|&gt;|&gt;|&gt;|&gt;|魔法生物に強い魔法の鉄の矢を3+発放ち攻撃します|
|Evocation Lv6|Iron Blizzard|&amp;ref(Spell/P_Earth.jpg,nolink,25x25,Earth);1|&amp;ref(Spell/P_Holy.jpg,nolink,25x25,Holy);1||戦闘/陸上専用|攻撃|
|~|~|&gt;|&gt;|&gt;|&gt;|魔法生物に強い魔法の鉄の矢を30+発放ち攻撃します|
|Thaumaturgy Lv5|Tempering the Will|&amp;ref(Spell/P_Earth.jpg,nolink,25x25,Earth);3|||戦闘/水陸両用|全体強化|
|~|~|&gt;|&gt;|&gt;|&gt;|意志ある味方全員の魔法抵抗を向上させようと試みます|
***固有アイテム
|Construction Lv2|BGCOLOR(#000000):&amp;ref(Item/DH Weapons/Black-Halberd.jpg,nolink,75x75,Black Halberd);|BGCOLOR(BLACK):COLOR(WHITE):''Black Halberd''|両手|&amp;ref(Spell/P_Earth.jpg,nolink,25x25,Earth);1|&amp;ref(Spell/V_Earth.jpg,nolink,25x25,Earth Gem);5|
|~|~|&gt;|&gt;|&gt;|攻撃力：12&amp;ref(Item/D_Slash.jpg,nolink,25x25,Slash Damage);&amp;ref(Item/D_Pierce.jpg,nolink,25x25,Pierce Damage);&amp;ref(Item/D_Magic.jpg,nolink,25x25,Magic Damage);&amp;br;筋力加算+25%&amp;br;攻撃修正：1&amp;br;防御修正：2&amp;br;長さ：3&amp;br;攻撃時追撃：Bane of Heresy|
|~|&gt;|&gt;|&gt;|&gt;|BGCOLOR(#F5F5F5):異教の神聖を打ちのめす。神にも有効|
**聖職
***支配圏特殊効果
なし
***聖職者特殊能力
なし
</v>
      </c>
    </row>
    <row r="44" spans="1:29" x14ac:dyDescent="0.15">
      <c r="A44" t="s">
        <v>2969</v>
      </c>
      <c r="B44" t="s">
        <v>2982</v>
      </c>
      <c r="C44" t="s">
        <v>2983</v>
      </c>
      <c r="D44" t="s">
        <v>3094</v>
      </c>
      <c r="E44" s="10" t="s">
        <v>9908</v>
      </c>
      <c r="F44" s="10" t="s">
        <v>9782</v>
      </c>
      <c r="J44" t="s">
        <v>9783</v>
      </c>
      <c r="L44" t="s">
        <v>9784</v>
      </c>
      <c r="M44" t="s">
        <v>9785</v>
      </c>
      <c r="O44">
        <v>4</v>
      </c>
      <c r="Q44">
        <v>1</v>
      </c>
      <c r="S44">
        <v>500</v>
      </c>
      <c r="U44">
        <v>400</v>
      </c>
      <c r="W44" t="s">
        <v>9786</v>
      </c>
      <c r="X44" t="s">
        <v>9787</v>
      </c>
      <c r="Y44" t="s">
        <v>9788</v>
      </c>
      <c r="Z44" t="str">
        <f t="shared" si="0"/>
        <v>|BGCOLOR(#FDFDFD):[[&amp;ref(Marignon.jpg,nolink,50x65,Marignon, Fiery Justice);&gt;./Marignon]]</v>
      </c>
      <c r="AA44" t="str">
        <f t="shared" ca="1" si="3"/>
        <v>|BGCOLOR(#FAEBD7):[[''Marignon''&gt;./Marignon]]</v>
      </c>
      <c r="AB44"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v>
      </c>
      <c r="AC44" t="str">
        <f ca="1">CONCATENATE("*",B44,", ",C44,CHAR(10),E44,CHAR(10),"**国勢",CHAR(10),"|種族|",F44,"|",CHAR(10),"|経済|",G44,"|",CHAR(10),"|気候|",IF(H44&lt;&gt;"",REPT(SUBSTITUTE(SUBSTITUTE(LEFT(H44,4),"Heat","&amp;ref(Spell/S_Heat.jpg,nolink,25x25,Heat);"),"Cold","&amp;ref(Spell/S_Cold.jpg,nolink,25x25,Cold);"),RIGHT(H44,1)),""),"|",CHAR(10),"|祝福|",SUBSTITUTE(SUBSTITUTE(SUBSTITUTE(SUBSTITUTE(SUBSTITUTE(SUBSTITUTE(SUBSTITUTE(SUBSTITUTE(J44,"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44&amp;" "&amp;B44&amp;" 指揮官 S",Troops!$A:$A,0)&amp;":AJ"&amp;MATCH(A44&amp;" "&amp;B44&amp;" 指揮官 E",Troops!$A:$A,0))),myConcat(INDIRECT("Troops!AJ"&amp;MATCH(A44&amp;" "&amp;B44&amp;" 指揮官 S",Troops!$A:$A,0)))),CHAR(10),"***兵士",CHAR(10),"|名称|種別|コスト|&gt;|雇用条件|指揮枠|行軍|",CHAR(10),IFERROR(myConcat(INDIRECT("Troops!AJ"&amp;MATCH(A44&amp;" "&amp;B44&amp;" 兵士 S",Troops!$A:$A,0)&amp;":AJ"&amp;MATCH(A44&amp;" "&amp;B44&amp;" 兵士 E",Troops!$A:$A,0))),myConcat(INDIRECT("Troops!AJ"&amp;MATCH(A44&amp;" "&amp;B44&amp;" 指揮官 S",Troops!$A:$A,0)))),"**守備隊",CHAR(10),"|種別|指揮官|兵士|備考|",CHAR(10),IFERROR(myConcat(INDIRECT("Defence!H"&amp;MATCH(A44&amp;" "&amp;B44&amp;" S",Defence!$A:$A,0)&amp;":H"&amp;MATCH(A44&amp;" "&amp;B44&amp;" E",Defence!$A:$A,0))),myConcat(INDIRECT("Defence!H"&amp;MATCH(A44&amp;" "&amp;B44&amp;" S",Defence!$A:$A,0)))),CHAR(10),"**建造物",CHAR(10),"***首都要塞",CHAR(10),"|名称|管理力|指揮官雇用|兵士雇用|食糧庫|守備隊倍率|防壁強度|",CHAR(10),VLOOKUP(L44,Fort!$D:$M,10,FALSE),CHAR(10),"***陸上要塞",CHAR(10),"|名称|建造費|工期|管理力|指揮官雇用|兵士雇用|食糧庫|守備隊倍率|防壁強度|",CHAR(10),IF(R44="",IFERROR(myConcat(INDIRECT("Fort!N"&amp;MATCH(M44&amp;"1",Fort!$A:$A,0)&amp;":N"&amp;MATCH(M44&amp;O44,Fort!$A:$A,0))),myConcat(INDIRECT("Fort!N"&amp;MATCH(N44&amp;"1",Fort!$A:$A,0)))),IFERROR(myConcat(INDIRECT("Fort!O"&amp;MATCH(M44&amp;"1",Fort!$A:$A,0)&amp;":O"&amp;MATCH(M44&amp;O44,Fort!$A:$A,0))),myConcat(INDIRECT("Fort!O"&amp;MATCH(N44&amp;"1",Fort!$A:$A,0))))),CHAR(10),"***水中要塞",CHAR(10),IF(R44="",IFERROR("|名称|建造費|工期|管理力|指揮官雇用|兵士雇用|食糧庫|守備隊倍率|防壁強度|"&amp;CHAR(10)&amp;IFERROR(myConcat(INDIRECT("Fort!N"&amp;MATCH(N44&amp;"1",Fort!$A:$A,0)&amp;":N"&amp;MATCH(N44&amp;P44,Fort!$A:$A,0))),myConcat(INDIRECT("Fort!N"&amp;MATCH(N44&amp;"1",Fort!$A:$A,0)))),"建造不可"),IFERROR("|名称|建造費|工期|管理力|指揮官雇用|兵士雇用|食糧庫|守備隊倍率|防壁強度|"&amp;CHAR(10)&amp;IFERROR(myConcat(INDIRECT("Fort!O"&amp;MATCH(N44&amp;"1",Fort!$A:$A,0)&amp;":O"&amp;MATCH(N44&amp;P44,Fort!$A:$A,0))),myConcat(INDIRECT("Fort!O"&amp;MATCH(N44&amp;"1",Fort!$A:$A,0)))),"建造不可")),CHAR(10),"***研究所と寺院",CHAR(10),"|設備|費用|特殊効果|",CHAR(10),"|研究所|",IF(S44&lt;&gt;500,"''"&amp;S44&amp;"''",S44),"|",T44,"|",CHAR(10),"|寺院|",IF(U44&lt;&gt;400,"''"&amp;U44&amp;"''",U44),"|",V44,"|",CHAR(10),"**魔法",CHAR(10),"***魔法資源",CHAR(10),"|魔法土地|",W44,"|",CHAR(10),"|宝石収入|",SUBSTITUTE(SUBSTITUTE(SUBSTITUTE(SUBSTITUTE(SUBSTITUTE(SUBSTITUTE(SUBSTITUTE(SUBSTITUTE(X44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Slave);"),"|",CHAR(10),"|特殊機能|",Y44,"|",CHAR(10),"***魔法技能",CHAR(10),"|名称|雇用|固定魔力|変動魔力|研究力|特殊能力|",CHAR(10),IFERROR(myConcat(INDIRECT("MagicSkill!AM"&amp;MATCH(A44&amp;" "&amp;B44&amp;" S",MagicSkill!$A:$A,0)&amp;":AM"&amp;MATCH(A44&amp;" "&amp;B44&amp;" E",MagicSkill!$A:$A,0))),myConcat(INDIRECT("MagicSkill!AM"&amp;MATCH(A44&amp;" "&amp;B44&amp;" S",MagicSkill!$A:$A,0)))),CHAR(10),"***固有呪文",CHAR(10),IFERROR(CHAR(10)&amp;"|領域|名称|主系統|副系統|消費|使用場面|簡易分類|"&amp;CHAR(10)&amp;IFERROR(myConcat(INDIRECT("NationalSpellWork!E"&amp;MATCH(A44&amp;" "&amp;B44&amp;" S",NationalSpellWork!$A:$A,0)&amp;":E"&amp;MATCH(A44&amp;" "&amp;B44&amp;" E",NationalSpellWork!$A:$A,0))),myConcat(INDIRECT("NationalSpellWork!E"&amp;MATCH(A44&amp;" "&amp;B44&amp;" S",NationalSpellWork!$A:$A,0)))),"なし"),CHAR(10),"***固有アイテム",CHAR(10),IFERROR(IFERROR(myConcat(INDIRECT("NationalItemWork!E"&amp;MATCH(A44&amp;" "&amp;B44&amp;" S",NationalItemWork!$A:$A,0)&amp;":E"&amp;MATCH(A44&amp;" "&amp;B44&amp;" E",NationalItemWork!$A:$A,0))),myConcat(INDIRECT("NationalItemWork!E"&amp;MATCH(A44&amp;" "&amp;B44&amp;" S",NationalItemWork!$A:$A,0)))),"なし"),CHAR(10),"**聖職",CHAR(10),"***支配圏特殊効果",CHAR(10),IF(I44&lt;&gt;"",I44,"なし"),CHAR(10),"***聖職者特殊能力",CHAR(10),IF(K44&lt;&gt;"",K44,"なし"),CHAR(10))</f>
        <v xml:space="preserve">*Marignon, Fiery Justice
Marignonは、封建的な神政です。
宗教裁判所は、軍事も含めた国のあらゆる面を制御します。
領主は十分の一税を払い、農民たちに課税していますが、しかし全ての政治的判断は教会の下でのみ行われます。
MarignonはErmorの灰の中から立ち上がり、宗教的熱意と厳格さを以って堕ちた帝国の影を遠ざけておくことに成功しました。
Marignonに広く満ちた狂信は、これまでの生存に素晴らしい価値を持ちました。
Marignonの重歩兵隊は、大剣や矛槍のような大型の武器を装備しています。
全ての部隊は、Marignonの明るい赤と橙色の制服を纏います。
MarignonのInquisitorは、Witch Hunterと共にHouse of Fiery Justiceで訓練されます。
Witch Hunterは、星の魔法を使う魔法神官です。
**国勢
|種族|人間|
|経済||
|気候||
|祝福|&amp;ref(Spell/P_Fire.jpg,nolink,30x30,Fire);+2&amp;ref(Spell/P_Astral.jpg,nolink,30x30,Astral);+2|
**正規軍
***指揮官
|名称|種別|コスト|&gt;|雇用条件|指揮能力|行軍|
|BGCOLOR(#F5F5F5):Scout|斥候|&amp;ref(Nation/C_Gold.jpg,nolink,25x25,Gold);25&amp;ref(Nation/C_Resource.jpg,nolink,25x25,Resource);4&amp;ref(Nation/C_Command.jpg,nolink,25x25,Commander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|BGCOLOR(#F5F5F5):Assassin|暗殺者|&amp;ref(Nation/C_Gold.jpg,nolink,25x25,Gold);60&amp;ref(Nation/C_Resource.jpg,nolink,25x25,Resource);4&amp;ref(Nation/C_Command.jpg,nolink,25x25,Commander Point);1|&amp;ref(Nation/R_Fort.jpg,nolink,25x25,Land Fortress);|||16&amp;ref(Nation/Stealthy.jpg,nolink,25x25,Stealthy (65));|
|~|&gt;|&gt;|&gt;|&gt;|&gt;|BGCOLOR(#F5F5F5):敵指揮官を直接始末する。潜伏も上手い|
|BGCOLOR(#F5F5F5):Troubadour|密偵|&amp;ref(Nation/C_Gold.jpg,nolink,25x25,Gold);80&amp;ref(Nation/C_Resource.jpg,nolink,25x25,Resource);5&amp;ref(Nation/C_Command.jpg,nolink,25x25,Commander Point);2|&amp;ref(Nation/R_Fort.jpg,nolink,25x25,Land Fortress);||&amp;ref(Nation/Squad.jpg,nolink,25x25,Squad);10|16&amp;ref(Nation/Stealthy.jpg,nolink,25x25,Stealthy (70));|
|~|&gt;|&gt;|&gt;|&gt;|&gt;|BGCOLOR(#F5F5F5):潜伏が上手い密偵。女性指揮官の誘惑もできる|
|BGCOLOR(#F5F5F5):Paladin|聖職者&amp;ref(Nation/Sacred.jpg,nolink,25x25,Sacred);|&amp;ref(Nation/C_Gold.jpg,nolink,25x25,Gold);145&amp;ref(Nation/C_Resource.jpg,nolink,25x25,Resource);61&amp;ref(Nation/C_Command.jpg,nolink,25x25,Commander Point);1|&amp;ref(Nation/R_Fort.jpg,nolink,25x25,Land Fortress);|&amp;ref(Spell/P_Holy.jpg,nolink,25x25,Temple Needed);|&amp;ref(Nation/Squad.jpg,nolink,25x25,Squad);3&amp;ref(Nation/LivingLead.jpg,nolink,25x25,Leadership);80|16|
|~|&gt;|&gt;|&gt;|&gt;|&gt;|BGCOLOR(#F5F5F5):レベル1の聖職者。指揮官も兼任し戦闘力も優れる|
|BGCOLOR(#F5F5F5):Friar|聖職者&amp;ref(Nation/Sacred.jpg,nolink,25x25,Sacred);|&amp;ref(Nation/C_Gold.jpg,nolink,25x25,Gold);45&amp;ref(Nation/C_Resource.jpg,nolink,25x25,Resource);1&amp;ref(Nation/C_Command.jpg,nolink,25x25,Commander Point);1|&amp;ref(Nation/R_Fort.jpg,nolink,25x25,Land Fortress);&amp;ref(Nation/R_Foreign.jpg,nolink,25x25,Non-Fort Land);|&amp;ref(Spell/P_Holy.jpg,nolink,25x25,Temple Needed);|&amp;ref(Nation/Squad.jpg,nolink,25x25,Squad);2&amp;ref(Nation/LivingLead.jpg,nolink,25x25,Leadership);40|16&amp;ref(Nation/Stealthy.jpg,nolink,25x25,Stealthy (40));|
|~|&gt;|&gt;|&gt;|&gt;|&gt;|BGCOLOR(#F5F5F5):レベル1の聖職者。敵地に潜伏しての布教も行える|
|BGCOLOR(#F5F5F5):Inquisitor|聖職者&amp;ref(Nation/Sacred.jpg,nolink,25x25,Sacred);|&amp;ref(Nation/C_Gold.jpg,nolink,25x25,Gold);135&amp;ref(Nation/C_Resource.jpg,nolink,25x25,Resource);1&amp;ref(Nation/C_Command.jpg,nolink,25x25,Commander Point);2|&amp;ref(Nation/R_Fort.jpg,nolink,25x25,Land Fortress);|&amp;ref(Spell/P_Research.jpg,nolink,25x25,Lab Needed);&amp;ref(Spell/P_Holy.jpg,nolink,25x25,Temple Needed);|&amp;ref(Nation/Squad.jpg,nolink,25x25,Squad);3&amp;ref(Nation/LivingLead.jpg,nolink,25x25,Leadership);85&amp;ref(Nation/MagicLead.jpg,nolink,25x25,Magic Leadership);5|14|
|~|&gt;|&gt;|&gt;|&gt;|&gt;|BGCOLOR(#F5F5F5):レベル2の聖職者。火の魔法と異端審問の技能を持つ|
|BGCOLOR(#F5F5F5):Initiate|魔術師|&amp;ref(Nation/C_Gold.jpg,nolink,25x25,Gold);45&amp;ref(Nation/C_Resource.jpg,nolink,25x25,Resource);1&amp;ref(Nation/C_Command.jpg,nolink,25x25,Commander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Leadership);5|16|
|~|&gt;|&gt;|&gt;|&gt;|&gt;|BGCOLOR(#F5F5F5):火の魔法技能を持つ。研究が主な役目|
|BGCOLOR(#F5F5F5):Witch Hunter|聖職者&amp;ref(Nation/Sacred.jpg,nolink,25x25,Sacred);|&amp;ref(Nation/C_Gold.jpg,nolink,25x25,Gold);185&amp;ref(Nation/C_Resource.jpg,nolink,25x25,Resource);2&amp;ref(Nation/C_Command.jpg,nolink,25x25,Commander Point);2|&amp;ref(Nation/R_Fort.jpg,nolink,25x25,Land Fortress);|&amp;ref(Spell/P_Research.jpg,nolink,25x25,Lab Needed);&amp;ref(Spell/P_Holy.jpg,nolink,25x25,Temple Needed);|&amp;ref(Nation/Squad.jpg,nolink,25x25,Squad);2&amp;ref(Nation/LivingLead.jpg,nolink,25x25,Leadership);50&amp;ref(Nation/MagicLead.jpg,nolink,25x25,Magic Leadership);20|16|
|~|&gt;|&gt;|&gt;|&gt;|&gt;|BGCOLOR(#F5F5F5):レベル1の聖職者。火と星の魔法技能も持つ|
|BGCOLOR(#F5F5F5):High Inquisitor|聖職者&amp;ref(Nation/Sacred.jpg,nolink,25x25,Sacred);|&amp;ref(Nation/C_Gold.jpg,nolink,25x25,Gold);190&amp;ref(Nation/C_Resource.jpg,nolink,25x25,Resource);1&amp;ref(Nation/C_Command.jpg,nolink,25x25,Commander Point);4|&amp;ref(Nation/R_Capital.jpg,nolink,25x25,National Capital);|&amp;ref(Spell/P_Research.jpg,nolink,25x25,Lab Needed);&amp;ref(Spell/P_Holy.jpg,nolink,25x25,Temple Needed);|&amp;ref(Nation/Squad.jpg,nolink,25x25,Squad);4&amp;ref(Nation/LivingLead.jpg,nolink,25x25,Leadership);125&amp;ref(Nation/MagicLead.jpg,nolink,25x25,Magic Leadership);5|12|
|~|&gt;|&gt;|&gt;|&gt;|&gt;|BGCOLOR(#F5F5F5):レベル3の聖職者。火の魔法と異端審問を持ち指揮も行う|
|BGCOLOR(#F5F5F5):Grand Master|聖職者&amp;ref(Nation/Sacred.jpg,nolink,25x25,Sacred);|&amp;ref(Nation/C_Gold.jpg,nolink,25x25,Gold);370&amp;ref(Nation/C_Resource.jpg,nolink,25x25,Resource);2&amp;ref(Nation/C_Command.jpg,nolink,25x25,Commander Point);4|&amp;ref(Nation/R_Capital.jpg,nolink,25x25,National Capital);|&amp;ref(Spell/P_Research.jpg,nolink,25x25,Lab Needed);&amp;ref(Spell/P_Holy.jpg,nolink,25x25,Temple Needed);|&amp;ref(Nation/Squad.jpg,nolink,25x25,Squad);3&amp;ref(Nation/LivingLead.jpg,nolink,25x25,Leadership);95+&amp;ref(Nation/MagicLead.jpg,nolink,25x25,Magic Leadership);40+|10|
|~|&gt;|&gt;|&gt;|&gt;|&gt;|BGCOLOR(#F5F5F5):レベル2の聖職者。火、星などの魔法技能も持つ|
|BGCOLOR(#F5F5F5):Architect|工学者|&amp;ref(Nation/C_Gold.jpg,nolink,25x25,Gold);45&amp;ref(Nation/C_Resource.jpg,nolink,25x25,Resource);52&amp;ref(Nation/C_Command.jpg,nolink,25x25,Commander Point);1|&amp;ref(Nation/R_Capital.jpg,nolink,25x25,National Capital);||&amp;ref(Nation/Squad.jpg,nolink,25x25,Squad);1&amp;ref(Nation/LivingLead.jpg,nolink,25x25,Leadership);10|16|
|~|&gt;|&gt;|&gt;|&gt;|&gt;|BGCOLOR(#F5F5F5):包囲戦と建築に長ける技師。高度な要塞の建造には欠かせない|
***兵士
|名称|種別|コスト|&gt;|雇用条件|指揮枠|行軍|
|BGCOLOR(#F5F5F5):Crossbowman|射手|&amp;ref(Nation/C_Gold.jpg,nolink,25x25,Gold);10&amp;ref(Nation/C_Resource.jpg,nolink,25x25,Resource);8&amp;ref(Nation/C_Recruitment.jpg,nolink,25x25,Recruitment Point);9|&amp;ref(Nation/R_Fort.jpg,nolink,25x25,Land Fortress);||&amp;ref(Nation/LivingLead.jpg,nolink,25x25,Living);|14|
|~|&gt;|&gt;|&gt;|&gt;|&gt;|BGCOLOR(#F5F5F5):防御貫通の弩を使う弓兵。一般的なものより士気が高い|
|BGCOLOR(#F5F5F5):Swordsman|歩兵|&amp;ref(Nation/C_Gold.jpg,nolink,25x25,Gold);10&amp;ref(Nation/C_Resource.jpg,nolink,25x25,Resource);23&amp;ref(Nation/C_Recruitment.jpg,nolink,25x25,Recruitment Point);9|&amp;ref(Nation/R_Fort.jpg,nolink,25x25,Land Fortress);||&amp;ref(Nation/LivingLead.jpg,nolink,25x25,Living);|12|
|~|&gt;|&gt;|&gt;|&gt;|&gt;|BGCOLOR(#F5F5F5):大剣を持つ歩兵。優秀な技量修正と威力を併せ持つ|
|BGCOLOR(#F5F5F5):Halberdier|歩兵|&amp;ref(Nation/C_Gold.jpg,nolink,25x25,Gold);10&amp;ref(Nation/C_Resource.jpg,nolink,25x25,Resource);22&amp;ref(Nation/C_Recruitment.jpg,nolink,25x25,Recruitment Point);9|&amp;ref(Nation/R_Fort.jpg,nolink,25x25,Land Fortress);||&amp;ref(Nation/LivingLead.jpg,nolink,25x25,Living);|12|
|~|&gt;|&gt;|&gt;|&gt;|&gt;|BGCOLOR(#F5F5F5):矛槍を持つ歩兵。要塞の防衛を得意とする|
|BGCOLOR(#F5F5F5):Pikeneer|歩兵|&amp;ref(Nation/C_Gold.jpg,nolink,25x25,Gold);10&amp;ref(Nation/C_Resource.jpg,nolink,25x25,Resource);20&amp;ref(Nation/C_Recruitment.jpg,nolink,25x25,Recruitment Point);9|&amp;ref(Nation/R_Fort.jpg,nolink,25x25,Land Fortress);||&amp;ref(Nation/LivingLead.jpg,nolink,25x25,Living);|12|
|~|&gt;|&gt;|&gt;|&gt;|&gt;|BGCOLOR(#F5F5F5):鉾を持つ歩兵。長槍相手でさえ迎撃できる|
|BGCOLOR(#F5F5F5):Man at Arms|歩兵|&amp;ref(Nation/C_Gold.jpg,nolink,25x25,Gold);14&amp;ref(Nation/C_Resource.jpg,nolink,25x25,Resource);22&amp;ref(Nation/C_Recruitment.jpg,nolink,25x25,Recruitment Point);18|&amp;ref(Nation/R_Fort.jpg,nolink,25x25,Land Fortress);||&amp;ref(Nation/LivingLead.jpg,nolink,25x25,Living);|10|
|~|&gt;|&gt;|&gt;|&gt;|&gt;|BGCOLOR(#F5F5F5):長剣と盾を持つ重歩兵。戦闘技能に優れ護衛も得意|
|BGCOLOR(#F5F5F5):Flagellant|歩兵&amp;ref(Nation/Sacred.jpg,nolink,25x25,Sacred);|&amp;ref(Nation/C_Gold.jpg,nolink,25x25,Gold);10&amp;ref(Nation/C_Resource.jpg,nolink,25x25,Resource);4&amp;ref(Nation/C_Recruitment.jpg,nolink,25x25,Recruitment Point);5|&amp;ref(Nation/R_Fort.jpg,nolink,25x25,Land Fortress);&amp;ref(Nation/R_Foreign.jpg,nolink,25x25,Non-Fort Land);|&amp;ref(Spell/P_Holy.jpg,nolink,25x25,Temple Needed);|&amp;ref(Nation/LivingLead.jpg,nolink,25x25,Living);|14|
|~|&gt;|&gt;|&gt;|&gt;|&gt;|BGCOLOR(#F5F5F5):連接棍を持つ軽歩兵。脆いが安く祝福次第では大化けする|
|BGCOLOR(#F5F5F5):Royal Guard|騎兵|&amp;ref(Nation/C_Gold.jpg,nolink,25x25,Gold);40&amp;ref(Nation/C_Resource.jpg,nolink,25x25,Resource);59&amp;ref(Nation/C_Recruitment.jpg,nolink,25x25,Recruitment Point);46|&amp;ref(Nation/R_Fort.jpg,nolink,25x25,Land Fortress);||&amp;ref(Nation/LivingLead.jpg,nolink,25x25,Living);|14|
|~|&gt;|&gt;|&gt;|&gt;|&gt;|BGCOLOR(#F5F5F5):突撃槍、長剣、騎盾を持つ重騎兵。殴り合いでは強力で護衛もできる|
|BGCOLOR(#F5F5F5):Knight of the Chalice|騎兵&amp;ref(Nation/Sacred.jpg,nolink,25x25,Sacred);|&amp;ref(Nation/C_Gold.jpg,nolink,25x25,Gold);50&amp;ref(Nation/C_Resource.jpg,nolink,25x25,Resource);56&amp;ref(Nation/C_Recruitment.jpg,nolink,25x25,Recruitment Point);46|&amp;ref(Nation/R_Fort.jpg,nolink,25x25,Land Fortress);|&amp;ref(Spell/P_Holy.jpg,nolink,25x25,Temple Needed);|&amp;ref(Nation/LivingLead.jpg,nolink,25x25,Living);|14|
|~|&gt;|&gt;|&gt;|&gt;|&gt;|BGCOLOR(#F5F5F5):突撃槍、長剣、騎盾を持つ重騎兵。この性能には珍しいほどに雇用条件が甘い|
**守備隊
|種別|指揮官|兵士|備考|
|陸上下位|Friar|Pikeneer:10　Crossbowman:10||
|陸上上位|Paladin|Halberdier:10　Swordsman:10||
|陸上要塞|Inquisitor|Crossbowman:8||
**建造物
***首都要塞
|名称|管理力|指揮官雇用|兵士雇用|食糧庫|守備隊倍率|防壁強度|
|Citadel|60|+2|+125%|5000|4|750|
***陸上要塞
|名称|建造費|工期|管理力|指揮官雇用|兵士雇用|食糧庫|守備隊倍率|防壁強度|
|Palisades|600|4|15|+0|+50%|100|1|100|
|Fortress|300|2|30|+1|+75%|500|2|250|
|Castle|300|2|45|+1|+100%|1500|3|500|
|Citadel|450|3|60|+2|+125%|5000|4|750|
***水中要塞
建造不可
***研究所と寺院
|設備|費用|特殊効果|
|研究所|500||
|寺院|400||
**魔法
***魔法資源
|魔法土地|The House of Fiery Justice, The Royal Academy|
|宝石収入|&amp;ref(Spell/V_Fire.jpg,nolink,25x25,Fire Gem);4&amp;ref(Spell/V_Astral.jpg,nolink,25x25,Astral Pearl);1|
|特殊機能|滞在するアンデッドとデーモンを自動攻撃|
***魔法技能
|名称|雇用|固定魔力|変動魔力|研究力|特殊能力|
|Paladin|&amp;ref(Nation/R_Fort.jpg,nolink,25x25,Land Fortress);|&amp;ref(Spell/P_Holy.jpg,nolink,25x25,Holy);1|||&amp;ref(Nation/Combat-Caster.jpg,nolink,25x25,Combat Caster);&amp;ref(Nation/Sacred.jpg,nolink,25x25,Sacred);|
|Friar|&amp;ref(Nation/R_Fort.jpg,nolink,25x25,Land Fortress);&amp;ref(Nation/R_Foreign.jpg,nolink,25x25,Non-Fort Land);|&amp;ref(Spell/P_Holy.jpg,nolink,25x25,Holy);1|||&amp;ref(Nation/Sacred.jpg,nolink,25x25,Sacred);|
|Inquisitor|&amp;ref(Nation/R_Fort.jpg,nolink,25x25,Land Fortress);|&amp;ref(Spell/P_Fire.jpg,nolink,25x25,Fire);1&amp;ref(Spell/P_Holy.jpg,nolink,25x25,Holy);2||&amp;ref(Spell/P_Research.jpg,nolink,25x25,Research);7|&amp;ref(Nation/Inquisitor.jpg,nolink,25x25,Inquisitor);&amp;ref(Nation/Sacred.jpg,nolink,25x25,Sacred);|
|Initiate|&amp;ref(Nation/R_Fort.jpg,nolink,25x25,Land Fortress);|&amp;ref(Spell/P_Fire.jpg,nolink,25x25,Fire);1||&amp;ref(Spell/P_Research.jpg,nolink,25x25,Research);7||
|Witch Hunter|&amp;ref(Nation/R_Fort.jpg,nolink,25x25,Land Fortress);|&amp;ref(Spell/P_Fire.jpg,nolink,25x25,Fire);2&amp;ref(Spell/P_Astral.jpg,nolink,25x25,Astral);1&amp;ref(Spell/P_Holy.jpg,nolink,25x25,Holy);1||&amp;ref(Spell/P_Research.jpg,nolink,25x25,Research);11|&amp;ref(Nation/Sacred.jpg,nolink,25x25,Sacred);|
|High Inquisitor|&amp;ref(Nation/R_Capital.jpg,nolink,25x25,National Capital);|&amp;ref(Spell/P_Fire.jpg,nolink,25x25,Fire);1&amp;ref(Spell/P_Holy.jpg,nolink,25x25,Holy);3||&amp;ref(Spell/P_Research.jpg,nolink,25x25,Research);7|&amp;ref(Nation/Inquisitor.jpg,nolink,25x25,Inquisitor);&amp;ref(Nation/Sacred.jpg,nolink,25x25,Sacred);|
|Grand Master|&amp;ref(Nation/R_Capital.jpg,nolink,25x25,National Capital);|&amp;ref(Spell/P_Fire.jpg,nolink,25x25,Fire);3&amp;ref(Spell/P_Astral.jpg,nolink,25x25,Astral);2&amp;ref(Spell/P_Holy.jpg,nolink,25x25,Holy);2|&amp;ref(Spell/P_Fire.jpg,nolink,25x25,Fire);&amp;ref(Spell/P_Air.jpg,nolink,25x25,Air);&amp;ref(Spell/P_Earth.jpg,nolink,25x25,Earth);&amp;ref(Spell/P_Astral.jpg,nolink,25x25,Astral);+1:100%&amp;br;&amp;ref(Spell/P_Fire.jpg,nolink,25x25,Fire);&amp;ref(Spell/P_Air.jpg,nolink,25x25,Air);&amp;ref(Spell/P_Earth.jpg,nolink,25x25,Earth);&amp;ref(Spell/P_Astral.jpg,nolink,25x25,Astral);+1:10%|&amp;ref(Spell/P_Research.jpg,nolink,25x25,Research);17+|&amp;ref(Nation/Sacred.jpg,nolink,25x25,Sacred);|
|Harbinger|&amp;ref(Item/Master-Ritualist.jpg,nolink,25x25,Ritual Spell);|&amp;ref(Spell/P_Air.jpg,nolink,25x25,Air);3&amp;ref(Spell/P_Holy.jpg,nolink,25x25,Holy);2||&amp;ref(Spell/P_Research.jpg,nolink,25x25,Research);11|&amp;ref(Nation/Sacred.jpg,nolink,25x25,Sacred);|
|Arch Angel|&amp;ref(Item/Master-Ritualist.jpg,nolink,25x25,Ritual Spell);|&amp;ref(Spell/P_Fire.jpg,nolink,25x25,Fire);4&amp;ref(Spell/P_Holy.jpg,nolink,25x25,Holy);3||&amp;ref(Spell/P_Research.jpg,nolink,25x25,Research);13|&amp;ref(Nation/Sacred.jpg,nolink,25x25,Sacred);|
|Seraph|&amp;ref(Item/Master-Ritualist.jpg,nolink,25x25,Ritual Spell);|&amp;ref(Spell/P_Fire.jpg,nolink,25x25,Fire);4&amp;ref(Spell/P_Air.jpg,nolink,25x25,Air);4&amp;ref(Spell/P_Astral.jpg,nolink,25x25,Astral);4&amp;ref(Spell/P_Holy.jpg,nolink,25x25,Holy);4||&amp;ref(Spell/P_Research.jpg,nolink,25x25,Research);29|&amp;ref(Nation/Sacred.jpg,nolink,25x25,Sacred);|
***固有呪文
|領域|名称|主系統|副系統|消費|使用場面|簡易分類|
|Conjuration Lv6|Contact Harbinger|&amp;ref(Spell/P_Astral.jpg,nolink,25x25,Astral);4||&amp;ref(Spell/V_Astral.jpg,nolink,25x25,Astral Pearl);25|儀式/陸上専用|指揮官召喚|
|~|~|&gt;|&gt;|&gt;|&gt;|風魔法を持つ天使Harbingerを召喚します|
|Conjuration Lv7|Heavenly Wrath|&amp;ref(Spell/P_Astral.jpg,nolink,25x25,Astral);3|&amp;ref(Spell/P_Fire.jpg,nolink,25x25,Fire);1|&amp;ref(Spell/V_Astral.jpg,nolink,25x25,Astral Pearl);35|儀式/陸上専用|指揮官召喚|
|~|~|&gt;|&gt;|&gt;|&gt;|高い戦闘力を持つ恐ろしい天使Angel of Furyを召喚します|
|Conjuration Lv7|Angelic Host|&amp;ref(Spell/P_Astral.jpg,nolink,25x25,Astral);5||&amp;ref(Spell/V_Astral.jpg,nolink,25x25,Astral Pearl);50|儀式/陸上専用|遠隔召喚|
|~|~|&gt;|&gt;|&gt;|&gt;|指定した州に5体のAngel of the Hostとその指揮官Arch Angelを召喚します|
|Conjuration Lv9|Heavenly Choir|&amp;ref(Spell/P_Astral.jpg,nolink,25x25,Astral);7|&amp;ref(Spell/P_Fire.jpg,nolink,25x25,Fire);2|&amp;ref(Spell/V_Astral.jpg,nolink,25x25,Astral Pearl);144|儀式/陸上専用|軍団召喚|
|~|~|&gt;|&gt;|&gt;|&gt;|Angel of the Heavenly Choirを9体、Harbingerを3体とその指揮官Seraphを召喚します|
|Evocation Lv4|Holy Pyre|&amp;ref(Spell/P_Fire.jpg,nolink,25x25,Fire);2|||戦闘/陸上専用|攻撃|
|~|~|&gt;|&gt;|&gt;|&gt;|不浄なるものに強い聖火で中範囲を攻撃します|
***固有アイテム
|Construction Lv2|BGCOLOR(#000000):&amp;ref(Item/SH Weapons/Mercybrand.jpg,nolink,75x75,Mercybrand);|BGCOLOR(BLACK):COLOR(WHITE):''Mercybrand''|片手|&amp;ref(Spell/P_Fire.jpg,nolink,25x25,Fire);2|&amp;ref(Spell/V_Fire.jpg,nolink,25x25,Fire Gem);10|
|~|~|&gt;|&gt;|&gt;|攻撃力：7&amp;ref(Item/D_Blunt.jpg,nolink,25x25,Blunt Damage);&amp;ref(Item/D_Magic.jpg,nolink,25x25,Magic Damage);&amp;br;攻撃修正：1&amp;br;防御修正：1&amp;br;長さ：1&amp;br;負傷時追撃：Flames of Mercy&amp;br;&amp;br;&amp;ref(Item/Causes-Fear.jpg,nolink,25x25,Fear (5));&amp;ref(Item/Inquisitor.jpg,nolink,25x25,Inquisitor);&amp;br;&amp;ref(Item/Patrol-Bonus.jpg,nolink,25x25,Patrol Bonus (10));|
|~|&gt;|&gt;|&gt;|&gt;|BGCOLOR(#F5F5F5):異端狩りの道具。武器としてもなかなか|
|Construction Lv4|BGCOLOR(#000000):&amp;ref(Item/SH Weapons/Cockerel-Scepter.jpg,nolink,75x75,Cockerel Scepter);|BGCOLOR(BLACK):COLOR(WHITE):''Cockerel Scepter''|片手|&amp;ref(Spell/P_Fire.jpg,nolink,25x25,Fire);2|&amp;ref(Spell/V_Fire.jpg,nolink,25x25,Fire Gem);10|
|~|~|&gt;|&gt;|&gt;|攻撃力：6&amp;ref(Item/D_Blunt.jpg,nolink,25x25,Blunt Damage);&amp;ref(Item/D_Magic.jpg,nolink,25x25,Magic Damage);&amp;br;対アンデッド/デーモン三倍打&amp;br;攻撃修正：2&amp;br;防御修正：1&amp;br;長さ：1&amp;br;命中時追撃：Cockerel Blindness&amp;br;&amp;br;戦闘時使用可能：Holy Pyre|
|~|&gt;|&gt;|&gt;|&gt;|BGCOLOR(#F5F5F5):闇を払う夜明けの笏。聖火も放てる|
**聖職
***支配圏特殊効果
なし
***聖職者特殊能力
なし
</v>
      </c>
    </row>
    <row r="45" spans="1:29" x14ac:dyDescent="0.15">
      <c r="A45" t="s">
        <v>2969</v>
      </c>
      <c r="B45" t="s">
        <v>2984</v>
      </c>
      <c r="C45" t="s">
        <v>10031</v>
      </c>
      <c r="D45" t="s">
        <v>3094</v>
      </c>
      <c r="E45" s="10" t="s">
        <v>10030</v>
      </c>
      <c r="F45" s="10" t="s">
        <v>9909</v>
      </c>
      <c r="H45" t="s">
        <v>10159</v>
      </c>
      <c r="J45" t="s">
        <v>9910</v>
      </c>
      <c r="L45" t="s">
        <v>9911</v>
      </c>
      <c r="M45" t="s">
        <v>9912</v>
      </c>
      <c r="O45">
        <v>2</v>
      </c>
      <c r="S45">
        <v>500</v>
      </c>
      <c r="U45">
        <v>400</v>
      </c>
      <c r="W45" t="s">
        <v>9913</v>
      </c>
      <c r="X45" t="s">
        <v>9914</v>
      </c>
      <c r="Z45" t="str">
        <f t="shared" si="0"/>
        <v>|BGCOLOR(#FDFDFD):[[&amp;ref(Mictlan.jpg,nolink,50x65,Mictlan, Reign of the Lawgiver);&gt;./Mictlan]]</v>
      </c>
      <c r="AA45" t="str">
        <f t="shared" ca="1" si="3"/>
        <v>|BGCOLOR(#FAEBD7):[[''Mictlan''&gt;./Mictlan]]</v>
      </c>
      <c r="AB45"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v>
      </c>
      <c r="AC45" t="str">
        <f ca="1">CONCATENATE("*",B45,", ",C45,CHAR(10),E45,CHAR(10),"**国勢",CHAR(10),"|種族|",F45,"|",CHAR(10),"|経済|",G45,"|",CHAR(10),"|気候|",IF(H45&lt;&gt;"",REPT(SUBSTITUTE(SUBSTITUTE(LEFT(H45,4),"Heat","&amp;ref(Spell/S_Heat.jpg,nolink,25x25,Heat);"),"Cold","&amp;ref(Spell/S_Cold.jpg,nolink,25x25,Cold);"),RIGHT(H45,1)),""),"|",CHAR(10),"|祝福|",SUBSTITUTE(SUBSTITUTE(SUBSTITUTE(SUBSTITUTE(SUBSTITUTE(SUBSTITUTE(SUBSTITUTE(SUBSTITUTE(J45,"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45&amp;" "&amp;B45&amp;" 指揮官 S",Troops!$A:$A,0)&amp;":AJ"&amp;MATCH(A45&amp;" "&amp;B45&amp;" 指揮官 E",Troops!$A:$A,0))),myConcat(INDIRECT("Troops!AJ"&amp;MATCH(A45&amp;" "&amp;B45&amp;" 指揮官 S",Troops!$A:$A,0)))),CHAR(10),"***兵士",CHAR(10),"|名称|種別|コスト|&gt;|雇用条件|指揮枠|行軍|",CHAR(10),IFERROR(myConcat(INDIRECT("Troops!AJ"&amp;MATCH(A45&amp;" "&amp;B45&amp;" 兵士 S",Troops!$A:$A,0)&amp;":AJ"&amp;MATCH(A45&amp;" "&amp;B45&amp;" 兵士 E",Troops!$A:$A,0))),myConcat(INDIRECT("Troops!AJ"&amp;MATCH(A45&amp;" "&amp;B45&amp;" 指揮官 S",Troops!$A:$A,0)))),"**守備隊",CHAR(10),"|種別|指揮官|兵士|備考|",CHAR(10),IFERROR(myConcat(INDIRECT("Defence!H"&amp;MATCH(A45&amp;" "&amp;B45&amp;" S",Defence!$A:$A,0)&amp;":H"&amp;MATCH(A45&amp;" "&amp;B45&amp;" E",Defence!$A:$A,0))),myConcat(INDIRECT("Defence!H"&amp;MATCH(A45&amp;" "&amp;B45&amp;" S",Defence!$A:$A,0)))),CHAR(10),"**建造物",CHAR(10),"***首都要塞",CHAR(10),"|名称|管理力|指揮官雇用|兵士雇用|食糧庫|守備隊倍率|防壁強度|",CHAR(10),VLOOKUP(L45,Fort!$D:$M,10,FALSE),CHAR(10),"***陸上要塞",CHAR(10),"|名称|建造費|工期|管理力|指揮官雇用|兵士雇用|食糧庫|守備隊倍率|防壁強度|",CHAR(10),IF(R45="",IFERROR(myConcat(INDIRECT("Fort!N"&amp;MATCH(M45&amp;"1",Fort!$A:$A,0)&amp;":N"&amp;MATCH(M45&amp;O45,Fort!$A:$A,0))),myConcat(INDIRECT("Fort!N"&amp;MATCH(N45&amp;"1",Fort!$A:$A,0)))),IFERROR(myConcat(INDIRECT("Fort!O"&amp;MATCH(M45&amp;"1",Fort!$A:$A,0)&amp;":O"&amp;MATCH(M45&amp;O45,Fort!$A:$A,0))),myConcat(INDIRECT("Fort!O"&amp;MATCH(N45&amp;"1",Fort!$A:$A,0))))),CHAR(10),"***水中要塞",CHAR(10),IF(R45="",IFERROR("|名称|建造費|工期|管理力|指揮官雇用|兵士雇用|食糧庫|守備隊倍率|防壁強度|"&amp;CHAR(10)&amp;IFERROR(myConcat(INDIRECT("Fort!N"&amp;MATCH(N45&amp;"1",Fort!$A:$A,0)&amp;":N"&amp;MATCH(N45&amp;P45,Fort!$A:$A,0))),myConcat(INDIRECT("Fort!N"&amp;MATCH(N45&amp;"1",Fort!$A:$A,0)))),"建造不可"),IFERROR("|名称|建造費|工期|管理力|指揮官雇用|兵士雇用|食糧庫|守備隊倍率|防壁強度|"&amp;CHAR(10)&amp;IFERROR(myConcat(INDIRECT("Fort!O"&amp;MATCH(N45&amp;"1",Fort!$A:$A,0)&amp;":O"&amp;MATCH(N45&amp;P45,Fort!$A:$A,0))),myConcat(INDIRECT("Fort!O"&amp;MATCH(N45&amp;"1",Fort!$A:$A,0)))),"建造不可")),CHAR(10),"***研究所と寺院",CHAR(10),"|設備|費用|特殊効果|",CHAR(10),"|研究所|",IF(S45&lt;&gt;500,"''"&amp;S45&amp;"''",S45),"|",T45,"|",CHAR(10),"|寺院|",IF(U45&lt;&gt;400,"''"&amp;U45&amp;"''",U45),"|",V45,"|",CHAR(10),"**魔法",CHAR(10),"***魔法資源",CHAR(10),"|魔法土地|",W45,"|",CHAR(10),"|宝石収入|",SUBSTITUTE(SUBSTITUTE(SUBSTITUTE(SUBSTITUTE(SUBSTITUTE(SUBSTITUTE(SUBSTITUTE(SUBSTITUTE(X45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Slave);"),"|",CHAR(10),"|特殊機能|",Y45,"|",CHAR(10),"***魔法技能",CHAR(10),"|名称|雇用|固定魔力|変動魔力|研究力|特殊能力|",CHAR(10),IFERROR(myConcat(INDIRECT("MagicSkill!AM"&amp;MATCH(A45&amp;" "&amp;B45&amp;" S",MagicSkill!$A:$A,0)&amp;":AM"&amp;MATCH(A45&amp;" "&amp;B45&amp;" E",MagicSkill!$A:$A,0))),myConcat(INDIRECT("MagicSkill!AM"&amp;MATCH(A45&amp;" "&amp;B45&amp;" S",MagicSkill!$A:$A,0)))),CHAR(10),"***固有呪文",CHAR(10),IFERROR(CHAR(10)&amp;"|領域|名称|主系統|副系統|消費|使用場面|簡易分類|"&amp;CHAR(10)&amp;IFERROR(myConcat(INDIRECT("NationalSpellWork!E"&amp;MATCH(A45&amp;" "&amp;B45&amp;" S",NationalSpellWork!$A:$A,0)&amp;":E"&amp;MATCH(A45&amp;" "&amp;B45&amp;" E",NationalSpellWork!$A:$A,0))),myConcat(INDIRECT("NationalSpellWork!E"&amp;MATCH(A45&amp;" "&amp;B45&amp;" S",NationalSpellWork!$A:$A,0)))),"なし"),CHAR(10),"***固有アイテム",CHAR(10),IFERROR(IFERROR(myConcat(INDIRECT("NationalItemWork!E"&amp;MATCH(A45&amp;" "&amp;B45&amp;" S",NationalItemWork!$A:$A,0)&amp;":E"&amp;MATCH(A45&amp;" "&amp;B45&amp;" E",NationalItemWork!$A:$A,0))),myConcat(INDIRECT("NationalItemWork!E"&amp;MATCH(A45&amp;" "&amp;B45&amp;" S",NationalItemWork!$A:$A,0)))),"なし"),CHAR(10),"**聖職",CHAR(10),"***支配圏特殊効果",CHAR(10),IF(I45&lt;&gt;"",I45,"なし"),CHAR(10),"***聖職者特殊能力",CHAR(10),IF(K45&lt;&gt;"",K45,"なし"),CHAR(10))</f>
        <v xml:space="preserve">*Mictlan, Reign of the Lawgiver
Mictlanは、何世紀にも渡り孤立してきた古き部族の帝国です。
Mictlanの聖王の忌まわしき行いは、その隣人の大半を去らせるか、奴隷化と血の供犠へと直面させました。
王国の黎明から、首都の寺院に血が零されてきました。
現在、新たなる時代が始まり、その孤立はLawgiverの到来により破られています。
血の崇拝は廃止され、今や聖職者らはLawgiverに従います。
その孤立はMictlanを後進国とし、戦士たちは古風な武器と防具を用います。
軍は、主に新たに征服された地から得た奴隷により構成されます。
Mictlanの魔法神官らは、Lawgiverの二つの顔と二つの権能、すなわち太陽と月、雨と森を賛美します。
**国勢
|種族|人間|
|経済||
|気候|&amp;ref(Spell/S_Heat.jpg,nolink,25x25,Heat);|
|祝福|&amp;ref(Spell/P_Air.jpg,nolink,30x30,Air);+2&amp;ref(Spell/P_Nature.jpg,nolink,30x30,Nature);+1|
**正規軍
***指揮官
|名称|種別|コスト|&gt;|雇用条件|指揮能力|行軍|
|BGCOLOR(#F5F5F5):Scout|斥候|&amp;ref(Nation/C_Gold.jpg,nolink,25x25,Gold);25&amp;ref(Nation/C_Resource.jpg,nolink,25x25,Resource);1&amp;ref(Nation/C_Command.jpg,nolink,25x25,Commander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|~|&gt;|&gt;|&gt;|&gt;|&gt;|BGCOLOR(#F5F5F5):原始的装備の斥候。最小限の資源で雇用可能|
|BGCOLOR(#F5F5F5):Tribal King|指揮官&amp;ref(Nation/Sacred.jpg,nolink,25x25,Sacred);|&amp;ref(Nation/C_Gold.jpg,nolink,25x25,Gold);90&amp;ref(Nation/C_Resource.jpg,nolink,25x25,Resource);15&amp;ref(Nation/C_Command.jpg,nolink,25x25,Commander Point);1|&amp;ref(Nation/R_Fort.jpg,nolink,25x25,Land Fortress);|&amp;ref(Spell/P_Holy.jpg,nolink,25x25,Temple Needed);|&amp;ref(Nation/Squad.jpg,nolink,25x25,Squad);3&amp;ref(Nation/LivingLead.jpg,nolink,25x25,Leadership);80&amp;ref(Item/Taskmaster.jpg,nolink,25x25,Taskmaster (+1));|10&amp;ref(Nation/Forest-Survival.jpg,nolink,25x25,Forest Survival);|
|~|&gt;|&gt;|&gt;|&gt;|&gt;|BGCOLOR(#F5F5F5):標準的な指揮官。奴隷兵士の確保が可能。投槍を持つため暴走に注意|
|BGCOLOR(#F5F5F5):Mictlan Priest|聖職者&amp;ref(Nation/Sacred.jpg,nolink,25x25,Sacred);|&amp;ref(Nation/C_Gold.jpg,nolink,25x25,Gold);65&amp;ref(Nation/C_Resource.jpg,nolink,25x25,Resource);1&amp;ref(Nation/C_Command.jpg,nolink,25x25,Commander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Leadership);5+|16&amp;ref(Nation/Forest-Survival.jpg,nolink,25x25,Forest Survival);|
|~|&gt;|&gt;|&gt;|&gt;|&gt;|BGCOLOR(#F5F5F5):レベル1の聖職者。火水星緑から一つ持つ|
|BGCOLOR(#F5F5F5):Nahualli|魔術師|&amp;ref(Nation/C_Gold.jpg,nolink,25x25,Gold);125&amp;ref(Nation/C_Resource.jpg,nolink,25x25,Resource);1&amp;ref(Nation/C_Command.jpg,nolink,25x25,Commander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Leadership);20+&amp;ref(Nation/UndeadLead.jpg,nolink,25x25,Undead Leadership);0+|16&amp;ref(Nation/Forest-Survival.jpg,nolink,25x25,Forest Survival);|
|~|&gt;|&gt;|&gt;|&gt;|&gt;|BGCOLOR(#F5F5F5):緑、星などの魔法技能を持つ。七面鳥の姿で飛ぶこともできる|
|BGCOLOR(#F5F5F5):Sky Priest|聖職者&amp;ref(Nation/Sacred.jpg,nolink,25x25,Sacred);|&amp;ref(Nation/C_Gold.jpg,nolink,25x25,Gold);70&amp;ref(Nation/C_Resource.jpg,nolink,25x25,Resource);1&amp;ref(Nation/C_Command.jpg,nolink,25x25,Commander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Leadership);5+|16&amp;ref(Nation/Forest-Survival.jpg,nolink,25x25,Forest Survival);|
|~|&gt;|&gt;|&gt;|&gt;|&gt;|BGCOLOR(#F5F5F5):レベル1の聖職者。風などの魔法を持ち占いや巡回も得意|
|BGCOLOR(#F5F5F5):Moon Priest|聖職者&amp;ref(Nation/Sacred.jpg,nolink,25x25,Sacred);|&amp;ref(Nation/C_Gold.jpg,nolink,25x25,Gold);125&amp;ref(Nation/C_Resource.jpg,nolink,25x25,Resource);1&amp;ref(Nation/C_Command.jpg,nolink,25x25,Commander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Leadership);20|16&amp;ref(Nation/Forest-Survival.jpg,nolink,25x25,Forest Survival);|
|~|&gt;|&gt;|&gt;|&gt;|&gt;|BGCOLOR(#F5F5F5):レベル2の聖職者。星の魔法技能も持つ|
|BGCOLOR(#F5F5F5):Sun Priest|聖職者&amp;ref(Nation/Sacred.jpg,nolink,25x25,Sacred);|&amp;ref(Nation/C_Gold.jpg,nolink,25x25,Gold);135&amp;ref(Nation/C_Resource.jpg,nolink,25x25,Resource);1&amp;ref(Nation/C_Command.jpg,nolink,25x25,Commander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Leadership);10|16&amp;ref(Nation/Forest-Survival.jpg,nolink,25x25,Forest Survival);|
|~|&gt;|&gt;|&gt;|&gt;|&gt;|BGCOLOR(#F5F5F5):レベル2の聖職者。火の魔法技能も持つ|
|BGCOLOR(#F5F5F5):Rain Priest|聖職者&amp;ref(Nation/Sacred.jpg,nolink,25x25,Sacred);|&amp;ref(Nation/C_Gold.jpg,nolink,25x25,Gold);125&amp;ref(Nation/C_Resource.jpg,nolink,25x25,Resource);1&amp;ref(Nation/C_Command.jpg,nolink,25x25,Commander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Leadership);10|16&amp;ref(Nation/Forest-Survival.jpg,nolink,25x25,Forest Survival);|
|~|&gt;|&gt;|&gt;|&gt;|&gt;|BGCOLOR(#F5F5F5):レベル2の聖職者。水の魔法技能も持つ|
|BGCOLOR(#F5F5F5):High Priest of the Sky|聖職者&amp;ref(Nation/Sacred.jpg,nolink,25x25,Sacred);|&amp;ref(Nation/C_Gold.jpg,nolink,25x25,Gold);225&amp;ref(Nation/C_Resource.jpg,nolink,25x25,Resource);1&amp;ref(Nation/C_Command.jpg,nolink,25x25,Commander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Leadership);15+|14&amp;ref(Nation/Flying.jpg,nolink,25x25,Flying);&amp;ref(Nation/Forest-Survival.jpg,nolink,25x25,Forest Survival);|
|~|&gt;|&gt;|&gt;|&gt;|&gt;|BGCOLOR(#F5F5F5):レベル3の聖職者。風などの魔法を持ち飛行もできる|
|BGCOLOR(#F5F5F5):Priest King|聖職者&amp;ref(Nation/Sacred.jpg,nolink,25x25,Sacred);|&amp;ref(Nation/C_Gold.jpg,nolink,25x25,Gold);210&amp;ref(Nation/C_Resource.jpg,nolink,25x25,Resource);5&amp;ref(Nation/C_Command.jpg,nolink,25x25,Commander Point);2|&amp;ref(Nation/R_Capital.jpg,nolink,25x25,National Capital);|&amp;ref(Spell/P_Research.jpg,nolink,25x25,Lab Needed);&amp;ref(Spell/P_Holy.jpg,nolink,25x25,Temple Needed);|&amp;ref(Nation/Squad.jpg,nolink,25x25,Squad);4&amp;ref(Nation/LivingLead.jpg,nolink,25x25,Leadership);120+&amp;ref(Nation/MagicLead.jpg,nolink,25x25,Magic Leadership);10+&amp;ref(Item/Taskmaster.jpg,nolink,25x25,Taskmaster (+1));|16&amp;ref(Nation/Forest-Survival.jpg,nolink,25x25,Forest Survival);|
|~|&gt;|&gt;|&gt;|&gt;|&gt;|BGCOLOR(#F5F5F5):レベル3の聖職者。緑などの魔法を持ち上位指揮官も兼任|
|BGCOLOR(#F5F5F5):Couatl|聖職者&amp;ref(Nation/Sacred.jpg,nolink,25x25,Sacred);|&amp;ref(Nation/C_Gold.jpg,nolink,25x25,Gold);300&amp;ref(Nation/C_Resource.jpg,nolink,25x25,Resource);1&amp;ref(Nation/C_Command.jpg,nolink,25x25,Commander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Leadership);85+&amp;ref(Item/Inspirational.jpg,nolink,25x25,Inspirational (+1));|28&amp;ref(Nation/Flying.jpg,nolink,25x25,Flying);&amp;ref(Nation/Forest-Survival.jpg,nolink,25x25,Forest Survival);&amp;ref(Nation/Swamp-Survival.jpg,nolink,25x25,Swamp Survival);&amp;ref(Nation/Swimming.jpg,nolink,25x25,Swimming);|
|~|&gt;|&gt;|&gt;|&gt;|&gt;|BGCOLOR(#F5F5F5):レベル2の聖職者。召喚できるものとは少し魔力が異なる|
***兵士
|名称|種別|コスト|&gt;|雇用条件|指揮枠|行軍|
|BGCOLOR(#F5F5F5):Warrior|射手|&amp;ref(Nation/C_Gold.jpg,nolink,25x25,Gold);9&amp;ref(Nation/C_Resource.jpg,nolink,25x25,Resource);2&amp;ref(Nation/C_Recruitment.jpg,nolink,25x25,Recruitment Point);7|&amp;ref(Nation/R_Fort.jpg,nolink,25x25,Land Fortress);||&amp;ref(Nation/LivingLead.jpg,nolink,25x25,Living);|14&amp;ref(Nation/Forest-Survival.jpg,nolink,25x25,Forest Survival);|
|~|&gt;|&gt;|&gt;|&gt;|&gt;|BGCOLOR(#F5F5F5):槍、投石器、皮盾を持つ射撃部隊。盾を持つ点は優秀|
|BGCOLOR(#F5F5F5):Warrior|射手|&amp;ref(Nation/C_Gold.jpg,nolink,25x25,Gold);9&amp;ref(Nation/C_Resource.jpg,nolink,25x25,Resource);8&amp;ref(Nation/C_Recruitment.jpg,nolink,25x25,Recruitment Point);7|&amp;ref(Nation/R_Fort.jpg,nolink,25x25,Land Fortress);||&amp;ref(Nation/LivingLead.jpg,nolink,25x25,Living);|12&amp;ref(Nation/Forest-Survival.jpg,nolink,25x25,Forest Survival);|
|~|&gt;|&gt;|&gt;|&gt;|&gt;|BGCOLOR(#F5F5F5):槍、投石器、皮盾を持つ射撃部隊。こちらは最低限の防具を着用|
|BGCOLOR(#F5F5F5):Warrior|歩兵|&amp;ref(Nation/C_Gold.jpg,nolink,25x25,Gold);9&amp;ref(Nation/C_Resource.jpg,nolink,25x25,Resource);10&amp;ref(Nation/C_Recruitment.jpg,nolink,25x25,Recruitment Point);7|&amp;ref(Nation/R_Fort.jpg,nolink,25x25,Land Fortress);||&amp;ref(Nation/LivingLead.jpg,nolink,25x25,Living);|12&amp;ref(Nation/Forest-Survival.jpg,nolink,25x25,Forest Survival);|
|~|&gt;|&gt;|&gt;|&gt;|&gt;|BGCOLOR(#F5F5F5):槍、投槍、皮盾を持つ歩兵。安価なわりに士気や技能は標準的|
|BGCOLOR(#F5F5F5):Warrior|歩兵|&amp;ref(Nation/C_Gold.jpg,nolink,25x25,Gold);9&amp;ref(Nation/C_Resource.jpg,nolink,25x25,Resource);13&amp;ref(Nation/C_Recruitment.jpg,nolink,25x25,Recruitment Point);7|&amp;ref(Nation/R_Fort.jpg,nolink,25x25,Land Fortress);||&amp;ref(Nation/LivingLead.jpg,nolink,25x25,Living);|10&amp;ref(Nation/Forest-Survival.jpg,nolink,25x25,Forest Survival);|
|~|&gt;|&gt;|&gt;|&gt;|&gt;|BGCOLOR(#F5F5F5):鈍器、投槍、皮盾を持つ歩兵。下位に比べ防具も強化|
|BGCOLOR(#F5F5F5):Feathered Warrior|旗手|&amp;ref(Nation/C_Gold.jpg,nolink,25x25,Gold);18&amp;ref(Nation/C_Resource.jpg,nolink,25x25,Resource);13&amp;ref(Nation/C_Recruitment.jpg,nolink,25x25,Recruitment Point);21|&amp;ref(Nation/R_Fort.jpg,nolink,25x25,Land Fortress);||&amp;ref(Nation/LivingLead.jpg,nolink,25x25,Living);|10&amp;ref(Nation/Forest-Survival.jpg,nolink,25x25,Forest Survival);|
|~|&gt;|&gt;|&gt;|&gt;|&gt;|BGCOLOR(#F5F5F5):所属部隊の士気を高める。割高だが戦力にもなる|
|BGCOLOR(#F5F5F5):Moon Warrior|歩兵|&amp;ref(Nation/C_Gold.jpg,nolink,25x25,Gold);12&amp;ref(Nation/C_Resource.jpg,nolink,25x25,Resource);14&amp;ref(Nation/C_Recruitment.jpg,nolink,25x25,Recruitment Point);14|&amp;ref(Nation/R_Fort.jpg,nolink,25x25,Land Fortress);||&amp;ref(Nation/LivingLead.jpg,nolink,25x25,Living);|10&amp;ref(Nation/Forest-Survival.jpg,nolink,25x25,Forest Survival);|
|~|&gt;|&gt;|&gt;|&gt;|&gt;|BGCOLOR(#F5F5F5):刃付き鈍器を持つ歩兵。両手武器のため一撃が重い。暗視持ち|
|BGCOLOR(#F5F5F5):Eagle Warrior|歩兵&amp;ref(Nation/Sacred.jpg,nolink,25x25,Sacred);|&amp;ref(Nation/C_Gold.jpg,nolink,25x25,Gold);15&amp;ref(Nation/C_Resource.jpg,nolink,25x25,Resource);3&amp;ref(Nation/C_Recruitment.jpg,nolink,25x25,Recruitment Point);14|&amp;ref(Nation/R_Fort.jpg,nolink,25x25,Land Fortress);|&amp;ref(Spell/P_Holy.jpg,nolink,25x25,Temple Needed);|&amp;ref(Nation/LivingLead.jpg,nolink,25x25,Living);|14&amp;ref(Nation/Forest-Survival.jpg,nolink,25x25,Forest Survival);|
|~|&gt;|&gt;|&gt;|&gt;|&gt;|BGCOLOR(#F5F5F5):軽突撃槍と短剣を持つ軽歩兵。祝福を受けると飛行能力を得る|
|BGCOLOR(#F5F5F5):Sun Warrior|歩兵&amp;ref(Nation/Sacred.jpg,nolink,25x25,Sacred);|&amp;ref(Nation/C_Gold.jpg,nolink,25x25,Gold);18&amp;ref(Nation/C_Resource.jpg,nolink,25x25,Resource);15&amp;ref(Nation/C_Recruitment.jpg,nolink,25x25,Recruitment Point);18|&amp;ref(Nation/R_Capital.jpg,nolink,25x25,National Capital);|&amp;ref(Spell/P_Holy.jpg,nolink,25x25,Temple Needed);|&amp;ref(Nation/LivingLead.jpg,nolink,25x25,Living);|8&amp;ref(Nation/Forest-Survival.jpg,nolink,25x25,Forest Survival);|
|~|&gt;|&gt;|&gt;|&gt;|&gt;|BGCOLOR(#F5F5F5):斧、投槍、皮盾を持つ歩兵。若干の火炎耐性を備える|
|BGCOLOR(#F5F5F5):Jaguar Warrior|歩兵&amp;ref(Nation/Sacred.jpg,nolink,25x25,Sacred);|&amp;ref(Nation/C_Gold.jpg,nolink,25x25,Gold);26&amp;ref(Nation/C_Resource.jpg,nolink,25x25,Resource);4&amp;ref(Nation/C_Recruitment.jpg,nolink,25x25,Recruitment Point);31|&amp;ref(Nation/R_Capital.jpg,nolink,25x25,National Capital);|&amp;ref(Spell/P_Holy.jpg,nolink,25x25,Temple Needed);|&amp;ref(Nation/LivingLead.jpg,nolink,25x25,Living);|14&amp;ref(Nation/Forest-Survival.jpg,nolink,25x25,Forest Survival);|
|~|&gt;|&gt;|&gt;|&gt;|&gt;|BGCOLOR(#F5F5F5):刃付き鈍器を持つ軽歩兵。倒されると半獣と化し戦い続ける|
|BGCOLOR(#F5F5F5):Slave|歩兵|&amp;ref(Nation/C_Gold.jpg,nolink,25x25,Gold);2&amp;ref(Nation/C_Resource.jpg,nolink,25x25,Resource);2&amp;ref(Nation/C_Recruitment.jpg,nolink,25x25,Recruitment Point);2|&amp;ref(Nation/Taskmaster.jpg,nolink,25x25,Capture Slaves (Free));||&amp;ref(Nation/LivingLead.jpg,nolink,25x25,Living);|10|
|~|&gt;|&gt;|&gt;|&gt;|&gt;|BGCOLOR(#F5F5F5):槍だけ持った奴隷。非常に弱いが遠慮なく使い捨てられる|
**守備隊
|種別|指揮官|兵士|備考|
|陸上下位|Tribal King|Warrior:20　Warrior:10|Warriorは投石器装備で鎧なしと鎧あり|
|陸上上位|Mictlan Priest|Eagle Warrior:10　Warrior:10|Warriorは鈍器装備|
|陸上要塞|Tribal King|Warrior:15||
**建造物
***首都要塞
|名称|管理力|指揮官雇用|兵士雇用|食糧庫|守備隊倍率|防壁強度|
|Walled City|40|+1|+100%|1500|2|200|
***陸上要塞
|名称|建造費|工期|管理力|指揮官雇用|兵士雇用|食糧庫|守備隊倍率|防壁強度|
|City Palisades|750|5|30|+1|+75%|500|1|100|
|Walled City|450|3|40|+1|+100%|1500|2|200|
***水中要塞
建造不可
***研究所と寺院
|設備|費用|特殊効果|
|研究所|500||
|寺院|400||
**魔法
***魔法資源
|魔法土地|Temple of the Moon, Temple of the Sun, High Temple of the Sky and the Rain, High Temple of the Land|
|宝石収入|&amp;ref(Spell/V_Fire.jpg,nolink,25x25,Fire Gem);1&amp;ref(Spell/V_Air.jpg,nolink,25x25,Air Gem);1&amp;ref(Spell/V_Water.jpg,nolink,25x25,Water Gem);1&amp;ref(Spell/V_Astral.jpg,nolink,25x25,Astral Pearl);1&amp;ref(Spell/V_Nature.jpg,nolink,25x25,Nature Gem);1|
|特殊機能||
***魔法技能
|名称|雇用|固定魔力|変動魔力|研究力|特殊能力|
|Mictlan Priest|&amp;ref(Nation/R_Fort.jpg,nolink,25x25,Land Fortress);|&amp;ref(Spell/P_Holy.jpg,nolink,25x25,Holy);1|&amp;ref(Spell/P_Fire.jpg,nolink,25x25,Fire);&amp;ref(Spell/P_Water.jpg,nolink,25x25,Water);&amp;ref(Spell/P_Astral.jpg,nolink,25x25,Astral);&amp;ref(Spell/P_Nature.jpg,nolink,25x25,Nature);+1:100%|&amp;ref(Spell/P_Research.jpg,nolink,25x25,Research);7|&amp;ref(Nation/Sacred.jpg,nolink,25x25,Sacred);|
|Nahualli|&amp;ref(Nation/R_Fort.jpg,nolink,25x25,Land Fortress);|&amp;ref(Spell/P_Astral.jpg,nolink,25x25,Astral);1&amp;ref(Spell/P_Nature.jpg,nolink,25x25,Nature);2|&amp;ref(Spell/P_Astral.jpg,nolink,25x25,Astral);&amp;ref(Spell/P_Death.jpg,nolink,25x25,Death);&amp;ref(Spell/P_Nature.jpg,nolink,25x25,Nature);&amp;ref(Spell/P_Blood.jpg,nolink,25x25,Blood);+1:10%|&amp;ref(Spell/P_Research.jpg,nolink,25x25,Research);11+||
|Sky Priest|&amp;ref(Nation/R_Fort.jpg,nolink,25x25,Land Fortress);|&amp;ref(Spell/P_Air.jpg,nolink,25x25,Air);1&amp;ref(Spell/P_Holy.jpg,nolink,25x25,Holy);1|&amp;ref(Spell/P_Fire.jpg,nolink,25x25,Fire);&amp;ref(Spell/P_Water.jpg,nolink,25x25,Water);&amp;ref(Spell/P_Astral.jpg,nolink,25x25,Astral);&amp;ref(Spell/P_Nature.jpg,nolink,25x25,Nature);+1:10%|&amp;ref(Spell/P_Research.jpg,nolink,25x25,Research);7+|&amp;ref(Nation/Fortune-Teller.jpg,nolink,25x25,Fortune Teller (5));&amp;ref(Nation/Sacred.jpg,nolink,25x25,Sacred);|
|Moon Priest|&amp;ref(Nation/R_Capital.jpg,nolink,25x25,National Capital);|&amp;ref(Spell/P_Astral.jpg,nolink,25x25,Astral);2&amp;ref(Spell/P_Holy.jpg,nolink,25x25,Holy);2||&amp;ref(Spell/P_Research.jpg,nolink,25x25,Research);9|&amp;ref(Nation/Sacred.jpg,nolink,25x25,Sacred);|
|Sun Priest|&amp;ref(Nation/R_Capital.jpg,nolink,25x25,National Capital);|&amp;ref(Spell/P_Fire.jpg,nolink,25x25,Fire);2&amp;ref(Spell/P_Holy.jpg,nolink,25x25,Holy);2||&amp;ref(Spell/P_Research.jpg,nolink,25x25,Research);9|&amp;ref(Nation/Sacred.jpg,nolink,25x25,Sacred);|
|Rain Priest|&amp;ref(Nation/R_Capital.jpg,nolink,25x25,National Capital);|&amp;ref(Spell/P_Water.jpg,nolink,25x25,Water);2&amp;ref(Spell/P_Holy.jpg,nolink,25x25,Holy);2||&amp;ref(Spell/P_Research.jpg,nolink,25x25,Research);9|&amp;ref(Nation/Sacred.jpg,nolink,25x25,Sacred);|
|High Priest of the Sky|&amp;ref(Nation/R_Capital.jpg,nolink,25x25,National Capital);|&amp;ref(Spell/P_Air.jpg,nolink,25x25,Air);2&amp;ref(Spell/P_Holy.jpg,nolink,25x25,Holy);3|&amp;ref(Spell/P_Fire.jpg,nolink,25x25,Fire);&amp;ref(Spell/P_Water.jpg,nolink,25x25,Water);&amp;ref(Spell/P_Astral.jpg,nolink,25x25,Astral);&amp;ref(Spell/P_Nature.jpg,nolink,25x25,Nature);+1:100%&amp;br;&amp;ref(Spell/P_Fire.jpg,nolink,25x25,Fire);&amp;ref(Spell/P_Air.jpg,nolink,25x25,Air);&amp;ref(Spell/P_Water.jpg,nolink,25x25,Water);&amp;ref(Spell/P_Astral.jpg,nolink,25x25,Astral);&amp;ref(Spell/P_Nature.jpg,nolink,25x25,Nature);+1:10%|&amp;ref(Spell/P_Research.jpg,nolink,25x25,Research);11+|&amp;ref(Nation/Fortune-Teller.jpg,nolink,25x25,Fortune Teller (10));&amp;ref(Nation/Sacred.jpg,nolink,25x25,Sacred);|
|Priest King|&amp;ref(Nation/R_Capital.jpg,nolink,25x25,National Capital);|&amp;ref(Spell/P_Nature.jpg,nolink,25x25,Nature);2&amp;ref(Spell/P_Holy.jpg,nolink,25x25,Holy);3|&amp;ref(Spell/P_Fire.jpg,nolink,25x25,Fire);&amp;ref(Spell/P_Air.jpg,nolink,25x25,Air);&amp;ref(Spell/P_Water.jpg,nolink,25x25,Water);&amp;ref(Spell/P_Astral.jpg,nolink,25x25,Astral);&amp;ref(Spell/P_Nature.jpg,nolink,25x25,Nature);+1:10%|&amp;ref(Spell/P_Research.jpg,nolink,25x25,Research);9+|&amp;ref(Nation/Sacred.jpg,nolink,25x25,Sacred);|
|Couatl|&amp;ref(Nation/R_Capital.jpg,nolink,25x25,National Capital);|&amp;ref(Spell/P_Astral.jpg,nolink,25x25,Astral);3&amp;ref(Spell/P_Nature.jpg,nolink,25x25,Nature);1&amp;ref(Spell/P_Holy.jpg,nolink,25x25,Holy);2|&amp;ref(Spell/P_Air.jpg,nolink,25x25,Air);&amp;ref(Spell/P_Nature.jpg,nolink,25x25,Nature);+1:100%&amp;br;&amp;ref(Spell/P_Air.jpg,nolink,25x25,Air);&amp;ref(Spell/P_Nature.jpg,nolink,25x25,Nature);+1:100%&amp;br;&amp;ref(Spell/P_Air.jpg,nolink,25x25,Air);&amp;ref(Spell/P_Astral.jpg,nolink,25x25,Astral);&amp;ref(Spell/P_Nature.jpg,nolink,25x25,Nature);+1:10%|&amp;ref(Spell/P_Research.jpg,nolink,25x25,Research);17+|&amp;ref(Nation/Sacred.jpg,nolink,25x25,Sacred);|
|Couatl|&amp;ref(Item/Master-Ritualist.jpg,nolink,25x25,Ritual Spell);|&amp;ref(Spell/P_Astral.jpg,nolink,25x25,Astral);3&amp;ref(Spell/P_Nature.jpg,nolink,25x25,Nature);3&amp;ref(Spell/P_Holy.jpg,nolink,25x25,Holy);2||&amp;ref(Spell/P_Research.jpg,nolink,25x25,Research);17|&amp;ref(Nation/Sacred.jpg,nolink,25x25,Sacred);|
|Civateteo|&amp;ref(Item/Master-Ritualist.jpg,nolink,25x25,Ritual Spell);|&amp;ref(Spell/P_Death.jpg,nolink,25x25,Death);1&amp;ref(Spell/P_Blood.jpg,nolink,25x25,Blood);1&amp;ref(Spell/P_Holy.jpg,nolink,25x25,Holy);2||&amp;ref(Spell/P_Research.jpg,nolink,25x25,Research);9|&amp;ref(Nation/Reanimator-Priest.jpg,nolink,25x25,Reanimator Priest);&amp;ref(Nation/Sacred.jpg,nolink,25x25,Sacred);|
|Tlahuelpuchi|&amp;ref(Item/Master-Ritualist.jpg,nolink,25x25,Ritual Spell);|&amp;ref(Spell/P_Death.jpg,nolink,25x25,Death);1&amp;ref(Spell/P_Nature.jpg,nolink,25x25,Nature);1&amp;ref(Spell/P_Blood.jpg,nolink,25x25,Blood);2||&amp;ref(Spell/P_Research.jpg,nolink,25x25,Research);13||
|Onaqui|&amp;ref(Item/Master-Ritualist.jpg,nolink,25x25,Ritual Spell);|&amp;ref(Spell/P_Death.jpg,nolink,25x25,Death);2&amp;ref(Spell/P_Nature.jpg,nolink,25x25,Nature);1&amp;ref(Spell/P_Blood.jpg,nolink,25x25,Blood);3&amp;ref(Spell/P_Holy.jpg,nolink,25x25,Holy);1|&amp;ref(Spell/P_Fire.jpg,nolink,25x25,Fire);&amp;ref(Spell/P_Death.jpg,nolink,25x25,Death);&amp;ref(Spell/P_Nature.jpg,nolink,25x25,Nature);&amp;ref(Spell/P_Blood.jpg,nolink,25x25,Blood);+1:100%|&amp;ref(Spell/P_Research.jpg,nolink,25x25,Research);19|&amp;ref(Nation/Blood-Searcher.jpg,nolink,25x25,Blood Searcher (2));&amp;ref(Nation/Sacred.jpg,nolink,25x25,Sacred);|
|Tlaloque of the East|&amp;ref(Nation/Unique.jpg,nolink,25x25,Ritual Spell (Unique Unit));|&amp;ref(Spell/P_Water.jpg,nolink,25x25,Water);4&amp;ref(Spell/P_Nature.jpg,nolink,25x25,Nature);2&amp;ref(Spell/P_Blood.jpg,nolink,25x25,Blood);3&amp;ref(Spell/P_Holy.jpg,nolink,25x25,Holy);3||&amp;ref(Spell/P_Research.jpg,nolink,25x25,Research);23|&amp;ref(Nation/Sacred.jpg,nolink,25x25,Sacred);|
|Tlaloque of the North|&amp;ref(Nation/Unique.jpg,nolink,25x25,Ritual Spell (Unique Unit));|&amp;ref(Spell/P_Air.jpg,nolink,25x25,Air);2&amp;ref(Spell/P_Water.jpg,nolink,25x25,Water);4&amp;ref(Spell/P_Blood.jpg,nolink,25x25,Blood);3&amp;ref(Spell/P_Holy.jpg,nolink,25x25,Holy);3||&amp;ref(Spell/P_Research.jpg,nolink,25x25,Research);23|&amp;ref(Nation/Sacred.jpg,nolink,25x25,Sacred);|
|Tlaloque of the South|&amp;ref(Nation/Unique.jpg,nolink,25x25,Ritual Spell (Unique Unit));|&amp;ref(Spell/P_Fire.jpg,nolink,25x25,Fire);2&amp;ref(Spell/P_Water.jpg,nolink,25x25,Water);4&amp;ref(Spell/P_Blood.jpg,nolink,25x25,Blood);3&amp;ref(Spell/P_Holy.jpg,nolink,25x25,Holy);3||&amp;ref(Spell/P_Research.jpg,nolink,25x25,Research);23|&amp;ref(Nation/Sacred.jpg,nolink,25x25,Sacred);|
|Tlaloque of the West|&amp;ref(Nation/Unique.jpg,nolink,25x25,Ritual Spell (Unique Unit));|&amp;ref(Spell/P_Water.jpg,nolink,25x25,Water);4&amp;ref(Spell/P_Death.jpg,nolink,25x25,Death);2&amp;ref(Spell/P_Blood.jpg,nolink,25x25,Blood);3&amp;ref(Spell/P_Holy.jpg,nolink,25x25,Holy);3||&amp;ref(Spell/P_Research.jpg,nolink,25x25,Research);23|&amp;ref(Nation/Sacred.jpg,nolink,25x25,Sacred);|
***固有呪文
|領域|名称|主系統|副系統|消費|使用場面|簡易分類|
|Conjuration Lv1|Summon Jaguar Toad|&amp;ref(Spell/P_Nature.jpg,nolink,25x25,Nature);1|&amp;ref(Spell/P_Holy.jpg,nolink,25x25,Holy);1|&amp;ref(Spell/V_Nature.jpg,nolink,25x25,Nature Gem);1|儀式/陸上専用|兵士召喚|
|~|~|&gt;|&gt;|&gt;|&gt;|毒を吐く神聖なる大蛙Jaguar Toadを1体召喚します|
|Conjuration Lv3|Summon Jaguars|&amp;ref(Spell/P_Nature.jpg,nolink,25x25,Nature);2|&amp;ref(Spell/P_Holy.jpg,nolink,25x25,Holy);1|&amp;ref(Spell/V_Nature.jpg,nolink,25x25,Nature Gem);25|儀式/陸上専用|兵士召喚|
|~|~|&gt;|&gt;|&gt;|&gt;|神聖なるJaguarを17体召喚します|
|Conjuration Lv4|Summon Jade Serpent|&amp;ref(Spell/P_Water.jpg,nolink,25x25,Water);2||&amp;ref(Spell/V_Water.jpg,nolink,25x25,Water Gem);5|儀式/水陸両用|兵士召喚|
|~|~|&gt;|&gt;|&gt;|&gt;|兵を鼓舞する神聖な大蛇Jade Serpentを1体召喚します|
|Conjuration Lv5|Summon Monster Toad|&amp;ref(Spell/P_Nature.jpg,nolink,25x25,Nature);2||&amp;ref(Spell/V_Nature.jpg,nolink,25x25,Nature Gem);2|儀式/陸上専用|兵士召喚|
|~|~|&gt;|&gt;|&gt;|&gt;|敵を蹂躙する神聖なる巨大蛙Monster Toadを1体召喚します|
|Conjuration Lv6|Contact Couatl|&amp;ref(Spell/P_Nature.jpg,nolink,25x25,Nature);1|&amp;ref(Spell/P_Astral.jpg,nolink,25x25,Astral);1|&amp;ref(Spell/V_Nature.jpg,nolink,25x25,Nature Gem);40|儀式/陸上専用|指揮官召喚|
|~|~|&gt;|&gt;|&gt;|&gt;|強大な魔力を持つ翼ある蛇Couatlを召喚します|
|Conjuration Lv7|Summon Tlaloque|&amp;ref(Spell/P_Water.jpg,nolink,25x25,Water);4||&amp;ref(Spell/V_Water.jpg,nolink,25x25,Water Gem);60|儀式/陸上専用|指揮官召喚|
|~|~|&gt;|&gt;|&gt;|&gt;|4体のTlaloqueのうちの1体を召喚します|
|Blood Magic Lv2|Bind Beast Bats|&amp;ref(Spell/P_Blood.jpg,nolink,25x25,Blood);1||&amp;ref(Spell/V_Blood.jpg,nolink,25x25,Blood Slave);8|儀式/陸上専用|兵士召喚|
|~|~|&gt;|&gt;|&gt;|&gt;|神聖なる巨大蝙蝠Beast Batを3体召喚します|
|Blood Magic Lv4|Bind Jaguar Fiends|&amp;ref(Spell/P_Blood.jpg,nolink,25x25,Blood);1|&amp;ref(Spell/P_Fire.jpg,nolink,25x25,Fire);1|&amp;ref(Spell/V_Blood.jpg,nolink,25x25,Blood Slave);13|儀式/陸上専用|兵士召喚|
|~|~|&gt;|&gt;|&gt;|&gt;|神聖なる空飛ぶ獣の悪魔Ozelotlを3体召喚します|
|Blood Magic Lv5|Contact Civateteo|&amp;ref(Spell/P_Blood.jpg,nolink,25x25,Blood);2|&amp;ref(Spell/P_Death.jpg,nolink,25x25,Death);2|&amp;ref(Spell/V_Blood.jpg,nolink,25x25,Blood Slave);36|儀式/陸上専用|指揮官召喚|
|~|~|&gt;|&gt;|&gt;|&gt;|死者を操る聖職者Civateteoを召喚します|
|Blood Magic Lv6|Contact Tlahuelpuchi|&amp;ref(Spell/P_Blood.jpg,nolink,25x25,Blood);3||&amp;ref(Spell/V_Blood.jpg,nolink,25x25,Blood Slave);42|儀式/陸上専用|指揮官召喚|
|~|~|&gt;|&gt;|&gt;|&gt;|暗殺技能を持つ魔女Tlahuelpuchiを召喚します|
|Blood Magic Lv7|Contact Onaqui|&amp;ref(Spell/P_Blood.jpg,nolink,25x25,Blood);4||&amp;ref(Spell/V_Blood.jpg,nolink,25x25,Blood Slave);101|儀式/陸上専用|指揮官召喚|
|~|~|&gt;|&gt;|&gt;|&gt;|蝙蝠を従える強大なる悪魔Onaquiを召喚します|
|Blood Magic Lv8|Rain of Jaguars|&amp;ref(Spell/P_Blood.jpg,nolink,25x25,Blood);6|&amp;ref(Spell/P_Fire.jpg,nolink,25x25,Fire);2|&amp;ref(Spell/V_Blood.jpg,nolink,25x25,Blood Slave);40|儀式/陸上専用|兵士召喚|
|~|~|&gt;|&gt;|&gt;|&gt;|神聖なる空飛ぶ獣の悪魔Ozelotlを14+体召喚します|
***固有アイテム
|Construction Lv2|BGCOLOR(#000000):&amp;ref(Item/SH Weapons/Jade-Knife.jpg,nolink,75x75,Jade Knife);|BGCOLOR(BLACK):COLOR(WHITE):''Jade Knife''|片手|&amp;ref(Spell/P_Nature.jpg,nolink,25x25,Nature);1&amp;ref(Spell/P_Blood.jpg,nolink,25x25,Blood);1|&amp;ref(Spell/V_Nature.jpg,nolink,25x25,Nature Gem);5&amp;ref(Spell/V_Blood.jpg,nolink,25x25,Blood Slave);5|
|~|~|&gt;|&gt;|&gt;|攻撃力：1&amp;ref(Item/D_Pierce.jpg,nolink,25x25,Pierce Damage);&amp;ref(Item/D_Magic.jpg,nolink,25x25,Magic Damage);&amp;br;攻撃修正：1&amp;br;防御修正：0&amp;br;長さ：0&amp;br;&amp;br;&amp;ref(Item/Adept-Sacrificer.jpg,nolink,25x25,Adept Sacrificer (2));|
|~|&gt;|&gt;|&gt;|&gt;|BGCOLOR(#F5F5F5):血の供犠の補助器具。武器としては弱い|
**聖職
***支配圏特殊効果
なし
***聖職者特殊能力
なし
</v>
      </c>
    </row>
    <row r="46" spans="1:29" x14ac:dyDescent="0.15">
      <c r="A46" t="s">
        <v>2969</v>
      </c>
      <c r="B46" t="s">
        <v>2918</v>
      </c>
      <c r="C46" t="s">
        <v>2985</v>
      </c>
      <c r="D46" t="s">
        <v>3094</v>
      </c>
      <c r="E46" s="10" t="s">
        <v>10152</v>
      </c>
      <c r="F46" s="10" t="s">
        <v>10032</v>
      </c>
      <c r="L46" t="s">
        <v>10033</v>
      </c>
      <c r="M46" t="s">
        <v>10034</v>
      </c>
      <c r="O46">
        <v>3</v>
      </c>
      <c r="S46">
        <v>500</v>
      </c>
      <c r="U46">
        <v>400</v>
      </c>
      <c r="W46" t="s">
        <v>10035</v>
      </c>
      <c r="X46" t="s">
        <v>10036</v>
      </c>
      <c r="Y46" t="s">
        <v>10037</v>
      </c>
      <c r="Z46" t="str">
        <f t="shared" si="0"/>
        <v>|BGCOLOR(#FDFDFD):[[&amp;ref(T'ien-Ch'i.jpg,nolink,50x65,T'ien Ch'i, Imperial Breaucracy);&gt;./T'ien Ch'i]]</v>
      </c>
      <c r="AA46" t="str">
        <f t="shared" ca="1" si="3"/>
        <v xml:space="preserve">|BGCOLOR(#FAEBD7):[[''T'ien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v>
      </c>
      <c r="AB46" t="str">
        <f t="shared" ca="1" si="2"/>
        <v xml:space="preserve">|CENTER:130|CENTER:130|CENTER:130|CENTER:130|CENTER:130|c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v>
      </c>
      <c r="AC46" t="str">
        <f ca="1">CONCATENATE("*",B46,", ",C46,CHAR(10),E46,CHAR(10),"**国勢",CHAR(10),"|種族|",F46,"|",CHAR(10),"|経済|",G46,"|",CHAR(10),"|気候|",IF(H46&lt;&gt;"",REPT(SUBSTITUTE(SUBSTITUTE(LEFT(H46,4),"Heat","&amp;ref(Spell/S_Heat.jpg,nolink,25x25,Heat);"),"Cold","&amp;ref(Spell/S_Cold.jpg,nolink,25x25,Cold);"),RIGHT(H46,1)),""),"|",CHAR(10),"|祝福|",SUBSTITUTE(SUBSTITUTE(SUBSTITUTE(SUBSTITUTE(SUBSTITUTE(SUBSTITUTE(SUBSTITUTE(SUBSTITUTE(J46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46&amp;" "&amp;B46&amp;" 指揮官 S",Troops!$A:$A,0)&amp;":AJ"&amp;MATCH(A46&amp;" "&amp;B46&amp;" 指揮官 E",Troops!$A:$A,0))),myConcat(INDIRECT("Troops!AJ"&amp;MATCH(A46&amp;" "&amp;B46&amp;" 指揮官 S",Troops!$A:$A,0)))),CHAR(10),"***兵士",CHAR(10),"|名称|種別|コスト|&gt;|雇用条件|指揮枠|行軍|",CHAR(10),IFERROR(myConcat(INDIRECT("Troops!AJ"&amp;MATCH(A46&amp;" "&amp;B46&amp;" 兵士 S",Troops!$A:$A,0)&amp;":AJ"&amp;MATCH(A46&amp;" "&amp;B46&amp;" 兵士 E",Troops!$A:$A,0))),myConcat(INDIRECT("Troops!AJ"&amp;MATCH(A46&amp;" "&amp;B46&amp;" 指揮官 S",Troops!$A:$A,0)))),"**守備隊",CHAR(10),"|種別|指揮官|兵士|備考|",CHAR(10),IFERROR(myConcat(INDIRECT("Defence!H"&amp;MATCH(A46&amp;" "&amp;B46&amp;" S",Defence!$A:$A,0)&amp;":H"&amp;MATCH(A46&amp;" "&amp;B46&amp;" E",Defence!$A:$A,0))),myConcat(INDIRECT("Defence!H"&amp;MATCH(A46&amp;" "&amp;B46&amp;" S",Defence!$A:$A,0)))),CHAR(10),"**建造物",CHAR(10),"***首都要塞",CHAR(10),"|名称|管理力|指揮官雇用|兵士雇用|食糧庫|守備隊倍率|防壁強度|",CHAR(10),VLOOKUP(L46,Fort!$D:$M,10,FALSE),CHAR(10),"***陸上要塞",CHAR(10),"|名称|建造費|工期|管理力|指揮官雇用|兵士雇用|食糧庫|守備隊倍率|防壁強度|",CHAR(10),IF(R46="",IFERROR(myConcat(INDIRECT("Fort!N"&amp;MATCH(M46&amp;"1",Fort!$A:$A,0)&amp;":N"&amp;MATCH(M46&amp;O46,Fort!$A:$A,0))),myConcat(INDIRECT("Fort!N"&amp;MATCH(N46&amp;"1",Fort!$A:$A,0)))),IFERROR(myConcat(INDIRECT("Fort!O"&amp;MATCH(M46&amp;"1",Fort!$A:$A,0)&amp;":O"&amp;MATCH(M46&amp;O46,Fort!$A:$A,0))),myConcat(INDIRECT("Fort!O"&amp;MATCH(N46&amp;"1",Fort!$A:$A,0))))),CHAR(10),"***水中要塞",CHAR(10),IF(R46="",IFERROR("|名称|建造費|工期|管理力|指揮官雇用|兵士雇用|食糧庫|守備隊倍率|防壁強度|"&amp;CHAR(10)&amp;IFERROR(myConcat(INDIRECT("Fort!N"&amp;MATCH(N46&amp;"1",Fort!$A:$A,0)&amp;":N"&amp;MATCH(N46&amp;P46,Fort!$A:$A,0))),myConcat(INDIRECT("Fort!N"&amp;MATCH(N46&amp;"1",Fort!$A:$A,0)))),"建造不可"),IFERROR("|名称|建造費|工期|管理力|指揮官雇用|兵士雇用|食糧庫|守備隊倍率|防壁強度|"&amp;CHAR(10)&amp;IFERROR(myConcat(INDIRECT("Fort!O"&amp;MATCH(N46&amp;"1",Fort!$A:$A,0)&amp;":O"&amp;MATCH(N46&amp;P46,Fort!$A:$A,0))),myConcat(INDIRECT("Fort!O"&amp;MATCH(N46&amp;"1",Fort!$A:$A,0)))),"建造不可")),CHAR(10),"***研究所と寺院",CHAR(10),"|設備|費用|特殊効果|",CHAR(10),"|研究所|",IF(S46&lt;&gt;500,"''"&amp;S46&amp;"''",S46),"|",T46,"|",CHAR(10),"|寺院|",IF(U46&lt;&gt;400,"''"&amp;U46&amp;"''",U46),"|",V46,"|",CHAR(10),"**魔法",CHAR(10),"***魔法資源",CHAR(10),"|魔法土地|",W46,"|",CHAR(10),"|宝石収入|",SUBSTITUTE(SUBSTITUTE(SUBSTITUTE(SUBSTITUTE(SUBSTITUTE(SUBSTITUTE(SUBSTITUTE(SUBSTITUTE(X46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Slave);"),"|",CHAR(10),"|特殊機能|",Y46,"|",CHAR(10),"***魔法技能",CHAR(10),"|名称|雇用|固定魔力|変動魔力|研究力|特殊能力|",CHAR(10),IFERROR(myConcat(INDIRECT("MagicSkill!AM"&amp;MATCH(A46&amp;" "&amp;B46&amp;" S",MagicSkill!$A:$A,0)&amp;":AM"&amp;MATCH(A46&amp;" "&amp;B46&amp;" E",MagicSkill!$A:$A,0))),myConcat(INDIRECT("MagicSkill!AM"&amp;MATCH(A46&amp;" "&amp;B46&amp;" S",MagicSkill!$A:$A,0)))),CHAR(10),"***固有呪文",CHAR(10),IFERROR(CHAR(10)&amp;"|領域|名称|主系統|副系統|消費|使用場面|簡易分類|"&amp;CHAR(10)&amp;IFERROR(myConcat(INDIRECT("NationalSpellWork!E"&amp;MATCH(A46&amp;" "&amp;B46&amp;" S",NationalSpellWork!$A:$A,0)&amp;":E"&amp;MATCH(A46&amp;" "&amp;B46&amp;" E",NationalSpellWork!$A:$A,0))),myConcat(INDIRECT("NationalSpellWork!E"&amp;MATCH(A46&amp;" "&amp;B46&amp;" S",NationalSpellWork!$A:$A,0)))),"なし"),CHAR(10),"***固有アイテム",CHAR(10),IFERROR(IFERROR(myConcat(INDIRECT("NationalItemWork!E"&amp;MATCH(A46&amp;" "&amp;B46&amp;" S",NationalItemWork!$A:$A,0)&amp;":E"&amp;MATCH(A46&amp;" "&amp;B46&amp;" E",NationalItemWork!$A:$A,0))),myConcat(INDIRECT("NationalItemWork!E"&amp;MATCH(A46&amp;" "&amp;B46&amp;" S",NationalItemWork!$A:$A,0)))),"なし"),CHAR(10),"**聖職",CHAR(10),"***支配圏特殊効果",CHAR(10),IF(I46&lt;&gt;"",I46,"なし"),CHAR(10),"***聖職者特殊能力",CHAR(10),IF(K46&lt;&gt;"",K46,"なし"),CHAR(10))</f>
        <v xml:space="preserve">*T'ien Ch'i, Imperial Breaucracy
T'ien Ch'iの天朝は太古より存在します。
帝国の創立以来、平和が国を支配し、そして非常に効率的な官僚制が発展していきました。
その出生よりもむしろ能力によって選定される大臣と官吏が、帝国を統治しています。
皇帝とその家族は神聖視されますが、国の統治には関与していません。
T'ien Ch'iの騎兵隊は有名で、その歩兵隊は変化に富み、対応力があります。
The Wayと呼ばれる魔法の伝統は、帝国の隠者や学者によって実践されています。
The Wayの卓越した熟練者たちは、首都のHeavenly Gateへと赴き、Celestial Masterに任命されます。
これらの魔法神官は、天球から召喚する天上の存在たちに帝国への貢献を要求することができます。
**国勢
|種族|人間|
|経済||
|気候||
|祝福||
**正規軍
***指揮官
|名称|種別|コスト|&gt;|雇用条件|指揮能力|行軍|
|BGCOLOR(#F5F5F5):Scout|斥候|&amp;ref(Nation/C_Gold.jpg,nolink,25x25,Gold);25&amp;ref(Nation/C_Resource.jpg,nolink,25x25,Resource);4&amp;ref(Nation/C_Command.jpg,nolink,25x25,Commander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|BGCOLOR(#F5F5F5):General|指揮官|&amp;ref(Nation/C_Gold.jpg,nolink,25x25,Gold);80&amp;ref(Nation/C_Resource.jpg,nolink,25x25,Resource);41&amp;ref(Nation/C_Command.jpg,nolink,25x25,Commander Point);1|&amp;ref(Nation/R_Fort.jpg,nolink,25x25,Land Fortress);||&amp;ref(Nation/Squad.jpg,nolink,25x25,Squad);3&amp;ref(Nation/LivingLead.jpg,nolink,25x25,Leadership);80|16|
|~|&gt;|&gt;|&gt;|&gt;|&gt;|BGCOLOR(#F5F5F5):標準的な指揮官。騎乗しているが行軍はあまり早くない|
|BGCOLOR(#F5F5F5):Eunuch|指揮官|&amp;ref(Nation/C_Gold.jpg,nolink,25x25,Gold);35&amp;ref(Nation/C_Resource.jpg,nolink,25x25,Resource);5&amp;ref(Nation/C_Command.jpg,nolink,25x25,Commander Point);1|&amp;ref(Nation/R_Fort.jpg,nolink,25x25,Land Fortress);||&amp;ref(Nation/Squad.jpg,nolink,25x25,Squad);2&amp;ref(Nation/LivingLead.jpg,nolink,25x25,Leadership);40|16|
|~|&gt;|&gt;|&gt;|&gt;|&gt;|BGCOLOR(#F5F5F5):補助的な指揮官。徴税や守備隊自動編成などの雑務が得意|
|BGCOLOR(#F5F5F5):Imperial Consort|密偵|&amp;ref(Nation/C_Gold.jpg,nolink,25x25,Gold);70&amp;ref(Nation/C_Resource.jpg,nolink,25x25,Resource);1&amp;ref(Nation/C_Command.jpg,nolink,25x25,Commander Point);2|&amp;ref(Nation/R_Fort.jpg,nolink,25x25,Land Fortress);|||16&amp;ref(Nation/Stealthy.jpg,nolink,25x25,Stealthy (70));|
|~|&gt;|&gt;|&gt;|&gt;|&gt;|BGCOLOR(#F5F5F5):隠れるのが上手い密偵。斥候より多くの情報を得る|
|BGCOLOR(#F5F5F5):Ceremonial Master|聖職者&amp;ref(Nation/Sacred.jpg,nolink,25x25,Sacred);|&amp;ref(Nation/C_Gold.jpg,nolink,25x25,Gold);45&amp;ref(Nation/C_Resource.jpg,nolink,25x25,Resource);3&amp;ref(Nation/C_Command.jpg,nolink,25x25,Commander Point);1|&amp;ref(Nation/R_Fort.jpg,nolink,25x25,Land Fortress);|&amp;ref(Spell/P_Holy.jpg,nolink,25x25,Temple Needed);|&amp;ref(Nation/Squad.jpg,nolink,25x25,Squad);1&amp;ref(Nation/LivingLead.jpg,nolink,25x25,Leadership);10|16|
|~|&gt;|&gt;|&gt;|&gt;|&gt;|BGCOLOR(#F5F5F5):レベル1の聖職者。占いの技能も持つ|
|BGCOLOR(#F5F5F5):Minister of Rituals|聖職者&amp;ref(Nation/Sacred.jpg,nolink,25x25,Sacred);|&amp;ref(Nation/C_Gold.jpg,nolink,25x25,Gold);70&amp;ref(Nation/C_Resource.jpg,nolink,25x25,Resource);5&amp;ref(Nation/C_Command.jpg,nolink,25x25,Commander Point);2|&amp;ref(Nation/R_Fort.jpg,nolink,25x25,Land Fortress);|&amp;ref(Spell/P_Holy.jpg,nolink,25x25,Temple Needed);|&amp;ref(Nation/Squad.jpg,nolink,25x25,Squad);1&amp;ref(Nation/LivingLead.jpg,nolink,25x25,Leadership);10|16|
|~|&gt;|&gt;|&gt;|&gt;|&gt;|BGCOLOR(#F5F5F5):レベル2の聖職者。不幸の抑止に加え幸運の引き寄せも行う|
|BGCOLOR(#F5F5F5):Master of the Way|聖職者&amp;ref(Nation/Sacred.jpg,nolink,25x25,Sacred);|&amp;ref(Nation/C_Gold.jpg,nolink,25x25,Gold);135&amp;ref(Nation/C_Resource.jpg,nolink,25x25,Resource);1&amp;ref(Nation/C_Command.jpg,nolink,25x25,Commander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
|~|&gt;|&gt;|&gt;|&gt;|&gt;|BGCOLOR(#F5F5F5):レベル1の聖職者。水などの魔法技能も持つ|
|BGCOLOR(#F5F5F5):Apothecary|魔術師|&amp;ref(Nation/C_Gold.jpg,nolink,25x25,Gold);65&amp;ref(Nation/C_Resource.jpg,nolink,25x25,Resource);2&amp;ref(Nation/C_Command.jpg,nolink,25x25,Commander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Leadership);5|16|
|~|&gt;|&gt;|&gt;|&gt;|&gt;|BGCOLOR(#F5F5F5):緑の魔法技能を持つ。病気の治療も可能|
|BGCOLOR(#F5F5F5):Alchemist of the Five Elements|魔術師|&amp;ref(Nation/C_Gold.jpg,nolink,25x25,Gold);85&amp;ref(Nation/C_Resource.jpg,nolink,25x25,Resource);2&amp;ref(Nation/C_Command.jpg,nolink,25x25,Commander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Leadership);10+|16|
|~|&gt;|&gt;|&gt;|&gt;|&gt;|BGCOLOR(#F5F5F5):緑などの魔法技能を持つ。病気治療に加え錬金術も得意|
|BGCOLOR(#F5F5F5):Minister of Magic|魔術師|&amp;ref(Nation/C_Gold.jpg,nolink,25x25,Gold);65&amp;ref(Nation/C_Resource.jpg,nolink,25x25,Resource);4&amp;ref(Nation/C_Command.jpg,nolink,25x25,Commander Point);2|&amp;ref(Nation/R_Fort.jpg,nolink,25x25,Land Fortress);|&amp;ref(Spell/P_Research.jpg,nolink,25x25,Lab Needed);|&amp;ref(Nation/Squad.jpg,nolink,25x25,Squad);1&amp;ref(Nation/LivingLead.jpg,nolink,25x25,Leadership);10&amp;ref(Nation/MagicLead.jpg,nolink,25x25,Magic Leadership);5+|16|
|~|&gt;|&gt;|&gt;|&gt;|&gt;|BGCOLOR(#F5F5F5):風水地星から一つか二つを持つ。研究が得意|
|BGCOLOR(#F5F5F5):Imperial Geomancer|魔術師|&amp;ref(Nation/C_Gold.jpg,nolink,25x25,Gold);65&amp;ref(Nation/C_Resource.jpg,nolink,25x25,Resource);4&amp;ref(Nation/C_Command.jpg,nolink,25x25,Commander Point);2|&amp;ref(Nation/R_Fort.jpg,nolink,25x25,Land Fortress);|&amp;ref(Spell/P_Research.jpg,nolink,25x25,Lab Needed);|&amp;ref(Nation/Squad.jpg,nolink,25x25,Squad);1&amp;ref(Nation/LivingLead.jpg,nolink,25x25,Leadership);10&amp;ref(Nation/MagicLead.jpg,nolink,25x25,Magic Leadership);15|14|
|~|&gt;|&gt;|&gt;|&gt;|&gt;|BGCOLOR(#F5F5F5):地と星の魔法技能を持つ。占師でもある|
|BGCOLOR(#F5F5F5):Prince General|指揮官&amp;ref(Nation/Sacred.jpg,nolink,25x25,Sacred);|&amp;ref(Nation/C_Gold.jpg,nolink,25x25,Gold);230&amp;ref(Nation/C_Resource.jpg,nolink,25x25,Resource);38&amp;ref(Nation/C_Command.jpg,nolink,25x25,Commander Point);2|&amp;ref(Nation/R_Capital.jpg,nolink,25x25,National Capital);|&amp;ref(Spell/P_Holy.jpg,nolink,25x25,Temple Needed);|&amp;ref(Nation/Squad.jpg,nolink,25x25,Squad);4&amp;ref(Nation/LivingLead.jpg,nolink,25x25,Leadership);120|16|
|~|&gt;|&gt;|&gt;|&gt;|&gt;|BGCOLOR(#F5F5F5):神聖な指揮官。指揮能力も高いがHPが季節に依存する|
|BGCOLOR(#F5F5F5):Imperial Alchemist|魔術師|&amp;ref(Nation/C_Gold.jpg,nolink,25x25,Gold);225&amp;ref(Nation/C_Resource.jpg,nolink,25x25,Resource);4&amp;ref(Nation/C_Command.jpg,nolink,25x25,Commander Point);4|&amp;ref(Nation/R_Capital.jpg,nolink,25x25,National Capital);|&amp;ref(Spell/P_Research.jpg,nolink,25x25,Lab Needed);|&amp;ref(Nation/Squad.jpg,nolink,25x25,Squad);1&amp;ref(Nation/LivingLead.jpg,nolink,25x25,Leadership);15+&amp;ref(Nation/MagicLead.jpg,nolink,25x25,Magic Leadership);35+|16|
|~|&gt;|&gt;|&gt;|&gt;|&gt;|BGCOLOR(#F5F5F5):緑火風水地の魔法を持つ。病気治療や錬金術の腕も良い|
|BGCOLOR(#F5F5F5):Celestial Master|聖職者&amp;ref(Nation/Sacred.jpg,nolink,25x25,Sacred);|&amp;ref(Nation/C_Gold.jpg,nolink,25x25,Gold);275&amp;ref(Nation/C_Resource.jpg,nolink,25x25,Resource);5&amp;ref(Nation/C_Command.jpg,nolink,25x25,Commander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Leadership);35+|16|
|~|&gt;|&gt;|&gt;|&gt;|&gt;|BGCOLOR(#F5F5F5):レベル2の聖職者。水風地星などの魔法技能を持つ|
***兵士
|名称|種別|コスト|&gt;|雇用条件|指揮枠|行軍|
|BGCOLOR(#F5F5F5):Archer|射手|&amp;ref(Nation/C_Gold.jpg,nolink,25x25,Gold);10&amp;ref(Nation/C_Resource.jpg,nolink,25x25,Resource);12&amp;ref(Nation/C_Recruitment.jpg,nolink,25x25,Recruitment Point);9|&amp;ref(Nation/R_Fort.jpg,nolink,25x25,Land Fortress);||&amp;ref(Nation/LivingLead.jpg,nolink,25x25,Living);|12|
|~|&gt;|&gt;|&gt;|&gt;|&gt;|BGCOLOR(#F5F5F5):複合弓を用いる弓兵。技量は平凡でも高精度|
|BGCOLOR(#F5F5F5):Footman|歩兵|&amp;ref(Nation/C_Gold.jpg,nolink,25x25,Gold);10&amp;ref(Nation/C_Resource.jpg,nolink,25x25,Resource);9&amp;ref(Nation/C_Recruitment.jpg,nolink,25x25,Recruitment Point);9|&amp;ref(Nation/R_Fort.jpg,nolink,25x25,Land Fortress);||&amp;ref(Nation/LivingLead.jpg,nolink,25x25,Living);|12|
|~|&gt;|&gt;|&gt;|&gt;|&gt;|BGCOLOR(#F5F5F5):長槍を持つ歩兵。迎撃による攻撃の妨害を得意とする|
|BGCOLOR(#F5F5F5):Footman|歩兵|&amp;ref(Nation/C_Gold.jpg,nolink,25x25,Gold);10&amp;ref(Nation/C_Resource.jpg,nolink,25x25,Resource);11&amp;ref(Nation/C_Recruitment.jpg,nolink,25x25,Recruitment Point);9|&amp;ref(Nation/R_Fort.jpg,nolink,25x25,Land Fortress);||&amp;ref(Nation/LivingLead.jpg,nolink,25x25,Living);|12|
|~|&gt;|&gt;|&gt;|&gt;|&gt;|BGCOLOR(#F5F5F5):薙刀を持つ歩兵。攻撃力が高いが命中率は低め|
|BGCOLOR(#F5F5F5):Footman|歩兵|&amp;ref(Nation/C_Gold.jpg,nolink,25x25,Gold);10&amp;ref(Nation/C_Resource.jpg,nolink,25x25,Resource);11&amp;ref(Nation/C_Recruitment.jpg,nolink,25x25,Recruitment Point);9|&amp;ref(Nation/R_Fort.jpg,nolink,25x25,Land Fortress);||&amp;ref(Nation/LivingLead.jpg,nolink,25x25,Living);|12|
|~|&gt;|&gt;|&gt;|&gt;|&gt;|BGCOLOR(#F5F5F5):槍と大盾を持つ歩兵。盾のおかげで射撃に強い|
|BGCOLOR(#F5F5F5):Ministry Footman|歩兵|&amp;ref(Nation/C_Gold.jpg,nolink,25x25,Gold);12&amp;ref(Nation/C_Resource.jpg,nolink,25x25,Resource);14&amp;ref(Nation/C_Recruitment.jpg,nolink,25x25,Recruitment Point);14|&amp;ref(Nation/R_Fort.jpg,nolink,25x25,Land Fortress);||&amp;ref(Nation/LivingLead.jpg,nolink,25x25,Living);|12|
|~|&gt;|&gt;|&gt;|&gt;|&gt;|BGCOLOR(#F5F5F5):槍と大盾を持つ歩兵。士気が高めになっている|
|BGCOLOR(#F5F5F5):Ministry Guardsman|歩兵|&amp;ref(Nation/C_Gold.jpg,nolink,25x25,Gold);12&amp;ref(Nation/C_Resource.jpg,nolink,25x25,Resource);14&amp;ref(Nation/C_Recruitment.jpg,nolink,25x25,Recruitment Point);14|&amp;ref(Nation/R_Fort.jpg,nolink,25x25,Land Fortress);||&amp;ref(Nation/LivingLead.jpg,nolink,25x25,Living);|12|
|~|&gt;|&gt;|&gt;|&gt;|&gt;|BGCOLOR(#F5F5F5):薙刀を持つ歩兵。巡回を得意としている|
|BGCOLOR(#F5F5F5):Imperial Archer|射手|&amp;ref(Nation/C_Gold.jpg,nolink,25x25,Gold);13&amp;ref(Nation/C_Resource.jpg,nolink,25x25,Resource);21&amp;ref(Nation/C_Recruitment.jpg,nolink,25x25,Recruitment Point);16|&amp;ref(Nation/R_Fort.jpg,nolink,25x25,Land Fortress);||&amp;ref(Nation/LivingLead.jpg,nolink,25x25,Living);|8|
|~|&gt;|&gt;|&gt;|&gt;|&gt;|BGCOLOR(#F5F5F5):複合弓を使う重装弓兵。腕も良く士気が高い|
|BGCOLOR(#F5F5F5):Imperial Crossbowman|射手|&amp;ref(Nation/C_Gold.jpg,nolink,25x25,Gold);13&amp;ref(Nation/C_Resource.jpg,nolink,25x25,Resource);21&amp;ref(Nation/C_Recruitment.jpg,nolink,25x25,Recruitment Point);16|&amp;ref(Nation/R_Fort.jpg,nolink,25x25,Land Fortress);||&amp;ref(Nation/LivingLead.jpg,nolink,25x25,Living);|8|
|~|&gt;|&gt;|&gt;|&gt;|&gt;|BGCOLOR(#F5F5F5):弩を使う重装弓兵。重装相手ではこちらが優秀|
|BGCOLOR(#F5F5F5):Imperial Footman|歩兵|&amp;ref(Nation/C_Gold.jpg,nolink,25x25,Gold);13&amp;ref(Nation/C_Resource.jpg,nolink,25x25,Resource);20&amp;ref(Nation/C_Recruitment.jpg,nolink,25x25,Recruitment Point);16|&amp;ref(Nation/R_Fort.jpg,nolink,25x25,Land Fortress);||&amp;ref(Nation/LivingLead.jpg,nolink,25x25,Living);|8|
|~|&gt;|&gt;|&gt;|&gt;|&gt;|BGCOLOR(#F5F5F5):槍と大盾を持つ重歩兵。士気に優れ戦闘技能も高め|
|BGCOLOR(#F5F5F5):Imperial City Guard|歩兵|&amp;ref(Nation/C_Gold.jpg,nolink,25x25,Gold);14&amp;ref(Nation/C_Resource.jpg,nolink,25x25,Resource);20&amp;ref(Nation/C_Recruitment.jpg,nolink,25x25,Recruitment Point);18|&amp;ref(Nation/R_Fort.jpg,nolink,25x25,Land Fortress);||&amp;ref(Nation/LivingLead.jpg,nolink,25x25,Living);|8|
|~|&gt;|&gt;|&gt;|&gt;|&gt;|BGCOLOR(#F5F5F5):薙刀を持つ重歩兵。士気がさらに高く巡回任務も得意|
|BGCOLOR(#F5F5F5):Imperial Guard|歩兵|&amp;ref(Nation/C_Gold.jpg,nolink,25x25,Gold);15&amp;ref(Nation/C_Resource.jpg,nolink,25x25,Resource);23&amp;ref(Nation/C_Recruitment.jpg,nolink,25x25,Recruitment Point);21|&amp;ref(Nation/R_Fort.jpg,nolink,25x25,Land Fortress);||&amp;ref(Nation/LivingLead.jpg,nolink,25x25,Living);|8|
|~|&gt;|&gt;|&gt;|&gt;|&gt;|BGCOLOR(#F5F5F5):曲刀と大盾を持つ重歩兵。高い戦闘技能を備え護衛もこなす|
|BGCOLOR(#F5F5F5):Horseman|騎兵|&amp;ref(Nation/C_Gold.jpg,nolink,25x25,Gold);20&amp;ref(Nation/C_Resource.jpg,nolink,25x25,Resource);11&amp;ref(Nation/C_Recruitment.jpg,nolink,25x25,Recruitment Point);24|&amp;ref(Nation/R_Fort.jpg,nolink,25x25,Land Fortress);||&amp;ref(Nation/LivingLead.jpg,nolink,25x25,Living);|18|
|~|&gt;|&gt;|&gt;|&gt;|&gt;|BGCOLOR(#F5F5F5):軽突撃槍と複合弓を持つ騎兵。弓での牽制後に突撃できる|
|BGCOLOR(#F5F5F5):Heavy Horseman|騎兵|&amp;ref(Nation/C_Gold.jpg,nolink,25x25,Gold);25&amp;ref(Nation/C_Resource.jpg,nolink,25x25,Resource);21&amp;ref(Nation/C_Recruitment.jpg,nolink,25x25,Recruitment Point);36|&amp;ref(Nation/R_Fort.jpg,nolink,25x25,Land Fortress);||&amp;ref(Nation/LivingLead.jpg,nolink,25x25,Living);|14|
|~|&gt;|&gt;|&gt;|&gt;|&gt;|BGCOLOR(#F5F5F5):軽突撃槍、複合弓、小盾を持つ重騎兵。士気も向上している|
|BGCOLOR(#F5F5F5):Imperial Horseman|騎兵|&amp;ref(Nation/C_Gold.jpg,nolink,25x25,Gold);35&amp;ref(Nation/C_Resource.jpg,nolink,25x25,Resource);29&amp;ref(Nation/C_Recruitment.jpg,nolink,25x25,Recruitment Point);46|&amp;ref(Nation/R_Fort.jpg,nolink,25x25,Land Fortress);||&amp;ref(Nation/LivingLead.jpg,nolink,25x25,Living);|14|
|~|&gt;|&gt;|&gt;|&gt;|&gt;|BGCOLOR(#F5F5F5):突撃槍、曲刀、盾を持つ重騎兵。優れた戦闘技能と士気を持つ|
|BGCOLOR(#F5F5F5):Red Guard|騎兵&amp;ref(Nation/Sacred.jpg,nolink,25x25,Sacred);|&amp;ref(Nation/C_Gold.jpg,nolink,25x25,Gold);50&amp;ref(Nation/C_Resource.jpg,nolink,25x25,Resource);38&amp;ref(Nation/C_Recruitment.jpg,nolink,25x25,Recruitment Point);46|&amp;ref(Nation/R_Capital.jpg,nolink,25x25,National Capital);|&amp;ref(Spell/P_Holy.jpg,nolink,25x25,Temple Needed);|&amp;ref(Nation/LivingLead.jpg,nolink,25x25,Living);|14|
|~|&gt;|&gt;|&gt;|&gt;|&gt;|BGCOLOR(#F5F5F5):突撃槍、曲刀、盾を持つ重騎兵。春に強く秋に弱くなる性質を持つ|
**守備隊
|種別|指揮官|兵士|備考|
|陸上郊外||Footman:6　Imperial Archer:5|Footmanは鉾装備、通常の土着下位構成に追加配備|
|陸上下位|Eunuch|Footman:10　Footman:10　Archer:10|Footmanは鉾装備と大盾装備|
|陸上上位|Ceremonial Master|Imperial City Guard:10||
|陸上要塞|Eunuch|Imperial Crossbowman:6||
**建造物
***首都要塞
|名称|管理力|指揮官雇用|兵士雇用|食糧庫|守備隊倍率|防壁強度|
|Fortified City|50|+1|+125%|3000|3|300|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|魔法土地|The Celestial City, The Heavenly Gate|
|宝石収入|&amp;ref(Spell/V_Air.jpg,nolink,25x25,Air Gem);1&amp;ref(Spell/V_Water.jpg,nolink,25x25,Water Gem);1&amp;ref(Spell/V_Earth.jpg,nolink,25x25,Earth Gem);1&amp;ref(Spell/V_Astral.jpg,nolink,25x25,Astral Pearl);2|
|特殊機能|星魔法儀式射程+1|
***魔法技能
|名称|雇用|固定魔力|変動魔力|研究力|特殊能力|
|Ceremonial Master|&amp;ref(Nation/R_Fort.jpg,nolink,25x25,Land Fortress);|&amp;ref(Spell/P_Holy.jpg,nolink,25x25,Holy);1|||&amp;ref(Nation/Fortune-Teller.jpg,nolink,25x25,Fortune Teller (10));&amp;ref(Nation/Sacred.jpg,nolink,25x25,Sacred);|
|Minister of Rituals|&amp;ref(Nation/R_Fort.jpg,nolink,25x25,Land Fortress);|&amp;ref(Spell/P_Holy.jpg,nolink,25x25,Holy);2|||&amp;ref(Nation/Fortune-Teller.jpg,nolink,25x25,Fortune Teller (10));&amp;ref(Nation/Bringer-of-Fortune.jpg,nolink,25x25,Bringer of Fortune (2));&amp;ref(Nation/Sacred.jpg,nolink,25x25,Sacred);|
|Master of the Way|&amp;ref(Nation/R_Fort.jpg,nolink,25x25,Land Fortress);|&amp;ref(Spell/P_Water.jpg,nolink,25x25,Water);1&amp;ref(Spell/P_Holy.jpg,nolink,25x25,Holy);1|&amp;ref(Spell/P_Air.jpg,nolink,25x25,Air);&amp;ref(Spell/P_Water.jpg,nolink,25x25,Water);&amp;ref(Spell/P_Astral.jpg,nolink,25x25,Astral);&amp;ref(Spell/P_Nature.jpg,nolink,25x25,Nature);+1:100%|&amp;ref(Spell/P_Research.jpg,nolink,25x25,Research);9|&amp;ref(Nation/Sacred.jpg,nolink,25x25,Sacred);|
|Apothecary|&amp;ref(Nation/R_Fort.jpg,nolink,25x25,Land Fortress);|&amp;ref(Spell/P_Nature.jpg,nolink,25x25,Nature);1||&amp;ref(Spell/P_Research.jpg,nolink,25x25,Research);7|&amp;ref(Nation/Disease-Healer.jpg,nolink,25x25,Disease Healer (1));|
|Alchemist of the Five Elements|&amp;ref(Nation/R_Fort.jpg,nolink,25x25,Land Fortress);|&amp;ref(Spell/P_Nature.jpg,nolink,25x25,Nature);1|&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amp;ref(Spell/P_Nature.jpg,nolink,25x25,Nature);+1:10%|&amp;ref(Spell/P_Research.jpg,nolink,25x25,Research);9+|&amp;ref(Nation/Disease-Healer.jpg,nolink,25x25,Disease Healer (1));&amp;ref(Nation/Alchemist.jpg,nolink,25x25,Alchemist (25));|
|Minister of Magic|&amp;ref(Nation/R_Fort.jpg,nolink,25x25,Land Fortress);||&amp;ref(Spell/P_Air.jpg,nolink,25x25,Air);&amp;ref(Spell/P_Water.jpg,nolink,25x25,Water);&amp;ref(Spell/P_Earth.jpg,nolink,25x25,Earth);&amp;ref(Spell/P_Astral.jpg,nolink,25x25,Astral);+1:100%&amp;br;&amp;ref(Spell/P_Air.jpg,nolink,25x25,Air);&amp;ref(Spell/P_Water.jpg,nolink,25x25,Water);&amp;ref(Spell/P_Earth.jpg,nolink,25x25,Earth);&amp;ref(Spell/P_Astral.jpg,nolink,25x25,Astral);+1:10%|&amp;ref(Spell/P_Research.jpg,nolink,25x25,Research);11|&amp;ref(Nation/Adept-Researcher.jpg,nolink,25x25,Adept Researcher (+4));|
|Imperial Geomancer|&amp;ref(Nation/R_Fort.jpg,nolink,25x25,Land Fortress);|&amp;ref(Spell/P_Earth.jpg,nolink,25x25,Earth);1&amp;ref(Spell/P_Astral.jpg,nolink,25x25,Astral);1||&amp;ref(Spell/P_Research.jpg,nolink,25x25,Research);9|&amp;ref(Nation/Fortune-Teller.jpg,nolink,25x25,Fortune Teller (10));|
|Imperial Alchemist|&amp;ref(Nation/R_Capital.jpg,nolink,25x25,National Capital);|&amp;ref(Spell/P_Fire.jpg,nolink,25x25,Fire);1&amp;ref(Spell/P_Air.jpg,nolink,25x25,Air);1&amp;ref(Spell/P_Water.jpg,nolink,25x25,Water);1&amp;ref(Spell/P_Earth.jpg,nolink,25x25,Earth);1&amp;ref(Spell/P_Nature.jpg,nolink,25x25,Nature);2|&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amp;ref(Spell/P_Nature.jpg,nolink,25x25,Nature);+1:10%|&amp;ref(Spell/P_Research.jpg,nolink,25x25,Research);19+|&amp;ref(Nation/Disease-Healer.jpg,nolink,25x25,Disease Healer (2));&amp;ref(Nation/Alchemist.jpg,nolink,25x25,Alchemist (50));|
|Celestial Master|&amp;ref(Nation/R_Capital.jpg,nolink,25x25,National Capital);|&amp;ref(Spell/P_Air.jpg,nolink,25x25,Air);1&amp;ref(Spell/P_Water.jpg,nolink,25x25,Water);2&amp;ref(Spell/P_Earth.jpg,nolink,25x25,Earth);1&amp;ref(Spell/P_Astral.jpg,nolink,25x25,Astral);1&amp;ref(Spell/P_Holy.jpg,nolink,25x25,Holy);2|&amp;ref(Spell/P_Air.jpg,nolink,25x25,Air);&amp;ref(Spell/P_Water.jpg,nolink,25x25,Water);&amp;ref(Spell/P_Astral.jpg,nolink,25x25,Astral);&amp;ref(Spell/P_Nature.jpg,nolink,25x25,Nature);+1:100%&amp;br;&amp;ref(Spell/P_Air.jpg,nolink,25x25,Air);&amp;ref(Spell/P_Water.jpg,nolink,25x25,Water);&amp;ref(Spell/P_Astral.jpg,nolink,25x25,Astral);&amp;ref(Spell/P_Nature.jpg,nolink,25x25,Nature);+1:10%|&amp;ref(Spell/P_Research.jpg,nolink,25x25,Research);17+||
|Huli Jing|&amp;ref(Item/Master-Ritualist.jpg,nolink,25x25,Ritual Spell);|&amp;ref(Spell/P_Nature.jpg,nolink,25x25,Nature);3|&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Nature.jpg,nolink,25x25,Nature);+1:25%|&amp;ref(Spell/P_Research.jpg,nolink,25x25,Research);13+||
***固有呪文
|領域|名称|主系統|副系統|消費|使用場面|簡易分類|
|Conjuration Lv1|Celestial Servant|&amp;ref(Spell/P_Earth.jpg,nolink,25x25,Earth);1|&amp;ref(Spell/P_Astral.jpg,nolink,25x25,Astral);1|&amp;ref(Spell/V_Earth.jpg,nolink,25x25,Earth Gem);3|儀式/陸上専用|兵士召喚|
|~|~|&gt;|&gt;|&gt;|&gt;|強靭だが不器用な天の存在Celestial Servantを1体召喚します|
|Conjuration Lv3|Ambush of Tigers|&amp;ref(Spell/P_Nature.jpg,nolink,25x25,Nature);2||&amp;ref(Spell/V_Nature.jpg,nolink,25x25,Nature Gem);10|儀式/陸上専用|兵士召喚|
|~|~|&gt;|&gt;|&gt;|&gt;|敏捷なTigerを10+体召喚します|
|Conjuration Lv3|Herd of Buffaloes|&amp;ref(Spell/P_Nature.jpg,nolink,25x25,Nature);2||&amp;ref(Spell/V_Nature.jpg,nolink,25x25,Nature Gem);10|儀式/陸上専用|兵士召喚|
|~|~|&gt;|&gt;|&gt;|&gt;|敵を蹂躙するBuffaloを5+体召喚します|
|Conjuration Lv4|Celestial Hounds|&amp;ref(Spell/P_Air.jpg,nolink,25x25,Air);1|&amp;ref(Spell/P_Astral.jpg,nolink,25x25,Astral);1|&amp;ref(Spell/V_Air.jpg,nolink,25x25,Air Gem);5|儀式/陸上専用|兵士召喚|
|~|~|&gt;|&gt;|&gt;|&gt;|飛行する天の猟犬Celestial Houndを2体召喚します|
|Conjuration Lv6|Call Celestial Soldiers|&amp;ref(Spell/P_Air.jpg,nolink,25x25,Air);2|&amp;ref(Spell/P_Astral.jpg,nolink,25x25,Astral);1|&amp;ref(Spell/V_Air.jpg,nolink,25x25,Air Gem);15|儀式/陸上専用|兵士召喚|
|~|~|&gt;|&gt;|&gt;|&gt;|強力な天の兵士Celestial Soldierを5体召喚します|
|Conjuration Lv6|Contact Huli Jing|&amp;ref(Spell/P_Nature.jpg,nolink,25x25,Nature);2||&amp;ref(Spell/V_Nature.jpg,nolink,25x25,Nature Gem);30|儀式/陸上専用|指揮官召喚|
|~|~|&gt;|&gt;|&gt;|&gt;|多彩な魔力を持つ妖狐Huli Jingを召喚します|
|Alteration Lv5|Internal Alchemy|&amp;ref(Spell/P_Water.jpg,nolink,25x25,Water);2|&amp;ref(Spell/P_Astral.jpg,nolink,25x25,Astral);1|&amp;ref(Spell/V_Water.jpg,nolink,25x25,Water Gem);10|儀式/水陸両用|若年化|
|~|~|&gt;|&gt;|&gt;|&gt;|自身を狂気と引き換えに15年若返らせます|
|Evocation Lv5|Celestial Chastisement|&amp;ref(Spell/P_Astral.jpg,nolink,25x25,Astral);3|||戦闘/水陸両用|攻撃|
|~|~|&gt;|&gt;|&gt;|&gt;|敵の魔法生物を攻撃し寝返らせようと試みます|
|Construction Lv5|Thousand Year Ginseng|&amp;ref(Spell/P_Nature.jpg,nolink,25x25,Nature);1||&amp;ref(Spell/V_Nature.jpg,nolink,25x25,Nature Gem);8|儀式/水陸両用|若年化|
|~|~|&gt;|&gt;|&gt;|&gt;|自身を5年若返らせます|
|Enchantment Lv5|Living Mercury|&amp;ref(Spell/P_Water.jpg,nolink,25x25,Water);1|&amp;ref(Spell/P_Earth.jpg,nolink,25x25,Earth);1|&amp;ref(Spell/V_Water.jpg,nolink,25x25,Water Gem);5|儀式/水陸両用|兵士召喚|
|~|~|&gt;|&gt;|&gt;|&gt;|有毒な生ける水銀Living Mercuryを1体召喚します|
***固有アイテム
|Construction Lv2|BGCOLOR(#000000):&amp;ref(Item/SH Weapons/Sword-of-the-Five-Elements.jpg,nolink,75x75,Sword of the Five Elements);|BGCOLOR(BLACK):COLOR(WHITE):''Sword of the Five Elements''|片手|&amp;ref(Spell/P_Fire.jpg,nolink,25x25,Fire);1&amp;ref(Spell/P_Water.jpg,nolink,25x25,Water);1|&amp;ref(Spell/V_Fire.jpg,nolink,25x25,Fire Gem);2&amp;ref(Spell/V_Water.jpg,nolink,25x25,Water Gem);2|
|~|~|&gt;|&gt;|&gt;|攻撃力：8&amp;ref(Item/D_Slash.jpg,nolink,25x25,Slash Damage);&amp;ref(Item/D_Magic.jpg,nolink,25x25,Magic Damage);&amp;br;攻撃修正：3&amp;br;防御修正：4&amp;br;長さ：1&amp;br;&amp;br;&amp;ref(Item/Reinvigoration.jpg,nolink,25x25,Reinvigoration (2));|
|~|&gt;|&gt;|&gt;|&gt;|BGCOLOR(#F5F5F5):安価で無難な性能。持久力も高めてくれる|
|Construction Lv2|BGCOLOR(#000000):&amp;ref(Item/Armors/Armor-of-the-Five-Elements.jpg,nolink,75x75,Armor of the Five Elements);|BGCOLOR(BLACK):COLOR(WHITE):''Armor of the Five Elements''|鎧|&amp;ref(Spell/P_Earth.jpg,nolink,25x25,Earth);1&amp;ref(Spell/P_Air.jpg,nolink,25x25,Air);1|&amp;ref(Spell/V_Earth.jpg,nolink,25x25,Earth Gem);2&amp;ref(Spell/V_Air.jpg,nolink,25x25,Air Gem);2|
|~|~|&gt;|&gt;|&gt;|胴体防護：17&amp;br;防御修正：-1&amp;br;装備負担：2&amp;br;行軍速度：-2&amp;br;魔法の防具&amp;br;&amp;br;&amp;ref(Item/Fire-Resistant.jpg,nolink,25x25,Fire Resistant (5));&amp;ref(Item/Shock-Resistant.jpg,nolink,25x25,Shock Resistant (5));&amp;ref(Item/Cold-Resistant.jpg,nolink,25x25,Cold Resistant (5));&amp;br;魔法抵抗+1|
|~|&gt;|&gt;|&gt;|&gt;|BGCOLOR(#F5F5F5):優秀な防御力に多様な耐性。さらに安価|
**聖職
***支配圏特殊効果
なし
***聖職者特殊能力
なし
</v>
      </c>
    </row>
    <row r="47" spans="1:29" x14ac:dyDescent="0.15">
      <c r="A47" t="s">
        <v>2969</v>
      </c>
      <c r="B47" t="s">
        <v>2986</v>
      </c>
      <c r="C47" t="s">
        <v>2987</v>
      </c>
      <c r="D47" t="s">
        <v>3094</v>
      </c>
      <c r="E47" s="10" t="s">
        <v>10279</v>
      </c>
      <c r="F47" s="10" t="s">
        <v>10157</v>
      </c>
      <c r="H47" t="s">
        <v>10158</v>
      </c>
      <c r="L47" t="s">
        <v>10160</v>
      </c>
      <c r="M47" t="s">
        <v>10161</v>
      </c>
      <c r="O47">
        <v>3</v>
      </c>
      <c r="S47">
        <v>500</v>
      </c>
      <c r="U47">
        <v>400</v>
      </c>
      <c r="W47" t="s">
        <v>10162</v>
      </c>
      <c r="X47" t="s">
        <v>10163</v>
      </c>
      <c r="Z47" t="str">
        <f t="shared" si="0"/>
        <v>|BGCOLOR(#FDFDFD):[[&amp;ref(Machaka.jpg,nolink,50x65,Machaka, Reign of Sorcerors);&gt;./Machaka]]</v>
      </c>
      <c r="AA47" t="str">
        <f t="shared" ca="1" si="3"/>
        <v>|BGCOLOR(#FAEBD7):[[''Machaka''&gt;./Machaka]]</v>
      </c>
      <c r="AB47"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v>
      </c>
      <c r="AC47" t="str">
        <f ca="1">CONCATENATE("*",B47,", ",C47,CHAR(10),E47,CHAR(10),"**国勢",CHAR(10),"|種族|",F47,"|",CHAR(10),"|経済|",G47,"|",CHAR(10),"|気候|",IF(H47&lt;&gt;"",REPT(SUBSTITUTE(SUBSTITUTE(LEFT(H47,4),"Heat","&amp;ref(Spell/S_Heat.jpg,nolink,25x25,Heat);"),"Cold","&amp;ref(Spell/S_Cold.jpg,nolink,25x25,Cold);"),RIGHT(H47,1)),""),"|",CHAR(10),"|祝福|",SUBSTITUTE(SUBSTITUTE(SUBSTITUTE(SUBSTITUTE(SUBSTITUTE(SUBSTITUTE(SUBSTITUTE(SUBSTITUTE(J47,"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47&amp;" "&amp;B47&amp;" 指揮官 S",Troops!$A:$A,0)&amp;":AJ"&amp;MATCH(A47&amp;" "&amp;B47&amp;" 指揮官 E",Troops!$A:$A,0))),myConcat(INDIRECT("Troops!AJ"&amp;MATCH(A47&amp;" "&amp;B47&amp;" 指揮官 S",Troops!$A:$A,0)))),CHAR(10),"***兵士",CHAR(10),"|名称|種別|コスト|&gt;|雇用条件|指揮枠|行軍|",CHAR(10),IFERROR(myConcat(INDIRECT("Troops!AJ"&amp;MATCH(A47&amp;" "&amp;B47&amp;" 兵士 S",Troops!$A:$A,0)&amp;":AJ"&amp;MATCH(A47&amp;" "&amp;B47&amp;" 兵士 E",Troops!$A:$A,0))),myConcat(INDIRECT("Troops!AJ"&amp;MATCH(A47&amp;" "&amp;B47&amp;" 指揮官 S",Troops!$A:$A,0)))),"**守備隊",CHAR(10),"|種別|指揮官|兵士|備考|",CHAR(10),IFERROR(myConcat(INDIRECT("Defence!H"&amp;MATCH(A47&amp;" "&amp;B47&amp;" S",Defence!$A:$A,0)&amp;":H"&amp;MATCH(A47&amp;" "&amp;B47&amp;" E",Defence!$A:$A,0))),myConcat(INDIRECT("Defence!H"&amp;MATCH(A47&amp;" "&amp;B47&amp;" S",Defence!$A:$A,0)))),CHAR(10),"**建造物",CHAR(10),"***首都要塞",CHAR(10),"|名称|管理力|指揮官雇用|兵士雇用|食糧庫|守備隊倍率|防壁強度|",CHAR(10),VLOOKUP(L47,Fort!$D:$M,10,FALSE),CHAR(10),"***陸上要塞",CHAR(10),"|名称|建造費|工期|管理力|指揮官雇用|兵士雇用|食糧庫|守備隊倍率|防壁強度|",CHAR(10),IF(R47="",IFERROR(myConcat(INDIRECT("Fort!N"&amp;MATCH(M47&amp;"1",Fort!$A:$A,0)&amp;":N"&amp;MATCH(M47&amp;O47,Fort!$A:$A,0))),myConcat(INDIRECT("Fort!N"&amp;MATCH(N47&amp;"1",Fort!$A:$A,0)))),IFERROR(myConcat(INDIRECT("Fort!O"&amp;MATCH(M47&amp;"1",Fort!$A:$A,0)&amp;":O"&amp;MATCH(M47&amp;O47,Fort!$A:$A,0))),myConcat(INDIRECT("Fort!O"&amp;MATCH(N47&amp;"1",Fort!$A:$A,0))))),CHAR(10),"***水中要塞",CHAR(10),IF(R47="",IFERROR("|名称|建造費|工期|管理力|指揮官雇用|兵士雇用|食糧庫|守備隊倍率|防壁強度|"&amp;CHAR(10)&amp;IFERROR(myConcat(INDIRECT("Fort!N"&amp;MATCH(N47&amp;"1",Fort!$A:$A,0)&amp;":N"&amp;MATCH(N47&amp;P47,Fort!$A:$A,0))),myConcat(INDIRECT("Fort!N"&amp;MATCH(N47&amp;"1",Fort!$A:$A,0)))),"建造不可"),IFERROR("|名称|建造費|工期|管理力|指揮官雇用|兵士雇用|食糧庫|守備隊倍率|防壁強度|"&amp;CHAR(10)&amp;IFERROR(myConcat(INDIRECT("Fort!O"&amp;MATCH(N47&amp;"1",Fort!$A:$A,0)&amp;":O"&amp;MATCH(N47&amp;P47,Fort!$A:$A,0))),myConcat(INDIRECT("Fort!O"&amp;MATCH(N47&amp;"1",Fort!$A:$A,0)))),"建造不可")),CHAR(10),"***研究所と寺院",CHAR(10),"|設備|費用|特殊効果|",CHAR(10),"|研究所|",IF(S47&lt;&gt;500,"''"&amp;S47&amp;"''",S47),"|",T47,"|",CHAR(10),"|寺院|",IF(U47&lt;&gt;400,"''"&amp;U47&amp;"''",U47),"|",V47,"|",CHAR(10),"**魔法",CHAR(10),"***魔法資源",CHAR(10),"|魔法土地|",W47,"|",CHAR(10),"|宝石収入|",SUBSTITUTE(SUBSTITUTE(SUBSTITUTE(SUBSTITUTE(SUBSTITUTE(SUBSTITUTE(SUBSTITUTE(SUBSTITUTE(X47,"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Slave);"),"|",CHAR(10),"|特殊機能|",Y47,"|",CHAR(10),"***魔法技能",CHAR(10),"|名称|雇用|固定魔力|変動魔力|研究力|特殊能力|",CHAR(10),IFERROR(myConcat(INDIRECT("MagicSkill!AM"&amp;MATCH(A47&amp;" "&amp;B47&amp;" S",MagicSkill!$A:$A,0)&amp;":AM"&amp;MATCH(A47&amp;" "&amp;B47&amp;" E",MagicSkill!$A:$A,0))),myConcat(INDIRECT("MagicSkill!AM"&amp;MATCH(A47&amp;" "&amp;B47&amp;" S",MagicSkill!$A:$A,0)))),CHAR(10),"***固有呪文",CHAR(10),IFERROR(CHAR(10)&amp;"|領域|名称|主系統|副系統|消費|使用場面|簡易分類|"&amp;CHAR(10)&amp;IFERROR(myConcat(INDIRECT("NationalSpellWork!E"&amp;MATCH(A47&amp;" "&amp;B47&amp;" S",NationalSpellWork!$A:$A,0)&amp;":E"&amp;MATCH(A47&amp;" "&amp;B47&amp;" E",NationalSpellWork!$A:$A,0))),myConcat(INDIRECT("NationalSpellWork!E"&amp;MATCH(A47&amp;" "&amp;B47&amp;" S",NationalSpellWork!$A:$A,0)))),"なし"),CHAR(10),"***固有アイテム",CHAR(10),IFERROR(IFERROR(myConcat(INDIRECT("NationalItemWork!E"&amp;MATCH(A47&amp;" "&amp;B47&amp;" S",NationalItemWork!$A:$A,0)&amp;":E"&amp;MATCH(A47&amp;" "&amp;B47&amp;" E",NationalItemWork!$A:$A,0))),myConcat(INDIRECT("NationalItemWork!E"&amp;MATCH(A47&amp;" "&amp;B47&amp;" S",NationalItemWork!$A:$A,0)))),"なし"),CHAR(10),"**聖職",CHAR(10),"***支配圏特殊効果",CHAR(10),IF(I47&lt;&gt;"",I47,"なし"),CHAR(10),"***聖職者特殊能力",CHAR(10),IF(K47&lt;&gt;"",K47,"なし"),CHAR(10))</f>
        <v xml:space="preserve">*Machaka, Reign of Sorcerors
Machakaは、国の幸福は王の意思に依存するものと考えられている、古き聖王国です。
王は国における最高位の聖職者ですが、しかし彼がその役目に失敗した場合、彼は生贄として捧げられ、その数多く居る息子、あるいは兄弟の一人に取って代わられます。
王国の聖職者たちは、国の真の統治者です。
宗教的儀式、司法的職務、そして情報収集は、全てEye、Ear、Voice of the Lordによって行われます。
戦争のみは、非宗教的な指揮官に委任されます。
Machakaは、軽歩兵、弓兵、そしてArcoscephaleのそれに次ぐ重歩兵隊を使用します。
Machakaの森では、巨大な蜘蛛が捕獲され、乗り物として使用されます。
他のもう一つの領域、魔法も、聖職者が関わらないままにあります。
村の外に暮らす一介の呪術医らは、聖職者らに不承不承仕えます。
God Forestの深部には、洞窟に満ちた孤立した山があります。
そこには、Machakaの真の有力者、Black Sorcerer、Sorceress、そして彼らのSpider Warriorが住んでいます。
Machakanは暑い州を好みます。
**国勢
|種族|人間|
|経済||
|気候|&amp;ref(Spell/S_Heat.jpg,nolink,25x25,Heat);&amp;ref(Spell/S_Heat.jpg,nolink,25x25,Heat);|
|祝福||
**正規軍
***指揮官
|名称|種別|コスト|&gt;|雇用条件|指揮能力|行軍|
|BGCOLOR(#F5F5F5):Machaka Scout|斥候|&amp;ref(Nation/C_Gold.jpg,nolink,25x25,Gold);25&amp;ref(Nation/C_Resource.jpg,nolink,25x25,Resource);3&amp;ref(Nation/C_Command.jpg,nolink,25x25,Commander Point);1|&amp;ref(Nation/R_Fort.jpg,nolink,25x25,Land Fortress);|||18&amp;ref(Nation/Stealthy.jpg,nolink,25x25,Stealthy (40));&amp;ref(Nation/Forest-Survival.jpg,nolink,25x25,Forest Survival);&amp;ref(Nation/Mountain-Survival.jpg,nolink,25x25,Mountain Survival);|
|~|&gt;|&gt;|&gt;|&gt;|&gt;|BGCOLOR(#F5F5F5):やや軽装な斥候。足が速い一方で隠れるのが下手|
|BGCOLOR(#F5F5F5):Machaka Chief|指揮官|&amp;ref(Nation/C_Gold.jpg,nolink,25x25,Gold);40&amp;ref(Nation/C_Resource.jpg,nolink,25x25,Resource);2&amp;ref(Nation/C_Command.jpg,nolink,25x25,Commander Point);1|&amp;ref(Nation/R_Fort.jpg,nolink,25x25,Land Fortress);||&amp;ref(Nation/Squad.jpg,nolink,25x25,Squad);2&amp;ref(Nation/LivingLead.jpg,nolink,25x25,Leadership);60|18&amp;ref(Nation/Forest-Survival.jpg,nolink,25x25,Forest Survival);|
|~|&gt;|&gt;|&gt;|&gt;|&gt;|BGCOLOR(#F5F5F5):標準的な指揮官。徒歩ながら足が速い|
|BGCOLOR(#F5F5F5):Machaka Commander|指揮官|&amp;ref(Nation/C_Gold.jpg,nolink,25x25,Gold);70&amp;ref(Nation/C_Resource.jpg,nolink,25x25,Resource);27&amp;ref(Nation/C_Command.jpg,nolink,25x25,Commander Point);1|&amp;ref(Nation/R_Fort.jpg,nolink,25x25,Land Fortress);||&amp;ref(Nation/Squad.jpg,nolink,25x25,Squad);3&amp;ref(Nation/LivingLead.jpg,nolink,25x25,Leadership);80|14&amp;ref(Nation/Forest-Survival.jpg,nolink,25x25,Forest Survival);|
|~|&gt;|&gt;|&gt;|&gt;|&gt;|BGCOLOR(#F5F5F5):上位指揮官。この装備としては行軍が早い|
|BGCOLOR(#F5F5F5):Spider Lord|指揮官|&amp;ref(Nation/C_Gold.jpg,nolink,25x25,Gold);110&amp;ref(Nation/C_Resource.jpg,nolink,25x25,Resource);26&amp;ref(Nation/C_Command.jpg,nolink,25x25,Commander Point);1|&amp;ref(Nation/R_Fort.jpg,nolink,25x25,Land Fortress);||&amp;ref(Nation/Squad.jpg,nolink,25x25,Squad);3&amp;ref(Nation/LivingLead.jpg,nolink,25x25,Leadership);80|14&amp;ref(Nation/Forest-Survival.jpg,nolink,25x25,Forest Survival);|
|~|&gt;|&gt;|&gt;|&gt;|&gt;|BGCOLOR(#F5F5F5):騎乗した指揮官。とくに行軍が早いわけではない|
|BGCOLOR(#F5F5F5):Ear of the Lord|聖職者&amp;ref(Nation/Sacred.jpg,nolink,25x25,Sacred);|&amp;ref(Nation/C_Gold.jpg,nolink,25x25,Gold);90&amp;ref(Nation/C_Resource.jpg,nolink,25x25,Resource);3&amp;ref(Nation/C_Command.jpg,nolink,25x25,Commander Point);2|&amp;ref(Nation/R_Fort.jpg,nolink,25x25,Land Fortress);|&amp;ref(Spell/P_Holy.jpg,nolink,25x25,Temple Needed);||18&amp;ref(Nation/Stealthy.jpg,nolink,25x25,Stealthy (60));&amp;ref(Nation/Forest-Survival.jpg,nolink,25x25,Forest Survival);|
|~|&gt;|&gt;|&gt;|&gt;|&gt;|BGCOLOR(#F5F5F5):レベル1の聖職者。密偵も兼任している|
|BGCOLOR(#F5F5F5):Eye of the Lord|聖職者&amp;ref(Nation/Sacred.jpg,nolink,25x25,Sacred);|&amp;ref(Nation/C_Gold.jpg,nolink,25x25,Gold);65&amp;ref(Nation/C_Resource.jpg,nolink,25x25,Resource);4&amp;ref(Nation/C_Command.jpg,nolink,25x25,Commander Point);1|&amp;ref(Nation/R_Fort.jpg,nolink,25x25,Land Fortress);|&amp;ref(Spell/P_Holy.jpg,nolink,25x25,Temple Needed);|&amp;ref(Nation/Squad.jpg,nolink,25x25,Squad);2&amp;ref(Nation/LivingLead.jpg,nolink,25x25,Leadership);40|18&amp;ref(Nation/Forest-Survival.jpg,nolink,25x25,Forest Survival);|
|~|&gt;|&gt;|&gt;|&gt;|&gt;|BGCOLOR(#F5F5F5):レベル1の聖職者。巡回や徴税などの雑務を担う|
|BGCOLOR(#F5F5F5):Voice of the Lord|聖職者&amp;ref(Nation/Sacred.jpg,nolink,25x25,Sacred);|&amp;ref(Nation/C_Gold.jpg,nolink,25x25,Gold);115&amp;ref(Nation/C_Resource.jpg,nolink,25x25,Resource);2&amp;ref(Nation/C_Command.jpg,nolink,25x25,Commander Point);2|&amp;ref(Nation/R_Fort.jpg,nolink,25x25,Land Fortress);|&amp;ref(Spell/P_Holy.jpg,nolink,25x25,Temple Needed);|&amp;ref(Nation/Squad.jpg,nolink,25x25,Squad);3&amp;ref(Nation/LivingLead.jpg,nolink,25x25,Leadership);80|18&amp;ref(Nation/Forest-Survival.jpg,nolink,25x25,Forest Survival);|
|~|&gt;|&gt;|&gt;|&gt;|&gt;|BGCOLOR(#F5F5F5):レベル2の聖職者。指揮官としても優秀|
|BGCOLOR(#F5F5F5):Witch Doctor|魔術師|&amp;ref(Nation/C_Gold.jpg,nolink,25x25,Gold);80&amp;ref(Nation/C_Resource.jpg,nolink,25x25,Resource);1&amp;ref(Nation/C_Command.jpg,nolink,25x25,Commander Point);2|&amp;ref(Nation/R_Fort.jpg,nolink,25x25,Land Fortress);&amp;ref(Nation/R_Forest.jpg,nolink,25x25,Any Forest);|&amp;ref(Spell/P_Research.jpg,nolink,25x25,Lab Needed);|&amp;ref(Nation/Squad.jpg,nolink,25x25,Squad);1&amp;ref(Nation/LivingLead.jpg,nolink,25x25,Leadership);15&amp;ref(Nation/MagicLead.jpg,nolink,25x25,Magic Leadership);10&amp;ref(Nation/UndeadLead.jpg,nolink,25x25,Undead Leadership);30|18&amp;ref(Nation/Forest-Survival.jpg,nolink,25x25,Forest Survival);|
|~|&gt;|&gt;|&gt;|&gt;|&gt;|BGCOLOR(#F5F5F5):火死緑の魔法技能を持つ。研究下手|
|BGCOLOR(#F5F5F5):Sorcerer|魔術師|&amp;ref(Nation/C_Gold.jpg,nolink,25x25,Gold);195&amp;ref(Nation/C_Resource.jpg,nolink,25x25,Resource);1&amp;ref(Nation/C_Command.jpg,nolink,25x25,Commander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Leadership);15+&amp;ref(Nation/UndeadLead.jpg,nolink,25x25,Undead Leadership);30+|18&amp;ref(Nation/Forest-Survival.jpg,nolink,25x25,Forest Survival);|
|~|&gt;|&gt;|&gt;|&gt;|&gt;|BGCOLOR(#F5F5F5):緑火死などの魔法技能を持つ。緑魔法については最優秀|
|BGCOLOR(#F5F5F5):Hunter Lord|指揮官&amp;ref(Nation/Sacred.jpg,nolink,25x25,Sacred);|&amp;ref(Nation/C_Gold.jpg,nolink,25x25,Gold);140&amp;ref(Nation/C_Resource.jpg,nolink,25x25,Resource);36&amp;ref(Nation/C_Command.jpg,nolink,25x25,Commander Point);1|&amp;ref(Nation/R_Capital.jpg,nolink,25x25,National Capital);|&amp;ref(Spell/P_Holy.jpg,nolink,25x25,Temple Needed);|&amp;ref(Nation/Squad.jpg,nolink,25x25,Squad);2&amp;ref(Nation/LivingLead.jpg,nolink,25x25,Leadership);40|16&amp;ref(Nation/Forest-Survival.jpg,nolink,25x25,Forest Survival);|
|~|&gt;|&gt;|&gt;|&gt;|&gt;|BGCOLOR(#F5F5F5):神聖な指揮官。戦闘力は高いが指揮はむしろ下手|
|BGCOLOR(#F5F5F5):Black Sorcerer|魔術師|&amp;ref(Nation/C_Gold.jpg,nolink,25x25,Gold);210&amp;ref(Nation/C_Resource.jpg,nolink,25x25,Resource);6&amp;ref(Nation/C_Command.jpg,nolink,25x25,Commander Point);4|&amp;ref(Nation/R_Capital.jpg,nolink,25x25,National Capital);|&amp;ref(Spell/P_Research.jpg,nolink,25x25,Lab Needed);|&amp;ref(Nation/Squad.jpg,nolink,25x25,Squad);1&amp;ref(Nation/LivingLead.jpg,nolink,25x25,Leadership);20+&amp;ref(Nation/MagicLead.jpg,nolink,25x25,Magic Leadership);20+&amp;ref(Nation/UndeadLead.jpg,nolink,25x25,Undead Leadership);30+|12&amp;ref(Nation/Forest-Survival.jpg,nolink,25x25,Forest Survival);|
|~|&gt;|&gt;|&gt;|&gt;|&gt;|BGCOLOR(#F5F5F5):火、地、死などの魔法技能を持つ。倒されても蜘蛛となり生存を図る|
|BGCOLOR(#F5F5F5):Sorceress|魔術師|&amp;ref(Nation/C_Gold.jpg,nolink,25x25,Gold);85&amp;ref(Nation/C_Resource.jpg,nolink,25x25,Resource);1&amp;ref(Nation/C_Command.jpg,nolink,25x25,Commander Point);2|&amp;ref(Nation/R_Capital.jpg,nolink,25x25,National Capital);|&amp;ref(Spell/P_Research.jpg,nolink,25x25,Lab Needed);|&amp;ref(Nation/Squad.jpg,nolink,25x25,Squad);1&amp;ref(Nation/LivingLead.jpg,nolink,25x25,Leadership);15+&amp;ref(Nation/MagicLead.jpg,nolink,25x25,Magic Leadership);10+&amp;ref(Nation/UndeadLead.jpg,nolink,25x25,Undead Leadership);30+|18&amp;ref(Nation/Forest-Survival.jpg,nolink,25x25,Forest Survival);|
|~|&gt;|&gt;|&gt;|&gt;|&gt;|BGCOLOR(#F5F5F5):火、地、死などの魔法技能を持つ。支配圏内では蜘蛛を集める|
|BGCOLOR(#F5F5F5):Bane Spider|暗殺者|&amp;ref(Nation/C_Gold.jpg,nolink,25x25,Gold);110&amp;ref(Nation/C_Resource.jpg,nolink,25x25,Resource);38&amp;ref(Nation/C_Command.jpg,nolink,25x25,Commander Point);1|&amp;ref(Nation/R_Capital.jpg,nolink,25x25,National Capital);||&amp;ref(Nation/Squad.jpg,nolink,25x25,Squad);1&amp;ref(Nation/LivingLead.jpg,nolink,25x25,Leadership);10|12&amp;ref(Nation/Stealthy.jpg,nolink,25x25,Stealthy (50));&amp;ref(Nation/Forest-Survival.jpg,nolink,25x25,Forest Survival);|
|~|&gt;|&gt;|&gt;|&gt;|&gt;|BGCOLOR(#F5F5F5):重装備で魔法武器を備える暗殺者。包囲中の要塞にも入り込む|
***兵士
|名称|種別|コスト|&gt;|雇用条件|指揮枠|行軍|
|BGCOLOR(#F5F5F5):Pygmy|射手|&amp;ref(Nation/C_Gold.jpg,nolink,25x25,Gold);5&amp;ref(Nation/C_Resource.jpg,nolink,25x25,Resource);2&amp;ref(Nation/C_Recruitment.jpg,nolink,25x25,Recruitment Point);2|&amp;ref(Nation/R_Fort.jpg,nolink,25x25,Land Fortress);||&amp;ref(Nation/LivingLead.jpg,nolink,25x25,Living);|14&amp;ref(Nation/Forest-Survival.jpg,nolink,25x25,Forest Survival);|
|~|&gt;|&gt;|&gt;|&gt;|&gt;|BGCOLOR(#F5F5F5):小人の射手。小さいだけに弱いが数は出せる|
|BGCOLOR(#F5F5F5):Machaka Militia|歩兵|&amp;ref(Nation/C_Gold.jpg,nolink,25x25,Gold);7&amp;ref(Nation/C_Resource.jpg,nolink,25x25,Resource);2&amp;ref(Nation/C_Recruitment.jpg,nolink,25x25,Recruitment Point);3|&amp;ref(Nation/R_Fort.jpg,nolink,25x25,Land Fortress);||&amp;ref(Nation/LivingLead.jpg,nolink,25x25,Living);|12&amp;ref(Nation/Forest-Survival.jpg,nolink,25x25,Forest Survival);|
|~|&gt;|&gt;|&gt;|&gt;|&gt;|BGCOLOR(#F5F5F5):槍を持つ民兵。丸裸のため民兵としても格別の安さと弱さ|
|BGCOLOR(#F5F5F5):Machaka Archer|射手|&amp;ref(Nation/C_Gold.jpg,nolink,25x25,Gold);10&amp;ref(Nation/C_Resource.jpg,nolink,25x25,Resource);3&amp;ref(Nation/C_Recruitment.jpg,nolink,25x25,Recruitment Point);9|&amp;ref(Nation/R_Fort.jpg,nolink,25x25,Land Fortress);||&amp;ref(Nation/LivingLead.jpg,nolink,25x25,Living);|16&amp;ref(Nation/Forest-Survival.jpg,nolink,25x25,Forest Survival);|
|~|&gt;|&gt;|&gt;|&gt;|&gt;|BGCOLOR(#F5F5F5):短弓を使う弓兵。性能は平凡だが安価で数を溜めやすい|
|BGCOLOR(#F5F5F5):Machaka Warrior|歩兵|&amp;ref(Nation/C_Gold.jpg,nolink,25x25,Gold);10&amp;ref(Nation/C_Resource.jpg,nolink,25x25,Resource);3&amp;ref(Nation/C_Recruitment.jpg,nolink,25x25,Recruitment Point);9|&amp;ref(Nation/R_Fort.jpg,nolink,25x25,Land Fortress);||&amp;ref(Nation/LivingLead.jpg,nolink,25x25,Living);|16&amp;ref(Nation/Forest-Survival.jpg,nolink,25x25,Forest Survival);|
|~|&gt;|&gt;|&gt;|&gt;|&gt;|BGCOLOR(#F5F5F5):槍、投槍、皮盾を持つ軽歩兵。防具が盾のみのため非常に脆い|
|BGCOLOR(#F5F5F5):Machaka Warrior|歩兵|&amp;ref(Nation/C_Gold.jpg,nolink,25x25,Gold);10&amp;ref(Nation/C_Resource.jpg,nolink,25x25,Resource);4&amp;ref(Nation/C_Recruitment.jpg,nolink,25x25,Recruitment Point);9|&amp;ref(Nation/R_Fort.jpg,nolink,25x25,Land Fortress);||&amp;ref(Nation/LivingLead.jpg,nolink,25x25,Living);|16&amp;ref(Nation/Forest-Survival.jpg,nolink,25x25,Forest Survival);|
|~|&gt;|&gt;|&gt;|&gt;|&gt;|BGCOLOR(#F5F5F5):長槍と皮盾を持つ軽歩兵。やはり脆いが攻撃力は槍にしては高い|
|BGCOLOR(#F5F5F5):Machaka Hoplite|歩兵|&amp;ref(Nation/C_Gold.jpg,nolink,25x25,Gold);14&amp;ref(Nation/C_Resource.jpg,nolink,25x25,Resource);27&amp;ref(Nation/C_Recruitment.jpg,nolink,25x25,Recruitment Point);18|&amp;ref(Nation/R_Fort.jpg,nolink,25x25,Land Fortress);||&amp;ref(Nation/LivingLead.jpg,nolink,25x25,Living);|12&amp;ref(Nation/Forest-Survival.jpg,nolink,25x25,Forest Survival);|
|~|&gt;|&gt;|&gt;|&gt;|&gt;|BGCOLOR(#F5F5F5):長槍と大皮盾を持つ重歩兵。下位より格段に丈夫で隊列の密度も高い|
|BGCOLOR(#F5F5F5):Spider Rider|騎兵|&amp;ref(Nation/C_Gold.jpg,nolink,25x25,Gold);25&amp;ref(Nation/C_Resource.jpg,nolink,25x25,Resource);4&amp;ref(Nation/C_Recruitment.jpg,nolink,25x25,Recruitment Point);36|&amp;ref(Nation/R_Fort.jpg,nolink,25x25,Land Fortress);||&amp;ref(Nation/LivingLead.jpg,nolink,25x25,Living);|16&amp;ref(Nation/Forest-Survival.jpg,nolink,25x25,Forest Survival);|
|~|&gt;|&gt;|&gt;|&gt;|&gt;|BGCOLOR(#F5F5F5):槍と短弓を持つ軽騎兵。遠近共に手数が多いが脆く大きすぎる|
|BGCOLOR(#F5F5F5):Spider Knight|騎兵|&amp;ref(Nation/C_Gold.jpg,nolink,25x25,Gold);35&amp;ref(Nation/C_Resource.jpg,nolink,25x25,Resource);26&amp;ref(Nation/C_Recruitment.jpg,nolink,25x25,Recruitment Point);46|&amp;ref(Nation/R_Fort.jpg,nolink,25x25,Land Fortress);||&amp;ref(Nation/LivingLead.jpg,nolink,25x25,Living);|12&amp;ref(Nation/Forest-Survival.jpg,nolink,25x25,Forest Survival);|
|~|&gt;|&gt;|&gt;|&gt;|&gt;|BGCOLOR(#F5F5F5):槍と盾を持つ重騎兵。性能は悪くないがやはり大きすぎる|
|BGCOLOR(#F5F5F5):Black Hunter|騎兵&amp;ref(Nation/Sacred.jpg,nolink,25x25,Sacred);|&amp;ref(Nation/C_Gold.jpg,nolink,25x25,Gold);115&amp;ref(Nation/C_Resource.jpg,nolink,25x25,Resource);36&amp;ref(Nation/C_Recruitment.jpg,nolink,25x25,Recruitment Point);46|&amp;ref(Nation/R_Capital.jpg,nolink,25x25,National Capital);|&amp;ref(Spell/P_Holy.jpg,nolink,25x25,Temple Needed);|&amp;ref(Nation/LivingLead.jpg,nolink,25x25,Living);|14&amp;ref(Nation/Forest-Survival.jpg,nolink,25x25,Forest Survival);|
|~|&gt;|&gt;|&gt;|&gt;|&gt;|BGCOLOR(#F5F5F5):槍、突撃槍、盾を持つ重騎兵。倒されると残る蜘蛛を首都に戻すと乗り手が補充される|
|BGCOLOR(#F5F5F5):Spider Archer|射手|&amp;ref(Nation/C_Gold.jpg,nolink,25x25,Gold);12&amp;ref(Nation/C_Resource.jpg,nolink,25x25,Resource);4&amp;ref(Nation/C_Recruitment.jpg,nolink,25x25,Recruitment Point);20|&amp;ref(Nation/R_Capital.jpg,nolink,25x25,National Capital);&amp;ref(Nation/R_Forest.jpg,nolink,25x25,Any Forest);||&amp;ref(Nation/LivingLead.jpg,nolink,25x25,Living);|16&amp;ref(Nation/Forest-Survival.jpg,nolink,25x25,Forest Survival);|
|~|&gt;|&gt;|&gt;|&gt;|&gt;|BGCOLOR(#F5F5F5):毒矢を使う弓兵。傷さえ付けられる相手に対してなら侮れない|
|BGCOLOR(#F5F5F5):Spider Warrior|歩兵|&amp;ref(Nation/C_Gold.jpg,nolink,25x25,Gold);25&amp;ref(Nation/C_Resource.jpg,nolink,25x25,Resource);36&amp;ref(Nation/C_Recruitment.jpg,nolink,25x25,Recruitment Point);31|&amp;ref(Nation/R_Capital.jpg,nolink,25x25,National Capital);||&amp;ref(Nation/LivingLead.jpg,nolink,25x25,Living);|10&amp;ref(Nation/Stealthy.jpg,nolink,25x25,Stealthy (40));&amp;ref(Nation/Forest-Survival.jpg,nolink,25x25,Forest Survival);|
|~|&gt;|&gt;|&gt;|&gt;|&gt;|BGCOLOR(#F5F5F5):曲刀と短剣を持つ重歩兵。丈夫で手数が多く潜伏もできる|
|BGCOLOR(#F5F5F5):Great Spider|魔獣|&amp;ref(Nation/C_Gold.jpg,nolink,25x25,Gold);0&amp;ref(Nation/C_Resource.jpg,nolink,25x25,Resource);1&amp;ref(Nation/C_Recruitment.jpg,nolink,25x25,Recruitment Point);2|&amp;ref(Nation/Dominion-Monster-Summoner.jpg,nolink,25x25,Dominion Monster Summoner (Free));||&amp;ref(Nation/LivingLead.jpg,nolink,25x25,Living);&amp;ref(Nation/Animal.jpg,nolink,25x25,Animal);&amp;ref(Nation/Undisciplined.jpg,nolink,25x25,Undisciplined);|16&amp;ref(Nation/Forest-Survival.jpg,nolink,25x25,Forest Survival);|
|~|&gt;|&gt;|&gt;|&gt;|&gt;|BGCOLOR(#F5F5F5):致命的な毒と捕縛用の糸を持つ大蜘蛛。蜘蛛騎兵が倒された後にも残る|
**守備隊
|種別|指揮官|兵士|備考|
|陸上下位|Machaka Chief|Machaka Militia:30　Machaka Warrior:10|Warriorは投槍装備|
|陸上上位|Machaka Commander|Machaka Hoplite:10||
|陸上要塞|Machaka Commander|Machaka Archer:15||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|魔法土地|God Forest, God Mountain|
|宝石収入|&amp;ref(Spell/V_Fire.jpg,nolink,25x25,Fire Gem);1&amp;ref(Spell/V_Earth.jpg,nolink,25x25,Earth Gem);2&amp;ref(Spell/V_Nature.jpg,nolink,25x25,Nature Gem);2|
|特殊機能||
***魔法技能
|名称|雇用|固定魔力|変動魔力|研究力|特殊能力|
|Ear of the Lord|&amp;ref(Nation/R_Fort.jpg,nolink,25x25,Land Fortress);|&amp;ref(Spell/P_Holy.jpg,nolink,25x25,Holy);1|||&amp;ref(Nation/Sacred.jpg,nolink,25x25,Sacred);|
|Eye of the Lord|&amp;ref(Nation/R_Fort.jpg,nolink,25x25,Land Fortress);|&amp;ref(Spell/P_Holy.jpg,nolink,25x25,Holy);1|||&amp;ref(Nation/Sacred.jpg,nolink,25x25,Sacred);|
|Voice of the Lord|&amp;ref(Nation/R_Fort.jpg,nolink,25x25,Land Fortress);|&amp;ref(Spell/P_Holy.jpg,nolink,25x25,Holy);2|||&amp;ref(Nation/Sacred.jpg,nolink,25x25,Sacred);|
|Witch Doctor|&amp;ref(Nation/R_Fort.jpg,nolink,25x25,Land Fortress);&amp;ref(Nation/R_Forest.jpg,nolink,25x25,Any Forest);|&amp;ref(Spell/P_Fire.jpg,nolink,25x25,Fire);1&amp;ref(Spell/P_Death.jpg,nolink,25x25,Death);1&amp;ref(Spell/P_Nature.jpg,nolink,25x25,Nature);1||&amp;ref(Spell/P_Research.jpg,nolink,25x25,Research);7|&amp;ref(Nation/Inept-Researcher.jpg,nolink,25x25,Inept Researcher (-4));|
|Sorcerer|&amp;ref(Nation/R_Fort.jpg,nolink,25x25,Land Fortress);|&amp;ref(Spell/P_Fire.jpg,nolink,25x25,Fire);1&amp;ref(Spell/P_Death.jpg,nolink,25x25,Death);1&amp;ref(Spell/P_Nature.jpg,nolink,25x25,Nature);2|&amp;ref(Spell/P_Fire.jpg,nolink,25x25,Fire);&amp;ref(Spell/P_Earth.jpg,nolink,25x25,Earth);&amp;ref(Spell/P_Death.jpg,nolink,25x25,Death);&amp;ref(Spell/P_Nature.jpg,nolink,25x25,Nature);+1:100%|&amp;ref(Spell/P_Research.jpg,nolink,25x25,Research);15||
|Black Sorcerer|&amp;ref(Nation/R_Capital.jpg,nolink,25x25,National Capital);|&amp;ref(Spell/P_Fire.jpg,nolink,25x25,Fire);2&amp;ref(Spell/P_Earth.jpg,nolink,25x25,Earth);2&amp;ref(Spell/P_Death.jpg,nolink,25x25,Death);1|&amp;ref(Spell/P_Fire.jpg,nolink,25x25,Fire);&amp;ref(Spell/P_Earth.jpg,nolink,25x25,Earth);&amp;ref(Spell/P_Death.jpg,nolink,25x25,Death);&amp;ref(Spell/P_Nature.jpg,nolink,25x25,Nature);+1:100%&amp;br;&amp;ref(Spell/P_Fire.jpg,nolink,25x25,Fire);&amp;ref(Spell/P_Earth.jpg,nolink,25x25,Earth);&amp;ref(Spell/P_Death.jpg,nolink,25x25,Death);&amp;ref(Spell/P_Nature.jpg,nolink,25x25,Nature);+1:10%|&amp;ref(Spell/P_Research.jpg,nolink,25x25,Research);17+||
|Sorceress|&amp;ref(Nation/R_Capital.jpg,nolink,25x25,National Capital);|&amp;ref(Spell/P_Fire.jpg,nolink,25x25,Fire);1&amp;ref(Spell/P_Earth.jpg,nolink,25x25,Earth);1&amp;ref(Spell/P_Death.jpg,nolink,25x25,Death);1|&amp;ref(Spell/P_Fire.jpg,nolink,25x25,Fire);&amp;ref(Spell/P_Earth.jpg,nolink,25x25,Earth);&amp;ref(Spell/P_Death.jpg,nolink,25x25,Death);&amp;ref(Spell/P_Nature.jpg,nolink,25x25,Nature);+1:10%|&amp;ref(Spell/P_Research.jpg,nolink,25x25,Research);11+||
***固有呪文
|領域|名称|主系統|副系統|消費|使用場面|簡易分類|
|Conjuration Lv3|Herd of Elephants|&amp;ref(Spell/P_Nature.jpg,nolink,25x25,Nature);2||&amp;ref(Spell/V_Nature.jpg,nolink,25x25,Nature Gem);25|儀式/陸上専用|兵士召喚|
|~|~|&gt;|&gt;|&gt;|&gt;|敵を蹂躙する臆病な巨大生物Elephantを5+体召喚します|
|Conjuration Lv3|Pride of Lions|&amp;ref(Spell/P_Nature.jpg,nolink,25x25,Nature);2||&amp;ref(Spell/V_Nature.jpg,nolink,25x25,Nature Gem);10|儀式/陸上専用|兵士召喚|
|~|~|&gt;|&gt;|&gt;|&gt;|敏捷なLionを10+体召喚します|
***固有アイテム
なし
**聖職
***支配圏特殊効果
なし
***聖職者特殊能力
なし
</v>
      </c>
    </row>
    <row r="48" spans="1:29" x14ac:dyDescent="0.15">
      <c r="A48" t="s">
        <v>2969</v>
      </c>
      <c r="B48" t="s">
        <v>2988</v>
      </c>
      <c r="C48" t="s">
        <v>2989</v>
      </c>
      <c r="D48" t="s">
        <v>3094</v>
      </c>
      <c r="E48" s="10" t="s">
        <v>10289</v>
      </c>
      <c r="F48" s="10" t="s">
        <v>10280</v>
      </c>
      <c r="G48" s="10" t="s">
        <v>10281</v>
      </c>
      <c r="I48" t="s">
        <v>10282</v>
      </c>
      <c r="J48" t="s">
        <v>10283</v>
      </c>
      <c r="L48" t="s">
        <v>10284</v>
      </c>
      <c r="M48" t="s">
        <v>10285</v>
      </c>
      <c r="O48">
        <v>3</v>
      </c>
      <c r="S48">
        <v>500</v>
      </c>
      <c r="U48">
        <v>400</v>
      </c>
      <c r="W48" t="s">
        <v>10286</v>
      </c>
      <c r="X48" t="s">
        <v>10287</v>
      </c>
      <c r="Y48" t="s">
        <v>10288</v>
      </c>
      <c r="Z48" t="str">
        <f t="shared" si="0"/>
        <v>|BGCOLOR(#FDFDFD):[[&amp;ref(Agartha.jpg,nolink,50x65,Agartha, Golem Cult);&gt;./Agartha]]</v>
      </c>
      <c r="AA48" t="str">
        <f t="shared" ca="1" si="3"/>
        <v>|BGCOLOR(#FAEBD7):[[''Agartha''&gt;./Agartha]]</v>
      </c>
      <c r="AB48"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v>
      </c>
      <c r="AC48" t="str">
        <f ca="1">CONCATENATE("*",B48,", ",C48,CHAR(10),E48,CHAR(10),"**国勢",CHAR(10),"|種族|",F48,"|",CHAR(10),"|経済|",G48,"|",CHAR(10),"|気候|",IF(H48&lt;&gt;"",REPT(SUBSTITUTE(SUBSTITUTE(LEFT(H48,4),"Heat","&amp;ref(Spell/S_Heat.jpg,nolink,25x25,Heat);"),"Cold","&amp;ref(Spell/S_Cold.jpg,nolink,25x25,Cold);"),RIGHT(H48,1)),""),"|",CHAR(10),"|祝福|",SUBSTITUTE(SUBSTITUTE(SUBSTITUTE(SUBSTITUTE(SUBSTITUTE(SUBSTITUTE(SUBSTITUTE(SUBSTITUTE(J48,"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48&amp;" "&amp;B48&amp;" 指揮官 S",Troops!$A:$A,0)&amp;":AJ"&amp;MATCH(A48&amp;" "&amp;B48&amp;" 指揮官 E",Troops!$A:$A,0))),myConcat(INDIRECT("Troops!AJ"&amp;MATCH(A48&amp;" "&amp;B48&amp;" 指揮官 S",Troops!$A:$A,0)))),CHAR(10),"***兵士",CHAR(10),"|名称|種別|コスト|&gt;|雇用条件|指揮枠|行軍|",CHAR(10),IFERROR(myConcat(INDIRECT("Troops!AJ"&amp;MATCH(A48&amp;" "&amp;B48&amp;" 兵士 S",Troops!$A:$A,0)&amp;":AJ"&amp;MATCH(A48&amp;" "&amp;B48&amp;" 兵士 E",Troops!$A:$A,0))),myConcat(INDIRECT("Troops!AJ"&amp;MATCH(A48&amp;" "&amp;B48&amp;" 指揮官 S",Troops!$A:$A,0)))),"**守備隊",CHAR(10),"|種別|指揮官|兵士|備考|",CHAR(10),IFERROR(myConcat(INDIRECT("Defence!H"&amp;MATCH(A48&amp;" "&amp;B48&amp;" S",Defence!$A:$A,0)&amp;":H"&amp;MATCH(A48&amp;" "&amp;B48&amp;" E",Defence!$A:$A,0))),myConcat(INDIRECT("Defence!H"&amp;MATCH(A48&amp;" "&amp;B48&amp;" S",Defence!$A:$A,0)))),CHAR(10),"**建造物",CHAR(10),"***首都要塞",CHAR(10),"|名称|管理力|指揮官雇用|兵士雇用|食糧庫|守備隊倍率|防壁強度|",CHAR(10),VLOOKUP(L48,Fort!$D:$M,10,FALSE),CHAR(10),"***陸上要塞",CHAR(10),"|名称|建造費|工期|管理力|指揮官雇用|兵士雇用|食糧庫|守備隊倍率|防壁強度|",CHAR(10),IF(R48="",IFERROR(myConcat(INDIRECT("Fort!N"&amp;MATCH(M48&amp;"1",Fort!$A:$A,0)&amp;":N"&amp;MATCH(M48&amp;O48,Fort!$A:$A,0))),myConcat(INDIRECT("Fort!N"&amp;MATCH(N48&amp;"1",Fort!$A:$A,0)))),IFERROR(myConcat(INDIRECT("Fort!O"&amp;MATCH(M48&amp;"1",Fort!$A:$A,0)&amp;":O"&amp;MATCH(M48&amp;O48,Fort!$A:$A,0))),myConcat(INDIRECT("Fort!O"&amp;MATCH(N48&amp;"1",Fort!$A:$A,0))))),CHAR(10),"***水中要塞",CHAR(10),IF(R48="",IFERROR("|名称|建造費|工期|管理力|指揮官雇用|兵士雇用|食糧庫|守備隊倍率|防壁強度|"&amp;CHAR(10)&amp;IFERROR(myConcat(INDIRECT("Fort!N"&amp;MATCH(N48&amp;"1",Fort!$A:$A,0)&amp;":N"&amp;MATCH(N48&amp;P48,Fort!$A:$A,0))),myConcat(INDIRECT("Fort!N"&amp;MATCH(N48&amp;"1",Fort!$A:$A,0)))),"建造不可"),IFERROR("|名称|建造費|工期|管理力|指揮官雇用|兵士雇用|食糧庫|守備隊倍率|防壁強度|"&amp;CHAR(10)&amp;IFERROR(myConcat(INDIRECT("Fort!O"&amp;MATCH(N48&amp;"1",Fort!$A:$A,0)&amp;":O"&amp;MATCH(N48&amp;P48,Fort!$A:$A,0))),myConcat(INDIRECT("Fort!O"&amp;MATCH(N48&amp;"1",Fort!$A:$A,0)))),"建造不可")),CHAR(10),"***研究所と寺院",CHAR(10),"|設備|費用|特殊効果|",CHAR(10),"|研究所|",IF(S48&lt;&gt;500,"''"&amp;S48&amp;"''",S48),"|",T48,"|",CHAR(10),"|寺院|",IF(U48&lt;&gt;400,"''"&amp;U48&amp;"''",U48),"|",V48,"|",CHAR(10),"**魔法",CHAR(10),"***魔法資源",CHAR(10),"|魔法土地|",W48,"|",CHAR(10),"|宝石収入|",SUBSTITUTE(SUBSTITUTE(SUBSTITUTE(SUBSTITUTE(SUBSTITUTE(SUBSTITUTE(SUBSTITUTE(SUBSTITUTE(X48,"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Slave);"),"|",CHAR(10),"|特殊機能|",Y48,"|",CHAR(10),"***魔法技能",CHAR(10),"|名称|雇用|固定魔力|変動魔力|研究力|特殊能力|",CHAR(10),IFERROR(myConcat(INDIRECT("MagicSkill!AM"&amp;MATCH(A48&amp;" "&amp;B48&amp;" S",MagicSkill!$A:$A,0)&amp;":AM"&amp;MATCH(A48&amp;" "&amp;B48&amp;" E",MagicSkill!$A:$A,0))),myConcat(INDIRECT("MagicSkill!AM"&amp;MATCH(A48&amp;" "&amp;B48&amp;" S",MagicSkill!$A:$A,0)))),CHAR(10),"***固有呪文",CHAR(10),IFERROR(CHAR(10)&amp;"|領域|名称|主系統|副系統|消費|使用場面|簡易分類|"&amp;CHAR(10)&amp;IFERROR(myConcat(INDIRECT("NationalSpellWork!E"&amp;MATCH(A48&amp;" "&amp;B48&amp;" S",NationalSpellWork!$A:$A,0)&amp;":E"&amp;MATCH(A48&amp;" "&amp;B48&amp;" E",NationalSpellWork!$A:$A,0))),myConcat(INDIRECT("NationalSpellWork!E"&amp;MATCH(A48&amp;" "&amp;B48&amp;" S",NationalSpellWork!$A:$A,0)))),"なし"),CHAR(10),"***固有アイテム",CHAR(10),IFERROR(IFERROR(myConcat(INDIRECT("NationalItemWork!E"&amp;MATCH(A48&amp;" "&amp;B48&amp;" S",NationalItemWork!$A:$A,0)&amp;":E"&amp;MATCH(A48&amp;" "&amp;B48&amp;" E",NationalItemWork!$A:$A,0))),myConcat(INDIRECT("NationalItemWork!E"&amp;MATCH(A48&amp;" "&amp;B48&amp;" S",NationalItemWork!$A:$A,0)))),"なし"),CHAR(10),"**聖職",CHAR(10),"***支配圏特殊効果",CHAR(10),IF(I48&lt;&gt;"",I48,"なし"),CHAR(10),"***聖職者特殊能力",CHAR(10),IF(K48&lt;&gt;"",K48,"なし"),CHAR(10))</f>
        <v xml:space="preserve">*Agartha, Golem Cult
Roots of the Earthの下にある暗き洞穴には、奇妙な単眼の人型種族が進化しました。
太陽に触れられることなく、彼らはPale Oneとして人間に知られるようになりました。
人間たちがこれらの青白き巨人たちに初めて出会った時、それは戦争でした。
Pale Oneの偽りの神が打ち破られたことで、古代の封印は崩れ、そして膨大なる破壊の力が解放されました。
Pale Oneはほぼ壊滅し、そして人間たちはAgarthaの洞穴へと侵入することができました。
そこで、彼らは素晴らしい富と、古代の秘密を発見しました。
人間たちはPale Oneに代わり、そして今ではAgarthaの住民の大部分は、大きな目を持つ青白い皮膚の人間です。
Ancient Oneが残した全てのものは、人間によって崇拝されるようになりました。
古代の彫像は、Agarthaのゴーレム崇拝の魔法神官、Golem Crafterによって魔法をかけられ、命を吹き込まれます。
少数のOracleの生き残りはその崇拝を導き、過去の時代の記憶を維持しています。
**国勢
|種族|人間、青白き者|
|経済|洞窟の要塞に税収/資源ボーナス|
|気候||
|祝福|&amp;ref(Spell/P_Earth.jpg,nolink,30x30,Earth);+1|
**正規軍
***指揮官
|名称|種別|コスト|&gt;|雇用条件|指揮能力|行軍|
|BGCOLOR(#F5F5F5):Agarthan 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|~|&gt;|&gt;|&gt;|&gt;|&gt;|BGCOLOR(#F5F5F5):ほぼ標準通りの斥候。暗視能力を活かす機会には恵まれない|
|BGCOLOR(#F5F5F5):Cave Captain|指揮官|&amp;ref(Nation/C_Gold.jpg,nolink,25x25,Gold);70&amp;ref(Nation/C_Resource.jpg,nolink,25x25,Resource);22&amp;ref(Nation/C_Command.jpg,nolink,25x25,Commander Point);1|&amp;ref(Nation/R_Fort.jpg,nolink,25x25,Land Fortress);||&amp;ref(Nation/Squad.jpg,nolink,25x25,Squad);3&amp;ref(Nation/LivingLead.jpg,nolink,25x25,Leadership);80|12|
|~|&gt;|&gt;|&gt;|&gt;|&gt;|BGCOLOR(#F5F5F5):標準的な指揮官。守りが硬く流れ弾に強い|
|BGCOLOR(#F5F5F5):Troglodyte Trainer|指揮官|&amp;ref(Nation/C_Gold.jpg,nolink,25x25,Gold);45&amp;ref(Nation/C_Resource.jpg,nolink,25x25,Resource);15&amp;ref(Nation/C_Command.jpg,nolink,25x25,Commander Point);1|&amp;ref(Nation/R_Fort.jpg,nolink,25x25,Land Fortress);||&amp;ref(Nation/Squad.jpg,nolink,25x25,Squad);1&amp;ref(Nation/LivingLead.jpg,nolink,25x25,Leadership);20&amp;ref(Item/Taskmaster.jpg,nolink,25x25,Taskmaster (+2));&amp;ref(Item/Beastmaster.jpg,nolink,25x25,Beastmaster (+2));|14|
|~|&gt;|&gt;|&gt;|&gt;|&gt;|BGCOLOR(#F5F5F5):動物や奴隷を担当する指揮官。指揮上限は低い|
|BGCOLOR(#F5F5F5):Pale One Captain|指揮官|&amp;ref(Nation/C_Gold.jpg,nolink,25x25,Gold);45&amp;ref(Nation/C_Resource.jpg,nolink,25x25,Resource);20&amp;ref(Nation/C_Command.jpg,nolink,25x25,Commander Point);1|&amp;ref(Nation/R_Fort.jpg,nolink,25x25,Land Fortress);&amp;ref(Nation/R_Cave.jpg,nolink,25x25,Any Cave);||&amp;ref(Nation/Squad.jpg,nolink,25x25,Squad);2&amp;ref(Nation/LivingLead.jpg,nolink,25x25,Leadership);60&amp;ref(Item/Inspirational.jpg,nolink,25x25,Inspirational (+1));|10&amp;ref(Nation/Amphibian.jpg,nolink,25x25,Amphibian);|
|~|&gt;|&gt;|&gt;|&gt;|&gt;|BGCOLOR(#F5F5F5):水陸両棲の指揮官。指揮上限はやや劣る|
|BGCOLOR(#F5F5F5):Attendant of the Oracles|聖職者&amp;ref(Nation/Sacred.jpg,nolink,25x25,Sacred);|&amp;ref(Nation/C_Gold.jpg,nolink,25x25,Gold);45&amp;ref(Nation/C_Resource.jpg,nolink,25x25,Resource);1&amp;ref(Nation/C_Command.jpg,nolink,25x25,Commander Point);1|&amp;ref(Nation/R_Fort.jpg,nolink,25x25,Land Fortress);|&amp;ref(Spell/P_Holy.jpg,nolink,25x25,Temple Needed);|&amp;ref(Nation/Squad.jpg,nolink,25x25,Squad);1&amp;ref(Nation/LivingLead.jpg,nolink,25x25,Leadership);10&amp;ref(Nation/MagicLead.jpg,nolink,25x25,Magic Leadership);10|16|
|~|&gt;|&gt;|&gt;|&gt;|&gt;|BGCOLOR(#F5F5F5):レベル1の聖職者。魔力はないが少数の魔法生物を率いる|
|BGCOLOR(#F5F5F5):Earth Reader|聖職者&amp;ref(Nation/Sacred.jpg,nolink,25x25,Sacred);|&amp;ref(Nation/C_Gold.jpg,nolink,25x25,Gold);80&amp;ref(Nation/C_Resource.jpg,nolink,25x25,Resource);1&amp;ref(Nation/C_Command.jpg,nolink,25x25,Commander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Leadership);15|16|
|~|&gt;|&gt;|&gt;|&gt;|&gt;|BGCOLOR(#F5F5F5):レベル2の聖職者。地の魔法技能を持つ占師でもある|
|BGCOLOR(#F5F5F5):Golem Crafter|聖職者&amp;ref(Nation/Sacred.jpg,nolink,25x25,Sacred);|&amp;ref(Nation/C_Gold.jpg,nolink,25x25,Gold);210&amp;ref(Nation/C_Resource.jpg,nolink,25x25,Resource);2&amp;ref(Nation/C_Command.jpg,nolink,25x25,Commander Point);2|&amp;ref(Nation/R_Fort.jpg,nolink,25x25,Land Fortress);|&amp;ref(Spell/P_Research.jpg,nolink,25x25,Lab Needed);&amp;ref(Spell/P_Holy.jpg,nolink,25x25,Temple Needed);|&amp;ref(Nation/Squad.jpg,nolink,25x25,Squad);2&amp;ref(Nation/LivingLead.jpg,nolink,25x25,Leadership);45&amp;ref(Nation/MagicLead.jpg,nolink,25x25,Magic Leadership);30|14|
|~|&gt;|&gt;|&gt;|&gt;|&gt;|BGCOLOR(#F5F5F5):レベル1の聖職者。地、火、水の魔法技能を持つ|
|BGCOLOR(#F5F5F5):Ancient Lord|指揮官&amp;ref(Nation/Sacred.jpg,nolink,25x25,Sacred);|&amp;ref(Nation/C_Gold.jpg,nolink,25x25,Gold);125&amp;ref(Nation/C_Resource.jpg,nolink,25x25,Resource);23&amp;ref(Nation/C_Command.jpg,nolink,25x25,Commander Point);1|&amp;ref(Nation/R_Capital.jpg,nolink,25x25,National Capital);|&amp;ref(Spell/P_Holy.jpg,nolink,25x25,Temple Needed);|&amp;ref(Nation/Squad.jpg,nolink,25x25,Squad);3&amp;ref(Nation/LivingLead.jpg,nolink,25x25,Leadership);80&amp;ref(Item/Inspirational.jpg,nolink,25x25,Inspirational (+1));|14&amp;ref(Nation/Amphibian.jpg,nolink,25x25,Amphibian);|
|~|&gt;|&gt;|&gt;|&gt;|&gt;|BGCOLOR(#F5F5F5):神聖な指揮官。装備は劣るが士気を高く維持できる|
|BGCOLOR(#F5F5F5):Oracle of the Ancients|聖職者&amp;ref(Nation/Sacred.jpg,nolink,25x25,Sacred);|&amp;ref(Nation/C_Gold.jpg,nolink,25x25,Gold);375&amp;ref(Nation/C_Resource.jpg,nolink,25x25,Resource);1&amp;ref(Nation/C_Command.jpg,nolink,25x25,Commander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Leadership);25+&amp;ref(Nation/UndeadLead.jpg,nolink,25x25,Undead Leadership);30+&amp;ref(Item/Inspirational.jpg,nolink,25x25,Inspirational (+1));|16&amp;ref(Nation/Amphibian.jpg,nolink,25x25,Amphibian);|
|~|&gt;|&gt;|&gt;|&gt;|&gt;|BGCOLOR(#F5F5F5):レベル3の聖職者。地、死などの魔法を持ち指揮も可能|
|BGCOLOR(#F5F5F5):Wet One Captain|指揮官|&amp;ref(Nation/C_Gold.jpg,nolink,25x25,Gold);35&amp;ref(Nation/C_Resource.jpg,nolink,25x25,Resource);7&amp;ref(Nation/C_Command.jpg,nolink,25x25,Commander Point);1|&amp;ref(Nation/R_UW-Fort.jpg,nolink,25x25,Underwater Fortress);||&amp;ref(Nation/Squad.jpg,nolink,25x25,Squad);2&amp;ref(Nation/LivingLead.jpg,nolink,25x25,Leadership);60|12&amp;ref(Nation/Amphibian.jpg,nolink,25x25,Amphibian);|
|~|&gt;|&gt;|&gt;|&gt;|&gt;|BGCOLOR(#F5F5F5):海で雇える指揮官。指揮は上手くないが錆びない装備|
***兵士
|名称|種別|コスト|&gt;|雇用条件|指揮枠|行軍|
|BGCOLOR(#F5F5F5):Agarthan Light Infantry|歩兵|&amp;ref(Nation/C_Gold.jpg,nolink,25x25,Gold);10&amp;ref(Nation/C_Resource.jpg,nolink,25x25,Resource);10&amp;ref(Nation/C_Recruitment.jpg,nolink,25x25,Recruitment Point);9|&amp;ref(Nation/R_Fort.jpg,nolink,25x25,Land Fortress);||&amp;ref(Nation/LivingLead.jpg,nolink,25x25,Living);|12|
|~|&gt;|&gt;|&gt;|&gt;|&gt;|BGCOLOR(#F5F5F5):小剣と盾を持つ歩兵。装備が軽めで持久力がある|
|BGCOLOR(#F5F5F5):Agarthan Infantry|歩兵|&amp;ref(Nation/C_Gold.jpg,nolink,25x25,Gold);10&amp;ref(Nation/C_Resource.jpg,nolink,25x25,Resource);22&amp;ref(Nation/C_Recruitment.jpg,nolink,25x25,Recruitment Point);9|&amp;ref(Nation/R_Fort.jpg,nolink,25x25,Land Fortress);||&amp;ref(Nation/LivingLead.jpg,nolink,25x25,Living);|10|
|~|&gt;|&gt;|&gt;|&gt;|&gt;|BGCOLOR(#F5F5F5):小剣と騎盾を持つ重歩兵。この国の人間は全て暗視50%|
|BGCOLOR(#F5F5F5):Agarthan Heavy Infantry|歩兵|&amp;ref(Nation/C_Gold.jpg,nolink,25x25,Gold);10&amp;ref(Nation/C_Resource.jpg,nolink,25x25,Resource);27&amp;ref(Nation/C_Recruitment.jpg,nolink,25x25,Recruitment Point);9|&amp;ref(Nation/R_Fort.jpg,nolink,25x25,Land Fortress);||&amp;ref(Nation/LivingLead.jpg,nolink,25x25,Living);|8|
|~|&gt;|&gt;|&gt;|&gt;|&gt;|BGCOLOR(#F5F5F5):小剣と騎盾を持つ重歩兵。丈夫ながら装備重量も強烈|
|BGCOLOR(#F5F5F5):Wet One|歩兵|&amp;ref(Nation/C_Gold.jpg,nolink,25x25,Gold);9&amp;ref(Nation/C_Resource.jpg,nolink,25x25,Resource);1&amp;ref(Nation/C_Recruitment.jpg,nolink,25x25,Recruitment Point);18|&amp;ref(Nation/R_Fort.jpg,nolink,25x25,Land Fortress);&amp;ref(Nation/R_UW-Fort.jpg,nolink,25x25,Underwater Fortress);&amp;ref(Nation/R_Cave.jpg,nolink,25x25,Any Cave);||&amp;ref(Nation/LivingLead.jpg,nolink,25x25,Living);|12&amp;ref(Nation/Amphibian.jpg,nolink,25x25,Amphibian);|
|~|&gt;|&gt;|&gt;|&gt;|&gt;|BGCOLOR(#F5F5F5):槍を持つ軽歩兵。海中では戦闘技能と速度が向上する|
|BGCOLOR(#F5F5F5):Pale One Soldier|歩兵|&amp;ref(Nation/C_Gold.jpg,nolink,25x25,Gold);9&amp;ref(Nation/C_Resource.jpg,nolink,25x25,Resource);16&amp;ref(Nation/C_Recruitment.jpg,nolink,25x25,Recruitment Point);18|&amp;ref(Nation/R_Fort.jpg,nolink,25x25,Land Fortress);&amp;ref(Nation/R_Cave.jpg,nolink,25x25,Any Cave);||&amp;ref(Nation/LivingLead.jpg,nolink,25x25,Living);|10&amp;ref(Nation/Amphibian.jpg,nolink,25x25,Amphibian);|
|~|&gt;|&gt;|&gt;|&gt;|&gt;|BGCOLOR(#F5F5F5):槍と小盾を持つ歩兵。Pale Oneは完全な暗視を持ち水陸両用|
|BGCOLOR(#F5F5F5):Defender of the Halls|歩兵|&amp;ref(Nation/C_Gold.jpg,nolink,25x25,Gold);13&amp;ref(Nation/C_Resource.jpg,nolink,25x25,Resource);26&amp;ref(Nation/C_Recruitment.jpg,nolink,25x25,Recruitment Point);26|&amp;ref(Nation/R_Fort.jpg,nolink,25x25,Land Fortress);||&amp;ref(Nation/LivingLead.jpg,nolink,25x25,Living);|8&amp;ref(Nation/Poor-Amphibian.jpg,nolink,25x25,Poor Amphibian);|
|~|&gt;|&gt;|&gt;|&gt;|&gt;|BGCOLOR(#F5F5F5):小剣と騎盾を持つ歩兵。要塞防衛が得意だが水中は苦手|
|BGCOLOR(#F5F5F5):Troglodyte Slave|魔獣|&amp;ref(Nation/C_Gold.jpg,nolink,25x25,Gold);50&amp;ref(Nation/C_Resource.jpg,nolink,25x25,Resource);1&amp;ref(Nation/C_Recruitment.jpg,nolink,25x25,Recruitment Point);40|&amp;ref(Nation/R_Fort.jpg,nolink,25x25,Land Fortress);||&amp;ref(Nation/LivingLead.jpg,nolink,25x25,Living);&amp;ref(Nation/Slave.jpg,nolink,25x25,Slave);&amp;ref(Nation/Animal.jpg,nolink,25x25,Animal);|16|
|~|&gt;|&gt;|&gt;|&gt;|&gt;|BGCOLOR(#F5F5F5):敵を蹂躙する怪物。踏めない相手への二連攻撃も侮れない|
|BGCOLOR(#F5F5F5):Ancient Stone Hurler|射手&amp;ref(Nation/Sacred.jpg,nolink,25x25,Sacred);|&amp;ref(Nation/C_Gold.jpg,nolink,25x25,Gold);40&amp;ref(Nation/C_Resource.jpg,nolink,25x25,Resource);13&amp;ref(Nation/C_Recruitment.jpg,nolink,25x25,Recruitment Point);32|&amp;ref(Nation/R_Capital.jpg,nolink,25x25,National Capital);|&amp;ref(Spell/P_Holy.jpg,nolink,25x25,Temple Needed);|&amp;ref(Nation/LivingLead.jpg,nolink,25x25,Living);|12&amp;ref(Nation/Amphibian.jpg,nolink,25x25,Amphibian);|
|~|&gt;|&gt;|&gt;|&gt;|&gt;|BGCOLOR(#F5F5F5):岩を投げる兵。射程が短すぎるが威力は強烈|
|BGCOLOR(#F5F5F5):Ancient One|歩兵&amp;ref(Nation/Sacred.jpg,nolink,25x25,Sacred);|&amp;ref(Nation/C_Gold.jpg,nolink,25x25,Gold);40&amp;ref(Nation/C_Resource.jpg,nolink,25x25,Resource);27&amp;ref(Nation/C_Recruitment.jpg,nolink,25x25,Recruitment Point);32|&amp;ref(Nation/R_Capital.jpg,nolink,25x25,National Capital);|&amp;ref(Spell/P_Holy.jpg,nolink,25x25,Temple Needed);|&amp;ref(Nation/LivingLead.jpg,nolink,25x25,Living);|10&amp;ref(Nation/Amphibian.jpg,nolink,25x25,Amphibian);|
|~|&gt;|&gt;|&gt;|&gt;|&gt;|BGCOLOR(#F5F5F5):槍、石、小盾を持つ重歩兵。大型過ぎるが力は強い|
|BGCOLOR(#F5F5F5):Shard Guard|歩兵&amp;ref(Nation/Sacred.jpg,nolink,25x25,Sacred);|&amp;ref(Nation/C_Gold.jpg,nolink,25x25,Gold);45&amp;ref(Nation/C_Resource.jpg,nolink,25x25,Resource);31&amp;ref(Nation/C_Recruitment.jpg,nolink,25x25,Recruitment Point);30|&amp;ref(Nation/R_Capital.jpg,nolink,25x25,National Capital);|&amp;ref(Spell/P_Holy.jpg,nolink,25x25,Temple Needed);|&amp;ref(Nation/LivingLead.jpg,nolink,25x25,Living);|6&amp;ref(Nation/Amphibian.jpg,nolink,25x25,Amphibian);|
|~|&gt;|&gt;|&gt;|&gt;|&gt;|BGCOLOR(#F5F5F5):魔法の薙刀と小盾を持つ重歩兵。傷付けた敵を呪う|
|BGCOLOR(#F5F5F5):Wet One|歩兵|&amp;ref(Nation/C_Gold.jpg,nolink,25x25,Gold);9&amp;ref(Nation/C_Resource.jpg,nolink,25x25,Resource);5&amp;ref(Nation/C_Recruitment.jpg,nolink,25x25,Recruitment Point);18|&amp;ref(Nation/R_UW-Fort.jpg,nolink,25x25,Underwater Fortress);||&amp;ref(Nation/LivingLead.jpg,nolink,25x25,Living);|10&amp;ref(Nation/Amphibian.jpg,nolink,25x25,Amphibian);|
|~|&gt;|&gt;|&gt;|&gt;|&gt;|BGCOLOR(#F5F5F5):槍を持つ歩兵。陸でも雇えるものと違い防具を身に着けている|
**守備隊
|種別|指揮官|兵士|備考|
|陸上下位|Cave Captain|Agarthan Light Infantry:10　Agarthan Infantry:10||
|陸上上位|Attendant of the Oracles|Pale One Soldier:10　Attentive Statue:5||
|陸上要塞|Pale One Captain|Ancient Stone Hurler:3||
|水中下位|Wet One Captain|Wet One:15|Wet Oneは軽装版|
|水中上位|Wet One Captain|Wet One:15|Wet Oneは軽装版|
|水中要塞|Wet One Captain|Wet One:10||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|魔法土地|Roots of the Earth, Halls of the Oracles, The Chamber of the Broken Seal|
|宝石収入|&amp;ref(Spell/V_Fire.jpg,nolink,25x25,Fire Gem);1&amp;ref(Spell/V_Earth.jpg,nolink,25x25,Earth Gem);3&amp;ref(Spell/V_Death.jpg,nolink,25x25,Death Gem);1|
|特殊機能|地の魔術師による遠隔偵察|
***魔法技能
|名称|雇用|固定魔力|変動魔力|研究力|特殊能力|
|Attendant of the Oracles|&amp;ref(Nation/R_Fort.jpg,nolink,25x25,Land Fortress);|&amp;ref(Spell/P_Holy.jpg,nolink,25x25,Holy);1|||&amp;ref(Nation/Sacred.jpg,nolink,25x25,Sacred);|
|Earth Reader|&amp;ref(Nation/R_Fort.jpg,nolink,25x25,Land Fortress);|&amp;ref(Spell/P_Earth.jpg,nolink,25x25,Earth);1&amp;ref(Spell/P_Holy.jpg,nolink,25x25,Holy);1||&amp;ref(Spell/P_Research.jpg,nolink,25x25,Research);7|&amp;ref(Nation/Fortune-Teller.jpg,nolink,25x25,Fortune Teller (5));&amp;ref(Nation/Sacred.jpg,nolink,25x25,Sacred);|
|Golem Crafter|&amp;ref(Nation/R_Fort.jpg,nolink,25x25,Land Fortress);|&amp;ref(Spell/P_Fire.jpg,nolink,25x25,Fire);1&amp;ref(Spell/P_Water.jpg,nolink,25x25,Water);1&amp;ref(Spell/P_Earth.jpg,nolink,25x25,Earth);2&amp;ref(Spell/P_Holy.jpg,nolink,25x25,Holy);1||&amp;ref(Spell/P_Research.jpg,nolink,25x25,Research);13|&amp;ref(Nation/Sacred.jpg,nolink,25x25,Sacred);|
|Oracle of the Ancients|&amp;ref(Nation/R_Capital.jpg,nolink,25x25,National Capital);|&amp;ref(Spell/P_Earth.jpg,nolink,25x25,Earth);3&amp;ref(Spell/P_Death.jpg,nolink,25x25,Death);1&amp;ref(Spell/P_Holy.jpg,nolink,25x25,Holy);3|&amp;ref(Spell/P_Fire.jpg,nolink,25x25,Fire);&amp;ref(Spell/P_Water.jpg,nolink,25x25,Water);&amp;ref(Spell/P_Earth.jpg,nolink,25x25,Earth);&amp;ref(Spell/P_Death.jpg,nolink,25x25,Death);+1:100%&amp;br;&amp;ref(Spell/P_Fire.jpg,nolink,25x25,Fire);&amp;ref(Spell/P_Water.jpg,nolink,25x25,Water);&amp;ref(Spell/P_Earth.jpg,nolink,25x25,Earth);&amp;ref(Spell/P_Death.jpg,nolink,25x25,Death);+1:10%|&amp;ref(Spell/P_Research.jpg,nolink,25x25,Research);15+|&amp;ref(Nation/Fortune-Teller.jpg,nolink,25x25,Fortune Teller (15));&amp;ref(Nation/Sacred.jpg,nolink,25x25,Sacred);|
|Marble Oracle|&amp;ref(Item/Master-Ritualist.jpg,nolink,25x25,Ritual Spell);|&amp;ref(Spell/P_Holy.jpg,nolink,25x25,Holy);2|||&amp;ref(Nation/Fortune-Teller.jpg,nolink,25x25,Fortune Teller (15));&amp;ref(Nation/Sacred.jpg,nolink,25x25,Sacred);|
***固有呪文
|領域|名称|主系統|副系統|消費|使用場面|簡易分類|
|Conjuration Lv3|Rhuax Pact|&amp;ref(Spell/P_Fire.jpg,nolink,25x25,Fire);1|&amp;ref(Spell/P_Earth.jpg,nolink,25x25,Earth);1|&amp;ref(Spell/V_Fire.jpg,nolink,25x25,Fire Gem);2|儀式/首都限定|兵士召喚|
|~|~|&gt;|&gt;|&gt;|&gt;|炎による範囲攻撃を行う精霊Magma Childを5体召喚します|
|Conjuration Lv3|Barathrus Pact|&amp;ref(Spell/P_Earth.jpg,nolink,25x25,Earth);2||&amp;ref(Spell/V_Earth.jpg,nolink,25x25,Earth Gem);2|儀式/首都限定|兵士召喚|
|~|~|&gt;|&gt;|&gt;|&gt;|再生しつつ敵を蹂躙する精霊Earth Elementalを1体召喚します|
|Conjuration Lv3|Summon Penumbrals|&amp;ref(Spell/P_Death.jpg,nolink,25x25,Death);1|&amp;ref(Spell/P_Earth.jpg,nolink,25x25,Earth);1|&amp;ref(Spell/V_Death.jpg,nolink,25x25,Death Gem);6|儀式/水陸両用|兵士召喚|
|~|~|&gt;|&gt;|&gt;|&gt;|生命力を吸収する霊Penumbralを4体召喚します|
|Conjuration Lv3|Awaken Shard Wights|&amp;ref(Spell/P_Death.jpg,nolink,25x25,Death);1|&amp;ref(Spell/P_Earth.jpg,nolink,25x25,Earth);1|&amp;ref(Spell/V_Death.jpg,nolink,25x25,Death Gem);15|儀式/陸上専用|兵士召喚|
|~|~|&gt;|&gt;|&gt;|&gt;|呪いの武器を持つPale OneのミイラShard Wightを5+体召喚します|
|Conjuration Lv4|Olm Conclave|&amp;ref(Spell/P_Water.jpg,nolink,25x25,Water);1|&amp;ref(Spell/P_Earth.jpg,nolink,25x25,Earth);1|&amp;ref(Spell/V_Water.jpg,nolink,25x25,Water Gem);20|儀式/洞窟限定|軍団召喚|
|~|~|&gt;|&gt;|&gt;|&gt;|Great Olmを10体とその指揮官Olm Sageを召喚します|
|Conjuration Lv5|Summon Umbrals|&amp;ref(Spell/P_Death.jpg,nolink,25x25,Death);2|&amp;ref(Spell/P_Earth.jpg,nolink,25x25,Earth);1|&amp;ref(Spell/V_Death.jpg,nolink,25x25,Death Gem);8|儀式/水陸両用|兵士召喚|
|~|~|&gt;|&gt;|&gt;|&gt;|生命力を吸収する大型の霊Umbralを4体召喚します|
|Enchantment Lv1|Attentive Statues|&amp;ref(Spell/P_Earth.jpg,nolink,25x25,Earth);2||&amp;ref(Spell/V_Earth.jpg,nolink,25x25,Earth Gem);4|儀式/水陸両用|兵士召喚|
|~|~|&gt;|&gt;|&gt;|&gt;|石の武具を持つ人間の像Attentive Statueを2体召喚します|
|Enchantment Lv3|Enliven Sentinel|&amp;ref(Spell/P_Earth.jpg,nolink,25x25,Earth);2||&amp;ref(Spell/V_Earth.jpg,nolink,25x25,Earth Gem);3|儀式/水陸両用|兵士召喚|
|~|~|&gt;|&gt;|&gt;|&gt;|神聖なるPale Oneの像Sentinelを1体召喚します|
|Enchantment Lv5|Living Mercury|&amp;ref(Spell/P_Water.jpg,nolink,25x25,Water);1|&amp;ref(Spell/P_Earth.jpg,nolink,25x25,Earth);1|&amp;ref(Spell/V_Water.jpg,nolink,25x25,Water Gem);5|儀式/水陸両用|兵士召喚|
|~|~|&gt;|&gt;|&gt;|&gt;|有毒な生ける水銀Living Mercuryを1体召喚します|
|Enchantment Lv5|Enliven Granite Guard|&amp;ref(Spell/P_Earth.jpg,nolink,25x25,Earth);3||&amp;ref(Spell/V_Earth.jpg,nolink,25x25,Earth Gem);12|儀式/水陸両用|兵士召喚|
|~|~|&gt;|&gt;|&gt;|&gt;|神聖なるAncient Oneの像Granite Guardianを1体召喚します|
|Enchantment Lv6|Enlivel Marble Oracle|&amp;ref(Spell/P_Earth.jpg,nolink,25x25,Earth);3|&amp;ref(Spell/P_Death.jpg,nolink,25x25,Death);1|&amp;ref(Spell/V_Earth.jpg,nolink,25x25,Earth Gem);35|儀式/水陸両用|指揮官召喚|
|~|~|&gt;|&gt;|&gt;|&gt;|強靭な聖職者の生ける像Marble Oracleを召喚します|
|Enchantment Lv8|Hall of Statues|&amp;ref(Spell/P_Earth.jpg,nolink,25x25,Earth);5||&amp;ref(Spell/V_Earth.jpg,nolink,25x25,Earth Gem);30|儀式/水陸両用|兵士召喚|
|~|~|&gt;|&gt;|&gt;|&gt;|神聖なるPale Oneの像Sentinelを20+体召喚します|
***固有アイテム
なし
**聖職
***支配圏特殊効果
MindlessかつInanimateかつUndeadではないものの最大HPを増加
***聖職者特殊能力
なし
</v>
      </c>
    </row>
    <row r="49" spans="1:29" x14ac:dyDescent="0.15">
      <c r="A49" t="s">
        <v>2969</v>
      </c>
      <c r="B49" t="s">
        <v>2990</v>
      </c>
      <c r="C49" t="s">
        <v>2991</v>
      </c>
      <c r="D49" t="s">
        <v>3094</v>
      </c>
      <c r="E49" s="10" t="s">
        <v>10529</v>
      </c>
      <c r="F49" s="10" t="s">
        <v>10457</v>
      </c>
      <c r="G49" s="10" t="s">
        <v>10458</v>
      </c>
      <c r="H49" s="10" t="s">
        <v>10459</v>
      </c>
      <c r="I49" s="10" t="s">
        <v>10460</v>
      </c>
      <c r="J49" s="10" t="s">
        <v>10461</v>
      </c>
      <c r="L49" t="s">
        <v>10462</v>
      </c>
      <c r="M49" t="s">
        <v>10463</v>
      </c>
      <c r="O49">
        <v>3</v>
      </c>
      <c r="S49">
        <v>500</v>
      </c>
      <c r="U49">
        <v>400</v>
      </c>
      <c r="W49" t="s">
        <v>10454</v>
      </c>
      <c r="X49" t="s">
        <v>10455</v>
      </c>
      <c r="Y49" t="s">
        <v>10456</v>
      </c>
      <c r="Z49" t="str">
        <f t="shared" si="0"/>
        <v>|BGCOLOR(#FDFDFD):[[&amp;ref(Abysia.jpg,nolink,50x65,Abysia, Blood and Fire);&gt;./Abysia]]</v>
      </c>
      <c r="AA49" t="str">
        <f t="shared" ca="1" si="3"/>
        <v>|BGCOLOR(#FAEBD7):[[''Abysia''&gt;./Abysia]]</v>
      </c>
      <c r="AB49"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v>
      </c>
      <c r="AC49" t="str">
        <f ca="1">CONCATENATE("*",B49,", ",C49,CHAR(10),E49,CHAR(10),"**国勢",CHAR(10),"|種族|",F49,"|",CHAR(10),"|経済|",G49,"|",CHAR(10),"|気候|",IF(H49&lt;&gt;"",REPT(SUBSTITUTE(SUBSTITUTE(LEFT(H49,4),"Heat","&amp;ref(Spell/S_Heat.jpg,nolink,25x25,Heat);"),"Cold","&amp;ref(Spell/S_Cold.jpg,nolink,25x25,Cold);"),RIGHT(H49,1)),""),"|",CHAR(10),"|祝福|",SUBSTITUTE(SUBSTITUTE(SUBSTITUTE(SUBSTITUTE(SUBSTITUTE(SUBSTITUTE(SUBSTITUTE(SUBSTITUTE(J49,"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49&amp;" "&amp;B49&amp;" 指揮官 S",Troops!$A:$A,0)&amp;":AJ"&amp;MATCH(A49&amp;" "&amp;B49&amp;" 指揮官 E",Troops!$A:$A,0))),myConcat(INDIRECT("Troops!AJ"&amp;MATCH(A49&amp;" "&amp;B49&amp;" 指揮官 S",Troops!$A:$A,0)))),CHAR(10),"***兵士",CHAR(10),"|名称|種別|コスト|&gt;|雇用条件|指揮枠|行軍|",CHAR(10),IFERROR(myConcat(INDIRECT("Troops!AJ"&amp;MATCH(A49&amp;" "&amp;B49&amp;" 兵士 S",Troops!$A:$A,0)&amp;":AJ"&amp;MATCH(A49&amp;" "&amp;B49&amp;" 兵士 E",Troops!$A:$A,0))),myConcat(INDIRECT("Troops!AJ"&amp;MATCH(A49&amp;" "&amp;B49&amp;" 指揮官 S",Troops!$A:$A,0)))),"**守備隊",CHAR(10),"|種別|指揮官|兵士|備考|",CHAR(10),IFERROR(myConcat(INDIRECT("Defence!H"&amp;MATCH(A49&amp;" "&amp;B49&amp;" S",Defence!$A:$A,0)&amp;":H"&amp;MATCH(A49&amp;" "&amp;B49&amp;" E",Defence!$A:$A,0))),myConcat(INDIRECT("Defence!H"&amp;MATCH(A49&amp;" "&amp;B49&amp;" S",Defence!$A:$A,0)))),CHAR(10),"**建造物",CHAR(10),"***首都要塞",CHAR(10),"|名称|管理力|指揮官雇用|兵士雇用|食糧庫|守備隊倍率|防壁強度|",CHAR(10),VLOOKUP(L49,Fort!$D:$M,10,FALSE),CHAR(10),"***陸上要塞",CHAR(10),"|名称|建造費|工期|管理力|指揮官雇用|兵士雇用|食糧庫|守備隊倍率|防壁強度|",CHAR(10),IF(R49="",IFERROR(myConcat(INDIRECT("Fort!N"&amp;MATCH(M49&amp;"1",Fort!$A:$A,0)&amp;":N"&amp;MATCH(M49&amp;O49,Fort!$A:$A,0))),myConcat(INDIRECT("Fort!N"&amp;MATCH(N49&amp;"1",Fort!$A:$A,0)))),IFERROR(myConcat(INDIRECT("Fort!O"&amp;MATCH(M49&amp;"1",Fort!$A:$A,0)&amp;":O"&amp;MATCH(M49&amp;O49,Fort!$A:$A,0))),myConcat(INDIRECT("Fort!O"&amp;MATCH(N49&amp;"1",Fort!$A:$A,0))))),CHAR(10),"***水中要塞",CHAR(10),IF(R49="",IFERROR("|名称|建造費|工期|管理力|指揮官雇用|兵士雇用|食糧庫|守備隊倍率|防壁強度|"&amp;CHAR(10)&amp;IFERROR(myConcat(INDIRECT("Fort!N"&amp;MATCH(N49&amp;"1",Fort!$A:$A,0)&amp;":N"&amp;MATCH(N49&amp;P49,Fort!$A:$A,0))),myConcat(INDIRECT("Fort!N"&amp;MATCH(N49&amp;"1",Fort!$A:$A,0)))),"建造不可"),IFERROR("|名称|建造費|工期|管理力|指揮官雇用|兵士雇用|食糧庫|守備隊倍率|防壁強度|"&amp;CHAR(10)&amp;IFERROR(myConcat(INDIRECT("Fort!O"&amp;MATCH(N49&amp;"1",Fort!$A:$A,0)&amp;":O"&amp;MATCH(N49&amp;P49,Fort!$A:$A,0))),myConcat(INDIRECT("Fort!O"&amp;MATCH(N49&amp;"1",Fort!$A:$A,0)))),"建造不可")),CHAR(10),"***研究所と寺院",CHAR(10),"|設備|費用|特殊効果|",CHAR(10),"|研究所|",IF(S49&lt;&gt;500,"''"&amp;S49&amp;"''",S49),"|",T49,"|",CHAR(10),"|寺院|",IF(U49&lt;&gt;400,"''"&amp;U49&amp;"''",U49),"|",V49,"|",CHAR(10),"**魔法",CHAR(10),"***魔法資源",CHAR(10),"|魔法土地|",W49,"|",CHAR(10),"|宝石収入|",SUBSTITUTE(SUBSTITUTE(SUBSTITUTE(SUBSTITUTE(SUBSTITUTE(SUBSTITUTE(SUBSTITUTE(SUBSTITUTE(X49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Slave);"),"|",CHAR(10),"|特殊機能|",Y49,"|",CHAR(10),"***魔法技能",CHAR(10),"|名称|雇用|固定魔力|変動魔力|研究力|特殊能力|",CHAR(10),IFERROR(myConcat(INDIRECT("MagicSkill!AM"&amp;MATCH(A49&amp;" "&amp;B49&amp;" S",MagicSkill!$A:$A,0)&amp;":AM"&amp;MATCH(A49&amp;" "&amp;B49&amp;" E",MagicSkill!$A:$A,0))),myConcat(INDIRECT("MagicSkill!AM"&amp;MATCH(A49&amp;" "&amp;B49&amp;" S",MagicSkill!$A:$A,0)))),CHAR(10),"***固有呪文",CHAR(10),IFERROR(CHAR(10)&amp;"|領域|名称|主系統|副系統|消費|使用場面|簡易分類|"&amp;CHAR(10)&amp;IFERROR(myConcat(INDIRECT("NationalSpellWork!E"&amp;MATCH(A49&amp;" "&amp;B49&amp;" S",NationalSpellWork!$A:$A,0)&amp;":E"&amp;MATCH(A49&amp;" "&amp;B49&amp;" E",NationalSpellWork!$A:$A,0))),myConcat(INDIRECT("NationalSpellWork!E"&amp;MATCH(A49&amp;" "&amp;B49&amp;" S",NationalSpellWork!$A:$A,0)))),"なし"),CHAR(10),"***固有アイテム",CHAR(10),IFERROR(IFERROR(myConcat(INDIRECT("NationalItemWork!E"&amp;MATCH(A49&amp;" "&amp;B49&amp;" S",NationalItemWork!$A:$A,0)&amp;":E"&amp;MATCH(A49&amp;" "&amp;B49&amp;" E",NationalItemWork!$A:$A,0))),myConcat(INDIRECT("NationalItemWork!E"&amp;MATCH(A49&amp;" "&amp;B49&amp;" S",NationalItemWork!$A:$A,0)))),"なし"),CHAR(10),"**聖職",CHAR(10),"***支配圏特殊効果",CHAR(10),IF(I49&lt;&gt;"",I49,"なし"),CHAR(10),"***聖職者特殊能力",CHAR(10),IF(K49&lt;&gt;"",K49,"なし"),CHAR(10))</f>
        <v xml:space="preserve">*Abysia, Blood and Fire
Abysiaは、マグマから生まれた人型生物が住まう、溶岩に照らされた洞穴を持つ大きな火山を中心とした暑い荒野です。
彼らの肉体は熱を放射し、そして彼らは炎によって傷付くことはありません。
Abysianは人間よりも強力で、重装な鎧と武器を好みます。
それがAbysianの白熱した手の中で燃え殻と化すために、弓は使用されません。
Abysiaの軍事力は、Abysianと同様に熱い溶岩生まれの肉体を持つ蜥蜴のような生物、サラマンダーを含みます。
AbysianのWarlockは、非常に強力な血の魔術師かつ異種交配実験者です。
炎崇拝の聖職者Anathemantは、目覚めし神の力を強めるべく血の供犠を実践します。
Abysianは、非常に暑い地に住むことを好みます。
彼らは生存のために農耕や狩猟を行わず、その収入と食糧は州のGrowthやDeathの天秤に影響を受けません。
しかし、Abysiaの統治下にある州でも、Death天秤の下では住民は徐々に死に絶えます。
**国勢
|種族|溶岩人|
|経済|洞窟の要塞に税収/資源ボーナス|
|気候|&amp;ref(Spell/S_Heat.jpg,nolink,25x25,Heat);&amp;ref(Spell/S_Heat.jpg,nolink,25x25,Heat);&amp;ref(Spell/S_Heat.jpg,nolink,25x25,Heat);|
|祝福|&amp;ref(Spell/P_Fire.jpg,nolink,30x30,Fire);+1|
**正規軍
***指揮官
|名称|種別|コスト|&gt;|雇用条件|指揮能力|行軍|
|BGCOLOR(#F5F5F5):Slayer|暗殺者|&amp;ref(Nation/C_Gold.jpg,nolink,25x25,Gold);70&amp;ref(Nation/C_Resource.jpg,nolink,25x25,Resource);10&amp;ref(Nation/C_Command.jpg,nolink,25x25,Commander Point);1|&amp;ref(Nation/R_Fort.jpg,nolink,25x25,Land Fortress);|||12&amp;ref(Nation/Stealthy.jpg,nolink,25x25,Stealthy (60));&amp;ref(Nation/Wasteland-Survival.jpg,nolink,25x25,Wasteland Survival);|
|~|&gt;|&gt;|&gt;|&gt;|&gt;|BGCOLOR(#F5F5F5):毒の短剣を二本持つ暗殺者。斥候も兼ねるが少々割高|
|BGCOLOR(#F5F5F5):Warlord|指揮官|&amp;ref(Nation/C_Gold.jpg,nolink,25x25,Gold);80&amp;ref(Nation/C_Resource.jpg,nolink,25x25,Resource);38&amp;ref(Nation/C_Command.jpg,nolink,25x25,Commander Point);1|&amp;ref(Nation/R_Fort.jpg,nolink,25x25,Land Fortress);||&amp;ref(Nation/Squad.jpg,nolink,25x25,Squad);3&amp;ref(Nation/LivingLead.jpg,nolink,25x25,Leadership);80|10&amp;ref(Nation/Wasteland-Survival.jpg,nolink,25x25,Wasteland Survival);|
|~|&gt;|&gt;|&gt;|&gt;|&gt;|BGCOLOR(#F5F5F5):標準的な指揮官。若干大型で身体能力も高め|
|BGCOLOR(#F5F5F5):Beast Trainer|指揮官|&amp;ref(Nation/C_Gold.jpg,nolink,25x25,Gold);45&amp;ref(Nation/C_Resource.jpg,nolink,25x25,Resource);41&amp;ref(Nation/C_Command.jpg,nolink,25x25,Commander Point);1|&amp;ref(Nation/R_Fort.jpg,nolink,25x25,Land Fortress);||&amp;ref(Nation/Squad.jpg,nolink,25x25,Squad);1&amp;ref(Nation/LivingLead.jpg,nolink,25x25,Leadership);10&amp;ref(Nation/MagicLead.jpg,nolink,25x25,Magic Leadership);10&amp;ref(Item/Beastmaster.jpg,nolink,25x25,Beastmaster (+3));|10&amp;ref(Nation/Wasteland-Survival.jpg,nolink,25x25,Wasteland Survival);|
|~|&gt;|&gt;|&gt;|&gt;|&gt;|BGCOLOR(#F5F5F5):動物担当の指揮官。魔法生物も少数連れられる|
|BGCOLOR(#F5F5F5):Anathemant Salamander|聖職者&amp;ref(Nation/Sacred.jpg,nolink,25x25,Sacred);|&amp;ref(Nation/C_Gold.jpg,nolink,25x25,Gold);185&amp;ref(Nation/C_Resource.jpg,nolink,25x25,Resource);1&amp;ref(Nation/C_Command.jpg,nolink,25x25,Commander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Needed);|&amp;ref(Nation/Squad.jpg,nolink,25x25,Squad);2&amp;ref(Nation/LivingLead.jpg,nolink,25x25,Leadership);50&amp;ref(Nation/MagicLead.jpg,nolink,25x25,Magic Leadership);10&amp;ref(Nation/UndeadLead.jpg,nolink,25x25,Undead Leadership);10|12&amp;ref(Nation/Wasteland-Survival.jpg,nolink,25x25,Wasteland Survival);|
|~|&gt;|&gt;|&gt;|&gt;|&gt;|BGCOLOR(#F5F5F5):レベル2の聖職者。火の魔法技能も持つ|
|BGCOLOR(#F5F5F5):Anathemant Dragon|聖職者&amp;ref(Nation/Sacred.jpg,nolink,25x25,Sacred);|&amp;ref(Nation/C_Gold.jpg,nolink,25x25,Gold);285&amp;ref(Nation/C_Resource.jpg,nolink,25x25,Resource);2&amp;ref(Nation/C_Command.jpg,nolink,25x25,Commander Point);4|&amp;ref(Nation/R_Fort.jpg,nolink,25x25,Land Fortress);|&amp;ref(Spell/P_Research.jpg,nolink,25x25,Lab Needed);&amp;ref(Spell/P_Holy.jpg,nolink,25x25,Temple Needed);|&amp;ref(Nation/Squad.jpg,nolink,25x25,Squad);2&amp;ref(Nation/LivingLead.jpg,nolink,25x25,Leadership);55&amp;ref(Nation/MagicLead.jpg,nolink,25x25,Magic Leadership);20&amp;ref(Nation/UndeadLead.jpg,nolink,25x25,Undead Leadership);10|10&amp;ref(Nation/Wasteland-Survival.jpg,nolink,25x25,Wasteland Survival);|
|~|&gt;|&gt;|&gt;|&gt;|&gt;|BGCOLOR(#F5F5F5):レベル3の聖職者。火、地の魔法技能も持つ|
|BGCOLOR(#F5F5F5):Warlock Apprentice|魔術師|&amp;ref(Nation/C_Gold.jpg,nolink,25x25,Gold);135&amp;ref(Nation/C_Resource.jpg,nolink,25x25,Resource);1&amp;ref(Nation/C_Command.jpg,nolink,25x25,Commander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Leadership);20&amp;ref(Nation/UndeadLead.jpg,nolink,25x25,Undead Leadership);10|12&amp;ref(Nation/Wasteland-Survival.jpg,nolink,25x25,Wasteland Survival);|
|~|&gt;|&gt;|&gt;|&gt;|&gt;|BGCOLOR(#F5F5F5):血と星の魔法技能を持つ。最安の魔術師ながら高齢|
|BGCOLOR(#F5F5F5):Warlock|魔術師|&amp;ref(Nation/C_Gold.jpg,nolink,25x25,Gold);285&amp;ref(Nation/C_Resource.jpg,nolink,25x25,Resource);1&amp;ref(Nation/C_Command.jpg,nolink,25x25,Commander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Leadership);35+&amp;ref(Nation/UndeadLead.jpg,nolink,25x25,Undead Leadership);25+|8&amp;ref(Nation/Wasteland-Survival.jpg,nolink,25x25,Wasteland Survival);|
|~|&gt;|&gt;|&gt;|&gt;|&gt;|BGCOLOR(#F5F5F5):血、星などの魔法技能を持つ。異種交配に長ける|
|BGCOLOR(#F5F5F5):Demonbred|聖職者|&amp;ref(Nation/C_Gold.jpg,nolink,25x25,Gold);265&amp;ref(Nation/C_Resource.jpg,nolink,25x25,Resource);1&amp;ref(Nation/C_Command.jpg,nolink,25x25,Commander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Needed);|&amp;ref(Nation/Squad.jpg,nolink,25x25,Squad);3&amp;ref(Nation/LivingLead.jpg,nolink,25x25,Leadership);90&amp;ref(Nation/MagicLead.jpg,nolink,25x25,Magic Leadership);50&amp;ref(Nation/UndeadLead.jpg,nolink,25x25,Undead Leadership);20|22&amp;ref(Nation/Flying.jpg,nolink,25x25,Flying);&amp;ref(Nation/Wasteland-Survival.jpg,nolink,25x25,Wasteland Survival);|
|~|&gt;|&gt;|&gt;|&gt;|&gt;|BGCOLOR(#F5F5F5):レベル2の聖職者。火と血の魔法も持ち奴隷集めが得意|
***兵士
|名称|種別|コスト|&gt;|雇用条件|指揮枠|行軍|
|BGCOLOR(#F5F5F5):Humanbred|歩兵|&amp;ref(Nation/C_Gold.jpg,nolink,25x25,Gold);14&amp;ref(Nation/C_Resource.jpg,nolink,25x25,Resource);10&amp;ref(Nation/C_Recruitment.jpg,nolink,25x25,Recruitment Point);12|&amp;ref(Nation/R_Fort.jpg,nolink,25x25,Land Fortress);||&amp;ref(Nation/LivingLead.jpg,nolink,25x25,Living);|12&amp;ref(Nation/Wasteland-Survival.jpg,nolink,25x25,Wasteland Survival);|
|~|&gt;|&gt;|&gt;|&gt;|&gt;|BGCOLOR(#F5F5F5):槍と大盾を持つ軽歩兵。熱波を放たず耐性も控えめ|
|BGCOLOR(#F5F5F5):Humanbred|歩兵|&amp;ref(Nation/C_Gold.jpg,nolink,25x25,Gold);13&amp;ref(Nation/C_Resource.jpg,nolink,25x25,Resource);10&amp;ref(Nation/C_Recruitment.jpg,nolink,25x25,Recruitment Point);10|&amp;ref(Nation/R_Fort.jpg,nolink,25x25,Land Fortress);||&amp;ref(Nation/LivingLead.jpg,nolink,25x25,Living);|12&amp;ref(Nation/Wasteland-Survival.jpg,nolink,25x25,Wasteland Survival);|
|~|&gt;|&gt;|&gt;|&gt;|&gt;|BGCOLOR(#F5F5F5):斧と大盾を持つ軽歩兵。迎撃に弱いためか少し安価|
|BGCOLOR(#F5F5F5):Abysian Infantry|歩兵|&amp;ref(Nation/C_Gold.jpg,nolink,25x25,Gold);20&amp;ref(Nation/C_Resource.jpg,nolink,25x25,Resource);26&amp;ref(Nation/C_Recruitment.jpg,nolink,25x25,Recruitment Point);8|&amp;ref(Nation/R_Fort.jpg,nolink,25x25,Land Fortress);||&amp;ref(Nation/LivingLead.jpg,nolink,25x25,Living);|8&amp;ref(Nation/Wasteland-Survival.jpg,nolink,25x25,Wasteland Survival);|
|~|&gt;|&gt;|&gt;|&gt;|&gt;|BGCOLOR(#F5F5F5):戦斧を持つ重歩兵。一撃の威力に優れる|
|BGCOLOR(#F5F5F5):Abysian Infantry|歩兵|&amp;ref(Nation/C_Gold.jpg,nolink,25x25,Gold);20&amp;ref(Nation/C_Resource.jpg,nolink,25x25,Resource);26&amp;ref(Nation/C_Recruitment.jpg,nolink,25x25,Recruitment Point);8|&amp;ref(Nation/R_Fort.jpg,nolink,25x25,Land Fortress);||&amp;ref(Nation/LivingLead.jpg,nolink,25x25,Living);|8&amp;ref(Nation/Wasteland-Survival.jpg,nolink,25x25,Wasteland Survival);|
|~|&gt;|&gt;|&gt;|&gt;|&gt;|BGCOLOR(#F5F5F5):連接棍を持つ重歩兵。盾を迂回しやすい二連撃|
|BGCOLOR(#F5F5F5):Abysian Infantry|歩兵|&amp;ref(Nation/C_Gold.jpg,nolink,25x25,Gold);20&amp;ref(Nation/C_Resource.jpg,nolink,25x25,Resource);27&amp;ref(Nation/C_Recruitment.jpg,nolink,25x25,Recruitment Point);8|&amp;ref(Nation/R_Fort.jpg,nolink,25x25,Land Fortress);||&amp;ref(Nation/LivingLead.jpg,nolink,25x25,Living);|8&amp;ref(Nation/Wasteland-Survival.jpg,nolink,25x25,Wasteland Survival);|
|~|&gt;|&gt;|&gt;|&gt;|&gt;|BGCOLOR(#F5F5F5):斧と大盾を持つ重歩兵。攻撃力と防御力を両立する|
|BGCOLOR(#F5F5F5):Abysian Infantry|歩兵|&amp;ref(Nation/C_Gold.jpg,nolink,25x25,Gold);20&amp;ref(Nation/C_Resource.jpg,nolink,25x25,Resource);28&amp;ref(Nation/C_Recruitment.jpg,nolink,25x25,Recruitment Point);8|&amp;ref(Nation/R_Fort.jpg,nolink,25x25,Land Fortress);||&amp;ref(Nation/LivingLead.jpg,nolink,25x25,Living);|8&amp;ref(Nation/Wasteland-Survival.jpg,nolink,25x25,Wasteland Survival);|
|~|&gt;|&gt;|&gt;|&gt;|&gt;|BGCOLOR(#F5F5F5):朝星棒と大盾を持つ重歩兵。盾持ちにも直撃を浴びせやすい|
|BGCOLOR(#F5F5F5):Salamander|魔獣|&amp;ref(Nation/C_Gold.jpg,nolink,25x25,Gold);50&amp;ref(Nation/C_Resource.jpg,nolink,25x25,Resource);1&amp;ref(Nation/C_Recruitment.jpg,nolink,25x25,Recruitment Point);15|&amp;ref(Nation/R_Fort.jpg,nolink,25x25,Land Fortress);||&amp;ref(Nation/LivingLead.jpg,nolink,25x25,Living);&amp;ref(Nation/Animal.jpg,nolink,25x25,Animal);|14&amp;ref(Nation/Wasteland-Survival.jpg,nolink,25x25,Wasteland Survival);|
|~|&gt;|&gt;|&gt;|&gt;|&gt;|BGCOLOR(#F5F5F5):炎で小範囲を焼き尽くす蜥蜴。息切れが早く脆さが目立つ|
|BGCOLOR(#F5F5F5):Lava Warrior|歩兵&amp;ref(Nation/Sacred.jpg,nolink,25x25,Sacred);|&amp;ref(Nation/C_Gold.jpg,nolink,25x25,Gold);30&amp;ref(Nation/C_Resource.jpg,nolink,25x25,Resource);28&amp;ref(Nation/C_Recruitment.jpg,nolink,25x25,Recruitment Point);14|&amp;ref(Nation/R_Capital.jpg,nolink,25x25,National Capital);|&amp;ref(Spell/P_Holy.jpg,nolink,25x25,Temple Needed);|&amp;ref(Nation/LivingLead.jpg,nolink,25x25,Living);|8&amp;ref(Nation/Wasteland-Survival.jpg,nolink,25x25,Wasteland Survival);|
|~|&gt;|&gt;|&gt;|&gt;|&gt;|BGCOLOR(#F5F5F5):朝星棒二つを持つ重装狂戦士。密な隊列は組めないが高火力|
**守備隊
|種別|指揮官|兵士|備考|
|陸上下位|Warlord|Humanbred:10　Humanbred:10|Humanbredはそれぞれ槍装備と斧装備|
|陸上上位|Anathemant Salamander|Abysian Infantry:10|Infantryは戦斧装備|
|陸上要塞|Warlord|Humanbred:6||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|魔法土地|The Smouldercone, Temple of the All-Consuming Flame|
|宝石収入|&amp;ref(Spell/V_Fire.jpg,nolink,25x25,Fire Gem);5|
|特殊機能|州をHeat天秤へ傾ける|
***魔法技能
|名称|雇用|固定魔力|変動魔力|研究力|特殊能力|
|Anathemant Salamander|&amp;ref(Nation/R_Fort.jpg,nolink,25x25,Land Fortress);|&amp;ref(Spell/P_Fire.jpg,nolink,25x25,Fire);2&amp;ref(Spell/P_Holy.jpg,nolink,25x25,Holy);2||&amp;ref(Spell/P_Research.jpg,nolink,25x25,Research);9|&amp;ref(Nation/Sacred.jpg,nolink,25x25,Sacred);|
|Anathemant Dragon|&amp;ref(Nation/R_Fort.jpg,nolink,25x25,Land Fortress);|&amp;ref(Spell/P_Fire.jpg,nolink,25x25,Fire);3&amp;ref(Spell/P_Earth.jpg,nolink,25x25,Earth);1&amp;ref(Spell/P_Holy.jpg,nolink,25x25,Holy);3|&amp;ref(Spell/P_Fire.jpg,nolink,25x25,Fire);&amp;ref(Spell/P_Earth.jpg,nolink,25x25,Earth);&amp;ref(Spell/P_Astral.jpg,nolink,25x25,Astral);&amp;ref(Spell/P_Blood.jpg,nolink,25x25,Blood);+1:10%|&amp;ref(Spell/P_Research.jpg,nolink,25x25,Research);13+|&amp;ref(Nation/Sacred.jpg,nolink,25x25,Sacred);|
|Warlock Apprentice|&amp;ref(Nation/R_Capital.jpg,nolink,25x25,National Capital);|&amp;ref(Spell/P_Astral.jpg,nolink,25x25,Astral);1&amp;ref(Spell/P_Blood.jpg,nolink,25x25,Blood);2||&amp;ref(Spell/P_Research.jpg,nolink,25x25,Research);11|&amp;ref(Nation/Adept-Cross-Breeder.jpg,nolink,25x25,Adept Cross Breeder (2));|
|Warlock|&amp;ref(Nation/R_Capital.jpg,nolink,25x25,National Capital);|&amp;ref(Spell/P_Astral.jpg,nolink,25x25,Astral);2&amp;ref(Spell/P_Blood.jpg,nolink,25x25,Blood);3|&amp;ref(Spell/P_Fire.jpg,nolink,25x25,Fire);&amp;ref(Spell/P_Earth.jpg,nolink,25x25,Earth);&amp;ref(Spell/P_Astral.jpg,nolink,25x25,Astral);&amp;ref(Spell/P_Blood.jpg,nolink,25x25,Blood);+1:100%&amp;br;&amp;ref(Spell/P_Fire.jpg,nolink,25x25,Fire);&amp;ref(Spell/P_Earth.jpg,nolink,25x25,Earth);&amp;ref(Spell/P_Astral.jpg,nolink,25x25,Astral);&amp;ref(Spell/P_Blood.jpg,nolink,25x25,Blood);+1:10%|&amp;ref(Spell/P_Research.jpg,nolink,25x25,Research);17+|&amp;ref(Nation/Adept-Cross-Breeder.jpg,nolink,25x25,Adept Cross Breeder (6));|
|Demonbred|&amp;ref(Nation/R_Capital.jpg,nolink,25x25,National Capital);|&amp;ref(Spell/P_Fire.jpg,nolink,25x25,Fire);2&amp;ref(Spell/P_Blood.jpg,nolink,25x25,Blood);2&amp;ref(Spell/P_Holy.jpg,nolink,25x25,Holy);2||&amp;ref(Spell/P_Research.jpg,nolink,25x25,Research);13|&amp;ref(Nation/Blood-Searcher.jpg,nolink,25x25,Blood Searcher (1));&amp;ref(Nation/Sacred.jpg,nolink,25x25,Sacred);|
***固有呪文
|領域|名称|主系統|副系統|消費|使用場面|簡易分類|
|Conjuration Lv2|Summon Spectral Infantry|&amp;ref(Spell/P_Death.jpg,nolink,25x25,Death);1|&amp;ref(Spell/P_Fire.jpg,nolink,25x25,Fire);1|&amp;ref(Spell/V_Death.jpg,nolink,25x25,Death Gem);5|儀式/陸上専用|兵士召喚|
|~|~|&gt;|&gt;|&gt;|&gt;|Abysianの亡霊戦士Smoulderghostを5体召喚します|
|Conjuration Lv3|Pride of Lions|&amp;ref(Spell/P_Nature.jpg,nolink,25x25,Nature);2||&amp;ref(Spell/V_Nature.jpg,nolink,25x25,Nature Gem);10|儀式/陸上専用|兵士召喚|
|~|~|&gt;|&gt;|&gt;|&gt;|敏捷なLionを10+体召喚します|
|Conjuration Lv8|Contact Scorpion Man|&amp;ref(Spell/P_Earth.jpg,nolink,25x25,Earth);1|&amp;ref(Spell/P_Fire.jpg,nolink,25x25,Fire);1|&amp;ref(Spell/V_Earth.jpg,nolink,25x25,Earth Gem);12|儀式/陸上専用|兵士召喚|
|~|~|&gt;|&gt;|&gt;|&gt;|強力な武器を持つScorpion Manを1体召喚します|
|Alteration Lv6|Hellscape|&amp;ref(Spell/P_Fire.jpg,nolink,25x25,Fire);4||&amp;ref(Spell/V_Fire.jpg,nolink,25x25,Fire Gem);10|儀式/陸上専用|災害誘発|
|~|~|&gt;|&gt;|&gt;|&gt;|指定した州に猛暑を引き起こし被害を与えます|
|Evocation Lv5|Liquid Flames of Rhuax|&amp;ref(Spell/P_Fire.jpg,nolink,25x25,Fire);3|&amp;ref(Spell/P_Earth.jpg,nolink,25x25,Earth);1||戦闘/陸上専用|攻撃|
|~|~|&gt;|&gt;|&gt;|&gt;|小範囲を溶けた金属で攻撃し周囲にも被害を広げます|
|Enchantment Lv5|Inner Furnace|&amp;ref(Spell/P_Fire.jpg,nolink,25x25,Fire);3||&amp;ref(Spell/V_Fire.jpg,nolink,25x25,Fire Gem);1|戦闘/陸上専用|全体強化|
|~|~|&gt;|&gt;|&gt;|&gt;|味方全員に熱波を纏わせようと試みます|
|Blood Magic Lv3|Infernal Breeding|&amp;ref(Spell/P_Blood.jpg,nolink,25x25,Blood);2||&amp;ref(Spell/V_Blood.jpg,nolink,25x25,Blood Slave);25|儀式/陸上専用|特殊召喚|
|~|~|&gt;|&gt;|&gt;|&gt;|様々な交雑種の兵士や指揮官を召喚します|
***固有アイテム
なし
**聖職
***支配圏特殊効果
周囲にHeat天秤を拡散
***聖職者特殊能力
なし
</v>
      </c>
    </row>
    <row r="50" spans="1:29" x14ac:dyDescent="0.15">
      <c r="A50" t="s">
        <v>2969</v>
      </c>
      <c r="B50" t="s">
        <v>2926</v>
      </c>
      <c r="C50" t="s">
        <v>2992</v>
      </c>
      <c r="D50" t="s">
        <v>3094</v>
      </c>
      <c r="E50" s="10" t="s">
        <v>10531</v>
      </c>
      <c r="F50" s="10" t="s">
        <v>10532</v>
      </c>
      <c r="H50" s="10" t="s">
        <v>10533</v>
      </c>
      <c r="I50" s="10" t="s">
        <v>10534</v>
      </c>
      <c r="K50" t="s">
        <v>10614</v>
      </c>
      <c r="L50" t="s">
        <v>10538</v>
      </c>
      <c r="M50" t="s">
        <v>10535</v>
      </c>
      <c r="O50">
        <v>3</v>
      </c>
      <c r="S50">
        <v>500</v>
      </c>
      <c r="U50">
        <v>400</v>
      </c>
      <c r="W50" t="s">
        <v>10536</v>
      </c>
      <c r="X50" t="s">
        <v>10537</v>
      </c>
      <c r="Z50" t="str">
        <f t="shared" si="0"/>
        <v>|BGCOLOR(#FDFDFD):[[&amp;ref(Caelum.jpg,nolink,50x65,Caelum, Reign of the Seraphim);&gt;./Caelum]]</v>
      </c>
      <c r="AA50" t="str">
        <f t="shared" ca="1" si="3"/>
        <v>|BGCOLOR(#FAEBD7):[[''Caelum''&gt;./Caelum]]</v>
      </c>
      <c r="AB50"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v>
      </c>
      <c r="AC50" t="str">
        <f ca="1">CONCATENATE("*",B50,", ",C50,CHAR(10),E50,CHAR(10),"**国勢",CHAR(10),"|種族|",F50,"|",CHAR(10),"|経済|",G50,"|",CHAR(10),"|気候|",IF(H50&lt;&gt;"",REPT(SUBSTITUTE(SUBSTITUTE(LEFT(H50,4),"Heat","&amp;ref(Spell/S_Heat.jpg,nolink,25x25,Heat);"),"Cold","&amp;ref(Spell/S_Cold.jpg,nolink,25x25,Cold);"),RIGHT(H50,1)),""),"|",CHAR(10),"|祝福|",SUBSTITUTE(SUBSTITUTE(SUBSTITUTE(SUBSTITUTE(SUBSTITUTE(SUBSTITUTE(SUBSTITUTE(SUBSTITUTE(J50,"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50&amp;" "&amp;B50&amp;" 指揮官 S",Troops!$A:$A,0)&amp;":AJ"&amp;MATCH(A50&amp;" "&amp;B50&amp;" 指揮官 E",Troops!$A:$A,0))),myConcat(INDIRECT("Troops!AJ"&amp;MATCH(A50&amp;" "&amp;B50&amp;" 指揮官 S",Troops!$A:$A,0)))),CHAR(10),"***兵士",CHAR(10),"|名称|種別|コスト|&gt;|雇用条件|指揮枠|行軍|",CHAR(10),IFERROR(myConcat(INDIRECT("Troops!AJ"&amp;MATCH(A50&amp;" "&amp;B50&amp;" 兵士 S",Troops!$A:$A,0)&amp;":AJ"&amp;MATCH(A50&amp;" "&amp;B50&amp;" 兵士 E",Troops!$A:$A,0))),myConcat(INDIRECT("Troops!AJ"&amp;MATCH(A50&amp;" "&amp;B50&amp;" 指揮官 S",Troops!$A:$A,0)))),"**守備隊",CHAR(10),"|種別|指揮官|兵士|備考|",CHAR(10),IFERROR(myConcat(INDIRECT("Defence!H"&amp;MATCH(A50&amp;" "&amp;B50&amp;" S",Defence!$A:$A,0)&amp;":H"&amp;MATCH(A50&amp;" "&amp;B50&amp;" E",Defence!$A:$A,0))),myConcat(INDIRECT("Defence!H"&amp;MATCH(A50&amp;" "&amp;B50&amp;" S",Defence!$A:$A,0)))),CHAR(10),"**建造物",CHAR(10),"***首都要塞",CHAR(10),"|名称|管理力|指揮官雇用|兵士雇用|食糧庫|守備隊倍率|防壁強度|",CHAR(10),VLOOKUP(L50,Fort!$D:$M,10,FALSE),CHAR(10),"***陸上要塞",CHAR(10),"|名称|建造費|工期|管理力|指揮官雇用|兵士雇用|食糧庫|守備隊倍率|防壁強度|",CHAR(10),IF(R50="",IFERROR(myConcat(INDIRECT("Fort!N"&amp;MATCH(M50&amp;"1",Fort!$A:$A,0)&amp;":N"&amp;MATCH(M50&amp;O50,Fort!$A:$A,0))),myConcat(INDIRECT("Fort!N"&amp;MATCH(N50&amp;"1",Fort!$A:$A,0)))),IFERROR(myConcat(INDIRECT("Fort!O"&amp;MATCH(M50&amp;"1",Fort!$A:$A,0)&amp;":O"&amp;MATCH(M50&amp;O50,Fort!$A:$A,0))),myConcat(INDIRECT("Fort!O"&amp;MATCH(N50&amp;"1",Fort!$A:$A,0))))),CHAR(10),"***水中要塞",CHAR(10),IF(R50="",IFERROR("|名称|建造費|工期|管理力|指揮官雇用|兵士雇用|食糧庫|守備隊倍率|防壁強度|"&amp;CHAR(10)&amp;IFERROR(myConcat(INDIRECT("Fort!N"&amp;MATCH(N50&amp;"1",Fort!$A:$A,0)&amp;":N"&amp;MATCH(N50&amp;P50,Fort!$A:$A,0))),myConcat(INDIRECT("Fort!N"&amp;MATCH(N50&amp;"1",Fort!$A:$A,0)))),"建造不可"),IFERROR("|名称|建造費|工期|管理力|指揮官雇用|兵士雇用|食糧庫|守備隊倍率|防壁強度|"&amp;CHAR(10)&amp;IFERROR(myConcat(INDIRECT("Fort!O"&amp;MATCH(N50&amp;"1",Fort!$A:$A,0)&amp;":O"&amp;MATCH(N50&amp;P50,Fort!$A:$A,0))),myConcat(INDIRECT("Fort!O"&amp;MATCH(N50&amp;"1",Fort!$A:$A,0)))),"建造不可")),CHAR(10),"***研究所と寺院",CHAR(10),"|設備|費用|特殊効果|",CHAR(10),"|研究所|",IF(S50&lt;&gt;500,"''"&amp;S50&amp;"''",S50),"|",T50,"|",CHAR(10),"|寺院|",IF(U50&lt;&gt;400,"''"&amp;U50&amp;"''",U50),"|",V50,"|",CHAR(10),"**魔法",CHAR(10),"***魔法資源",CHAR(10),"|魔法土地|",W50,"|",CHAR(10),"|宝石収入|",SUBSTITUTE(SUBSTITUTE(SUBSTITUTE(SUBSTITUTE(SUBSTITUTE(SUBSTITUTE(SUBSTITUTE(SUBSTITUTE(X50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Slave);"),"|",CHAR(10),"|特殊機能|",Y50,"|",CHAR(10),"***魔法技能",CHAR(10),"|名称|雇用|固定魔力|変動魔力|研究力|特殊能力|",CHAR(10),IFERROR(myConcat(INDIRECT("MagicSkill!AM"&amp;MATCH(A50&amp;" "&amp;B50&amp;" S",MagicSkill!$A:$A,0)&amp;":AM"&amp;MATCH(A50&amp;" "&amp;B50&amp;" E",MagicSkill!$A:$A,0))),myConcat(INDIRECT("MagicSkill!AM"&amp;MATCH(A50&amp;" "&amp;B50&amp;" S",MagicSkill!$A:$A,0)))),CHAR(10),"***固有呪文",CHAR(10),IFERROR(CHAR(10)&amp;"|領域|名称|主系統|副系統|消費|使用場面|簡易分類|"&amp;CHAR(10)&amp;IFERROR(myConcat(INDIRECT("NationalSpellWork!E"&amp;MATCH(A50&amp;" "&amp;B50&amp;" S",NationalSpellWork!$A:$A,0)&amp;":E"&amp;MATCH(A50&amp;" "&amp;B50&amp;" E",NationalSpellWork!$A:$A,0))),myConcat(INDIRECT("NationalSpellWork!E"&amp;MATCH(A50&amp;" "&amp;B50&amp;" S",NationalSpellWork!$A:$A,0)))),"なし"),CHAR(10),"***固有アイテム",CHAR(10),IFERROR(IFERROR(myConcat(INDIRECT("NationalItemWork!E"&amp;MATCH(A50&amp;" "&amp;B50&amp;" S",NationalItemWork!$A:$A,0)&amp;":E"&amp;MATCH(A50&amp;" "&amp;B50&amp;" E",NationalItemWork!$A:$A,0))),myConcat(INDIRECT("NationalItemWork!E"&amp;MATCH(A50&amp;" "&amp;B50&amp;" S",NationalItemWork!$A:$A,0)))),"なし"),CHAR(10),"**聖職",CHAR(10),"***支配圏特殊効果",CHAR(10),IF(I50&lt;&gt;"",I50,"なし"),CHAR(10),"***聖職者特殊能力",CHAR(10),IF(K50&lt;&gt;"",K50,"なし"),CHAR(10))</f>
        <v xml:space="preserve">*Caelum, Reign of the Seraphim
Caelumは、最も高い山の頂に住まう翼持つ人型生物らの魔権政治の国です。
古くは、Yazataとして知られる半神に率いられた三つのCaelian部族が存在しました。
彼らがCatharsisの堕落に対し責任を負っていると見なされながらも、Raptor部族はYazataらに受け入れられました。
Raptor部族のHarab Seraphらが再び暗き魔法を研究し始めると、浄化の炎は汚染され、Catharsisは破滅の炎の王、Anthraxとなりました。
その結果、Seraphineの多くは消耗病により命を落とし、彼女らの神聖なる職務は断念されました。
Harab Seraphは非難され、内戦が始まりました。
Raptor部族は追放され、世界中に散らばりました。
最後のEagle Kingらは姿を消し、Airya部族のHigh Seraphがそれに代わりました。
Seraphらは、Caelumの管理者、判事、そして現世における指導者です。
彼らは風魔法に長けており、Caelianが普通の金属の代わりに用いる魔法の氷を作ります。
これらの氷は低温により鍛えられ、重装な氷の鎧は、温暖な気候よりも寒冷な気候においてより丈夫になります。
氷から作られた武器は全て魔法的で、魔法的な存在を傷付けることができます。
Airyaは最も寒い山頂に住み、低温の影響を受けません。彼らは華奢な体格をしています。
Spire HornのCaelianは冷気への抵抗力に劣りますが、電撃に部分的な耐性を持ちます。
Harab Seraphの失脚以来、彼らのより多くが軍務に携わるようになりました。
Caelianは優れた射手であり、たとえ彼らが巨大なMammothのような重装部隊を保有しているとしても、一撃離脱の戦術を好みます。
**国勢
|種族|有翼人|
|経済||
|気候|&amp;ref(Spell/S_Cold.jpg,nolink,25x25,Cold);&amp;ref(Spell/S_Cold.jpg,nolink,25x25,Cold);&amp;ref(Spell/S_Cold.jpg,nolink,25x25,Cold);|
|祝福||
**正規軍
***指揮官
|名称|種別|コスト|&gt;|雇用条件|指揮能力|行軍|
|BGCOLOR(#F5F5F5):Caelian Scout|斥候|&amp;ref(Nation/C_Gold.jpg,nolink,25x25,Gold);25&amp;ref(Nation/C_Resource.jpg,nolink,25x25,Resource);13&amp;ref(Nation/C_Command.jpg,nolink,25x25,Commander Point);1|&amp;ref(Nation/R_Fort.jpg,nolink,25x25,Land Fortress);|||22&amp;ref(Nation/Stealthy.jpg,nolink,25x25,Stealthy (55));&amp;ref(Nation/Flying.jpg,nolink,25x25,Flying);&amp;ref(Nation/Storm-Immunity.jpg,nolink,25x25,Storm Immunity);|
|~|&gt;|&gt;|&gt;|&gt;|&gt;|BGCOLOR(#F5F5F5):飛行する斥候。隠れるのも上手く非常に役立つ|
|BGCOLOR(#F5F5F5):Storm General|指揮官|&amp;ref(Nation/C_Gold.jpg,nolink,25x25,Gold);70&amp;ref(Nation/C_Resource.jpg,nolink,25x25,Resource);36&amp;ref(Nation/C_Command.jpg,nolink,25x25,Commander Point);1|&amp;ref(Nation/R_Fort.jpg,nolink,25x25,Land Fortress);||&amp;ref(Nation/Squad.jpg,nolink,25x25,Squad);3&amp;ref(Nation/LivingLead.jpg,nolink,25x25,Leadership);80|22&amp;ref(Nation/Flying.jpg,nolink,25x25,Flying);&amp;ref(Nation/Storm-Immunity.jpg,nolink,25x25,Storm Immunity);|
|~|&gt;|&gt;|&gt;|&gt;|&gt;|BGCOLOR(#F5F5F5):標準的な指揮官。Spire Hornのため嵐に強い|
|BGCOLOR(#F5F5F5):Airya Noble|指揮官|&amp;ref(Nation/C_Gold.jpg,nolink,25x25,Gold);50&amp;ref(Nation/C_Resource.jpg,nolink,25x25,Resource);38&amp;ref(Nation/C_Command.jpg,nolink,25x25,Commander Point);1|&amp;ref(Nation/R_Fort.jpg,nolink,25x25,Land Fortress);||&amp;ref(Nation/Squad.jpg,nolink,25x25,Squad);2&amp;ref(Nation/LivingLead.jpg,nolink,25x25,Leadership);60|20&amp;ref(Nation/Flying.jpg,nolink,25x25,Flying);|
|~|&gt;|&gt;|&gt;|&gt;|&gt;|BGCOLOR(#F5F5F5):装備の質が良い指揮官。指揮能力は劣る|
|BGCOLOR(#F5F5F5):Spire Horn Seraph|魔術師|&amp;ref(Nation/C_Gold.jpg,nolink,25x25,Gold);45&amp;ref(Nation/C_Resource.jpg,nolink,25x25,Resource);1&amp;ref(Nation/C_Command.jpg,nolink,25x25,Commander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Leadership);5|22&amp;ref(Nation/Flying.jpg,nolink,25x25,Flying);&amp;ref(Nation/Storm-Immunity.jpg,nolink,25x25,Storm Immunity);|
|~|&gt;|&gt;|&gt;|&gt;|&gt;|BGCOLOR(#F5F5F5):風の魔法技能を持つ。嵐の力を借りれば侮り難い戦力にも|
|BGCOLOR(#F5F5F5):Ice Crafter|魔術師|&amp;ref(Nation/C_Gold.jpg,nolink,25x25,Gold);45&amp;ref(Nation/C_Resource.jpg,nolink,25x25,Resource);3&amp;ref(Nation/C_Command.jpg,nolink,25x25,Commander Point);2|&amp;ref(Nation/R_Fort.jpg,nolink,25x25,Land Fortress);|&amp;ref(Spell/P_Research.jpg,nolink,25x25,Lab Needed);|&amp;ref(Nation/Squad.jpg,nolink,25x25,Squad);1&amp;ref(Nation/LivingLead.jpg,nolink,25x25,Leadership);10&amp;ref(Nation/MagicLead.jpg,nolink,25x25,Magic Leadership);5|22&amp;ref(Nation/Flying.jpg,nolink,25x25,Flying);|
|~|&gt;|&gt;|&gt;|&gt;|&gt;|BGCOLOR(#F5F5F5):水の魔法技能を持つ鍛冶師。寒い州の要塞に資源を追加|
|BGCOLOR(#F5F5F5):Caelian Seraph|魔術師|&amp;ref(Nation/C_Gold.jpg,nolink,25x25,Gold);125&amp;ref(Nation/C_Resource.jpg,nolink,25x25,Resource);2&amp;ref(Nation/C_Command.jpg,nolink,25x25,Commander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Leadership);15|22&amp;ref(Nation/Flying.jpg,nolink,25x25,Flying);|
|~|&gt;|&gt;|&gt;|&gt;|&gt;|BGCOLOR(#F5F5F5):風と水の魔法技能を持つ。安定した実力|
|BGCOLOR(#F5F5F5):Seraphine|聖職者&amp;ref(Nation/Sacred.jpg,nolink,25x25,Sacred);|&amp;ref(Nation/C_Gold.jpg,nolink,25x25,Gold);70&amp;ref(Nation/C_Resource.jpg,nolink,25x25,Resource);2&amp;ref(Nation/C_Command.jpg,nolink,25x25,Commander Point);1|&amp;ref(Nation/R_Fort.jpg,nolink,25x25,Land Fortress);|&amp;ref(Spell/P_Research.jpg,nolink,25x25,Lab Needed);&amp;ref(Spell/P_Holy.jpg,nolink,25x25,Temple Needed);|&amp;ref(Nation/Squad.jpg,nolink,25x25,Squad);1&amp;ref(Nation/LivingLead.jpg,nolink,25x25,Leadership);40+&amp;ref(Nation/MagicLead.jpg,nolink,25x25,Magic Leadership);0+|22&amp;ref(Nation/Stealthy.jpg,nolink,25x25,Stealthy (65));&amp;ref(Nation/Flying.jpg,nolink,25x25,Flying);|
|~|&gt;|&gt;|&gt;|&gt;|&gt;|BGCOLOR(#F5F5F5):レベル1の聖職者。たまに火魔法を持つ|
|BGCOLOR(#F5F5F5):High Seraph|魔術師|&amp;ref(Nation/C_Gold.jpg,nolink,25x25,Gold);255&amp;ref(Nation/C_Resource.jpg,nolink,25x25,Resource);3&amp;ref(Nation/C_Command.jpg,nolink,25x25,Commander Point);4|&amp;ref(Nation/R_Capital.jpg,nolink,25x25,National Capital);|&amp;ref(Spell/P_Research.jpg,nolink,25x25,Lab Needed);|&amp;ref(Nation/Squad.jpg,nolink,25x25,Squad);2&amp;ref(Nation/LivingLead.jpg,nolink,25x25,Leadership);40&amp;ref(Nation/MagicLead.jpg,nolink,25x25,Magic Leadership);25+&amp;ref(Nation/UndeadLead.jpg,nolink,25x25,Undead Leadership);0+|16&amp;ref(Nation/Flying.jpg,nolink,25x25,Flying);|
|~|&gt;|&gt;|&gt;|&gt;|&gt;|BGCOLOR(#F5F5F5):風や水などの魔法技能を持つ。指揮も一応は可能|
***兵士
|名称|種別|コスト|&gt;|雇用条件|指揮枠|行軍|
|BGCOLOR(#F5F5F5):Spire Horn Militia|飛行兵|&amp;ref(Nation/C_Gold.jpg,nolink,25x25,Gold);8&amp;ref(Nation/C_Resource.jpg,nolink,25x25,Resource);5&amp;ref(Nation/C_Recruitment.jpg,nolink,25x25,Recruitment Point);5|&amp;ref(Nation/R_Fort.jpg,nolink,25x25,Land Fortress);||&amp;ref(Nation/LivingLead.jpg,nolink,25x25,Living);|16&amp;ref(Nation/Flying.jpg,nolink,25x25,Flying);|
|~|&gt;|&gt;|&gt;|&gt;|&gt;|BGCOLOR(#F5F5F5):氷の槍を持つ民兵。Spire Horn特有の嵐耐性は持たない|
|BGCOLOR(#F5F5F5):Spire Horn Warrior|飛行兵|&amp;ref(Nation/C_Gold.jpg,nolink,25x25,Gold);10&amp;ref(Nation/C_Resource.jpg,nolink,25x25,Resource);7&amp;ref(Nation/C_Recruitment.jpg,nolink,25x25,Recruitment Point);9|&amp;ref(Nation/R_Fort.jpg,nolink,25x25,Land Fortress);||&amp;ref(Nation/LivingLead.jpg,nolink,25x25,Living);|20&amp;ref(Nation/Flying.jpg,nolink,25x25,Flying);&amp;ref(Nation/Storm-Immunity.jpg,nolink,25x25,Storm Immunity);|
|~|&gt;|&gt;|&gt;|&gt;|&gt;|BGCOLOR(#F5F5F5):氷の突撃槍と盾を持つ軽戦士。最初の一撃の重さは侮れない|
|BGCOLOR(#F5F5F5):Spire Horn Archer|射手|&amp;ref(Nation/C_Gold.jpg,nolink,25x25,Gold);10&amp;ref(Nation/C_Resource.jpg,nolink,25x25,Resource);6&amp;ref(Nation/C_Recruitment.jpg,nolink,25x25,Recruitment Point);9|&amp;ref(Nation/R_Fort.jpg,nolink,25x25,Land Fortress);||&amp;ref(Nation/LivingLead.jpg,nolink,25x25,Living);|20&amp;ref(Nation/Flying.jpg,nolink,25x25,Flying);&amp;ref(Nation/Storm-Immunity.jpg,nolink,25x25,Storm Immunity);|
|~|&gt;|&gt;|&gt;|&gt;|&gt;|BGCOLOR(#F5F5F5):非常に腕の良い弓兵。嵐でも精度は落ちないが矢は落とされる|
|BGCOLOR(#F5F5F5):Storm Guard|飛行兵|&amp;ref(Nation/C_Gold.jpg,nolink,25x25,Gold);15&amp;ref(Nation/C_Resource.jpg,nolink,25x25,Resource);31&amp;ref(Nation/C_Recruitment.jpg,nolink,25x25,Recruitment Point);21|&amp;ref(Nation/R_Fort.jpg,nolink,25x25,Land Fortress);||&amp;ref(Nation/LivingLead.jpg,nolink,25x25,Living);|20&amp;ref(Nation/Flying.jpg,nolink,25x25,Flying);&amp;ref(Nation/Storm-Immunity.jpg,nolink,25x25,Storm Immunity);|
|~|&gt;|&gt;|&gt;|&gt;|&gt;|BGCOLOR(#F5F5F5):氷の突撃槍と盾を持つ戦士。耐性が高めで氷の防具を纏う|
|BGCOLOR(#F5F5F5):Airya Light Infantry|飛行兵|&amp;ref(Nation/C_Gold.jpg,nolink,25x25,Gold);10&amp;ref(Nation/C_Resource.jpg,nolink,25x25,Resource);11&amp;ref(Nation/C_Recruitment.jpg,nolink,25x25,Recruitment Point);9|&amp;ref(Nation/R_Fort.jpg,nolink,25x25,Land Fortress);||&amp;ref(Nation/LivingLead.jpg,nolink,25x25,Living);|20&amp;ref(Nation/Flying.jpg,nolink,25x25,Flying);|
|~|&gt;|&gt;|&gt;|&gt;|&gt;|BGCOLOR(#F5F5F5):氷の突撃槍と盾を持つ軽戦士。氷の防具の強度は州の気候の影響を受ける|
|BGCOLOR(#F5F5F5):Airya Infantry|飛行兵|&amp;ref(Nation/C_Gold.jpg,nolink,25x25,Gold);10&amp;ref(Nation/C_Resource.jpg,nolink,25x25,Resource);16&amp;ref(Nation/C_Recruitment.jpg,nolink,25x25,Recruitment Point);9|&amp;ref(Nation/R_Fort.jpg,nolink,25x25,Land Fortress);||&amp;ref(Nation/LivingLead.jpg,nolink,25x25,Living);|20&amp;ref(Nation/Flying.jpg,nolink,25x25,Flying);|
|~|&gt;|&gt;|&gt;|&gt;|&gt;|BGCOLOR(#F5F5F5):氷の剣と盾を持つ戦士。Airyaは筋力やHPに問題を抱える|
|BGCOLOR(#F5F5F5):Iceclad|飛行兵|&amp;ref(Nation/C_Gold.jpg,nolink,25x25,Gold);15&amp;ref(Nation/C_Resource.jpg,nolink,25x25,Resource);40&amp;ref(Nation/C_Recruitment.jpg,nolink,25x25,Recruitment Point);21|&amp;ref(Nation/R_Fort.jpg,nolink,25x25,Land Fortress);||&amp;ref(Nation/LivingLead.jpg,nolink,25x25,Living);|18&amp;ref(Nation/Flying.jpg,nolink,25x25,Flying);|
|~|&gt;|&gt;|&gt;|&gt;|&gt;|BGCOLOR(#F5F5F5):氷の突撃槍と盾を持つ重戦士。他のAirya以上に気候の影響が大きい|
|BGCOLOR(#F5F5F5):Mammoth|軍用象|&amp;ref(Nation/C_Gold.jpg,nolink,25x25,Gold);120&amp;ref(Nation/C_Resource.jpg,nolink,25x25,Resource);20&amp;ref(Nation/C_Recruitment.jpg,nolink,25x25,Recruitment Point);30|&amp;ref(Nation/R_Fort.jpg,nolink,25x25,Land Fortress);||&amp;ref(Nation/LivingLead.jpg,nolink,25x25,Living);&amp;ref(Nation/Animal.jpg,nolink,25x25,Animal);|20&amp;ref(Nation/Snow-Move.jpg,nolink,25x25,Snow Move);|
|~|&gt;|&gt;|&gt;|&gt;|&gt;|BGCOLOR(#F5F5F5):敵を蹂躙する巨大生物。普通の象より勇敢で冷気にも強い|
|BGCOLOR(#F5F5F5):Blizzard Warrior|射手&amp;ref(Nation/Sacred.jpg,nolink,25x25,Sacred);|&amp;ref(Nation/C_Gold.jpg,nolink,25x25,Gold);20&amp;ref(Nation/C_Resource.jpg,nolink,25x25,Resource);13&amp;ref(Nation/C_Recruitment.jpg,nolink,25x25,Recruitment Point);23|&amp;ref(Nation/R_Capital.jpg,nolink,25x25,National Capital);|&amp;ref(Spell/P_Holy.jpg,nolink,25x25,Temple Needed);|&amp;ref(Nation/LivingLead.jpg,nolink,25x25,Living);|14&amp;ref(Nation/Snow-Move.jpg,nolink,25x25,Snow Move);|
|~|&gt;|&gt;|&gt;|&gt;|&gt;|BGCOLOR(#F5F5F5):氷の矢を用いる弓兵。飛行できないが遠くから敵を疲労させる|
|BGCOLOR(#F5F5F5):Temple Guard|歩兵&amp;ref(Nation/Sacred.jpg,nolink,25x25,Sacred);|&amp;ref(Nation/C_Gold.jpg,nolink,25x25,Gold);20&amp;ref(Nation/C_Resource.jpg,nolink,25x25,Resource);42&amp;ref(Nation/C_Recruitment.jpg,nolink,25x25,Recruitment Point);23|&amp;ref(Nation/R_Capital.jpg,nolink,25x25,National Capital);|&amp;ref(Spell/P_Holy.jpg,nolink,25x25,Temple Needed);|&amp;ref(Nation/LivingLead.jpg,nolink,25x25,Living);|12&amp;ref(Nation/Snow-Move.jpg,nolink,25x25,Snow Move);|
|~|&gt;|&gt;|&gt;|&gt;|&gt;|BGCOLOR(#F5F5F5):氷の剣と盾を持つ重歩兵。飛行できない代わりにより高密度の隊列を組める|
|BGCOLOR(#F5F5F5):Wingless|歩兵|&amp;ref(Nation/C_Gold.jpg,nolink,25x25,Gold);10&amp;ref(Nation/C_Resource.jpg,nolink,25x25,Resource);11&amp;ref(Nation/C_Recruitment.jpg,nolink,25x25,Recruitment Point);9|&amp;ref(Nation/R_Capital.jpg,nolink,25x25,National Capital);||&amp;ref(Nation/LivingLead.jpg,nolink,25x25,Living);|14&amp;ref(Nation/Snow-Move.jpg,nolink,25x25,Snow Move);|
|~|&gt;|&gt;|&gt;|&gt;|&gt;|BGCOLOR(#F5F5F5):氷の槍と盾を持つ軽歩兵。翼無き奇形で密集できる|
**守備隊
|種別|指揮官|兵士|備考|
|陸上下位|Storm General|Spire Horn Militia:10　Spire Horn Archer:10||
|陸上上位|Seraphine|Airya Infantry:10　Spire Horn Archer:10||
|陸上要塞|Storm General|Spire Horn Archer:10||
**建造物
***首都要塞
|名称|管理力|指揮官雇用|兵士雇用|食糧庫|守備隊倍率|防壁強度|
|Ice Citadel|48|+2|+125%|4000|4|600|
***陸上要塞
|名称|建造費|工期|管理力|指揮官雇用|兵士雇用|食糧庫|守備隊倍率|防壁強度|
|Ice Walls|600|4|11|+0|+50%|70|1|70|
|Ice Fortress|200|2|21|+1|+75%|350|2|175|
|Ice Castle|200|2|32|+1|+100%|1050|3|350|
***水中要塞
建造不可
***研究所と寺院
|設備|費用|特殊効果|
|研究所|500||
|寺院|400||
**魔法
***魔法資源
|魔法土地|The Citadel of Frozen Crystal, Ravens Vale|
|宝石収入|&amp;ref(Spell/V_Air.jpg,nolink,25x25,Air Gem);3&amp;ref(Spell/V_Water.jpg,nolink,25x25,Water Gem);2|
|特殊機能||
***魔法技能
|名称|雇用|固定魔力|変動魔力|研究力|特殊能力|
|Spire Horn Seraph|&amp;ref(Nation/R_Fort.jpg,nolink,25x25,Land Fortress);|&amp;ref(Spell/P_Air.jpg,nolink,25x25,Air);1||&amp;ref(Spell/P_Research.jpg,nolink,25x25,Research);7||
|Ice Crafter|&amp;ref(Nation/R_Fort.jpg,nolink,25x25,Land Fortress);|&amp;ref(Spell/P_Water.jpg,nolink,25x25,Water);1||&amp;ref(Spell/P_Research.jpg,nolink,25x25,Research);7|&amp;ref(Nation/Forge-Bonus.jpg,nolink,25x25,Forge Bonus (1));&amp;ref(Nation/Ice-Forging.jpg,nolink,25x25,Ice Forging (4));|
|Caelian Seraph|&amp;ref(Nation/R_Fort.jpg,nolink,25x25,Land Fortress);|&amp;ref(Spell/P_Air.jpg,nolink,25x25,Air);2&amp;ref(Spell/P_Water.jpg,nolink,25x25,Water);1||&amp;ref(Spell/P_Research.jpg,nolink,25x25,Research);11||
|Seraphine|&amp;ref(Nation/R_Fort.jpg,nolink,25x25,Land Fortress);|&amp;ref(Spell/P_Holy.jpg,nolink,25x25,Holy);1|&amp;ref(Spell/P_Fire.jpg,nolink,25x25,Fire);+1:20%|&amp;ref(Spell/P_Research.jpg,nolink,25x25,Research);0+||
|High Seraph|&amp;ref(Nation/R_Capital.jpg,nolink,25x25,National Capital);|&amp;ref(Spell/P_Air.jpg,nolink,25x25,Air);3&amp;ref(Spell/P_Water.jpg,nolink,25x25,Water);2|&amp;ref(Spell/P_Air.jpg,nolink,25x25,Air);&amp;ref(Spell/P_Water.jpg,nolink,25x25,Water);&amp;ref(Spell/P_Astral.jpg,nolink,25x25,Astral);&amp;ref(Spell/P_Death.jpg,nolink,25x25,Death);+1:100%&amp;br;&amp;ref(Spell/P_Air.jpg,nolink,25x25,Air);&amp;ref(Spell/P_Water.jpg,nolink,25x25,Water);&amp;ref(Spell/P_Astral.jpg,nolink,25x25,Astral);&amp;ref(Spell/P_Death.jpg,nolink,25x25,Death);+1:10%|&amp;ref(Spell/P_Research.jpg,nolink,25x25,Research);17+||
***固有呪文
|領域|名称|主系統|副系統|消費|使用場面|簡易分類|
|Conjuration Lv3|Herd of Elephants|&amp;ref(Spell/P_Nature.jpg,nolink,25x25,Nature);2||&amp;ref(Spell/V_Nature.jpg,nolink,25x25,Nature Gem);25|儀式/陸上専用|兵士召喚|
|~|~|&gt;|&gt;|&gt;|&gt;|敵を蹂躙する臆病な巨大生物Elephantを5+体召喚します|
|Conjuration Lv3|Ambush of Tigers|&amp;ref(Spell/P_Nature.jpg,nolink,25x25,Nature);2||&amp;ref(Spell/V_Nature.jpg,nolink,25x25,Nature Gem);10|儀式/陸上専用|兵士召喚|
|~|~|&gt;|&gt;|&gt;|&gt;|敏捷なTigerを10+体召喚します|
|Conjuration Lv3|Herd of Buffaloes|&amp;ref(Spell/P_Nature.jpg,nolink,25x25,Nature);2||&amp;ref(Spell/V_Nature.jpg,nolink,25x25,Nature Gem);10|儀式/陸上専用|兵士召喚|
|~|~|&gt;|&gt;|&gt;|&gt;|敵を蹂躙するBuffaloを5+体召喚します|
|Conjuration Lv5|Call Ahurani|&amp;ref(Spell/P_Astral.jpg,nolink,25x25,Astral);2|&amp;ref(Spell/P_Water.jpg,nolink,25x25,Water);1|&amp;ref(Spell/V_Astral.jpg,nolink,25x25,Astral Pearl);12|儀式/陸上専用|指揮官召喚|
|~|~|&gt;|&gt;|&gt;|&gt;|雨を伴う天の存在Ahuraniを召喚します|
|Conjuration Lv5|Summon Yazatas|&amp;ref(Spell/P_Astral.jpg,nolink,25x25,Astral);2||&amp;ref(Spell/V_Astral.jpg,nolink,25x25,Astral Pearl);15|儀式/陸上専用|兵士召喚|
|~|~|&gt;|&gt;|&gt;|&gt;|魔法の武具を持つ美しきCaelianの祖Yazadを6体召喚します|
|Conjuration Lv5|Call Daevas|&amp;ref(Spell/P_Death.jpg,nolink,25x25,Death);2|&amp;ref(Spell/P_Fire.jpg,nolink,25x25,Fire);1|&amp;ref(Spell/V_Death.jpg,nolink,25x25,Death Gem);15|儀式/陸上専用|兵士召喚|
|~|~|&gt;|&gt;|&gt;|&gt;|魔法の武具を持つ恐ろしきRaptorの祖Daevaを3体召喚します|
|Conjuration Lv5|Call Jahi|&amp;ref(Spell/P_Death.jpg,nolink,25x25,Death);3|&amp;ref(Spell/P_Fire.jpg,nolink,25x25,Fire);1|&amp;ref(Spell/V_Death.jpg,nolink,25x25,Death Gem);15|儀式/陸上専用|指揮官召喚|
|~|~|&gt;|&gt;|&gt;|&gt;|密偵と誘惑を担う悪しき存在Jahiを召喚します|
|Conjuration Lv6|Call Celestial Yazad|&amp;ref(Spell/P_Astral.jpg,nolink,25x25,Astral);4||&amp;ref(Spell/V_Astral.jpg,nolink,25x25,Astral Pearl);40|儀式/陸上専用|指揮官召喚|
|~|~|&gt;|&gt;|&gt;|&gt;|強大な魔力を持つ6種の高位Yazadの1体を召喚します|
|Conjuration Lv6|Call Yata|&amp;ref(Spell/P_Death.jpg,nolink,25x25,Death);3|&amp;ref(Spell/P_Fire.jpg,nolink,25x25,Fire);2|&amp;ref(Spell/V_Death.jpg,nolink,25x25,Death Gem);40|儀式/陸上専用|指揮官召喚|
|~|~|&gt;|&gt;|&gt;|&gt;|強大な魔力を持つ4種の高位Daevaの1体を召喚します|
|Conjuration Lv7|Call Fravashi|&amp;ref(Spell/P_Astral.jpg,nolink,25x25,Astral);3||&amp;ref(Spell/V_Astral.jpg,nolink,25x25,Astral Pearl);30|儀式/陸上専用|指揮官召喚|
|~|~|&gt;|&gt;|&gt;|&gt;|死せる英雄の守護霊Ancestral Fravashiを召喚します|
|Conjuration Lv8|Call Amesha Spenta|&amp;ref(Spell/P_Astral.jpg,nolink,25x25,Astral);5||&amp;ref(Spell/V_Astral.jpg,nolink,25x25,Astral Pearl);60|儀式/陸上専用|指揮官召喚|
|~|~|&gt;|&gt;|&gt;|&gt;|6体のAmesha Spentaのうちの1体を召喚します|
|Conjuration Lv8|Call Greater Daeva|&amp;ref(Spell/P_Death.jpg,nolink,25x25,Death);4|&amp;ref(Spell/P_Fire.jpg,nolink,25x25,Fire);2|&amp;ref(Spell/V_Death.jpg,nolink,25x25,Death Gem);60|儀式/陸上専用|指揮官召喚|
|~|~|&gt;|&gt;|&gt;|&gt;|6体のGreater Daevaのうちの1体を召喚します|
|Thaumaturgy Lv6|Parting of the Soul|&amp;ref(Spell/P_Death.jpg,nolink,25x25,Death);1|&amp;ref(Spell/P_Air.jpg,nolink,25x25,Air);1||戦闘/陸上専用|麻痺|
|~|~|&gt;|&gt;|&gt;|&gt;|敵を麻痺させようと試み3体のBlack Hawkに襲撃させます|
|Thaumaturgy Lv7|Call of the Drugvant|&amp;ref(Spell/P_Death.jpg,nolink,25x25,Death);4|&amp;ref(Spell/P_Fire.jpg,nolink,25x25,Fire);1|&amp;ref(Spell/V_Death.jpg,nolink,25x25,Death Gem);15|儀式/陸上専用|災害誘発|
|~|~|&gt;|&gt;|&gt;|&gt;|指定した州に悪を広め盗賊などに襲撃させます|
***固有アイテム
なし
**聖職
***支配圏特殊効果
周囲にCold天秤を拡散
***聖職者特殊能力
戦闘時に一定確率でFravashiを自動召喚
</v>
      </c>
    </row>
    <row r="51" spans="1:29" x14ac:dyDescent="0.15">
      <c r="A51" t="s">
        <v>2969</v>
      </c>
      <c r="B51" t="s">
        <v>2928</v>
      </c>
      <c r="C51" t="s">
        <v>2993</v>
      </c>
      <c r="D51" t="s">
        <v>3094</v>
      </c>
      <c r="E51" s="10" t="s">
        <v>10732</v>
      </c>
      <c r="F51" s="10" t="s">
        <v>10615</v>
      </c>
      <c r="H51" s="10" t="s">
        <v>10616</v>
      </c>
      <c r="I51" s="10" t="s">
        <v>10617</v>
      </c>
      <c r="L51" t="s">
        <v>10618</v>
      </c>
      <c r="M51" t="s">
        <v>10619</v>
      </c>
      <c r="O51">
        <v>3</v>
      </c>
      <c r="S51">
        <v>500</v>
      </c>
      <c r="U51">
        <v>400</v>
      </c>
      <c r="W51" t="s">
        <v>10620</v>
      </c>
      <c r="X51" t="s">
        <v>10621</v>
      </c>
      <c r="Z51" t="str">
        <f t="shared" si="0"/>
        <v>|BGCOLOR(#FDFDFD):[[&amp;ref(C'tis.jpg,nolink,50x65,C'tis, Miasma);&gt;./C'tis]]</v>
      </c>
      <c r="AA51" t="str">
        <f t="shared" ca="1" si="3"/>
        <v xml:space="preserve">|BGCOLOR(#FAEBD7):[[''C'tis''&gt;./C'tis]]|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v>
      </c>
      <c r="AB51" t="str">
        <f t="shared" ca="1" si="2"/>
        <v xml:space="preserve">|CENTER:130|CENTER:130|CENTER:130|CENTER:130|CENTER:130|c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v>
      </c>
      <c r="AC51" t="str">
        <f ca="1">CONCATENATE("*",B51,", ",C51,CHAR(10),E51,CHAR(10),"**国勢",CHAR(10),"|種族|",F51,"|",CHAR(10),"|経済|",G51,"|",CHAR(10),"|気候|",IF(H51&lt;&gt;"",REPT(SUBSTITUTE(SUBSTITUTE(LEFT(H51,4),"Heat","&amp;ref(Spell/S_Heat.jpg,nolink,25x25,Heat);"),"Cold","&amp;ref(Spell/S_Cold.jpg,nolink,25x25,Cold);"),RIGHT(H51,1)),""),"|",CHAR(10),"|祝福|",SUBSTITUTE(SUBSTITUTE(SUBSTITUTE(SUBSTITUTE(SUBSTITUTE(SUBSTITUTE(SUBSTITUTE(SUBSTITUTE(J51,"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51&amp;" "&amp;B51&amp;" 指揮官 S",Troops!$A:$A,0)&amp;":AJ"&amp;MATCH(A51&amp;" "&amp;B51&amp;" 指揮官 E",Troops!$A:$A,0))),myConcat(INDIRECT("Troops!AJ"&amp;MATCH(A51&amp;" "&amp;B51&amp;" 指揮官 S",Troops!$A:$A,0)))),CHAR(10),"***兵士",CHAR(10),"|名称|種別|コスト|&gt;|雇用条件|指揮枠|行軍|",CHAR(10),IFERROR(myConcat(INDIRECT("Troops!AJ"&amp;MATCH(A51&amp;" "&amp;B51&amp;" 兵士 S",Troops!$A:$A,0)&amp;":AJ"&amp;MATCH(A51&amp;" "&amp;B51&amp;" 兵士 E",Troops!$A:$A,0))),myConcat(INDIRECT("Troops!AJ"&amp;MATCH(A51&amp;" "&amp;B51&amp;" 指揮官 S",Troops!$A:$A,0)))),"**守備隊",CHAR(10),"|種別|指揮官|兵士|備考|",CHAR(10),IFERROR(myConcat(INDIRECT("Defence!H"&amp;MATCH(A51&amp;" "&amp;B51&amp;" S",Defence!$A:$A,0)&amp;":H"&amp;MATCH(A51&amp;" "&amp;B51&amp;" E",Defence!$A:$A,0))),myConcat(INDIRECT("Defence!H"&amp;MATCH(A51&amp;" "&amp;B51&amp;" S",Defence!$A:$A,0)))),CHAR(10),"**建造物",CHAR(10),"***首都要塞",CHAR(10),"|名称|管理力|指揮官雇用|兵士雇用|食糧庫|守備隊倍率|防壁強度|",CHAR(10),VLOOKUP(L51,Fort!$D:$M,10,FALSE),CHAR(10),"***陸上要塞",CHAR(10),"|名称|建造費|工期|管理力|指揮官雇用|兵士雇用|食糧庫|守備隊倍率|防壁強度|",CHAR(10),IF(R51="",IFERROR(myConcat(INDIRECT("Fort!N"&amp;MATCH(M51&amp;"1",Fort!$A:$A,0)&amp;":N"&amp;MATCH(M51&amp;O51,Fort!$A:$A,0))),myConcat(INDIRECT("Fort!N"&amp;MATCH(N51&amp;"1",Fort!$A:$A,0)))),IFERROR(myConcat(INDIRECT("Fort!O"&amp;MATCH(M51&amp;"1",Fort!$A:$A,0)&amp;":O"&amp;MATCH(M51&amp;O51,Fort!$A:$A,0))),myConcat(INDIRECT("Fort!O"&amp;MATCH(N51&amp;"1",Fort!$A:$A,0))))),CHAR(10),"***水中要塞",CHAR(10),IF(R51="",IFERROR("|名称|建造費|工期|管理力|指揮官雇用|兵士雇用|食糧庫|守備隊倍率|防壁強度|"&amp;CHAR(10)&amp;IFERROR(myConcat(INDIRECT("Fort!N"&amp;MATCH(N51&amp;"1",Fort!$A:$A,0)&amp;":N"&amp;MATCH(N51&amp;P51,Fort!$A:$A,0))),myConcat(INDIRECT("Fort!N"&amp;MATCH(N51&amp;"1",Fort!$A:$A,0)))),"建造不可"),IFERROR("|名称|建造費|工期|管理力|指揮官雇用|兵士雇用|食糧庫|守備隊倍率|防壁強度|"&amp;CHAR(10)&amp;IFERROR(myConcat(INDIRECT("Fort!O"&amp;MATCH(N51&amp;"1",Fort!$A:$A,0)&amp;":O"&amp;MATCH(N51&amp;P51,Fort!$A:$A,0))),myConcat(INDIRECT("Fort!O"&amp;MATCH(N51&amp;"1",Fort!$A:$A,0)))),"建造不可")),CHAR(10),"***研究所と寺院",CHAR(10),"|設備|費用|特殊効果|",CHAR(10),"|研究所|",IF(S51&lt;&gt;500,"''"&amp;S51&amp;"''",S51),"|",T51,"|",CHAR(10),"|寺院|",IF(U51&lt;&gt;400,"''"&amp;U51&amp;"''",U51),"|",V51,"|",CHAR(10),"**魔法",CHAR(10),"***魔法資源",CHAR(10),"|魔法土地|",W51,"|",CHAR(10),"|宝石収入|",SUBSTITUTE(SUBSTITUTE(SUBSTITUTE(SUBSTITUTE(SUBSTITUTE(SUBSTITUTE(SUBSTITUTE(SUBSTITUTE(X51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Slave);"),"|",CHAR(10),"|特殊機能|",Y51,"|",CHAR(10),"***魔法技能",CHAR(10),"|名称|雇用|固定魔力|変動魔力|研究力|特殊能力|",CHAR(10),IFERROR(myConcat(INDIRECT("MagicSkill!AM"&amp;MATCH(A51&amp;" "&amp;B51&amp;" S",MagicSkill!$A:$A,0)&amp;":AM"&amp;MATCH(A51&amp;" "&amp;B51&amp;" E",MagicSkill!$A:$A,0))),myConcat(INDIRECT("MagicSkill!AM"&amp;MATCH(A51&amp;" "&amp;B51&amp;" S",MagicSkill!$A:$A,0)))),CHAR(10),"***固有呪文",CHAR(10),IFERROR(CHAR(10)&amp;"|領域|名称|主系統|副系統|消費|使用場面|簡易分類|"&amp;CHAR(10)&amp;IFERROR(myConcat(INDIRECT("NationalSpellWork!E"&amp;MATCH(A51&amp;" "&amp;B51&amp;" S",NationalSpellWork!$A:$A,0)&amp;":E"&amp;MATCH(A51&amp;" "&amp;B51&amp;" E",NationalSpellWork!$A:$A,0))),myConcat(INDIRECT("NationalSpellWork!E"&amp;MATCH(A51&amp;" "&amp;B51&amp;" S",NationalSpellWork!$A:$A,0)))),"なし"),CHAR(10),"***固有アイテム",CHAR(10),IFERROR(IFERROR(myConcat(INDIRECT("NationalItemWork!E"&amp;MATCH(A51&amp;" "&amp;B51&amp;" S",NationalItemWork!$A:$A,0)&amp;":E"&amp;MATCH(A51&amp;" "&amp;B51&amp;" E",NationalItemWork!$A:$A,0))),myConcat(INDIRECT("NationalItemWork!E"&amp;MATCH(A51&amp;" "&amp;B51&amp;" S",NationalItemWork!$A:$A,0)))),"なし"),CHAR(10),"**聖職",CHAR(10),"***支配圏特殊効果",CHAR(10),IF(I51&lt;&gt;"",I51,"なし"),CHAR(10),"***聖職者特殊能力",CHAR(10),IF(K51&lt;&gt;"",K51,"なし"),CHAR(10))</f>
        <v xml:space="preserve">*C'tis, Miasma
C'tisは、砂地の砂漠に囲まれた沼地の多い河谷です。
この肥沃な谷では、蜥蜴に似た人型生物の宗教的王国が形成されました。
王国は人間の基準から見て古く、その知恵と魔法的な知識は素晴らしいものです。
Lizard Kingは社会の頂点に位置します。
王はC'tisで最高位の聖職者です。
王の下には、高僧とその神聖なる大蛇が存在します。
蜥蜴人は草食性ですが、兵士や労働者として仕える肉食の蜥蜴人の種族を隷属させています。
C'tissianは動きが鈍いですが、彼らを切り傷や打ち傷から保護する分厚い皮膚を持ちます。
どちらの蜥蜴人らも冷血動物であり、寒い州で戦う際は非常に早く消耗します。
彼らは毒に対する部分的な抵抗力を持ちます。
C'tisの住民は、温暖な州に住むことを好みます。
新たなる神の到来により、C'tisの沼地は拡大を始めました。
濃密な雨と息苦しい暑さは、大地を腐り行く植物の悪臭に満ちた不健康な湿地へと変えていきます。
MarshmasterはかつてのSauromancerに代わり、Swamp Guardは精鋭部隊として戦車隊に代わりました。
この地では。蜥蜴人は繁栄します。
この支配力に影響を受けている州では、税収は支配力1レベル毎に1%増加し、敵の州の税収は支配力1レベル毎に5%減少します。
冷血動物でなければ、支配圏内の兵士は病気に感染します。
新たなる神とその神聖なる部隊全員は、この影響に免疫を持ちます。
**国勢
|種族|蜥蜴人|
|経済||
|気候|&amp;ref(Spell/S_Heat.jpg,nolink,25x25,Heat);&amp;ref(Spell/S_Heat.jpg,nolink,25x25,Heat);|
|祝福||
**正規軍
***指揮官
|名称|種別|コスト|&gt;|雇用条件|指揮能力|行軍|
|BGCOLOR(#F5F5F5):Taskmaster|指揮官|&amp;ref(Nation/C_Gold.jpg,nolink,25x25,Gold);30&amp;ref(Nation/C_Resource.jpg,nolink,25x25,Resource);2&amp;ref(Nation/C_Command.jpg,nolink,25x25,Commander Point);1|&amp;ref(Nation/R_Fort.jpg,nolink,25x25,Land Fortress);||&amp;ref(Nation/Squad.jpg,nolink,25x25,Squad);2&amp;ref(Nation/LivingLead.jpg,nolink,25x25,Leadership);40&amp;ref(Item/Taskmaster.jpg,nolink,25x25,Taskmaster (+2));|14&amp;ref(Nation/Swamp-Survival.jpg,nolink,25x25,Swamp Survival);&amp;ref(Nation/Swimming.jpg,nolink,25x25,Swimming);|
|~|&gt;|&gt;|&gt;|&gt;|&gt;|BGCOLOR(#F5F5F5):奴隷担当の指揮官。上限は低めでも士気の維持に役立つ|
|BGCOLOR(#F5F5F5):Commander of C'tis|指揮官|&amp;ref(Nation/C_Gold.jpg,nolink,25x25,Gold);40&amp;ref(Nation/C_Resource.jpg,nolink,25x25,Resource);15&amp;ref(Nation/C_Command.jpg,nolink,25x25,Commander Point);1|&amp;ref(Nation/R_Fort.jpg,nolink,25x25,Land Fortress);||&amp;ref(Nation/Squad.jpg,nolink,25x25,Squad);2&amp;ref(Nation/LivingLead.jpg,nolink,25x25,Leadership);60|10&amp;ref(Nation/Swamp-Survival.jpg,nolink,25x25,Swamp Survival);&amp;ref(Nation/Swimming.jpg,nolink,25x25,Swimming);|
|~|&gt;|&gt;|&gt;|&gt;|&gt;|BGCOLOR(#F5F5F5):標準的な指揮官。良質な防具を持ち事故死しにくい|
|BGCOLOR(#F5F5F5):Lizard Lord|指揮官|&amp;ref(Nation/C_Gold.jpg,nolink,25x25,Gold);70&amp;ref(Nation/C_Resource.jpg,nolink,25x25,Resource);21&amp;ref(Nation/C_Command.jpg,nolink,25x25,Commander Point);1|&amp;ref(Nation/R_Fort.jpg,nolink,25x25,Land Fortress);||&amp;ref(Nation/Squad.jpg,nolink,25x25,Squad);3&amp;ref(Nation/LivingLead.jpg,nolink,25x25,Leadership);80|8&amp;ref(Nation/Swamp-Survival.jpg,nolink,25x25,Swamp Survival);&amp;ref(Nation/Swimming.jpg,nolink,25x25,Swimming);|
|~|&gt;|&gt;|&gt;|&gt;|&gt;|BGCOLOR(#F5F5F5):上位指揮官。さらに良い鎧を持つが鈍重さも上|
|BGCOLOR(#F5F5F5):High Priest of C'tis|聖職者&amp;ref(Nation/Sacred.jpg,nolink,25x25,Sacred);|&amp;ref(Nation/C_Gold.jpg,nolink,25x25,Gold);80&amp;ref(Nation/C_Resource.jpg,nolink,25x25,Resource);1&amp;ref(Nation/C_Command.jpg,nolink,25x25,Commander Point);2|&amp;ref(Nation/R_Fort.jpg,nolink,25x25,Land Fortress);|&amp;ref(Spell/P_Holy.jpg,nolink,25x25,Temple Needed);|&amp;ref(Nation/Squad.jpg,nolink,25x25,Squad);2&amp;ref(Nation/LivingLead.jpg,nolink,25x25,Leadership);40|14&amp;ref(Nation/Swamp-Survival.jpg,nolink,25x25,Swamp Survival);&amp;ref(Nation/Swimming.jpg,nolink,25x25,Swimming);|
|~|&gt;|&gt;|&gt;|&gt;|&gt;|BGCOLOR(#F5F5F5):レベル2の聖職者。各寺院で一名ずつSacred Serpentの養成を行える|
|BGCOLOR(#F5F5F5):Hierodule|聖職者&amp;ref(Nation/Sacred.jpg,nolink,25x25,Sacred);|&amp;ref(Nation/C_Gold.jpg,nolink,25x25,Gold);30&amp;ref(Nation/C_Resource.jpg,nolink,25x25,Resource);1&amp;ref(Nation/C_Command.jpg,nolink,25x25,Commander Point);1|&amp;ref(Nation/R_Fort.jpg,nolink,25x25,Land Fortress);|&amp;ref(Spell/P_Holy.jpg,nolink,25x25,Temple Needed);||14&amp;ref(Nation/Swamp-Survival.jpg,nolink,25x25,Swamp Survival);&amp;ref(Nation/Swimming.jpg,nolink,25x25,Swimming);|
|~|&gt;|&gt;|&gt;|&gt;|&gt;|BGCOLOR(#F5F5F5):レベル1の聖職者。安価で数も出しやすい|
|BGCOLOR(#F5F5F5):Shaman|魔術師&amp;ref(Nation/Sacred.jpg,nolink,25x25,Sacred);|&amp;ref(Nation/C_Gold.jpg,nolink,25x25,Gold);90&amp;ref(Nation/C_Resource.jpg,nolink,25x25,Resource);2&amp;ref(Nation/C_Command.jpg,nolink,25x25,Commander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Leadership);15|14&amp;ref(Nation/Swamp-Survival.jpg,nolink,25x25,Swamp Survival);&amp;ref(Nation/Swimming.jpg,nolink,25x25,Swimming);|
|~|&gt;|&gt;|&gt;|&gt;|&gt;|BGCOLOR(#F5F5F5):星と緑の魔法技能を持つ。星魔法のおかげで何かと役立つ|
|BGCOLOR(#F5F5F5):Lizard King|聖職者&amp;ref(Nation/Sacred.jpg,nolink,25x25,Sacred);|&amp;ref(Nation/C_Gold.jpg,nolink,25x25,Gold);230&amp;ref(Nation/C_Resource.jpg,nolink,25x25,Resource);5&amp;ref(Nation/C_Command.jpg,nolink,25x25,Commander Point);4|&amp;ref(Nation/R_Fort.jpg,nolink,25x25,Land Fortress);|&amp;ref(Spell/P_Holy.jpg,nolink,25x25,Temple Needed);|&amp;ref(Nation/Squad.jpg,nolink,25x25,Squad);4&amp;ref(Nation/LivingLead.jpg,nolink,25x25,Leadership);120|14&amp;ref(Nation/Swamp-Survival.jpg,nolink,25x25,Swamp Survival);&amp;ref(Nation/Swimming.jpg,nolink,25x25,Swimming);|
|~|&gt;|&gt;|&gt;|&gt;|&gt;|BGCOLOR(#F5F5F5):レベル3の聖職者。最上位指揮官も兼任する|
|BGCOLOR(#F5F5F5):Marshmaster|魔術師|&amp;ref(Nation/C_Gold.jpg,nolink,25x25,Gold);235&amp;ref(Nation/C_Resource.jpg,nolink,25x25,Resource);1&amp;ref(Nation/C_Command.jpg,nolink,25x25,Commander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Leadership);60+|14&amp;ref(Nation/Swamp-Survival.jpg,nolink,25x25,Swamp Survival);&amp;ref(Nation/Swimming.jpg,nolink,25x25,Swimming);|
|~|&gt;|&gt;|&gt;|&gt;|&gt;|BGCOLOR(#F5F5F5):死、緑、水などの魔法技能を持つ。雇用条件が緩めで速度も速い|
|BGCOLOR(#F5F5F5):Sobek General|指揮官&amp;ref(Nation/Sacred.jpg,nolink,25x25,Sacred);|&amp;ref(Nation/C_Gold.jpg,nolink,25x25,Gold);140&amp;ref(Nation/C_Resource.jpg,nolink,25x25,Resource);28&amp;ref(Nation/C_Command.jpg,nolink,25x25,Commander Point);1|&amp;ref(Nation/R_Capital.jpg,nolink,25x25,National Capital);|&amp;ref(Spell/P_Holy.jpg,nolink,25x25,Temple Needed);|&amp;ref(Nation/Squad.jpg,nolink,25x25,Squad);3&amp;ref(Nation/LivingLead.jpg,nolink,25x25,Leadership);80&amp;ref(Item/Taskmaster.jpg,nolink,25x25,Taskmaster (+1));|10&amp;ref(Nation/Swamp-Survival.jpg,nolink,25x25,Swamp Survival);&amp;ref(Nation/Swimming.jpg,nolink,25x25,Swimming);|
|~|&gt;|&gt;|&gt;|&gt;|&gt;|BGCOLOR(#F5F5F5):神聖な指揮官。とくに奴隷の指揮が得意|
|BGCOLOR(#F5F5F5):Empoisoner|暗殺者|&amp;ref(Nation/C_Gold.jpg,nolink,25x25,Gold);90&amp;ref(Nation/C_Resource.jpg,nolink,25x25,Resource);6&amp;ref(Nation/C_Command.jpg,nolink,25x25,Commander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Leadership);5&amp;ref(Nation/UndeadLead.jpg,nolink,25x25,Undead Leadership);30|14&amp;ref(Nation/Stealthy.jpg,nolink,25x25,Stealthy (55));&amp;ref(Nation/Swamp-Survival.jpg,nolink,25x25,Swamp Survival);&amp;ref(Nation/Swimming.jpg,nolink,25x25,Swimming);|
|~|&gt;|&gt;|&gt;|&gt;|&gt;|BGCOLOR(#F5F5F5):死と緑の魔法を持つ暗殺者。多くの敵に対し有利に立ち回れる|
***兵士
|名称|種別|コスト|&gt;|雇用条件|指揮枠|行軍|
|BGCOLOR(#F5F5F5):Militia|歩兵|&amp;ref(Nation/C_Gold.jpg,nolink,25x25,Gold);7&amp;ref(Nation/C_Resource.jpg,nolink,25x25,Resource);2&amp;ref(Nation/C_Recruitment.jpg,nolink,25x25,Recruitment Point);5|&amp;ref(Nation/R_Fort.jpg,nolink,25x25,Land Fortress);||&amp;ref(Nation/LivingLead.jpg,nolink,25x25,Living);|8&amp;ref(Nation/Swamp-Survival.jpg,nolink,25x25,Swamp Survival);&amp;ref(Nation/Swimming.jpg,nolink,25x25,Swimming);|
|~|&gt;|&gt;|&gt;|&gt;|&gt;|BGCOLOR(#F5F5F5):槍を持つ民兵。種族的な臆病さに民兵の性質が加わり驚異的に弱い|
|BGCOLOR(#F5F5F5):Light Infantry|歩兵|&amp;ref(Nation/C_Gold.jpg,nolink,25x25,Gold);10&amp;ref(Nation/C_Resource.jpg,nolink,25x25,Resource);5&amp;ref(Nation/C_Recruitment.jpg,nolink,25x25,Recruitment Point);11|&amp;ref(Nation/R_Fort.jpg,nolink,25x25,Land Fortress);||&amp;ref(Nation/LivingLead.jpg,nolink,25x25,Living);|12&amp;ref(Nation/Swamp-Survival.jpg,nolink,25x25,Swamp Survival);&amp;ref(Nation/Swimming.jpg,nolink,25x25,Swimming);|
|~|&gt;|&gt;|&gt;|&gt;|&gt;|BGCOLOR(#F5F5F5):槍、投槍、盾を持つ軽歩兵。鎧はないが皮膚で補っている|
|BGCOLOR(#F5F5F5):City Guard|歩兵|&amp;ref(Nation/C_Gold.jpg,nolink,25x25,Gold);10&amp;ref(Nation/C_Resource.jpg,nolink,25x25,Resource);10&amp;ref(Nation/C_Recruitment.jpg,nolink,25x25,Recruitment Point);11|&amp;ref(Nation/R_Fort.jpg,nolink,25x25,Land Fortress);||&amp;ref(Nation/LivingLead.jpg,nolink,25x25,Living);|10&amp;ref(Nation/Swamp-Survival.jpg,nolink,25x25,Swamp Survival);&amp;ref(Nation/Swimming.jpg,nolink,25x25,Swimming);|
|~|&gt;|&gt;|&gt;|&gt;|&gt;|BGCOLOR(#F5F5F5):槍と盾を持つ歩兵。要塞の防衛を得意とする|
|BGCOLOR(#F5F5F5):Heavy Infantry|歩兵|&amp;ref(Nation/C_Gold.jpg,nolink,25x25,Gold);10&amp;ref(Nation/C_Resource.jpg,nolink,25x25,Resource);15&amp;ref(Nation/C_Recruitment.jpg,nolink,25x25,Recruitment Point);11|&amp;ref(Nation/R_Fort.jpg,nolink,25x25,Land Fortress);||&amp;ref(Nation/LivingLead.jpg,nolink,25x25,Living);|8&amp;ref(Nation/Swamp-Survival.jpg,nolink,25x25,Swamp Survival);&amp;ref(Nation/Swimming.jpg,nolink,25x25,Swimming);|
|~|&gt;|&gt;|&gt;|&gt;|&gt;|BGCOLOR(#F5F5F5):槍と盾を持つ重歩兵。臆病さは改善されていない|
|BGCOLOR(#F5F5F5):Falchioneer|歩兵|&amp;ref(Nation/C_Gold.jpg,nolink,25x25,Gold);13&amp;ref(Nation/C_Resource.jpg,nolink,25x25,Resource);17&amp;ref(Nation/C_Recruitment.jpg,nolink,25x25,Recruitment Point);18|&amp;ref(Nation/R_Fort.jpg,nolink,25x25,Land Fortress);||&amp;ref(Nation/LivingLead.jpg,nolink,25x25,Living);|10&amp;ref(Nation/Swamp-Survival.jpg,nolink,25x25,Swamp Survival);&amp;ref(Nation/Swimming.jpg,nolink,25x25,Swimming);|
|~|&gt;|&gt;|&gt;|&gt;|&gt;|BGCOLOR(#F5F5F5):曲刀二本を持つ重歩兵。一般的な兵としては驚異的な攻撃力|
|BGCOLOR(#F5F5F5):Slave Warrior|歩兵|&amp;ref(Nation/C_Gold.jpg,nolink,25x25,Gold);13&amp;ref(Nation/C_Resource.jpg,nolink,25x25,Resource);3&amp;ref(Nation/C_Recruitment.jpg,nolink,25x25,Recruitment Point);8|&amp;ref(Nation/R_Fort.jpg,nolink,25x25,Land Fortress);||&amp;ref(Nation/LivingLead.jpg,nolink,25x25,Living);&amp;ref(Nation/Slave.jpg,nolink,25x25,Slave);|12&amp;ref(Nation/Swamp-Survival.jpg,nolink,25x25,Swamp Survival);&amp;ref(Nation/Swimming.jpg,nolink,25x25,Swimming);|
|~|&gt;|&gt;|&gt;|&gt;|&gt;|BGCOLOR(#F5F5F5):三叉矛を持つ軽歩兵。奴隷としては比較的勇敢で高火力|
|BGCOLOR(#F5F5F5):Elite Warrior|歩兵|&amp;ref(Nation/C_Gold.jpg,nolink,25x25,Gold);15&amp;ref(Nation/C_Resource.jpg,nolink,25x25,Resource);9&amp;ref(Nation/C_Recruitment.jpg,nolink,25x25,Recruitment Point);9|&amp;ref(Nation/R_Fort.jpg,nolink,25x25,Land Fortress);||&amp;ref(Nation/LivingLead.jpg,nolink,25x25,Living);&amp;ref(Nation/Slave.jpg,nolink,25x25,Slave);|10&amp;ref(Nation/Swamp-Survival.jpg,nolink,25x25,Swamp Survival);&amp;ref(Nation/Swimming.jpg,nolink,25x25,Swimming);|
|~|&gt;|&gt;|&gt;|&gt;|&gt;|BGCOLOR(#F5F5F5):三叉矛を持つ歩兵。高い攻撃技能を持ち手数も多い|
|BGCOLOR(#F5F5F5):Runner|歩兵|&amp;ref(Nation/C_Gold.jpg,nolink,25x25,Gold);13&amp;ref(Nation/C_Resource.jpg,nolink,25x25,Resource);2&amp;ref(Nation/C_Recruitment.jpg,nolink,25x25,Recruitment Point);8|&amp;ref(Nation/R_Fort.jpg,nolink,25x25,Land Fortress);||&amp;ref(Nation/LivingLead.jpg,nolink,25x25,Living);&amp;ref(Nation/Slave.jpg,nolink,25x25,Slave);|16&amp;ref(Nation/Swamp-Survival.jpg,nolink,25x25,Swamp Survival);&amp;ref(Nation/Swimming.jpg,nolink,25x25,Swimming);|
|~|&gt;|&gt;|&gt;|&gt;|&gt;|BGCOLOR(#F5F5F5):槍を持つ軽歩兵。移動が速く騎兵の真似事ができる|
|BGCOLOR(#F5F5F5):Swamp Guard|歩兵&amp;ref(Nation/Sacred.jpg,nolink,25x25,Sacred);|&amp;ref(Nation/C_Gold.jpg,nolink,25x25,Gold);19&amp;ref(Nation/C_Resource.jpg,nolink,25x25,Resource);21&amp;ref(Nation/C_Recruitment.jpg,nolink,25x25,Recruitment Point);22|&amp;ref(Nation/R_Capital.jpg,nolink,25x25,National Capital);|&amp;ref(Spell/P_Holy.jpg,nolink,25x25,Temple Needed);|&amp;ref(Nation/LivingLead.jpg,nolink,25x25,Living);|6&amp;ref(Nation/Swamp-Survival.jpg,nolink,25x25,Swamp Survival);&amp;ref(Nation/Swimming.jpg,nolink,25x25,Swimming);|
|~|&gt;|&gt;|&gt;|&gt;|&gt;|BGCOLOR(#F5F5F5):曲刀と盾を持つ重歩兵。無難な性能を持つが鈍重|
|BGCOLOR(#F5F5F5):Sobek Warrior|歩兵|&amp;ref(Nation/C_Gold.jpg,nolink,25x25,Gold);30&amp;ref(Nation/C_Resource.jpg,nolink,25x25,Resource);31&amp;ref(Nation/C_Recruitment.jpg,nolink,25x25,Recruitment Point);13|&amp;ref(Nation/R_Capital.jpg,nolink,25x25,National Capital);||&amp;ref(Nation/LivingLead.jpg,nolink,25x25,Living);|8&amp;ref(Nation/Swamp-Survival.jpg,nolink,25x25,Swamp Survival);&amp;ref(Nation/Swimming.jpg,nolink,25x25,Swimming);|
|~|&gt;|&gt;|&gt;|&gt;|&gt;|BGCOLOR(#F5F5F5):曲刀と盾を持つ重歩兵。大型だが手数も多い|
|BGCOLOR(#F5F5F5):Sobek Sacred Guard|歩兵&amp;ref(Nation/Sacred.jpg,nolink,25x25,Sacred);|&amp;ref(Nation/C_Gold.jpg,nolink,25x25,Gold);55&amp;ref(Nation/C_Resource.jpg,nolink,25x25,Resource);37&amp;ref(Nation/C_Recruitment.jpg,nolink,25x25,Recruitment Point);33|1/&amp;ref(Nation/R_Capital.jpg,nolink,25x25,National Capital);|&amp;ref(Spell/P_Holy.jpg,nolink,25x25,Temple Needed);|&amp;ref(Nation/LivingLead.jpg,nolink,25x25,Living);|7&amp;ref(Nation/Swamp-Survival.jpg,nolink,25x25,Swamp Survival);&amp;ref(Nation/Swimming.jpg,nolink,25x25,Swimming);|
|~|&gt;|&gt;|&gt;|&gt;|&gt;|BGCOLOR(#F5F5F5):槌矛を持つ重歩兵。巨人並みの体躯からの一撃は強烈|
|BGCOLOR(#F5F5F5):Sacred Serpent|魔獣&amp;ref(Nation/Sacred.jpg,nolink,25x25,Sacred);|&amp;ref(Nation/C_Gold.jpg,nolink,25x25,Gold);10&amp;ref(Nation/C_Resource.jpg,nolink,25x25,Resource);1&amp;ref(Nation/C_Recruitment.jpg,nolink,25x25,Recruitment Point);11|&amp;ref(Spell/P_Holy.jpg,nolink,25x25,Train Monster in Temple (Free));|&amp;ref(Spell/P_Holy.jpg,nolink,25x25,Temple Needed);|&amp;ref(Nation/LivingLead.jpg,nolink,25x25,Living);&amp;ref(Nation/Animal.jpg,nolink,25x25,Animal);|10&amp;ref(Nation/Swamp-Survival.jpg,nolink,25x25,Swamp Survival);&amp;ref(Nation/Swimming.jpg,nolink,25x25,Swimming);|
|~|&gt;|&gt;|&gt;|&gt;|&gt;|BGCOLOR(#F5F5F5):所属部隊の士気を高める毒蛇。士気を欠く下位の兵の維持に役立つ|
**守備隊
|種別|指揮官|兵士|備考|
|陸上下位|Commander of C'tis|Militia:10　City Guard:20||
|陸上上位|Lizard Lord|Slave Warrior:10　City Guard:10||
|陸上要塞|Lizard Lord|Poison Slinger:2　Light Infantry:4||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|魔法土地|The Temple Marsh, Empoisoners Guild|
|宝石収入|&amp;ref(Spell/V_Water.jpg,nolink,25x25,Water Gem);1&amp;ref(Spell/V_Death.jpg,nolink,25x25,Death Gem);2&amp;ref(Spell/V_Nature.jpg,nolink,25x25,Nature Gem);2|
|特殊機能||
***魔法技能
|名称|雇用|固定魔力|変動魔力|研究力|特殊能力|
|High Priest of C'tis|&amp;ref(Nation/R_Fort.jpg,nolink,25x25,Land Fortress);|&amp;ref(Spell/P_Holy.jpg,nolink,25x25,Holy);2|||&amp;ref(Nation/Sacred.jpg,nolink,25x25,Sacred);|
|Hierodule|&amp;ref(Nation/R_Fort.jpg,nolink,25x25,Land Fortress);|&amp;ref(Spell/P_Holy.jpg,nolink,25x25,Holy);1|||&amp;ref(Nation/Sacred.jpg,nolink,25x25,Sacred);|
|Shaman|&amp;ref(Nation/R_Fort.jpg,nolink,25x25,Land Fortress);|&amp;ref(Spell/P_Astral.jpg,nolink,25x25,Astral);1&amp;ref(Spell/P_Nature.jpg,nolink,25x25,Nature);1||&amp;ref(Spell/P_Research.jpg,nolink,25x25,Research);9|&amp;ref(Nation/Sacred.jpg,nolink,25x25,Sacred);|
|Lizard King|&amp;ref(Nation/R_Fort.jpg,nolink,25x25,Land Fortress);|&amp;ref(Spell/P_Holy.jpg,nolink,25x25,Holy);3|||&amp;ref(Nation/Sacred.jpg,nolink,25x25,Sacred);|
|Marshmaster|&amp;ref(Nation/R_Fort.jpg,nolink,25x25,Land Fortress);|&amp;ref(Spell/P_Water.jpg,nolink,25x25,Water);1&amp;ref(Spell/P_Death.jpg,nolink,25x25,Death);2&amp;ref(Spell/P_Nature.jpg,nolink,25x25,Nature);2|&amp;ref(Spell/P_Water.jpg,nolink,25x25,Water);&amp;ref(Spell/P_Astral.jpg,nolink,25x25,Astral);&amp;ref(Spell/P_Death.jpg,nolink,25x25,Death);&amp;ref(Spell/P_Nature.jpg,nolink,25x25,Nature);+1:100%&amp;br;&amp;ref(Spell/P_Water.jpg,nolink,25x25,Water);&amp;ref(Spell/P_Astral.jpg,nolink,25x25,Astral);&amp;ref(Spell/P_Death.jpg,nolink,25x25,Death);&amp;ref(Spell/P_Nature.jpg,nolink,25x25,Nature);+1:10%|&amp;ref(Spell/P_Research.jpg,nolink,25x25,Research);17+||
|Empoisoner|&amp;ref(Nation/R_Capital.jpg,nolink,25x25,National Capital);|&amp;ref(Spell/P_Death.jpg,nolink,25x25,Death);1&amp;ref(Spell/P_Nature.jpg,nolink,25x25,Nature);1||&amp;ref(Spell/P_Research.jpg,nolink,25x25,Research);9||
***固有呪文
|領域|名称|主系統|副系統|消費|使用場面|簡易分類|
|Conjuration Lv3|Pride of Lions|&amp;ref(Spell/P_Nature.jpg,nolink,25x25,Nature);2||&amp;ref(Spell/V_Nature.jpg,nolink,25x25,Nature Gem);10|儀式/陸上専用|兵士召喚|
|~|~|&gt;|&gt;|&gt;|&gt;|敏捷なLionを10+体召喚します|
|Conjuration Lv4|Sacred Crocodile|&amp;ref(Spell/P_Nature.jpg,nolink,25x25,Nature);2|&amp;ref(Spell/P_Water.jpg,nolink,25x25,Water);2|&amp;ref(Spell/V_Nature.jpg,nolink,25x25,Nature Gem);8|儀式/陸上専用|兵士召喚|
|~|~|&gt;|&gt;|&gt;|&gt;|神聖で強靭な大鰐Sacred Crocodileを1体召喚します|
|Conjuration Lv5|Summon Monster Toads|&amp;ref(Spell/P_Nature.jpg,nolink,25x25,Nature);2||&amp;ref(Spell/V_Nature.jpg,nolink,25x25,Nature Gem);8|儀式/陸上専用|兵士召喚|
|~|~|&gt;|&gt;|&gt;|&gt;|敵を蹂躙する神聖なる巨大蛙Monster Toadを3体召喚します|
|Conjuration Lv7|Contact Couatl|&amp;ref(Spell/P_Nature.jpg,nolink,25x25,Nature);1|&amp;ref(Spell/P_Astral.jpg,nolink,25x25,Astral);1|&amp;ref(Spell/V_Nature.jpg,nolink,25x25,Nature Gem);40|儀式/陸上専用|指揮官召喚|
|~|~|&gt;|&gt;|&gt;|&gt;|強大な魔力を持つ翼ある蛇Couatlを召喚します|
|Conjuration Lv8|Contact Scorpion Man|&amp;ref(Spell/P_Earth.jpg,nolink,25x25,Earth);1|&amp;ref(Spell/P_Fire.jpg,nolink,25x25,Fire);1|&amp;ref(Spell/V_Earth.jpg,nolink,25x25,Earth Gem);12|儀式/陸上専用|兵士召喚|
|~|~|&gt;|&gt;|&gt;|&gt;|強力な武器を持つScorpion Manを1体召喚します|
***固有アイテム
|Construction Lv8|BGCOLOR(#000000):&amp;ref(Item/Helms/The-Jade-Mask.jpg,nolink,75x75,The Jade Mask);|BGCOLOR(BLACK):COLOR(WHITE):''The Jade Mask''|兜|&amp;ref(Spell/P_Death.jpg,nolink,25x25,Death);6&amp;ref(Spell/P_Nature.jpg,nolink,25x25,Nature);3|&amp;ref(Spell/V_Death.jpg,nolink,25x25,Death Gem);60&amp;ref(Spell/V_Nature.jpg,nolink,25x25,Nature Gem);15|
|~|~|&gt;|&gt;|&gt;|頭部防護：20&amp;br;防御修正：0&amp;br;装備負担：0&amp;br;魔法の防具&amp;br;&amp;br;&amp;ref(Item/Poison-Resistant.jpg,nolink,25x25,Poison Resistant (15));&amp;ref(Item/Causes-Fear.jpg,nolink,25x25,Fear (10));&amp;ref(Item/Darkvision.jpg,nolink,25x25,Darkvision (50));&amp;ref(Item/True-Regeneration.jpg,nolink,25x25,True Regeneration (5));&amp;br;&amp;ref(Spell/P_Death.jpg,nolink,25x25,Death Magic Bonus (2));&amp;br;魔法抵抗+3&amp;br;戦闘時使用可能：Rigor Mortis&amp;br;冷血動物のみ使用可能|
|~|&gt;|&gt;|&gt;|&gt;|BGCOLOR(#F5F5F5):死魔法増強。強大な力を持つが使い手を選ぶ|
**聖職
***支配圏特殊効果
自国の税収増加、他国の税収低下。冷血動物でなく沼地適応を持たないものに病気を広げる（味方の神、使徒、Sacredは除外）
***聖職者特殊能力
なし
</v>
      </c>
    </row>
    <row r="52" spans="1:29" x14ac:dyDescent="0.15">
      <c r="A52" t="s">
        <v>2969</v>
      </c>
      <c r="B52" t="s">
        <v>2930</v>
      </c>
      <c r="C52" t="s">
        <v>2994</v>
      </c>
      <c r="D52" t="s">
        <v>3094</v>
      </c>
      <c r="E52" s="10" t="s">
        <v>10733</v>
      </c>
      <c r="F52" s="10" t="s">
        <v>10734</v>
      </c>
      <c r="L52" t="s">
        <v>10737</v>
      </c>
      <c r="M52" t="s">
        <v>10736</v>
      </c>
      <c r="O52">
        <v>2</v>
      </c>
      <c r="S52">
        <v>500</v>
      </c>
      <c r="U52" t="s">
        <v>10735</v>
      </c>
      <c r="W52" t="s">
        <v>10738</v>
      </c>
      <c r="X52" t="s">
        <v>10739</v>
      </c>
      <c r="Z52" t="str">
        <f t="shared" si="0"/>
        <v>|BGCOLOR(#FDFDFD):[[&amp;ref(Pangaea.jpg,nolink,50x65,Pangaea, Age of Bronze);&gt;./Pangaea]]</v>
      </c>
      <c r="AA52" t="str">
        <f t="shared" ca="1" si="3"/>
        <v>|BGCOLOR(#FAEBD7):[[''Pangaea''&gt;./Pangaea]]</v>
      </c>
      <c r="AB52"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v>
      </c>
      <c r="AC52" t="str">
        <f ca="1">CONCATENATE("*",B52,", ",C52,CHAR(10),E52,CHAR(10),"**国勢",CHAR(10),"|種族|",F52,"|",CHAR(10),"|経済|",G52,"|",CHAR(10),"|気候|",IF(H52&lt;&gt;"",REPT(SUBSTITUTE(SUBSTITUTE(LEFT(H52,4),"Heat","&amp;ref(Spell/S_Heat.jpg,nolink,25x25,Heat);"),"Cold","&amp;ref(Spell/S_Cold.jpg,nolink,25x25,Cold);"),RIGHT(H52,1)),""),"|",CHAR(10),"|祝福|",SUBSTITUTE(SUBSTITUTE(SUBSTITUTE(SUBSTITUTE(SUBSTITUTE(SUBSTITUTE(SUBSTITUTE(SUBSTITUTE(J52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52&amp;" "&amp;B52&amp;" 指揮官 S",Troops!$A:$A,0)&amp;":AJ"&amp;MATCH(A52&amp;" "&amp;B52&amp;" 指揮官 E",Troops!$A:$A,0))),myConcat(INDIRECT("Troops!AJ"&amp;MATCH(A52&amp;" "&amp;B52&amp;" 指揮官 S",Troops!$A:$A,0)))),CHAR(10),"***兵士",CHAR(10),"|名称|種別|コスト|&gt;|雇用条件|指揮枠|行軍|",CHAR(10),IFERROR(myConcat(INDIRECT("Troops!AJ"&amp;MATCH(A52&amp;" "&amp;B52&amp;" 兵士 S",Troops!$A:$A,0)&amp;":AJ"&amp;MATCH(A52&amp;" "&amp;B52&amp;" 兵士 E",Troops!$A:$A,0))),myConcat(INDIRECT("Troops!AJ"&amp;MATCH(A52&amp;" "&amp;B52&amp;" 指揮官 S",Troops!$A:$A,0)))),"**守備隊",CHAR(10),"|種別|指揮官|兵士|備考|",CHAR(10),IFERROR(myConcat(INDIRECT("Defence!H"&amp;MATCH(A52&amp;" "&amp;B52&amp;" S",Defence!$A:$A,0)&amp;":H"&amp;MATCH(A52&amp;" "&amp;B52&amp;" E",Defence!$A:$A,0))),myConcat(INDIRECT("Defence!H"&amp;MATCH(A52&amp;" "&amp;B52&amp;" S",Defence!$A:$A,0)))),CHAR(10),"**建造物",CHAR(10),"***首都要塞",CHAR(10),"|名称|管理力|指揮官雇用|兵士雇用|食糧庫|守備隊倍率|防壁強度|",CHAR(10),VLOOKUP(L52,Fort!$D:$M,10,FALSE),CHAR(10),"***陸上要塞",CHAR(10),"|名称|建造費|工期|管理力|指揮官雇用|兵士雇用|食糧庫|守備隊倍率|防壁強度|",CHAR(10),IF(R52="",IFERROR(myConcat(INDIRECT("Fort!N"&amp;MATCH(M52&amp;"1",Fort!$A:$A,0)&amp;":N"&amp;MATCH(M52&amp;O52,Fort!$A:$A,0))),myConcat(INDIRECT("Fort!N"&amp;MATCH(N52&amp;"1",Fort!$A:$A,0)))),IFERROR(myConcat(INDIRECT("Fort!O"&amp;MATCH(M52&amp;"1",Fort!$A:$A,0)&amp;":O"&amp;MATCH(M52&amp;O52,Fort!$A:$A,0))),myConcat(INDIRECT("Fort!O"&amp;MATCH(N52&amp;"1",Fort!$A:$A,0))))),CHAR(10),"***水中要塞",CHAR(10),IF(R52="",IFERROR("|名称|建造費|工期|管理力|指揮官雇用|兵士雇用|食糧庫|守備隊倍率|防壁強度|"&amp;CHAR(10)&amp;IFERROR(myConcat(INDIRECT("Fort!N"&amp;MATCH(N52&amp;"1",Fort!$A:$A,0)&amp;":N"&amp;MATCH(N52&amp;P52,Fort!$A:$A,0))),myConcat(INDIRECT("Fort!N"&amp;MATCH(N52&amp;"1",Fort!$A:$A,0)))),"建造不可"),IFERROR("|名称|建造費|工期|管理力|指揮官雇用|兵士雇用|食糧庫|守備隊倍率|防壁強度|"&amp;CHAR(10)&amp;IFERROR(myConcat(INDIRECT("Fort!O"&amp;MATCH(N52&amp;"1",Fort!$A:$A,0)&amp;":O"&amp;MATCH(N52&amp;P52,Fort!$A:$A,0))),myConcat(INDIRECT("Fort!O"&amp;MATCH(N52&amp;"1",Fort!$A:$A,0)))),"建造不可")),CHAR(10),"***研究所と寺院",CHAR(10),"|設備|費用|特殊効果|",CHAR(10),"|研究所|",IF(S52&lt;&gt;500,"''"&amp;S52&amp;"''",S52),"|",T52,"|",CHAR(10),"|寺院|",IF(U52&lt;&gt;400,"''"&amp;U52&amp;"''",U52),"|",V52,"|",CHAR(10),"**魔法",CHAR(10),"***魔法資源",CHAR(10),"|魔法土地|",W52,"|",CHAR(10),"|宝石収入|",SUBSTITUTE(SUBSTITUTE(SUBSTITUTE(SUBSTITUTE(SUBSTITUTE(SUBSTITUTE(SUBSTITUTE(SUBSTITUTE(X52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Slave);"),"|",CHAR(10),"|特殊機能|",Y52,"|",CHAR(10),"***魔法技能",CHAR(10),"|名称|雇用|固定魔力|変動魔力|研究力|特殊能力|",CHAR(10),IFERROR(myConcat(INDIRECT("MagicSkill!AM"&amp;MATCH(A52&amp;" "&amp;B52&amp;" S",MagicSkill!$A:$A,0)&amp;":AM"&amp;MATCH(A52&amp;" "&amp;B52&amp;" E",MagicSkill!$A:$A,0))),myConcat(INDIRECT("MagicSkill!AM"&amp;MATCH(A52&amp;" "&amp;B52&amp;" S",MagicSkill!$A:$A,0)))),CHAR(10),"***固有呪文",CHAR(10),IFERROR(CHAR(10)&amp;"|領域|名称|主系統|副系統|消費|使用場面|簡易分類|"&amp;CHAR(10)&amp;IFERROR(myConcat(INDIRECT("NationalSpellWork!E"&amp;MATCH(A52&amp;" "&amp;B52&amp;" S",NationalSpellWork!$A:$A,0)&amp;":E"&amp;MATCH(A52&amp;" "&amp;B52&amp;" E",NationalSpellWork!$A:$A,0))),myConcat(INDIRECT("NationalSpellWork!E"&amp;MATCH(A52&amp;" "&amp;B52&amp;" S",NationalSpellWork!$A:$A,0)))),"なし"),CHAR(10),"***固有アイテム",CHAR(10),IFERROR(IFERROR(myConcat(INDIRECT("NationalItemWork!E"&amp;MATCH(A52&amp;" "&amp;B52&amp;" S",NationalItemWork!$A:$A,0)&amp;":E"&amp;MATCH(A52&amp;" "&amp;B52&amp;" E",NationalItemWork!$A:$A,0))),myConcat(INDIRECT("NationalItemWork!E"&amp;MATCH(A52&amp;" "&amp;B52&amp;" S",NationalItemWork!$A:$A,0)))),"なし"),CHAR(10),"**聖職",CHAR(10),"***支配圏特殊効果",CHAR(10),IF(I52&lt;&gt;"",I52,"なし"),CHAR(10),"***聖職者特殊能力",CHAR(10),IF(K52&lt;&gt;"",K52,"なし"),CHAR(10))</f>
        <v xml:space="preserve">*Pangaea, Age of Bronze
Pangaeaは、自然との繋がりを持つ野性的な生物が住む森の国です。
サテュロス、ケンタウロス、そしてミノタウロスのような半人は、森の深部にある神聖なる木立の支配者に仕えます。
古代には、森は世界の多くを覆っていましたが、しかしそれは変わりました。
人間は最早獣ではなく、動物は最早野生の存在ではありません。
野生の世界は、消えようとしています。
ケンタウロスは文明的な社会を発達させ、甲冑を身に着け始めました。
木立の守護者Panは、彼らの減少を続ける住処を護るべく行動するべき時であると決定しました。
**国勢
|種族|サテュロス、ケンタウロス、ミノタウロス、パン|
|経済||
|気候||
|祝福||
**正規軍
***指揮官
|名称|種別|コスト|&gt;|雇用条件|指揮能力|行軍|
|BGCOLOR(#F5F5F5):Black Harpy|斥候|&amp;ref(Nation/C_Gold.jpg,nolink,25x25,Gold);25&amp;ref(Nation/C_Resource.jpg,nolink,25x25,Resource);1&amp;ref(Nation/C_Command.jpg,nolink,25x25,Commander Point);1|&amp;ref(Nation/R_Fort.jpg,nolink,25x25,Land Fortress);&amp;ref(Nation/R_Forest.jpg,nolink,25x25,Any Forest);||&amp;ref(Nation/Squad.jpg,nolink,25x25,Squad);1&amp;ref(Nation/LivingLead.jpg,nolink,25x25,Leadership);10|34&amp;ref(Nation/Stealthy.jpg,nolink,25x25,Stealthy (60));&amp;ref(Nation/Flying.jpg,nolink,25x25,Flying);&amp;ref(Nation/Forest-Survival.jpg,nolink,25x25,Forest Survival);|
|~|&gt;|&gt;|&gt;|&gt;|&gt;|BGCOLOR(#F5F5F5):空飛ぶ斥候。移動力が高く偵察能力は驚異的|
|BGCOLOR(#F5F5F5):Satyr Commander|指揮官|&amp;ref(Nation/C_Gold.jpg,nolink,25x25,Gold);40&amp;ref(Nation/C_Resource.jpg,nolink,25x25,Resource);23&amp;ref(Nation/C_Command.jpg,nolink,25x25,Commander Point);1|&amp;ref(Nation/R_Fort.jpg,nolink,25x25,Land Fortress);&amp;ref(Nation/R_Forest.jpg,nolink,25x25,Any Forest);||&amp;ref(Nation/Squad.jpg,nolink,25x25,Squad);2&amp;ref(Nation/LivingLead.jpg,nolink,25x25,Leadership);40|16&amp;ref(Nation/Stealthy.jpg,nolink,25x25,Stealthy (40));&amp;ref(Nation/Forest-Survival.jpg,nolink,25x25,Forest Survival);|
|~|&gt;|&gt;|&gt;|&gt;|&gt;|BGCOLOR(#F5F5F5):潜伏可能な指揮官。指揮上限は控えめ|
|BGCOLOR(#F5F5F5):Centaur Commander|指揮官|&amp;ref(Nation/C_Gold.jpg,nolink,25x25,Gold);75&amp;ref(Nation/C_Resource.jpg,nolink,25x25,Resource);32&amp;ref(Nation/C_Command.jpg,nolink,25x25,Commander Point);1|&amp;ref(Nation/R_Fort.jpg,nolink,25x25,Land Fortress);||&amp;ref(Nation/Squad.jpg,nolink,25x25,Squad);3&amp;ref(Nation/LivingLead.jpg,nolink,25x25,Leadership);80&amp;ref(Item/Uninspirational.jpg,nolink,25x25,Inspirational (-1));|16&amp;ref(Nation/Forest-Survival.jpg,nolink,25x25,Forest Survival);|
|~|&gt;|&gt;|&gt;|&gt;|&gt;|BGCOLOR(#F5F5F5):半上位指揮官。指揮能力は高いが慕われていない|
|BGCOLOR(#F5F5F5):Minotaur Lord|指揮官|&amp;ref(Nation/C_Gold.jpg,nolink,25x25,Gold);70&amp;ref(Nation/C_Resource.jpg,nolink,25x25,Resource);35&amp;ref(Nation/C_Command.jpg,nolink,25x25,Commander Point);1|&amp;ref(Nation/R_Fort.jpg,nolink,25x25,Land Fortress);||&amp;ref(Nation/Squad.jpg,nolink,25x25,Squad);2&amp;ref(Nation/LivingLead.jpg,nolink,25x25,Leadership);60|14&amp;ref(Nation/Forest-Survival.jpg,nolink,25x25,Forest Survival);|
|~|&gt;|&gt;|&gt;|&gt;|&gt;|BGCOLOR(#F5F5F5):標準的な指揮官。負傷すると特攻する点に注意が必要|
|BGCOLOR(#F5F5F5):Centauride Hierophantide|聖職者&amp;ref(Nation/Sacred.jpg,nolink,25x25,Sacred);|&amp;ref(Nation/C_Gold.jpg,nolink,25x25,Gold);120&amp;ref(Nation/C_Resource.jpg,nolink,25x25,Resource);3&amp;ref(Nation/C_Command.jpg,nolink,25x25,Commander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Leadership);5&amp;ref(Item/Inspirational.jpg,nolink,25x25,Inspirational (+1));|22&amp;ref(Nation/Stealthy.jpg,nolink,25x25,Stealthy (40));&amp;ref(Nation/Forest-Survival.jpg,nolink,25x25,Forest Survival);|
|~|&gt;|&gt;|&gt;|&gt;|&gt;|BGCOLOR(#F5F5F5):レベル1の聖職者。水か緑の魔法技能も持ち指揮も可能|
|BGCOLOR(#F5F5F5):Centaur Hierophant|聖職者&amp;ref(Nation/Sacred.jpg,nolink,25x25,Sacred);|&amp;ref(Nation/C_Gold.jpg,nolink,25x25,Gold);120&amp;ref(Nation/C_Resource.jpg,nolink,25x25,Resource);4&amp;ref(Nation/C_Command.jpg,nolink,25x25,Commander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Leadership);5&amp;ref(Item/Inspirational.jpg,nolink,25x25,Inspirational (+1));|22&amp;ref(Nation/Stealthy.jpg,nolink,25x25,Stealthy (40));&amp;ref(Nation/Forest-Survival.jpg,nolink,25x25,Forest Survival);|
|~|&gt;|&gt;|&gt;|&gt;|&gt;|BGCOLOR(#F5F5F5):レベル1の聖職者。地か緑の魔法技能も持ち指揮も可能|
|BGCOLOR(#F5F5F5):Dryad|聖職者&amp;ref(Nation/Sacred.jpg,nolink,25x25,Sacred);|&amp;ref(Nation/C_Gold.jpg,nolink,25x25,Gold);220&amp;ref(Nation/C_Resource.jpg,nolink,25x25,Resource);1&amp;ref(Nation/C_Command.jpg,nolink,25x25,Commander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Leadership);10&amp;ref(Item/Beastmaster.jpg,nolink,25x25,Beastmaster (+1));|18&amp;ref(Nation/Stealthy.jpg,nolink,25x25,Stealthy (65));&amp;ref(Nation/Forest-Survival.jpg,nolink,25x25,Forest Survival);|
|~|&gt;|&gt;|&gt;|&gt;|&gt;|BGCOLOR(#F5F5F5):レベル2の聖職者。緑などの魔法技能も持ち奇襲部隊の指揮も可能|
|BGCOLOR(#F5F5F5):Pan|魔術師|&amp;ref(Nation/C_Gold.jpg,nolink,25x25,Gold);305&amp;ref(Nation/C_Resource.jpg,nolink,25x25,Resource);1&amp;ref(Nation/C_Command.jpg,nolink,25x25,Commander Point);4|&amp;ref(Nation/R_Fort.jpg,nolink,25x25,Land Fortress);|&amp;ref(Spell/P_Research.jpg,nolink,25x25,Lab Needed);|&amp;ref(Nation/Squad.jpg,nolink,25x25,Squad);3&amp;ref(Nation/LivingLead.jpg,nolink,25x25,Leadership);80&amp;ref(Nation/MagicLead.jpg,nolink,25x25,Magic Leadership);30+&amp;ref(Nation/UndeadLead.jpg,nolink,25x25,Undead Leadership);0+&amp;ref(Item/Beastmaster.jpg,nolink,25x25,Beastmaster (+2));|18&amp;ref(Nation/Stealthy.jpg,nolink,25x25,Stealthy (40));&amp;ref(Nation/Forest-Survival.jpg,nolink,25x25,Forest Survival);|
|~|&gt;|&gt;|&gt;|&gt;|&gt;|BGCOLOR(#F5F5F5):緑、地などの魔法技能を持つ。高い魔力を備えるが雇用条件は緩い|
|BGCOLOR(#F5F5F5):Pandemoniac|魔術師|&amp;ref(Nation/C_Gold.jpg,nolink,25x25,Gold);255&amp;ref(Nation/C_Resource.jpg,nolink,25x25,Resource);1&amp;ref(Nation/C_Command.jpg,nolink,25x25,Commander Point);4|&amp;ref(Nation/R_Capital.jpg,nolink,25x25,National Capital);|&amp;ref(Spell/P_Research.jpg,nolink,25x25,Lab Needed);|&amp;ref(Nation/Squad.jpg,nolink,25x25,Squad);3&amp;ref(Nation/LivingLead.jpg,nolink,25x25,Leadership);80&amp;ref(Nation/MagicLead.jpg,nolink,25x25,Magic Leadership);25+&amp;ref(Nation/UndeadLead.jpg,nolink,25x25,Undead Leadership);10+&amp;ref(Item/Beastmaster.jpg,nolink,25x25,Beastmaster (+1));|18&amp;ref(Nation/Stealthy.jpg,nolink,25x25,Stealthy (40));&amp;ref(Nation/Forest-Survival.jpg,nolink,25x25,Forest Survival);|
|~|&gt;|&gt;|&gt;|&gt;|&gt;|BGCOLOR(#F5F5F5):緑、血などの魔法技能を持つ。数は出せないが有用|
***兵士
|名称|種別|コスト|&gt;|雇用条件|指揮枠|行軍|
|BGCOLOR(#F5F5F5):Harpy|飛行兵|&amp;ref(Nation/C_Gold.jpg,nolink,25x25,Gold);7&amp;ref(Nation/C_Resource.jpg,nolink,25x25,Resource);1&amp;ref(Nation/C_Recruitment.jpg,nolink,25x25,Recruitment Point);3|&amp;ref(Nation/R_Fort.jpg,nolink,25x25,Land Fortress);&amp;ref(Nation/R_Forest.jpg,nolink,25x25,Any Forest);||&amp;ref(Nation/LivingLead.jpg,nolink,25x25,Living);|32&amp;ref(Nation/Stealthy.jpg,nolink,25x25,Stealthy (40));&amp;ref(Nation/Flying.jpg,nolink,25x25,Flying);&amp;ref(Nation/Forest-Survival.jpg,nolink,25x25,Forest Survival);|
|~|&gt;|&gt;|&gt;|&gt;|&gt;|BGCOLOR(#F5F5F5):爪の二連撃で戦う鳥女。臆病で不器用だが脆い後衛を狙える|
|BGCOLOR(#F5F5F5):Satyr Sneak|歩兵|&amp;ref(Nation/C_Gold.jpg,nolink,25x25,Gold);9&amp;ref(Nation/C_Resource.jpg,nolink,25x25,Resource);3&amp;ref(Nation/C_Recruitment.jpg,nolink,25x25,Recruitment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(60));&amp;ref(Nation/Forest-Survival.jpg,nolink,25x25,Forest Survival);|
|~|&gt;|&gt;|&gt;|&gt;|&gt;|BGCOLOR(#F5F5F5):槍を持つ軽歩兵。滞在する州に不安を撒き隠れるのも上手い|
|BGCOLOR(#F5F5F5):Satyr|歩兵|&amp;ref(Nation/C_Gold.jpg,nolink,25x25,Gold);9&amp;ref(Nation/C_Resource.jpg,nolink,25x25,Resource);4&amp;ref(Nation/C_Recruitment.jpg,nolink,25x25,Recruitment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(40));&amp;ref(Nation/Forest-Survival.jpg,nolink,25x25,Forest Survival);|
|~|&gt;|&gt;|&gt;|&gt;|&gt;|BGCOLOR(#F5F5F5):槍と投槍を持つ軽歩兵。統制不能で好き勝手に戦う|
|BGCOLOR(#F5F5F5):Satry|歩兵|&amp;ref(Nation/C_Gold.jpg,nolink,25x25,Gold);9&amp;ref(Nation/C_Resource.jpg,nolink,25x25,Resource);4&amp;ref(Nation/C_Recruitment.jpg,nolink,25x25,Recruitment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(40));&amp;ref(Nation/Forest-Survival.jpg,nolink,25x25,Forest Survival);|
|~|&gt;|&gt;|&gt;|&gt;|&gt;|BGCOLOR(#F5F5F5):槍と小盾を持つ軽歩兵。射撃に少し強い|
|BGCOLOR(#F5F5F5):Satyr Hoplite|歩兵|&amp;ref(Nation/C_Gold.jpg,nolink,25x25,Gold);14&amp;ref(Nation/C_Resource.jpg,nolink,25x25,Resource);24&amp;ref(Nation/C_Recruitment.jpg,nolink,25x25,Recruitment Point);24|&amp;ref(Nation/R_Fort.jpg,nolink,25x25,Land Fortress);||&amp;ref(Nation/LivingLead.jpg,nolink,25x25,Living);|14&amp;ref(Nation/Forest-Survival.jpg,nolink,25x25,Forest Survival);|
|~|&gt;|&gt;|&gt;|&gt;|&gt;|BGCOLOR(#F5F5F5):槍と盾を持つ重歩兵。他のSatyrと違い統制され密な隊列まで組む|
|BGCOLOR(#F5F5F5):Reveler|歩兵|&amp;ref(Nation/C_Gold.jpg,nolink,25x25,Gold);16&amp;ref(Nation/C_Resource.jpg,nolink,25x25,Resource);3&amp;ref(Nation/C_Recruitment.jpg,nolink,25x25,Recruitment Point);14|&amp;ref(Nation/R_Fort.jpg,nolink,25x25,Land Fortress);||&amp;ref(Nation/LivingLead.jpg,nolink,25x25,Living);&amp;ref(Nation/Undisciplined.jpg,nolink,25x25,Undisciplined);|16&amp;ref(Nation/Stealthy.jpg,nolink,25x25,Stealthy (40));&amp;ref(Nation/Forest-Survival.jpg,nolink,25x25,Forest Survival);|
|~|&gt;|&gt;|&gt;|&gt;|&gt;|BGCOLOR(#F5F5F5):槍を持つ軽装狂戦士。統制不能だが戦闘力は侮り難い|
|BGCOLOR(#F5F5F5):Minotaur|歩兵|&amp;ref(Nation/C_Gold.jpg,nolink,25x25,Gold);40&amp;ref(Nation/C_Resource.jpg,nolink,25x25,Resource);8&amp;ref(Nation/C_Recruitment.jpg,nolink,25x25,Recruitment Point);6|&amp;ref(Nation/R_Fort.jpg,nolink,25x25,Land Fortress);&amp;ref(Nation/R_Forest.jpg,nolink,25x25,Any Forest);||&amp;ref(Nation/LivingLead.jpg,nolink,25x25,Living);&amp;ref(Nation/Undisciplined.jpg,nolink,25x25,Undisciplined);|16&amp;ref(Nation/Forest-Survival.jpg,nolink,25x25,Forest Survival);|
|~|&gt;|&gt;|&gt;|&gt;|&gt;|BGCOLOR(#F5F5F5):戦斧を持つ軽装狂戦士。人間大以下の敵には蹂躙を仕掛ける|
|BGCOLOR(#F5F5F5):War Minotaur|歩兵|&amp;ref(Nation/C_Gold.jpg,nolink,25x25,Gold);50&amp;ref(Nation/C_Resource.jpg,nolink,25x25,Resource);28&amp;ref(Nation/C_Recruitment.jpg,nolink,25x25,Recruitment Point);18|&amp;ref(Nation/R_Fort.jpg,nolink,25x25,Land Fortress);||&amp;ref(Nation/LivingLead.jpg,nolink,25x25,Living);|16&amp;ref(Nation/Forest-Survival.jpg,nolink,25x25,Forest Survival);|
|~|&gt;|&gt;|&gt;|&gt;|&gt;|BGCOLOR(#F5F5F5):戦斧を持つ狂戦士。こちらは命令を聞く|
|BGCOLOR(#F5F5F5):Centauride|射手|&amp;ref(Nation/C_Gold.jpg,nolink,25x25,Gold);25&amp;ref(Nation/C_Resource.jpg,nolink,25x25,Resource);3&amp;ref(Nation/C_Recruitment.jpg,nolink,25x25,Recruitment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|~|&gt;|&gt;|&gt;|&gt;|&gt;|BGCOLOR(#F5F5F5):極めて高い精度を持つ弓兵。力も人間より強い|
|BGCOLOR(#F5F5F5):Centaur|射手|&amp;ref(Nation/C_Gold.jpg,nolink,25x25,Gold);25&amp;ref(Nation/C_Resource.jpg,nolink,25x25,Resource);4&amp;ref(Nation/C_Recruitment.jpg,nolink,25x25,Recruitment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|~|&gt;|&gt;|&gt;|&gt;|&gt;|BGCOLOR(#F5F5F5):高い精度を持つ長弓兵。一発の威力や射程で勝る|
|BGCOLOR(#F5F5F5):Centauride Warrior|歩兵|&amp;ref(Nation/C_Gold.jpg,nolink,25x25,Gold);30&amp;ref(Nation/C_Resource.jpg,nolink,25x25,Resource);11&amp;ref(Nation/C_Recruitment.jpg,nolink,25x25,Recruitment Point);17|&amp;ref(Nation/R_Fort.jpg,nolink,25x25,Land Fortress);||&amp;ref(Nation/LivingLead.jpg,nolink,25x25,Living);|20&amp;ref(Nation/Stealthy.jpg,nolink,25x25,Stealthy (40));&amp;ref(Nation/Forest-Survival.jpg,nolink,25x25,Forest Survival);|
|~|&gt;|&gt;|&gt;|&gt;|&gt;|BGCOLOR(#F5F5F5):槍、投槍、盾を持つ軽歩兵。馬の下半身を活かし騎兵の役目を果たす|
|BGCOLOR(#F5F5F5):Centaur Warrior|歩兵|&amp;ref(Nation/C_Gold.jpg,nolink,25x25,Gold);35&amp;ref(Nation/C_Resource.jpg,nolink,25x25,Resource);11&amp;ref(Nation/C_Recruitment.jpg,nolink,25x25,Recruitment Point);21|&amp;ref(Nation/R_Fort.jpg,nolink,25x25,Land Fortress);||&amp;ref(Nation/LivingLead.jpg,nolink,25x25,Living);|20&amp;ref(Nation/Stealthy.jpg,nolink,25x25,Stealthy (40));&amp;ref(Nation/Forest-Survival.jpg,nolink,25x25,Forest Survival);|
|~|&gt;|&gt;|&gt;|&gt;|&gt;|BGCOLOR(#F5F5F5):軽突撃槍と盾を持つ軽装狂戦士。正面からの殴り合いでも強力|
|BGCOLOR(#F5F5F5):Centauride Cataphract|歩兵|&amp;ref(Nation/C_Gold.jpg,nolink,25x25,Gold);30&amp;ref(Nation/C_Resource.jpg,nolink,25x25,Resource);28&amp;ref(Nation/C_Recruitment.jpg,nolink,25x25,Recruitment Point);17|&amp;ref(Nation/R_Fort.jpg,nolink,25x25,Land Fortress);||&amp;ref(Nation/LivingLead.jpg,nolink,25x25,Living);|14&amp;ref(Nation/Forest-Survival.jpg,nolink,25x25,Forest Survival);|
|~|&gt;|&gt;|&gt;|&gt;|&gt;|BGCOLOR(#F5F5F5):軽突撃槍、投槍、盾を持つ重歩兵。戦闘技能に優れる|
|BGCOLOR(#F5F5F5):Centaur Cataphract|歩兵|&amp;ref(Nation/C_Gold.jpg,nolink,25x25,Gold);35&amp;ref(Nation/C_Resource.jpg,nolink,25x25,Resource);32&amp;ref(Nation/C_Recruitment.jpg,nolink,25x25,Recruitment Point);21|&amp;ref(Nation/R_Fort.jpg,nolink,25x25,Land Fortress);||&amp;ref(Nation/LivingLead.jpg,nolink,25x25,Living);|14&amp;ref(Nation/Forest-Survival.jpg,nolink,25x25,Forest Survival);|
|~|&gt;|&gt;|&gt;|&gt;|&gt;|BGCOLOR(#F5F5F5):軽突撃槍と盾を持つ重歩兵。強力かつ高速だが疲労が激しい|
|BGCOLOR(#F5F5F5):White Centaur|歩兵&amp;ref(Nation/Sacred.jpg,nolink,25x25,Sacred);|&amp;ref(Nation/C_Gold.jpg,nolink,25x25,Gold);55&amp;ref(Nation/C_Resource.jpg,nolink,25x25,Resource);12&amp;ref(Nation/C_Recruitment.jpg,nolink,25x25,Recruitment Point);29|&amp;ref(Nation/R_Capital.jpg,nolink,25x25,National Capital);|&amp;ref(Spell/P_Holy.jpg,nolink,25x25,Temple Needed);|&amp;ref(Nation/LivingLead.jpg,nolink,25x25,Living);|20&amp;ref(Nation/Stealthy.jpg,nolink,25x25,Stealthy (40));&amp;ref(Nation/Forest-Survival.jpg,nolink,25x25,Forest Survival);|
|~|&gt;|&gt;|&gt;|&gt;|&gt;|BGCOLOR(#F5F5F5):軽突撃槍、投槍、盾を持つ軽装狂戦士。強力な上に奇襲攻撃にも使える|
|BGCOLOR(#F5F5F5):Maenad|歩兵|&amp;ref(Nation/C_Gold.jpg,nolink,25x25,Gold);0&amp;ref(Nation/C_Resource.jpg,nolink,25x25,Resource);1&amp;ref(Nation/C_Recruitment.jpg,nolink,25x25,Recruitment Point);2|&amp;ref(Nation/Monster-Summoner.jpg,nolink,25x25,Monster Summoner (Free));||&amp;ref(Nation/LivingLead.jpg,nolink,25x25,Living);&amp;ref(Nation/Undisciplined.jpg,nolink,25x25,Undisciplined);|16&amp;ref(Nation/Forest-Survival.jpg,nolink,25x25,Forest Survival);|
|~|&gt;|&gt;|&gt;|&gt;|&gt;|BGCOLOR(#F5F5F5):爪で戦う裸の人間。弱いが士気は高く弾避けに向く|
**守備隊
|種別|指揮官|兵士|備考|
|陸上下位|Centaur Commander|Satyr:10　Satyr:10　Harpy:10|Satyrはそれぞれ小盾装備と投槍装備|
|陸上上位|Centaur Hierophant|Centaur:5　Centaur Warrior:5||
|陸上要塞|Centaur Hierophant|Centaur:6||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|寺院|''400（森林のみ200）''||
**魔法
***魔法資源
|魔法土地|The Grove of Gaia, Hidden Grove|
|宝石収入|&amp;ref(Spell/V_Nature.jpg,nolink,25x25,Nature Gem);5|
|特殊機能||
***魔法技能
|名称|雇用|固定魔力|変動魔力|研究力|特殊能力|
|Centauride Hierophantide|&amp;ref(Nation/R_Fort.jpg,nolink,25x25,Land Fortress);&amp;ref(Nation/R_Forest.jpg,nolink,25x25,Any Forest);|&amp;ref(Spell/P_Holy.jpg,nolink,25x25,Holy);1|&amp;ref(Spell/P_Water.jpg,nolink,25x25,Water);&amp;ref(Spell/P_Nature.jpg,nolink,25x25,Nature);+1:100%|&amp;ref(Spell/P_Research.jpg,nolink,25x25,Research);7|&amp;ref(Nation/Sacred.jpg,nolink,25x25,Sacred);|
|Centaur Hierophant|&amp;ref(Nation/R_Fort.jpg,nolink,25x25,Land Fortress);&amp;ref(Nation/R_Forest.jpg,nolink,25x25,Any Forest);|&amp;ref(Spell/P_Holy.jpg,nolink,25x25,Holy);1|&amp;ref(Spell/P_Earth.jpg,nolink,25x25,Earth);&amp;ref(Spell/P_Nature.jpg,nolink,25x25,Nature);+1:100%|&amp;ref(Spell/P_Research.jpg,nolink,25x25,Research);7|&amp;ref(Nation/Sacred.jpg,nolink,25x25,Sacred);|
|Dryad|&amp;ref(Nation/R_Fort.jpg,nolink,25x25,Land Fortress);|&amp;ref(Spell/P_Nature.jpg,nolink,25x25,Nature);1&amp;ref(Spell/P_Holy.jpg,nolink,25x25,Holy);2|&amp;ref(Spell/P_Water.jpg,nolink,25x25,Water);&amp;ref(Spell/P_Earth.jpg,nolink,25x25,Earth);&amp;ref(Spell/P_Nature.jpg,nolink,25x25,Nature);+1:100%|&amp;ref(Spell/P_Research.jpg,nolink,25x25,Research);9|&amp;ref(Nation/Sacred.jpg,nolink,25x25,Sacred);|
|Pan|&amp;ref(Nation/R_Fort.jpg,nolink,25x25,Land Fortress);|&amp;ref(Spell/P_Earth.jpg,nolink,25x25,Earth);2&amp;ref(Spell/P_Nature.jpg,nolink,25x25,Nature);3|&amp;ref(Spell/P_Earth.jpg,nolink,25x25,Earth);&amp;ref(Spell/P_Nature.jpg,nolink,25x25,Nature);+1:100%&amp;br;&amp;ref(Spell/P_Earth.jpg,nolink,25x25,Earth);&amp;ref(Spell/P_Nature.jpg,nolink,25x25,Nature);&amp;ref(Spell/P_Blood.jpg,nolink,25x25,Blood);+1:10%|&amp;ref(Spell/P_Research.jpg,nolink,25x25,Research);17+||
|Pandemoniac|&amp;ref(Nation/R_Capital.jpg,nolink,25x25,National Capital);|&amp;ref(Spell/P_Nature.jpg,nolink,25x25,Nature);3&amp;ref(Spell/P_Blood.jpg,nolink,25x25,Blood);2|&amp;ref(Spell/P_Earth.jpg,nolink,25x25,Earth);&amp;ref(Spell/P_Nature.jpg,nolink,25x25,Nature);&amp;ref(Spell/P_Blood.jpg,nolink,25x25,Blood);+1:10%|&amp;ref(Spell/P_Research.jpg,nolink,25x25,Research);15+||
***固有呪文
|領域|名称|主系統|副系統|消費|使用場面|簡易分類|
|Conjuration Lv5|Monster Boar|&amp;ref(Spell/P_Nature.jpg,nolink,25x25,Nature);3||&amp;ref(Spell/V_Nature.jpg,nolink,25x25,Nature Gem);10|儀式/陸上専用|災害誘発|
|~|~|&gt;|&gt;|&gt;|&gt;|指定した州にMonster Boarを潜伏させ不安度を増加させます|
|Alteration Lv5|Fort of the Ancients|&amp;ref(Spell/P_Nature.jpg,nolink,25x25,Nature);4||&amp;ref(Spell/V_Nature.jpg,nolink,25x25,Nature Gem);35|儀式/森林・海中限定|要塞建設|
|~|~|&gt;|&gt;|&gt;|&gt;|州に陸海に応じた種類の要塞を即座に建設します|
|Enchantment Lv0|Tune of Fear|&amp;ref(Spell/P_Nature.jpg,nolink,25x25,Nature);1|||戦闘/陸上専用|恐怖|
|~|~|&gt;|&gt;|&gt;|&gt;|周囲広範囲の敵に恐怖を植え付けます|
|Enchantment Lv0|Tune of Growth|&amp;ref(Spell/P_Nature.jpg,nolink,25x25,Nature);1|||戦闘/陸上専用|捕縛|
|~|~|&gt;|&gt;|&gt;|&gt;|周囲広範囲の敵を蔓で捕縛し動きを封じます|
|Enchantment Lv0|Tune of Dancing Death|&amp;ref(Spell/P_Nature.jpg,nolink,25x25,Nature);1|||戦闘/陸上専用|疲労|
|~|~|&gt;|&gt;|&gt;|&gt;|周囲広範囲の敵を疲労させようと試みます|
|Enchantment Lv5|Awaken Hamadryad|&amp;ref(Spell/P_Nature.jpg,nolink,25x25,Nature);4||&amp;ref(Spell/V_Nature.jpg,nolink,25x25,Nature Gem);25|儀式/森林限定|指揮官召喚|
|~|~|&gt;|&gt;|&gt;|&gt;|緑魔法を使う固定された木の精霊Hamadryadを召喚します|
***固有アイテム
なし
**聖職
***支配圏特殊効果
なし
***聖職者特殊能力
なし
</v>
      </c>
    </row>
    <row r="53" spans="1:29" x14ac:dyDescent="0.15">
      <c r="A53" t="s">
        <v>2969</v>
      </c>
      <c r="B53" t="s">
        <v>2995</v>
      </c>
      <c r="C53" t="s">
        <v>2996</v>
      </c>
      <c r="D53" t="s">
        <v>3094</v>
      </c>
      <c r="E53" s="10" t="s">
        <v>10950</v>
      </c>
      <c r="F53" s="10" t="s">
        <v>10946</v>
      </c>
      <c r="I53" t="s">
        <v>10947</v>
      </c>
      <c r="K53" t="s">
        <v>13112</v>
      </c>
      <c r="L53" t="s">
        <v>10942</v>
      </c>
      <c r="M53" t="s">
        <v>10943</v>
      </c>
      <c r="O53">
        <v>1</v>
      </c>
      <c r="R53">
        <v>150</v>
      </c>
      <c r="S53" t="s">
        <v>10945</v>
      </c>
      <c r="U53" t="s">
        <v>10944</v>
      </c>
      <c r="W53" t="s">
        <v>10948</v>
      </c>
      <c r="X53" t="s">
        <v>10949</v>
      </c>
      <c r="Z53" t="str">
        <f t="shared" si="0"/>
        <v>|BGCOLOR(#FDFDFD):[[&amp;ref(Asphodel.jpg,nolink,50x65,Asphodel, Carrion Woods);&gt;./Asphodel]]</v>
      </c>
      <c r="AA53" t="str">
        <f t="shared" ca="1" si="3"/>
        <v>|BGCOLOR(#FAEBD7):[[''Asphodel''&gt;./Asphodel]]</v>
      </c>
      <c r="AB53"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v>
      </c>
      <c r="AC53" t="str">
        <f ca="1">CONCATENATE("*",B53,", ",C53,CHAR(10),E53,CHAR(10),"**国勢",CHAR(10),"|種族|",F53,"|",CHAR(10),"|経済|",G53,"|",CHAR(10),"|気候|",IF(H53&lt;&gt;"",REPT(SUBSTITUTE(SUBSTITUTE(LEFT(H53,4),"Heat","&amp;ref(Spell/S_Heat.jpg,nolink,25x25,Heat);"),"Cold","&amp;ref(Spell/S_Cold.jpg,nolink,25x25,Cold);"),RIGHT(H53,1)),""),"|",CHAR(10),"|祝福|",SUBSTITUTE(SUBSTITUTE(SUBSTITUTE(SUBSTITUTE(SUBSTITUTE(SUBSTITUTE(SUBSTITUTE(SUBSTITUTE(J53,"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53&amp;" "&amp;B53&amp;" 指揮官 S",Troops!$A:$A,0)&amp;":AJ"&amp;MATCH(A53&amp;" "&amp;B53&amp;" 指揮官 E",Troops!$A:$A,0))),myConcat(INDIRECT("Troops!AJ"&amp;MATCH(A53&amp;" "&amp;B53&amp;" 指揮官 S",Troops!$A:$A,0)))),CHAR(10),"***兵士",CHAR(10),"|名称|種別|コスト|&gt;|雇用条件|指揮枠|行軍|",CHAR(10),IFERROR(myConcat(INDIRECT("Troops!AJ"&amp;MATCH(A53&amp;" "&amp;B53&amp;" 兵士 S",Troops!$A:$A,0)&amp;":AJ"&amp;MATCH(A53&amp;" "&amp;B53&amp;" 兵士 E",Troops!$A:$A,0))),myConcat(INDIRECT("Troops!AJ"&amp;MATCH(A53&amp;" "&amp;B53&amp;" 指揮官 S",Troops!$A:$A,0)))),"**守備隊",CHAR(10),"|種別|指揮官|兵士|備考|",CHAR(10),IFERROR(myConcat(INDIRECT("Defence!H"&amp;MATCH(A53&amp;" "&amp;B53&amp;" S",Defence!$A:$A,0)&amp;":H"&amp;MATCH(A53&amp;" "&amp;B53&amp;" E",Defence!$A:$A,0))),myConcat(INDIRECT("Defence!H"&amp;MATCH(A53&amp;" "&amp;B53&amp;" S",Defence!$A:$A,0)))),CHAR(10),"**建造物",CHAR(10),"***首都要塞",CHAR(10),"|名称|管理力|指揮官雇用|兵士雇用|食糧庫|守備隊倍率|防壁強度|",CHAR(10),VLOOKUP(L53,Fort!$D:$M,10,FALSE),CHAR(10),"***陸上要塞",CHAR(10),"|名称|建造費|工期|管理力|指揮官雇用|兵士雇用|食糧庫|守備隊倍率|防壁強度|",CHAR(10),IF(R53="",IFERROR(myConcat(INDIRECT("Fort!N"&amp;MATCH(M53&amp;"1",Fort!$A:$A,0)&amp;":N"&amp;MATCH(M53&amp;O53,Fort!$A:$A,0))),myConcat(INDIRECT("Fort!N"&amp;MATCH(N53&amp;"1",Fort!$A:$A,0)))),IFERROR(myConcat(INDIRECT("Fort!O"&amp;MATCH(M53&amp;"1",Fort!$A:$A,0)&amp;":O"&amp;MATCH(M53&amp;O53,Fort!$A:$A,0))),myConcat(INDIRECT("Fort!O"&amp;MATCH(N53&amp;"1",Fort!$A:$A,0))))),CHAR(10),"***水中要塞",CHAR(10),IF(R53="",IFERROR("|名称|建造費|工期|管理力|指揮官雇用|兵士雇用|食糧庫|守備隊倍率|防壁強度|"&amp;CHAR(10)&amp;IFERROR(myConcat(INDIRECT("Fort!N"&amp;MATCH(N53&amp;"1",Fort!$A:$A,0)&amp;":N"&amp;MATCH(N53&amp;P53,Fort!$A:$A,0))),myConcat(INDIRECT("Fort!N"&amp;MATCH(N53&amp;"1",Fort!$A:$A,0)))),"建造不可"),IFERROR("|名称|建造費|工期|管理力|指揮官雇用|兵士雇用|食糧庫|守備隊倍率|防壁強度|"&amp;CHAR(10)&amp;IFERROR(myConcat(INDIRECT("Fort!O"&amp;MATCH(N53&amp;"1",Fort!$A:$A,0)&amp;":O"&amp;MATCH(N53&amp;P53,Fort!$A:$A,0))),myConcat(INDIRECT("Fort!O"&amp;MATCH(N53&amp;"1",Fort!$A:$A,0)))),"建造不可")),CHAR(10),"***研究所と寺院",CHAR(10),"|設備|費用|特殊効果|",CHAR(10),"|研究所|",IF(S53&lt;&gt;500,"''"&amp;S53&amp;"''",S53),"|",T53,"|",CHAR(10),"|寺院|",IF(U53&lt;&gt;400,"''"&amp;U53&amp;"''",U53),"|",V53,"|",CHAR(10),"**魔法",CHAR(10),"***魔法資源",CHAR(10),"|魔法土地|",W53,"|",CHAR(10),"|宝石収入|",SUBSTITUTE(SUBSTITUTE(SUBSTITUTE(SUBSTITUTE(SUBSTITUTE(SUBSTITUTE(SUBSTITUTE(SUBSTITUTE(X53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Slave);"),"|",CHAR(10),"|特殊機能|",Y53,"|",CHAR(10),"***魔法技能",CHAR(10),"|名称|雇用|固定魔力|変動魔力|研究力|特殊能力|",CHAR(10),IFERROR(myConcat(INDIRECT("MagicSkill!AM"&amp;MATCH(A53&amp;" "&amp;B53&amp;" S",MagicSkill!$A:$A,0)&amp;":AM"&amp;MATCH(A53&amp;" "&amp;B53&amp;" E",MagicSkill!$A:$A,0))),myConcat(INDIRECT("MagicSkill!AM"&amp;MATCH(A53&amp;" "&amp;B53&amp;" S",MagicSkill!$A:$A,0)))),CHAR(10),"***固有呪文",CHAR(10),IFERROR(CHAR(10)&amp;"|領域|名称|主系統|副系統|消費|使用場面|簡易分類|"&amp;CHAR(10)&amp;IFERROR(myConcat(INDIRECT("NationalSpellWork!E"&amp;MATCH(A53&amp;" "&amp;B53&amp;" S",NationalSpellWork!$A:$A,0)&amp;":E"&amp;MATCH(A53&amp;" "&amp;B53&amp;" E",NationalSpellWork!$A:$A,0))),myConcat(INDIRECT("NationalSpellWork!E"&amp;MATCH(A53&amp;" "&amp;B53&amp;" S",NationalSpellWork!$A:$A,0)))),"なし"),CHAR(10),"***固有アイテム",CHAR(10),IFERROR(IFERROR(myConcat(INDIRECT("NationalItemWork!E"&amp;MATCH(A53&amp;" "&amp;B53&amp;" S",NationalItemWork!$A:$A,0)&amp;":E"&amp;MATCH(A53&amp;" "&amp;B53&amp;" E",NationalItemWork!$A:$A,0))),myConcat(INDIRECT("NationalItemWork!E"&amp;MATCH(A53&amp;" "&amp;B53&amp;" S",NationalItemWork!$A:$A,0)))),"なし"),CHAR(10),"**聖職",CHAR(10),"***支配圏特殊効果",CHAR(10),IF(I53&lt;&gt;"",I53,"なし"),CHAR(10),"***聖職者特殊能力",CHAR(10),IF(K53&lt;&gt;"",K53,"なし"),CHAR(10))</f>
        <v xml:space="preserve">*Asphodel, Carrion Woods
Asphodelは、かつては自然との繋がりを持つ野性的な生物が住む森の国、Pangaeaの一部でした。
サテュロス、ケンタウロス、そしてミノタウロスのような半人は、森の深部にある神聖なる木立の支配者に仕えます。
古代には、森は世界の多くを覆っていましたが、しかしそれは変わりました。
人間は最早獣ではなく、動物は最早野生の存在ではありません。
野生の世界は、消えようとしています。
野生の森の破壊に応え、腹を空かせた暗き神は現れました。
神聖なる木立のPanは荒野の破壊を阻止できず、その一部は反乱を起こし、文明世界へと暗き激怒を以って反撃しました。
Panic Apostateとその支持者たちは闇の神の影響を受け、その毛皮は復讐に燃える森の雰囲気と同じく黒く染まります。
しかし、勝利は対価と共に来ます。
半人と文明的な人間の双方は、Carrion Woodsの呪いに屈します。
Asphodelは、生ける腐肉が巣食う呪われた森の領域へと徐々に変化しています。
**国勢
|種族|サテュロス、ケンタウロス、ミノタウロス、パン、キャリオン|
|経済||
|気候||
|祝福||
**正規軍
***指揮官
|名称|種別|コスト|&gt;|雇用条件|指揮能力|行軍|
|BGCOLOR(#F5F5F5):Black Harpy|斥候|&amp;ref(Nation/C_Gold.jpg,nolink,25x25,Gold);25&amp;ref(Nation/C_Resource.jpg,nolink,25x25,Resource);1&amp;ref(Nation/C_Command.jpg,nolink,25x25,Commander Point);1|&amp;ref(Nation/R_Fort.jpg,nolink,25x25,Land Fortress);&amp;ref(Nation/R_Forest.jpg,nolink,25x25,Any Forest);||&amp;ref(Nation/Squad.jpg,nolink,25x25,Squad);1&amp;ref(Nation/LivingLead.jpg,nolink,25x25,Leadership);10|34&amp;ref(Nation/Stealthy.jpg,nolink,25x25,Stealthy (60));&amp;ref(Nation/Flying.jpg,nolink,25x25,Flying);&amp;ref(Nation/Forest-Survival.jpg,nolink,25x25,Forest Survival);|
|~|&gt;|&gt;|&gt;|&gt;|&gt;|BGCOLOR(#F5F5F5):空飛ぶ斥候。移動力が高く偵察能力は驚異的|
|BGCOLOR(#F5F5F5):Minotaur Lord|指揮官|&amp;ref(Nation/C_Gold.jpg,nolink,25x25,Gold);70&amp;ref(Nation/C_Resource.jpg,nolink,25x25,Resource);8&amp;ref(Nation/C_Command.jpg,nolink,25x25,Commander Point);1|&amp;ref(Nation/R_Fort.jpg,nolink,25x25,Land Fortress);&amp;ref(Nation/R_Forest.jpg,nolink,25x25,Any Forest);||&amp;ref(Nation/Squad.jpg,nolink,25x25,Squad);2&amp;ref(Nation/LivingLead.jpg,nolink,25x25,Leadership);60|18&amp;ref(Nation/Forest-Survival.jpg,nolink,25x25,Forest Survival);|
|~|&gt;|&gt;|&gt;|&gt;|&gt;|BGCOLOR(#F5F5F5):標準的な指揮官。負傷すると特攻する点に注意が必要|
|BGCOLOR(#F5F5F5):Centaur Hierophant|聖職者&amp;ref(Nation/Sacred.jpg,nolink,25x25,Sacred);|&amp;ref(Nation/C_Gold.jpg,nolink,25x25,Gold);120&amp;ref(Nation/C_Resource.jpg,nolink,25x25,Resource);4&amp;ref(Nation/C_Command.jpg,nolink,25x25,Commander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Leadership);0+&amp;ref(Nation/UndeadLead.jpg,nolink,25x25,Undead Leadership);10+&amp;ref(Item/Inspirational.jpg,nolink,25x25,Inspirational (+1));|22&amp;ref(Nation/Stealthy.jpg,nolink,25x25,Stealthy (40));&amp;ref(Nation/Forest-Survival.jpg,nolink,25x25,Forest Survival);|
|~|&gt;|&gt;|&gt;|&gt;|&gt;|BGCOLOR(#F5F5F5):レベル1の聖職者。死か緑の魔法技能も持ち指揮も可能|
|BGCOLOR(#F5F5F5):Centauride Hierophantide|聖職者&amp;ref(Nation/Sacred.jpg,nolink,25x25,Sacred);|&amp;ref(Nation/C_Gold.jpg,nolink,25x25,Gold);120&amp;ref(Nation/C_Resource.jpg,nolink,25x25,Resource);3&amp;ref(Nation/C_Command.jpg,nolink,25x25,Commander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Leadership);0+&amp;ref(Nation/UndeadLead.jpg,nolink,25x25,Undead Leadership);10+&amp;ref(Item/Inspirational.jpg,nolink,25x25,Inspirational (+1));|22&amp;ref(Nation/Stealthy.jpg,nolink,25x25,Stealthy (40));&amp;ref(Nation/Forest-Survival.jpg,nolink,25x25,Forest Survival);|
|~|&gt;|&gt;|&gt;|&gt;|&gt;|BGCOLOR(#F5F5F5):レベル1の聖職者。死か緑の魔法技能も持ち指揮も可能|
|BGCOLOR(#F5F5F5):Black Dryad|聖職者&amp;ref(Nation/Sacred.jpg,nolink,25x25,Sacred);|&amp;ref(Nation/C_Gold.jpg,nolink,25x25,Gold);140&amp;ref(Nation/C_Resource.jpg,nolink,25x25,Resource);1&amp;ref(Nation/C_Command.jpg,nolink,25x25,Commander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Leadership);5&amp;ref(Nation/UndeadLead.jpg,nolink,25x25,Undead Leadership);70|18&amp;ref(Nation/Stealthy.jpg,nolink,25x25,Stealthy (60));&amp;ref(Nation/Forest-Survival.jpg,nolink,25x25,Forest Survival);|
|~|&gt;|&gt;|&gt;|&gt;|&gt;|BGCOLOR(#F5F5F5):レベル2の聖職者。死と緑の魔法技能も持ち奇襲部隊の指揮にも適する|
|BGCOLOR(#F5F5F5):Dryad Hag|聖職者&amp;ref(Nation/Sacred.jpg,nolink,25x25,Sacred);|&amp;ref(Nation/C_Gold.jpg,nolink,25x25,Gold);255&amp;ref(Nation/C_Resource.jpg,nolink,25x25,Resource);1&amp;ref(Nation/C_Command.jpg,nolink,25x25,Commander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Needed);|&amp;ref(Nation/Squad.jpg,nolink,25x25,Squad);2&amp;ref(Nation/LivingLead.jpg,nolink,25x25,Leadership);10&amp;ref(Nation/MagicLead.jpg,nolink,25x25,Magic Leadership);10+&amp;ref(Nation/UndeadLead.jpg,nolink,25x25,Undead Leadership);70+|18&amp;ref(Nation/Stealthy.jpg,nolink,25x25,Stealthy (60));&amp;ref(Nation/Forest-Survival.jpg,nolink,25x25,Forest Survival);|
|~|&gt;|&gt;|&gt;|&gt;|&gt;|BGCOLOR(#F5F5F5):レベル2の聖職者。緑、死などの魔法技能も持つ|
|BGCOLOR(#F5F5F5):Panic Apostate|魔術師|&amp;ref(Nation/C_Gold.jpg,nolink,25x25,Gold);300&amp;ref(Nation/C_Resource.jpg,nolink,25x25,Resource);1&amp;ref(Nation/C_Command.jpg,nolink,25x25,Commander Point);4|&amp;ref(Nation/R_Fort.jpg,nolink,25x25,Land Fortress);|&amp;ref(Spell/P_Research.jpg,nolink,25x25,Lab Needed);|&amp;ref(Nation/Squad.jpg,nolink,25x25,Squad);3&amp;ref(Nation/LivingLead.jpg,nolink,25x25,Leadership);80&amp;ref(Nation/MagicLead.jpg,nolink,25x25,Magic Leadership);15+&amp;ref(Nation/UndeadLead.jpg,nolink,25x25,Undead Leadership);100+&amp;ref(Item/Beastmaster.jpg,nolink,25x25,Beastmaster (+1));|18&amp;ref(Nation/Stealthy.jpg,nolink,25x25,Stealthy (40));&amp;ref(Nation/Forest-Survival.jpg,nolink,25x25,Forest Survival);|
|~|&gt;|&gt;|&gt;|&gt;|&gt;|BGCOLOR(#F5F5F5):緑、死などの魔法技能を持つ。高い魔力を備えるが雇用条件は緩い|
***兵士
|名称|種別|コスト|&gt;|雇用条件|指揮枠|行軍|
|BGCOLOR(#F5F5F5):Harpy|飛行兵|&amp;ref(Nation/C_Gold.jpg,nolink,25x25,Gold);7&amp;ref(Nation/C_Resource.jpg,nolink,25x25,Resource);1&amp;ref(Nation/C_Recruitment.jpg,nolink,25x25,Recruitment Point);3|&amp;ref(Nation/R_Fort.jpg,nolink,25x25,Land Fortress);&amp;ref(Nation/R_Forest.jpg,nolink,25x25,Any Forest);||&amp;ref(Nation/LivingLead.jpg,nolink,25x25,Living);|32&amp;ref(Nation/Stealthy.jpg,nolink,25x25,Stealthy (40));&amp;ref(Nation/Flying.jpg,nolink,25x25,Flying);&amp;ref(Nation/Forest-Survival.jpg,nolink,25x25,Forest Survival);|
|~|&gt;|&gt;|&gt;|&gt;|&gt;|BGCOLOR(#F5F5F5):爪の二連撃で戦う鳥女。臆病で不器用だが脆い後衛を狙える|
|BGCOLOR(#F5F5F5):Satyr Sneak|歩兵|&amp;ref(Nation/C_Gold.jpg,nolink,25x25,Gold);9&amp;ref(Nation/C_Resource.jpg,nolink,25x25,Resource);3&amp;ref(Nation/C_Recruitment.jpg,nolink,25x25,Recruitment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(60));&amp;ref(Nation/Forest-Survival.jpg,nolink,25x25,Forest Survival);|
|~|&gt;|&gt;|&gt;|&gt;|&gt;|BGCOLOR(#F5F5F5):槍を持つ軽歩兵。滞在する州に不安を撒き隠れるのも上手い|
|BGCOLOR(#F5F5F5):Satyr|歩兵|&amp;ref(Nation/C_Gold.jpg,nolink,25x25,Gold);9&amp;ref(Nation/C_Resource.jpg,nolink,25x25,Resource);4&amp;ref(Nation/C_Recruitment.jpg,nolink,25x25,Recruitment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(40));&amp;ref(Nation/Forest-Survival.jpg,nolink,25x25,Forest Survival);|
|~|&gt;|&gt;|&gt;|&gt;|&gt;|BGCOLOR(#F5F5F5):槍と投槍を持つ軽歩兵。統制不能で好き勝手に戦う|
|BGCOLOR(#F5F5F5):Satyr Warrior|歩兵|&amp;ref(Nation/C_Gold.jpg,nolink,25x25,Gold);13&amp;ref(Nation/C_Resource.jpg,nolink,25x25,Resource);5&amp;ref(Nation/C_Recruitment.jpg,nolink,25x25,Recruitment Point);21|&amp;ref(Nation/R_Fort.jpg,nolink,25x25,Land Fortress);||&amp;ref(Nation/LivingLead.jpg,nolink,25x25,Living);|16&amp;ref(Nation/Forest-Survival.jpg,nolink,25x25,Forest Survival);|
|~|&gt;|&gt;|&gt;|&gt;|&gt;|BGCOLOR(#F5F5F5):槍と盾を持つ軽歩兵。他のSatyrと違い命令を聞いてくれる|
|BGCOLOR(#F5F5F5):Minotaur|歩兵|&amp;ref(Nation/C_Gold.jpg,nolink,25x25,Gold);40&amp;ref(Nation/C_Resource.jpg,nolink,25x25,Resource);8&amp;ref(Nation/C_Recruitment.jpg,nolink,25x25,Recruitment Point);6|&amp;ref(Nation/R_Fort.jpg,nolink,25x25,Land Fortress);&amp;ref(Nation/R_Forest.jpg,nolink,25x25,Any Forest);||&amp;ref(Nation/LivingLead.jpg,nolink,25x25,Living);&amp;ref(Nation/Undisciplined.jpg,nolink,25x25,Undisciplined);|16&amp;ref(Nation/Forest-Survival.jpg,nolink,25x25,Forest Survival);|
|~|&gt;|&gt;|&gt;|&gt;|&gt;|BGCOLOR(#F5F5F5):戦斧を持つ軽装狂戦士。人間大以下の敵には蹂躙を仕掛ける|
|BGCOLOR(#F5F5F5):Minotaur Warrior|歩兵|&amp;ref(Nation/C_Gold.jpg,nolink,25x25,Gold);50&amp;ref(Nation/C_Resource.jpg,nolink,25x25,Resource);10&amp;ref(Nation/C_Recruitment.jpg,nolink,25x25,Recruitment Point);18|&amp;ref(Nation/R_Fort.jpg,nolink,25x25,Land Fortress);||&amp;ref(Nation/LivingLead.jpg,nolink,25x25,Living);|16&amp;ref(Nation/Forest-Survival.jpg,nolink,25x25,Forest Survival);|
|~|&gt;|&gt;|&gt;|&gt;|&gt;|BGCOLOR(#F5F5F5):戦斧を持つ軽装狂戦士。こちらは命令を聞く|
|BGCOLOR(#F5F5F5):Centauride|射手|&amp;ref(Nation/C_Gold.jpg,nolink,25x25,Gold);25&amp;ref(Nation/C_Resource.jpg,nolink,25x25,Resource);3&amp;ref(Nation/C_Recruitment.jpg,nolink,25x25,Recruitment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|~|&gt;|&gt;|&gt;|&gt;|&gt;|BGCOLOR(#F5F5F5):極めて高い精度を持つ弓兵。力も人間より強い|
|BGCOLOR(#F5F5F5):Centaur|射手|&amp;ref(Nation/C_Gold.jpg,nolink,25x25,Gold);25&amp;ref(Nation/C_Resource.jpg,nolink,25x25,Resource);4&amp;ref(Nation/C_Recruitment.jpg,nolink,25x25,Recruitment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|~|&gt;|&gt;|&gt;|&gt;|&gt;|BGCOLOR(#F5F5F5):高い精度を持つ長弓兵。一発の威力や射程で勝る|
|BGCOLOR(#F5F5F5):Centauride Warrior|歩兵|&amp;ref(Nation/C_Gold.jpg,nolink,25x25,Gold);30&amp;ref(Nation/C_Resource.jpg,nolink,25x25,Resource);11&amp;ref(Nation/C_Recruitment.jpg,nolink,25x25,Recruitment Point);17|&amp;ref(Nation/R_Fort.jpg,nolink,25x25,Land Fortress);||&amp;ref(Nation/LivingLead.jpg,nolink,25x25,Living);|20&amp;ref(Nation/Stealthy.jpg,nolink,25x25,Stealthy (40));&amp;ref(Nation/Forest-Survival.jpg,nolink,25x25,Forest Survival);|
|~|&gt;|&gt;|&gt;|&gt;|&gt;|BGCOLOR(#F5F5F5):槍、投槍、盾を持つ軽歩兵。馬の下半身を活かし騎兵の役目を果たす|
|BGCOLOR(#F5F5F5):Centaur Warrior|歩兵|&amp;ref(Nation/C_Gold.jpg,nolink,25x25,Gold);35&amp;ref(Nation/C_Resource.jpg,nolink,25x25,Resource);11&amp;ref(Nation/C_Recruitment.jpg,nolink,25x25,Recruitment Point);21|&amp;ref(Nation/R_Fort.jpg,nolink,25x25,Land Fortress);||&amp;ref(Nation/LivingLead.jpg,nolink,25x25,Living);|20&amp;ref(Nation/Stealthy.jpg,nolink,25x25,Stealthy (40));&amp;ref(Nation/Forest-Survival.jpg,nolink,25x25,Forest Survival);|
|~|&gt;|&gt;|&gt;|&gt;|&gt;|BGCOLOR(#F5F5F5):軽突撃槍と盾を持つ軽装狂戦士。正面からの殴り合いでも強力|
|BGCOLOR(#F5F5F5):Black Centaur|歩兵&amp;ref(Nation/Sacred.jpg,nolink,25x25,Sacred);|&amp;ref(Nation/C_Gold.jpg,nolink,25x25,Gold);55&amp;ref(Nation/C_Resource.jpg,nolink,25x25,Resource);12&amp;ref(Nation/C_Recruitment.jpg,nolink,25x25,Recruitment Point);29|&amp;ref(Nation/R_Capital.jpg,nolink,25x25,National Capital);|&amp;ref(Spell/P_Holy.jpg,nolink,25x25,Temple Needed);|&amp;ref(Nation/LivingLead.jpg,nolink,25x25,Living);|20&amp;ref(Nation/Stealthy.jpg,nolink,25x25,Stealthy (40));&amp;ref(Nation/Forest-Survival.jpg,nolink,25x25,Forest Survival);|
|~|&gt;|&gt;|&gt;|&gt;|&gt;|BGCOLOR(#F5F5F5):軽突撃槍、投槍、盾を持つ軽装狂戦士。強力な上に奇襲攻撃にも使える|
|BGCOLOR(#F5F5F5):Manikin|歩兵|&amp;ref(Nation/C_Gold.jpg,nolink,25x25,Gold);0&amp;ref(Nation/C_Resource.jpg,nolink,25x25,Resource);1&amp;ref(Nation/C_Recruitment.jpg,nolink,25x25,Recruitment Point);2|&amp;ref(Nation/Dominion-Free-Spawn.jpg,nolink,25x25,Dominion Automatic Generation (Free));（&amp;ref(Nation/R_Fort.jpg,nolink,25x25,Land Fortress);&amp;ref(Nation/R_Foreign.jpg,nolink,25x25,Non-Fort Land);）||&amp;ref(Nation/UndeadLead.jpg,nolink,25x25,Undead/Demon);|20&amp;ref(Nation/Poor-Amphibian.jpg,nolink,25x25,Poor Amphibian);&amp;ref(Nation/Forest-Survival.jpg,nolink,25x25,Forest Survival);|
|~|&gt;|&gt;|&gt;|&gt;|&gt;|BGCOLOR(#F5F5F5):眠りの蔓と爪で戦う人間の残骸。死体を消費して作られる|
|BGCOLOR(#F5F5F5):Mandragora|歩兵|&amp;ref(Nation/C_Gold.jpg,nolink,25x25,Gold);0&amp;ref(Nation/C_Resource.jpg,nolink,25x25,Resource);1&amp;ref(Nation/C_Recruitment.jpg,nolink,25x25,Recruitment Point);2|&amp;ref(Nation/Dominion-Free-Spawn.jpg,nolink,25x25,Dominion Automatic Generation (Free));（&amp;ref(Nation/R_Fort.jpg,nolink,25x25,Land Fortress);&amp;ref(Nation/R_Foreign.jpg,nolink,25x25,Non-Fort Land);）||&amp;ref(Nation/UndeadLead.jpg,nolink,25x25,Undead/Demon);|20&amp;ref(Nation/Poor-Amphibian.jpg,nolink,25x25,Poor Amphibian);&amp;ref(Nation/Forest-Survival.jpg,nolink,25x25,Forest Survival);|
|~|&gt;|&gt;|&gt;|&gt;|&gt;|BGCOLOR(#F5F5F5):二本の蔓を持つ人間の残骸の強化版。群れると神さえも倒し得る|
|BGCOLOR(#F5F5F5):Carrion Beast|歩兵|&amp;ref(Nation/C_Gold.jpg,nolink,25x25,Gold);0&amp;ref(Nation/C_Resource.jpg,nolink,25x25,Resource);1&amp;ref(Nation/C_Recruitment.jpg,nolink,25x25,Recruitment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|~|&gt;|&gt;|&gt;|&gt;|&gt;|BGCOLOR(#F5F5F5):眠りの蔓と噛み付きで戦う狼の残骸。人間よりも足が速い|
|BGCOLOR(#F5F5F5):Carrion Beast|歩兵|&amp;ref(Nation/C_Gold.jpg,nolink,25x25,Gold);0&amp;ref(Nation/C_Resource.jpg,nolink,25x25,Resource);1&amp;ref(Nation/C_Recruitment.jpg,nolink,25x25,Recruitment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|~|&gt;|&gt;|&gt;|&gt;|&gt;|BGCOLOR(#F5F5F5):眠りの蔓と噛み付きで戦う猪の残骸。少し鈍いがより強靭|
|BGCOLOR(#F5F5F5):Carrion Beast|歩兵|&amp;ref(Nation/C_Gold.jpg,nolink,25x25,Gold);0&amp;ref(Nation/C_Resource.jpg,nolink,25x25,Resource);1&amp;ref(Nation/C_Recruitment.jpg,nolink,25x25,Recruitment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|~|&gt;|&gt;|&gt;|&gt;|&gt;|BGCOLOR(#F5F5F5):眠りの蔓と蹄で戦う馬の残骸。やや大きく高速かつ強靭|
|BGCOLOR(#F5F5F5):Carrion Beast|軍用象|&amp;ref(Nation/C_Gold.jpg,nolink,25x25,Gold);0&amp;ref(Nation/C_Resource.jpg,nolink,25x25,Resource);1&amp;ref(Nation/C_Recruitment.jpg,nolink,25x25,Recruitment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|~|&gt;|&gt;|&gt;|&gt;|&gt;|BGCOLOR(#F5F5F5):眠りの蔓二本と牙で戦う象の残骸。小さな敵は生前同様に蹂躙する|
|BGCOLOR(#F5F5F5):Harpy Manikin|歩兵|&amp;ref(Nation/C_Gold.jpg,nolink,25x25,Gold);0&amp;ref(Nation/C_Resource.jpg,nolink,25x25,Resource);1&amp;ref(Nation/C_Recruitment.jpg,nolink,25x25,Recruitment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Forest);）||&amp;ref(Nation/UndeadLead.jpg,nolink,25x25,Undead/Demon);|14&amp;ref(Nation/Poor-Amphibian.jpg,nolink,25x25,Poor Amphibian);&amp;ref(Nation/Forest-Survival.jpg,nolink,25x25,Forest Survival);|
|~|&gt;|&gt;|&gt;|&gt;|&gt;|BGCOLOR(#F5F5F5):眠りの蔓二本で戦う鳥人間の残骸。飛行できず非常に鈍い|
|BGCOLOR(#F5F5F5):Satyr Manikin|歩兵|&amp;ref(Nation/C_Gold.jpg,nolink,25x25,Gold);0&amp;ref(Nation/C_Resource.jpg,nolink,25x25,Resource);1&amp;ref(Nation/C_Recruitment.jpg,nolink,25x25,Recruitment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|~|&gt;|&gt;|&gt;|&gt;|&gt;|BGCOLOR(#F5F5F5):眠りの蔓と爪で戦う山羊人間の残骸。人間に近いがより強靭|
|BGCOLOR(#F5F5F5):Minotaur Manikin|歩兵|&amp;ref(Nation/C_Gold.jpg,nolink,25x25,Gold);0&amp;ref(Nation/C_Resource.jpg,nolink,25x25,Resource);1&amp;ref(Nation/C_Recruitment.jpg,nolink,25x25,Recruitment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|~|&gt;|&gt;|&gt;|&gt;|&gt;|BGCOLOR(#F5F5F5):眠りの蔓、爪、角で戦う牛人間の残骸。蹂躙は行わない|
|BGCOLOR(#F5F5F5):Sagittarian Carcass|歩兵&amp;ref(Nation/Sacred.jpg,nolink,25x25,Sacred);|&amp;ref(Nation/C_Gold.jpg,nolink,25x25,Gold);0&amp;ref(Nation/C_Resource.jpg,nolink,25x25,Resource);1&amp;ref(Nation/C_Recruitment.jpg,nolink,25x25,Recruitment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|~|&gt;|&gt;|&gt;|&gt;|&gt;|BGCOLOR(#F5F5F5):蔓の鞭や弓を備える馬人間の残骸。敵を捕縛しながら戦える|
**守備隊
|種別|指揮官|兵士|備考|
|陸上下位|Centaur Hierophant|Satyr Sneak:10　Satyr:10　Harpy:10||
|陸上上位|Minotaur Lord|Centaur:5　Satyr:10||
|陸上要塞|Centaur Hierophant|Centaur:6||
**建造物
***首都要塞
|名称|管理力|指揮官雇用|兵士雇用|食糧庫|守備隊倍率|防壁強度|
|Bramble Fort|25|+1|+75%|200|1.5|150|
***陸上要塞
|名称|建造費|工期|管理力|指揮官雇用|兵士雇用|食糧庫|守備隊倍率|防壁強度|
|Palisades|''900''|4|15|+0|+50%|100|1|100|
***水中要塞
建造不可
***研究所と寺院
|設備|費用|特殊効果|
|研究所|''500（森林のみ250）''||
|寺院|''400（森林のみ200）''||
**魔法
***魔法資源
|魔法土地|The Carrion Grove|
|宝石収入|&amp;ref(Spell/V_Death.jpg,nolink,25x25,Death Gem);1&amp;ref(Spell/V_Nature.jpg,nolink,25x25,Nature Gem);6|
|特殊機能||
***魔法技能
|名称|雇用|固定魔力|変動魔力|研究力|特殊能力|
|Centaur Hierophant|&amp;ref(Nation/R_Fort.jpg,nolink,25x25,Land Fortress);&amp;ref(Nation/R_Forest.jpg,nolink,25x25,Any Forest);|&amp;ref(Spell/P_Holy.jpg,nolink,25x25,Holy);1|&amp;ref(Spell/P_Death.jpg,nolink,25x25,Death);&amp;ref(Spell/P_Nature.jpg,nolink,25x25,Nature);+1:100%&amp;br;&amp;ref(Spell/P_Earth.jpg,nolink,25x25,Earth);+1:10%|&amp;ref(Spell/P_Research.jpg,nolink,25x25,Research);7+|&amp;ref(Nation/Sacred.jpg,nolink,25x25,Sacred);|
|Centauride Hierophantide|&amp;ref(Nation/R_Fort.jpg,nolink,25x25,Land Fortress);&amp;ref(Nation/R_Forest.jpg,nolink,25x25,Any Forest);|&amp;ref(Spell/P_Holy.jpg,nolink,25x25,Holy);1|&amp;ref(Spell/P_Death.jpg,nolink,25x25,Death);&amp;ref(Spell/P_Nature.jpg,nolink,25x25,Nature);+1:100%&amp;br;&amp;ref(Spell/P_Water.jpg,nolink,25x25,Water);+1:10%|&amp;ref(Spell/P_Research.jpg,nolink,25x25,Research);7+|&amp;ref(Nation/Sacred.jpg,nolink,25x25,Sacred);|
|Black Dryad|&amp;ref(Nation/R_Fort.jpg,nolink,25x25,Land Fortress);|&amp;ref(Spell/P_Death.jpg,nolink,25x25,Death);1&amp;ref(Spell/P_Nature.jpg,nolink,25x25,Nature);1&amp;ref(Spell/P_Holy.jpg,nolink,25x25,Holy);2||&amp;ref(Spell/P_Research.jpg,nolink,25x25,Research);9|&amp;ref(Nation/Sacred.jpg,nolink,25x25,Sacred);|
|Dryad Hag|&amp;ref(Nation/R_Fort.jpg,nolink,25x25,Land Fortress);|&amp;ref(Spell/P_Death.jpg,nolink,25x25,Death);1&amp;ref(Spell/P_Nature.jpg,nolink,25x25,Nature);2&amp;ref(Spell/P_Holy.jpg,nolink,25x25,Holy);2|&amp;ref(Spell/P_Water.jpg,nolink,25x25,Water);&amp;ref(Spell/P_Earth.jpg,nolink,25x25,Earth);&amp;ref(Spell/P_Death.jpg,nolink,25x25,Death);+1:100%&amp;br;&amp;ref(Spell/P_Water.jpg,nolink,25x25,Water);&amp;ref(Spell/P_Earth.jpg,nolink,25x25,Earth);&amp;ref(Spell/P_Death.jpg,nolink,25x25,Death);+1:10%|&amp;ref(Spell/P_Research.jpg,nolink,25x25,Research);13+|&amp;ref(Nation/Sacred.jpg,nolink,25x25,Sacred);|
|Panic Apostate|&amp;ref(Nation/R_Fort.jpg,nolink,25x25,Land Fortress);|&amp;ref(Spell/P_Death.jpg,nolink,25x25,Death);2&amp;ref(Spell/P_Nature.jpg,nolink,25x25,Nature);3|&amp;ref(Spell/P_Water.jpg,nolink,25x25,Water);&amp;ref(Spell/P_Earth.jpg,nolink,25x25,Earth);&amp;ref(Spell/P_Death.jpg,nolink,25x25,Death);&amp;ref(Spell/P_Nature.jpg,nolink,25x25,Nature);+1:100%&amp;br;&amp;ref(Spell/P_Water.jpg,nolink,25x25,Water);&amp;ref(Spell/P_Earth.jpg,nolink,25x25,Earth);&amp;ref(Spell/P_Death.jpg,nolink,25x25,Death);&amp;ref(Spell/P_Nature.jpg,nolink,25x25,Nature);+1:10%|&amp;ref(Spell/P_Research.jpg,nolink,25x25,Research);17+||
***固有呪文
|領域|名称|主系統|副系統|消費|使用場面|簡易分類|
|Alteration Lv0|Grow Fortress|&amp;ref(Spell/P_Nature.jpg,nolink,25x25,Nature);4||&amp;ref(Spell/V_Nature.jpg,nolink,25x25,Nature Gem);35|儀式/森林・海中限定|要塞建設|
|~|~|&gt;|&gt;|&gt;|&gt;|州に陸海に応じた種類の要塞を即座に建設します|
|Enchantment Lv0|Carrion Centaur|&amp;ref(Spell/P_Nature.jpg,nolink,25x25,Nature);1|&amp;ref(Spell/P_Death.jpg,nolink,25x25,Death);1|&amp;ref(Spell/V_Nature.jpg,nolink,25x25,Nature Gem);8|儀式/陸上専用|指揮官召喚|
|~|~|&gt;|&gt;|&gt;|&gt;|アンデッドの下級聖職者Carrion Centaurを召喚します|
|Enchantment Lv0|Carrion Lady|&amp;ref(Spell/P_Nature.jpg,nolink,25x25,Nature);1|&amp;ref(Spell/P_Death.jpg,nolink,25x25,Death);1|&amp;ref(Spell/V_Nature.jpg,nolink,25x25,Nature Gem);16|儀式/陸上専用|指揮官召喚|
|~|~|&gt;|&gt;|&gt;|&gt;|アンデッドの中級聖職者Carrion Ladyを召喚します|
|Enchantment Lv0|Carrion Lord|&amp;ref(Spell/P_Nature.jpg,nolink,25x25,Nature);3|&amp;ref(Spell/P_Death.jpg,nolink,25x25,Death);2|&amp;ref(Spell/V_Nature.jpg,nolink,25x25,Nature Gem);35|儀式/陸上専用|指揮官召喚|
|~|~|&gt;|&gt;|&gt;|&gt;|アンデッドの上級聖職者かつ魔術師であるCarrion Lordを召喚します|
|Enchantment Lv0|Quick Roots|&amp;ref(Spell/P_Holy.jpg,nolink,25x25,Holy);1|||戦闘/水陸両用|強化|
|~|~|&gt;|&gt;|&gt;|&gt;|小範囲のアンデッドの移動速度を倍増させます|
|Enchantment Lv0|Regrowth|&amp;ref(Spell/P_Holy.jpg,nolink,25x25,Holy);2|||戦闘/水陸両用|強化|
|~|~|&gt;|&gt;|&gt;|&gt;|中範囲のアンデッドに再生能力を与えます|
|Enchantment Lv0|Mend the Dead|&amp;ref(Spell/P_Holy.jpg,nolink,25x25,Holy);3|||戦闘/水陸両用|治療|
|~|~|&gt;|&gt;|&gt;|&gt;|アンデッド1体のHPを回復させます|
|Enchantment Lv0|Puppet Mastery|&amp;ref(Spell/P_Holy.jpg,nolink,25x25,Holy);3|||戦闘/水陸両用|全体強化|
|~|~|&gt;|&gt;|&gt;|&gt;|味方のアンデッド全員の移動速度を倍増させようと試みます|
|Enchantment Lv0|Carrion Growth|&amp;ref(Spell/P_Holy.jpg,nolink,25x25,Holy);4|||戦闘/水陸両用|全体強化|
|~|~|&gt;|&gt;|&gt;|&gt;|味方のアンデッド全員に再生能力を与えようと試みます|
***固有アイテム
なし
**聖職
***支配圏特殊効果
人口を徐々に減少、死体からManikinを生産、森林からCarrion Beastを生産
***聖職者特殊能力
アンデッドの聖職者全てにReanimator Priest能力を追加、Reanimator PriestはManikinのみ作成可能
</v>
      </c>
    </row>
    <row r="54" spans="1:29" x14ac:dyDescent="0.15">
      <c r="A54" t="s">
        <v>2969</v>
      </c>
      <c r="B54" t="s">
        <v>2997</v>
      </c>
      <c r="C54" t="s">
        <v>2998</v>
      </c>
      <c r="D54" t="s">
        <v>3094</v>
      </c>
      <c r="E54" s="10" t="s">
        <v>10951</v>
      </c>
      <c r="F54" s="10" t="s">
        <v>10953</v>
      </c>
      <c r="G54" s="10" t="s">
        <v>10954</v>
      </c>
      <c r="H54" s="10" t="s">
        <v>10955</v>
      </c>
      <c r="L54" t="s">
        <v>10957</v>
      </c>
      <c r="M54" t="s">
        <v>10958</v>
      </c>
      <c r="O54">
        <v>3</v>
      </c>
      <c r="S54">
        <v>500</v>
      </c>
      <c r="U54">
        <v>400</v>
      </c>
      <c r="V54" t="s">
        <v>10956</v>
      </c>
      <c r="W54" t="s">
        <v>10959</v>
      </c>
      <c r="X54" t="s">
        <v>10960</v>
      </c>
      <c r="Z54" t="str">
        <f t="shared" si="0"/>
        <v>|BGCOLOR(#FDFDFD):[[&amp;ref(Vanheim.jpg,nolink,50x65,Vanheim, Arrival of Man);&gt;./Vanheim]]</v>
      </c>
      <c r="AA54" t="str">
        <f t="shared" ca="1" si="3"/>
        <v>|BGCOLOR(#FAEBD7):[[''Vanheim''&gt;./Vanheim]]</v>
      </c>
      <c r="AB54"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v>
      </c>
      <c r="AC54" t="str">
        <f ca="1">CONCATENATE("*",B54,", ",C54,CHAR(10),E54,CHAR(10),"**国勢",CHAR(10),"|種族|",F54,"|",CHAR(10),"|経済|",G54,"|",CHAR(10),"|気候|",IF(H54&lt;&gt;"",REPT(SUBSTITUTE(SUBSTITUTE(LEFT(H54,4),"Heat","&amp;ref(Spell/S_Heat.jpg,nolink,25x25,Heat);"),"Cold","&amp;ref(Spell/S_Cold.jpg,nolink,25x25,Cold);"),RIGHT(H54,1)),""),"|",CHAR(10),"|祝福|",SUBSTITUTE(SUBSTITUTE(SUBSTITUTE(SUBSTITUTE(SUBSTITUTE(SUBSTITUTE(SUBSTITUTE(SUBSTITUTE(J54,"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54&amp;" "&amp;B54&amp;" 指揮官 S",Troops!$A:$A,0)&amp;":AJ"&amp;MATCH(A54&amp;" "&amp;B54&amp;" 指揮官 E",Troops!$A:$A,0))),myConcat(INDIRECT("Troops!AJ"&amp;MATCH(A54&amp;" "&amp;B54&amp;" 指揮官 S",Troops!$A:$A,0)))),CHAR(10),"***兵士",CHAR(10),"|名称|種別|コスト|&gt;|雇用条件|指揮枠|行軍|",CHAR(10),IFERROR(myConcat(INDIRECT("Troops!AJ"&amp;MATCH(A54&amp;" "&amp;B54&amp;" 兵士 S",Troops!$A:$A,0)&amp;":AJ"&amp;MATCH(A54&amp;" "&amp;B54&amp;" 兵士 E",Troops!$A:$A,0))),myConcat(INDIRECT("Troops!AJ"&amp;MATCH(A54&amp;" "&amp;B54&amp;" 指揮官 S",Troops!$A:$A,0)))),"**守備隊",CHAR(10),"|種別|指揮官|兵士|備考|",CHAR(10),IFERROR(myConcat(INDIRECT("Defence!H"&amp;MATCH(A54&amp;" "&amp;B54&amp;" S",Defence!$A:$A,0)&amp;":H"&amp;MATCH(A54&amp;" "&amp;B54&amp;" E",Defence!$A:$A,0))),myConcat(INDIRECT("Defence!H"&amp;MATCH(A54&amp;" "&amp;B54&amp;" S",Defence!$A:$A,0)))),CHAR(10),"**建造物",CHAR(10),"***首都要塞",CHAR(10),"|名称|管理力|指揮官雇用|兵士雇用|食糧庫|守備隊倍率|防壁強度|",CHAR(10),VLOOKUP(L54,Fort!$D:$M,10,FALSE),CHAR(10),"***陸上要塞",CHAR(10),"|名称|建造費|工期|管理力|指揮官雇用|兵士雇用|食糧庫|守備隊倍率|防壁強度|",CHAR(10),IF(R54="",IFERROR(myConcat(INDIRECT("Fort!N"&amp;MATCH(M54&amp;"1",Fort!$A:$A,0)&amp;":N"&amp;MATCH(M54&amp;O54,Fort!$A:$A,0))),myConcat(INDIRECT("Fort!N"&amp;MATCH(N54&amp;"1",Fort!$A:$A,0)))),IFERROR(myConcat(INDIRECT("Fort!O"&amp;MATCH(M54&amp;"1",Fort!$A:$A,0)&amp;":O"&amp;MATCH(M54&amp;O54,Fort!$A:$A,0))),myConcat(INDIRECT("Fort!O"&amp;MATCH(N54&amp;"1",Fort!$A:$A,0))))),CHAR(10),"***水中要塞",CHAR(10),IF(R54="",IFERROR("|名称|建造費|工期|管理力|指揮官雇用|兵士雇用|食糧庫|守備隊倍率|防壁強度|"&amp;CHAR(10)&amp;IFERROR(myConcat(INDIRECT("Fort!N"&amp;MATCH(N54&amp;"1",Fort!$A:$A,0)&amp;":N"&amp;MATCH(N54&amp;P54,Fort!$A:$A,0))),myConcat(INDIRECT("Fort!N"&amp;MATCH(N54&amp;"1",Fort!$A:$A,0)))),"建造不可"),IFERROR("|名称|建造費|工期|管理力|指揮官雇用|兵士雇用|食糧庫|守備隊倍率|防壁強度|"&amp;CHAR(10)&amp;IFERROR(myConcat(INDIRECT("Fort!O"&amp;MATCH(N54&amp;"1",Fort!$A:$A,0)&amp;":O"&amp;MATCH(N54&amp;P54,Fort!$A:$A,0))),myConcat(INDIRECT("Fort!O"&amp;MATCH(N54&amp;"1",Fort!$A:$A,0)))),"建造不可")),CHAR(10),"***研究所と寺院",CHAR(10),"|設備|費用|特殊効果|",CHAR(10),"|研究所|",IF(S54&lt;&gt;500,"''"&amp;S54&amp;"''",S54),"|",T54,"|",CHAR(10),"|寺院|",IF(U54&lt;&gt;400,"''"&amp;U54&amp;"''",U54),"|",V54,"|",CHAR(10),"**魔法",CHAR(10),"***魔法資源",CHAR(10),"|魔法土地|",W54,"|",CHAR(10),"|宝石収入|",SUBSTITUTE(SUBSTITUTE(SUBSTITUTE(SUBSTITUTE(SUBSTITUTE(SUBSTITUTE(SUBSTITUTE(SUBSTITUTE(X54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Slave);"),"|",CHAR(10),"|特殊機能|",Y54,"|",CHAR(10),"***魔法技能",CHAR(10),"|名称|雇用|固定魔力|変動魔力|研究力|特殊能力|",CHAR(10),IFERROR(myConcat(INDIRECT("MagicSkill!AM"&amp;MATCH(A54&amp;" "&amp;B54&amp;" S",MagicSkill!$A:$A,0)&amp;":AM"&amp;MATCH(A54&amp;" "&amp;B54&amp;" E",MagicSkill!$A:$A,0))),myConcat(INDIRECT("MagicSkill!AM"&amp;MATCH(A54&amp;" "&amp;B54&amp;" S",MagicSkill!$A:$A,0)))),CHAR(10),"***固有呪文",CHAR(10),IFERROR(CHAR(10)&amp;"|領域|名称|主系統|副系統|消費|使用場面|簡易分類|"&amp;CHAR(10)&amp;IFERROR(myConcat(INDIRECT("NationalSpellWork!E"&amp;MATCH(A54&amp;" "&amp;B54&amp;" S",NationalSpellWork!$A:$A,0)&amp;":E"&amp;MATCH(A54&amp;" "&amp;B54&amp;" E",NationalSpellWork!$A:$A,0))),myConcat(INDIRECT("NationalSpellWork!E"&amp;MATCH(A54&amp;" "&amp;B54&amp;" S",NationalSpellWork!$A:$A,0)))),"なし"),CHAR(10),"***固有アイテム",CHAR(10),IFERROR(IFERROR(myConcat(INDIRECT("NationalItemWork!E"&amp;MATCH(A54&amp;" "&amp;B54&amp;" S",NationalItemWork!$A:$A,0)&amp;":E"&amp;MATCH(A54&amp;" "&amp;B54&amp;" E",NationalItemWork!$A:$A,0))),myConcat(INDIRECT("NationalItemWork!E"&amp;MATCH(A54&amp;" "&amp;B54&amp;" S",NationalItemWork!$A:$A,0)))),"なし"),CHAR(10),"**聖職",CHAR(10),"***支配圏特殊効果",CHAR(10),IF(I54&lt;&gt;"",I54,"なし"),CHAR(10),"***聖職者特殊能力",CHAR(10),IF(K54&lt;&gt;"",K54,"なし"),CHAR(10))</f>
        <v xml:space="preserve">*Vanheim, Arrival of Man
Vanheimは、背の高い神秘的な種族、Vanが住む霧深い荒野と厳しい環境の森の地です。
人間は人口の大部分を構成しますが、しかし国の統治者はVanとして知られる背が高く、生来神秘的な種族に属します。
VanはかつてJotunheimの巨人と戦いましたが、人間の接近により、彼らはその注意を他へと向けました。
現在、極めて少数のVanだけが残り、人間は最早奴隷ではありません。
人間は、Vanheimの標準的な歩兵隊を構成します。
Vanは、一部の忠実な人間に、より優れた戦闘技能と、野性的な怒りか狼の姿を取る能力を与えました。
Vanは並外れた速さを持つ馬に乗って戦う、幻術の達人です。
女性のVanはValkyrieと呼ばれ、飛行能力を持ちます。
この能力は、死の伝令として彼女らを用いた、死せる神からの贈り物でした。
その日々においては、血は贄とされました。
この古き手法は長らく用いられませんでしたが、Vanの中でも最も古き者たちは、いかにして自然を血で満たすのかを覚えています。
Vanは非常に優れた船乗りであり、海を渡ることができます。
**国勢
|種族|人間、ヴァン|
|経済|統治下にない海域を超えた徴税が可能|
|気候|&amp;ref(Spell/S_Cold.jpg,nolink,25x25,Cold);|
|祝福||
**正規軍
***指揮官
|名称|種別|コスト|&gt;|雇用条件|指揮能力|行軍|
|BGCOLOR(#F5F5F5):Scout|斥候|&amp;ref(Nation/C_Gold.jpg,nolink,25x25,Gold);25&amp;ref(Nation/C_Resource.jpg,nolink,25x25,Resource);4&amp;ref(Nation/C_Command.jpg,nolink,25x25,Commander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|BGCOLOR(#F5F5F5):Herse|指揮官|&amp;ref(Nation/C_Gold.jpg,nolink,25x25,Gold);40&amp;ref(Nation/C_Resource.jpg,nolink,25x25,Resource);22&amp;ref(Nation/C_Command.jpg,nolink,25x25,Commander Point);1|&amp;ref(Nation/R_Fort.jpg,nolink,25x25,Land Fortress);||&amp;ref(Nation/Squad.jpg,nolink,25x25,Squad);2&amp;ref(Nation/LivingLead.jpg,nolink,25x25,Leadership);60|12|
|~|&gt;|&gt;|&gt;|&gt;|&gt;|BGCOLOR(#F5F5F5):標準的な指揮官。芸はないが安価で雇いやすい|
|BGCOLOR(#F5F5F5):Vanherse|聖職者&amp;ref(Nation/Sacred.jpg,nolink,25x25,Sacred);|&amp;ref(Nation/C_Gold.jpg,nolink,25x25,Gold);140&amp;ref(Nation/C_Resource.jpg,nolink,25x25,Resource);16&amp;ref(Nation/C_Command.jpg,nolink,25x25,Commander Point);2|&amp;ref(Nation/R_Fort.jpg,nolink,25x25,Land Fortress);|&amp;ref(Spell/P_Research.jpg,nolink,25x25,Lab Needed);&amp;ref(Spell/P_Holy.jpg,nolink,25x25,Temple Needed);|&amp;ref(Nation/Squad.jpg,nolink,25x25,Squad);2&amp;ref(Nation/LivingLead.jpg,nolink,25x25,Leadership);60&amp;ref(Nation/MagicLead.jpg,nolink,25x25,Magic Leadership);5|26&amp;ref(Nation/Stealthy.jpg,nolink,25x25,Stealthy (65));&amp;ref(Nation/Sailing.jpg,nolink,25x25,Sailing (size points 999, max size 3));|
|~|&gt;|&gt;|&gt;|&gt;|&gt;|BGCOLOR(#F5F5F5):レベル1の聖職者。風魔法を持ち指揮官も兼任|
|BGCOLOR(#F5F5F5):Vanjarl|聖職者&amp;ref(Nation/Sacred.jpg,nolink,25x25,Sacred);|&amp;ref(Nation/C_Gold.jpg,nolink,25x25,Gold);275&amp;ref(Nation/C_Resource.jpg,nolink,25x25,Resource);18&amp;ref(Nation/C_Command.jpg,nolink,25x25,Commander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Leadership);15&amp;ref(Nation/UndeadLead.jpg,nolink,25x25,Undead Leadership);5|26&amp;ref(Nation/Stealthy.jpg,nolink,25x25,Stealthy (65));&amp;ref(Nation/Sailing.jpg,nolink,25x25,Sailing (size points 999, max size 3));|
|~|&gt;|&gt;|&gt;|&gt;|&gt;|BGCOLOR(#F5F5F5):レベル2の聖職者。風、血魔法を持ち上位指揮官も兼任|
|BGCOLOR(#F5F5F5):Vanadrott|聖職者&amp;ref(Nation/Sacred.jpg,nolink,25x25,Sacred);|&amp;ref(Nation/C_Gold.jpg,nolink,25x25,Gold);410&amp;ref(Nation/C_Resource.jpg,nolink,25x25,Resource);19&amp;ref(Nation/C_Command.jpg,nolink,25x25,Commander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Leadership);20+&amp;ref(Nation/UndeadLead.jpg,nolink,25x25,Undead Leadership);5+|28&amp;ref(Nation/Stealthy.jpg,nolink,25x25,Stealthy (65));&amp;ref(Nation/Sailing.jpg,nolink,25x25,Sailing (size points 999, max size 3));|
|~|&gt;|&gt;|&gt;|&gt;|&gt;|BGCOLOR(#F5F5F5):レベル2の聖職者。風、血などの魔法を持ち最上位指揮官も兼任|
|BGCOLOR(#F5F5F5):Dwarven Smith|魔術師&amp;ref(Nation/Sacred.jpg,nolink,25x25,Sacred);|&amp;ref(Nation/C_Gold.jpg,nolink,25x25,Gold);140&amp;ref(Nation/C_Resource.jpg,nolink,25x25,Resource);2&amp;ref(Nation/C_Command.jpg,nolink,25x25,Commander Point);4|&amp;ref(Nation/R_Capital.jpg,nolink,25x25,National Capital);|&amp;ref(Spell/P_Research.jpg,nolink,25x25,Lab Needed);|&amp;ref(Nation/Squad.jpg,nolink,25x25,Squad);1&amp;ref(Nation/LivingLead.jpg,nolink,25x25,Leadership);10&amp;ref(Nation/MagicLead.jpg,nolink,25x25,Magic Leadership);10+&amp;ref(Nation/UndeadLead.jpg,nolink,25x25,Undead Leadership);0+|12&amp;ref(Nation/Mountain-Survival.jpg,nolink,25x25,Mountain Survival);|
|~|&gt;|&gt;|&gt;|&gt;|&gt;|BGCOLOR(#F5F5F5):地などの魔法を持つ鍛冶屋。高度なアイテムの製造に長ける|
***兵士
|名称|種別|コスト|&gt;|雇用条件|指揮枠|行軍|
|BGCOLOR(#F5F5F5):Huskarl|歩兵|&amp;ref(Nation/C_Gold.jpg,nolink,25x25,Gold);10&amp;ref(Nation/C_Resource.jpg,nolink,25x25,Resource);12&amp;ref(Nation/C_Recruitment.jpg,nolink,25x25,Recruitment Point);9|&amp;ref(Nation/R_Fort.jpg,nolink,25x25,Land Fortress);||&amp;ref(Nation/LivingLead.jpg,nolink,25x25,Living);|12|
|~|&gt;|&gt;|&gt;|&gt;|&gt;|BGCOLOR(#F5F5F5):斧、投槍、盾を持つ歩兵。一撃は重いが迎撃に弱い|
|BGCOLOR(#F5F5F5):Huskarl|歩兵|&amp;ref(Nation/C_Gold.jpg,nolink,25x25,Gold);10&amp;ref(Nation/C_Resource.jpg,nolink,25x25,Resource);12&amp;ref(Nation/C_Recruitment.jpg,nolink,25x25,Recruitment Point);9|&amp;ref(Nation/R_Fort.jpg,nolink,25x25,Land Fortress);||&amp;ref(Nation/LivingLead.jpg,nolink,25x25,Living);|12|
|~|&gt;|&gt;|&gt;|&gt;|&gt;|BGCOLOR(#F5F5F5):槍、投槍、盾を持つ歩兵。攻撃力は欠くが守りに向く|
|BGCOLOR(#F5F5F5):Hirdman|歩兵|&amp;ref(Nation/C_Gold.jpg,nolink,25x25,Gold);12&amp;ref(Nation/C_Resource.jpg,nolink,25x25,Resource);20&amp;ref(Nation/C_Recruitment.jpg,nolink,25x25,Recruitment Point);14|&amp;ref(Nation/R_Fort.jpg,nolink,25x25,Land Fortress);||&amp;ref(Nation/LivingLead.jpg,nolink,25x25,Living);|10|
|~|&gt;|&gt;|&gt;|&gt;|&gt;|BGCOLOR(#F5F5F5):槍と盾を持つ重歩兵。装備と共に戦闘技能も強化されている|
|BGCOLOR(#F5F5F5):Hirdman|歩兵|&amp;ref(Nation/C_Gold.jpg,nolink,25x25,Gold);12&amp;ref(Nation/C_Resource.jpg,nolink,25x25,Resource);22&amp;ref(Nation/C_Recruitment.jpg,nolink,25x25,Recruitment Point);14|&amp;ref(Nation/R_Fort.jpg,nolink,25x25,Land Fortress);||&amp;ref(Nation/LivingLead.jpg,nolink,25x25,Living);|10|
|~|&gt;|&gt;|&gt;|&gt;|&gt;|BGCOLOR(#F5F5F5):長剣と盾を持つ重歩兵。攻撃力と防御力を両立|
|BGCOLOR(#F5F5F5):Skinshifter|歩兵|&amp;ref(Nation/C_Gold.jpg,nolink,25x25,Gold);25&amp;ref(Nation/C_Resource.jpg,nolink,25x25,Resource);7&amp;ref(Nation/C_Recruitment.jpg,nolink,25x25,Recruitment Point);31|&amp;ref(Nation/R_Fort.jpg,nolink,25x25,Land Fortress);||&amp;ref(Nation/LivingLead.jpg,nolink,25x25,Living);|14|
|~|&gt;|&gt;|&gt;|&gt;|&gt;|BGCOLOR(#F5F5F5):大剣を持つ軽歩兵。倒されると狼男となり戦い続ける|
|BGCOLOR(#F5F5F5):Einhere|歩兵|&amp;ref(Nation/C_Gold.jpg,nolink,25x25,Gold);25&amp;ref(Nation/C_Resource.jpg,nolink,25x25,Resource);21&amp;ref(Nation/C_Recruitment.jpg,nolink,25x25,Recruitment Point);31|&amp;ref(Nation/R_Fort.jpg,nolink,25x25,Land Fortress);||&amp;ref(Nation/LivingLead.jpg,nolink,25x25,Living);|10|
|~|&gt;|&gt;|&gt;|&gt;|&gt;|BGCOLOR(#F5F5F5):長剣と斧を持つ重装狂戦士。狂乱中の攻撃力は凄まじい|
|BGCOLOR(#F5F5F5):Van|騎兵&amp;ref(Nation/Sacred.jpg,nolink,25x25,Sacred);|&amp;ref(Nation/C_Gold.jpg,nolink,25x25,Gold);65&amp;ref(Nation/C_Resource.jpg,nolink,25x25,Resource);16&amp;ref(Nation/C_Recruitment.jpg,nolink,25x25,Recruitment Point);48|&amp;ref(Nation/R_Capital.jpg,nolink,25x25,National Capital);|&amp;ref(Spell/P_Holy.jpg,nolink,25x25,Temple Needed);|&amp;ref(Nation/LivingLead.jpg,nolink,25x25,Living);|24&amp;ref(Nation/Stealthy.jpg,nolink,25x25,Stealthy (65));|
|~|&gt;|&gt;|&gt;|&gt;|&gt;|BGCOLOR(#F5F5F5):軽突撃槍、投槍、盾を持つ騎兵。鏡像を纏い白兵戦に非常に強い|
|BGCOLOR(#F5F5F5):Valkyrie|飛行兵&amp;ref(Nation/Sacred.jpg,nolink,25x25,Sacred);|&amp;ref(Nation/C_Gold.jpg,nolink,25x25,Gold);45&amp;ref(Nation/C_Resource.jpg,nolink,25x25,Resource);15&amp;ref(Nation/C_Recruitment.jpg,nolink,25x25,Recruitment Point);29|&amp;ref(Nation/R_Capital.jpg,nolink,25x25,National Capital);|&amp;ref(Spell/P_Holy.jpg,nolink,25x25,Temple Needed);|&amp;ref(Nation/LivingLead.jpg,nolink,25x25,Living);|24&amp;ref(Nation/Stealthy.jpg,nolink,25x25,Stealthy (65));|
|~|&gt;|&gt;|&gt;|&gt;|&gt;|BGCOLOR(#F5F5F5):軽突撃槍と盾を持つ女戦士。飛行による柔軟な立ち回りが可能|
|BGCOLOR(#F5F5F5):Fay Boar|魔獣|&amp;ref(Nation/C_Gold.jpg,nolink,25x25,Gold);100&amp;ref(Nation/C_Resource.jpg,nolink,25x25,Resource);1&amp;ref(Nation/C_Recruitment.jpg,nolink,25x25,Recruitment Point);30|&amp;ref(Nation/R_Capital.jpg,nolink,25x25,National Capital);||&amp;ref(Nation/LivingLead.jpg,nolink,25x25,Living);&amp;ref(Nation/Animal.jpg,nolink,25x25,Animal);|20|
|~|&gt;|&gt;|&gt;|&gt;|&gt;|BGCOLOR(#F5F5F5):自走する食糧供給源。不死性を持ち小さな敵の蹂躙も可能|
**守備隊
|種別|指揮官|兵士|備考|
|陸上下位|Herse|Huskarl:15　Huskarl:10|Huskarlはそれぞれ斧装備と槍装備|
|陸上上位|Vanherse|Hirdman:15||
|陸上要塞|Herse|Huskarl:6||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|研究所|500||
|寺院|400|血の供犠を実行可能|
**魔法
***魔法資源
|魔法土地|Vanhalla, The Halls of Andvare|
|宝石収入|&amp;ref(Spell/V_Air.jpg,nolink,25x25,Air Gem);2&amp;ref(Spell/V_Earth.jpg,nolink,25x25,Earth Gem);3|
|特殊機能||
***魔法技能
|名称|雇用|固定魔力|変動魔力|研究力|特殊能力|
|Vanherse|&amp;ref(Nation/R_Fort.jpg,nolink,25x25,Land Fortress);|&amp;ref(Spell/P_Air.jpg,nolink,25x25,Air);1&amp;ref(Spell/P_Holy.jpg,nolink,25x25,Holy);1||&amp;ref(Spell/P_Research.jpg,nolink,25x25,Research);7|&amp;ref(Nation/Sacred.jpg,nolink,25x25,Sacred);|
|Vanjarl|&amp;ref(Nation/R_Fort.jpg,nolink,25x25,Land Fortress);|&amp;ref(Spell/P_Air.jpg,nolink,25x25,Air);2&amp;ref(Spell/P_Blood.jpg,nolink,25x25,Blood);1&amp;ref(Spell/P_Holy.jpg,nolink,25x25,Holy);2||&amp;ref(Spell/P_Research.jpg,nolink,25x25,Research);11|&amp;ref(Nation/Sacred.jpg,nolink,25x25,Sacred);|
|Vanadrott|&amp;ref(Nation/R_Capital.jpg,nolink,25x25,National Capital);|&amp;ref(Spell/P_Air.jpg,nolink,25x25,Air);3&amp;ref(Spell/P_Blood.jpg,nolink,25x25,Blood);1&amp;ref(Spell/P_Holy.jpg,nolink,25x25,Holy);2|&amp;ref(Spell/P_Air.jpg,nolink,25x25,Air);&amp;ref(Spell/P_Earth.jpg,nolink,25x25,Earth);&amp;ref(Spell/P_Death.jpg,nolink,25x25,Death);&amp;ref(Spell/P_Blood.jpg,nolink,25x25,Blood);+1:100%&amp;br;&amp;ref(Spell/P_Air.jpg,nolink,25x25,Air);&amp;ref(Spell/P_Earth.jpg,nolink,25x25,Earth);&amp;ref(Spell/P_Death.jpg,nolink,25x25,Death);&amp;ref(Spell/P_Blood.jpg,nolink,25x25,Blood);+1:10%|&amp;ref(Spell/P_Research.jpg,nolink,25x25,Research);15+|&amp;ref(Nation/Sacred.jpg,nolink,25x25,Sacred);|
|Dwarven Smith|&amp;ref(Nation/R_Capital.jpg,nolink,25x25,National Capital);|&amp;ref(Spell/P_Earth.jpg,nolink,25x25,Earth);2|&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11+|&amp;ref(Nation/Master-Smith.jpg,nolink,25x25,Master Smith (1));|
***固有呪文
|領域|名称|主系統|副系統|消費|使用場面|簡易分類|
|Conjuration Lv3|Sloth of Bears|&amp;ref(Spell/P_Nature.jpg,nolink,25x25,Nature);2||&amp;ref(Spell/V_Nature.jpg,nolink,25x25,Nature Gem);10|儀式/陸上専用|兵士召喚|
|~|~|&gt;|&gt;|&gt;|&gt;|強靭なGreat Bearを10+体召喚します|
|Conjuration Lv4|Awaken Draugar|&amp;ref(Spell/P_Death.jpg,nolink,25x25,Death);2||&amp;ref(Spell/V_Death.jpg,nolink,25x25,Death Gem);12|儀式/陸上専用|兵士召喚|
|~|~|&gt;|&gt;|&gt;|&gt;|傷付くと巨大化するVanの歩く屍Draugを3体召喚します|
|Conjuration Lv6|Summon Valkyries|&amp;ref(Spell/P_Air.jpg,nolink,25x25,Air);3|&amp;ref(Spell/P_Death.jpg,nolink,25x25,Death);1|&amp;ref(Spell/V_Air.jpg,nolink,25x25,Air Gem);1|戦闘/陸上専用|一時的召喚|
|~|~|&gt;|&gt;|&gt;|&gt;|飛行する神聖なる戦乙女Valkyrieを7体召喚します|
***固有アイテム
なし
**聖職
***支配圏特殊効果
なし
***聖職者特殊能力
なし
</v>
      </c>
    </row>
    <row r="55" spans="1:29" x14ac:dyDescent="0.15">
      <c r="A55" t="s">
        <v>2969</v>
      </c>
      <c r="B55" t="s">
        <v>2999</v>
      </c>
      <c r="C55" t="s">
        <v>3000</v>
      </c>
      <c r="D55" t="s">
        <v>3094</v>
      </c>
      <c r="E55" s="10" t="s">
        <v>10952</v>
      </c>
      <c r="F55" s="10" t="s">
        <v>11016</v>
      </c>
      <c r="H55" s="10" t="s">
        <v>11017</v>
      </c>
      <c r="L55" t="s">
        <v>11018</v>
      </c>
      <c r="M55" t="s">
        <v>11019</v>
      </c>
      <c r="O55">
        <v>3</v>
      </c>
      <c r="S55">
        <v>500</v>
      </c>
      <c r="U55">
        <v>400</v>
      </c>
      <c r="W55" t="s">
        <v>11020</v>
      </c>
      <c r="X55" t="s">
        <v>11021</v>
      </c>
      <c r="Z55" t="str">
        <f t="shared" si="0"/>
        <v>|BGCOLOR(#FDFDFD):[[&amp;ref(Jotunheim.jpg,nolink,50x65,Jotunheim, Iron Woods);&gt;./Jotunheim]]</v>
      </c>
      <c r="AA55" t="str">
        <f t="shared" ca="1" si="3"/>
        <v>|BGCOLOR(#FAEBD7):[[''Jotunheim''&gt;./Jotunheim]]</v>
      </c>
      <c r="AB55"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v>
      </c>
      <c r="AC55" t="str">
        <f ca="1">CONCATENATE("*",B55,", ",C55,CHAR(10),E55,CHAR(10),"**国勢",CHAR(10),"|種族|",F55,"|",CHAR(10),"|経済|",G55,"|",CHAR(10),"|気候|",IF(H55&lt;&gt;"",REPT(SUBSTITUTE(SUBSTITUTE(LEFT(H55,4),"Heat","&amp;ref(Spell/S_Heat.jpg,nolink,25x25,Heat);"),"Cold","&amp;ref(Spell/S_Cold.jpg,nolink,25x25,Cold);"),RIGHT(H55,1)),""),"|",CHAR(10),"|祝福|",SUBSTITUTE(SUBSTITUTE(SUBSTITUTE(SUBSTITUTE(SUBSTITUTE(SUBSTITUTE(SUBSTITUTE(SUBSTITUTE(J55,"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55&amp;" "&amp;B55&amp;" 指揮官 S",Troops!$A:$A,0)&amp;":AJ"&amp;MATCH(A55&amp;" "&amp;B55&amp;" 指揮官 E",Troops!$A:$A,0))),myConcat(INDIRECT("Troops!AJ"&amp;MATCH(A55&amp;" "&amp;B55&amp;" 指揮官 S",Troops!$A:$A,0)))),CHAR(10),"***兵士",CHAR(10),"|名称|種別|コスト|&gt;|雇用条件|指揮枠|行軍|",CHAR(10),IFERROR(myConcat(INDIRECT("Troops!AJ"&amp;MATCH(A55&amp;" "&amp;B55&amp;" 兵士 S",Troops!$A:$A,0)&amp;":AJ"&amp;MATCH(A55&amp;" "&amp;B55&amp;" 兵士 E",Troops!$A:$A,0))),myConcat(INDIRECT("Troops!AJ"&amp;MATCH(A55&amp;" "&amp;B55&amp;" 指揮官 S",Troops!$A:$A,0)))),"**守備隊",CHAR(10),"|種別|指揮官|兵士|備考|",CHAR(10),IFERROR(myConcat(INDIRECT("Defence!H"&amp;MATCH(A55&amp;" "&amp;B55&amp;" S",Defence!$A:$A,0)&amp;":H"&amp;MATCH(A55&amp;" "&amp;B55&amp;" E",Defence!$A:$A,0))),myConcat(INDIRECT("Defence!H"&amp;MATCH(A55&amp;" "&amp;B55&amp;" S",Defence!$A:$A,0)))),CHAR(10),"**建造物",CHAR(10),"***首都要塞",CHAR(10),"|名称|管理力|指揮官雇用|兵士雇用|食糧庫|守備隊倍率|防壁強度|",CHAR(10),VLOOKUP(L55,Fort!$D:$M,10,FALSE),CHAR(10),"***陸上要塞",CHAR(10),"|名称|建造費|工期|管理力|指揮官雇用|兵士雇用|食糧庫|守備隊倍率|防壁強度|",CHAR(10),IF(R55="",IFERROR(myConcat(INDIRECT("Fort!N"&amp;MATCH(M55&amp;"1",Fort!$A:$A,0)&amp;":N"&amp;MATCH(M55&amp;O55,Fort!$A:$A,0))),myConcat(INDIRECT("Fort!N"&amp;MATCH(N55&amp;"1",Fort!$A:$A,0)))),IFERROR(myConcat(INDIRECT("Fort!O"&amp;MATCH(M55&amp;"1",Fort!$A:$A,0)&amp;":O"&amp;MATCH(M55&amp;O55,Fort!$A:$A,0))),myConcat(INDIRECT("Fort!O"&amp;MATCH(N55&amp;"1",Fort!$A:$A,0))))),CHAR(10),"***水中要塞",CHAR(10),IF(R55="",IFERROR("|名称|建造費|工期|管理力|指揮官雇用|兵士雇用|食糧庫|守備隊倍率|防壁強度|"&amp;CHAR(10)&amp;IFERROR(myConcat(INDIRECT("Fort!N"&amp;MATCH(N55&amp;"1",Fort!$A:$A,0)&amp;":N"&amp;MATCH(N55&amp;P55,Fort!$A:$A,0))),myConcat(INDIRECT("Fort!N"&amp;MATCH(N55&amp;"1",Fort!$A:$A,0)))),"建造不可"),IFERROR("|名称|建造費|工期|管理力|指揮官雇用|兵士雇用|食糧庫|守備隊倍率|防壁強度|"&amp;CHAR(10)&amp;IFERROR(myConcat(INDIRECT("Fort!O"&amp;MATCH(N55&amp;"1",Fort!$A:$A,0)&amp;":O"&amp;MATCH(N55&amp;P55,Fort!$A:$A,0))),myConcat(INDIRECT("Fort!O"&amp;MATCH(N55&amp;"1",Fort!$A:$A,0)))),"建造不可")),CHAR(10),"***研究所と寺院",CHAR(10),"|設備|費用|特殊効果|",CHAR(10),"|研究所|",IF(S55&lt;&gt;500,"''"&amp;S55&amp;"''",S55),"|",T55,"|",CHAR(10),"|寺院|",IF(U55&lt;&gt;400,"''"&amp;U55&amp;"''",U55),"|",V55,"|",CHAR(10),"**魔法",CHAR(10),"***魔法資源",CHAR(10),"|魔法土地|",W55,"|",CHAR(10),"|宝石収入|",SUBSTITUTE(SUBSTITUTE(SUBSTITUTE(SUBSTITUTE(SUBSTITUTE(SUBSTITUTE(SUBSTITUTE(SUBSTITUTE(X55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Slave);"),"|",CHAR(10),"|特殊機能|",Y55,"|",CHAR(10),"***魔法技能",CHAR(10),"|名称|雇用|固定魔力|変動魔力|研究力|特殊能力|",CHAR(10),IFERROR(myConcat(INDIRECT("MagicSkill!AM"&amp;MATCH(A55&amp;" "&amp;B55&amp;" S",MagicSkill!$A:$A,0)&amp;":AM"&amp;MATCH(A55&amp;" "&amp;B55&amp;" E",MagicSkill!$A:$A,0))),myConcat(INDIRECT("MagicSkill!AM"&amp;MATCH(A55&amp;" "&amp;B55&amp;" S",MagicSkill!$A:$A,0)))),CHAR(10),"***固有呪文",CHAR(10),IFERROR(CHAR(10)&amp;"|領域|名称|主系統|副系統|消費|使用場面|簡易分類|"&amp;CHAR(10)&amp;IFERROR(myConcat(INDIRECT("NationalSpellWork!E"&amp;MATCH(A55&amp;" "&amp;B55&amp;" S",NationalSpellWork!$A:$A,0)&amp;":E"&amp;MATCH(A55&amp;" "&amp;B55&amp;" E",NationalSpellWork!$A:$A,0))),myConcat(INDIRECT("NationalSpellWork!E"&amp;MATCH(A55&amp;" "&amp;B55&amp;" S",NationalSpellWork!$A:$A,0)))),"なし"),CHAR(10),"***固有アイテム",CHAR(10),IFERROR(IFERROR(myConcat(INDIRECT("NationalItemWork!E"&amp;MATCH(A55&amp;" "&amp;B55&amp;" S",NationalItemWork!$A:$A,0)&amp;":E"&amp;MATCH(A55&amp;" "&amp;B55&amp;" E",NationalItemWork!$A:$A,0))),myConcat(INDIRECT("NationalItemWork!E"&amp;MATCH(A55&amp;" "&amp;B55&amp;" S",NationalItemWork!$A:$A,0)))),"なし"),CHAR(10),"**聖職",CHAR(10),"***支配圏特殊効果",CHAR(10),IF(I55&lt;&gt;"",I55,"なし"),CHAR(10),"***聖職者特殊能力",CHAR(10),IF(K55&lt;&gt;"",K55,"なし"),CHAR(10))</f>
        <v xml:space="preserve">*Jotunheim, Iron Woods
Jotunheimは、厳しい冬と涼しい夏の地です。
それは巨人と小鬼の住処です。
Jotunの巨人は、非常に強力かつ強靭です。
彼らは寒さの中で生まれ、寒冷な気候に苦しめられません。
滅多に協力し合うことがない複数のJarlらによって、Jotunheimは統治されます。
Jotunheimの中心には、古代の鉄と氷の森が存在します。
そこには、素晴らしい魔術的な技能を持つ老いたる邪悪なる魔女、Gygjaが住みます。
彼女らは、Jotunの森の小さな、邪悪なる小鬼であるVaettiに奉仕されています。
彼らは森林地帯から外に出る危険を滅多に冒さず、Gygjaが命じない限りはJotunheimの軍に加わりません。
Jotunheimの民は、非常に寒い州に住むことを好みます。
**国勢
|種族|ヨトゥン|
|経済||
|気候|&amp;ref(Spell/S_Cold.jpg,nolink,25x25,Cold);&amp;ref(Spell/S_Cold.jpg,nolink,25x25,Cold);|
|祝福||
**正規軍
***指揮官
|名称|種別|コスト|&gt;|雇用条件|指揮能力|行軍|
|BGCOLOR(#F5F5F5):Chief|指揮官|&amp;ref(Nation/C_Gold.jpg,nolink,25x25,Gold);50&amp;ref(Nation/C_Resource.jpg,nolink,25x25,Resource);5&amp;ref(Nation/C_Command.jpg,nolink,25x25,Commander Point);1|&amp;ref(Nation/R_Fort.jpg,nolink,25x25,Land Fortress);&amp;ref(Nation/R_Forest.jpg,nolink,25x25,Any Forest);||&amp;ref(Nation/Squad.jpg,nolink,25x25,Squad);2&amp;ref(Nation/LivingLead.jpg,nolink,25x25,Leadership);40|20&amp;ref(Nation/Stealthy.jpg,nolink,25x25,Stealthy (40));|
|~|&gt;|&gt;|&gt;|&gt;|&gt;|BGCOLOR(#F5F5F5):隠密行動可能な指揮官。行軍も早く略奪が得意|
|BGCOLOR(#F5F5F5):Jotun Scout|斥候&amp;ref(Nation/Sacred.jpg,nolink,25x25,Sacred);|&amp;ref(Nation/C_Gold.jpg,nolink,25x25,Gold);55&amp;ref(Nation/C_Resource.jpg,nolink,25x25,Resource);7&amp;ref(Nation/C_Command.jpg,nolink,25x25,Commander Point);1|&amp;ref(Nation/R_Fort.jpg,nolink,25x25,Land Fortress);|&amp;ref(Spell/P_Holy.jpg,nolink,25x25,Temple Needed);||18&amp;ref(Nation/Stealthy.jpg,nolink,25x25,Stealthy (40));&amp;ref(Nation/Forest-Survival.jpg,nolink,25x25,Forest Survival);&amp;ref(Nation/Mountain-Survival.jpg,nolink,25x25,Mountain Survival);&amp;ref(Nation/Snow-Move.jpg,nolink,25x25,Snow Move);|
|~|&gt;|&gt;|&gt;|&gt;|&gt;|BGCOLOR(#F5F5F5):高価で隠れるのも下手。幸い移動は早め|
|BGCOLOR(#F5F5F5):Jotun Herse|指揮官&amp;ref(Nation/Sacred.jpg,nolink,25x25,Sacred);|&amp;ref(Nation/C_Gold.jpg,nolink,25x25,Gold);75&amp;ref(Nation/C_Resource.jpg,nolink,25x25,Resource);41&amp;ref(Nation/C_Command.jpg,nolink,25x25,Commander Point);1|&amp;ref(Nation/R_Fort.jpg,nolink,25x25,Land Fortress);|&amp;ref(Spell/P_Holy.jpg,nolink,25x25,Temple Needed);|&amp;ref(Nation/Squad.jpg,nolink,25x25,Squad);2&amp;ref(Nation/LivingLead.jpg,nolink,25x25,Leadership);60|14&amp;ref(Nation/Snow-Move.jpg,nolink,25x25,Snow Move);|
|~|&gt;|&gt;|&gt;|&gt;|&gt;|BGCOLOR(#F5F5F5):標準的な指揮官。維持費は安いが雇用に寺院が要る|
|BGCOLOR(#F5F5F5):Jotun Jarl|聖職者&amp;ref(Nation/Sacred.jpg,nolink,25x25,Sacred);|&amp;ref(Nation/C_Gold.jpg,nolink,25x25,Gold);130&amp;ref(Nation/C_Resource.jpg,nolink,25x25,Resource);41&amp;ref(Nation/C_Command.jpg,nolink,25x25,Commander Point);1|&amp;ref(Nation/R_Fort.jpg,nolink,25x25,Land Fortress);|&amp;ref(Spell/P_Holy.jpg,nolink,25x25,Temple Needed);|&amp;ref(Nation/Squad.jpg,nolink,25x25,Squad);3&amp;ref(Nation/LivingLead.jpg,nolink,25x25,Leadership);80|14&amp;ref(Nation/Snow-Move.jpg,nolink,25x25,Snow Move);|
|~|&gt;|&gt;|&gt;|&gt;|&gt;|BGCOLOR(#F5F5F5):レベル1の聖職者。上位指揮官も兼任する|
|BGCOLOR(#F5F5F5):Jotun Gode|聖職者&amp;ref(Nation/Sacred.jpg,nolink,25x25,Sacred);|&amp;ref(Nation/C_Gold.jpg,nolink,25x25,Gold);110&amp;ref(Nation/C_Resource.jpg,nolink,25x25,Resource);19&amp;ref(Nation/C_Command.jpg,nolink,25x25,Commander Point);2|&amp;ref(Nation/R_Fort.jpg,nolink,25x25,Land Fortress);|&amp;ref(Spell/P_Holy.jpg,nolink,25x25,Temple Needed);|&amp;ref(Nation/Squad.jpg,nolink,25x25,Squad);2&amp;ref(Nation/LivingLead.jpg,nolink,25x25,Leadership);40|16&amp;ref(Nation/Forest-Survival.jpg,nolink,25x25,Forest Survival);&amp;ref(Nation/Snow-Move.jpg,nolink,25x25,Snow Move);|
|~|&gt;|&gt;|&gt;|&gt;|&gt;|BGCOLOR(#F5F5F5):レベル2の聖職者。一応は指揮もできる|
|BGCOLOR(#F5F5F5):Vaetti Hag|魔術師|&amp;ref(Nation/C_Gold.jpg,nolink,25x25,Gold);40&amp;ref(Nation/C_Resource.jpg,nolink,25x25,Resource);2&amp;ref(Nation/C_Command.jpg,nolink,25x25,Commander Point);2|&amp;ref(Nation/R_Fort.jpg,nolink,25x25,Land Fortress);&amp;ref(Nation/R_Forest.jpg,nolink,25x25,Any Forest);|&amp;ref(Spell/P_Research.jpg,nolink,25x25,Lab Needed);|&amp;ref(Nation/Squad.jpg,nolink,25x25,Squad);1&amp;ref(Nation/LivingLead.jpg,nolink,25x25,Leadership);10&amp;ref(Nation/MagicLead.jpg,nolink,25x25,Magic Leadership);0+&amp;ref(Nation/UndeadLead.jpg,nolink,25x25,Undead Leadership);0+|8&amp;ref(Nation/Forest-Survival.jpg,nolink,25x25,Forest Survival);|
|~|&gt;|&gt;|&gt;|&gt;|&gt;|BGCOLOR(#F5F5F5):火死緑血から1つの魔法技能を持つ。研究は下手|
|BGCOLOR(#F5F5F5):Jotun Skratti|魔術師|&amp;ref(Nation/C_Gold.jpg,nolink,25x25,Gold);255&amp;ref(Nation/C_Resource.jpg,nolink,25x25,Resource);3&amp;ref(Nation/C_Command.jpg,nolink,25x25,Commander Point);4|&amp;ref(Nation/R_Fort.jpg,nolink,25x25,Land Fortress);|&amp;ref(Spell/P_Research.jpg,nolink,25x25,Lab Needed);|&amp;ref(Nation/Squad.jpg,nolink,25x25,Squad);1&amp;ref(Nation/LivingLead.jpg,nolink,25x25,Leadership);10&amp;ref(Nation/MagicLead.jpg,nolink,25x25,Magic Leadership);20+&amp;ref(Nation/UndeadLead.jpg,nolink,25x25,Undead Leadership);10+|16&amp;ref(Nation/Forest-Survival.jpg,nolink,25x25,Forest Survival);&amp;ref(Nation/Snow-Move.jpg,nolink,25x25,Snow Move);|
|~|&gt;|&gt;|&gt;|&gt;|&gt;|BGCOLOR(#F5F5F5):水や血などの魔法技能を持つ。狼男や狼に変身できる|
|BGCOLOR(#F5F5F5):Gygja|魔術師|&amp;ref(Nation/C_Gold.jpg,nolink,25x25,Gold);225&amp;ref(Nation/C_Resource.jpg,nolink,25x25,Resource);3&amp;ref(Nation/C_Command.jpg,nolink,25x25,Commander Point);2|&amp;ref(Nation/R_Capital.jpg,nolink,25x25,National Capital);|&amp;ref(Spell/P_Research.jpg,nolink,25x25,Lab Needed);|&amp;ref(Nation/Squad.jpg,nolink,25x25,Squad);2&amp;ref(Nation/LivingLead.jpg,nolink,25x25,Leadership);40&amp;ref(Nation/MagicLead.jpg,nolink,25x25,Magic Leadership);10+&amp;ref(Nation/UndeadLead.jpg,nolink,25x25,Undead Leadership);35+|16&amp;ref(Nation/Forest-Survival.jpg,nolink,25x25,Forest Survival);&amp;ref(Nation/Snow-Move.jpg,nolink,25x25,Snow Move);|
|~|&gt;|&gt;|&gt;|&gt;|&gt;|BGCOLOR(#F5F5F5):死、緑、血などの魔法技能を持つ。魔力が幅広いが安定しない|
***兵士
|名称|種別|コスト|&gt;|雇用条件|指揮枠|行軍|
|BGCOLOR(#F5F5F5):Vaetti|歩兵|&amp;ref(Nation/C_Gold.jpg,nolink,25x25,Gold);7&amp;ref(Nation/C_Resource.jpg,nolink,25x25,Resource);4&amp;ref(Nation/C_Recruitment.jpg,nolink,25x25,Recruitment Point);4|&amp;ref(Nation/R_Fort.jpg,nolink,25x25,Land Fortress);&amp;ref(Nation/R_Forest.jpg,nolink,25x25,Any Forest);||&amp;ref(Nation/LivingLead.jpg,nolink,25x25,Living);|10&amp;ref(Nation/Stealthy.jpg,nolink,25x25,Stealthy (40));&amp;ref(Nation/Forest-Survival.jpg,nolink,25x25,Forest Survival);|
|~|&gt;|&gt;|&gt;|&gt;|&gt;|BGCOLOR(#F5F5F5):槍と盾を持つ軽歩兵。弱いが小柄で巨人の隙間を埋められる|
|BGCOLOR(#F5F5F5):Wolf Rider|騎兵|&amp;ref(Nation/C_Gold.jpg,nolink,25x25,Gold);15&amp;ref(Nation/C_Resource.jpg,nolink,25x25,Resource);4&amp;ref(Nation/C_Recruitment.jpg,nolink,25x25,Recruitment Point);17|&amp;ref(Nation/R_Fort.jpg,nolink,25x25,Land Fortress);&amp;ref(Nation/R_Forest.jpg,nolink,25x25,Any Forest);||&amp;ref(Nation/LivingLead.jpg,nolink,25x25,Living);|18&amp;ref(Nation/Stealthy.jpg,nolink,25x25,Stealthy (40));&amp;ref(Nation/Forest-Survival.jpg,nolink,25x25,Forest Survival);&amp;ref(Nation/Snow-Move.jpg,nolink,25x25,Snow Move);|
|~|&gt;|&gt;|&gt;|&gt;|&gt;|BGCOLOR(#F5F5F5):槍と盾を持つ軽騎兵。騎兵らしさは薄いが機敏で略奪が得意|
|BGCOLOR(#F5F5F5):Moose Riders|射手|&amp;ref(Nation/C_Gold.jpg,nolink,25x25,Gold);25&amp;ref(Nation/C_Resource.jpg,nolink,25x25,Resource);5&amp;ref(Nation/C_Recruitment.jpg,nolink,25x25,Recruitment Point);28|&amp;ref(Nation/R_Fort.jpg,nolink,25x25,Land Fortress);&amp;ref(Nation/R_Forest.jpg,nolink,25x25,Any Forest);||&amp;ref(Nation/LivingLead.jpg,nolink,25x25,Living);&amp;ref(Nation/Animal.jpg,nolink,25x25,Animal);|20&amp;ref(Nation/Stealthy.jpg,nolink,25x25,Stealthy (40));&amp;ref(Nation/Forest-Survival.jpg,nolink,25x25,Forest Survival);&amp;ref(Nation/Snow-Move.jpg,nolink,25x25,Snow Move);|
|~|&gt;|&gt;|&gt;|&gt;|&gt;|BGCOLOR(#F5F5F5):ヘラジカに乗る弓兵二名。丈夫で機敏だが高価で射撃精度を欠く|
|BGCOLOR(#F5F5F5):Jotun Militia|歩兵|&amp;ref(Nation/C_Gold.jpg,nolink,25x25,Gold);20&amp;ref(Nation/C_Resource.jpg,nolink,25x25,Resource);15&amp;ref(Nation/C_Recruitment.jpg,nolink,25x25,Recruitment Point);11|&amp;ref(Nation/R_Fort.jpg,nolink,25x25,Land Fortress);||&amp;ref(Nation/LivingLead.jpg,nolink,25x25,Living);|14&amp;ref(Nation/Snow-Move.jpg,nolink,25x25,Snow Move);|
|~|&gt;|&gt;|&gt;|&gt;|&gt;|BGCOLOR(#F5F5F5):斧と盾を持つ民兵。肉壁か包囲戦の人員としてなら使える|
|BGCOLOR(#F5F5F5):Jotun Javelinist|歩兵|&amp;ref(Nation/C_Gold.jpg,nolink,25x25,Gold);30&amp;ref(Nation/C_Resource.jpg,nolink,25x25,Resource);17&amp;ref(Nation/C_Recruitment.jpg,nolink,25x25,Recruitment Point);17|&amp;ref(Nation/R_Fort.jpg,nolink,25x25,Land Fortress);||&amp;ref(Nation/LivingLead.jpg,nolink,25x25,Living);|14&amp;ref(Nation/Snow-Move.jpg,nolink,25x25,Snow Move);|
|~|&gt;|&gt;|&gt;|&gt;|&gt;|BGCOLOR(#F5F5F5):斧、投槍、盾を持つ歩兵。高い筋力からの投擲は強烈|
|BGCOLOR(#F5F5F5):Jotun Hurler|歩兵|&amp;ref(Nation/C_Gold.jpg,nolink,25x25,Gold);30&amp;ref(Nation/C_Resource.jpg,nolink,25x25,Resource);11&amp;ref(Nation/C_Recruitment.jpg,nolink,25x25,Recruitment Point);17|&amp;ref(Nation/R_Fort.jpg,nolink,25x25,Land Fortress);||&amp;ref(Nation/LivingLead.jpg,nolink,25x25,Living);|14&amp;ref(Nation/Snow-Move.jpg,nolink,25x25,Snow Move);|
|~|&gt;|&gt;|&gt;|&gt;|&gt;|BGCOLOR(#F5F5F5):手斧と大岩を持つ歩兵。岩は短射程だが破壊的威力を持つ|
|BGCOLOR(#F5F5F5):Jotun Spearman|歩兵|&amp;ref(Nation/C_Gold.jpg,nolink,25x25,Gold);30&amp;ref(Nation/C_Resource.jpg,nolink,25x25,Resource);37&amp;ref(Nation/C_Recruitment.jpg,nolink,25x25,Recruitment Point);17|&amp;ref(Nation/R_Fort.jpg,nolink,25x25,Land Fortress);||&amp;ref(Nation/LivingLead.jpg,nolink,25x25,Living);|12&amp;ref(Nation/Snow-Move.jpg,nolink,25x25,Snow Move);|
|~|&gt;|&gt;|&gt;|&gt;|&gt;|BGCOLOR(#F5F5F5):槍と盾を持つ重歩兵。囲まれやすいが一撃は非常に重い|
|BGCOLOR(#F5F5F5):Jotun Axeman|歩兵|&amp;ref(Nation/C_Gold.jpg,nolink,25x25,Gold);30&amp;ref(Nation/C_Resource.jpg,nolink,25x25,Resource);37&amp;ref(Nation/C_Recruitment.jpg,nolink,25x25,Recruitment Point);17|&amp;ref(Nation/R_Fort.jpg,nolink,25x25,Land Fortress);||&amp;ref(Nation/LivingLead.jpg,nolink,25x25,Living);|12&amp;ref(Nation/Snow-Move.jpg,nolink,25x25,Snow Move);|
|~|&gt;|&gt;|&gt;|&gt;|&gt;|BGCOLOR(#F5F5F5):斧と盾を持つ重歩兵。重装の敵さえも叩き割れる|
|BGCOLOR(#F5F5F5):Jotun Huskarl|歩兵|&amp;ref(Nation/C_Gold.jpg,nolink,25x25,Gold);35&amp;ref(Nation/C_Resource.jpg,nolink,25x25,Resource);21&amp;ref(Nation/C_Recruitment.jpg,nolink,25x25,Recruitment Point);20|&amp;ref(Nation/R_Fort.jpg,nolink,25x25,Land Fortress);||&amp;ref(Nation/LivingLead.jpg,nolink,25x25,Living);|14&amp;ref(Nation/Snow-Move.jpg,nolink,25x25,Snow Move);|
|~|&gt;|&gt;|&gt;|&gt;|&gt;|BGCOLOR(#F5F5F5):槍と盾を持つ重歩兵。巨人の槍は人間の槍兵さえ迎撃する|
|BGCOLOR(#F5F5F5):Jotun Huskarl|歩兵|&amp;ref(Nation/C_Gold.jpg,nolink,25x25,Gold);35&amp;ref(Nation/C_Resource.jpg,nolink,25x25,Resource);21&amp;ref(Nation/C_Recruitment.jpg,nolink,25x25,Recruitment Point);20|&amp;ref(Nation/R_Fort.jpg,nolink,25x25,Land Fortress);||&amp;ref(Nation/LivingLead.jpg,nolink,25x25,Living);|14&amp;ref(Nation/Snow-Move.jpg,nolink,25x25,Snow Move);|
|~|&gt;|&gt;|&gt;|&gt;|&gt;|BGCOLOR(#F5F5F5):斧と盾を持つ重歩兵。下位よりやや軽装だが士気が高い|
|BGCOLOR(#F5F5F5):Jotun Hirdman|歩兵|&amp;ref(Nation/C_Gold.jpg,nolink,25x25,Gold);40&amp;ref(Nation/C_Resource.jpg,nolink,25x25,Resource);41&amp;ref(Nation/C_Recruitment.jpg,nolink,25x25,Recruitment Point);24|&amp;ref(Nation/R_Fort.jpg,nolink,25x25,Land Fortress);||&amp;ref(Nation/LivingLead.jpg,nolink,25x25,Living);|12&amp;ref(Nation/Snow-Move.jpg,nolink,25x25,Snow Move);|
|~|&gt;|&gt;|&gt;|&gt;|&gt;|BGCOLOR(#F5F5F5):長剣と盾を持つ重歩兵。戦闘技能も向上している|
|BGCOLOR(#F5F5F5):Garmhirding|歩兵&amp;ref(Nation/Sacred.jpg,nolink,25x25,Sacred);|&amp;ref(Nation/C_Gold.jpg,nolink,25x25,Gold);55&amp;ref(Nation/C_Resource.jpg,nolink,25x25,Resource);9&amp;ref(Nation/C_Recruitment.jpg,nolink,25x25,Recruitment Point);28|&amp;ref(Nation/R_Capital.jpg,nolink,25x25,National Capital);|&amp;ref(Spell/P_Holy.jpg,nolink,25x25,Temple Needed);|&amp;ref(Nation/LivingLead.jpg,nolink,25x25,Living);|16&amp;ref(Nation/Forest-Survival.jpg,nolink,25x25,Forest Survival);&amp;ref(Nation/Snow-Move.jpg,nolink,25x25,Snow Move);|
|~|&gt;|&gt;|&gt;|&gt;|&gt;|BGCOLOR(#F5F5F5):戦斧を持つ狂戦士。その一撃は驚異的な威力を持つ|
**守備隊
|種別|指揮官|兵士|備考|
|陸上下位|Jotun Herse|Jotun Militia:10||
|陸上上位|Jotun Jarl|Jotun Javelinist:10||
|陸上要塞|Jotun Herse|Jotun Hurler:3||
**建造物
***首都要塞
|名称|管理力|指揮官雇用|兵士雇用|食糧庫|守備隊倍率|防壁強度|
|Giant Castle|45|+1|+100%|1500|3|750|
***陸上要塞
|名称|建造費|工期|管理力|指揮官雇用|兵士雇用|食糧庫|守備隊倍率|防壁強度|
|Giant Palisades|600|4|15|+0|+50%|100|1|100|
|Giant Fortress|450|3|30|+1|+75%|500|2|500|
|Giant Castle|450|3|45|+1|+100%|1500|3|750|
***水中要塞
建造不可
***研究所と寺院
|設備|費用|特殊効果|
|研究所|500||
|寺院|400||
**魔法
***魔法資源
|魔法土地|Iron Woods|
|宝石収入|&amp;ref(Spell/V_Astral.jpg,nolink,25x25,Astral Pearl);1&amp;ref(Spell/V_Death.jpg,nolink,25x25,Death Gem);2&amp;ref(Spell/V_Nature.jpg,nolink,25x25,Nature Gem);2|
|特殊機能||
***魔法技能
|名称|雇用|固定魔力|変動魔力|研究力|特殊能力|
|Jotun Jarl|&amp;ref(Nation/R_Fort.jpg,nolink,25x25,Land Fortress);|&amp;ref(Spell/P_Holy.jpg,nolink,25x25,Holy);1|||&amp;ref(Nation/Sacred.jpg,nolink,25x25,Sacred);|
|Jotun Gode|&amp;ref(Nation/R_Fort.jpg,nolink,25x25,Land Fortress);|&amp;ref(Spell/P_Holy.jpg,nolink,25x25,Holy);2|||&amp;ref(Nation/Sacred.jpg,nolink,25x25,Sacred);|
|Vaetti Hag|&amp;ref(Nation/R_Fort.jpg,nolink,25x25,Land Fortress);&amp;ref(Nation/R_Forest.jpg,nolink,25x25,Any Forest);||&amp;ref(Spell/P_Astral.jpg,nolink,25x25,Astral);&amp;ref(Spell/P_Death.jpg,nolink,25x25,Death);&amp;ref(Spell/P_Nature.jpg,nolink,25x25,Nature);&amp;ref(Spell/P_Blood.jpg,nolink,25x25,Blood);+1:100%|&amp;ref(Spell/P_Research.jpg,nolink,25x25,Research);5|&amp;ref(Nation/Inept-Researcher.jpg,nolink,25x25,Inept Researcher (-2));|
|Jotun Skratti|&amp;ref(Nation/R_Fort.jpg,nolink,25x25,Land Fortress);|&amp;ref(Spell/P_Water.jpg,nolink,25x25,Water);2&amp;ref(Spell/P_Blood.jpg,nolink,25x25,Blood);2|&amp;ref(Spell/P_Water.jpg,nolink,25x25,Water);&amp;ref(Spell/P_Death.jpg,nolink,25x25,Death);&amp;ref(Spell/P_Nature.jpg,nolink,25x25,Nature);&amp;ref(Spell/P_Blood.jpg,nolink,25x25,Blood);+1:100%|&amp;ref(Spell/P_Research.jpg,nolink,25x25,Research);15||
|Gygja|&amp;ref(Nation/R_Capital.jpg,nolink,25x25,National Capital);|&amp;ref(Spell/P_Death.jpg,nolink,25x25,Death);1&amp;ref(Spell/P_Nature.jpg,nolink,25x25,Nature);1&amp;ref(Spell/P_Blood.jpg,nolink,25x25,Blood);1|&amp;ref(Spell/P_Astral.jpg,nolink,25x25,Astral);&amp;ref(Spell/P_Death.jpg,nolink,25x25,Death);&amp;ref(Spell/P_Nature.jpg,nolink,25x25,Nature);&amp;ref(Spell/P_Blood.jpg,nolink,25x25,Blood);+1:100%&amp;br;&amp;ref(Spell/P_Astral.jpg,nolink,25x25,Astral);&amp;ref(Spell/P_Death.jpg,nolink,25x25,Death);&amp;ref(Spell/P_Nature.jpg,nolink,25x25,Nature);&amp;ref(Spell/P_Blood.jpg,nolink,25x25,Blood);+1:100%&amp;br;&amp;ref(Spell/P_Astral.jpg,nolink,25x25,Astral);&amp;ref(Spell/P_Death.jpg,nolink,25x25,Death);&amp;ref(Spell/P_Nature.jpg,nolink,25x25,Nature);&amp;ref(Spell/P_Blood.jpg,nolink,25x25,Blood);+1:10%|&amp;ref(Spell/P_Research.jpg,nolink,25x25,Research);15+|&amp;ref(Nation/Fortune-Teller.jpg,nolink,25x25,Fortune Teller (5));|
***固有呪文
|領域|名称|主系統|副系統|消費|使用場面|簡易分類|
|Conjuration Lv0|Summon Glosos|&amp;ref(Spell/P_Death.jpg,nolink,25x25,Death);2||&amp;ref(Spell/V_Death.jpg,nolink,25x25,Death Gem);13|儀式/陸上専用|兵士召喚|
|~|~|&gt;|&gt;|&gt;|&gt;|熱波を放つ恐るべき猪Glosoを9体召喚します|
|Conjuration Lv3|Sloth of Bears|&amp;ref(Spell/P_Nature.jpg,nolink,25x25,Nature);2||&amp;ref(Spell/V_Nature.jpg,nolink,25x25,Nature Gem);10|儀式/陸上専用|兵士召喚|
|~|~|&gt;|&gt;|&gt;|&gt;|強靭なGreat Bearを10+体召喚します|
|Conjuration Lv4|Awaken Jotun Draugar|&amp;ref(Spell/P_Death.jpg,nolink,25x25,Death);2||&amp;ref(Spell/V_Death.jpg,nolink,25x25,Death Gem);15|儀式/陸上専用|兵士召喚|
|~|~|&gt;|&gt;|&gt;|&gt;|傷付くと巨大化するJotunの歩く屍Jotun Draugを3体召喚します|
|Conjuration Lv4|Brood of Garm|&amp;ref(Spell/P_Nature.jpg,nolink,25x25,Nature);2||&amp;ref(Spell/V_Nature.jpg,nolink,25x25,Nature Gem);10|儀式/陸上専用|兵士召喚|
|~|~|&gt;|&gt;|&gt;|&gt;|巨大で神聖な狼Jotun Wolfを5体召喚します|
|Thaumaturgy Lv5|Seith Curse|&amp;ref(Spell/P_Death.jpg,nolink,25x25,Death);1|&amp;ref(Spell/P_Astral.jpg,nolink,25x25,Astral);1|&amp;ref(Spell/V_Death.jpg,nolink,25x25,Death Gem);3|儀式/陸上専用|遠隔攻撃|
|~|~|&gt;|&gt;|&gt;|&gt;|指定した州と自身の周囲の指揮官1体ずつに呪いをかけようと試みます|
|Blood Magic Lv6|Illwinter|&amp;ref(Spell/P_Blood.jpg,nolink,25x25,Blood);5|&amp;ref(Spell/P_Water.jpg,nolink,25x25,Water);3|&amp;ref(Spell/V_Blood.jpg,nolink,25x25,Blood Slave);120|儀式/陸上専用|世界呪附|
|~|~|&gt;|&gt;|&gt;|&gt;|世界中を寒冷化させ不安と襲撃を引き起こします|
***固有アイテム
なし
**聖職
***支配圏特殊効果
なし
***聖職者特殊能力
なし
</v>
      </c>
    </row>
    <row r="56" spans="1:29" x14ac:dyDescent="0.15">
      <c r="A56" t="s">
        <v>2969</v>
      </c>
      <c r="B56" t="s">
        <v>3001</v>
      </c>
      <c r="C56" t="s">
        <v>3002</v>
      </c>
      <c r="D56" t="s">
        <v>3094</v>
      </c>
      <c r="E56" s="10" t="s">
        <v>11101</v>
      </c>
      <c r="F56" s="10" t="s">
        <v>11197</v>
      </c>
      <c r="H56" s="10" t="s">
        <v>11198</v>
      </c>
      <c r="L56" t="s">
        <v>11199</v>
      </c>
      <c r="M56" t="s">
        <v>11200</v>
      </c>
      <c r="O56">
        <v>3</v>
      </c>
      <c r="S56">
        <v>500</v>
      </c>
      <c r="U56">
        <v>400</v>
      </c>
      <c r="W56" t="s">
        <v>11201</v>
      </c>
      <c r="X56" t="s">
        <v>11202</v>
      </c>
      <c r="Z56" t="str">
        <f t="shared" si="0"/>
        <v>|BGCOLOR(#FDFDFD):[[&amp;ref(Vanarus.jpg,nolink,50x65,Vanarus, Land of the Chuds);&gt;./Vanarus]]</v>
      </c>
      <c r="AA56" t="str">
        <f t="shared" ca="1" si="3"/>
        <v xml:space="preserve">|BGCOLOR(#FAEBD7):[[''Vanarus''&gt;./Vanarus]]|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v>
      </c>
      <c r="AB56" t="str">
        <f t="shared" ca="1" si="2"/>
        <v xml:space="preserve">|CENTER:130|CENTER:130|CENTER:130|CENTER:130|CENTER:130|c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v>
      </c>
      <c r="AC56" t="str">
        <f ca="1">CONCATENATE("*",B56,", ",C56,CHAR(10),E56,CHAR(10),"**国勢",CHAR(10),"|種族|",F56,"|",CHAR(10),"|経済|",G56,"|",CHAR(10),"|気候|",IF(H56&lt;&gt;"",REPT(SUBSTITUTE(SUBSTITUTE(LEFT(H56,4),"Heat","&amp;ref(Spell/S_Heat.jpg,nolink,25x25,Heat);"),"Cold","&amp;ref(Spell/S_Cold.jpg,nolink,25x25,Cold);"),RIGHT(H56,1)),""),"|",CHAR(10),"|祝福|",SUBSTITUTE(SUBSTITUTE(SUBSTITUTE(SUBSTITUTE(SUBSTITUTE(SUBSTITUTE(SUBSTITUTE(SUBSTITUTE(J56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56&amp;" "&amp;B56&amp;" 指揮官 S",Troops!$A:$A,0)&amp;":AJ"&amp;MATCH(A56&amp;" "&amp;B56&amp;" 指揮官 E",Troops!$A:$A,0))),myConcat(INDIRECT("Troops!AJ"&amp;MATCH(A56&amp;" "&amp;B56&amp;" 指揮官 S",Troops!$A:$A,0)))),CHAR(10),"***兵士",CHAR(10),"|名称|種別|コスト|&gt;|雇用条件|指揮枠|行軍|",CHAR(10),IFERROR(myConcat(INDIRECT("Troops!AJ"&amp;MATCH(A56&amp;" "&amp;B56&amp;" 兵士 S",Troops!$A:$A,0)&amp;":AJ"&amp;MATCH(A56&amp;" "&amp;B56&amp;" 兵士 E",Troops!$A:$A,0))),myConcat(INDIRECT("Troops!AJ"&amp;MATCH(A56&amp;" "&amp;B56&amp;" 指揮官 S",Troops!$A:$A,0)))),"**守備隊",CHAR(10),"|種別|指揮官|兵士|備考|",CHAR(10),IFERROR(myConcat(INDIRECT("Defence!H"&amp;MATCH(A56&amp;" "&amp;B56&amp;" S",Defence!$A:$A,0)&amp;":H"&amp;MATCH(A56&amp;" "&amp;B56&amp;" E",Defence!$A:$A,0))),myConcat(INDIRECT("Defence!H"&amp;MATCH(A56&amp;" "&amp;B56&amp;" S",Defence!$A:$A,0)))),CHAR(10),"**建造物",CHAR(10),"***首都要塞",CHAR(10),"|名称|管理力|指揮官雇用|兵士雇用|食糧庫|守備隊倍率|防壁強度|",CHAR(10),VLOOKUP(L56,Fort!$D:$M,10,FALSE),CHAR(10),"***陸上要塞",CHAR(10),"|名称|建造費|工期|管理力|指揮官雇用|兵士雇用|食糧庫|守備隊倍率|防壁強度|",CHAR(10),IF(R56="",IFERROR(myConcat(INDIRECT("Fort!N"&amp;MATCH(M56&amp;"1",Fort!$A:$A,0)&amp;":N"&amp;MATCH(M56&amp;O56,Fort!$A:$A,0))),myConcat(INDIRECT("Fort!N"&amp;MATCH(N56&amp;"1",Fort!$A:$A,0)))),IFERROR(myConcat(INDIRECT("Fort!O"&amp;MATCH(M56&amp;"1",Fort!$A:$A,0)&amp;":O"&amp;MATCH(M56&amp;O56,Fort!$A:$A,0))),myConcat(INDIRECT("Fort!O"&amp;MATCH(N56&amp;"1",Fort!$A:$A,0))))),CHAR(10),"***水中要塞",CHAR(10),IF(R56="",IFERROR("|名称|建造費|工期|管理力|指揮官雇用|兵士雇用|食糧庫|守備隊倍率|防壁強度|"&amp;CHAR(10)&amp;IFERROR(myConcat(INDIRECT("Fort!N"&amp;MATCH(N56&amp;"1",Fort!$A:$A,0)&amp;":N"&amp;MATCH(N56&amp;P56,Fort!$A:$A,0))),myConcat(INDIRECT("Fort!N"&amp;MATCH(N56&amp;"1",Fort!$A:$A,0)))),"建造不可"),IFERROR("|名称|建造費|工期|管理力|指揮官雇用|兵士雇用|食糧庫|守備隊倍率|防壁強度|"&amp;CHAR(10)&amp;IFERROR(myConcat(INDIRECT("Fort!O"&amp;MATCH(N56&amp;"1",Fort!$A:$A,0)&amp;":O"&amp;MATCH(N56&amp;P56,Fort!$A:$A,0))),myConcat(INDIRECT("Fort!O"&amp;MATCH(N56&amp;"1",Fort!$A:$A,0)))),"建造不可")),CHAR(10),"***研究所と寺院",CHAR(10),"|設備|費用|特殊効果|",CHAR(10),"|研究所|",IF(S56&lt;&gt;500,"''"&amp;S56&amp;"''",S56),"|",T56,"|",CHAR(10),"|寺院|",IF(U56&lt;&gt;400,"''"&amp;U56&amp;"''",U56),"|",V56,"|",CHAR(10),"**魔法",CHAR(10),"***魔法資源",CHAR(10),"|魔法土地|",W56,"|",CHAR(10),"|宝石収入|",SUBSTITUTE(SUBSTITUTE(SUBSTITUTE(SUBSTITUTE(SUBSTITUTE(SUBSTITUTE(SUBSTITUTE(SUBSTITUTE(X56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Slave);"),"|",CHAR(10),"|特殊機能|",Y56,"|",CHAR(10),"***魔法技能",CHAR(10),"|名称|雇用|固定魔力|変動魔力|研究力|特殊能力|",CHAR(10),IFERROR(myConcat(INDIRECT("MagicSkill!AM"&amp;MATCH(A56&amp;" "&amp;B56&amp;" S",MagicSkill!$A:$A,0)&amp;":AM"&amp;MATCH(A56&amp;" "&amp;B56&amp;" E",MagicSkill!$A:$A,0))),myConcat(INDIRECT("MagicSkill!AM"&amp;MATCH(A56&amp;" "&amp;B56&amp;" S",MagicSkill!$A:$A,0)))),CHAR(10),"***固有呪文",CHAR(10),IFERROR(CHAR(10)&amp;"|領域|名称|主系統|副系統|消費|使用場面|簡易分類|"&amp;CHAR(10)&amp;IFERROR(myConcat(INDIRECT("NationalSpellWork!E"&amp;MATCH(A56&amp;" "&amp;B56&amp;" S",NationalSpellWork!$A:$A,0)&amp;":E"&amp;MATCH(A56&amp;" "&amp;B56&amp;" E",NationalSpellWork!$A:$A,0))),myConcat(INDIRECT("NationalSpellWork!E"&amp;MATCH(A56&amp;" "&amp;B56&amp;" S",NationalSpellWork!$A:$A,0)))),"なし"),CHAR(10),"***固有アイテム",CHAR(10),IFERROR(IFERROR(myConcat(INDIRECT("NationalItemWork!E"&amp;MATCH(A56&amp;" "&amp;B56&amp;" S",NationalItemWork!$A:$A,0)&amp;":E"&amp;MATCH(A56&amp;" "&amp;B56&amp;" E",NationalItemWork!$A:$A,0))),myConcat(INDIRECT("NationalItemWork!E"&amp;MATCH(A56&amp;" "&amp;B56&amp;" S",NationalItemWork!$A:$A,0)))),"なし"),CHAR(10),"**聖職",CHAR(10),"***支配圏特殊効果",CHAR(10),IF(I56&lt;&gt;"",I56,"なし"),CHAR(10),"***聖職者特殊能力",CHAR(10),IF(K56&lt;&gt;"",K56,"なし"),CHAR(10))</f>
        <v xml:space="preserve">*Vanarus, Land of the Chuds
Rusは、過酷な冬と短い夏の地です。
Vanがやってきたとき、この地は人間と、強大な力と美しさを持つ高貴なる種族、Chudが居住していました。
Chudと人間は混じり合っており、どちらの種族も他を支配してはいませんでした。
Vanは探検家や商人としてやってきましたが、聖地を巡る意見の対立が戦争に繋がりました。
Vanは勝利し、古代の史跡にNovagårdの都市を創立しました。
ChudとRusの人間たちは協力してVanを追い出そうと試みましたが、人間は弱く、Vanの幻術と魔法により容易に欺かれました。
程なく、気付けばChudはVanだけでなく、かつての同盟者である人間とも戦うことになりました。
その後、UlmのBlack Knightがやって来ました。
Rusの三つの民族は、彼らの土地を護るべくNovagårdの下に結集したため、VanとChudの以前の対立は終わりを告げました。
Ulmの脅威が退けられると、Vanを統治者として王国が形成されました。
人間は、Vanarusの人口の大部分を構成します。
残りの多くはChudで、Vanは極めて少数です。
Vanarus軍の多くは、人間の歩兵隊です。
王国の精鋭部隊は、強力なChudとVanです。
Vanarusの民は、寒冷な気候を好みます。
**国勢
|種族|人間、チュジ、ヴァン|
|経済||
|気候|&amp;ref(Spell/S_Cold.jpg,nolink,25x25,Cold);&amp;ref(Spell/S_Cold.jpg,nolink,25x25,Cold);|
|祝福||
**正規軍
***指揮官
|名称|種別|コスト|&gt;|雇用条件|指揮能力|行軍|
|BGCOLOR(#F5F5F5):Scout|斥候|&amp;ref(Nation/C_Gold.jpg,nolink,25x25,Gold);25&amp;ref(Nation/C_Resource.jpg,nolink,25x25,Resource);5&amp;ref(Nation/C_Command.jpg,nolink,25x25,Commander Point);1|&amp;ref(Nation/R_Fort.jpg,nolink,25x25,Land Fortress);|||16&amp;ref(Nation/Forest-Survival.jpg,nolink,25x25,Forest Survival);&amp;ref(Nation/Mountain-Survival.jpg,nolink,25x25,Mountain Survival);&amp;ref(Nation/Snow-Move.jpg,nolink,25x25,Snow Move);|
|~|&gt;|&gt;|&gt;|&gt;|&gt;|BGCOLOR(#F5F5F5):雪道に慣れた斥候。隠れるのも上手く有能|
|BGCOLOR(#F5F5F5):Vanarusian Herse|指揮官|&amp;ref(Nation/C_Gold.jpg,nolink,25x25,Gold);40&amp;ref(Nation/C_Resource.jpg,nolink,25x25,Resource);22&amp;ref(Nation/C_Command.jpg,nolink,25x25,Commander Point);1|&amp;ref(Nation/R_Fort.jpg,nolink,25x25,Land Fortress);||&amp;ref(Nation/Squad.jpg,nolink,25x25,Squad);2&amp;ref(Nation/LivingLead.jpg,nolink,25x25,Leadership);60|12&amp;ref(Nation/Snow-Move.jpg,nolink,25x25,Snow Move);|
|~|&gt;|&gt;|&gt;|&gt;|&gt;|BGCOLOR(#F5F5F5):標準的な指揮官。Rusの人間は寒さと雪道に慣れている|
|BGCOLOR(#F5F5F5):Vanarusian Jarl|指揮官&amp;ref(Nation/Sacred.jpg,nolink,25x25,Sacred);|&amp;ref(Nation/C_Gold.jpg,nolink,25x25,Gold);90&amp;ref(Nation/C_Resource.jpg,nolink,25x25,Resource);13&amp;ref(Nation/C_Command.jpg,nolink,25x25,Commander Point);1|&amp;ref(Nation/R_Fort.jpg,nolink,25x25,Land Fortress);|&amp;ref(Spell/P_Holy.jpg,nolink,25x25,Temple Needed);|&amp;ref(Nation/Squad.jpg,nolink,25x25,Squad);3&amp;ref(Nation/LivingLead.jpg,nolink,25x25,Leadership);80|14&amp;ref(Nation/Snow-Move.jpg,nolink,25x25,Snow Move);|
|~|&gt;|&gt;|&gt;|&gt;|&gt;|BGCOLOR(#F5F5F5):上位指揮官。盾を持参していない点に注意が必要|
|BGCOLOR(#F5F5F5):Vanarusian Gode|聖職者&amp;ref(Nation/Sacred.jpg,nolink,25x25,Sacred);|&amp;ref(Nation/C_Gold.jpg,nolink,25x25,Gold);45&amp;ref(Nation/C_Resource.jpg,nolink,25x25,Resource);3&amp;ref(Nation/C_Command.jpg,nolink,25x25,Commander Point);1|&amp;ref(Nation/R_Fort.jpg,nolink,25x25,Land Fortress);|&amp;ref(Spell/P_Holy.jpg,nolink,25x25,Temple Needed);|&amp;ref(Nation/Squad.jpg,nolink,25x25,Squad);1&amp;ref(Nation/LivingLead.jpg,nolink,25x25,Leadership);10|16&amp;ref(Nation/Snow-Move.jpg,nolink,25x25,Snow Move);|
|~|&gt;|&gt;|&gt;|&gt;|&gt;|BGCOLOR(#F5F5F5):レベル1の聖職者。特徴は乏しいが雪道には慣れている|
|BGCOLOR(#F5F5F5):Vanarusian Sage|魔術師|&amp;ref(Nation/C_Gold.jpg,nolink,25x25,Gold);165&amp;ref(Nation/C_Resource.jpg,nolink,25x25,Resource);2&amp;ref(Nation/C_Command.jpg,nolink,25x25,Commander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Leadership);10+&amp;ref(Nation/UndeadLead.jpg,nolink,25x25,Undead Leadership);0+|16&amp;ref(Nation/Snow-Move.jpg,nolink,25x25,Snow Move);|
|~|&gt;|&gt;|&gt;|&gt;|&gt;|BGCOLOR(#F5F5F5):風などの魔法技能を持つ。研究が得意|
|BGCOLOR(#F5F5F5):Chud Jarl|聖職者&amp;ref(Nation/Sacred.jpg,nolink,25x25,Sacred);|&amp;ref(Nation/C_Gold.jpg,nolink,25x25,Gold);120&amp;ref(Nation/C_Resource.jpg,nolink,25x25,Resource);13&amp;ref(Nation/C_Command.jpg,nolink,25x25,Commander Point);1|&amp;ref(Nation/R_Fort.jpg,nolink,25x25,Land Fortress);|&amp;ref(Spell/P_Holy.jpg,nolink,25x25,Temple Needed);|&amp;ref(Nation/Squad.jpg,nolink,25x25,Squad);3&amp;ref(Nation/LivingLead.jpg,nolink,25x25,Leadership);80|14&amp;ref(Nation/Snow-Move.jpg,nolink,25x25,Snow Move);|
|~|&gt;|&gt;|&gt;|&gt;|&gt;|BGCOLOR(#F5F5F5):レベル1の聖職者。上位指揮官も兼任する|
|BGCOLOR(#F5F5F5):Vanabog|聖職者&amp;ref(Nation/Sacred.jpg,nolink,25x25,Sacred);|&amp;ref(Nation/C_Gold.jpg,nolink,25x25,Gold);335&amp;ref(Nation/C_Resource.jpg,nolink,25x25,Resource);20&amp;ref(Nation/C_Command.jpg,nolink,25x25,Commander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Leadership);15+&amp;ref(Nation/UndeadLead.jpg,nolink,25x25,Undead Leadership);35+|24&amp;ref(Nation/Stealthy.jpg,nolink,25x25,Stealthy (65));|
|~|&gt;|&gt;|&gt;|&gt;|&gt;|BGCOLOR(#F5F5F5):レベル2の聖職者。風死血などの魔法と高い指揮能力を持つ|
|BGCOLOR(#F5F5F5):Vyedma|魔術師|&amp;ref(Nation/C_Gold.jpg,nolink,25x25,Gold);135&amp;ref(Nation/C_Resource.jpg,nolink,25x25,Resource);2&amp;ref(Nation/C_Command.jpg,nolink,25x25,Commander Point);2|&amp;ref(Nation/R_Forest.jpg,nolink,25x25,Any Forest);|&amp;ref(Spell/P_Research.jpg,nolink,25x25,Lab Needed);|&amp;ref(Nation/Squad.jpg,nolink,25x25,Squad);1&amp;ref(Nation/LivingLead.jpg,nolink,25x25,Leadership);10+&amp;ref(Nation/MagicLead.jpg,nolink,25x25,Magic Leadership);20|16&amp;ref(Nation/Stealthy.jpg,nolink,25x25,Stealthy (40));|
|~|&gt;|&gt;|&gt;|&gt;|&gt;|BGCOLOR(#F5F5F5):水地緑などの魔法技能を持つ。研究は苦手|
|BGCOLOR(#F5F5F5):Vyedun|魔術師|&amp;ref(Nation/C_Gold.jpg,nolink,25x25,Gold);155&amp;ref(Nation/C_Resource.jpg,nolink,25x25,Resource);2&amp;ref(Nation/C_Command.jpg,nolink,25x25,Commander Point);2|&amp;ref(Nation/R_Forest.jpg,nolink,25x25,Any Forest);|&amp;ref(Spell/P_Research.jpg,nolink,25x25,Lab Needed);|&amp;ref(Nation/Squad.jpg,nolink,25x25,Squad);1&amp;ref(Nation/LivingLead.jpg,nolink,25x25,Leadership);15+&amp;ref(Nation/MagicLead.jpg,nolink,25x25,Magic Leadership);25|16&amp;ref(Nation/Stealthy.jpg,nolink,25x25,Stealthy (40));|
|~|&gt;|&gt;|&gt;|&gt;|&gt;|BGCOLOR(#F5F5F5):火風地緑などの魔法技能を持つ。やはり研究は不得意|
***兵士
|名称|種別|コスト|&gt;|雇用条件|指揮枠|行軍|
|BGCOLOR(#F5F5F5):Vanarusian Archer|射手|&amp;ref(Nation/C_Gold.jpg,nolink,25x25,Gold);10&amp;ref(Nation/C_Resource.jpg,nolink,25x25,Resource);5&amp;ref(Nation/C_Recruitment.jpg,nolink,25x25,Recruitment Point);9|&amp;ref(Nation/R_Fort.jpg,nolink,25x25,Land Fortress);||&amp;ref(Nation/LivingLead.jpg,nolink,25x25,Living);|14&amp;ref(Nation/Snow-Move.jpg,nolink,25x25,Snow Move);|
|~|&gt;|&gt;|&gt;|&gt;|&gt;|BGCOLOR(#F5F5F5):平凡な弓兵。Rus人らしく弱い冷気耐性は備える|
|BGCOLOR(#F5F5F5):Vanarusian Huskarl|歩兵|&amp;ref(Nation/C_Gold.jpg,nolink,25x25,Gold);10&amp;ref(Nation/C_Resource.jpg,nolink,25x25,Resource);12&amp;ref(Nation/C_Recruitment.jpg,nolink,25x25,Recruitment Point);9|&amp;ref(Nation/R_Fort.jpg,nolink,25x25,Land Fortress);||&amp;ref(Nation/LivingLead.jpg,nolink,25x25,Living);|12&amp;ref(Nation/Snow-Move.jpg,nolink,25x25,Snow Move);|
|~|&gt;|&gt;|&gt;|&gt;|&gt;|BGCOLOR(#F5F5F5):槍、投槍、盾を持つ歩兵。攻撃力は低いが迎撃で粘る|
|BGCOLOR(#F5F5F5):Vanarusian Huskarl|歩兵|&amp;ref(Nation/C_Gold.jpg,nolink,25x25,Gold);10&amp;ref(Nation/C_Resource.jpg,nolink,25x25,Resource);12&amp;ref(Nation/C_Recruitment.jpg,nolink,25x25,Recruitment Point);9|&amp;ref(Nation/R_Fort.jpg,nolink,25x25,Land Fortress);||&amp;ref(Nation/LivingLead.jpg,nolink,25x25,Living);|12&amp;ref(Nation/Snow-Move.jpg,nolink,25x25,Snow Move);|
|~|&gt;|&gt;|&gt;|&gt;|&gt;|BGCOLOR(#F5F5F5):斧、投槍、盾を持つ歩兵。迎撃されやすいが一撃が重い|
|BGCOLOR(#F5F5F5):Vanarusian Hirdman|歩兵|&amp;ref(Nation/C_Gold.jpg,nolink,25x25,Gold);12&amp;ref(Nation/C_Resource.jpg,nolink,25x25,Resource);17&amp;ref(Nation/C_Recruitment.jpg,nolink,25x25,Recruitment Point);14|&amp;ref(Nation/R_Fort.jpg,nolink,25x25,Land Fortress);||&amp;ref(Nation/LivingLead.jpg,nolink,25x25,Living);|12&amp;ref(Nation/Snow-Move.jpg,nolink,25x25,Snow Move);|
|~|&gt;|&gt;|&gt;|&gt;|&gt;|BGCOLOR(#F5F5F5):槍、投槍、盾を持つ歩兵。戦闘技能と防具がやや強化されている|
|BGCOLOR(#F5F5F5):Vanarusian Hirdman|歩兵|&amp;ref(Nation/C_Gold.jpg,nolink,25x25,Gold);12&amp;ref(Nation/C_Resource.jpg,nolink,25x25,Resource);17&amp;ref(Nation/C_Recruitment.jpg,nolink,25x25,Recruitment Point);14|&amp;ref(Nation/R_Fort.jpg,nolink,25x25,Land Fortress);||&amp;ref(Nation/LivingLead.jpg,nolink,25x25,Living);|12&amp;ref(Nation/Snow-Move.jpg,nolink,25x25,Snow Move);|
|~|&gt;|&gt;|&gt;|&gt;|&gt;|BGCOLOR(#F5F5F5):斧、投槍、盾を持つ歩兵。技量の向上で多少は信頼性が上がっている|
|BGCOLOR(#F5F5F5):Vanarusian Hirdman|歩兵|&amp;ref(Nation/C_Gold.jpg,nolink,25x25,Gold);12&amp;ref(Nation/C_Resource.jpg,nolink,25x25,Resource);19&amp;ref(Nation/C_Recruitment.jpg,nolink,25x25,Recruitment Point);14|&amp;ref(Nation/R_Fort.jpg,nolink,25x25,Land Fortress);||&amp;ref(Nation/LivingLead.jpg,nolink,25x25,Living);|12&amp;ref(Nation/Snow-Move.jpg,nolink,25x25,Snow Move);|
|~|&gt;|&gt;|&gt;|&gt;|&gt;|BGCOLOR(#F5F5F5):長剣、投槍、盾を持つ歩兵。最もバランスが良い性能|
|BGCOLOR(#F5F5F5):Vanarusian Berserker|歩兵|&amp;ref(Nation/C_Gold.jpg,nolink,25x25,Gold);15&amp;ref(Nation/C_Resource.jpg,nolink,25x25,Resource);17&amp;ref(Nation/C_Recruitment.jpg,nolink,25x25,Recruitment Point);21|&amp;ref(Nation/R_Fort.jpg,nolink,25x25,Land Fortress);||&amp;ref(Nation/LivingLead.jpg,nolink,25x25,Living);|12&amp;ref(Nation/Snow-Move.jpg,nolink,25x25,Snow Move);|
|~|&gt;|&gt;|&gt;|&gt;|&gt;|BGCOLOR(#F5F5F5):長剣と斧を持つ狂戦士。やや脆いが攻撃力は素晴らしい|
|BGCOLOR(#F5F5F5):Chud Hirdman|歩兵|&amp;ref(Nation/C_Gold.jpg,nolink,25x25,Gold);35&amp;ref(Nation/C_Resource.jpg,nolink,25x25,Resource);21&amp;ref(Nation/C_Recruitment.jpg,nolink,25x25,Recruitment Point);28|&amp;ref(Nation/R_Fort.jpg,nolink,25x25,Land Fortress);||&amp;ref(Nation/LivingLead.jpg,nolink,25x25,Living);|10&amp;ref(Nation/Snow-Move.jpg,nolink,25x25,Snow Move);|
|~|&gt;|&gt;|&gt;|&gt;|&gt;|BGCOLOR(#F5F5F5):長剣と斧を持つ重装狂戦士。優れた身体能力で暴れまわる|
|BGCOLOR(#F5F5F5):Oath-Bound|歩兵&amp;ref(Nation/Sacred.jpg,nolink,25x25,Sacred);|&amp;ref(Nation/C_Gold.jpg,nolink,25x25,Gold);35&amp;ref(Nation/C_Resource.jpg,nolink,25x25,Resource);22&amp;ref(Nation/C_Recruitment.jpg,nolink,25x25,Recruitment Point);25|&amp;ref(Nation/R_Capital.jpg,nolink,25x25,National Capital);|&amp;ref(Spell/P_Holy.jpg,nolink,25x25,Temple Needed);|&amp;ref(Nation/LivingLead.jpg,nolink,25x25,Living);|10&amp;ref(Nation/Stealthy.jpg,nolink,25x25,Stealthy (65));&amp;ref(Nation/Snow-Move.jpg,nolink,25x25,Snow Move);|
|~|&gt;|&gt;|&gt;|&gt;|&gt;|BGCOLOR(#F5F5F5):長剣と盾を持つ重歩兵。鏡像を纏い奇襲や護衛も得意とする|
|BGCOLOR(#F5F5F5):Chud Skinshifter|歩兵|&amp;ref(Nation/C_Gold.jpg,nolink,25x25,Gold);40&amp;ref(Nation/C_Resource.jpg,nolink,25x25,Resource);5&amp;ref(Nation/C_Recruitment.jpg,nolink,25x25,Recruitment Point);33|&amp;ref(Nation/R_Capital.jpg,nolink,25x25,National Capital);||&amp;ref(Nation/LivingLead.jpg,nolink,25x25,Living);|14&amp;ref(Nation/Snow-Move.jpg,nolink,25x25,Snow Move);|
|~|&gt;|&gt;|&gt;|&gt;|&gt;|BGCOLOR(#F5F5F5):戦斧を持つ軽装狂戦士。一度倒されても熊に変身し戦い続ける|
**守備隊
|種別|指揮官|兵士|備考|
|陸上下位|Vanarusian Herse|Vanarusian Huskarl:15　Vanarusian Archer:10|Huskarlは槍装備|
|陸上上位|Vanarusian Gode|Vanarusian Hirdman:15|Hirdmanは槍装備|
|陸上要塞|Vanarusian Herse|Vanarusian Archer:10||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|魔法土地|Novgård, Pine of Skulls|
|宝石収入|&amp;ref(Spell/V_Fire.jpg,nolink,25x25,Fire Gem);1&amp;ref(Spell/V_Air.jpg,nolink,25x25,Air Gem);2&amp;ref(Spell/V_Nature.jpg,nolink,25x25,Nature Gem);1&amp;ref(Spell/V_Death.jpg,nolink,25x25,Death Gem);1|
|特殊機能||
***魔法技能
|名称|雇用|固定魔力|変動魔力|研究力|特殊能力|
|Vanarusian Gode|&amp;ref(Nation/R_Fort.jpg,nolink,25x25,Land Fortress);|&amp;ref(Spell/P_Holy.jpg,nolink,25x25,Holy);1|||&amp;ref(Nation/Sacred.jpg,nolink,25x25,Sacred);|
|Vanarusian Sage|&amp;ref(Nation/R_Fort.jpg,nolink,25x25,Land Fortress);|&amp;ref(Spell/P_Air.jpg,nolink,25x25,Air);1|&amp;ref(Spell/P_Fire.jpg,nolink,25x25,Fire);&amp;ref(Spell/P_Air.jpg,nolink,25x25,Air);&amp;ref(Spell/P_Earth.jpg,nolink,25x25,Earth);&amp;ref(Spell/P_Nature.jpg,nolink,25x25,Nature);+1:100%&amp;br;&amp;ref(Spell/P_Air.jpg,nolink,25x25,Air);&amp;ref(Spell/P_Death.jpg,nolink,25x25,Death);&amp;ref(Spell/P_Blood.jpg,nolink,25x25,Blood);+1:100%|&amp;ref(Spell/P_Research.jpg,nolink,25x25,Research);15|&amp;ref(Nation/Adept-Researcher.jpg,nolink,25x25,Adept Researcher (+4));|
|Chud Jarl|&amp;ref(Nation/R_Fort.jpg,nolink,25x25,Land Fortress);|&amp;ref(Spell/P_Holy.jpg,nolink,25x25,Holy);1|||&amp;ref(Nation/Sacred.jpg,nolink,25x25,Sacred);|
|Vanabog|&amp;ref(Nation/R_Capital.jpg,nolink,25x25,National Capital);|&amp;ref(Spell/P_Air.jpg,nolink,25x25,Air);2&amp;ref(Spell/P_Death.jpg,nolink,25x25,Death);1&amp;ref(Spell/P_Blood.jpg,nolink,25x25,Blood);1&amp;ref(Spell/P_Holy.jpg,nolink,25x25,Holy);2|&amp;ref(Spell/P_Fire.jpg,nolink,25x25,Fire);&amp;ref(Spell/P_Air.jpg,nolink,25x25,Air);&amp;ref(Spell/P_Death.jpg,nolink,25x25,Death);&amp;ref(Spell/P_Blood.jpg,nolink,25x25,Blood);+1:100%&amp;br;&amp;ref(Spell/P_Fire.jpg,nolink,25x25,Fire);&amp;ref(Spell/P_Air.jpg,nolink,25x25,Air);&amp;ref(Spell/P_Death.jpg,nolink,25x25,Death);&amp;ref(Spell/P_Blood.jpg,nolink,25x25,Blood);+1:10%|&amp;ref(Spell/P_Research.jpg,nolink,25x25,Research);15+|&amp;ref(Nation/Sacred.jpg,nolink,25x25,Sacred);|
|Vyedma|&amp;ref(Nation/R_Forest.jpg,nolink,25x25,Any Forest);|&amp;ref(Spell/P_Water.jpg,nolink,25x25,Water);1&amp;ref(Spell/P_Earth.jpg,nolink,25x25,Earth);1&amp;ref(Spell/P_Nature.jpg,nolink,25x25,Nature);1|&amp;ref(Spell/P_Fire.jpg,nolink,25x25,Fire);&amp;ref(Spell/P_Air.jpg,nolink,25x25,Air);&amp;ref(Spell/P_Water.jpg,nolink,25x25,Water);&amp;ref(Spell/P_Nature.jpg,nolink,25x25,Nature);+1:100%|&amp;ref(Spell/P_Research.jpg,nolink,25x25,Research);11|&amp;ref(Nation/Inept-Researcher.jpg,nolink,25x25,Inept Researcher (-2));|
|Vyedun|&amp;ref(Nation/R_Forest.jpg,nolink,25x25,Any Forest);|&amp;ref(Spell/P_Fire.jpg,nolink,25x25,Fire);1&amp;ref(Spell/P_Air.jpg,nolink,25x25,Air);1&amp;ref(Spell/P_Earth.jpg,nolink,25x25,Earth);1&amp;ref(Spell/P_Nature.jpg,nolink,25x25,Nature);1|&amp;ref(Spell/P_Fire.jpg,nolink,25x25,Fire);&amp;ref(Spell/P_Air.jpg,nolink,25x25,Air);&amp;ref(Spell/P_Water.jpg,nolink,25x25,Water);&amp;ref(Spell/P_Nature.jpg,nolink,25x25,Nature);+1:100%|&amp;ref(Spell/P_Research.jpg,nolink,25x25,Research);13|&amp;ref(Nation/Inept-Researcher.jpg,nolink,25x25,Inept Researcher (-2));|
|Rusalka|&amp;ref(Item/Master-Ritualist.jpg,nolink,25x25,Ritual Spell);|&amp;ref(Spell/P_Water.jpg,nolink,25x25,Water);1&amp;ref(Spell/P_Death.jpg,nolink,25x25,Death);1||&amp;ref(Spell/P_Research.jpg,nolink,25x25,Research);9||
|Vodyanoy|&amp;ref(Item/Master-Ritualist.jpg,nolink,25x25,Ritual Spell);|&amp;ref(Spell/P_Water.jpg,nolink,25x25,Water);3&amp;ref(Spell/P_Nature.jpg,nolink,25x25,Nature);1||&amp;ref(Spell/P_Research.jpg,nolink,25x25,Research);13||
|Alkonost|&amp;ref(Item/Master-Ritualist.jpg,nolink,25x25,Ritual Spell);|&amp;ref(Spell/P_Holy.jpg,nolink,25x25,Holy);3|||&amp;ref(Nation/Sacred.jpg,nolink,25x25,Sacred);|
|Gamayun|&amp;ref(Item/Master-Ritualist.jpg,nolink,25x25,Ritual Spell);|&amp;ref(Spell/P_Air.jpg,nolink,25x25,Air);2&amp;ref(Spell/P_Astral.jpg,nolink,25x25,Astral);2&amp;ref(Spell/P_Holy.jpg,nolink,25x25,Holy);2||&amp;ref(Spell/P_Research.jpg,nolink,25x25,Research);19|&amp;ref(Nation/Adept-Researcher.jpg,nolink,25x25,Adept Researcher (+6));&amp;ref(Nation/Sacred.jpg,nolink,25x25,Sacred);|
|Beregina|&amp;ref(Item/Master-Ritualist.jpg,nolink,25x25,Ritual Spell);|&amp;ref(Spell/P_Water.jpg,nolink,25x25,Water);3&amp;ref(Spell/P_Earth.jpg,nolink,25x25,Earth);1&amp;ref(Spell/P_Nature.jpg,nolink,25x25,Nature);2||&amp;ref(Spell/P_Research.jpg,nolink,25x25,Research);17||
|Cloud Vila|&amp;ref(Item/Master-Ritualist.jpg,nolink,25x25,Ritual Spell);|&amp;ref(Spell/P_Air.jpg,nolink,25x25,Air);3&amp;ref(Spell/P_Astral.jpg,nolink,25x25,Astral);1&amp;ref(Spell/P_Nature.jpg,nolink,25x25,Nature);2||&amp;ref(Spell/P_Research.jpg,nolink,25x25,Research);17|&amp;ref(Nation/Healer.jpg,nolink,25x25,Healer (1));&amp;ref(Nation/Sacred.jpg,nolink,25x25,Sacred);|
|Mountain Vila|&amp;ref(Item/Master-Ritualist.jpg,nolink,25x25,Ritual Spell);|&amp;ref(Spell/P_Air.jpg,nolink,25x25,Air);2&amp;ref(Spell/P_Astral.jpg,nolink,25x25,Astral);1&amp;ref(Spell/P_Nature.jpg,nolink,25x25,Nature);3||&amp;ref(Spell/P_Research.jpg,nolink,25x25,Research);17|&amp;ref(Nation/Healer.jpg,nolink,25x25,Healer (2));&amp;ref(Nation/Sacred.jpg,nolink,25x25,Sacred);|
|Leshiy|&amp;ref(Item/Master-Ritualist.jpg,nolink,25x25,Ritual Spell);|&amp;ref(Spell/P_Air.jpg,nolink,25x25,Air);2&amp;ref(Spell/P_Water.jpg,nolink,25x25,Water);1&amp;ref(Spell/P_Earth.jpg,nolink,25x25,Earth);2&amp;ref(Spell/P_Nature.jpg,nolink,25x25,Nature);3+1||&amp;ref(Spell/P_Research.jpg,nolink,25x25,Research);23||
***固有呪文
|領域|名称|主系統|副系統|消費|使用場面|簡易分類|
|Conjuration Lv2|Summon Simargl|&amp;ref(Spell/P_Air.jpg,nolink,25x25,Air);1||&amp;ref(Spell/V_Air.jpg,nolink,25x25,Air Gem);1|儀式/陸上専用|兵士召喚|
|~|~|&gt;|&gt;|&gt;|&gt;|巡回を得意とする翼持つ犬Simarglを1体召喚します|
|Conjuration Lv3|Summon Firebird|&amp;ref(Spell/P_Fire.jpg,nolink,25x25,Fire);1|&amp;ref(Spell/P_Astral.jpg,nolink,25x25,Astral);1|&amp;ref(Spell/V_Fire.jpg,nolink,25x25,Fire Gem);2|儀式/陸上専用|兵士召喚|
|~|~|&gt;|&gt;|&gt;|&gt;|幸運を呼ぶ火の鳥Firebirdを1体召喚します|
|Conjuration Lv3|Contact Sirin|&amp;ref(Spell/P_Astral.jpg,nolink,25x25,Astral);2||&amp;ref(Spell/V_Astral.jpg,nolink,25x25,Astral Pearl);8|儀式/陸上専用|指揮官召喚|
|~|~|&gt;|&gt;|&gt;|&gt;|敵を誘惑する半人半鳥Sirinを召喚します|
|Conjuration Lv3|Sloth of Bears|&amp;ref(Spell/P_Nature.jpg,nolink,25x25,Nature);2||&amp;ref(Spell/V_Nature.jpg,nolink,25x25,Nature Gem);10|儀式/陸上専用|兵士召喚|
|~|~|&gt;|&gt;|&gt;|&gt;|強靭なGreat Bearを10+体召喚します|
|Conjuration Lv4|Summon Rusalka|&amp;ref(Spell/P_Water.jpg,nolink,25x25,Water);1|&amp;ref(Spell/P_Death.jpg,nolink,25x25,Death);1|&amp;ref(Spell/V_Water.jpg,nolink,25x25,Water Gem);16|儀式/陸上専用|指揮官召喚|
|~|~|&gt;|&gt;|&gt;|&gt;|溺死した少女の霊Rusalkaを召喚します|
|Conjuration Lv4|Send Vodyanoy|&amp;ref(Spell/P_Water.jpg,nolink,25x25,Water);2||&amp;ref(Spell/V_Water.jpg,nolink,25x25,Water Gem);20|儀式/水陸両用|遠隔召喚|
|~|~|&gt;|&gt;|&gt;|&gt;|指定した海中の州に水の精Vodyanoyを召喚します|
|Conjuration Lv4|Contact Alkonost|&amp;ref(Spell/P_Astral.jpg,nolink,25x25,Astral);2||&amp;ref(Spell/V_Astral.jpg,nolink,25x25,Astral Pearl);15|儀式/陸上専用|指揮官召喚|
|~|~|&gt;|&gt;|&gt;|&gt;|高位聖職者である半人半鳥Alkonostを召喚します|
|Conjuration Lv4|Summon Likho|&amp;ref(Spell/P_Death.jpg,nolink,25x25,Death);1||&amp;ref(Spell/V_Death.jpg,nolink,25x25,Death Gem);10|儀式/陸上専用|指揮官召喚|
|~|~|&gt;|&gt;|&gt;|&gt;|不幸と不安を招く老婆Likhoを召喚します|
|Conjuration Lv4|Awaken Draugar|&amp;ref(Spell/P_Death.jpg,nolink,25x25,Death);2||&amp;ref(Spell/V_Death.jpg,nolink,25x25,Death Gem);12|儀式/陸上専用|兵士召喚|
|~|~|&gt;|&gt;|&gt;|&gt;|傷付くと巨大化するVanの歩く屍Draugを3体召喚します|
|Conjuration Lv5|Summon Zmey|&amp;ref(Spell/P_Fire.jpg,nolink,25x25,Fire);2||&amp;ref(Spell/V_Fire.jpg,nolink,25x25,Fire Gem);8|儀式/陸上専用|兵士召喚|
|~|~|&gt;|&gt;|&gt;|&gt;|炎を吐く多頭の下等竜Zmeyを1体召喚します|
|Conjuration Lv5|Send Lady Midday|&amp;ref(Spell/P_Air.jpg,nolink,25x25,Air);1|&amp;ref(Spell/P_Death.jpg,nolink,25x25,Death);1|&amp;ref(Spell/V_Air.jpg,nolink,25x25,Air Gem);10|儀式/陸上専用|遠隔召喚|
|~|~|&gt;|&gt;|&gt;|&gt;|指定した州に暗殺者Lady Middayを潜伏状態で召喚します|
|Conjuration Lv5|Send Bukavac|&amp;ref(Spell/P_Water.jpg,nolink,25x25,Water);4||&amp;ref(Spell/V_Water.jpg,nolink,25x25,Water Gem);5|儀式/水陸両用|襲撃派遣|
|~|~|&gt;|&gt;|&gt;|&gt;|指定した海中の州をBukavac1体が襲撃します|
|Conjuration Lv5|Contact Gamayun|&amp;ref(Spell/P_Astral.jpg,nolink,25x25,Astral);3||&amp;ref(Spell/V_Astral.jpg,nolink,25x25,Astral Pearl);25|儀式/陸上専用|指揮官召喚|
|~|~|&gt;|&gt;|&gt;|&gt;|半人半鳥の賢者Gamayunを召喚します|
|Conjuration Lv6|Contact Beregina|&amp;ref(Spell/P_Water.jpg,nolink,25x25,Water);3|&amp;ref(Spell/P_Earth.jpg,nolink,25x25,Earth);1|&amp;ref(Spell/V_Water.jpg,nolink,25x25,Water Gem);35|儀式/水陸両用|指揮官召喚|
|~|~|&gt;|&gt;|&gt;|&gt;|岸辺の精霊Bereginaを召喚します|
|Conjuration Lv7|Contact Cloud Vila|&amp;ref(Spell/P_Air.jpg,nolink,25x25,Air);4||&amp;ref(Spell/V_Air.jpg,nolink,25x25,Air Gem);40|儀式/山地限定|指揮官召喚|
|~|~|&gt;|&gt;|&gt;|&gt;|飛行する強力な雲の精霊Cloud Vilaを召喚します|
|Conjuration Lv7|Contact Mountain Vila|&amp;ref(Spell/P_Nature.jpg,nolink,25x25,Nature);4||&amp;ref(Spell/V_Nature.jpg,nolink,25x25,Nature Gem);40|儀式/山地限定|指揮官召喚|
|~|~|&gt;|&gt;|&gt;|&gt;|治療術を持つ強力な山の精霊Mountain Vilaを召喚します|
|Conjuration Lv8|Contact Leshiy|&amp;ref(Spell/P_Nature.jpg,nolink,25x25,Nature);6||&amp;ref(Spell/V_Nature.jpg,nolink,25x25,Nature Gem);60|儀式/森林限定|指揮官召喚|
|~|~|&gt;|&gt;|&gt;|&gt;|森林でのみ強大な力を振るうLeshiyを召喚します|
***固有アイテム
なし
**聖職
***支配圏特殊効果
なし
***聖職者特殊能力
なし
</v>
      </c>
    </row>
    <row r="57" spans="1:29" x14ac:dyDescent="0.15">
      <c r="A57" t="s">
        <v>2969</v>
      </c>
      <c r="B57" t="s">
        <v>3003</v>
      </c>
      <c r="C57" t="s">
        <v>3004</v>
      </c>
      <c r="D57" t="s">
        <v>3094</v>
      </c>
      <c r="E57" s="10" t="s">
        <v>11203</v>
      </c>
      <c r="F57" s="10" t="s">
        <v>11204</v>
      </c>
      <c r="H57" s="10" t="s">
        <v>11205</v>
      </c>
      <c r="L57" t="s">
        <v>11206</v>
      </c>
      <c r="M57" t="s">
        <v>11207</v>
      </c>
      <c r="O57">
        <v>3</v>
      </c>
      <c r="S57">
        <v>500</v>
      </c>
      <c r="U57">
        <v>400</v>
      </c>
      <c r="W57" t="s">
        <v>11208</v>
      </c>
      <c r="X57" t="s">
        <v>11209</v>
      </c>
      <c r="Z57" t="str">
        <f t="shared" si="0"/>
        <v>|BGCOLOR(#FDFDFD):[[&amp;ref(Bandar-Log.jpg,nolink,50x65,Bandar Log, Land of the Apes);&gt;./Bandar Log]]</v>
      </c>
      <c r="AA57" t="str">
        <f t="shared" ca="1" si="3"/>
        <v>|BGCOLOR(#FAEBD7):[[''Bandar Log''&gt;./Bandar Log]]</v>
      </c>
      <c r="AB57"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v>
      </c>
      <c r="AC57" t="str">
        <f ca="1">CONCATENATE("*",B57,", ",C57,CHAR(10),E57,CHAR(10),"**国勢",CHAR(10),"|種族|",F57,"|",CHAR(10),"|経済|",G57,"|",CHAR(10),"|気候|",IF(H57&lt;&gt;"",REPT(SUBSTITUTE(SUBSTITUTE(LEFT(H57,4),"Heat","&amp;ref(Spell/S_Heat.jpg,nolink,25x25,Heat);"),"Cold","&amp;ref(Spell/S_Cold.jpg,nolink,25x25,Cold);"),RIGHT(H57,1)),""),"|",CHAR(10),"|祝福|",SUBSTITUTE(SUBSTITUTE(SUBSTITUTE(SUBSTITUTE(SUBSTITUTE(SUBSTITUTE(SUBSTITUTE(SUBSTITUTE(J57,"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57&amp;" "&amp;B57&amp;" 指揮官 S",Troops!$A:$A,0)&amp;":AJ"&amp;MATCH(A57&amp;" "&amp;B57&amp;" 指揮官 E",Troops!$A:$A,0))),myConcat(INDIRECT("Troops!AJ"&amp;MATCH(A57&amp;" "&amp;B57&amp;" 指揮官 S",Troops!$A:$A,0)))),CHAR(10),"***兵士",CHAR(10),"|名称|種別|コスト|&gt;|雇用条件|指揮枠|行軍|",CHAR(10),IFERROR(myConcat(INDIRECT("Troops!AJ"&amp;MATCH(A57&amp;" "&amp;B57&amp;" 兵士 S",Troops!$A:$A,0)&amp;":AJ"&amp;MATCH(A57&amp;" "&amp;B57&amp;" 兵士 E",Troops!$A:$A,0))),myConcat(INDIRECT("Troops!AJ"&amp;MATCH(A57&amp;" "&amp;B57&amp;" 指揮官 S",Troops!$A:$A,0)))),"**守備隊",CHAR(10),"|種別|指揮官|兵士|備考|",CHAR(10),IFERROR(myConcat(INDIRECT("Defence!H"&amp;MATCH(A57&amp;" "&amp;B57&amp;" S",Defence!$A:$A,0)&amp;":H"&amp;MATCH(A57&amp;" "&amp;B57&amp;" E",Defence!$A:$A,0))),myConcat(INDIRECT("Defence!H"&amp;MATCH(A57&amp;" "&amp;B57&amp;" S",Defence!$A:$A,0)))),CHAR(10),"**建造物",CHAR(10),"***首都要塞",CHAR(10),"|名称|管理力|指揮官雇用|兵士雇用|食糧庫|守備隊倍率|防壁強度|",CHAR(10),VLOOKUP(L57,Fort!$D:$M,10,FALSE),CHAR(10),"***陸上要塞",CHAR(10),"|名称|建造費|工期|管理力|指揮官雇用|兵士雇用|食糧庫|守備隊倍率|防壁強度|",CHAR(10),IF(R57="",IFERROR(myConcat(INDIRECT("Fort!N"&amp;MATCH(M57&amp;"1",Fort!$A:$A,0)&amp;":N"&amp;MATCH(M57&amp;O57,Fort!$A:$A,0))),myConcat(INDIRECT("Fort!N"&amp;MATCH(N57&amp;"1",Fort!$A:$A,0)))),IFERROR(myConcat(INDIRECT("Fort!O"&amp;MATCH(M57&amp;"1",Fort!$A:$A,0)&amp;":O"&amp;MATCH(M57&amp;O57,Fort!$A:$A,0))),myConcat(INDIRECT("Fort!O"&amp;MATCH(N57&amp;"1",Fort!$A:$A,0))))),CHAR(10),"***水中要塞",CHAR(10),IF(R57="",IFERROR("|名称|建造費|工期|管理力|指揮官雇用|兵士雇用|食糧庫|守備隊倍率|防壁強度|"&amp;CHAR(10)&amp;IFERROR(myConcat(INDIRECT("Fort!N"&amp;MATCH(N57&amp;"1",Fort!$A:$A,0)&amp;":N"&amp;MATCH(N57&amp;P57,Fort!$A:$A,0))),myConcat(INDIRECT("Fort!N"&amp;MATCH(N57&amp;"1",Fort!$A:$A,0)))),"建造不可"),IFERROR("|名称|建造費|工期|管理力|指揮官雇用|兵士雇用|食糧庫|守備隊倍率|防壁強度|"&amp;CHAR(10)&amp;IFERROR(myConcat(INDIRECT("Fort!O"&amp;MATCH(N57&amp;"1",Fort!$A:$A,0)&amp;":O"&amp;MATCH(N57&amp;P57,Fort!$A:$A,0))),myConcat(INDIRECT("Fort!O"&amp;MATCH(N57&amp;"1",Fort!$A:$A,0)))),"建造不可")),CHAR(10),"***研究所と寺院",CHAR(10),"|設備|費用|特殊効果|",CHAR(10),"|研究所|",IF(S57&lt;&gt;500,"''"&amp;S57&amp;"''",S57),"|",T57,"|",CHAR(10),"|寺院|",IF(U57&lt;&gt;400,"''"&amp;U57&amp;"''",U57),"|",V57,"|",CHAR(10),"**魔法",CHAR(10),"***魔法資源",CHAR(10),"|魔法土地|",W57,"|",CHAR(10),"|宝石収入|",SUBSTITUTE(SUBSTITUTE(SUBSTITUTE(SUBSTITUTE(SUBSTITUTE(SUBSTITUTE(SUBSTITUTE(SUBSTITUTE(X57,"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Slave);"),"|",CHAR(10),"|特殊機能|",Y57,"|",CHAR(10),"***魔法技能",CHAR(10),"|名称|雇用|固定魔力|変動魔力|研究力|特殊能力|",CHAR(10),IFERROR(myConcat(INDIRECT("MagicSkill!AM"&amp;MATCH(A57&amp;" "&amp;B57&amp;" S",MagicSkill!$A:$A,0)&amp;":AM"&amp;MATCH(A57&amp;" "&amp;B57&amp;" E",MagicSkill!$A:$A,0))),myConcat(INDIRECT("MagicSkill!AM"&amp;MATCH(A57&amp;" "&amp;B57&amp;" S",MagicSkill!$A:$A,0)))),CHAR(10),"***固有呪文",CHAR(10),IFERROR(CHAR(10)&amp;"|領域|名称|主系統|副系統|消費|使用場面|簡易分類|"&amp;CHAR(10)&amp;IFERROR(myConcat(INDIRECT("NationalSpellWork!E"&amp;MATCH(A57&amp;" "&amp;B57&amp;" S",NationalSpellWork!$A:$A,0)&amp;":E"&amp;MATCH(A57&amp;" "&amp;B57&amp;" E",NationalSpellWork!$A:$A,0))),myConcat(INDIRECT("NationalSpellWork!E"&amp;MATCH(A57&amp;" "&amp;B57&amp;" S",NationalSpellWork!$A:$A,0)))),"なし"),CHAR(10),"***固有アイテム",CHAR(10),IFERROR(IFERROR(myConcat(INDIRECT("NationalItemWork!E"&amp;MATCH(A57&amp;" "&amp;B57&amp;" S",NationalItemWork!$A:$A,0)&amp;":E"&amp;MATCH(A57&amp;" "&amp;B57&amp;" E",NationalItemWork!$A:$A,0))),myConcat(INDIRECT("NationalItemWork!E"&amp;MATCH(A57&amp;" "&amp;B57&amp;" S",NationalItemWork!$A:$A,0)))),"なし"),CHAR(10),"**聖職",CHAR(10),"***支配圏特殊効果",CHAR(10),IF(I57&lt;&gt;"",I57,"なし"),CHAR(10),"***聖職者特殊能力",CHAR(10),IF(K57&lt;&gt;"",K57,"なし"),CHAR(10))</f>
        <v xml:space="preserve">*Bandar Log, Land of the Apes
Bandarの国の密林には、異様な聡明さを持つ類人猿が現れました。
半神らの影響の下で、類人猿は知性を発達させ、文化を身に着けていきました。
Bandar Logのかつての統治者らが、その天上の領域へと帰っていくと、類人猿たちは指導者なしに取り残されました。
軍事的で階層的な社会は、大柄な類人猿Bandarを頂点として形成されました。
しかし、かつての主の影響は忘れ去られることはなく、より優れた知性と魔力に恵まれた白き者たちは、その影響力と地位を保つことができました。
Bandar Logは分断された社会です。
小さなMarkataは、社会の底辺にあります。
人間大の類人猿Vanaraは、最も一般的な存在です。
大柄な類人猿Bandarは社会の大部分を支配し、軍を構成します。
神聖なる白き者たちは、賢者、聖職者、そして聖戦士として訓練されます。
**国勢
|種族|類人猿|
|経済||
|気候|&amp;ref(Spell/S_Heat.jpg,nolink,25x25,Heat);&amp;ref(Spell/S_Heat.jpg,nolink,25x25,Heat);|
|祝福||
**正規軍
***指揮官
|名称|種別|コスト|&gt;|雇用条件|指揮能力|行軍|
|BGCOLOR(#F5F5F5):Markata Scout|斥候|&amp;ref(Nation/C_Gold.jpg,nolink,25x25,Gold);20&amp;ref(Nation/C_Resource.jpg,nolink,25x25,Resource);1&amp;ref(Nation/C_Command.jpg,nolink,25x25,Commander Point);1|&amp;ref(Nation/R_Fort.jpg,nolink,25x25,Land Fortress);|||16&amp;ref(Nation/Stealthy.jpg,nolink,25x25,Stealthy (60));&amp;ref(Nation/Forest-Survival.jpg,nolink,25x25,Forest Survival);&amp;ref(Nation/Mountain-Survival.jpg,nolink,25x25,Mountain Survival);|
|~|&gt;|&gt;|&gt;|&gt;|&gt;|BGCOLOR(#F5F5F5):安価で隠れるのも上手い斥候。移動も早め|
|BGCOLOR(#F5F5F5):Atavi Chieftain|指揮官|&amp;ref(Nation/C_Gold.jpg,nolink,25x25,Gold);40&amp;ref(Nation/C_Resource.jpg,nolink,25x25,Resource);8&amp;ref(Nation/C_Command.jpg,nolink,25x25,Commander Point);1|&amp;ref(Nation/R_Fort.jpg,nolink,25x25,Land Fortress);&amp;ref(Nation/R_Forest.jpg,nolink,25x25,Any Forest);||&amp;ref(Nation/Squad.jpg,nolink,25x25,Squad);2&amp;ref(Nation/LivingLead.jpg,nolink,25x25,Leadership);40|16&amp;ref(Nation/Stealthy.jpg,nolink,25x25,Stealthy (40));&amp;ref(Nation/Forest-Survival.jpg,nolink,25x25,Forest Survival);|
|~|&gt;|&gt;|&gt;|&gt;|&gt;|BGCOLOR(#F5F5F5):隠密行動可能な指揮官。鎧がなく脆い|
|BGCOLOR(#F5F5F5):Vanara Captain|指揮官|&amp;ref(Nation/C_Gold.jpg,nolink,25x25,Gold);35&amp;ref(Nation/C_Resource.jpg,nolink,25x25,Resource);17&amp;ref(Nation/C_Command.jpg,nolink,25x25,Commander Point);1|&amp;ref(Nation/R_Fort.jpg,nolink,25x25,Land Fortress);||&amp;ref(Nation/Squad.jpg,nolink,25x25,Squad);2&amp;ref(Nation/LivingLead.jpg,nolink,25x25,Leadership);60|12&amp;ref(Nation/Forest-Survival.jpg,nolink,25x25,Forest Survival);|
|~|&gt;|&gt;|&gt;|&gt;|&gt;|BGCOLOR(#F5F5F5):標準的な指揮官。真っ当な装備だが隠れることはできない|
|BGCOLOR(#F5F5F5):Bandar Commander|指揮官|&amp;ref(Nation/C_Gold.jpg,nolink,25x25,Gold);75&amp;ref(Nation/C_Resource.jpg,nolink,25x25,Resource);25&amp;ref(Nation/C_Command.jpg,nolink,25x25,Commander Point);1|&amp;ref(Nation/R_Fort.jpg,nolink,25x25,Land Fortress);||&amp;ref(Nation/Squad.jpg,nolink,25x25,Squad);3&amp;ref(Nation/LivingLead.jpg,nolink,25x25,Leadership);80|10&amp;ref(Nation/Forest-Survival.jpg,nolink,25x25,Forest Survival);|
|~|&gt;|&gt;|&gt;|&gt;|&gt;|BGCOLOR(#F5F5F5):上位指揮官。体格も大きく丈夫|
|BGCOLOR(#F5F5F5):Bandar Noble|指揮官|&amp;ref(Nation/C_Gold.jpg,nolink,25x25,Gold);115&amp;ref(Nation/C_Resource.jpg,nolink,25x25,Resource);22&amp;ref(Nation/C_Command.jpg,nolink,25x25,Commander Point);2|&amp;ref(Nation/R_Fort.jpg,nolink,25x25,Land Fortress);||&amp;ref(Nation/Squad.jpg,nolink,25x25,Squad);4&amp;ref(Nation/LivingLead.jpg,nolink,25x25,Leadership);120|10&amp;ref(Nation/Forest-Survival.jpg,nolink,25x25,Forest Survival);|
|~|&gt;|&gt;|&gt;|&gt;|&gt;|BGCOLOR(#F5F5F5):最上位指揮官。小盾すら持っておらず流れ弾にやや弱い|
|BGCOLOR(#F5F5F5):Brahmin|聖職者&amp;ref(Nation/Sacred.jpg,nolink,25x25,Sacred);|&amp;ref(Nation/C_Gold.jpg,nolink,25x25,Gold);45&amp;ref(Nation/C_Resource.jpg,nolink,25x25,Resource);2&amp;ref(Nation/C_Command.jpg,nolink,25x25,Commander Point);1|&amp;ref(Nation/R_Fort.jpg,nolink,25x25,Land Fortress);|&amp;ref(Spell/P_Holy.jpg,nolink,25x25,Temple Needed);|&amp;ref(Nation/Squad.jpg,nolink,25x25,Squad);1&amp;ref(Nation/LivingLead.jpg,nolink,25x25,Leadership);10|16&amp;ref(Nation/Forest-Survival.jpg,nolink,25x25,Forest Survival);|
|~|&gt;|&gt;|&gt;|&gt;|&gt;|BGCOLOR(#F5F5F5):レベル1の聖職者。猿の行軍速度と森林適応は便利|
|BGCOLOR(#F5F5F5):Yogi|魔術師&amp;ref(Nation/Sacred.jpg,nolink,25x25,Sacred);|&amp;ref(Nation/C_Gold.jpg,nolink,25x25,Gold);55&amp;ref(Nation/C_Resource.jpg,nolink,25x25,Resource);1&amp;ref(Nation/C_Command.jpg,nolink,25x25,Commander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Leadership);10|16&amp;ref(Nation/Forest-Survival.jpg,nolink,25x25,Forest Survival);|
|~|&gt;|&gt;|&gt;|&gt;|&gt;|BGCOLOR(#F5F5F5):星魔法を持つ。白き猿は経験次第で死後に転生する|
|BGCOLOR(#F5F5F5):Guru|魔術師&amp;ref(Nation/Sacred.jpg,nolink,25x25,Sacred);|&amp;ref(Nation/C_Gold.jpg,nolink,25x25,Gold);160&amp;ref(Nation/C_Resource.jpg,nolink,25x25,Resource);1&amp;ref(Nation/C_Command.jpg,nolink,25x25,Commander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Leadership);25|10&amp;ref(Nation/Forest-Survival.jpg,nolink,25x25,Forest Survival);|
|~|&gt;|&gt;|&gt;|&gt;|&gt;|BGCOLOR(#F5F5F5):星と緑魔法を持つ。戦闘時の移動が極端に遅い|
|BGCOLOR(#F5F5F5):Rishi|魔術師&amp;ref(Nation/Sacred.jpg,nolink,25x25,Sacred);|&amp;ref(Nation/C_Gold.jpg,nolink,25x25,Gold);320&amp;ref(Nation/C_Resource.jpg,nolink,25x25,Resource);1&amp;ref(Nation/C_Command.jpg,nolink,25x25,Commander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Leadership);45+|14&amp;ref(Nation/Floating.jpg,nolink,25x25,Floating);&amp;ref(Nation/Forest-Survival.jpg,nolink,25x25,Forest Survival);|
|~|&gt;|&gt;|&gt;|&gt;|&gt;|BGCOLOR(#F5F5F5):星や緑などの魔法を持つ。浮遊しており地震などに強い|
***兵士
|名称|種別|コスト|&gt;|雇用条件|指揮枠|行軍|
|BGCOLOR(#F5F5F5):Markata|歩兵|&amp;ref(Nation/C_Gold.jpg,nolink,25x25,Gold);5&amp;ref(Nation/C_Resource.jpg,nolink,25x25,Resource);1&amp;ref(Nation/C_Recruitment.jpg,nolink,25x25,Recruitment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|~|&gt;|&gt;|&gt;|&gt;|&gt;|BGCOLOR(#F5F5F5):棍棒と小石を持つ小猿。感動的に弱いが数で敵を煩わせる|
|BGCOLOR(#F5F5F5):Markata Archer|射手|&amp;ref(Nation/C_Gold.jpg,nolink,25x25,Gold);5&amp;ref(Nation/C_Resource.jpg,nolink,25x25,Resource);2&amp;ref(Nation/C_Recruitment.jpg,nolink,25x25,Recruitment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|~|&gt;|&gt;|&gt;|&gt;|&gt;|BGCOLOR(#F5F5F5):小猿の弓兵。狙いは雑で威力も低く標的も決められないが数は出る|
|BGCOLOR(#F5F5F5):Atavi Archer|射手|&amp;ref(Nation/C_Gold.jpg,nolink,25x25,Gold);7&amp;ref(Nation/C_Resource.jpg,nolink,25x25,Resource);3&amp;ref(Nation/C_Recruitment.jpg,nolink,25x25,Recruitment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|~|&gt;|&gt;|&gt;|&gt;|&gt;|BGCOLOR(#F5F5F5):森の猿の弓兵。防具はないが隠密行動可能で安価|
|BGCOLOR(#F5F5F5):Atavi Infantry|歩兵|&amp;ref(Nation/C_Gold.jpg,nolink,25x25,Gold);7&amp;ref(Nation/C_Resource.jpg,nolink,25x25,Resource);3&amp;ref(Nation/C_Recruitment.jpg,nolink,25x25,Recruitment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|~|&gt;|&gt;|&gt;|&gt;|&gt;|BGCOLOR(#F5F5F5):棍棒、小石、小盾を持つ軽歩兵。鎧がなく脆いが安価|
|BGCOLOR(#F5F5F5):Vanara Archer|射手|&amp;ref(Nation/C_Gold.jpg,nolink,25x25,Gold);8&amp;ref(Nation/C_Resource.jpg,nolink,25x25,Resource);14&amp;ref(Nation/C_Recruitment.jpg,nolink,25x25,Recruitment Point);6|&amp;ref(Nation/R_Fort.jpg,nolink,25x25,Land Fortress);||&amp;ref(Nation/LivingLead.jpg,nolink,25x25,Living);&amp;ref(Nation/Animal.jpg,nolink,25x25,Animal);|10&amp;ref(Nation/Forest-Survival.jpg,nolink,25x25,Forest Survival);|
|~|&gt;|&gt;|&gt;|&gt;|&gt;|BGCOLOR(#F5F5F5):猿の弓兵。防具を着ており反撃に耐えやすい|
|BGCOLOR(#F5F5F5):Vanara Chakram Thrower|歩兵|&amp;ref(Nation/C_Gold.jpg,nolink,25x25,Gold);8&amp;ref(Nation/C_Resource.jpg,nolink,25x25,Resource);15&amp;ref(Nation/C_Recruitment.jpg,nolink,25x25,Recruitment Point);6|&amp;ref(Nation/R_Fort.jpg,nolink,25x25,Land Fortress);||&amp;ref(Nation/LivingLead.jpg,nolink,25x25,Living);&amp;ref(Nation/Animal.jpg,nolink,25x25,Animal);|10&amp;ref(Nation/Forest-Survival.jpg,nolink,25x25,Forest Survival);|
|~|&gt;|&gt;|&gt;|&gt;|&gt;|BGCOLOR(#F5F5F5):棍棒と戦輪を持つ歩兵。戦輪は珍しい切断属性の飛び道具|
|BGCOLOR(#F5F5F5):Vanara Infantry|歩兵|&amp;ref(Nation/C_Gold.jpg,nolink,25x25,Gold);8&amp;ref(Nation/C_Resource.jpg,nolink,25x25,Resource);14&amp;ref(Nation/C_Recruitment.jpg,nolink,25x25,Recruitment Point);6|&amp;ref(Nation/R_Fort.jpg,nolink,25x25,Land Fortress);||&amp;ref(Nation/LivingLead.jpg,nolink,25x25,Living);&amp;ref(Nation/Animal.jpg,nolink,25x25,Animal);|10&amp;ref(Nation/Forest-Survival.jpg,nolink,25x25,Forest Survival);|
|~|&gt;|&gt;|&gt;|&gt;|&gt;|BGCOLOR(#F5F5F5):棍棒と小盾を持つ歩兵。やや臆病だが値段のわりには優秀|
|BGCOLOR(#F5F5F5):Vanara Swordsman|歩兵|&amp;ref(Nation/C_Gold.jpg,nolink,25x25,Gold);11&amp;ref(Nation/C_Resource.jpg,nolink,25x25,Resource);17&amp;ref(Nation/C_Recruitment.jpg,nolink,25x25,Recruitment Point);13|&amp;ref(Nation/R_Fort.jpg,nolink,25x25,Land Fortress);||&amp;ref(Nation/LivingLead.jpg,nolink,25x25,Living);&amp;ref(Nation/Animal.jpg,nolink,25x25,Animal);|10&amp;ref(Nation/Forest-Survival.jpg,nolink,25x25,Forest Survival);|
|~|&gt;|&gt;|&gt;|&gt;|&gt;|BGCOLOR(#F5F5F5):曲刀と小盾を持つ歩兵。戦闘技能と士気が向上している|
|BGCOLOR(#F5F5F5):Light Bander Archer|射手|&amp;ref(Nation/C_Gold.jpg,nolink,25x25,Gold);16&amp;ref(Nation/C_Resource.jpg,nolink,25x25,Resource);7&amp;ref(Nation/C_Recruitment.jpg,nolink,25x25,Recruitment Point);9|&amp;ref(Nation/R_Fort.jpg,nolink,25x25,Land Fortress);||&amp;ref(Nation/LivingLead.jpg,nolink,25x25,Living);&amp;ref(Nation/Animal.jpg,nolink,25x25,Animal);|12&amp;ref(Nation/Forest-Survival.jpg,nolink,25x25,Forest Survival);|
|~|&gt;|&gt;|&gt;|&gt;|&gt;|BGCOLOR(#F5F5F5):長弓を使う大猿の弓兵。狙いは下手だが威力は高い|
|BGCOLOR(#F5F5F5):Bandar Archer|射手|&amp;ref(Nation/C_Gold.jpg,nolink,25x25,Gold);16&amp;ref(Nation/C_Resource.jpg,nolink,25x25,Resource);23&amp;ref(Nation/C_Recruitment.jpg,nolink,25x25,Recruitment Point);9|&amp;ref(Nation/R_Fort.jpg,nolink,25x25,Land Fortress);||&amp;ref(Nation/LivingLead.jpg,nolink,25x25,Living);&amp;ref(Nation/Animal.jpg,nolink,25x25,Animal);|8&amp;ref(Nation/Forest-Survival.jpg,nolink,25x25,Forest Survival);|
|~|&gt;|&gt;|&gt;|&gt;|&gt;|BGCOLOR(#F5F5F5):防具を着た長弓兵。元の丈夫さもあって反撃によく耐える|
|BGCOLOR(#F5F5F5):Light Bandar Warrior|歩兵|&amp;ref(Nation/C_Gold.jpg,nolink,25x25,Gold);16&amp;ref(Nation/C_Resource.jpg,nolink,25x25,Resource);13&amp;ref(Nation/C_Recruitment.jpg,nolink,25x25,Recruitment Point);9|&amp;ref(Nation/R_Fort.jpg,nolink,25x25,Land Fortress);||&amp;ref(Nation/LivingLead.jpg,nolink,25x25,Living);&amp;ref(Nation/Animal.jpg,nolink,25x25,Animal);|10&amp;ref(Nation/Forest-Survival.jpg,nolink,25x25,Forest Survival);|
|~|&gt;|&gt;|&gt;|&gt;|&gt;|BGCOLOR(#F5F5F5):棍棒、小石、小盾を持つ歩兵。大猿は強靭だが数で押されがち|
|BGCOLOR(#F5F5F5):Bandar Warrior|歩兵|&amp;ref(Nation/C_Gold.jpg,nolink,25x25,Gold);16&amp;ref(Nation/C_Resource.jpg,nolink,25x25,Resource);20&amp;ref(Nation/C_Recruitment.jpg,nolink,25x25,Recruitment Point);9|&amp;ref(Nation/R_Fort.jpg,nolink,25x25,Land Fortress);||&amp;ref(Nation/LivingLead.jpg,nolink,25x25,Living);&amp;ref(Nation/Animal.jpg,nolink,25x25,Animal);|8&amp;ref(Nation/Forest-Survival.jpg,nolink,25x25,Forest Survival);|
|~|&gt;|&gt;|&gt;|&gt;|&gt;|BGCOLOR(#F5F5F5):鉄棒を持つ重歩兵。その豪腕から繰り出される一撃は強烈|
|BGCOLOR(#F5F5F5):Bandar Warrior|歩兵|&amp;ref(Nation/C_Gold.jpg,nolink,25x25,Gold);16&amp;ref(Nation/C_Resource.jpg,nolink,25x25,Resource);20&amp;ref(Nation/C_Recruitment.jpg,nolink,25x25,Recruitment Point);9|&amp;ref(Nation/R_Fort.jpg,nolink,25x25,Land Fortress);||&amp;ref(Nation/LivingLead.jpg,nolink,25x25,Living);&amp;ref(Nation/Animal.jpg,nolink,25x25,Animal);|8&amp;ref(Nation/Forest-Survival.jpg,nolink,25x25,Forest Survival);|
|~|&gt;|&gt;|&gt;|&gt;|&gt;|BGCOLOR(#F5F5F5):棍棒と小盾を持つ重歩兵。小盾のおかげで射撃に多少強い|
|BGCOLOR(#F5F5F5):Royal Swordsman|歩兵|&amp;ref(Nation/C_Gold.jpg,nolink,25x25,Gold);24&amp;ref(Nation/C_Resource.jpg,nolink,25x25,Resource);25&amp;ref(Nation/C_Recruitment.jpg,nolink,25x25,Recruitment Point);20|&amp;ref(Nation/R_Fort.jpg,nolink,25x25,Land Fortress);||&amp;ref(Nation/LivingLead.jpg,nolink,25x25,Living);&amp;ref(Nation/Animal.jpg,nolink,25x25,Animal);|8&amp;ref(Nation/Forest-Survival.jpg,nolink,25x25,Forest Survival);|
|~|&gt;|&gt;|&gt;|&gt;|&gt;|BGCOLOR(#F5F5F5):曲刀と小盾を持つ重歩兵。高い技量を備え護衛も得意とする|
|BGCOLOR(#F5F5F5):White One|歩兵&amp;ref(Nation/Sacred.jpg,nolink,25x25,Sacred);|&amp;ref(Nation/C_Gold.jpg,nolink,25x25,Gold);23&amp;ref(Nation/C_Resource.jpg,nolink,25x25,Resource);17&amp;ref(Nation/C_Recruitment.jpg,nolink,25x25,Recruitment Point);31|&amp;ref(Nation/R_Fort.jpg,nolink,25x25,Land Fortress);|&amp;ref(Spell/P_Holy.jpg,nolink,25x25,Temple Needed);|&amp;ref(Nation/LivingLead.jpg,nolink,25x25,Living);&amp;ref(Nation/Animal.jpg,nolink,25x25,Animal);|10&amp;ref(Nation/Forest-Survival.jpg,nolink,25x25,Forest Survival);|
|~|&gt;|&gt;|&gt;|&gt;|&gt;|BGCOLOR(#F5F5F5):曲刀と小盾を持つ歩兵。性能は平凡だが数を揃えやすい|
|BGCOLOR(#F5F5F5):War Elephant|軍用象|&amp;ref(Nation/C_Gold.jpg,nolink,25x25,Gold);100&amp;ref(Nation/C_Resource.jpg,nolink,25x25,Resource);20&amp;ref(Nation/C_Recruitment.jpg,nolink,25x25,Recruitment Point);33|&amp;ref(Nation/R_Fort.jpg,nolink,25x25,Land Fortress);||&amp;ref(Nation/LivingLead.jpg,nolink,25x25,Living);&amp;ref(Nation/Animal.jpg,nolink,25x25,Animal);|20&amp;ref(Nation/Forest-Survival.jpg,nolink,25x25,Forest Survival);|
|~|&gt;|&gt;|&gt;|&gt;|&gt;|BGCOLOR(#F5F5F5):敵を蹂躙する巨大生物。森の象なので森林適応付き|
|BGCOLOR(#F5F5F5):Tiger Rider|騎兵&amp;ref(Nation/Sacred.jpg,nolink,25x25,Sacred);|&amp;ref(Nation/C_Gold.jpg,nolink,25x25,Gold);60&amp;ref(Nation/C_Resource.jpg,nolink,25x25,Resource);17&amp;ref(Nation/C_Recruitment.jpg,nolink,25x25,Recruitment Point);46|&amp;ref(Nation/R_Fort.jpg,nolink,25x25,Land Fortress);|&amp;ref(Spell/P_Holy.jpg,nolink,25x25,Temple Needed);|&amp;ref(Nation/LivingLead.jpg,nolink,25x25,Living);&amp;ref(Nation/Animal.jpg,nolink,25x25,Animal);|16&amp;ref(Nation/Forest-Survival.jpg,nolink,25x25,Forest Survival);|
|~|&gt;|&gt;|&gt;|&gt;|&gt;|BGCOLOR(#F5F5F5):曲刀と小盾を持つ騎兵。乗物の追撃も強力で手数に優れる|
**守備隊
|種別|指揮官|兵士|備考|
|陸上下位|Atavi Chieftain|Markata:20　Atavi Infantry:10　Atavi Archer:10||
|陸上上位|Bandar Commander|Bandar Warrior:10||
|陸上要塞|Bandar Commander|Bandar Archer:2　Vanara Archer:6　Markata Archer:4　Markata:4||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|魔法土地|The Lotus Gardens|
|宝石収入|&amp;ref(Spell/V_Astral.jpg,nolink,25x25,Astral Pearl);3&amp;ref(Spell/V_Nature.jpg,nolink,25x25,Nature Gem);2|
|特殊機能||
***魔法技能
|名称|雇用|固定魔力|変動魔力|研究力|特殊能力|
|Brahmin|&amp;ref(Nation/R_Fort.jpg,nolink,25x25,Land Fortress);|&amp;ref(Spell/P_Holy.jpg,nolink,25x25,Holy);1|||&amp;ref(Nation/Sacred.jpg,nolink,25x25,Sacred);|
|Yogi|&amp;ref(Nation/R_Fort.jpg,nolink,25x25,Land Fortress);|&amp;ref(Spell/P_Astral.jpg,nolink,25x25,Astral);1||&amp;ref(Spell/P_Research.jpg,nolink,25x25,Research);7|&amp;ref(Nation/Sacred.jpg,nolink,25x25,Sacred);|
|Guru|&amp;ref(Nation/R_Fort.jpg,nolink,25x25,Land Fortress);|&amp;ref(Spell/P_Astral.jpg,nolink,25x25,Astral);2&amp;ref(Spell/P_Nature.jpg,nolink,25x25,Nature);1||&amp;ref(Spell/P_Research.jpg,nolink,25x25,Research);11|&amp;ref(Nation/Sacred.jpg,nolink,25x25,Sacred);|
|Rishi|&amp;ref(Nation/R_Capital.jpg,nolink,25x25,National Capital);|&amp;ref(Spell/P_Astral.jpg,nolink,25x25,Astral);3&amp;ref(Spell/P_Nature.jpg,nolink,25x25,Nature);2|&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17+|&amp;ref(Nation/Sacred.jpg,nolink,25x25,Sacred);|
|Nagini|&amp;ref(Item/Master-Ritualist.jpg,nolink,25x25,Ritual Spell);|&amp;ref(Spell/P_Water.jpg,nolink,25x25,Water);1+1&amp;ref(Spell/P_Earth.jpg,nolink,25x25,Earth);1&amp;ref(Spell/P_Nature.jpg,nolink,25x25,Nature);1&amp;ref(Spell/P_Holy.jpg,nolink,25x25,Holy);1|&amp;ref(Spell/P_Water.jpg,nolink,25x25,Water);&amp;ref(Spell/P_Earth.jpg,nolink,25x25,Earth);&amp;ref(Spell/P_Astral.jpg,nolink,25x25,Astral);&amp;ref(Spell/P_Nature.jpg,nolink,25x25,Nature);+1:100%|&amp;ref(Spell/P_Research.jpg,nolink,25x25,Research);15|&amp;ref(Nation/Sacred.jpg,nolink,25x25,Sacred);|
|Yaksha|&amp;ref(Item/Master-Ritualist.jpg,nolink,25x25,Ritual Spell);|&amp;ref(Spell/P_Earth.jpg,nolink,25x25,Earth);3&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15+|&amp;ref(Nation/Sacred.jpg,nolink,25x25,Sacred);|
|Yakshini|&amp;ref(Item/Master-Ritualist.jpg,nolink,25x25,Ritual Spell);|&amp;ref(Spell/P_Water.jpg,nolink,25x25,Water);3&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15+|&amp;ref(Nation/Sacred.jpg,nolink,25x25,Sacred);|
|Nagaraja|&amp;ref(Item/Master-Ritualist.jpg,nolink,25x25,Ritual Spell);|&amp;ref(Spell/P_Water.jpg,nolink,25x25,Water);1+1&amp;ref(Spell/P_Earth.jpg,nolink,25x25,Earth);1&amp;ref(Spell/P_Nature.jpg,nolink,25x25,Nature);1&amp;ref(Spell/P_Holy.jpg,nolink,25x25,Holy);2||&amp;ref(Spell/P_Research.jpg,nolink,25x25,Research);13|&amp;ref(Nation/Sacred.jpg,nolink,25x25,Sacred);|
|Nagarishi|&amp;ref(Item/Master-Ritualist.jpg,nolink,25x25,Ritual Spell);|&amp;ref(Spell/P_Water.jpg,nolink,25x25,Water);2+1&amp;ref(Spell/P_Earth.jpg,nolink,25x25,Earth);3&amp;ref(Spell/P_Astral.jpg,nolink,25x25,Astral);1&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23|&amp;ref(Nation/Sacred.jpg,nolink,25x25,Sacred);|
|Kinnara|&amp;ref(Item/Master-Ritualist.jpg,nolink,25x25,Ritual Spell);|&amp;ref(Spell/P_Air.jpg,nolink,25x25,Air);2&amp;ref(Spell/P_Astral.jpg,nolink,25x25,Astral);2&amp;ref(Spell/P_Holy.jpg,nolink,25x25,Holy);2||&amp;ref(Spell/P_Research.jpg,nolink,25x25,Research);13|&amp;ref(Nation/Sacred.jpg,nolink,25x25,Sacred);|
|Siddha|&amp;ref(Item/Master-Ritualist.jpg,nolink,25x25,Ritual Spell);|&amp;ref(Spell/P_Air.jpg,nolink,25x25,Air);2&amp;ref(Spell/P_Astral.jpg,nolink,25x25,Astral);3&amp;ref(Spell/P_Holy.jpg,nolink,25x25,Holy);3||&amp;ref(Spell/P_Research.jpg,nolink,25x25,Research);15|&amp;ref(Nation/Sacred.jpg,nolink,25x25,Sacred);|
|Devata|&amp;ref(Item/Master-Ritualist.jpg,nolink,25x25,Ritual Spell);|&amp;ref(Spell/P_Air.jpg,nolink,25x25,Air);3&amp;ref(Spell/P_Astral.jpg,nolink,25x25,Astral);2&amp;ref(Spell/P_Holy.jpg,nolink,25x25,Holy);3||&amp;ref(Spell/P_Research.jpg,nolink,25x25,Research);15|&amp;ref(Nation/Sacred.jpg,nolink,25x25,Sacred);|
|Devala|&amp;ref(Item/Master-Ritualist.jpg,nolink,25x25,Ritual Spell);|&amp;ref(Spell/P_Astral.jpg,nolink,25x25,Astral);3&amp;ref(Spell/P_Holy.jpg,nolink,25x25,Holy);4||&amp;ref(Spell/P_Research.jpg,nolink,25x25,Research);11|&amp;ref(Nation/Sacred.jpg,nolink,25x25,Sacred);|
|Rudra|&amp;ref(Item/Master-Ritualist.jpg,nolink,25x25,Ritual Spell);|&amp;ref(Spell/P_Fire.jpg,nolink,25x25,Fire);3&amp;ref(Spell/P_Air.jpg,nolink,25x25,Air);3&amp;ref(Spell/P_Death.jpg,nolink,25x25,Death);3&amp;ref(Spell/P_Holy.jpg,nolink,25x25,Holy);1||&amp;ref(Spell/P_Research.jpg,nolink,25x25,Research);3|&amp;ref(Nation/Inept-Researcher.jpg,nolink,25x25,Inept Researcher (-20));&amp;ref(Nation/Forge-Bonus.jpg,nolink,25x25,Forge Bonus (-5));&amp;ref(Nation/Sacred.jpg,nolink,25x25,Sacred);|
|Dakini|&amp;ref(Item/Master-Ritualist.jpg,nolink,25x25,Ritual Spell);|&amp;ref(Spell/P_Air.jpg,nolink,25x25,Air);3&amp;ref(Spell/P_Death.jpg,nolink,25x25,Death);1&amp;ref(Spell/P_Blood.jpg,nolink,25x25,Blood);3&amp;ref(Spell/P_Holy.jpg,nolink,25x25,Holy);2||&amp;ref(Spell/P_Research.jpg,nolink,25x25,Research);19|&amp;ref(Nation/Sacred.jpg,nolink,25x25,Sacred);|
|Mandeha|&amp;ref(Item/Master-Ritualist.jpg,nolink,25x25,Ritual Spell);|&amp;ref(Spell/P_Air.jpg,nolink,25x25,Air);3&amp;ref(Spell/P_Death.jpg,nolink,25x25,Death);3&amp;ref(Spell/P_Blood.jpg,nolink,25x25,Blood);2&amp;ref(Spell/P_Holy.jpg,nolink,25x25,Holy);3||&amp;ref(Spell/P_Research.jpg,nolink,25x25,Research);21|&amp;ref(Nation/Reanimator-Priest.jpg,nolink,25x25,Reanimator Priest);&amp;ref(Nation/Sacred.jpg,nolink,25x25,Sacred);|
***固有呪文
|領域|名称|主系統|副系統|消費|使用場面|簡易分類|
|Conjuration Lv2|Host of Ganas|&amp;ref(Spell/P_Death.jpg,nolink,25x25,Death);1||&amp;ref(Spell/V_Death.jpg,nolink,25x25,Death Gem);12|儀式/陸上専用|兵士召喚|
|~|~|&gt;|&gt;|&gt;|&gt;|幽体の猿の戦士Ganaを20体召喚します|
|Conjuration Lv3|Summon Nagas|&amp;ref(Spell/P_Water.jpg,nolink,25x25,Water);2|&amp;ref(Spell/P_Earth.jpg,nolink,25x25,Earth);1|&amp;ref(Spell/V_Water.jpg,nolink,25x25,Water Gem);20|儀式/陸上専用|兵士召喚|
|~|~|&gt;|&gt;|&gt;|&gt;|多彩な攻撃手段を持つ神聖なる蛇人Naga Warriorを6体召喚します|
|Conjuration Lv3|Summon Apsaras|&amp;ref(Spell/P_Astral.jpg,nolink,25x25,Astral);2||&amp;ref(Spell/V_Astral.jpg,nolink,25x25,Astral Pearl);3|儀式/陸上専用|兵士召喚|
|~|~|&gt;|&gt;|&gt;|&gt;|極めて美しい神聖なる天の踊り子Apsaraを3体召喚します|
|Conjuration Lv3|Herd of Elephants|&amp;ref(Spell/P_Nature.jpg,nolink,25x25,Nature);2||&amp;ref(Spell/V_Nature.jpg,nolink,25x25,Nature Gem);25|儀式/陸上専用|兵士召喚|
|~|~|&gt;|&gt;|&gt;|&gt;|敵を蹂躙する臆病な巨大生物Elephantを5+体召喚します|
|Conjuration Lv3|Ambush of Tigers|&amp;ref(Spell/P_Nature.jpg,nolink,25x25,Nature);2||&amp;ref(Spell/V_Nature.jpg,nolink,25x25,Nature Gem);10|儀式/陸上専用|兵士召喚|
|~|~|&gt;|&gt;|&gt;|&gt;|敏捷なTigerを10+体召喚します|
|Conjuration Lv3|Herd of Buffaloes|&amp;ref(Spell/P_Nature.jpg,nolink,25x25,Nature);2||&amp;ref(Spell/V_Nature.jpg,nolink,25x25,Nature Gem);10|儀式/陸上専用|兵士召喚|
|~|~|&gt;|&gt;|&gt;|&gt;|敵を蹂躙するBuffaloを5+体召喚します|
|Conjuration Lv4|Contact Nagini|&amp;ref(Spell/P_Water.jpg,nolink,25x25,Water);2|&amp;ref(Spell/P_Earth.jpg,nolink,25x25,Earth);1|&amp;ref(Spell/V_Water.jpg,nolink,25x25,Water Gem);25|儀式/陸上専用|指揮官召喚|
|~|~|&gt;|&gt;|&gt;|&gt;|幅広い魔力を持つ蛇人の姫Naginiを召喚します|
|Conjuration Lv4|Contact Yaksha|&amp;ref(Spell/P_Nature.jpg,nolink,25x25,Nature);2|&amp;ref(Spell/P_Earth.jpg,nolink,25x25,Earth);1|&amp;ref(Spell/V_Nature.jpg,nolink,25x25,Nature Gem);25|儀式/陸上専用|指揮官召喚|
|~|~|&gt;|&gt;|&gt;|&gt;|強力な地魔法を使うYakshaを召喚します|
|Conjuration Lv4|Contact Yakshini|&amp;ref(Spell/P_Nature.jpg,nolink,25x25,Nature);2|&amp;ref(Spell/P_Water.jpg,nolink,25x25,Water);1|&amp;ref(Spell/V_Nature.jpg,nolink,25x25,Nature Gem);25|儀式/陸上専用|指揮官召喚|
|~|~|&gt;|&gt;|&gt;|&gt;|強力な水魔法を使うYakshiniを召喚します|
|Conjuration Lv5|Contact Nagaraja|&amp;ref(Spell/P_Water.jpg,nolink,25x25,Water);2|&amp;ref(Spell/P_Earth.jpg,nolink,25x25,Earth);2|&amp;ref(Spell/V_Water.jpg,nolink,25x25,Water Gem);30|儀式/陸上専用|指揮官召喚|
|~|~|&gt;|&gt;|&gt;|&gt;|幅広い魔力と聖職者の権限を持つ蛇人の王Nagarajaを召喚します|
|Conjuration Lv5|Summon Gandharvas|&amp;ref(Spell/P_Astral.jpg,nolink,25x25,Astral);2||&amp;ref(Spell/V_Astral.jpg,nolink,25x25,Astral Pearl);18|儀式/陸上専用|兵士召喚|
|~|~|&gt;|&gt;|&gt;|&gt;|神聖なる天の戦闘楽師Gandharvaを6体召喚します|
|Conjuration Lv5|Summon Vetalas|&amp;ref(Spell/P_Death.jpg,nolink,25x25,Death);2||&amp;ref(Spell/V_Death.jpg,nolink,25x25,Death Gem);10|儀式/水陸両用|兵士召喚|
|~|~|&gt;|&gt;|&gt;|&gt;|Vetalaの憑依した屍Possessed Corpseを10体召喚します|
|Conjuration Lv6|Contact Nagarishi|&amp;ref(Spell/P_Water.jpg,nolink,25x25,Water);3|&amp;ref(Spell/P_Earth.jpg,nolink,25x25,Earth);3|&amp;ref(Spell/V_Water.jpg,nolink,25x25,Water Gem);40|儀式/陸上専用|指揮官召喚|
|~|~|&gt;|&gt;|&gt;|&gt;|強大な魔力を持つ蛇人の賢者Nagarishiを召喚します|
|Conjuration Lv6|Summon Kinnara|&amp;ref(Spell/P_Astral.jpg,nolink,25x25,Astral);3||&amp;ref(Spell/V_Astral.jpg,nolink,25x25,Astral Pearl);25|儀式/陸上専用|指揮官召喚|
|~|~|&gt;|&gt;|&gt;|&gt;|翼持つ天の音楽家Kinnaraを召喚します|
|Conjuration Lv7|Summon Siddha|&amp;ref(Spell/P_Astral.jpg,nolink,25x25,Astral);4||&amp;ref(Spell/V_Astral.jpg,nolink,25x25,Astral Pearl);35|儀式/陸上専用|指揮官召喚|
|~|~|&gt;|&gt;|&gt;|&gt;|瞬間移動能力を持つ天の存在Siddhaを召喚します|
|Conjuration Lv8|Summon Devata|&amp;ref(Spell/P_Astral.jpg,nolink,25x25,Astral);5||&amp;ref(Spell/V_Astral.jpg,nolink,25x25,Astral Pearl);45|儀式/陸上専用|指揮官召喚|
|~|~|&gt;|&gt;|&gt;|&gt;|四本の腕を持つ強大なる天の存在Devataを召喚します|
|Conjuration Lv9|Summon Devala|&amp;ref(Spell/P_Astral.jpg,nolink,25x25,Astral);5||&amp;ref(Spell/V_Astral.jpg,nolink,25x25,Astral Pearl);55|儀式/陸上専用|指揮官召喚|
|~|~|&gt;|&gt;|&gt;|&gt;|州に神秘を広める音楽の化身Devalaを召喚します|
|Conjuration Lv9|Summon Rudra|&amp;ref(Spell/P_Astral.jpg,nolink,25x25,Astral);5||&amp;ref(Spell/V_Astral.jpg,nolink,25x25,Astral Pearl);55|儀式/陸上専用|指揮官召喚|
|~|~|&gt;|&gt;|&gt;|&gt;|恐るべき破壊神の僕Rudraを召喚します|
|Thaumaturgy Lv6|Celestial Music|&amp;ref(Spell/P_Astral.jpg,nolink,25x25,Astral);3||&amp;ref(Spell/V_Astral.jpg,nolink,25x25,Astral Pearl);1|戦闘/陸上専用|全体強化|
|~|~|&gt;|&gt;|&gt;|&gt;|味方の神聖な魔法生物全員を加速させます|
|Blood Magic Lv1|Summon Rakshasas|&amp;ref(Spell/P_Blood.jpg,nolink,25x25,Blood);1||&amp;ref(Spell/V_Blood.jpg,nolink,25x25,Blood Slave);10|儀式/陸上専用|兵士召喚|
|~|~|&gt;|&gt;|&gt;|&gt;|強靭な悪鬼Rakshasaを3体召喚します|
|Blood Magic Lv2|Feast of Flesh|&amp;ref(Spell/P_Blood.jpg,nolink,25x25,Blood);1|&amp;ref(Spell/P_Nature.jpg,nolink,25x25,Nature);1|&amp;ref(Spell/V_Blood.jpg,nolink,25x25,Blood Slave);50|儀式/陸上専用|兵士召喚|
|~|~|&gt;|&gt;|&gt;|&gt;|大食家の悪鬼Praghasaを15体召喚します|
|Blood Magic Lv3|Summon Asrapas|&amp;ref(Spell/P_Blood.jpg,nolink,25x25,Blood);2||&amp;ref(Spell/V_Blood.jpg,nolink,25x25,Blood Slave);11|儀式/陸上専用|兵士召喚|
|~|~|&gt;|&gt;|&gt;|&gt;|狂暴な女悪魔Asrapaを3体召喚します|
|Blood Magic Lv4|Summon Rakshasa Warriors|&amp;ref(Spell/P_Blood.jpg,nolink,25x25,Blood);2||&amp;ref(Spell/V_Blood.jpg,nolink,25x25,Blood Slave);25|儀式/陸上専用|兵士召喚|
|~|~|&gt;|&gt;|&gt;|&gt;|武装した強靭な悪鬼Rakshasa Warriorを5体召喚します|
|Blood Magic Lv5|Summon Sandhyabalas|&amp;ref(Spell/P_Blood.jpg,nolink,25x25,Blood);2|&amp;ref(Spell/P_Death.jpg,nolink,25x25,Death);1|&amp;ref(Spell/V_Blood.jpg,nolink,25x25,Blood Slave);30|儀式/陸上専用|兵士召喚|
|~|~|&gt;|&gt;|&gt;|&gt;|魔法の剣を持つ闇の悪鬼Sandhyabalaを3体召喚します|
|Blood Magic Lv6|Summon Dakini|&amp;ref(Spell/P_Blood.jpg,nolink,25x25,Blood);4|&amp;ref(Spell/P_Air.jpg,nolink,25x25,Air);1|&amp;ref(Spell/V_Blood.jpg,nolink,25x25,Blood Slave);81|儀式/陸上専用|指揮官召喚|
|~|~|&gt;|&gt;|&gt;|&gt;|飛行能力と強力な魔力を持つDakiniを召喚します|
|Blood Magic Lv7|Summon Samanishada|&amp;ref(Spell/P_Blood.jpg,nolink,25x25,Blood);3|&amp;ref(Spell/P_Death.jpg,nolink,25x25,Death);1|&amp;ref(Spell/V_Blood.jpg,nolink,25x25,Blood Slave);35|儀式/陸上専用|指揮官召喚|
|~|~|&gt;|&gt;|&gt;|&gt;|闇の悪鬼の暗殺者Samanishadaを召喚します|
|Blood Magic Lv8|Summon Mandeha|&amp;ref(Spell/P_Blood.jpg,nolink,25x25,Blood);5|&amp;ref(Spell/P_Death.jpg,nolink,25x25,Death);2|&amp;ref(Spell/V_Blood.jpg,nolink,25x25,Blood Slave);133|儀式/陸上専用|指揮官召喚|
|~|~|&gt;|&gt;|&gt;|&gt;|闇と微睡を伴う強大な悪鬼Mandehaを召喚します|
|Blood Magic Lv8|Summon Danavas|&amp;ref(Spell/P_Blood.jpg,nolink,25x25,Blood);5||&amp;ref(Spell/V_Blood.jpg,nolink,25x25,Blood Slave);75|儀式/陸上専用|兵士召喚|
|~|~|&gt;|&gt;|&gt;|&gt;|四本腕の巨大な戦士Danavaを3体召喚します|
***固有アイテム
|Construction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**聖職
***支配圏特殊効果
なし
***聖職者特殊能力
なし
</v>
      </c>
    </row>
    <row r="58" spans="1:29" x14ac:dyDescent="0.15">
      <c r="A58" t="s">
        <v>2969</v>
      </c>
      <c r="B58" t="s">
        <v>3005</v>
      </c>
      <c r="C58" t="s">
        <v>3006</v>
      </c>
      <c r="D58" t="s">
        <v>3094</v>
      </c>
      <c r="E58" s="10" t="s">
        <v>11500</v>
      </c>
      <c r="F58" s="10" t="s">
        <v>11352</v>
      </c>
      <c r="L58" t="s">
        <v>11353</v>
      </c>
      <c r="M58" t="s">
        <v>11354</v>
      </c>
      <c r="N58" t="s">
        <v>11419</v>
      </c>
      <c r="O58">
        <v>2</v>
      </c>
      <c r="S58">
        <v>500</v>
      </c>
      <c r="U58">
        <v>400</v>
      </c>
      <c r="W58" t="s">
        <v>11355</v>
      </c>
      <c r="X58" t="s">
        <v>11356</v>
      </c>
      <c r="Z58" t="str">
        <f t="shared" si="0"/>
        <v>|BGCOLOR(#FDFDFD):[[&amp;ref(Shinuyama.jpg,nolink,50x65,Shinuyama, Land of the Bakemono);&gt;./Shinuyama]]</v>
      </c>
      <c r="AA58" t="str">
        <f t="shared" ca="1" si="3"/>
        <v>|BGCOLOR(#FAEBD7):[[''Shinuyama''&gt;./Shinuyama]]</v>
      </c>
      <c r="AB58"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v>
      </c>
      <c r="AC58" t="str">
        <f ca="1">CONCATENATE("*",B58,", ",C58,CHAR(10),E58,CHAR(10),"**国勢",CHAR(10),"|種族|",F58,"|",CHAR(10),"|経済|",G58,"|",CHAR(10),"|気候|",IF(H58&lt;&gt;"",REPT(SUBSTITUTE(SUBSTITUTE(LEFT(H58,4),"Heat","&amp;ref(Spell/S_Heat.jpg,nolink,25x25,Heat);"),"Cold","&amp;ref(Spell/S_Cold.jpg,nolink,25x25,Cold);"),RIGHT(H58,1)),""),"|",CHAR(10),"|祝福|",SUBSTITUTE(SUBSTITUTE(SUBSTITUTE(SUBSTITUTE(SUBSTITUTE(SUBSTITUTE(SUBSTITUTE(SUBSTITUTE(J58,"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58&amp;" "&amp;B58&amp;" 指揮官 S",Troops!$A:$A,0)&amp;":AJ"&amp;MATCH(A58&amp;" "&amp;B58&amp;" 指揮官 E",Troops!$A:$A,0))),myConcat(INDIRECT("Troops!AJ"&amp;MATCH(A58&amp;" "&amp;B58&amp;" 指揮官 S",Troops!$A:$A,0)))),CHAR(10),"***兵士",CHAR(10),"|名称|種別|コスト|&gt;|雇用条件|指揮枠|行軍|",CHAR(10),IFERROR(myConcat(INDIRECT("Troops!AJ"&amp;MATCH(A58&amp;" "&amp;B58&amp;" 兵士 S",Troops!$A:$A,0)&amp;":AJ"&amp;MATCH(A58&amp;" "&amp;B58&amp;" 兵士 E",Troops!$A:$A,0))),myConcat(INDIRECT("Troops!AJ"&amp;MATCH(A58&amp;" "&amp;B58&amp;" 指揮官 S",Troops!$A:$A,0)))),"**守備隊",CHAR(10),"|種別|指揮官|兵士|備考|",CHAR(10),IFERROR(myConcat(INDIRECT("Defence!H"&amp;MATCH(A58&amp;" "&amp;B58&amp;" S",Defence!$A:$A,0)&amp;":H"&amp;MATCH(A58&amp;" "&amp;B58&amp;" E",Defence!$A:$A,0))),myConcat(INDIRECT("Defence!H"&amp;MATCH(A58&amp;" "&amp;B58&amp;" S",Defence!$A:$A,0)))),CHAR(10),"**建造物",CHAR(10),"***首都要塞",CHAR(10),"|名称|管理力|指揮官雇用|兵士雇用|食糧庫|守備隊倍率|防壁強度|",CHAR(10),VLOOKUP(L58,Fort!$D:$M,10,FALSE),CHAR(10),"***陸上要塞",CHAR(10),"|名称|建造費|工期|管理力|指揮官雇用|兵士雇用|食糧庫|守備隊倍率|防壁強度|",CHAR(10),IF(R58="",IFERROR(myConcat(INDIRECT("Fort!N"&amp;MATCH(M58&amp;"1",Fort!$A:$A,0)&amp;":N"&amp;MATCH(M58&amp;O58,Fort!$A:$A,0))),myConcat(INDIRECT("Fort!N"&amp;MATCH(N58&amp;"1",Fort!$A:$A,0)))),IFERROR(myConcat(INDIRECT("Fort!O"&amp;MATCH(M58&amp;"1",Fort!$A:$A,0)&amp;":O"&amp;MATCH(M58&amp;O58,Fort!$A:$A,0))),myConcat(INDIRECT("Fort!O"&amp;MATCH(N58&amp;"1",Fort!$A:$A,0))))),CHAR(10),"***水中要塞",CHAR(10),IF(R58="",IFERROR("|名称|建造費|工期|管理力|指揮官雇用|兵士雇用|食糧庫|守備隊倍率|防壁強度|"&amp;CHAR(10)&amp;IFERROR(myConcat(INDIRECT("Fort!N"&amp;MATCH(N58&amp;"1",Fort!$A:$A,0)&amp;":N"&amp;MATCH(N58&amp;P58,Fort!$A:$A,0))),myConcat(INDIRECT("Fort!N"&amp;MATCH(N58&amp;"1",Fort!$A:$A,0)))),"建造不可"),IFERROR("|名称|建造費|工期|管理力|指揮官雇用|兵士雇用|食糧庫|守備隊倍率|防壁強度|"&amp;CHAR(10)&amp;IFERROR(myConcat(INDIRECT("Fort!O"&amp;MATCH(N58&amp;"1",Fort!$A:$A,0)&amp;":O"&amp;MATCH(N58&amp;P58,Fort!$A:$A,0))),myConcat(INDIRECT("Fort!O"&amp;MATCH(N58&amp;"1",Fort!$A:$A,0)))),"建造不可")),CHAR(10),"***研究所と寺院",CHAR(10),"|設備|費用|特殊効果|",CHAR(10),"|研究所|",IF(S58&lt;&gt;500,"''"&amp;S58&amp;"''",S58),"|",T58,"|",CHAR(10),"|寺院|",IF(U58&lt;&gt;400,"''"&amp;U58&amp;"''",U58),"|",V58,"|",CHAR(10),"**魔法",CHAR(10),"***魔法資源",CHAR(10),"|魔法土地|",W58,"|",CHAR(10),"|宝石収入|",SUBSTITUTE(SUBSTITUTE(SUBSTITUTE(SUBSTITUTE(SUBSTITUTE(SUBSTITUTE(SUBSTITUTE(SUBSTITUTE(X58,"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Slave);"),"|",CHAR(10),"|特殊機能|",Y58,"|",CHAR(10),"***魔法技能",CHAR(10),"|名称|雇用|固定魔力|変動魔力|研究力|特殊能力|",CHAR(10),IFERROR(myConcat(INDIRECT("MagicSkill!AM"&amp;MATCH(A58&amp;" "&amp;B58&amp;" S",MagicSkill!$A:$A,0)&amp;":AM"&amp;MATCH(A58&amp;" "&amp;B58&amp;" E",MagicSkill!$A:$A,0))),myConcat(INDIRECT("MagicSkill!AM"&amp;MATCH(A58&amp;" "&amp;B58&amp;" S",MagicSkill!$A:$A,0)))),CHAR(10),"***固有呪文",CHAR(10),IFERROR(CHAR(10)&amp;"|領域|名称|主系統|副系統|消費|使用場面|簡易分類|"&amp;CHAR(10)&amp;IFERROR(myConcat(INDIRECT("NationalSpellWork!E"&amp;MATCH(A58&amp;" "&amp;B58&amp;" S",NationalSpellWork!$A:$A,0)&amp;":E"&amp;MATCH(A58&amp;" "&amp;B58&amp;" E",NationalSpellWork!$A:$A,0))),myConcat(INDIRECT("NationalSpellWork!E"&amp;MATCH(A58&amp;" "&amp;B58&amp;" S",NationalSpellWork!$A:$A,0)))),"なし"),CHAR(10),"***固有アイテム",CHAR(10),IFERROR(IFERROR(myConcat(INDIRECT("NationalItemWork!E"&amp;MATCH(A58&amp;" "&amp;B58&amp;" S",NationalItemWork!$A:$A,0)&amp;":E"&amp;MATCH(A58&amp;" "&amp;B58&amp;" E",NationalItemWork!$A:$A,0))),myConcat(INDIRECT("NationalItemWork!E"&amp;MATCH(A58&amp;" "&amp;B58&amp;" S",NationalItemWork!$A:$A,0)))),"なし"),CHAR(10),"**聖職",CHAR(10),"***支配圏特殊効果",CHAR(10),IF(I58&lt;&gt;"",I58,"なし"),CHAR(10),"***聖職者特殊能力",CHAR(10),IF(K58&lt;&gt;"",K58,"なし"),CHAR(10))</f>
        <v xml:space="preserve">*Shinuyama, Land of the Bakemono
冥府への入り口が閉ざされると、鬼は徐々に数を減らしていきました。
彼らのBakemono奴隷と人間の使用人たちは反乱を起こし、そして最後のDai Oniが死ぬと、国はBakemonoの王に支配されました。
人間の鍛冶屋は金属加工の秘密を明かすことを強要され、そしてBakemonoは人間から低地を征服する準備ができています。
Bakemonoは今も、同族の中で最も強大な者によって統治される部族社会で生きています。
Bakemonoには、様々な種類が存在します。
巨大で鈍重なO-Bakemono、誇り高きDai-Bakemono、奇妙な変身能力者と不気味な幽霊たちは、全てBakemonoの王と目覚めし神の召集に応えます。
**国勢
|種族|化物、人間|
|経済||
|気候||
|祝福||
**正規軍
***指揮官
|名称|種別|コスト|&gt;|雇用条件|指揮能力|行軍|
|BGCOLOR(#F5F5F5):Bakemono Scout|斥候|&amp;ref(Nation/C_Gold.jpg,nolink,25x25,Gold);20&amp;ref(Nation/C_Resource.jpg,nolink,25x25,Resource);10&amp;ref(Nation/C_Command.jpg,nolink,25x25,Commander Point);1|&amp;ref(Nation/R_Fort.jpg,nolink,25x25,Land Fortress);&amp;ref(Nation/R_Mountain.jpg,nolink,25x25,Any Highland/Mountains);|||12&amp;ref(Nation/Stealthy.jpg,nolink,25x25,Stealthy (55));&amp;ref(Nation/Forest-Survival.jpg,nolink,25x25,Forest Survival);&amp;ref(Nation/Mountain-Survival.jpg,nolink,25x25,Mountain Survival);|
|~|&gt;|&gt;|&gt;|&gt;|&gt;|BGCOLOR(#F5F5F5):やや安価な斥候。隠れるのも上手い|
|BGCOLOR(#F5F5F5):Bakemono Chief|指揮官|&amp;ref(Nation/C_Gold.jpg,nolink,25x25,Gold);40&amp;ref(Nation/C_Resource.jpg,nolink,25x25,Resource);12&amp;ref(Nation/C_Command.jpg,nolink,25x25,Commander Point);1|&amp;ref(Nation/R_Fort.jpg,nolink,25x25,Land Fortress);&amp;ref(Nation/R_Mountain.jpg,nolink,25x25,Any Highland/Mountains);||&amp;ref(Nation/Squad.jpg,nolink,25x25,Squad);2&amp;ref(Nation/LivingLead.jpg,nolink,25x25,Leadership);40|12&amp;ref(Nation/Stealthy.jpg,nolink,25x25,Stealthy (40));&amp;ref(Nation/Forest-Survival.jpg,nolink,25x25,Forest Survival);&amp;ref(Nation/Mountain-Survival.jpg,nolink,25x25,Mountain Survival);|
|~|&gt;|&gt;|&gt;|&gt;|&gt;|BGCOLOR(#F5F5F5):隠密行動可能な指揮官その一。隠れるのは上手くない|
|BGCOLOR(#F5F5F5):Bandit Leader|指揮官|&amp;ref(Nation/C_Gold.jpg,nolink,25x25,Gold);45&amp;ref(Nation/C_Resource.jpg,nolink,25x25,Resource);16&amp;ref(Nation/C_Command.jpg,nolink,25x25,Commander Point);1|&amp;ref(Nation/R_Fort.jpg,nolink,25x25,Land Fortress);||&amp;ref(Nation/Squad.jpg,nolink,25x25,Squad);2&amp;ref(Nation/LivingLead.jpg,nolink,25x25,Leadership);40|12&amp;ref(Nation/Stealthy.jpg,nolink,25x25,Stealthy (40));|
|~|&gt;|&gt;|&gt;|&gt;|&gt;|BGCOLOR(#F5F5F5):隠密行動可能な指揮官その二。略奪を得意とする|
|BGCOLOR(#F5F5F5):Bakemono General|指揮官|&amp;ref(Nation/C_Gold.jpg,nolink,25x25,Gold);85&amp;ref(Nation/C_Resource.jpg,nolink,25x25,Resource);31&amp;ref(Nation/C_Command.jpg,nolink,25x25,Commander Point);1|&amp;ref(Nation/R_Fort.jpg,nolink,25x25,Land Fortress);||&amp;ref(Nation/Squad.jpg,nolink,25x25,Squad);3&amp;ref(Nation/LivingLead.jpg,nolink,25x25,Leadership);80|10&amp;ref(Nation/Mountain-Survival.jpg,nolink,25x25,Mountain Survival);|
|~|&gt;|&gt;|&gt;|&gt;|&gt;|BGCOLOR(#F5F5F5):上位指揮官。大柄で重装備なため丈夫|
|BGCOLOR(#F5F5F5):Kappa Chief|指揮官|&amp;ref(Nation/C_Gold.jpg,nolink,25x25,Gold);50&amp;ref(Nation/C_Resource.jpg,nolink,25x25,Resource);1&amp;ref(Nation/C_Command.jpg,nolink,25x25,Commander Point);1|&amp;ref(Nation/R_Fort.jpg,nolink,25x25,Land Fortress);&amp;ref(Nation/R_UW-Fort.jpg,nolink,25x25,Underwater Fortress);||&amp;ref(Nation/Squad.jpg,nolink,25x25,Squad);2&amp;ref(Nation/LivingLead.jpg,nolink,25x25,Leadership);40|16&amp;ref(Nation/Aquatic.jpg,nolink,25x25,Aquatic);|
|~|&gt;|&gt;|&gt;|&gt;|&gt;|BGCOLOR(#F5F5F5):水陸両棲の指揮官。指揮は上手くないが丈夫|
|BGCOLOR(#F5F5F5):Mujina|暗殺者|&amp;ref(Nation/C_Gold.jpg,nolink,25x25,Gold);100&amp;ref(Nation/C_Resource.jpg,nolink,25x25,Resource);5&amp;ref(Nation/C_Command.jpg,nolink,25x25,Commander Point);1|&amp;ref(Nation/R_Fort.jpg,nolink,25x25,Land Fortress);|||16&amp;ref(Nation/Stealthy.jpg,nolink,25x25,Stealthy (70));&amp;ref(Nation/Forest-Survival.jpg,nolink,25x25,Forest Survival);|
|~|&gt;|&gt;|&gt;|&gt;|&gt;|BGCOLOR(#F5F5F5):恐怖を纏う暗殺者。戦闘能力は微妙|
|BGCOLOR(#F5F5F5):Shuten-doji|指揮官|&amp;ref(Nation/C_Gold.jpg,nolink,25x25,Gold);100&amp;ref(Nation/C_Resource.jpg,nolink,25x25,Resource);1&amp;ref(Nation/C_Command.jpg,nolink,25x25,Commander Point);1|&amp;ref(Nation/R_Fort.jpg,nolink,25x25,Land Fortress);||&amp;ref(Nation/Squad.jpg,nolink,25x25,Squad);3&amp;ref(Nation/LivingLead.jpg,nolink,25x25,Leadership);80&amp;ref(Nation/MagicLead.jpg,nolink,25x25,Magic Leadership);40&amp;ref(Nation/UndeadLead.jpg,nolink,25x25,Undead Leadership);40|16|
|~|&gt;|&gt;|&gt;|&gt;|&gt;|BGCOLOR(#F5F5F5):戦闘向けの指揮官。周囲の敵を自動的に眠らせる|
|BGCOLOR(#F5F5F5):Uba|魔術師|&amp;ref(Nation/C_Gold.jpg,nolink,25x25,Gold);135&amp;ref(Nation/C_Resource.jpg,nolink,25x25,Resource);1&amp;ref(Nation/C_Command.jpg,nolink,25x25,Commander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Leadership);10+&amp;ref(Nation/UndeadLead.jpg,nolink,25x25,Undead Leadership);30+|16&amp;ref(Nation/Forest-Survival.jpg,nolink,25x25,Forest Survival);|
|~|&gt;|&gt;|&gt;|&gt;|&gt;|BGCOLOR(#F5F5F5):水死緑などの魔法技能を持つ。変身すると隠密行動も可能|
|BGCOLOR(#F5F5F5):Bakemono Shaman|聖職者&amp;ref(Nation/Sacred.jpg,nolink,25x25,Sacred);|&amp;ref(Nation/C_Gold.jpg,nolink,25x25,Gold);80&amp;ref(Nation/C_Resource.jpg,nolink,25x25,Resource);2&amp;ref(Nation/C_Command.jpg,nolink,25x25,Commander Point);2|&amp;ref(Nation/R_Fort.jpg,nolink,25x25,Land Fortress);&amp;ref(Nation/R_Mountain.jpg,nolink,25x25,Any Highland/Mountains);|&amp;ref(Spell/P_Research.jpg,nolink,25x25,Lab Needed);&amp;ref(Spell/P_Holy.jpg,nolink,25x25,Temple Needed);|&amp;ref(Nation/Squad.jpg,nolink,25x25,Squad);2&amp;ref(Nation/LivingLead.jpg,nolink,25x25,Leadership);40+&amp;ref(Nation/MagicLead.jpg,nolink,25x25,Magic Leadership);0+&amp;ref(Nation/UndeadLead.jpg,nolink,25x25,Undead Leadership);0+|16&amp;ref(Nation/Forest-Survival.jpg,nolink,25x25,Forest Survival);&amp;ref(Nation/Mountain-Survival.jpg,nolink,25x25,Mountain Survival);|
|~|&gt;|&gt;|&gt;|&gt;|&gt;|BGCOLOR(#F5F5F5):レベル1の聖職者。火水地死から1系統の魔法も持つ|
|BGCOLOR(#F5F5F5):Bakemono Sorcerer|聖職者&amp;ref(Nation/Sacred.jpg,nolink,25x25,Sacred);|&amp;ref(Nation/C_Gold.jpg,nolink,25x25,Gold);390&amp;ref(Nation/C_Resource.jpg,nolink,25x25,Resource);2&amp;ref(Nation/C_Command.jpg,nolink,25x25,Commander Point);4|&amp;ref(Nation/R_Fort.jpg,nolink,25x25,Land Fortress);|&amp;ref(Spell/P_Research.jpg,nolink,25x25,Lab Needed);&amp;ref(Spell/P_Holy.jpg,nolink,25x25,Temple Needed);|&amp;ref(Nation/Squad.jpg,nolink,25x25,Squad);2&amp;ref(Nation/LivingLead.jpg,nolink,25x25,Leadership);50+&amp;ref(Nation/MagicLead.jpg,nolink,25x25,Magic Leadership);25+&amp;ref(Nation/UndeadLead.jpg,nolink,25x25,Undead Leadership);60+|10&amp;ref(Nation/Mountain-Survival.jpg,nolink,25x25,Mountain Survival);|
|~|&gt;|&gt;|&gt;|&gt;|&gt;|BGCOLOR(#F5F5F5):レベル1の聖職者。火地死水の魔法技能も持つが高齢|
***兵士
|名称|種別|コスト|&gt;|雇用条件|指揮枠|行軍|
|BGCOLOR(#F5F5F5):Bandit|歩兵|&amp;ref(Nation/C_Gold.jpg,nolink,25x25,Gold);9&amp;ref(Nation/C_Resource.jpg,nolink,25x25,Resource);11&amp;ref(Nation/C_Recruitment.jpg,nolink,25x25,Recruitment Point);5|&amp;ref(Nation/R_Fort.jpg,nolink,25x25,Land Fortress);||&amp;ref(Nation/LivingLead.jpg,nolink,25x25,Living);|10&amp;ref(Nation/Stealthy.jpg,nolink,25x25,Stealthy (40));|
|~|&gt;|&gt;|&gt;|&gt;|&gt;|BGCOLOR(#F5F5F5):槍を持つ歩兵。化物よりは頼りになる|
|BGCOLOR(#F5F5F5):Bandit|射手|&amp;ref(Nation/C_Gold.jpg,nolink,25x25,Gold);9&amp;ref(Nation/C_Resource.jpg,nolink,25x25,Resource);16&amp;ref(Nation/C_Recruitment.jpg,nolink,25x25,Recruitment Point);5|&amp;ref(Nation/R_Fort.jpg,nolink,25x25,Land Fortress);||&amp;ref(Nation/LivingLead.jpg,nolink,25x25,Living);|10&amp;ref(Nation/Stealthy.jpg,nolink,25x25,Stealthy (40));|
|~|&gt;|&gt;|&gt;|&gt;|&gt;|BGCOLOR(#F5F5F5):弓を持つ人間。腕前は並だが白兵戦も不可能ではない|
|BGCOLOR(#F5F5F5):Bakemono-Sho|歩兵|&amp;ref(Nation/C_Gold.jpg,nolink,25x25,Gold);7&amp;ref(Nation/C_Resource.jpg,nolink,25x25,Resource);2&amp;ref(Nation/C_Recruitment.jpg,nolink,25x25,Recruitment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|~|&gt;|&gt;|&gt;|&gt;|&gt;|BGCOLOR(#F5F5F5):棍棒を持つ軽歩兵。数は出るが能力も値段相応|
|BGCOLOR(#F5F5F5):Bakemono-Sho|歩兵|&amp;ref(Nation/C_Gold.jpg,nolink,25x25,Gold);7&amp;ref(Nation/C_Resource.jpg,nolink,25x25,Resource);3&amp;ref(Nation/C_Recruitment.jpg,nolink,25x25,Recruitment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|~|&gt;|&gt;|&gt;|&gt;|&gt;|BGCOLOR(#F5F5F5):槍を持つ軽歩兵。迎撃周りの優位で多少は強くなっている|
|BGCOLOR(#F5F5F5):Bakemono Archer|射手|&amp;ref(Nation/C_Gold.jpg,nolink,25x25,Gold);7&amp;ref(Nation/C_Resource.jpg,nolink,25x25,Resource);4&amp;ref(Nation/C_Recruitment.jpg,nolink,25x25,Recruitment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|~|&gt;|&gt;|&gt;|&gt;|&gt;|BGCOLOR(#F5F5F5):弓を持つ化物。統制不能だが数を溜めれば侮れない|
|BGCOLOR(#F5F5F5):Bakemono-Sho|歩兵|&amp;ref(Nation/C_Gold.jpg,nolink,25x25,Gold);8&amp;ref(Nation/C_Resource.jpg,nolink,25x25,Resource);9&amp;ref(Nation/C_Recruitment.jpg,nolink,25x25,Recruitment Point);9|&amp;ref(Nation/R_Fort.jpg,nolink,25x25,Land Fortress);||&amp;ref(Nation/LivingLead.jpg,nolink,25x25,Living);|10&amp;ref(Nation/Forest-Survival.jpg,nolink,25x25,Forest Survival);&amp;ref(Nation/Mountain-Survival.jpg,nolink,25x25,Mountain Survival);|
|~|&gt;|&gt;|&gt;|&gt;|&gt;|BGCOLOR(#F5F5F5):槍を持つ歩兵。防具の分は丈夫で命令も聞く|
|BGCOLOR(#F5F5F5):Bakemono Archer|射手|&amp;ref(Nation/C_Gold.jpg,nolink,25x25,Gold);8&amp;ref(Nation/C_Resource.jpg,nolink,25x25,Resource);10&amp;ref(Nation/C_Recruitment.jpg,nolink,25x25,Recruitment Point);9|&amp;ref(Nation/R_Fort.jpg,nolink,25x25,Land Fortress);||&amp;ref(Nation/LivingLead.jpg,nolink,25x25,Living);|10&amp;ref(Nation/Forest-Survival.jpg,nolink,25x25,Forest Survival);&amp;ref(Nation/Mountain-Survival.jpg,nolink,25x25,Mountain Survival);|
|~|&gt;|&gt;|&gt;|&gt;|&gt;|BGCOLOR(#F5F5F5):弓を持つ武装化物。金銭的には安いが資源消費は多め|
|BGCOLOR(#F5F5F5):Bakemono Warrior|歩兵|&amp;ref(Nation/C_Gold.jpg,nolink,25x25,Gold);9&amp;ref(Nation/C_Resource.jpg,nolink,25x25,Resource);12&amp;ref(Nation/C_Recruitment.jpg,nolink,25x25,Recruitment Point);12|&amp;ref(Nation/R_Fort.jpg,nolink,25x25,Land Fortress);||&amp;ref(Nation/LivingLead.jpg,nolink,25x25,Living);|10&amp;ref(Nation/Forest-Survival.jpg,nolink,25x25,Forest Survival);&amp;ref(Nation/Mountain-Survival.jpg,nolink,25x25,Mountain Survival);|
|~|&gt;|&gt;|&gt;|&gt;|&gt;|BGCOLOR(#F5F5F5):脇差を持つ歩兵。武器性能の良さにより攻撃を当てやすい|
|BGCOLOR(#F5F5F5):Kappa|歩兵|&amp;ref(Nation/C_Gold.jpg,nolink,25x25,Gold);20&amp;ref(Nation/C_Resource.jpg,nolink,25x25,Resource);1&amp;ref(Nation/C_Recruitment.jpg,nolink,25x25,Recruitment Point);8|&amp;ref(Nation/R_Fort.jpg,nolink,25x25,Land Fortress);&amp;ref(Nation/R_UW-Fort.jpg,nolink,25x25,Underwater Fortress);||&amp;ref(Nation/LivingLead.jpg,nolink,25x25,Living);|14&amp;ref(Nation/Aquatic.jpg,nolink,25x25,Aquatic);|
|~|&gt;|&gt;|&gt;|&gt;|&gt;|BGCOLOR(#F5F5F5):爪と骨法で戦う水陸両棲の兵。陸上では急激に疲労していく|
|BGCOLOR(#F5F5F5):O-bakemono|歩兵|&amp;ref(Nation/C_Gold.jpg,nolink,25x25,Gold);25&amp;ref(Nation/C_Resource.jpg,nolink,25x25,Resource);2&amp;ref(Nation/C_Recruitment.jpg,nolink,25x25,Recruitment Point);4|&amp;ref(Nation/R_Fort.jpg,nolink,25x25,Land Fortress);||&amp;ref(Nation/LivingLead.jpg,nolink,25x25,Living);&amp;ref(Nation/Undisciplined.jpg,nolink,25x25,Undisciplined);|14&amp;ref(Nation/Mountain-Survival.jpg,nolink,25x25,Mountain Survival);|
|~|&gt;|&gt;|&gt;|&gt;|&gt;|BGCOLOR(#F5F5F5):大棍棒を持つ軽歩兵。攻撃力は凄まじいが防御は甘い|
|BGCOLOR(#F5F5F5):Dai Bakemono|歩兵|&amp;ref(Nation/C_Gold.jpg,nolink,25x25,Gold);25&amp;ref(Nation/C_Resource.jpg,nolink,25x25,Resource);31&amp;ref(Nation/C_Recruitment.jpg,nolink,25x25,Recruitment Point);19|&amp;ref(Nation/R_Fort.jpg,nolink,25x25,Land Fortress);||&amp;ref(Nation/LivingLead.jpg,nolink,25x25,Living);|8&amp;ref(Nation/Mountain-Survival.jpg,nolink,25x25,Mountain Survival);|
|~|&gt;|&gt;|&gt;|&gt;|&gt;|BGCOLOR(#F5F5F5):野太刀を持つ重歩兵。数で押されやすいが攻撃力は素晴らしい|
|BGCOLOR(#F5F5F5):Dai Bakemono|射手|&amp;ref(Nation/C_Gold.jpg,nolink,25x25,Gold);25&amp;ref(Nation/C_Resource.jpg,nolink,25x25,Resource);35&amp;ref(Nation/C_Recruitment.jpg,nolink,25x25,Recruitment Point);19|&amp;ref(Nation/R_Fort.jpg,nolink,25x25,Land Fortress);||&amp;ref(Nation/LivingLead.jpg,nolink,25x25,Living);|8&amp;ref(Nation/Mountain-Survival.jpg,nolink,25x25,Mountain Survival);|
|~|&gt;|&gt;|&gt;|&gt;|&gt;|BGCOLOR(#F5F5F5):長弓を持つ大化物。重装備で白兵戦にも対応できる|
**守備隊
|種別|指揮官|兵士|備考|
|陸上下位|Bakemono General|Bakemono-Sho:10　Bakemono-Sho:10　Bakemono-Archer:10|Bakemono-Shoは鎧なしの棍棒と鎧ありの槍|
|陸上上位|Bakemono General|O-bakemono:10||
|陸上要塞|Bakemono General|Dai Bakemono:4　Bakemono Archer:6||
|水中要塞|Kappa Chief|Kappa:7||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|名称|建造費|工期|管理力|指揮官雇用|兵士雇用|食糧庫|守備隊倍率|防壁強度|
|Rock Walls|600|5|15|+0|+50%|100|1|100|
***研究所と寺院
|設備|費用|特殊効果|
|研究所|500||
|寺院|400||
**魔法
***魔法資源
|魔法土地|Mount Shinuyama|
|宝石収入|&amp;ref(Spell/V_Fire.jpg,nolink,25x25,Fire Gem);1&amp;ref(Spell/V_Water.jpg,nolink,25x25,Water Gem);1&amp;ref(Spell/V_Earth.jpg,nolink,25x25,Earth Gem);1&amp;ref(Spell/V_Death.jpg,nolink,25x25,Death Gem);2|
|特殊機能||
***魔法技能
|名称|雇用|固定魔力|変動魔力|研究力|特殊能力|
|Uba|&amp;ref(Nation/R_Fort.jpg,nolink,25x25,Land Fortress);|&amp;ref(Spell/P_Water.jpg,nolink,25x25,Water);1&amp;ref(Spell/P_Death.jpg,nolink,25x25,Death);1&amp;ref(Spell/P_Nature.jpg,nolink,25x25,Nature);1|&amp;ref(Spell/P_Water.jpg,nolink,25x25,Water);&amp;ref(Spell/P_Earth.jpg,nolink,25x25,Earth);&amp;ref(Spell/P_Death.jpg,nolink,25x25,Death);&amp;ref(Spell/P_Nature.jpg,nolink,25x25,Nature);+1:100%|&amp;ref(Spell/P_Research.jpg,nolink,25x25,Research);13||
|Bakemono Shaman|&amp;ref(Nation/R_Fort.jpg,nolink,25x25,Land Fortress);&amp;ref(Nation/R_Mountain.jpg,nolink,25x25,Any Highland/Mountains);|&amp;ref(Spell/P_Holy.jpg,nolink,25x25,Holy);1|&amp;ref(Spell/P_Fire.jpg,nolink,25x25,Fire);&amp;ref(Spell/P_Water.jpg,nolink,25x25,Water);&amp;ref(Spell/P_Earth.jpg,nolink,25x25,Earth);&amp;ref(Spell/P_Death.jpg,nolink,25x25,Death);+1:100%|&amp;ref(Spell/P_Research.jpg,nolink,25x25,Research);5|&amp;ref(Nation/Inept-Researcher.jpg,nolink,25x25,Inept Researcher (-2));&amp;ref(Nation/Sacred.jpg,nolink,25x25,Sacred);|
|Bakemono Sorcerer|&amp;ref(Nation/R_Fort.jpg,nolink,25x25,Land Fortress);|&amp;ref(Spell/P_Fire.jpg,nolink,25x25,Fire);2&amp;ref(Spell/P_Water.jpg,nolink,25x25,Water);1&amp;ref(Spell/P_Earth.jpg,nolink,25x25,Earth);2&amp;ref(Spell/P_Death.jpg,nolink,25x25,Death);2&amp;ref(Spell/P_Holy.jpg,nolink,25x25,Holy);1|&amp;ref(Spell/P_Fire.jpg,nolink,25x25,Fire);&amp;ref(Spell/P_Water.jpg,nolink,25x25,Water);&amp;ref(Spell/P_Earth.jpg,nolink,25x25,Earth);&amp;ref(Spell/P_Death.jpg,nolink,25x25,Death);+1:100%&amp;br;&amp;ref(Spell/P_Fire.jpg,nolink,25x25,Fire);&amp;ref(Spell/P_Water.jpg,nolink,25x25,Water);&amp;ref(Spell/P_Earth.jpg,nolink,25x25,Earth);&amp;ref(Spell/P_Death.jpg,nolink,25x25,Death);+1:10%|&amp;ref(Spell/P_Research.jpg,nolink,25x25,Research);21+|&amp;ref(Nation/Sacred.jpg,nolink,25x25,Sacred);|
|Dai Tengu|&amp;ref(Item/Master-Ritualist.jpg,nolink,25x25,Ritual Spell);|&amp;ref(Spell/P_Air.jpg,nolink,25x25,Air);3&amp;ref(Spell/P_Earth.jpg,nolink,25x25,Earth);1&amp;ref(Spell/P_Nature.jpg,nolink,25x25,Nature);1&amp;ref(Spell/P_Holy.jpg,nolink,25x25,Holy);2||&amp;ref(Spell/P_Research.jpg,nolink,25x25,Research);15|&amp;ref(Nation/Sacred.jpg,nolink,25x25,Sacred);|
|Oni Shugo|&amp;ref(Item/Master-Ritualist.jpg,nolink,25x25,Ritual Spell);|&amp;ref(Spell/P_Death.jpg,nolink,25x25,Death);2|&amp;ref(Spell/P_Fire.jpg,nolink,25x25,Fire);&amp;ref(Spell/P_Air.jpg,nolink,25x25,Air);&amp;ref(Spell/P_Earth.jpg,nolink,25x25,Earth);+1:100%|&amp;ref(Spell/P_Research.jpg,nolink,25x25,Research);7|&amp;ref(Nation/Inept-Researcher.jpg,nolink,25x25,Inept Researcher (-4));&amp;ref(Nation/Sacred.jpg,nolink,25x25,Sacred);|
|Kitsune|&amp;ref(Item/Master-Ritualist.jpg,nolink,25x25,Ritual Spell);|&amp;ref(Spell/P_Nature.jpg,nolink,25x25,Nature);3|&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Nature.jpg,nolink,25x25,Nature);+1:25%|&amp;ref(Spell/P_Research.jpg,nolink,25x25,Research);13+||
|Dai Oni|&amp;ref(Item/Master-Ritualist.jpg,nolink,25x25,Ritual Spell);|&amp;ref(Spell/P_Fire.jpg,nolink,25x25,Fire);2&amp;ref(Spell/P_Earth.jpg,nolink,25x25,Earth);2&amp;ref(Spell/P_Death.jpg,nolink,25x25,Death);3&amp;ref(Spell/P_Holy.jpg,nolink,25x25,Holy);1|&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9+|&amp;ref(Nation/Inept-Researcher.jpg,nolink,25x25,Inept Researcher (-12));&amp;ref(Nation/Sacred.jpg,nolink,25x25,Sacred);|
***固有呪文
|領域|名称|主系統|副系統|消費|使用場面|簡易分類|
|Conjuration Lv1|Summon Ko-Oni|&amp;ref(Spell/P_Death.jpg,nolink,25x25,Death);1||&amp;ref(Spell/V_Death.jpg,nolink,25x25,Death Gem);7|儀式/陸上専用|兵士召喚|
|~|~|&gt;|&gt;|&gt;|&gt;|小型で臆病な鬼Ko-Oniを5+体召喚します|
|Conjuration Lv2|Summon Ao-Oni|&amp;ref(Spell/P_Water.jpg,nolink,25x25,Water);1|&amp;ref(Spell/P_Death.jpg,nolink,25x25,Death);1|&amp;ref(Spell/V_Water.jpg,nolink,25x25,Water Gem);10|儀式/陸上専用|兵士召喚|
|~|~|&gt;|&gt;|&gt;|&gt;|冷気を操る鬼Ao-Oniを5+体召喚します|
|Conjuration Lv2|Summon Karasu Tengus|&amp;ref(Spell/P_Nature.jpg,nolink,25x25,Nature);1|&amp;ref(Spell/P_Air.jpg,nolink,25x25,Air);1|&amp;ref(Spell/V_Nature.jpg,nolink,25x25,Nature Gem);3|儀式/陸上専用|兵士召喚|
|~|~|&gt;|&gt;|&gt;|&gt;|飛行する神聖な剣術の達人Karasu Tenguを3体召喚します|
|Conjuration Lv3|Summon Aka-Oni|&amp;ref(Spell/P_Fire.jpg,nolink,25x25,Fire);1|&amp;ref(Spell/P_Death.jpg,nolink,25x25,Death);1|&amp;ref(Spell/V_Fire.jpg,nolink,25x25,Fire Gem);10|儀式/陸上専用|兵士召喚|
|~|~|&gt;|&gt;|&gt;|&gt;|炎を投げる鬼Aka-Oniを4+体召喚します|
|Conjuration Lv3|Summon Konoha Tengus|&amp;ref(Spell/P_Air.jpg,nolink,25x25,Air);1|&amp;ref(Spell/P_Earth.jpg,nolink,25x25,Earth);1|&amp;ref(Spell/V_Air.jpg,nolink,25x25,Air Gem);5|儀式/陸上専用|兵士召喚|
|~|~|&gt;|&gt;|&gt;|&gt;|飛行する神聖な剣術の達人Konoha Tenguを5+体召喚します|
|Conjuration Lv3|Ambush of Tigers|&amp;ref(Spell/P_Nature.jpg,nolink,25x25,Nature);2||&amp;ref(Spell/V_Nature.jpg,nolink,25x25,Nature Gem);10|儀式/陸上専用|兵士召喚|
|~|~|&gt;|&gt;|&gt;|&gt;|敏捷なTigerを10+体召喚します|
|Conjuration Lv4|Summon Oni|&amp;ref(Spell/P_Earth.jpg,nolink,25x25,Earth);1|&amp;ref(Spell/P_Death.jpg,nolink,25x25,Death);1|&amp;ref(Spell/V_Earth.jpg,nolink,25x25,Earth Gem);12|儀式/陸上専用|兵士召喚|
|~|~|&gt;|&gt;|&gt;|&gt;|大柄で強靭な鬼Oniを5+体召喚します|
|Conjuration Lv4|Ghost General|&amp;ref(Spell/P_Death.jpg,nolink,25x25,Death);3||&amp;ref(Spell/V_Death.jpg,nolink,25x25,Death Gem);10|儀式/陸上専用|指揮官召喚|
|~|~|&gt;|&gt;|&gt;|&gt;|破滅の剣を持つ武者の亡霊Shuraを召喚します|
|Conjuration Lv5|Contact Dai Tengu|&amp;ref(Spell/P_Air.jpg,nolink,25x25,Air);2|&amp;ref(Spell/P_Earth.jpg,nolink,25x25,Earth);1|&amp;ref(Spell/V_Air.jpg,nolink,25x25,Air Gem);55|儀式/陸上専用|軍団召喚|
|~|~|&gt;|&gt;|&gt;|&gt;|Tengu Warriorを10体、Karasu Tenguを10体とその指揮官Dai Tenguを召喚します|
|Conjuration Lv5|Contact Nushi|&amp;ref(Spell/P_Water.jpg,nolink,25x25,Water);2|&amp;ref(Spell/P_Nature.jpg,nolink,25x25,Nature);1|&amp;ref(Spell/V_Water.jpg,nolink,25x25,Water Gem);25|儀式/沼地限定|指揮官召喚|
|~|~|&gt;|&gt;|&gt;|&gt;|優れた魔力を持つが州を離れられない沼の主Nushiを召喚します|
|Conjuration Lv5|Summon Kuro-Oni|&amp;ref(Spell/P_Death.jpg,nolink,25x25,Death);2|&amp;ref(Spell/P_Fire.jpg,nolink,25x25,Fire);1|&amp;ref(Spell/V_Death.jpg,nolink,25x25,Death Gem);10|儀式/陸上専用|兵士召喚|
|~|~|&gt;|&gt;|&gt;|&gt;|炎と毒を使う大柄な鬼Kuro-Oniを4体召喚します|
|Conjuration Lv6|Summon Oni General|&amp;ref(Spell/P_Death.jpg,nolink,25x25,Death);2|&amp;ref(Spell/P_Fire.jpg,nolink,25x25,Fire);1|&amp;ref(Spell/V_Death.jpg,nolink,25x25,Death Gem);20|儀式/陸上専用|指揮官召喚|
|~|~|&gt;|&gt;|&gt;|&gt;|多少の魔力を持つ鬼の指揮官Oni Shugoを召喚します|
|Conjuration Lv6|Summon Gozu Mezu|&amp;ref(Spell/P_Death.jpg,nolink,25x25,Death);3||&amp;ref(Spell/V_Death.jpg,nolink,25x25,Death Gem);7|儀式/陸上専用|兵士召喚|
|~|~|&gt;|&gt;|&gt;|&gt;|魔法の武器を持つOx-headとHorse-faceを1体ずつ召喚します|
|Conjuration Lv6|Contact Kitsune|&amp;ref(Spell/P_Nature.jpg,nolink,25x25,Nature);2||&amp;ref(Spell/V_Nature.jpg,nolink,25x25,Nature Gem);30|儀式/陸上専用|指揮官召喚|
|~|~|&gt;|&gt;|&gt;|&gt;|多彩な魔力を持つ妖狐Kitsuneを召喚します|
|Conjuration Lv8|Summon Dai Oni|&amp;ref(Spell/P_Death.jpg,nolink,25x25,Death);4|&amp;ref(Spell/P_Fire.jpg,nolink,25x25,Fire);1|&amp;ref(Spell/V_Death.jpg,nolink,25x25,Death Gem);45|儀式/陸上専用|指揮官召喚|
|~|~|&gt;|&gt;|&gt;|&gt;|巨大かつ強大な鬼の王Dai Oniを召喚します|
***固有アイテム
なし
**聖職
***支配圏特殊効果
なし
***聖職者特殊能力
なし
</v>
      </c>
    </row>
    <row r="59" spans="1:29" x14ac:dyDescent="0.15">
      <c r="A59" t="s">
        <v>2969</v>
      </c>
      <c r="B59" t="s">
        <v>3007</v>
      </c>
      <c r="C59" t="s">
        <v>3008</v>
      </c>
      <c r="D59" t="s">
        <v>3094</v>
      </c>
      <c r="E59" s="10" t="s">
        <v>11677</v>
      </c>
      <c r="F59" s="10" t="s">
        <v>11501</v>
      </c>
      <c r="H59" t="s">
        <v>11502</v>
      </c>
      <c r="L59" t="s">
        <v>11503</v>
      </c>
      <c r="M59" t="s">
        <v>11504</v>
      </c>
      <c r="O59">
        <v>3</v>
      </c>
      <c r="S59">
        <v>500</v>
      </c>
      <c r="U59">
        <v>400</v>
      </c>
      <c r="W59" t="s">
        <v>11505</v>
      </c>
      <c r="X59" t="s">
        <v>11506</v>
      </c>
      <c r="Z59" t="str">
        <f t="shared" si="0"/>
        <v>|BGCOLOR(#FDFDFD):[[&amp;ref(Ashdod.jpg,nolink,50x65,Ashdod, Reign of the Anakim);&gt;./Ashdod]]</v>
      </c>
      <c r="AA59" t="str">
        <f t="shared" ca="1" si="3"/>
        <v>|BGCOLOR(#FAEBD7):[[''Ashdod''&gt;./Ashdod]]</v>
      </c>
      <c r="AB59"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v>
      </c>
      <c r="AC59" t="str">
        <f ca="1">CONCATENATE("*",B59,", ",C59,CHAR(10),E59,CHAR(10),"**国勢",CHAR(10),"|種族|",F59,"|",CHAR(10),"|経済|",G59,"|",CHAR(10),"|気候|",IF(H59&lt;&gt;"",REPT(SUBSTITUTE(SUBSTITUTE(LEFT(H59,4),"Heat","&amp;ref(Spell/S_Heat.jpg,nolink,25x25,Heat);"),"Cold","&amp;ref(Spell/S_Cold.jpg,nolink,25x25,Cold);"),RIGHT(H59,1)),""),"|",CHAR(10),"|祝福|",SUBSTITUTE(SUBSTITUTE(SUBSTITUTE(SUBSTITUTE(SUBSTITUTE(SUBSTITUTE(SUBSTITUTE(SUBSTITUTE(J59,"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59&amp;" "&amp;B59&amp;" 指揮官 S",Troops!$A:$A,0)&amp;":AJ"&amp;MATCH(A59&amp;" "&amp;B59&amp;" 指揮官 E",Troops!$A:$A,0))),myConcat(INDIRECT("Troops!AJ"&amp;MATCH(A59&amp;" "&amp;B59&amp;" 指揮官 S",Troops!$A:$A,0)))),CHAR(10),"***兵士",CHAR(10),"|名称|種別|コスト|&gt;|雇用条件|指揮枠|行軍|",CHAR(10),IFERROR(myConcat(INDIRECT("Troops!AJ"&amp;MATCH(A59&amp;" "&amp;B59&amp;" 兵士 S",Troops!$A:$A,0)&amp;":AJ"&amp;MATCH(A59&amp;" "&amp;B59&amp;" 兵士 E",Troops!$A:$A,0))),myConcat(INDIRECT("Troops!AJ"&amp;MATCH(A59&amp;" "&amp;B59&amp;" 指揮官 S",Troops!$A:$A,0)))),"**守備隊",CHAR(10),"|種別|指揮官|兵士|備考|",CHAR(10),IFERROR(myConcat(INDIRECT("Defence!H"&amp;MATCH(A59&amp;" "&amp;B59&amp;" S",Defence!$A:$A,0)&amp;":H"&amp;MATCH(A59&amp;" "&amp;B59&amp;" E",Defence!$A:$A,0))),myConcat(INDIRECT("Defence!H"&amp;MATCH(A59&amp;" "&amp;B59&amp;" S",Defence!$A:$A,0)))),CHAR(10),"**建造物",CHAR(10),"***首都要塞",CHAR(10),"|名称|管理力|指揮官雇用|兵士雇用|食糧庫|守備隊倍率|防壁強度|",CHAR(10),VLOOKUP(L59,Fort!$D:$M,10,FALSE),CHAR(10),"***陸上要塞",CHAR(10),"|名称|建造費|工期|管理力|指揮官雇用|兵士雇用|食糧庫|守備隊倍率|防壁強度|",CHAR(10),IF(R59="",IFERROR(myConcat(INDIRECT("Fort!N"&amp;MATCH(M59&amp;"1",Fort!$A:$A,0)&amp;":N"&amp;MATCH(M59&amp;O59,Fort!$A:$A,0))),myConcat(INDIRECT("Fort!N"&amp;MATCH(N59&amp;"1",Fort!$A:$A,0)))),IFERROR(myConcat(INDIRECT("Fort!O"&amp;MATCH(M59&amp;"1",Fort!$A:$A,0)&amp;":O"&amp;MATCH(M59&amp;O59,Fort!$A:$A,0))),myConcat(INDIRECT("Fort!O"&amp;MATCH(N59&amp;"1",Fort!$A:$A,0))))),CHAR(10),"***水中要塞",CHAR(10),IF(R59="",IFERROR("|名称|建造費|工期|管理力|指揮官雇用|兵士雇用|食糧庫|守備隊倍率|防壁強度|"&amp;CHAR(10)&amp;IFERROR(myConcat(INDIRECT("Fort!N"&amp;MATCH(N59&amp;"1",Fort!$A:$A,0)&amp;":N"&amp;MATCH(N59&amp;P59,Fort!$A:$A,0))),myConcat(INDIRECT("Fort!N"&amp;MATCH(N59&amp;"1",Fort!$A:$A,0)))),"建造不可"),IFERROR("|名称|建造費|工期|管理力|指揮官雇用|兵士雇用|食糧庫|守備隊倍率|防壁強度|"&amp;CHAR(10)&amp;IFERROR(myConcat(INDIRECT("Fort!O"&amp;MATCH(N59&amp;"1",Fort!$A:$A,0)&amp;":O"&amp;MATCH(N59&amp;P59,Fort!$A:$A,0))),myConcat(INDIRECT("Fort!O"&amp;MATCH(N59&amp;"1",Fort!$A:$A,0)))),"建造不可")),CHAR(10),"***研究所と寺院",CHAR(10),"|設備|費用|特殊効果|",CHAR(10),"|研究所|",IF(S59&lt;&gt;500,"''"&amp;S59&amp;"''",S59),"|",T59,"|",CHAR(10),"|寺院|",IF(U59&lt;&gt;400,"''"&amp;U59&amp;"''",U59),"|",V59,"|",CHAR(10),"**魔法",CHAR(10),"***魔法資源",CHAR(10),"|魔法土地|",W59,"|",CHAR(10),"|宝石収入|",SUBSTITUTE(SUBSTITUTE(SUBSTITUTE(SUBSTITUTE(SUBSTITUTE(SUBSTITUTE(SUBSTITUTE(SUBSTITUTE(X59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Slave);"),"|",CHAR(10),"|特殊機能|",Y59,"|",CHAR(10),"***魔法技能",CHAR(10),"|名称|雇用|固定魔力|変動魔力|研究力|特殊能力|",CHAR(10),IFERROR(myConcat(INDIRECT("MagicSkill!AM"&amp;MATCH(A59&amp;" "&amp;B59&amp;" S",MagicSkill!$A:$A,0)&amp;":AM"&amp;MATCH(A59&amp;" "&amp;B59&amp;" E",MagicSkill!$A:$A,0))),myConcat(INDIRECT("MagicSkill!AM"&amp;MATCH(A59&amp;" "&amp;B59&amp;" S",MagicSkill!$A:$A,0)))),CHAR(10),"***固有呪文",CHAR(10),IFERROR(CHAR(10)&amp;"|領域|名称|主系統|副系統|消費|使用場面|簡易分類|"&amp;CHAR(10)&amp;IFERROR(myConcat(INDIRECT("NationalSpellWork!E"&amp;MATCH(A59&amp;" "&amp;B59&amp;" S",NationalSpellWork!$A:$A,0)&amp;":E"&amp;MATCH(A59&amp;" "&amp;B59&amp;" E",NationalSpellWork!$A:$A,0))),myConcat(INDIRECT("NationalSpellWork!E"&amp;MATCH(A59&amp;" "&amp;B59&amp;" S",NationalSpellWork!$A:$A,0)))),"なし"),CHAR(10),"***固有アイテム",CHAR(10),IFERROR(IFERROR(myConcat(INDIRECT("NationalItemWork!E"&amp;MATCH(A59&amp;" "&amp;B59&amp;" S",NationalItemWork!$A:$A,0)&amp;":E"&amp;MATCH(A59&amp;" "&amp;B59&amp;" E",NationalItemWork!$A:$A,0))),myConcat(INDIRECT("NationalItemWork!E"&amp;MATCH(A59&amp;" "&amp;B59&amp;" S",NationalItemWork!$A:$A,0)))),"なし"),CHAR(10),"**聖職",CHAR(10),"***支配圏特殊効果",CHAR(10),IF(I59&lt;&gt;"",I59,"なし"),CHAR(10),"***聖職者特殊能力",CHAR(10),IF(K59&lt;&gt;"",K59,"なし"),CHAR(10))</f>
        <v xml:space="preserve">*Ashdod, Reign of the Anakim
Ashdodは、始原の時代のNephilimの末裔、Rephaimが住む乾燥した荒地です。
Rephaimは退化し、その祖先の有り余る力を失いましたが、それでも彼らはまだ他の存在と比べれば強力です。
かつてほどの力は持たないものの、少数のRephaimは今も純血を保っています。
AshdodとAshkelonの双子都市には、Rephaimの中でも最も強力なAnakimと、その聖王が住みます。
Nephilimと純血のRephaimの消滅により、Nephilim崇拝は、祖先への崇拝に取って代わられました。
古のRephaimの王Malikは、死者のための神聖なる晩餐会において崇拝されます。
初期の時代でのKohanは、死者の羊飼いでもある魔法神官Zamzummiteに代わられました。
彼らは葬送の晩餐会において貪り食われることによって、その生涯の目的を達成します。
**国勢
|種族|レファイト|
|経済||
|気候|&amp;ref(Spell/S_Heat.jpg,nolink,25x25,Heat);&amp;ref(Spell/S_Heat.jpg,nolink,25x25,Heat);|
|祝福||
**正規軍
***指揮官
|名称|種別|コスト|&gt;|雇用条件|指揮能力|行軍|
|BGCOLOR(#F5F5F5):Edomite Scout|斥候|&amp;ref(Nation/C_Gold.jpg,nolink,25x25,Gold);35&amp;ref(Nation/C_Resource.jpg,nolink,25x25,Resource);19&amp;ref(Nation/C_Command.jpg,nolink,25x25,Commander Point);1|&amp;ref(Nation/R_Fort.jpg,nolink,25x25,Land Fortress);|||16&amp;ref(Nation/Forest-Survival.jpg,nolink,25x25,Forest Survival);&amp;ref(Nation/Mountain-Survival.jpg,nolink,25x25,Mountain Survival);&amp;ref(Nation/Wasteland-Survival.jpg,nolink,25x25,Wasteland Survival);|
|~|&gt;|&gt;|&gt;|&gt;|&gt;|BGCOLOR(#F5F5F5):巨人の斥候。無駄に高価だが荒地を抜けるのも得意|
|BGCOLOR(#F5F5F5):Rephaite Commander|指揮官|&amp;ref(Nation/C_Gold.jpg,nolink,25x25,Gold);100&amp;ref(Nation/C_Resource.jpg,nolink,25x25,Resource);35&amp;ref(Nation/C_Command.jpg,nolink,25x25,Commander Point);1|&amp;ref(Nation/R_Fort.jpg,nolink,25x25,Land Fortress);||&amp;ref(Nation/Squad.jpg,nolink,25x25,Squad);3&amp;ref(Nation/LivingLead.jpg,nolink,25x25,Leadership);80|14&amp;ref(Nation/Wasteland-Survival.jpg,nolink,25x25,Wasteland Survival);|
|~|&gt;|&gt;|&gt;|&gt;|&gt;|BGCOLOR(#F5F5F5):標準的な指揮官。少々なら白兵戦も可能な強靭さ|
|BGCOLOR(#F5F5F5):Kohen|聖職者&amp;ref(Nation/Sacred.jpg,nolink,25x25,Sacred);|&amp;ref(Nation/C_Gold.jpg,nolink,25x25,Gold);85&amp;ref(Nation/C_Resource.jpg,nolink,25x25,Resource);3&amp;ref(Nation/C_Command.jpg,nolink,25x25,Commander Point);1|&amp;ref(Nation/R_Fort.jpg,nolink,25x25,Land Fortress);|&amp;ref(Spell/P_Holy.jpg,nolink,25x25,Temple Needed);|&amp;ref(Nation/Squad.jpg,nolink,25x25,Squad);1&amp;ref(Nation/LivingLead.jpg,nolink,25x25,Leadership);10&amp;ref(Nation/UndeadLead.jpg,nolink,25x25,Undead Leadership);10+|18&amp;ref(Nation/Wasteland-Survival.jpg,nolink,25x25,Wasteland Survival);|
|~|&gt;|&gt;|&gt;|&gt;|&gt;|BGCOLOR(#F5F5F5):レベル1の聖職者。たまに死魔法を持つことがある|
|BGCOLOR(#F5F5F5):Rephaite Sage|魔術師|&amp;ref(Nation/C_Gold.jpg,nolink,25x25,Gold);155&amp;ref(Nation/C_Resource.jpg,nolink,25x25,Resource);3&amp;ref(Nation/C_Command.jpg,nolink,25x25,Commander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Leadership);10+|18&amp;ref(Nation/Wasteland-Survival.jpg,nolink,25x25,Wasteland Survival);|
|~|&gt;|&gt;|&gt;|&gt;|&gt;|BGCOLOR(#F5F5F5):火地星から1系統を持つ。研究が得意|
|BGCOLOR(#F5F5F5):Emite|魔術師|&amp;ref(Nation/C_Gold.jpg,nolink,25x25,Gold);125&amp;ref(Nation/C_Resource.jpg,nolink,25x25,Resource);3&amp;ref(Nation/C_Command.jpg,nolink,25x25,Commander Point);2|&amp;ref(Nation/R_Fort.jpg,nolink,25x25,Land Fortress);|&amp;ref(Spell/P_Research.jpg,nolink,25x25,Lab Needed);|&amp;ref(Nation/Squad.jpg,nolink,25x25,Squad);1&amp;ref(Nation/LivingLead.jpg,nolink,25x25,Leadership);10+&amp;ref(Nation/MagicLead.jpg,nolink,25x25,Magic Leadership);0+&amp;ref(Nation/UndeadLead.jpg,nolink,25x25,Undead Leadership);30+|18&amp;ref(Nation/Wasteland-Survival.jpg,nolink,25x25,Wasteland Survival);|
|~|&gt;|&gt;|&gt;|&gt;|&gt;|BGCOLOR(#F5F5F5):死などの魔法技能を持つ。占師でもある|
|BGCOLOR(#F5F5F5):Zamzummite|聖職者&amp;ref(Nation/Sacred.jpg,nolink,25x25,Sacred);|&amp;ref(Nation/C_Gold.jpg,nolink,25x25,Gold);315&amp;ref(Nation/C_Resource.jpg,nolink,25x25,Resource);3&amp;ref(Nation/C_Command.jpg,nolink,25x25,Commander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Leadership);5+&amp;ref(Nation/UndeadLead.jpg,nolink,25x25,Undead Leadership);70+|18&amp;ref(Nation/Wasteland-Survival.jpg,nolink,25x25,Wasteland Survival);|
|~|&gt;|&gt;|&gt;|&gt;|&gt;|BGCOLOR(#F5F5F5):レベル1の聖職者。死地などの魔法技能も持つ|
|BGCOLOR(#F5F5F5):Adon|聖職者&amp;ref(Nation/Sacred.jpg,nolink,25x25,Sacred);|&amp;ref(Nation/C_Gold.jpg,nolink,25x25,Gold);290&amp;ref(Nation/C_Resource.jpg,nolink,25x25,Resource);86&amp;ref(Nation/C_Command.jpg,nolink,25x25,Commander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Leadership);10+|20&amp;ref(Nation/Wasteland-Survival.jpg,nolink,25x25,Wasteland Survival);|
|~|&gt;|&gt;|&gt;|&gt;|&gt;|BGCOLOR(#F5F5F5):レベル2の聖職者。指揮官と魔術師も兼ねるが驚異の資源消費|
|BGCOLOR(#F5F5F5):Talmai Elder|魔術師&amp;ref(Nation/Sacred.jpg,nolink,25x25,Sacred);|&amp;ref(Nation/C_Gold.jpg,nolink,25x25,Gold);360&amp;ref(Nation/C_Resource.jpg,nolink,25x25,Resource);3&amp;ref(Nation/C_Command.jpg,nolink,25x25,Commander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Leadership);15+&amp;ref(Nation/UndeadLead.jpg,nolink,25x25,Undead Leadership);0+|16&amp;ref(Nation/Wasteland-Survival.jpg,nolink,25x25,Wasteland Survival);|
|~|&gt;|&gt;|&gt;|&gt;|&gt;|BGCOLOR(#F5F5F5):火地星などの魔法を持つ。研究や鍛造も得意|
***兵士
|名称|種別|コスト|&gt;|雇用条件|指揮枠|行軍|
|BGCOLOR(#F5F5F5):Human Slinger|射手|&amp;ref(Nation/C_Gold.jpg,nolink,25x25,Gold);7&amp;ref(Nation/C_Resource.jpg,nolink,25x25,Resource);2&amp;ref(Nation/C_Recruitment.jpg,nolink,25x25,Recruitment Point);3|&amp;ref(Nation/R_Fort.jpg,nolink,25x25,Land Fortress);||&amp;ref(Nation/LivingLead.jpg,nolink,25x25,Living);&amp;ref(Nation/Slave.jpg,nolink,25x25,Slave);|10|
|~|&gt;|&gt;|&gt;|&gt;|&gt;|BGCOLOR(#F5F5F5):投石器を持つ奴隷。弱く信頼性もないが数は揃えやすい|
|BGCOLOR(#F5F5F5):Human Slave|歩兵|&amp;ref(Nation/C_Gold.jpg,nolink,25x25,Gold);7&amp;ref(Nation/C_Resource.jpg,nolink,25x25,Resource);3&amp;ref(Nation/C_Recruitment.jpg,nolink,25x25,Recruitment Point);3|&amp;ref(Nation/R_Fort.jpg,nolink,25x25,Land Fortress);||&amp;ref(Nation/LivingLead.jpg,nolink,25x25,Living);&amp;ref(Nation/Slave.jpg,nolink,25x25,Slave);|10|
|~|&gt;|&gt;|&gt;|&gt;|&gt;|BGCOLOR(#F5F5F5):槍を持つ軽歩兵。騎士の突撃などを受け止める消耗品|
|BGCOLOR(#F5F5F5):Edomite|歩兵|&amp;ref(Nation/C_Gold.jpg,nolink,25x25,Gold);20&amp;ref(Nation/C_Resource.jpg,nolink,25x25,Resource);17&amp;ref(Nation/C_Recruitment.jpg,nolink,25x25,Recruitment Point);15|&amp;ref(Nation/R_Fort.jpg,nolink,25x25,Land Fortress);||&amp;ref(Nation/LivingLead.jpg,nolink,25x25,Living);|14&amp;ref(Nation/Wasteland-Survival.jpg,nolink,25x25,Wasteland Survival);|
|~|&gt;|&gt;|&gt;|&gt;|&gt;|BGCOLOR(#F5F5F5):槍、投槍、盾を持つ歩兵。大きさのわりに戦闘技能などに難あり|
|BGCOLOR(#F5F5F5):Amorite|歩兵|&amp;ref(Nation/C_Gold.jpg,nolink,25x25,Gold);40&amp;ref(Nation/C_Resource.jpg,nolink,25x25,Resource);27&amp;ref(Nation/C_Recruitment.jpg,nolink,25x25,Recruitment Point);17|&amp;ref(Nation/R_Fort.jpg,nolink,25x25,Land Fortress);||&amp;ref(Nation/LivingLead.jpg,nolink,25x25,Living);|14&amp;ref(Nation/Wasteland-Survival.jpg,nolink,25x25,Wasteland Survival);|
|~|&gt;|&gt;|&gt;|&gt;|&gt;|BGCOLOR(#F5F5F5):毒槍と盾を持つ歩兵。しぶとい敵を効率的に削れる|
|BGCOLOR(#F5F5F5):Gileadite|歩兵|&amp;ref(Nation/C_Gold.jpg,nolink,25x25,Gold);40&amp;ref(Nation/C_Resource.jpg,nolink,25x25,Resource);29&amp;ref(Nation/C_Recruitment.jpg,nolink,25x25,Recruitment Point);17|&amp;ref(Nation/R_Fort.jpg,nolink,25x25,Land Fortress);||&amp;ref(Nation/LivingLead.jpg,nolink,25x25,Living);|12&amp;ref(Nation/Wasteland-Survival.jpg,nolink,25x25,Wasteland Survival);|
|~|&gt;|&gt;|&gt;|&gt;|&gt;|BGCOLOR(#F5F5F5):槍と盾を持つ歩兵。槍とはいえ高い筋力からの一撃は強力|
|BGCOLOR(#F5F5F5):Gileadite Archer|射手|&amp;ref(Nation/C_Gold.jpg,nolink,25x25,Gold);40&amp;ref(Nation/C_Resource.jpg,nolink,25x25,Resource);47&amp;ref(Nation/C_Recruitment.jpg,nolink,25x25,Recruitment Point);17|&amp;ref(Nation/R_Fort.jpg,nolink,25x25,Land Fortress);||&amp;ref(Nation/LivingLead.jpg,nolink,25x25,Living);|10&amp;ref(Nation/Wasteland-Survival.jpg,nolink,25x25,Wasteland Survival);|
|~|&gt;|&gt;|&gt;|&gt;|&gt;|BGCOLOR(#F5F5F5):異常に重装備な大弓兵。強力だが量産には苦労する|
|BGCOLOR(#F5F5F5):Bashanite|歩兵|&amp;ref(Nation/C_Gold.jpg,nolink,25x25,Gold);50&amp;ref(Nation/C_Resource.jpg,nolink,25x25,Resource);33&amp;ref(Nation/C_Recruitment.jpg,nolink,25x25,Recruitment Point);21|&amp;ref(Nation/R_Fort.jpg,nolink,25x25,Land Fortress);||&amp;ref(Nation/LivingLead.jpg,nolink,25x25,Living);|12&amp;ref(Nation/Wasteland-Survival.jpg,nolink,25x25,Wasteland Survival);|
|~|&gt;|&gt;|&gt;|&gt;|&gt;|BGCOLOR(#F5F5F5):長剣と盾を持つ歩兵。筋力がさらに高くなっている|
|BGCOLOR(#F5F5F5):Shehai Anakite|歩兵&amp;ref(Nation/Sacred.jpg,nolink,25x25,Sacred);|&amp;ref(Nation/C_Gold.jpg,nolink,25x25,Gold);115&amp;ref(Nation/C_Resource.jpg,nolink,25x25,Resource);48&amp;ref(Nation/C_Recruitment.jpg,nolink,25x25,Recruitment Point);27|&amp;ref(Nation/R_Capital.jpg,nolink,25x25,National Capital);|&amp;ref(Spell/P_Holy.jpg,nolink,25x25,Temple Needed);|&amp;ref(Nation/LivingLead.jpg,nolink,25x25,Living);|16&amp;ref(Nation/Wasteland-Survival.jpg,nolink,25x25,Wasteland Survival);|
|~|&gt;|&gt;|&gt;|&gt;|&gt;|BGCOLOR(#F5F5F5):魔法の剣と盾を持つ重装狂戦士。火炎耐性が高め|
|BGCOLOR(#F5F5F5):Ahiman Anakite|歩兵&amp;ref(Nation/Sacred.jpg,nolink,25x25,Sacred);|&amp;ref(Nation/C_Gold.jpg,nolink,25x25,Gold);115&amp;ref(Nation/C_Resource.jpg,nolink,25x25,Resource);91&amp;ref(Nation/C_Recruitment.jpg,nolink,25x25,Recruitment Point);27|&amp;ref(Nation/R_Capital.jpg,nolink,25x25,National Capital);|&amp;ref(Spell/P_Holy.jpg,nolink,25x25,Temple Needed);|&amp;ref(Nation/LivingLead.jpg,nolink,25x25,Living);|18&amp;ref(Nation/Wasteland-Survival.jpg,nolink,25x25,Wasteland Survival);|
|~|&gt;|&gt;|&gt;|&gt;|&gt;|BGCOLOR(#F5F5F5):魔法の剣と盾を持つ重歩兵。高性能な装備だが数は揃わない|
**守備隊
|種別|指揮官|兵士|備考|
|陸上下位|Rephaite Commander|Edomite:4　Gileadite:3||
|陸上上位|Rephaite Commander|Gileadite Archer:5||
|陸上要塞|Rephaite Commander|Gileadite Archer:2　Human Slinger:6||
**建造物
***首都要塞
|名称|管理力|指揮官雇用|兵士雇用|食糧庫|守備隊倍率|防壁強度|
|Giant Castle|45|+1|+100%|1500|3|750|
***陸上要塞
|名称|建造費|工期|管理力|指揮官雇用|兵士雇用|食糧庫|守備隊倍率|防壁強度|
|Giant Palisades|600|4|15|+0|+50%|100|1|100|
|Giant Fortress|450|3|30|+1|+75%|500|2|500|
|Giant Castle|450|3|45|+1|+100%|1500|3|750|
***水中要塞
建造不可
***研究所と寺院
|設備|費用|特殊効果|
|研究所|500||
|寺院|400||
**魔法
***魔法資源
|魔法土地|The Twin Cities, Mount Seir|
|宝石収入|&amp;ref(Spell/V_Fire.jpg,nolink,25x25,Fire Gem);1&amp;ref(Spell/V_Earth.jpg,nolink,25x25,Earth Gem);2&amp;ref(Spell/V_Astral.jpg,nolink,25x25,Astral Pearl);1&amp;ref(Spell/V_Death.jpg,nolink,25x25,Death Gem);1|
|特殊機能||
***魔法技能
|名称|雇用|固定魔力|変動魔力|研究力|特殊能力|
|Kohen|&amp;ref(Nation/R_Fort.jpg,nolink,25x25,Land Fortress);|&amp;ref(Spell/P_Holy.jpg,nolink,25x25,Holy);1|&amp;ref(Spell/P_Death.jpg,nolink,25x25,Death);+1:10%|&amp;ref(Spell/P_Research.jpg,nolink,25x25,Research);0+|&amp;ref(Nation/Sacred.jpg,nolink,25x25,Sacred);|
|Rephaite Sage|&amp;ref(Nation/R_Fort.jpg,nolink,25x25,Land Fortress);||&amp;ref(Spell/P_Fire.jpg,nolink,25x25,Fire);&amp;ref(Spell/P_Earth.jpg,nolink,25x25,Earth);&amp;ref(Spell/P_Astral.jpg,nolink,25x25,Astral);+2:100%|&amp;ref(Spell/P_Research.jpg,nolink,25x25,Research);13|&amp;ref(Nation/Adept-Researcher.jpg,nolink,25x25,Adept Researcher (+4));|
|Emite|&amp;ref(Nation/R_Fort.jpg,nolink,25x25,Land Fortress);|&amp;ref(Spell/P_Death.jpg,nolink,25x25,Death);1|&amp;ref(Spell/P_Fire.jpg,nolink,25x25,Fire);&amp;ref(Spell/P_Earth.jpg,nolink,25x25,Earth);&amp;ref(Spell/P_Astral.jpg,nolink,25x25,Astral);&amp;ref(Spell/P_Death.jpg,nolink,25x25,Death);+1:100%|&amp;ref(Spell/P_Research.jpg,nolink,25x25,Research);9|&amp;ref(Nation/Fortune-Teller.jpg,nolink,25x25,Fortune Teller (10));|
|Zamzummite|&amp;ref(Nation/R_Capital.jpg,nolink,25x25,National Capital);|&amp;ref(Spell/P_Earth.jpg,nolink,25x25,Earth);1&amp;ref(Spell/P_Death.jpg,nolink,25x25,Death);2&amp;ref(Spell/P_Holy.jpg,nolink,25x25,Holy);1|&amp;ref(Spell/P_Earth.jpg,nolink,25x25,Earth);&amp;ref(Spell/P_Death.jpg,nolink,25x25,Death);+1:100%&amp;br;&amp;ref(Spell/P_Fire.jpg,nolink,25x25,Fire);&amp;ref(Spell/P_Earth.jpg,nolink,25x25,Earth);&amp;ref(Spell/P_Astral.jpg,nolink,25x25,Astral);&amp;ref(Spell/P_Death.jpg,nolink,25x25,Death);+1:100%|&amp;ref(Spell/P_Research.jpg,nolink,25x25,Research);15|&amp;ref(Nation/Sacred.jpg,nolink,25x25,Sacred);|
|Adon|&amp;ref(Nation/R_Capital.jpg,nolink,25x25,National Capital);|&amp;ref(Spell/P_Holy.jpg,nolink,25x25,Holy);2|&amp;ref(Spell/P_Fire.jpg,nolink,25x25,Fire);&amp;ref(Spell/P_Earth.jpg,nolink,25x25,Earth);&amp;ref(Spell/P_Astral.jpg,nolink,25x25,Astral);+2:100%|&amp;ref(Spell/P_Research.jpg,nolink,25x25,Research);5|&amp;ref(Nation/Inept-Researcher.jpg,nolink,25x25,Inept Researcher (-4));&amp;ref(Nation/Sacred.jpg,nolink,25x25,Sacred);|
|Talmai Elder|&amp;ref(Nation/R_Capital.jpg,nolink,25x25,National Capital);||&amp;ref(Spell/P_Fire.jpg,nolink,25x25,Fire);&amp;ref(Spell/P_Earth.jpg,nolink,25x25,Earth);&amp;ref(Spell/P_Astral.jpg,nolink,25x25,Astral);+3:100%&amp;br;&amp;ref(Spell/P_Fire.jpg,nolink,25x25,Fire);&amp;ref(Spell/P_Earth.jpg,nolink,25x25,Earth);&amp;ref(Spell/P_Astral.jpg,nolink,25x25,Astral);&amp;ref(Spell/P_Death.jpg,nolink,25x25,Death);+1:10%|&amp;ref(Spell/P_Research.jpg,nolink,25x25,Research);19+|&amp;ref(Nation/Adept-Researcher.jpg,nolink,25x25,Adept Researcher (+8));&amp;ref(Nation/Forge-Bonus.jpg,nolink,25x25,Forge Bonus (1));&amp;ref(Nation/Sacred.jpg,nolink,25x25,Sacred);|
|Malakh|&amp;ref(Item/Master-Ritualist.jpg,nolink,25x25,Ritual Spell);|&amp;ref(Spell/P_Holy.jpg,nolink,25x25,Holy);1|||&amp;ref(Nation/Sacred.jpg,nolink,25x25,Sacred);|
|Hashmal|&amp;ref(Item/Master-Ritualist.jpg,nolink,25x25,Ritual Spell);|&amp;ref(Spell/P_Holy.jpg,nolink,25x25,Holy);2|||&amp;ref(Nation/Inquisitor.jpg,nolink,25x25,Inquisitor);&amp;ref(Nation/Sacred.jpg,nolink,25x25,Sacred);|
|Ditanu|&amp;ref(Item/Master-Ritualist.jpg,nolink,25x25,Ritual Spell);|&amp;ref(Spell/P_Death.jpg,nolink,25x25,Death);1&amp;ref(Spell/P_Holy.jpg,nolink,25x25,Holy);1|&amp;ref(Spell/P_Fire.jpg,nolink,25x25,Fire);&amp;ref(Spell/P_Earth.jpg,nolink,25x25,Earth);&amp;ref(Spell/P_Astral.jpg,nolink,25x25,Astral);+1:100%|&amp;ref(Spell/P_Research.jpg,nolink,25x25,Research);9|&amp;ref(Nation/Sacred.jpg,nolink,25x25,Sacred);|
|Arel|&amp;ref(Item/Master-Ritualist.jpg,nolink,25x25,Ritual Spell);|&amp;ref(Spell/P_Nature.jpg,nolink,25x25,Nature);3&amp;ref(Spell/P_Holy.jpg,nolink,25x25,Holy);3||&amp;ref(Spell/P_Research.jpg,nolink,25x25,Research);11|&amp;ref(Nation/Healer.jpg,nolink,25x25,Healer (3));&amp;ref(Nation/Sacred.jpg,nolink,25x25,Sacred);|
|Ophan|&amp;ref(Item/Master-Ritualist.jpg,nolink,25x25,Ritual Spell);|&amp;ref(Spell/P_Holy.jpg,nolink,25x25,Holy);3|||&amp;ref(Nation/Sacred.jpg,nolink,25x25,Sacred);|
|Malik|&amp;ref(Item/Master-Ritualist.jpg,nolink,25x25,Ritual Spell);|&amp;ref(Spell/P_Death.jpg,nolink,25x25,Death);2&amp;ref(Spell/P_Blood.jpg,nolink,25x25,Blood);2&amp;ref(Spell/P_Holy.jpg,nolink,25x25,Holy);2|&amp;ref(Spell/P_Fire.jpg,nolink,25x25,Fire);&amp;ref(Spell/P_Earth.jpg,nolink,25x25,Earth);&amp;ref(Spell/P_Astral.jpg,nolink,25x25,Astral);+2:100%|&amp;ref(Spell/P_Research.jpg,nolink,25x25,Research);17|&amp;ref(Nation/Sacred.jpg,nolink,25x25,Sacred);|
|Chayot|&amp;ref(Item/Master-Ritualist.jpg,nolink,25x25,Ritual Spell);|&amp;ref(Spell/P_Fire.jpg,nolink,25x25,Fire);4-4&amp;ref(Spell/P_Air.jpg,nolink,25x25,Air);4-4&amp;ref(Spell/P_Earth.jpg,nolink,25x25,Earth);4-4&amp;ref(Spell/P_Astral.jpg,nolink,25x25,Astral);4&amp;ref(Spell/P_Holy.jpg,nolink,25x25,Holy);4||&amp;ref(Spell/P_Research.jpg,nolink,25x25,Research);13|&amp;ref(Nation/Sacred.jpg,nolink,25x25,Sacred);|
***固有呪文
|領域|名称|主系統|副系統|消費|使用場面|簡易分類|
|Conjuration Lv3|Summon Mazzikim|&amp;ref(Spell/P_Nature.jpg,nolink,25x25,Nature);1||&amp;ref(Spell/V_Nature.jpg,nolink,25x25,Nature Gem);3|儀式/陸上専用|兵士召喚|
|~|~|&gt;|&gt;|&gt;|&gt;|現世に住まう小悪魔Mazzikを8体召喚します|
|Conjuration Lv4|Call Malakh|&amp;ref(Spell/P_Astral.jpg,nolink,25x25,Astral);2||&amp;ref(Spell/V_Astral.jpg,nolink,25x25,Astral Pearl);9|儀式/陸上専用|指揮官召喚|
|~|~|&gt;|&gt;|&gt;|&gt;|天界の伝令Malakhを召喚します|
|Conjuration Lv5|Summon Lilot|&amp;ref(Spell/P_Nature.jpg,nolink,25x25,Nature);4||&amp;ref(Spell/V_Nature.jpg,nolink,25x25,Nature Gem);25|儀式/陸上専用|指揮官召喚|
|~|~|&gt;|&gt;|&gt;|&gt;|現世に住まう夢魔Lilotを召喚します|
|Conjuration Lv6|Call Hashmal|&amp;ref(Spell/P_Astral.jpg,nolink,25x25,Astral);3|&amp;ref(Spell/P_Fire.jpg,nolink,25x25,Fire);1|&amp;ref(Spell/V_Astral.jpg,nolink,25x25,Astral Pearl);21|儀式/陸上専用|指揮官召喚|
|~|~|&gt;|&gt;|&gt;|&gt;|異教の鎮圧を得意とする天使Hashmalを召喚します|
|Conjuration Lv6|Dirge for the Dead|&amp;ref(Spell/P_Death.jpg,nolink,25x25,Death);3|&amp;ref(Spell/P_Holy.jpg,nolink,25x25,Holy);1|&amp;ref(Spell/V_Death.jpg,nolink,25x25,Death Gem);25|儀式/陸上専用|指揮官召喚|
|~|~|&gt;|&gt;|&gt;|&gt;|死せる巨人の英雄Ditanuを召喚します|
|Conjuration Lv7|Call Arel|&amp;ref(Spell/P_Astral.jpg,nolink,25x25,Astral);4|&amp;ref(Spell/P_Nature.jpg,nolink,25x25,Nature);1|&amp;ref(Spell/V_Astral.jpg,nolink,25x25,Astral Pearl);39|儀式/陸上専用|指揮官召喚|
|~|~|&gt;|&gt;|&gt;|&gt;|癒しの力を持つ天使Arelを召喚します|
|Conjuration Lv8|Call Ophan|&amp;ref(Spell/P_Astral.jpg,nolink,25x25,Astral);5|&amp;ref(Spell/P_Fire.jpg,nolink,25x25,Fire);2|&amp;ref(Spell/V_Astral.jpg,nolink,25x25,Astral Pearl);49|儀式/陸上専用|指揮官召喚|
|~|~|&gt;|&gt;|&gt;|&gt;|敵を轢き潰す車輪型の天使Ophanを召喚します|
|Conjuration Lv8|Banquet for the Dead|&amp;ref(Spell/P_Death.jpg,nolink,25x25,Death);4|&amp;ref(Spell/P_Holy.jpg,nolink,25x25,Holy);1|&amp;ref(Spell/V_Death.jpg,nolink,25x25,Death Gem);55|儀式/陸上専用|軍団召喚|
|~|~|&gt;|&gt;|&gt;|&gt;|術者の命を捧げDitanu4体とその指揮官Malikを召喚します|
|Conjuration Lv9|Call Merkavah|&amp;ref(Spell/P_Astral.jpg,nolink,25x25,Astral);7|&amp;ref(Spell/P_Fire.jpg,nolink,25x25,Fire);3|&amp;ref(Spell/V_Astral.jpg,nolink,25x25,Astral Pearl);222|儀式/陸上専用|軍団召喚|
|~|~|&gt;|&gt;|&gt;|&gt;|Ophan4体とその指揮官Chayotを召喚します|
|Evocation Lv4|Strange Fire|&amp;ref(Spell/P_Astral.jpg,nolink,25x25,Astral);2|&amp;ref(Spell/P_Fire.jpg,nolink,25x25,Fire);1||戦闘/陸上専用|攻撃|
|~|~|&gt;|&gt;|&gt;|&gt;|不浄なるものに強い天球の炎で中範囲を攻撃します|
***固有アイテム
なし
**聖職
***支配圏特殊効果
なし
***聖職者特殊能力
なし
</v>
      </c>
    </row>
    <row r="60" spans="1:29" x14ac:dyDescent="0.15">
      <c r="A60" t="s">
        <v>2969</v>
      </c>
      <c r="B60" t="s">
        <v>3009</v>
      </c>
      <c r="C60" t="s">
        <v>3010</v>
      </c>
      <c r="D60" t="s">
        <v>3094</v>
      </c>
      <c r="E60" s="10" t="s">
        <v>11969</v>
      </c>
      <c r="F60" t="s">
        <v>11852</v>
      </c>
      <c r="H60" t="s">
        <v>11853</v>
      </c>
      <c r="L60" t="s">
        <v>11854</v>
      </c>
      <c r="M60" t="s">
        <v>11855</v>
      </c>
      <c r="N60" t="s">
        <v>11856</v>
      </c>
      <c r="O60">
        <v>3</v>
      </c>
      <c r="P60">
        <v>3</v>
      </c>
      <c r="S60">
        <v>500</v>
      </c>
      <c r="U60">
        <v>400</v>
      </c>
      <c r="W60" t="s">
        <v>11857</v>
      </c>
      <c r="X60" t="s">
        <v>11858</v>
      </c>
      <c r="Z60" t="str">
        <f t="shared" si="0"/>
        <v>|BGCOLOR(#FDFDFD):[[&amp;ref(Uruk.jpg,nolink,50x65,Uruk, City States);&gt;./Uruk]]</v>
      </c>
      <c r="AA60" t="str">
        <f t="shared" ref="AA60:AA96" ca="1" si="4">IF(B60&lt;&gt;"",CONCATENATE("|",IF(D60="L","BGCOLOR(#FAEBD7):",IF(D60="S","BGCOLOR(#F0F8FF):","")),"[[''",B60,"''&gt;./",SUBSTITUTE(B60,"å","a"),"]]",IF(MOD(ROW(A60)-IF(A60="EA",1,IF(A60="MA",1+COUNTIF(A:A,"EA"),1+COUNTIF(A:A,"EA")+COUNTIF(A:A,"MA"))),5)=0,"|"&amp;CHAR(10)&amp;CONCATENATE(INDIRECT("R"&amp;ROW(A60)-4&amp;"C"&amp;COLUMN($Z$1),FALSE),INDIRECT("R"&amp;ROW(A60)-3&amp;"C"&amp;COLUMN($Z$1),FALSE),INDIRECT("R"&amp;ROW(A60)-2&amp;"C"&amp;COLUMN($Z$1),FALSE),INDIRECT("R"&amp;ROW(A60)-1&amp;"C"&amp;COLUMN($Z$1),FALSE),INDIRECT("R"&amp;ROW(A60)&amp;"C"&amp;COLUMN($Z$1),FALSE),"|",CHAR(10)),"")),"|"&amp;IF(MOD(ROW(A60)-IF(A60="EA",1,IF(A60="MA",1+COUNTIF(A:A,"EA"),1+COUNTIF(A:A,"EA")+COUNTIF(A:A,"MA"))),5)=0,"|"&amp;CHAR(10)&amp;CONCATENATE(INDIRECT("R"&amp;ROW(A60)-4&amp;"C"&amp;COLUMN($Z$1),FALSE),INDIRECT("R"&amp;ROW(A60)-3&amp;"C"&amp;COLUMN($Z$1),FALSE),INDIRECT("R"&amp;ROW(A60)-2&amp;"C"&amp;COLUMN($Z$1),FALSE),INDIRECT("R"&amp;ROW(A60)-1&amp;"C"&amp;COLUMN($Z$1),FALSE),INDIRECT("R"&amp;ROW(A60)&amp;"C"&amp;COLUMN($Z$1),FALSE),"|",CHAR(10)),""))</f>
        <v>|BGCOLOR(#FAEBD7):[[''Uruk''&gt;./Uruk]]</v>
      </c>
      <c r="AB60"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v>
      </c>
      <c r="AC60" t="str">
        <f ca="1">CONCATENATE("*",B60,", ",C60,CHAR(10),E60,CHAR(10),"**国勢",CHAR(10),"|種族|",F60,"|",CHAR(10),"|経済|",G60,"|",CHAR(10),"|気候|",IF(H60&lt;&gt;"",REPT(SUBSTITUTE(SUBSTITUTE(LEFT(H60,4),"Heat","&amp;ref(Spell/S_Heat.jpg,nolink,25x25,Heat);"),"Cold","&amp;ref(Spell/S_Cold.jpg,nolink,25x25,Cold);"),RIGHT(H60,1)),""),"|",CHAR(10),"|祝福|",SUBSTITUTE(SUBSTITUTE(SUBSTITUTE(SUBSTITUTE(SUBSTITUTE(SUBSTITUTE(SUBSTITUTE(SUBSTITUTE(J60,"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60&amp;" "&amp;B60&amp;" 指揮官 S",Troops!$A:$A,0)&amp;":AJ"&amp;MATCH(A60&amp;" "&amp;B60&amp;" 指揮官 E",Troops!$A:$A,0))),myConcat(INDIRECT("Troops!AJ"&amp;MATCH(A60&amp;" "&amp;B60&amp;" 指揮官 S",Troops!$A:$A,0)))),CHAR(10),"***兵士",CHAR(10),"|名称|種別|コスト|&gt;|雇用条件|指揮枠|行軍|",CHAR(10),IFERROR(myConcat(INDIRECT("Troops!AJ"&amp;MATCH(A60&amp;" "&amp;B60&amp;" 兵士 S",Troops!$A:$A,0)&amp;":AJ"&amp;MATCH(A60&amp;" "&amp;B60&amp;" 兵士 E",Troops!$A:$A,0))),myConcat(INDIRECT("Troops!AJ"&amp;MATCH(A60&amp;" "&amp;B60&amp;" 指揮官 S",Troops!$A:$A,0)))),"**守備隊",CHAR(10),"|種別|指揮官|兵士|備考|",CHAR(10),IFERROR(myConcat(INDIRECT("Defence!H"&amp;MATCH(A60&amp;" "&amp;B60&amp;" S",Defence!$A:$A,0)&amp;":H"&amp;MATCH(A60&amp;" "&amp;B60&amp;" E",Defence!$A:$A,0))),myConcat(INDIRECT("Defence!H"&amp;MATCH(A60&amp;" "&amp;B60&amp;" S",Defence!$A:$A,0)))),CHAR(10),"**建造物",CHAR(10),"***首都要塞",CHAR(10),"|名称|管理力|指揮官雇用|兵士雇用|食糧庫|守備隊倍率|防壁強度|",CHAR(10),VLOOKUP(L60,Fort!$D:$M,10,FALSE),CHAR(10),"***陸上要塞",CHAR(10),"|名称|建造費|工期|管理力|指揮官雇用|兵士雇用|食糧庫|守備隊倍率|防壁強度|",CHAR(10),IF(R60="",IFERROR(myConcat(INDIRECT("Fort!N"&amp;MATCH(M60&amp;"1",Fort!$A:$A,0)&amp;":N"&amp;MATCH(M60&amp;O60,Fort!$A:$A,0))),myConcat(INDIRECT("Fort!N"&amp;MATCH(N60&amp;"1",Fort!$A:$A,0)))),IFERROR(myConcat(INDIRECT("Fort!O"&amp;MATCH(M60&amp;"1",Fort!$A:$A,0)&amp;":O"&amp;MATCH(M60&amp;O60,Fort!$A:$A,0))),myConcat(INDIRECT("Fort!O"&amp;MATCH(N60&amp;"1",Fort!$A:$A,0))))),CHAR(10),"***水中要塞",CHAR(10),IF(R60="",IFERROR("|名称|建造費|工期|管理力|指揮官雇用|兵士雇用|食糧庫|守備隊倍率|防壁強度|"&amp;CHAR(10)&amp;IFERROR(myConcat(INDIRECT("Fort!N"&amp;MATCH(N60&amp;"1",Fort!$A:$A,0)&amp;":N"&amp;MATCH(N60&amp;P60,Fort!$A:$A,0))),myConcat(INDIRECT("Fort!N"&amp;MATCH(N60&amp;"1",Fort!$A:$A,0)))),"建造不可"),IFERROR("|名称|建造費|工期|管理力|指揮官雇用|兵士雇用|食糧庫|守備隊倍率|防壁強度|"&amp;CHAR(10)&amp;IFERROR(myConcat(INDIRECT("Fort!O"&amp;MATCH(N60&amp;"1",Fort!$A:$A,0)&amp;":O"&amp;MATCH(N60&amp;P60,Fort!$A:$A,0))),myConcat(INDIRECT("Fort!O"&amp;MATCH(N60&amp;"1",Fort!$A:$A,0)))),"建造不可")),CHAR(10),"***研究所と寺院",CHAR(10),"|設備|費用|特殊効果|",CHAR(10),"|研究所|",IF(S60&lt;&gt;500,"''"&amp;S60&amp;"''",S60),"|",T60,"|",CHAR(10),"|寺院|",IF(U60&lt;&gt;400,"''"&amp;U60&amp;"''",U60),"|",V60,"|",CHAR(10),"**魔法",CHAR(10),"***魔法資源",CHAR(10),"|魔法土地|",W60,"|",CHAR(10),"|宝石収入|",SUBSTITUTE(SUBSTITUTE(SUBSTITUTE(SUBSTITUTE(SUBSTITUTE(SUBSTITUTE(SUBSTITUTE(SUBSTITUTE(X60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Slave);"),"|",CHAR(10),"|特殊機能|",Y60,"|",CHAR(10),"***魔法技能",CHAR(10),"|名称|雇用|固定魔力|変動魔力|研究力|特殊能力|",CHAR(10),IFERROR(myConcat(INDIRECT("MagicSkill!AM"&amp;MATCH(A60&amp;" "&amp;B60&amp;" S",MagicSkill!$A:$A,0)&amp;":AM"&amp;MATCH(A60&amp;" "&amp;B60&amp;" E",MagicSkill!$A:$A,0))),myConcat(INDIRECT("MagicSkill!AM"&amp;MATCH(A60&amp;" "&amp;B60&amp;" S",MagicSkill!$A:$A,0)))),CHAR(10),"***固有呪文",CHAR(10),IFERROR(CHAR(10)&amp;"|領域|名称|主系統|副系統|消費|使用場面|簡易分類|"&amp;CHAR(10)&amp;IFERROR(myConcat(INDIRECT("NationalSpellWork!E"&amp;MATCH(A60&amp;" "&amp;B60&amp;" S",NationalSpellWork!$A:$A,0)&amp;":E"&amp;MATCH(A60&amp;" "&amp;B60&amp;" E",NationalSpellWork!$A:$A,0))),myConcat(INDIRECT("NationalSpellWork!E"&amp;MATCH(A60&amp;" "&amp;B60&amp;" S",NationalSpellWork!$A:$A,0)))),"なし"),CHAR(10),"***固有アイテム",CHAR(10),IFERROR(IFERROR(myConcat(INDIRECT("NationalItemWork!E"&amp;MATCH(A60&amp;" "&amp;B60&amp;" S",NationalItemWork!$A:$A,0)&amp;":E"&amp;MATCH(A60&amp;" "&amp;B60&amp;" E",NationalItemWork!$A:$A,0))),myConcat(INDIRECT("NationalItemWork!E"&amp;MATCH(A60&amp;" "&amp;B60&amp;" S",NationalItemWork!$A:$A,0)))),"なし"),CHAR(10),"**聖職",CHAR(10),"***支配圏特殊効果",CHAR(10),IF(I60&lt;&gt;"",I60,"なし"),CHAR(10),"***聖職者特殊能力",CHAR(10),IF(K60&lt;&gt;"",K60,"なし"),CHAR(10))</f>
        <v xml:space="preserve">*Uruk, City States
Urukは、角と乱れた髪を持つ毛深い野人、Enkiduが住む温暖な平野です。
最初の都市Eriduの設立以来、文明は広まり、王国は拡大していきました。
他の都市は、各々の個性を持ちながら、Eriduに似せて設立されました。
司書の都市から来た管理者たちは地元の統治者を助け、交易の都市から来た商人たちは国の経済的基盤を改善していきました。
しかし、EriduのEnsiは権力を失い、そして新たな都市の下等な王たちは力をつけ、Ensiの称号を勝ち取りました。
紛争と混乱は、王国を引き裂きました。
新たなる都市の一つ、神々の都市は目覚めし神に祝福され、最初のEntu of the Moonが都市に大神殿を築くのを目にしました。
それは程なく宗教的な中心地として最初の都市に代わり、そして最初の都市の尼僧Entuらは統治者Ensiらと婚姻による結びつきを持たず、神々の都市へと移住しました。
目覚めし神の到来により、都市国家群は互いの差異を脇に置き、共通の目的のために結集しました。
Urukの平野には、最初の都市は今も文明の象徴として聳えていますが、その世俗的、宗教的な力は減衰しました。
現在、各々の都市には、それら自身の統治者Ensiが存在します。
野人は最早野生の存在ではなく、かつてのShamanやBone Readerは、都市の聖職者や魔術師に代わられました。
**国勢
|種族|エンキドゥ|
|経済||
|気候|&amp;ref(Spell/S_Heat.jpg,nolink,25x25,Heat);|
|祝福||
**正規軍
***指揮官
|名称|種別|コスト|&gt;|雇用条件|指揮能力|行軍|
|BGCOLOR(#F5F5F5):Enkidu Scout|斥候|&amp;ref(Nation/C_Gold.jpg,nolink,25x25,Gold);30&amp;ref(Nation/C_Resource.jpg,nolink,25x25,Resource);2&amp;ref(Nation/C_Command.jpg,nolink,25x25,Commander Point);1|&amp;ref(Nation/R_Fort.jpg,nolink,25x25,Land Fortress);|||18&amp;ref(Nation/Stealthy.jpg,nolink,25x25,Stealthy (40));&amp;ref(Nation/Forest-Survival.jpg,nolink,25x25,Forest Survival);&amp;ref(Nation/Mountain-Survival.jpg,nolink,25x25,Mountain Survival);|
|~|&gt;|&gt;|&gt;|&gt;|&gt;|BGCOLOR(#F5F5F5):やや高価で隠れるのが下手な斥候。その上高価|
|BGCOLOR(#F5F5F5):Enkidu Commander|指揮官|&amp;ref(Nation/C_Gold.jpg,nolink,25x25,Gold);45&amp;ref(Nation/C_Resource.jpg,nolink,25x25,Resource);23&amp;ref(Nation/C_Command.jpg,nolink,25x25,Commander Point);1|&amp;ref(Nation/R_Fort.jpg,nolink,25x25,Land Fortress);||&amp;ref(Nation/Squad.jpg,nolink,25x25,Squad);2&amp;ref(Nation/LivingLead.jpg,nolink,25x25,Leadership);40|14|
|~|&gt;|&gt;|&gt;|&gt;|&gt;|BGCOLOR(#F5F5F5):標準的な指揮官。指揮上限が低め|
|BGCOLOR(#F5F5F5):Ensi|聖職者&amp;ref(Nation/Sacred.jpg,nolink,25x25,Sacred);|&amp;ref(Nation/C_Gold.jpg,nolink,25x25,Gold);215&amp;ref(Nation/C_Resource.jpg,nolink,25x25,Resource);19&amp;ref(Nation/C_Command.jpg,nolink,25x25,Commander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Leadership);15+|14|
|~|&gt;|&gt;|&gt;|&gt;|&gt;|BGCOLOR(#F5F5F5):レベル2の聖職者。水や緑などの魔法と指揮能力も持つ|
|BGCOLOR(#F5F5F5):Gudu|聖職者&amp;ref(Nation/Sacred.jpg,nolink,25x25,Sacred);|&amp;ref(Nation/C_Gold.jpg,nolink,25x25,Gold);80&amp;ref(Nation/C_Resource.jpg,nolink,25x25,Resource);2&amp;ref(Nation/C_Command.jpg,nolink,25x25,Commander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Leadership);5|18|
|~|&gt;|&gt;|&gt;|&gt;|&gt;|BGCOLOR(#F5F5F5):レベル1の聖職者。風か地の魔法技能も持つ|
|BGCOLOR(#F5F5F5):Ishib|聖職者&amp;ref(Nation/Sacred.jpg,nolink,25x25,Sacred);|&amp;ref(Nation/C_Gold.jpg,nolink,25x25,Gold);155&amp;ref(Nation/C_Resource.jpg,nolink,25x25,Resource);2&amp;ref(Nation/C_Command.jpg,nolink,25x25,Commander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Leadership);10|18|
|~|&gt;|&gt;|&gt;|&gt;|&gt;|BGCOLOR(#F5F5F5):レベル2の聖職者。水などの魔法技能も持つ|
|BGCOLOR(#F5F5F5):Ashipu|聖職者&amp;ref(Nation/Sacred.jpg,nolink,25x25,Sacred);|&amp;ref(Nation/C_Gold.jpg,nolink,25x25,Gold);130&amp;ref(Nation/C_Resource.jpg,nolink,25x25,Resource);1&amp;ref(Nation/C_Command.jpg,nolink,25x25,Commander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Leadership);15|18|
|~|&gt;|&gt;|&gt;|&gt;|&gt;|BGCOLOR(#F5F5F5):レベル1の聖職者。星、緑の魔法と病気治療の技術を持つ|
|BGCOLOR(#F5F5F5):Nin|聖職者&amp;ref(Nation/Sacred.jpg,nolink,25x25,Sacred);|&amp;ref(Nation/C_Gold.jpg,nolink,25x25,Gold);75&amp;ref(Nation/C_Resource.jpg,nolink,25x25,Resource);1&amp;ref(Nation/C_Command.jpg,nolink,25x25,Commander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Leadership);5+|18|
|~|&gt;|&gt;|&gt;|&gt;|&gt;|BGCOLOR(#F5F5F5):レベル1の聖職者。水地星緑から1系統の魔法も持つ|
|BGCOLOR(#F5F5F5):Gala|聖職者&amp;ref(Nation/Sacred.jpg,nolink,25x25,Sacred);|&amp;ref(Nation/C_Gold.jpg,nolink,25x25,Gold);75&amp;ref(Nation/C_Resource.jpg,nolink,25x25,Resource);1&amp;ref(Nation/C_Command.jpg,nolink,25x25,Commander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Leadership);5|18|
|~|&gt;|&gt;|&gt;|&gt;|&gt;|BGCOLOR(#F5F5F5):レベル1の聖職者。斃れた神の復活作業を得意とする|
|BGCOLOR(#F5F5F5):Naditu|聖職者&amp;ref(Nation/Sacred.jpg,nolink,25x25,Sacred);|&amp;ref(Nation/C_Gold.jpg,nolink,25x25,Gold);70&amp;ref(Nation/C_Resource.jpg,nolink,25x25,Resource);1&amp;ref(Nation/C_Command.jpg,nolink,25x25,Commander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Needed);|&amp;ref(Nation/Squad.jpg,nolink,25x25,Squad);1&amp;ref(Nation/MagicLead.jpg,nolink,25x25,Magic Leadership);10|18|
|~|&gt;|&gt;|&gt;|&gt;|&gt;|BGCOLOR(#F5F5F5):レベル1の聖職者。星の魔法技能も持つ|
|BGCOLOR(#F5F5F5):Ereshdingir|聖職者&amp;ref(Nation/Sacred.jpg,nolink,25x25,Sacred);|&amp;ref(Nation/C_Gold.jpg,nolink,25x25,Gold);190&amp;ref(Nation/C_Resource.jpg,nolink,25x25,Resource);1&amp;ref(Nation/C_Command.jpg,nolink,25x25,Commander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Leadership);25|18|
|~|&gt;|&gt;|&gt;|&gt;|&gt;|BGCOLOR(#F5F5F5):レベル2の聖職者。星と水の魔法技能を持つ|
|BGCOLOR(#F5F5F5):Entu|聖職者&amp;ref(Nation/Sacred.jpg,nolink,25x25,Sacred);|&amp;ref(Nation/C_Gold.jpg,nolink,25x25,Gold);275&amp;ref(Nation/C_Resource.jpg,nolink,25x25,Resource);1&amp;ref(Nation/C_Command.jpg,nolink,25x25,Commander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Needed);|&amp;ref(Nation/Squad.jpg,nolink,25x25,Squad);1&amp;ref(Nation/LivingLead.jpg,nolink,25x25,Leadership);40&amp;ref(Nation/MagicLead.jpg,nolink,25x25,Magic Leadership);30+&amp;ref(Item/Inspirational.jpg,nolink,25x25,Inspirational (+1));|16|
|~|&gt;|&gt;|&gt;|&gt;|&gt;|BGCOLOR(#F5F5F5):レベル3の聖職者。星や水などの魔法技能を持つ|
|BGCOLOR(#F5F5F5):Mashmashu|魔術師&amp;ref(Nation/Sacred.jpg,nolink,25x25,Sacred);|&amp;ref(Nation/C_Gold.jpg,nolink,25x25,Gold);280&amp;ref(Nation/C_Resource.jpg,nolink,25x25,Resource);1&amp;ref(Nation/C_Command.jpg,nolink,25x25,Commander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Leadership);40+|18|
|~|&gt;|&gt;|&gt;|&gt;|&gt;|BGCOLOR(#F5F5F5):星や緑などの魔法技能を持つ。占師でもある|
|BGCOLOR(#F5F5F5):Enkidu Shaman|魔術師|&amp;ref(Nation/C_Gold.jpg,nolink,25x25,Gold);125&amp;ref(Nation/C_Resource.jpg,nolink,25x25,Resource);2&amp;ref(Nation/C_Command.jpg,nolink,25x25,Commander Point);2|&amp;ref(Nation/R_Foreign.jpg,nolink,25x25,Non-Fort Land);|&amp;ref(Spell/P_Research.jpg,nolink,25x25,Lab Needed);|&amp;ref(Nation/Squad.jpg,nolink,25x25,Squad);1&amp;ref(Nation/LivingLead.jpg,nolink,25x25,Leadership);10&amp;ref(Nation/MagicLead.jpg,nolink,25x25,Magic Leadership);15|18|
|~|&gt;|&gt;|&gt;|&gt;|&gt;|BGCOLOR(#F5F5F5):緑と地の魔法技能を持つ。研究は苦手|
|BGCOLOR(#F5F5F5):Kulullu Commander|指揮官|&amp;ref(Nation/C_Gold.jpg,nolink,25x25,Gold);45&amp;ref(Nation/C_Resource.jpg,nolink,25x25,Resource);10&amp;ref(Nation/C_Command.jpg,nolink,25x25,Commander Point);1|&amp;ref(Nation/R_UW-Fort.jpg,nolink,25x25,Underwater Fortress);||&amp;ref(Nation/Squad.jpg,nolink,25x25,Squad);2&amp;ref(Nation/LivingLead.jpg,nolink,25x25,Leadership);40|20&amp;ref(Nation/Aquatic.jpg,nolink,25x25,Aquatic);|
|~|&gt;|&gt;|&gt;|&gt;|&gt;|BGCOLOR(#F5F5F5):水棲指揮官。自力では海から出られないが行軍は早い|
|BGCOLOR(#F5F5F5):Kulullu King|聖職者&amp;ref(Nation/Sacred.jpg,nolink,25x25,Sacred);|&amp;ref(Nation/C_Gold.jpg,nolink,25x25,Gold);145&amp;ref(Nation/C_Resource.jpg,nolink,25x25,Resource);10&amp;ref(Nation/C_Command.jpg,nolink,25x25,Commander Point);2|&amp;ref(Nation/R_UW-Fort.jpg,nolink,25x25,Underwater Fortress);|&amp;ref(Spell/P_Research.jpg,nolink,25x25,Lab Needed);&amp;ref(Spell/P_Holy.jpg,nolink,25x25,Temple Needed);|&amp;ref(Nation/Squad.jpg,nolink,25x25,Squad);3&amp;ref(Nation/LivingLead.jpg,nolink,25x25,Leadership);80&amp;ref(Nation/MagicLead.jpg,nolink,25x25,Magic Leadership);5|20&amp;ref(Nation/Aquatic.jpg,nolink,25x25,Aquatic);|
|~|&gt;|&gt;|&gt;|&gt;|&gt;|BGCOLOR(#F5F5F5):レベル2の聖職者。水の魔法を持ち水棲上位指揮官も兼任|
|BGCOLOR(#F5F5F5):Kuliltu Queen|聖職者&amp;ref(Nation/Sacred.jpg,nolink,25x25,Sacred);|&amp;ref(Nation/C_Gold.jpg,nolink,25x25,Gold);195&amp;ref(Nation/C_Resource.jpg,nolink,25x25,Resource);1&amp;ref(Nation/C_Command.jpg,nolink,25x25,Commander Point);2|&amp;ref(Nation/R_UW-Fort.jpg,nolink,25x25,Underwater Fortress);|&amp;ref(Spell/P_Research.jpg,nolink,25x25,Lab Needed);&amp;ref(Spell/P_Holy.jpg,nolink,25x25,Temple Needed);|&amp;ref(Nation/Squad.jpg,nolink,25x25,Squad);2&amp;ref(Nation/LivingLead.jpg,nolink,25x25,Leadership);40&amp;ref(Nation/MagicLead.jpg,nolink,25x25,Magic Leadership);15+|22&amp;ref(Nation/Aquatic.jpg,nolink,25x25,Aquatic);|
|~|&gt;|&gt;|&gt;|&gt;|&gt;|BGCOLOR(#F5F5F5):レベル2の聖職者。水、緑などの魔法技能を持つ|
|BGCOLOR(#F5F5F5):Kulullu Sage|魔術師|&amp;ref(Nation/C_Gold.jpg,nolink,25x25,Gold);190&amp;ref(Nation/C_Resource.jpg,nolink,25x25,Resource);1&amp;ref(Nation/C_Command.jpg,nolink,25x25,Commander Point);2|&amp;ref(Nation/R_UW-Fort.jpg,nolink,25x25,Underwater Fortress);|&amp;ref(Spell/P_Research.jpg,nolink,25x25,Lab Needed);|&amp;ref(Nation/Squad.jpg,nolink,25x25,Squad);2&amp;ref(Nation/LivingLead.jpg,nolink,25x25,Leadership);40&amp;ref(Nation/MagicLead.jpg,nolink,25x25,Magic Leadership);15+|22&amp;ref(Nation/Aquatic.jpg,nolink,25x25,Aquatic);|
|~|&gt;|&gt;|&gt;|&gt;|&gt;|BGCOLOR(#F5F5F5):水などの魔法技能を持つ。研究が得意|
***兵士
|名称|種別|コスト|&gt;|雇用条件|指揮枠|行軍|
|BGCOLOR(#F5F5F5):Enkidu Archer|射手|&amp;ref(Nation/C_Gold.jpg,nolink,25x25,Gold);16&amp;ref(Nation/C_Resource.jpg,nolink,25x25,Resource);14&amp;ref(Nation/C_Recruitment.jpg,nolink,25x25,Recruitment Point);9|&amp;ref(Nation/R_Fort.jpg,nolink,25x25,Land Fortress);||&amp;ref(Nation/LivingLead.jpg,nolink,25x25,Living);|14|
|~|&gt;|&gt;|&gt;|&gt;|&gt;|BGCOLOR(#F5F5F5):長弓を使う弓兵。やや高価だが射程と威力は十分|
|BGCOLOR(#F5F5F5):Enkidu Spearman|歩兵|&amp;ref(Nation/C_Gold.jpg,nolink,25x25,Gold);16&amp;ref(Nation/C_Resource.jpg,nolink,25x25,Resource);14&amp;ref(Nation/C_Recruitment.jpg,nolink,25x25,Recruitment Point);9|&amp;ref(Nation/R_Fort.jpg,nolink,25x25,Land Fortress);||&amp;ref(Nation/LivingLead.jpg,nolink,25x25,Living);|14|
|~|&gt;|&gt;|&gt;|&gt;|&gt;|BGCOLOR(#F5F5F5):槍と盾を持つ歩兵。兜を持たず事故が起きやすい|
|BGCOLOR(#F5F5F5):Enkidu Heavy Archer|射手|&amp;ref(Nation/C_Gold.jpg,nolink,25x25,Gold);16&amp;ref(Nation/C_Resource.jpg,nolink,25x25,Resource);22&amp;ref(Nation/C_Recruitment.jpg,nolink,25x25,Recruitment Point);9|&amp;ref(Nation/R_Fort.jpg,nolink,25x25,Land Fortress);||&amp;ref(Nation/LivingLead.jpg,nolink,25x25,Living);|12|
|~|&gt;|&gt;|&gt;|&gt;|&gt;|BGCOLOR(#F5F5F5):重装備の長弓兵。反撃に晒され得る場合にのみ有用|
|BGCOLOR(#F5F5F5):Enkidu Soldier|歩兵|&amp;ref(Nation/C_Gold.jpg,nolink,25x25,Gold);16&amp;ref(Nation/C_Resource.jpg,nolink,25x25,Resource);22&amp;ref(Nation/C_Recruitment.jpg,nolink,25x25,Recruitment Point);9|&amp;ref(Nation/R_Fort.jpg,nolink,25x25,Land Fortress);||&amp;ref(Nation/LivingLead.jpg,nolink,25x25,Living);|12|
|~|&gt;|&gt;|&gt;|&gt;|&gt;|BGCOLOR(#F5F5F5):槍と盾を持つ歩兵。より真っ当な装備で安定感がある|
|BGCOLOR(#F5F5F5):Enkidu Iron Warrior|歩兵|&amp;ref(Nation/C_Gold.jpg,nolink,25x25,Gold);22&amp;ref(Nation/C_Resource.jpg,nolink,25x25,Resource);22&amp;ref(Nation/C_Recruitment.jpg,nolink,25x25,Recruitment Point);17|&amp;ref(Nation/R_Fort.jpg,nolink,25x25,Land Fortress);||&amp;ref(Nation/LivingLead.jpg,nolink,25x25,Living);|12|
|~|&gt;|&gt;|&gt;|&gt;|&gt;|BGCOLOR(#F5F5F5):斧と盾を持つ狂戦士。武器の性質もあって攻撃的な性能|
|BGCOLOR(#F5F5F5):Enkidu Royal Guard|歩兵|&amp;ref(Nation/C_Gold.jpg,nolink,25x25,Gold);20&amp;ref(Nation/C_Resource.jpg,nolink,25x25,Resource);23&amp;ref(Nation/C_Recruitment.jpg,nolink,25x25,Recruitment Point);15|&amp;ref(Nation/R_Fort.jpg,nolink,25x25,Land Fortress);||&amp;ref(Nation/LivingLead.jpg,nolink,25x25,Living);|12|
|~|&gt;|&gt;|&gt;|&gt;|&gt;|BGCOLOR(#F5F5F5):小剣と盾を持つ歩兵。戦闘技能に優れ護衛も得意とする|
|BGCOLOR(#F5F5F5):Maiden of the Moon|歩兵&amp;ref(Nation/Sacred.jpg,nolink,25x25,Sacred);|&amp;ref(Nation/C_Gold.jpg,nolink,25x25,Gold);27&amp;ref(Nation/C_Resource.jpg,nolink,25x25,Resource);35&amp;ref(Nation/C_Recruitment.jpg,nolink,25x25,Recruitment Point);16|&amp;ref(Nation/R_Capital.jpg,nolink,25x25,National Capital);|&amp;ref(Spell/P_Holy.jpg,nolink,25x25,Temple Needed);|&amp;ref(Nation/LivingLead.jpg,nolink,25x25,Living);|12|
|~|&gt;|&gt;|&gt;|&gt;|&gt;|BGCOLOR(#F5F5F5):槍と盾を持つ重歩兵。密集した隊列を組める|
|BGCOLOR(#F5F5F5):Mushussu Chariot|戦車|&amp;ref(Nation/C_Gold.jpg,nolink,25x25,Gold);200&amp;ref(Nation/C_Resource.jpg,nolink,25x25,Resource);42&amp;ref(Nation/C_Recruitment.jpg,nolink,25x25,Recruitment Point);60|1/&amp;ref(Nation/R_Capital.jpg,nolink,25x25,National Capital);||&amp;ref(Nation/LivingLead.jpg,nolink,25x25,Living);|20|
|~|&gt;|&gt;|&gt;|&gt;|&gt;|BGCOLOR(#F5F5F5):象にも匹敵する巨大戦車。乗り手だけなら倒されても補充される|
|BGCOLOR(#F5F5F5):Enkidu Warrior|歩兵|&amp;ref(Nation/C_Gold.jpg,nolink,25x25,Gold);16&amp;ref(Nation/C_Resource.jpg,nolink,25x25,Resource);14&amp;ref(Nation/C_Recruitment.jpg,nolink,25x25,Recruitment Point);9|&amp;ref(Nation/R_Foreign.jpg,nolink,25x25,Non-Fort Land);||&amp;ref(Nation/LivingLead.jpg,nolink,25x25,Living);|14|
|~|&gt;|&gt;|&gt;|&gt;|&gt;|BGCOLOR(#F5F5F5):斧と盾を持つ歩兵。守りは甘いが攻撃の面では優秀|
|BGCOLOR(#F5F5F5):Kulullu|歩兵|&amp;ref(Nation/C_Gold.jpg,nolink,25x25,Gold);18&amp;ref(Nation/C_Resource.jpg,nolink,25x25,Resource);2&amp;ref(Nation/C_Recruitment.jpg,nolink,25x25,Recruitment Point);9|&amp;ref(Nation/R_UW-Fort.jpg,nolink,25x25,Underwater Fortress);||&amp;ref(Nation/LivingLead.jpg,nolink,25x25,Living);|20&amp;ref(Nation/Aquatic.jpg,nolink,25x25,Aquatic);|
|~|&gt;|&gt;|&gt;|&gt;|&gt;|BGCOLOR(#F5F5F5):槍を持つ軽歩兵。水棲のため陸には上がれない|
|BGCOLOR(#F5F5F5):Kulullu Soldier|歩兵|&amp;ref(Nation/C_Gold.jpg,nolink,25x25,Gold);18&amp;ref(Nation/C_Resource.jpg,nolink,25x25,Resource);10&amp;ref(Nation/C_Recruitment.jpg,nolink,25x25,Recruitment Point);9|&amp;ref(Nation/R_UW-Fort.jpg,nolink,25x25,Underwater Fortress);||&amp;ref(Nation/LivingLead.jpg,nolink,25x25,Living);|18&amp;ref(Nation/Aquatic.jpg,nolink,25x25,Aquatic);|
|~|&gt;|&gt;|&gt;|&gt;|&gt;|BGCOLOR(#F5F5F5):槍を持つ歩兵。海中の制圧や維持の助けにはなる|
**守備隊
|種別|指揮官|兵士|備考|
|陸上下位|Enkidu Commander|Enkidu Spearman:10　Enkidu Archer:5||
|陸上上位|Ensi|Enkidu Soldier:10||
|陸上要塞|Enkidu Commander|Enkidu Archer:6||
|水中下位|Kulullu Commander|Kulullu:8||
|水中上位|Kulullu King|Kulullu Soldier:8||
|水中要塞|Kulullu Commander|Kulullu Soldier:5||
**建造物
***首都要塞
|名称|管理力|指揮官雇用|兵士雇用|食糧庫|守備隊倍率|防壁強度|
|Fortified City|50|+1|+125%|3000|3|300|
***陸上要塞
|名称|建造費|工期|管理力|指揮官雇用|兵士雇用|食糧庫|守備隊倍率|防壁強度|
|City Palisades|750|5|30|+1|+75%|500|1|100|
|Walled City|450|3|40|+1|+100%|1500|2|200|
|Fortified City|450|3|50|+1|+125%|3000|3|300|
***水中要塞
|名称|建造費|工期|管理力|指揮官雇用|兵士雇用|食糧庫|守備隊倍率|防壁強度|
|Rock Walls|600|5|15|+0|+50%|100|1|100|
|Fortress|300|2|30|+1|+75%|500|2|250|
|Castle|300|2|45|+1|+100%|1500|3|500|
***研究所と寺院
|設備|費用|特殊効果|
|研究所|500||
|寺院|400||
**魔法
***魔法資源
|魔法土地|Great Temple of the Moon, The Swamps of Ur, The House of Water|
|宝石収入|&amp;ref(Spell/V_Water.jpg,nolink,25x25,Water Gem);1&amp;ref(Spell/V_Earth.jpg,nolink,25x25,Earth Gem);1&amp;ref(Spell/V_Astral.jpg,nolink,25x25,Astral Pearl);2&amp;ref(Spell/V_Nature.jpg,nolink,25x25,Nature Gem);1|
|特殊機能||
***魔法技能
|名称|雇用|固定魔力|変動魔力|研究力|特殊能力|
|Ensi|&amp;ref(Nation/R_Fort.jpg,nolink,25x25,Land Fortress);|&amp;ref(Spell/P_Water.jpg,nolink,25x25,Water);1&amp;ref(Spell/P_Nature.jpg,nolink,25x25,Nature);1&amp;ref(Spell/P_Holy.jpg,nolink,25x25,Holy);2|&amp;ref(Spell/P_Water.jpg,nolink,25x25,Water);&amp;ref(Spell/P_Earth.jpg,nolink,25x25,Earth);&amp;ref(Spell/P_Astral.jpg,nolink,25x25,Astral);&amp;ref(Spell/P_Nature.jpg,nolink,25x25,Nature);+1:100%|&amp;ref(Spell/P_Research.jpg,nolink,25x25,Research);11|&amp;ref(Nation/Sacred.jpg,nolink,25x25,Sacred);|
|Gudu|&amp;ref(Nation/R_Fort.jpg,nolink,25x25,Land Fortress);|&amp;ref(Spell/P_Holy.jpg,nolink,25x25,Holy);1|&amp;ref(Spell/P_Air.jpg,nolink,25x25,Air);&amp;ref(Spell/P_Earth.jpg,nolink,25x25,Earth);+1:100%|&amp;ref(Spell/P_Research.jpg,nolink,25x25,Research);7|&amp;ref(Nation/Sacred.jpg,nolink,25x25,Sacred);|
|Ishib|&amp;ref(Nation/R_Fort.jpg,nolink,25x25,Land Fortress);|&amp;ref(Spell/P_Water.jpg,nolink,25x25,Water);1&amp;ref(Spell/P_Holy.jpg,nolink,25x25,Holy);2|&amp;ref(Spell/P_Air.jpg,nolink,25x25,Air);&amp;ref(Spell/P_Water.jpg,nolink,25x25,Water);&amp;ref(Spell/P_Earth.jpg,nolink,25x25,Earth);&amp;ref(Spell/P_Nature.jpg,nolink,25x25,Nature);+1:100%|&amp;ref(Spell/P_Research.jpg,nolink,25x25,Research);9|&amp;ref(Nation/Sacred.jpg,nolink,25x25,Sacred);|
|Ashipu|&amp;ref(Nation/R_Fort.jpg,nolink,25x25,Land Fortress);|&amp;ref(Spell/P_Astral.jpg,nolink,25x25,Astral);1&amp;ref(Spell/P_Nature.jpg,nolink,25x25,Nature);1&amp;ref(Spell/P_Holy.jpg,nolink,25x25,Holy);1||&amp;ref(Spell/P_Research.jpg,nolink,25x25,Research);9|&amp;ref(Nation/Disease-Healer.jpg,nolink,25x25,Disease Healer (1));&amp;ref(Nation/Sacred.jpg,nolink,25x25,Sacred);|
|Nin|&amp;ref(Nation/R_Fort.jpg,nolink,25x25,Land Fortress);|&amp;ref(Spell/P_Holy.jpg,nolink,25x25,Holy);1|&amp;ref(Spell/P_Water.jpg,nolink,25x25,Water);&amp;ref(Spell/P_Earth.jpg,nolink,25x25,Earth);&amp;ref(Spell/P_Astral.jpg,nolink,25x25,Astral);&amp;ref(Spell/P_Nature.jpg,nolink,25x25,Nature);+1:100%|&amp;ref(Spell/P_Research.jpg,nolink,25x25,Research);7|&amp;ref(Nation/Sacred.jpg,nolink,25x25,Sacred);|
|Gala|&amp;ref(Nation/R_Fort.jpg,nolink,25x25,Land Fortress);|&amp;ref(Spell/P_Nature.jpg,nolink,25x25,Nature);1&amp;ref(Spell/P_Holy.jpg,nolink,25x25,Holy);1||&amp;ref(Spell/P_Research.jpg,nolink,25x25,Research);7|&amp;ref(Nation/Spell-Singer.jpg,nolink,25x25,Spell Singer);&amp;ref(Nation/Elegist.jpg,nolink,25x25,Elegist (2));&amp;ref(Nation/Sacred.jpg,nolink,25x25,Sacred);|
|Naditu|&amp;ref(Nation/R_Fort.jpg,nolink,25x25,Land Fortress);|&amp;ref(Spell/P_Astral.jpg,nolink,25x25,Astral);1&amp;ref(Spell/P_Holy.jpg,nolink,25x25,Holy);1||&amp;ref(Spell/P_Research.jpg,nolink,25x25,Research);7|&amp;ref(Nation/Sacred.jpg,nolink,25x25,Sacred);|
|Ereshdingir|&amp;ref(Nation/R_Fort.jpg,nolink,25x25,Land Fortress);|&amp;ref(Spell/P_Water.jpg,nolink,25x25,Water);1&amp;ref(Spell/P_Astral.jpg,nolink,25x25,Astral);2&amp;ref(Spell/P_Holy.jpg,nolink,25x25,Holy);2||&amp;ref(Spell/P_Research.jpg,nolink,25x25,Research);11|&amp;ref(Nation/Fortune-Teller.jpg,nolink,25x25,Fortune Teller (5));&amp;ref(Nation/Sacred.jpg,nolink,25x25,Sacred);|
|Entu|&amp;ref(Nation/R_Capital.jpg,nolink,25x25,National Capital);|&amp;ref(Spell/P_Water.jpg,nolink,25x25,Water);1&amp;ref(Spell/P_Astral.jpg,nolink,25x25,Astral);2&amp;ref(Spell/P_Holy.jpg,nolink,25x25,Holy);3|&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13+|&amp;ref(Nation/Fortune-Teller.jpg,nolink,25x25,Fortune Teller (10));&amp;ref(Nation/Sacred.jpg,nolink,25x25,Sacred);|
|Mashmashu|&amp;ref(Nation/R_Capital.jpg,nolink,25x25,National Capital);|&amp;ref(Spell/P_Astral.jpg,nolink,25x25,Astral);3&amp;ref(Spell/P_Nature.jpg,nolink,25x25,Nature);1|&amp;ref(Spell/P_Air.jpg,nolink,25x25,Air);&amp;ref(Spell/P_Water.jpg,nolink,25x25,Water);&amp;ref(Spell/P_Earth.jpg,nolink,25x25,Earth);&amp;ref(Spell/P_Astral.jpg,nolink,25x25,Astral);+1:100%&amp;br;&amp;ref(Spell/P_Air.jpg,nolink,25x25,Air);&amp;ref(Spell/P_Water.jpg,nolink,25x25,Water);&amp;ref(Spell/P_Earth.jpg,nolink,25x25,Earth);&amp;ref(Spell/P_Nature.jpg,nolink,25x25,Nature);+1:10%|&amp;ref(Spell/P_Research.jpg,nolink,25x25,Research);15+|&amp;ref(Nation/Fortune-Teller.jpg,nolink,25x25,Fortune Teller (15));&amp;ref(Nation/Sacred.jpg,nolink,25x25,Sacred);|
|Enkidu Shaman|&amp;ref(Nation/R_Foreign.jpg,nolink,25x25,Non-Fort Land);|&amp;ref(Spell/P_Earth.jpg,nolink,25x25,Earth);1&amp;ref(Spell/P_Nature.jpg,nolink,25x25,Nature);2||&amp;ref(Spell/P_Research.jpg,nolink,25x25,Research);7|&amp;ref(Nation/Inept-Researcher.jpg,nolink,25x25,Inept Researcher (-4));|
|Kulullu King|&amp;ref(Nation/R_UW-Fort.jpg,nolink,25x25,Underwater Fortress);|&amp;ref(Spell/P_Water.jpg,nolink,25x25,Water);1&amp;ref(Spell/P_Holy.jpg,nolink,25x25,Holy);2||&amp;ref(Spell/P_Research.jpg,nolink,25x25,Research);7|&amp;ref(Nation/Sacred.jpg,nolink,25x25,Sacred);|
|Kuliltu Queen|&amp;ref(Nation/R_UW-Fort.jpg,nolink,25x25,Underwater Fortress);|&amp;ref(Spell/P_Water.jpg,nolink,25x25,Water);1&amp;ref(Spell/P_Nature.jpg,nolink,25x25,Nature);1&amp;ref(Spell/P_Holy.jpg,nolink,25x25,Holy);2|&amp;ref(Spell/P_Air.jpg,nolink,25x25,Air);&amp;ref(Spell/P_Water.jpg,nolink,25x25,Water);&amp;ref(Spell/P_Astral.jpg,nolink,25x25,Astral);&amp;ref(Spell/P_Nature.jpg,nolink,25x25,Nature);+1:100%|&amp;ref(Spell/P_Research.jpg,nolink,25x25,Research);11|&amp;ref(Nation/Sacred.jpg,nolink,25x25,Sacred);|
|Kulullu Sage|&amp;ref(Nation/R_UW-Fort.jpg,nolink,25x25,Underwater Fortress);|&amp;ref(Spell/P_Water.jpg,nolink,25x25,Water);2|&amp;ref(Spell/P_Air.jpg,nolink,25x25,Air);&amp;ref(Spell/P_Water.jpg,nolink,25x25,Water);&amp;ref(Spell/P_Astral.jpg,nolink,25x25,Astral);&amp;ref(Spell/P_Nature.jpg,nolink,25x25,Nature);+1:100%|&amp;ref(Spell/P_Research.jpg,nolink,25x25,Research);15|&amp;ref(Nation/Adept-Researcher.jpg,nolink,25x25,Adept Researcher (+4));|
|Ugallu|&amp;ref(Item/Master-Ritualist.jpg,nolink,25x25,Ritual Spell);|&amp;ref(Spell/P_Air.jpg,nolink,25x25,Air);3||&amp;ref(Spell/P_Research.jpg,nolink,25x25,Research);11|&amp;ref(Nation/Sacred.jpg,nolink,25x25,Sacred);|
|Umu-apkallu|&amp;ref(Item/Master-Ritualist.jpg,nolink,25x25,Ritual Spell);|&amp;ref(Spell/P_Air.jpg,nolink,25x25,Air);3&amp;ref(Spell/P_Water.jpg,nolink,25x25,Water);3&amp;ref(Spell/P_Earth.jpg,nolink,25x25,Earth);2&amp;ref(Spell/P_Astral.jpg,nolink,25x25,Astral);4&amp;ref(Spell/P_Nature.jpg,nolink,25x25,Nature);2&amp;ref(Spell/P_Holy.jpg,nolink,25x25,Holy);2||&amp;ref(Spell/P_Research.jpg,nolink,25x25,Research);43|&amp;ref(Nation/Adept-Researcher.jpg,nolink,25x25,Adept Researcher (+10));&amp;ref(Nation/Inspiring-Researcher.jpg,nolink,25x25,Inspiring Researcher (+1));&amp;ref(Nation/Disease-Healer.jpg,nolink,25x25,Disease Healer (1));&amp;ref(Nation/Sacred.jpg,nolink,25x25,Sacred);|
***固有呪文
|領域|名称|主系統|副系統|消費|使用場面|簡易分類|
|Conjuration Lv3|Herd of Buffaloes|&amp;ref(Spell/P_Nature.jpg,nolink,25x25,Nature);2||&amp;ref(Spell/V_Nature.jpg,nolink,25x25,Nature Gem);10|儀式/陸上専用|兵士召喚|
|~|~|&gt;|&gt;|&gt;|&gt;|敵を蹂躙するBuffaloを5+体召喚します|
|Conjuration Lv4|Summon Kusarikkus|&amp;ref(Spell/P_Earth.jpg,nolink,25x25,Earth);1||&amp;ref(Spell/V_Earth.jpg,nolink,25x25,Earth Gem);6|儀式/陸上専用|兵士召喚|
|~|~|&gt;|&gt;|&gt;|&gt;|悪魔殺しの槍を持つ神聖なる牛人間Kusarikkuを2体召喚します|
|Conjuration Lv5|Summon Ugallu|&amp;ref(Spell/P_Air.jpg,nolink,25x25,Air);3||&amp;ref(Spell/V_Air.jpg,nolink,25x25,Air Gem);24|儀式/陸上専用|指揮官召喚|
|~|~|&gt;|&gt;|&gt;|&gt;|低級の嵐の神Ugalluを召喚します|
|Conjuration Lv7|Call Anzu|&amp;ref(Spell/P_Air.jpg,nolink,25x25,Air);4||&amp;ref(Spell/V_Air.jpg,nolink,25x25,Air Gem);6|儀式/陸上専用|兵士召喚|
|~|~|&gt;|&gt;|&gt;|&gt;|水と炎を吐く魔鳥Anzuを1体召喚します|
|Conjuration Lv8|Call Apkallu|&amp;ref(Spell/P_Astral.jpg,nolink,25x25,Astral);5||&amp;ref(Spell/V_Astral.jpg,nolink,25x25,Astral Pearl);60|儀式/陸上専用|指揮官召喚|
|~|~|&gt;|&gt;|&gt;|&gt;|極めて高い魔力と研究力を持つUmu-apkalluを召喚します|
***固有アイテム
|Construction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**聖職
***支配圏特殊効果
なし
***聖職者特殊能力
なし
</v>
      </c>
    </row>
    <row r="61" spans="1:29" x14ac:dyDescent="0.15">
      <c r="A61" t="s">
        <v>2969</v>
      </c>
      <c r="B61" t="s">
        <v>3011</v>
      </c>
      <c r="C61" t="s">
        <v>3012</v>
      </c>
      <c r="D61" t="s">
        <v>3094</v>
      </c>
      <c r="E61" s="10" t="s">
        <v>11684</v>
      </c>
      <c r="F61" s="10" t="s">
        <v>11678</v>
      </c>
      <c r="H61" t="s">
        <v>11679</v>
      </c>
      <c r="K61" t="s">
        <v>11970</v>
      </c>
      <c r="L61" t="s">
        <v>11680</v>
      </c>
      <c r="M61" t="s">
        <v>11681</v>
      </c>
      <c r="O61">
        <v>2</v>
      </c>
      <c r="S61">
        <v>500</v>
      </c>
      <c r="U61">
        <v>400</v>
      </c>
      <c r="W61" t="s">
        <v>11682</v>
      </c>
      <c r="X61" t="s">
        <v>11683</v>
      </c>
      <c r="Z61" t="str">
        <f t="shared" si="0"/>
        <v>|BGCOLOR(#FDFDFD):[[&amp;ref(Nazca.jpg,nolink,50x65,Nazca, Kingdom of the Sun);&gt;./Nazca]]</v>
      </c>
      <c r="AA61" t="str">
        <f t="shared" ca="1" si="4"/>
        <v xml:space="preserve">|BGCOLOR(#FAEBD7):[[''Nazca''&gt;./Nazca]]|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v>
      </c>
      <c r="AB61" t="str">
        <f t="shared" ca="1" si="2"/>
        <v xml:space="preserve">|CENTER:130|CENTER:130|CENTER:130|CENTER:130|CENTER:130|c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v>
      </c>
      <c r="AC61" t="str">
        <f ca="1">CONCATENATE("*",B61,", ",C61,CHAR(10),E61,CHAR(10),"**国勢",CHAR(10),"|種族|",F61,"|",CHAR(10),"|経済|",G61,"|",CHAR(10),"|気候|",IF(H61&lt;&gt;"",REPT(SUBSTITUTE(SUBSTITUTE(LEFT(H61,4),"Heat","&amp;ref(Spell/S_Heat.jpg,nolink,25x25,Heat);"),"Cold","&amp;ref(Spell/S_Cold.jpg,nolink,25x25,Cold);"),RIGHT(H61,1)),""),"|",CHAR(10),"|祝福|",SUBSTITUTE(SUBSTITUTE(SUBSTITUTE(SUBSTITUTE(SUBSTITUTE(SUBSTITUTE(SUBSTITUTE(SUBSTITUTE(J61,"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61&amp;" "&amp;B61&amp;" 指揮官 S",Troops!$A:$A,0)&amp;":AJ"&amp;MATCH(A61&amp;" "&amp;B61&amp;" 指揮官 E",Troops!$A:$A,0))),myConcat(INDIRECT("Troops!AJ"&amp;MATCH(A61&amp;" "&amp;B61&amp;" 指揮官 S",Troops!$A:$A,0)))),CHAR(10),"***兵士",CHAR(10),"|名称|種別|コスト|&gt;|雇用条件|指揮枠|行軍|",CHAR(10),IFERROR(myConcat(INDIRECT("Troops!AJ"&amp;MATCH(A61&amp;" "&amp;B61&amp;" 兵士 S",Troops!$A:$A,0)&amp;":AJ"&amp;MATCH(A61&amp;" "&amp;B61&amp;" 兵士 E",Troops!$A:$A,0))),myConcat(INDIRECT("Troops!AJ"&amp;MATCH(A61&amp;" "&amp;B61&amp;" 指揮官 S",Troops!$A:$A,0)))),"**守備隊",CHAR(10),"|種別|指揮官|兵士|備考|",CHAR(10),IFERROR(myConcat(INDIRECT("Defence!H"&amp;MATCH(A61&amp;" "&amp;B61&amp;" S",Defence!$A:$A,0)&amp;":H"&amp;MATCH(A61&amp;" "&amp;B61&amp;" E",Defence!$A:$A,0))),myConcat(INDIRECT("Defence!H"&amp;MATCH(A61&amp;" "&amp;B61&amp;" S",Defence!$A:$A,0)))),CHAR(10),"**建造物",CHAR(10),"***首都要塞",CHAR(10),"|名称|管理力|指揮官雇用|兵士雇用|食糧庫|守備隊倍率|防壁強度|",CHAR(10),VLOOKUP(L61,Fort!$D:$M,10,FALSE),CHAR(10),"***陸上要塞",CHAR(10),"|名称|建造費|工期|管理力|指揮官雇用|兵士雇用|食糧庫|守備隊倍率|防壁強度|",CHAR(10),IF(R61="",IFERROR(myConcat(INDIRECT("Fort!N"&amp;MATCH(M61&amp;"1",Fort!$A:$A,0)&amp;":N"&amp;MATCH(M61&amp;O61,Fort!$A:$A,0))),myConcat(INDIRECT("Fort!N"&amp;MATCH(N61&amp;"1",Fort!$A:$A,0)))),IFERROR(myConcat(INDIRECT("Fort!O"&amp;MATCH(M61&amp;"1",Fort!$A:$A,0)&amp;":O"&amp;MATCH(M61&amp;O61,Fort!$A:$A,0))),myConcat(INDIRECT("Fort!O"&amp;MATCH(N61&amp;"1",Fort!$A:$A,0))))),CHAR(10),"***水中要塞",CHAR(10),IF(R61="",IFERROR("|名称|建造費|工期|管理力|指揮官雇用|兵士雇用|食糧庫|守備隊倍率|防壁強度|"&amp;CHAR(10)&amp;IFERROR(myConcat(INDIRECT("Fort!N"&amp;MATCH(N61&amp;"1",Fort!$A:$A,0)&amp;":N"&amp;MATCH(N61&amp;P61,Fort!$A:$A,0))),myConcat(INDIRECT("Fort!N"&amp;MATCH(N61&amp;"1",Fort!$A:$A,0)))),"建造不可"),IFERROR("|名称|建造費|工期|管理力|指揮官雇用|兵士雇用|食糧庫|守備隊倍率|防壁強度|"&amp;CHAR(10)&amp;IFERROR(myConcat(INDIRECT("Fort!O"&amp;MATCH(N61&amp;"1",Fort!$A:$A,0)&amp;":O"&amp;MATCH(N61&amp;P61,Fort!$A:$A,0))),myConcat(INDIRECT("Fort!O"&amp;MATCH(N61&amp;"1",Fort!$A:$A,0)))),"建造不可")),CHAR(10),"***研究所と寺院",CHAR(10),"|設備|費用|特殊効果|",CHAR(10),"|研究所|",IF(S61&lt;&gt;500,"''"&amp;S61&amp;"''",S61),"|",T61,"|",CHAR(10),"|寺院|",IF(U61&lt;&gt;400,"''"&amp;U61&amp;"''",U61),"|",V61,"|",CHAR(10),"**魔法",CHAR(10),"***魔法資源",CHAR(10),"|魔法土地|",W61,"|",CHAR(10),"|宝石収入|",SUBSTITUTE(SUBSTITUTE(SUBSTITUTE(SUBSTITUTE(SUBSTITUTE(SUBSTITUTE(SUBSTITUTE(SUBSTITUTE(X61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Slave);"),"|",CHAR(10),"|特殊機能|",Y61,"|",CHAR(10),"***魔法技能",CHAR(10),"|名称|雇用|固定魔力|変動魔力|研究力|特殊能力|",CHAR(10),IFERROR(myConcat(INDIRECT("MagicSkill!AM"&amp;MATCH(A61&amp;" "&amp;B61&amp;" S",MagicSkill!$A:$A,0)&amp;":AM"&amp;MATCH(A61&amp;" "&amp;B61&amp;" E",MagicSkill!$A:$A,0))),myConcat(INDIRECT("MagicSkill!AM"&amp;MATCH(A61&amp;" "&amp;B61&amp;" S",MagicSkill!$A:$A,0)))),CHAR(10),"***固有呪文",CHAR(10),IFERROR(CHAR(10)&amp;"|領域|名称|主系統|副系統|消費|使用場面|簡易分類|"&amp;CHAR(10)&amp;IFERROR(myConcat(INDIRECT("NationalSpellWork!E"&amp;MATCH(A61&amp;" "&amp;B61&amp;" S",NationalSpellWork!$A:$A,0)&amp;":E"&amp;MATCH(A61&amp;" "&amp;B61&amp;" E",NationalSpellWork!$A:$A,0))),myConcat(INDIRECT("NationalSpellWork!E"&amp;MATCH(A61&amp;" "&amp;B61&amp;" S",NationalSpellWork!$A:$A,0)))),"なし"),CHAR(10),"***固有アイテム",CHAR(10),IFERROR(IFERROR(myConcat(INDIRECT("NationalItemWork!E"&amp;MATCH(A61&amp;" "&amp;B61&amp;" S",NationalItemWork!$A:$A,0)&amp;":E"&amp;MATCH(A61&amp;" "&amp;B61&amp;" E",NationalItemWork!$A:$A,0))),myConcat(INDIRECT("NationalItemWork!E"&amp;MATCH(A61&amp;" "&amp;B61&amp;" S",NationalItemWork!$A:$A,0)))),"なし"),CHAR(10),"**聖職",CHAR(10),"***支配圏特殊効果",CHAR(10),IF(I61&lt;&gt;"",I61,"なし"),CHAR(10),"***聖職者特殊能力",CHAR(10),IF(K61&lt;&gt;"",K61,"なし"),CHAR(10))</f>
        <v xml:space="preserve">*Nazca, Kingdom of the Sun
Nazcaは、翼持つ人型生物らの、山岳の死霊王国です。
それはかつては遠く離れたCaelumの植民地でしたが、Raptorの凋落とEagle Kingの消滅により、Caelumとの接触は絶たれ、Eagle Kingの子孫はNazcaのSun King、Incaとなりました。
最後のEagle Kingの死により、古の王たちの知識を保存するための行動は行われました。
Raptor部族の魔術の実践はNazcaでは禁じられず、そして神王はその助言が必要となる時に備え、木乃伊となって保存されました。
死者たちの聖職者は、同様に社会におけるその他の有力な人々を木乃伊化し始めました。
老いたる王や女王は生者よりも賢明であると考えられ、木乃伊の議会はIncaを助け導くために創設されました。
聖職者は木乃伊の言葉を聞き、その意思を預言します。
Nazcaは今や、木乃伊たちの静かなる議会が支配する死霊王国となりました。
Sun Kingは彼らの名の下に統治していますが、しかしながら真の権力者は古代の王の木乃伊と、その通訳です。
貴族と聖職者の木乃伊は、司法的な物事だけでなく、晩餐や式典に出席するために方々へと運ばれます。
王室の木乃伊は、差し迫る問題が最重要のものでない限り、煩わせるにはあまりにも貴重な存在です。
Caelumの氷の加工技術は失われ、Nazca人は布と青銅の軽装な防具を用います。
Nazcaは、技量に劣る兵士の大軍を展開することができます。
木乃伊に負債を持つ民間人、征服された人間の山岳王国からの友軍兵士、そして死せる聖職者によって呼び覚まされた歩く死者が、王国の軍の大部分を構成します。
**国勢
|種族|有翼人、人間|
|経済||
|気候|&amp;ref(Spell/S_Cold.jpg,nolink,25x25,Cold);|
|祝福||
**正規軍
***指揮官
|名称|種別|コスト|&gt;|雇用条件|指揮能力|行軍|
|BGCOLOR(#F5F5F5):Runancha|斥候|&amp;ref(Nation/C_Gold.jpg,nolink,25x25,Gold);25&amp;ref(Nation/C_Resource.jpg,nolink,25x25,Resource);6&amp;ref(Nation/C_Command.jpg,nolink,25x25,Commander Point);1|&amp;ref(Nation/R_Fort.jpg,nolink,25x25,Land Fortress);|||20&amp;ref(Nation/Mountain-Survival.jpg,nolink,25x25,Mountain Survival);|
|~|&gt;|&gt;|&gt;|&gt;|&gt;|BGCOLOR(#F5F5F5):飛行する斥候。隠れるのも上手く非常に役立つ|
|BGCOLOR(#F5F5F5):Kuraka|指揮官|&amp;ref(Nation/C_Gold.jpg,nolink,25x25,Gold);30&amp;ref(Nation/C_Resource.jpg,nolink,25x25,Resource);8&amp;ref(Nation/C_Command.jpg,nolink,25x25,Commander Point);1|&amp;ref(Nation/R_Fort.jpg,nolink,25x25,Land Fortress);&amp;ref(Nation/R_Mountain.jpg,nolink,25x25,Any Highland/Mountains);||&amp;ref(Nation/Squad.jpg,nolink,25x25,Squad);2&amp;ref(Nation/LivingLead.jpg,nolink,25x25,Leadership);60|14&amp;ref(Nation/Flying.jpg,nolink,25x25,Flying);&amp;ref(Nation/Mountain-Survival.jpg,nolink,25x25,Mountain Survival);|
|~|&gt;|&gt;|&gt;|&gt;|&gt;|BGCOLOR(#F5F5F5):人間の指揮官。当然飛べないが安価ではある|
|BGCOLOR(#F5F5F5):Apu|指揮官|&amp;ref(Nation/C_Gold.jpg,nolink,25x25,Gold);40&amp;ref(Nation/C_Resource.jpg,nolink,25x25,Resource);7&amp;ref(Nation/C_Command.jpg,nolink,25x25,Commander Point);1|&amp;ref(Nation/R_Fort.jpg,nolink,25x25,Land Fortress);||&amp;ref(Nation/Squad.jpg,nolink,25x25,Squad);2&amp;ref(Nation/LivingLead.jpg,nolink,25x25,Leadership);60|20&amp;ref(Nation/Flying.jpg,nolink,25x25,Flying);&amp;ref(Nation/Mountain-Survival.jpg,nolink,25x25,Mountain Survival);|
|~|&gt;|&gt;|&gt;|&gt;|&gt;|BGCOLOR(#F5F5F5):標準的な指揮官。殺されるとMallquiに変換される|
|BGCOLOR(#F5F5F5):Apusqispay|指揮官|&amp;ref(Nation/C_Gold.jpg,nolink,25x25,Gold);70&amp;ref(Nation/C_Resource.jpg,nolink,25x25,Resource);8&amp;ref(Nation/C_Command.jpg,nolink,25x25,Commander Point);1|&amp;ref(Nation/R_Fort.jpg,nolink,25x25,Land Fortress);||&amp;ref(Nation/Squad.jpg,nolink,25x25,Squad);3&amp;ref(Nation/LivingLead.jpg,nolink,25x25,Leadership);80|20&amp;ref(Nation/Flying.jpg,nolink,25x25,Flying);&amp;ref(Nation/Mountain-Survival.jpg,nolink,25x25,Mountain Survival);|
|~|&gt;|&gt;|&gt;|&gt;|&gt;|BGCOLOR(#F5F5F5):上位指揮官。こちらも殺されるとMallquiに|
|BGCOLOR(#F5F5F5):Aclla|聖職者&amp;ref(Nation/Sacred.jpg,nolink,25x25,Sacred);|&amp;ref(Nation/C_Gold.jpg,nolink,25x25,Gold);100&amp;ref(Nation/C_Resource.jpg,nolink,25x25,Resource);1&amp;ref(Nation/C_Command.jpg,nolink,25x25,Commander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Needed);|&amp;ref(Nation/Squad.jpg,nolink,25x25,Squad);1&amp;ref(Nation/LivingLead.jpg,nolink,25x25,Leadership);15&amp;ref(Nation/MagicLead.jpg,nolink,25x25,Magic Leadership);10|22&amp;ref(Nation/Flying.jpg,nolink,25x25,Flying);|
|~|&gt;|&gt;|&gt;|&gt;|&gt;|BGCOLOR(#F5F5F5):レベル1の聖職者。火と風の魔法も持つ|
|BGCOLOR(#F5F5F5):Hurin Priest|聖職者&amp;ref(Nation/Sacred.jpg,nolink,25x25,Sacred);|&amp;ref(Nation/C_Gold.jpg,nolink,25x25,Gold);235&amp;ref(Nation/C_Resource.jpg,nolink,25x25,Resource);1&amp;ref(Nation/C_Command.jpg,nolink,25x25,Commander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Leadership);60|20&amp;ref(Nation/Flying.jpg,nolink,25x25,Flying);|
|~|&gt;|&gt;|&gt;|&gt;|&gt;|BGCOLOR(#F5F5F5):レベル2の聖職者。死と地などの魔法も持つ|
|BGCOLOR(#F5F5F5):Mallqui|指揮官&amp;ref(Nation/Sacred.jpg,nolink,25x25,Sacred);|&amp;ref(Nation/C_Gold.jpg,nolink,25x25,Gold);140&amp;ref(Nation/C_Resource.jpg,nolink,25x25,Resource);1&amp;ref(Nation/C_Command.jpg,nolink,25x25,Commander Point);1|&amp;ref(Nation/R_Fort.jpg,nolink,25x25,Land Fortress);|&amp;ref(Spell/P_Holy.jpg,nolink,25x25,Temple Needed);|&amp;ref(Nation/Squad.jpg,nolink,25x25,Squad);1&amp;ref(Nation/LivingLead.jpg,nolink,25x25,Leadership);10&amp;ref(Nation/UndeadLead.jpg,nolink,25x25,Undead Leadership);80&amp;ref(Item/Inspirational.jpg,nolink,25x25,Inspirational (+1));|16|
|~|&gt;|&gt;|&gt;|&gt;|&gt;|BGCOLOR(#F5F5F5):アンデッド向け指揮官。奴隷兵士の確保も担う|
|BGCOLOR(#F5F5F5):Mallqui Priestess|聖職者&amp;ref(Nation/Sacred.jpg,nolink,25x25,Sacred);|&amp;ref(Nation/C_Gold.jpg,nolink,25x25,Gold);175&amp;ref(Nation/C_Resource.jpg,nolink,25x25,Resource);1&amp;ref(Nation/C_Command.jpg,nolink,25x25,Commander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Needed);|&amp;ref(Nation/Squad.jpg,nolink,25x25,Squad);1&amp;ref(Nation/LivingLead.jpg,nolink,25x25,Leadership);15&amp;ref(Nation/MagicLead.jpg,nolink,25x25,Magic Leadership);10&amp;ref(Nation/UndeadLead.jpg,nolink,25x25,Undead Leadership);120&amp;ref(Item/Inspirational.jpg,nolink,25x25,Inspirational (+1));|16|
|~|&gt;|&gt;|&gt;|&gt;|&gt;|BGCOLOR(#F5F5F5):レベル1の聖職者。生前のAcllaと共通の魔力も備える|
|BGCOLOR(#F5F5F5):Mallqui Priest|聖職者&amp;ref(Nation/Sacred.jpg,nolink,25x25,Sacred);|&amp;ref(Nation/C_Gold.jpg,nolink,25x25,Gold);350&amp;ref(Nation/C_Resource.jpg,nolink,25x25,Resource);1&amp;ref(Nation/C_Command.jpg,nolink,25x25,Commander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Leadership);180&amp;ref(Item/Inspirational.jpg,nolink,25x25,Inspirational (+1));|16|
|~|&gt;|&gt;|&gt;|&gt;|&gt;|BGCOLOR(#F5F5F5):レベル2の聖職者。Hurin Priestと共通の魔力を持つ|
|BGCOLOR(#F5F5F5):Inca|聖職者&amp;ref(Nation/Sacred.jpg,nolink,25x25,Sacred);|&amp;ref(Nation/C_Gold.jpg,nolink,25x25,Gold);290&amp;ref(Nation/C_Resource.jpg,nolink,25x25,Resource);6&amp;ref(Nation/C_Command.jpg,nolink,25x25,Commander Point);4|&amp;ref(Nation/R_Capital.jpg,nolink,25x25,National Capital);|&amp;ref(Spell/P_Research.jpg,nolink,25x25,Lab Needed);&amp;ref(Spell/P_Holy.jpg,nolink,25x25,Temple Needed);|&amp;ref(Nation/Squad.jpg,nolink,25x25,Squad);3&amp;ref(Nation/LivingLead.jpg,nolink,25x25,Leadership);90+&amp;ref(Nation/MagicLead.jpg,nolink,25x25,Magic Leadership);30+|20&amp;ref(Nation/Flying.jpg,nolink,25x25,Flying);|
|~|&gt;|&gt;|&gt;|&gt;|&gt;|BGCOLOR(#F5F5F5):レベル3の聖職者。火、風などの魔法を持つ|
|BGCOLOR(#F5F5F5):Coya|聖職者&amp;ref(Nation/Sacred.jpg,nolink,25x25,Sacred);|&amp;ref(Nation/C_Gold.jpg,nolink,25x25,Gold);325&amp;ref(Nation/C_Resource.jpg,nolink,25x25,Resource);1&amp;ref(Nation/C_Command.jpg,nolink,25x25,Commander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Leadership);30+&amp;ref(Nation/UndeadLead.jpg,nolink,25x25,Undead Leadership);70+|22&amp;ref(Nation/Flying.jpg,nolink,25x25,Flying);|
|~|&gt;|&gt;|&gt;|&gt;|&gt;|BGCOLOR(#F5F5F5):レベル2の聖職者。地、星、死などの魔法を持つ|
|BGCOLOR(#F5F5F5):Royal Mallqui|聖職者&amp;ref(Nation/Sacred.jpg,nolink,25x25,Sacred);|&amp;ref(Nation/C_Gold.jpg,nolink,25x25,Gold);850&amp;ref(Nation/C_Resource.jpg,nolink,25x25,Resource);1&amp;ref(Nation/C_Command.jpg,nolink,25x25,Commander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Needed);|&amp;ref(Nation/Squad.jpg,nolink,25x25,Squad);1&amp;ref(Nation/LivingLead.jpg,nolink,25x25,Leadership);20+&amp;ref(Nation/MagicLead.jpg,nolink,25x25,Magic Leadership);50+&amp;ref(Nation/UndeadLead.jpg,nolink,25x25,Undead Leadership);180+&amp;ref(Item/Inspirational.jpg,nolink,25x25,Inspirational (+2));|16|
|~|&gt;|&gt;|&gt;|&gt;|&gt;|BGCOLOR(#F5F5F5):レベル3の聖職者。IncaとCoyaを合わせた魔力を持ち高速で戦闘呪文を放つ|
|BGCOLOR(#F5F5F5):Paqo of the Mountain Spirits|魔術師|&amp;ref(Nation/C_Gold.jpg,nolink,25x25,Gold);105&amp;ref(Nation/C_Resource.jpg,nolink,25x25,Resource);2&amp;ref(Nation/C_Command.jpg,nolink,25x25,Commander Point);2|&amp;ref(Nation/R_Mountain.jpg,nolink,25x25,Any Highland/Mountains);|&amp;ref(Spell/P_Research.jpg,nolink,25x25,Lab Needed);|&amp;ref(Nation/Squad.jpg,nolink,25x25,Squad);1&amp;ref(Nation/LivingLead.jpg,nolink,25x25,Leadership);10&amp;ref(Nation/MagicLead.jpg,nolink,25x25,Magic Leadership);10|16&amp;ref(Nation/Mountain-Survival.jpg,nolink,25x25,Mountain Survival);|
|~|&gt;|&gt;|&gt;|&gt;|&gt;|BGCOLOR(#F5F5F5):風と緑の魔法技能を持つ。異端者だが病気治療も可能|
|BGCOLOR(#F5F5F5):Paqo of the Earth Mother|魔術師|&amp;ref(Nation/C_Gold.jpg,nolink,25x25,Gold);95&amp;ref(Nation/C_Resource.jpg,nolink,25x25,Resource);2&amp;ref(Nation/C_Command.jpg,nolink,25x25,Commander Point);2|&amp;ref(Nation/R_Mountain.jpg,nolink,25x25,Any Highland/Mountains);|&amp;ref(Spell/P_Research.jpg,nolink,25x25,Lab Needed);|&amp;ref(Nation/Squad.jpg,nolink,25x25,Squad);1&amp;ref(Nation/LivingLead.jpg,nolink,25x25,Leadership);10&amp;ref(Nation/MagicLead.jpg,nolink,25x25,Magic Leadership);10|16&amp;ref(Nation/Mountain-Survival.jpg,nolink,25x25,Mountain Survival);|
|~|&gt;|&gt;|&gt;|&gt;|&gt;|BGCOLOR(#F5F5F5):地と緑の魔法技能を持つ。こちらも異端者だが病気を治せる|
***兵士
|名称|種別|コスト|&gt;|雇用条件|指揮枠|行軍|
|BGCOLOR(#F5F5F5):Human Warrior|歩兵|&amp;ref(Nation/C_Gold.jpg,nolink,25x25,Gold);7&amp;ref(Nation/C_Resource.jpg,nolink,25x25,Resource);3&amp;ref(Nation/C_Recruitment.jpg,nolink,25x25,Recruitment Point);2|&amp;ref(Nation/R_Fort.jpg,nolink,25x25,Land Fortress);&amp;ref(Nation/R_Mountain.jpg,nolink,25x25,Any Highland/Mountains);||&amp;ref(Nation/LivingLead.jpg,nolink,25x25,Living);&amp;ref(Nation/Undisciplined.jpg,nolink,25x25,Undisciplined);|14&amp;ref(Nation/Mountain-Survival.jpg,nolink,25x25,Mountain Survival);|
|~|&gt;|&gt;|&gt;|&gt;|&gt;|BGCOLOR(#F5F5F5):槍を持つ軽歩兵。統制不能だが値段のわりに戦闘力は標準的|
|BGCOLOR(#F5F5F5):Human Warrior|歩兵|&amp;ref(Nation/C_Gold.jpg,nolink,25x25,Gold);8&amp;ref(Nation/C_Resource.jpg,nolink,25x25,Resource);3&amp;ref(Nation/C_Recruitment.jpg,nolink,25x25,Recruitment Point);2|&amp;ref(Nation/R_Fort.jpg,nolink,25x25,Land Fortress);&amp;ref(Nation/R_Mountain.jpg,nolink,25x25,Any Highland/Mountains);||&amp;ref(Nation/LivingLead.jpg,nolink,25x25,Living);&amp;ref(Nation/Undisciplined.jpg,nolink,25x25,Undisciplined);|14&amp;ref(Nation/Mountain-Survival.jpg,nolink,25x25,Mountain Survival);|
|~|&gt;|&gt;|&gt;|&gt;|&gt;|BGCOLOR(#F5F5F5):槍と皮盾を持つ軽歩兵。盾持ちのため少しだけ丈夫|
|BGCOLOR(#F5F5F5):Human Warrior|射手|&amp;ref(Nation/C_Gold.jpg,nolink,25x25,Gold);8&amp;ref(Nation/C_Resource.jpg,nolink,25x25,Resource);3&amp;ref(Nation/C_Recruitment.jpg,nolink,25x25,Recruitment Point);2|&amp;ref(Nation/R_Fort.jpg,nolink,25x25,Land Fortress);&amp;ref(Nation/R_Mountain.jpg,nolink,25x25,Any Highland/Mountains);||&amp;ref(Nation/LivingLead.jpg,nolink,25x25,Living);&amp;ref(Nation/Undisciplined.jpg,nolink,25x25,Undisciplined);|14&amp;ref(Nation/Mountain-Survival.jpg,nolink,25x25,Mountain Survival);|
|~|&gt;|&gt;|&gt;|&gt;|&gt;|BGCOLOR(#F5F5F5):投石器を持つ軽歩兵。接近戦も可能な能力ではある|
|BGCOLOR(#F5F5F5):Human Warrior|歩兵|&amp;ref(Nation/C_Gold.jpg,nolink,25x25,Gold);8&amp;ref(Nation/C_Resource.jpg,nolink,25x25,Resource);7&amp;ref(Nation/C_Recruitment.jpg,nolink,25x25,Recruitment Point);2|&amp;ref(Nation/R_Fort.jpg,nolink,25x25,Land Fortress);&amp;ref(Nation/R_Mountain.jpg,nolink,25x25,Any Highland/Mountains);||&amp;ref(Nation/LivingLead.jpg,nolink,25x25,Living);&amp;ref(Nation/Undisciplined.jpg,nolink,25x25,Undisciplined);|12&amp;ref(Nation/Mountain-Survival.jpg,nolink,25x25,Mountain Survival);|
|~|&gt;|&gt;|&gt;|&gt;|&gt;|BGCOLOR(#F5F5F5):鈍器、投槍、皮盾を持つ軽歩兵。鎧が少し強化されている|
|BGCOLOR(#F5F5F5):Hatun Runa|飛行兵|&amp;ref(Nation/C_Gold.jpg,nolink,25x25,Gold);5&amp;ref(Nation/C_Resource.jpg,nolink,25x25,Resource);3&amp;ref(Nation/C_Recruitment.jpg,nolink,25x25,Recruitment Point);2|&amp;ref(Nation/R_Fort.jpg,nolink,25x25,Land Fortress);&amp;ref(Nation/Taskmaster.jpg,nolink,25x25,Capture Slaves (Free));||&amp;ref(Nation/LivingLead.jpg,nolink,25x25,Living);&amp;ref(Nation/Undisciplined.jpg,nolink,25x25,Undisciplined);|16&amp;ref(Nation/Flying.jpg,nolink,25x25,Flying);&amp;ref(Nation/Mountain-Survival.jpg,nolink,25x25,Mountain Survival);|
|~|&gt;|&gt;|&gt;|&gt;|&gt;|BGCOLOR(#F5F5F5):鈍器と皮盾を持つ軽戦士。奴隷のため士気は欠くが安価|
|BGCOLOR(#F5F5F5):Aucac Runa Archer|射手|&amp;ref(Nation/C_Gold.jpg,nolink,25x25,Gold);10&amp;ref(Nation/C_Resource.jpg,nolink,25x25,Resource);9&amp;ref(Nation/C_Recruitment.jpg,nolink,25x25,Recruitment Point);9|&amp;ref(Nation/R_Fort.jpg,nolink,25x25,Land Fortress);||&amp;ref(Nation/LivingLead.jpg,nolink,25x25,Living);|18&amp;ref(Nation/Flying.jpg,nolink,25x25,Flying);&amp;ref(Nation/Mountain-Survival.jpg,nolink,25x25,Mountain Survival);|
|~|&gt;|&gt;|&gt;|&gt;|&gt;|BGCOLOR(#F5F5F5):短弓を使う飛行弓兵。腕前もなかなかのもの|
|BGCOLOR(#F5F5F5):Aucac Runa Spearman|飛行兵|&amp;ref(Nation/C_Gold.jpg,nolink,25x25,Gold);10&amp;ref(Nation/C_Resource.jpg,nolink,25x25,Resource);7&amp;ref(Nation/C_Recruitment.jpg,nolink,25x25,Recruitment Point);9|&amp;ref(Nation/R_Fort.jpg,nolink,25x25,Land Fortress);||&amp;ref(Nation/LivingLead.jpg,nolink,25x25,Living);|18&amp;ref(Nation/Flying.jpg,nolink,25x25,Flying);&amp;ref(Nation/Mountain-Survival.jpg,nolink,25x25,Mountain Survival);|
|~|&gt;|&gt;|&gt;|&gt;|&gt;|BGCOLOR(#F5F5F5):軽突撃槍と皮盾を持つ軽戦士。最初の一撃は侮り難い|
|BGCOLOR(#F5F5F5):Aucac Runa Maceman|飛行兵|&amp;ref(Nation/C_Gold.jpg,nolink,25x25,Gold);10&amp;ref(Nation/C_Resource.jpg,nolink,25x25,Resource);7&amp;ref(Nation/C_Recruitment.jpg,nolink,25x25,Recruitment Point);9|&amp;ref(Nation/R_Fort.jpg,nolink,25x25,Land Fortress);||&amp;ref(Nation/LivingLead.jpg,nolink,25x25,Living);|18&amp;ref(Nation/Flying.jpg,nolink,25x25,Flying);&amp;ref(Nation/Mountain-Survival.jpg,nolink,25x25,Mountain Survival);|
|~|&gt;|&gt;|&gt;|&gt;|&gt;|BGCOLOR(#F5F5F5):鈍器と皮盾を持つ軽戦士。単純な攻撃力では他より少しだけ上|
|BGCOLOR(#F5F5F5):Aucac Runa Axeman|飛行兵|&amp;ref(Nation/C_Gold.jpg,nolink,25x25,Gold);10&amp;ref(Nation/C_Resource.jpg,nolink,25x25,Resource);7&amp;ref(Nation/C_Recruitment.jpg,nolink,25x25,Recruitment Point);9|&amp;ref(Nation/R_Fort.jpg,nolink,25x25,Land Fortress);||&amp;ref(Nation/LivingLead.jpg,nolink,25x25,Living);|18&amp;ref(Nation/Flying.jpg,nolink,25x25,Flying);&amp;ref(Nation/Mountain-Survival.jpg,nolink,25x25,Mountain Survival);|
|~|&gt;|&gt;|&gt;|&gt;|&gt;|BGCOLOR(#F5F5F5):斧と皮盾を持つ軽戦士。他より命中率に優れる|
|BGCOLOR(#F5F5F5):Sun Guide|飛行兵&amp;ref(Nation/Sacred.jpg,nolink,25x25,Sacred);|&amp;ref(Nation/C_Gold.jpg,nolink,25x25,Gold);23&amp;ref(Nation/C_Resource.jpg,nolink,25x25,Resource);14&amp;ref(Nation/C_Recruitment.jpg,nolink,25x25,Recruitment Point);27|&amp;ref(Nation/R_Capital.jpg,nolink,25x25,National Capital);|&amp;ref(Spell/P_Holy.jpg,nolink,25x25,Temple Needed);|&amp;ref(Nation/LivingLead.jpg,nolink,25x25,Living);|16&amp;ref(Nation/Flying.jpg,nolink,25x25,Flying);&amp;ref(Nation/Mountain-Survival.jpg,nolink,25x25,Mountain Survival);|
|~|&gt;|&gt;|&gt;|&gt;|&gt;|BGCOLOR(#F5F5F5):魔法の鈍器と盾を持つ戦士。戦闘技能に優れ護衛も得意とする|
|BGCOLOR(#F5F5F5):Condor Warrior|飛行兵&amp;ref(Nation/Sacred.jpg,nolink,25x25,Sacred);|&amp;ref(Nation/C_Gold.jpg,nolink,25x25,Gold);20&amp;ref(Nation/C_Resource.jpg,nolink,25x25,Resource);8&amp;ref(Nation/C_Recruitment.jpg,nolink,25x25,Recruitment Point);23|&amp;ref(Nation/R_Capital.jpg,nolink,25x25,National Capital);|&amp;ref(Spell/P_Holy.jpg,nolink,25x25,Temple Needed);|&amp;ref(Nation/LivingLead.jpg,nolink,25x25,Living);|18&amp;ref(Nation/Flying.jpg,nolink,25x25,Flying);&amp;ref(Nation/Mountain-Survival.jpg,nolink,25x25,Mountain Survival);|
|~|&gt;|&gt;|&gt;|&gt;|&gt;|BGCOLOR(#F5F5F5):軽突撃槍と皮盾を持つ軽戦士。嵐の中でも飛行できる|
**守備隊
|種別|指揮官|兵士|備考|
|陸上下位|Kuraka|Human Warrior:10　Aucac Runa Archer:10　Hatun Runa:10|Human Warriorは鈍器装備|
|陸上上位|Mallqui|Soulless Nazcan Warrior:20　Nazcan Longdead:10|Soullessは鈍器、Longdeadは槍装備|
|陸上要塞|Apu|Aucac Runa Archers:10||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|魔法土地|Palace of the Sun Kings, Tombs of the Sun Kings|
|宝石収入|&amp;ref(Spell/V_Fire.jpg,nolink,25x25,Fire Gem);1&amp;ref(Spell/V_Air.jpg,nolink,25x25,Air Gem);1&amp;ref(Spell/V_Earth.jpg,nolink,25x25,Earth Gem);1&amp;ref(Spell/V_Astral.jpg,nolink,25x25,Astral Pearl);1&amp;ref(Spell/V_Death.jpg,nolink,25x25,Death Gem);1|
|特殊機能||
***魔法技能
|名称|雇用|固定魔力|変動魔力|研究力|特殊能力|
|Aclla|&amp;ref(Nation/R_Fort.jpg,nolink,25x25,Land Fortress);|&amp;ref(Spell/P_Fire.jpg,nolink,25x25,Fire);1&amp;ref(Spell/P_Air.jpg,nolink,25x25,Air);1&amp;ref(Spell/P_Holy.jpg,nolink,25x25,Holy);1||&amp;ref(Spell/P_Research.jpg,nolink,25x25,Research);9|&amp;ref(Nation/Sacred.jpg,nolink,25x25,Sacred);|
|Hurin Priest|&amp;ref(Nation/R_Fort.jpg,nolink,25x25,Land Fortress);|&amp;ref(Spell/P_Earth.jpg,nolink,25x25,Earth);1&amp;ref(Spell/P_Death.jpg,nolink,25x25,Death);2&amp;ref(Spell/P_Holy.jpg,nolink,25x25,Holy);2|&amp;ref(Spell/P_Air.jpg,nolink,25x25,Air);&amp;ref(Spell/P_Earth.jpg,nolink,25x25,Earth);&amp;ref(Spell/P_Astral.jpg,nolink,25x25,Astral);+1:100%|&amp;ref(Spell/P_Research.jpg,nolink,25x25,Research);13|&amp;ref(Nation/Sacred.jpg,nolink,25x25,Sacred);|
|Mallqui Priestess|&amp;ref(Nation/R_Fort.jpg,nolink,25x25,Land Fortress);|&amp;ref(Spell/P_Fire.jpg,nolink,25x25,Fire);1&amp;ref(Spell/P_Air.jpg,nolink,25x25,Air);1&amp;ref(Spell/P_Holy.jpg,nolink,25x25,Holy);1||&amp;ref(Spell/P_Research.jpg,nolink,25x25,Research);9|&amp;ref(Nation/Fortune-Teller.jpg,nolink,25x25,Fortune Teller (10));&amp;ref(Nation/Innate-Spellcaster.jpg,nolink,25x25,Innate Spellcaster (1));&amp;ref(Nation/Reanimation-Bonus.jpg,nolink,25x25,Reanimation Bonus (1/1));&amp;ref(Nation/Sacred.jpg,nolink,25x25,Sacred);|
|Mallqui Priest|&amp;ref(Nation/R_Fort.jpg,nolink,25x25,Land Fortress);|&amp;ref(Spell/P_Earth.jpg,nolink,25x25,Earth);1&amp;ref(Spell/P_Death.jpg,nolink,25x25,Death);2&amp;ref(Spell/P_Holy.jpg,nolink,25x25,Holy);2|&amp;ref(Spell/P_Air.jpg,nolink,25x25,Air);&amp;ref(Spell/P_Earth.jpg,nolink,25x25,Earth);&amp;ref(Spell/P_Astral.jpg,nolink,25x25,Astral);+1:100%|&amp;ref(Spell/P_Research.jpg,nolink,25x25,Research);13|&amp;ref(Nation/Fortune-Teller.jpg,nolink,25x25,Fortune Teller (10));&amp;ref(Nation/Innate-Spellcaster.jpg,nolink,25x25,Innate Spellcaster (1));&amp;ref(Nation/Reanimation-Bonus.jpg,nolink,25x25,Reanimation Bonus (2/2));&amp;ref(Nation/Sacred.jpg,nolink,25x25,Sacred);|
|Inca|&amp;ref(Nation/R_Capital.jpg,nolink,25x25,National Capital);|&amp;ref(Spell/P_Fire.jpg,nolink,25x25,Fire);2&amp;ref(Spell/P_Air.jpg,nolink,25x25,Air);2&amp;ref(Spell/P_Holy.jpg,nolink,25x25,Holy);3|&amp;ref(Spell/P_Fire.jpg,nolink,25x25,Fire);&amp;ref(Spell/P_Air.jpg,nolink,25x25,Air);&amp;ref(Spell/P_Astral.jpg,nolink,25x25,Astral);+1:10%|&amp;ref(Spell/P_Research.jpg,nolink,25x25,Research);13+|&amp;ref(Nation/Sacred.jpg,nolink,25x25,Sacred);|
|Coya|&amp;ref(Nation/R_Capital.jpg,nolink,25x25,National Capital);|&amp;ref(Spell/P_Earth.jpg,nolink,25x25,Earth);2&amp;ref(Spell/P_Astral.jpg,nolink,25x25,Astral);2&amp;ref(Spell/P_Death.jpg,nolink,25x25,Death);2&amp;ref(Spell/P_Holy.jpg,nolink,25x25,Holy);2|&amp;ref(Spell/P_Fire.jpg,nolink,25x25,Fire);&amp;ref(Spell/P_Air.jpg,nolink,25x25,Air);&amp;ref(Spell/P_Earth.jpg,nolink,25x25,Earth);&amp;ref(Spell/P_Astral.jpg,nolink,25x25,Astral);&amp;ref(Spell/P_Death.jpg,nolink,25x25,Death);+1:30%|&amp;ref(Spell/P_Research.jpg,nolink,25x25,Research);17+|&amp;ref(Nation/Sacred.jpg,nolink,25x25,Sacred);|
|Royal Mallqui|&amp;ref(Nation/R_Capital.jpg,nolink,25x25,National Capital);|&amp;ref(Spell/P_Fire.jpg,nolink,25x25,Fire);2&amp;ref(Spell/P_Air.jpg,nolink,25x25,Air);2&amp;ref(Spell/P_Earth.jpg,nolink,25x25,Earth);2&amp;ref(Spell/P_Astral.jpg,nolink,25x25,Astral);2&amp;ref(Spell/P_Death.jpg,nolink,25x25,Death);2&amp;ref(Spell/P_Holy.jpg,nolink,25x25,Holy);3|&amp;ref(Spell/P_Fire.jpg,nolink,25x25,Fire);&amp;ref(Spell/P_Air.jpg,nolink,25x25,Air);&amp;ref(Spell/P_Earth.jpg,nolink,25x25,Earth);&amp;ref(Spell/P_Astral.jpg,nolink,25x25,Astral);&amp;ref(Spell/P_Death.jpg,nolink,25x25,Death);+1:10%|&amp;ref(Spell/P_Research.jpg,nolink,25x25,Research);25+|&amp;ref(Nation/Fortune-Teller.jpg,nolink,25x25,Fortune Teller (15));&amp;ref(Nation/Innate-Spellcaster.jpg,nolink,25x25,Innate Spellcaster (2));&amp;ref(Nation/Reanimation-Bonus.jpg,nolink,25x25,Reanimation Bonus (3/3));&amp;ref(Nation/Sacred.jpg,nolink,25x25,Sacred);|
|Paqo of the Mountain Spirits|&amp;ref(Nation/R_Mountain.jpg,nolink,25x25,Any Highland/Mountains);|&amp;ref(Spell/P_Air.jpg,nolink,25x25,Air);1&amp;ref(Spell/P_Nature.jpg,nolink,25x25,Nature);1||&amp;ref(Spell/P_Research.jpg,nolink,25x25,Research);5|&amp;ref(Nation/Inept-Researcher.jpg,nolink,25x25,Inept Researcher (-4));&amp;ref(Nation/Disease-Healer.jpg,nolink,25x25,Disease Healer (1));&amp;ref(Nation/Bringer-of-Fortune.jpg,nolink,25x25,Bringer of Fortune (1));&amp;ref(Nation/Heretic.jpg,nolink,25x25,Heretic (1));|
|Paqo of the Earth Mother|&amp;ref(Nation/R_Mountain.jpg,nolink,25x25,Any Highland/Mountains);|&amp;ref(Spell/P_Earth.jpg,nolink,25x25,Earth);1&amp;ref(Spell/P_Nature.jpg,nolink,25x25,Nature);1||&amp;ref(Spell/P_Research.jpg,nolink,25x25,Research);5|&amp;ref(Nation/Inept-Researcher.jpg,nolink,25x25,Inept Researcher (-4));&amp;ref(Nation/Disease-Healer.jpg,nolink,25x25,Disease Healer (1));&amp;ref(Nation/Fortune-Teller.jpg,nolink,25x25,Fortune Teller (10));&amp;ref(Nation/Heretic.jpg,nolink,25x25,Heretic (1));|
***固有呪文
|領域|名称|主系統|副系統|消費|使用場面|簡易分類|
|Conjuration Lv3|Summon Condors|&amp;ref(Spell/P_Air.jpg,nolink,25x25,Air);2||&amp;ref(Spell/V_Air.jpg,nolink,25x25,Air Gem);9|儀式/陸上専用|兵士召喚|
|~|~|&gt;|&gt;|&gt;|&gt;|包囲や巡回を得意とする神聖なるCondorを10+体召喚します|
|Conjuration Lv5|Summon Huacas|&amp;ref(Spell/P_Astral.jpg,nolink,25x25,Astral);2||&amp;ref(Spell/V_Astral.jpg,nolink,25x25,Astral Pearl);15|儀式/陸上専用|兵士召喚|
|~|~|&gt;|&gt;|&gt;|&gt;|魔法の武具を持つ美しきCaelianの祖Huacaを5体召喚します|
|Conjuration Lv5|Summon Supayas|&amp;ref(Spell/P_Death.jpg,nolink,25x25,Death);2||&amp;ref(Spell/V_Death.jpg,nolink,25x25,Death Gem);10|儀式/陸上専用|兵士召喚|
|~|~|&gt;|&gt;|&gt;|&gt;|神聖なるHuacaの霊Supayaを5体召喚します|
|Enchantment Lv2|Eyes of the Condors|&amp;ref(Spell/P_Air.jpg,nolink,25x25,Air);2||&amp;ref(Spell/V_Air.jpg,nolink,25x25,Air Gem);1|儀式/陸上専用|占術|
|~|~|&gt;|&gt;|&gt;|&gt;|指定した州を鳥の目を通して偵察します|
|Enchantment Lv5|Geoglyphs|&amp;ref(Spell/P_Astral.jpg,nolink,25x25,Astral);3|&amp;ref(Spell/P_Earth.jpg,nolink,25x25,Earth);2|&amp;ref(Spell/V_Astral.jpg,nolink,25x25,Astral Pearl);18|儀式/荒地限定|地方呪附|
|~|~|&gt;|&gt;|&gt;|&gt;|飛行しつつ地上絵を描き州に魔力を満ち溢れさせます|
***固有アイテム
|Construction Lv4|BGCOLOR(#000000):&amp;ref(Item/Helms/Huaca-Headdress.jpg,nolink,75x75,Huaca Headdress);|BGCOLOR(BLACK):COLOR(WHITE):''Huaca Headdress''|冠|&amp;ref(Spell/P_Fire.jpg,nolink,25x25,Fire);2|&amp;ref(Spell/V_Fire.jpg,nolink,25x25,Fire Gem);10|
|~|~|&gt;|&gt;|&gt;|頭部防護：9&amp;br;防御修正：0&amp;br;装備負担：0&amp;br;魔法の防具&amp;br;&amp;br;&amp;ref(Item/Inspirational.jpg,nolink,25x25,Inspirational (1));&amp;ref(Nation/LivingLead.jpg,nolink,25x25,Leadership (25));&amp;ref(Nation/MagicLead.jpg,nolink,25x25,Magic Leadership (10));&amp;ref(Nation/UndeadLead.jpg,nolink,25x25,Undead Leadership (10));&amp;br;HuacaとSupayaの召喚数+2|
|~|&gt;|&gt;|&gt;|&gt;|BGCOLOR(#F5F5F5):様々な敬意を集める冠。用途は幅広い|
**聖職
***支配圏特殊効果
なし
***聖職者特殊能力
アンデッドの聖職者全てにReanimator Priest能力を追加
</v>
      </c>
    </row>
    <row r="62" spans="1:29" x14ac:dyDescent="0.15">
      <c r="A62" t="s">
        <v>2969</v>
      </c>
      <c r="B62" t="s">
        <v>2958</v>
      </c>
      <c r="C62" t="s">
        <v>3013</v>
      </c>
      <c r="D62" t="s">
        <v>3094</v>
      </c>
      <c r="E62" s="10" t="s">
        <v>11971</v>
      </c>
      <c r="F62" s="10" t="s">
        <v>11973</v>
      </c>
      <c r="H62" t="s">
        <v>11974</v>
      </c>
      <c r="L62" t="s">
        <v>11975</v>
      </c>
      <c r="M62" t="s">
        <v>11976</v>
      </c>
      <c r="N62" t="s">
        <v>11856</v>
      </c>
      <c r="O62">
        <v>2</v>
      </c>
      <c r="P62">
        <v>2</v>
      </c>
      <c r="S62">
        <v>500</v>
      </c>
      <c r="U62">
        <v>400</v>
      </c>
      <c r="W62" t="s">
        <v>11977</v>
      </c>
      <c r="X62" t="s">
        <v>11978</v>
      </c>
      <c r="Z62" t="str">
        <f t="shared" si="0"/>
        <v>|BGCOLOR(#FDFDFD):[[&amp;ref(Xibalba.jpg,nolink,50x65,Xibalba, Flooded Caves);&gt;./Xibalba]]</v>
      </c>
      <c r="AA62" t="str">
        <f t="shared" ca="1" si="4"/>
        <v>|BGCOLOR(#FAEBD7):[[''Xibalba''&gt;./Xibalba]]</v>
      </c>
      <c r="AB62"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|BGCOLOR(#FAEBD7):[[''Xibalba''&gt;./Xibalba]]</v>
      </c>
      <c r="AC62" t="str">
        <f ca="1">CONCATENATE("*",B62,", ",C62,CHAR(10),E62,CHAR(10),"**国勢",CHAR(10),"|種族|",F62,"|",CHAR(10),"|経済|",G62,"|",CHAR(10),"|気候|",IF(H62&lt;&gt;"",REPT(SUBSTITUTE(SUBSTITUTE(LEFT(H62,4),"Heat","&amp;ref(Spell/S_Heat.jpg,nolink,25x25,Heat);"),"Cold","&amp;ref(Spell/S_Cold.jpg,nolink,25x25,Cold);"),RIGHT(H62,1)),""),"|",CHAR(10),"|祝福|",SUBSTITUTE(SUBSTITUTE(SUBSTITUTE(SUBSTITUTE(SUBSTITUTE(SUBSTITUTE(SUBSTITUTE(SUBSTITUTE(J62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62&amp;" "&amp;B62&amp;" 指揮官 S",Troops!$A:$A,0)&amp;":AJ"&amp;MATCH(A62&amp;" "&amp;B62&amp;" 指揮官 E",Troops!$A:$A,0))),myConcat(INDIRECT("Troops!AJ"&amp;MATCH(A62&amp;" "&amp;B62&amp;" 指揮官 S",Troops!$A:$A,0)))),CHAR(10),"***兵士",CHAR(10),"|名称|種別|コスト|&gt;|雇用条件|指揮枠|行軍|",CHAR(10),IFERROR(myConcat(INDIRECT("Troops!AJ"&amp;MATCH(A62&amp;" "&amp;B62&amp;" 兵士 S",Troops!$A:$A,0)&amp;":AJ"&amp;MATCH(A62&amp;" "&amp;B62&amp;" 兵士 E",Troops!$A:$A,0))),myConcat(INDIRECT("Troops!AJ"&amp;MATCH(A62&amp;" "&amp;B62&amp;" 指揮官 S",Troops!$A:$A,0)))),"**守備隊",CHAR(10),"|種別|指揮官|兵士|備考|",CHAR(10),IFERROR(myConcat(INDIRECT("Defence!H"&amp;MATCH(A62&amp;" "&amp;B62&amp;" S",Defence!$A:$A,0)&amp;":H"&amp;MATCH(A62&amp;" "&amp;B62&amp;" E",Defence!$A:$A,0))),myConcat(INDIRECT("Defence!H"&amp;MATCH(A62&amp;" "&amp;B62&amp;" S",Defence!$A:$A,0)))),CHAR(10),"**建造物",CHAR(10),"***首都要塞",CHAR(10),"|名称|管理力|指揮官雇用|兵士雇用|食糧庫|守備隊倍率|防壁強度|",CHAR(10),VLOOKUP(L62,Fort!$D:$M,10,FALSE),CHAR(10),"***陸上要塞",CHAR(10),"|名称|建造費|工期|管理力|指揮官雇用|兵士雇用|食糧庫|守備隊倍率|防壁強度|",CHAR(10),IF(R62="",IFERROR(myConcat(INDIRECT("Fort!N"&amp;MATCH(M62&amp;"1",Fort!$A:$A,0)&amp;":N"&amp;MATCH(M62&amp;O62,Fort!$A:$A,0))),myConcat(INDIRECT("Fort!N"&amp;MATCH(N62&amp;"1",Fort!$A:$A,0)))),IFERROR(myConcat(INDIRECT("Fort!O"&amp;MATCH(M62&amp;"1",Fort!$A:$A,0)&amp;":O"&amp;MATCH(M62&amp;O62,Fort!$A:$A,0))),myConcat(INDIRECT("Fort!O"&amp;MATCH(N62&amp;"1",Fort!$A:$A,0))))),CHAR(10),"***水中要塞",CHAR(10),IF(R62="",IFERROR("|名称|建造費|工期|管理力|指揮官雇用|兵士雇用|食糧庫|守備隊倍率|防壁強度|"&amp;CHAR(10)&amp;IFERROR(myConcat(INDIRECT("Fort!N"&amp;MATCH(N62&amp;"1",Fort!$A:$A,0)&amp;":N"&amp;MATCH(N62&amp;P62,Fort!$A:$A,0))),myConcat(INDIRECT("Fort!N"&amp;MATCH(N62&amp;"1",Fort!$A:$A,0)))),"建造不可"),IFERROR("|名称|建造費|工期|管理力|指揮官雇用|兵士雇用|食糧庫|守備隊倍率|防壁強度|"&amp;CHAR(10)&amp;IFERROR(myConcat(INDIRECT("Fort!O"&amp;MATCH(N62&amp;"1",Fort!$A:$A,0)&amp;":O"&amp;MATCH(N62&amp;P62,Fort!$A:$A,0))),myConcat(INDIRECT("Fort!O"&amp;MATCH(N62&amp;"1",Fort!$A:$A,0)))),"建造不可")),CHAR(10),"***研究所と寺院",CHAR(10),"|設備|費用|特殊効果|",CHAR(10),"|研究所|",IF(S62&lt;&gt;500,"''"&amp;S62&amp;"''",S62),"|",T62,"|",CHAR(10),"|寺院|",IF(U62&lt;&gt;400,"''"&amp;U62&amp;"''",U62),"|",V62,"|",CHAR(10),"**魔法",CHAR(10),"***魔法資源",CHAR(10),"|魔法土地|",W62,"|",CHAR(10),"|宝石収入|",SUBSTITUTE(SUBSTITUTE(SUBSTITUTE(SUBSTITUTE(SUBSTITUTE(SUBSTITUTE(SUBSTITUTE(SUBSTITUTE(X62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Slave);"),"|",CHAR(10),"|特殊機能|",Y62,"|",CHAR(10),"***魔法技能",CHAR(10),"|名称|雇用|固定魔力|変動魔力|研究力|特殊能力|",CHAR(10),IFERROR(myConcat(INDIRECT("MagicSkill!AM"&amp;MATCH(A62&amp;" "&amp;B62&amp;" S",MagicSkill!$A:$A,0)&amp;":AM"&amp;MATCH(A62&amp;" "&amp;B62&amp;" E",MagicSkill!$A:$A,0))),myConcat(INDIRECT("MagicSkill!AM"&amp;MATCH(A62&amp;" "&amp;B62&amp;" S",MagicSkill!$A:$A,0)))),CHAR(10),"***固有呪文",CHAR(10),IFERROR(CHAR(10)&amp;"|領域|名称|主系統|副系統|消費|使用場面|簡易分類|"&amp;CHAR(10)&amp;IFERROR(myConcat(INDIRECT("NationalSpellWork!E"&amp;MATCH(A62&amp;" "&amp;B62&amp;" S",NationalSpellWork!$A:$A,0)&amp;":E"&amp;MATCH(A62&amp;" "&amp;B62&amp;" E",NationalSpellWork!$A:$A,0))),myConcat(INDIRECT("NationalSpellWork!E"&amp;MATCH(A62&amp;" "&amp;B62&amp;" S",NationalSpellWork!$A:$A,0)))),"なし"),CHAR(10),"***固有アイテム",CHAR(10),IFERROR(IFERROR(myConcat(INDIRECT("NationalItemWork!E"&amp;MATCH(A62&amp;" "&amp;B62&amp;" S",NationalItemWork!$A:$A,0)&amp;":E"&amp;MATCH(A62&amp;" "&amp;B62&amp;" E",NationalItemWork!$A:$A,0))),myConcat(INDIRECT("NationalItemWork!E"&amp;MATCH(A62&amp;" "&amp;B62&amp;" S",NationalItemWork!$A:$A,0)))),"なし"),CHAR(10),"**聖職",CHAR(10),"***支配圏特殊効果",CHAR(10),IF(I62&lt;&gt;"",I62,"なし"),CHAR(10),"***聖職者特殊能力",CHAR(10),IF(K62&lt;&gt;"",K62,"なし"),CHAR(10))</f>
        <v xml:space="preserve">*Xibalba, Flooded Caves
Xibalbaは、Mictlanの森林の下に広がる、水に満たされた広大なる暗き洞窟世界です。
伝説によれば、その東の地平線への日々の旅に際して、太陽と月は迷宮洞窟を通過していました。
この旅の間、彼らはXibalbaの地下世界の暗き領域に住まう蝙蝠人、Zotzによって護衛されました。
しかし、この洞窟の領域は大いなる災害に襲われました。
星は海に落ち、そして大洪水はXibalbaの洞穴を水没させました。
蝙蝠人たちは溺れたか、洞窟から逃げ出しましたが、新たなる住民はすぐに現れました。
Zotzは、粉砕されたAtlantisからの難民によって取って代わられました。
落ちた星、あるいはXibalbaの暗き魔法は、Atlantianを変質させました。
XibalbaのAtlantianは、より蟇蛙のような特徴を発達させ、新たなる血統が誕生しました。
彼らは自らをMuuch、蛙人と呼びました。
彼らの王、洪水の強大なる魔術師Bacabは最後のXibalbaの都市を征服し、Mictlanの森林の地下にある洞穴でMuuchの王国を築きました。
暫くすると、Muuchはその洞窟の上にある森林へと進出し、そしてMuuchと新たなる血統が現れました。
森林では、MuuchとZotzの間に脆い同盟関係が構築されました。
一方、Bacabは干上がった洞窟に隠れていたZotzを追い詰め、彼らに隷属を強いました。
現在、Xibalbaは少数のZotzの被征服民を擁するMuuchの王国です。
**国勢
|種族|蛙人、蝙蝠人|
|経済||
|気候|&amp;ref(Spell/S_Heat.jpg,nolink,25x25,Heat);|
|祝福||
**正規軍
***指揮官
|名称|種別|コスト|&gt;|雇用条件|指揮能力|行軍|
|BGCOLOR(#F5F5F5):Muuch Ajaw|聖職者&amp;ref(Nation/Sacred.jpg,nolink,25x25,Sacred);|&amp;ref(Nation/C_Gold.jpg,nolink,25x25,Gold);115&amp;ref(Nation/C_Resource.jpg,nolink,25x25,Resource);38&amp;ref(Nation/C_Command.jpg,nolink,25x25,Commander Point);1|&amp;ref(Nation/R_Fort.jpg,nolink,25x25,Land Fortress);&amp;ref(Nation/R_UW-Fort.jpg,nolink,25x25,Underwater Fortress);|&amp;ref(Spell/P_Holy.jpg,nolink,25x25,Temple Needed);|&amp;ref(Nation/Squad.jpg,nolink,25x25,Squad);3&amp;ref(Nation/LivingLead.jpg,nolink,25x25,Leadership);80|12&amp;ref(Nation/Amphibian.jpg,nolink,25x25,Amphibian);&amp;ref(Nation/Swamp-Survival.jpg,nolink,25x25,Swamp Survival);&amp;ref(Nation/Swimming.jpg,nolink,25x25,Swimming);|
|~|&gt;|&gt;|&gt;|&gt;|&gt;|BGCOLOR(#F5F5F5):レベル1の聖職者。指揮官も兼任する|
|BGCOLOR(#F5F5F5):Ah Itz|魔術師|&amp;ref(Nation/C_Gold.jpg,nolink,25x25,Gold);65&amp;ref(Nation/C_Resource.jpg,nolink,25x25,Resource);1&amp;ref(Nation/C_Command.jpg,nolink,25x25,Commander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Leadership);30|14&amp;ref(Nation/Amphibian.jpg,nolink,25x25,Amphibian);&amp;ref(Nation/Swamp-Survival.jpg,nolink,25x25,Swamp Survival);&amp;ref(Nation/Swimming.jpg,nolink,25x25,Swimming);|
|~|&gt;|&gt;|&gt;|&gt;|&gt;|BGCOLOR(#F5F5F5):水と死の魔法技能を持つ。群れると侮れない戦力に|
|BGCOLOR(#F5F5F5):Ah Ha'|聖職者&amp;ref(Nation/Sacred.jpg,nolink,25x25,Sacred);|&amp;ref(Nation/C_Gold.jpg,nolink,25x25,Gold);100&amp;ref(Nation/C_Resource.jpg,nolink,25x25,Resource);1&amp;ref(Nation/C_Command.jpg,nolink,25x25,Commander Point);2|&amp;ref(Nation/R_Fort.jpg,nolink,25x25,Land Fortress);&amp;ref(Nation/R_UW-Fort.jpg,nolink,25x25,Underwater Fortress);|&amp;ref(Spell/P_Research.jpg,nolink,25x25,Lab Needed);&amp;ref(Spell/P_Holy.jpg,nolink,25x25,Temple Needed);|&amp;ref(Nation/Squad.jpg,nolink,25x25,Squad);1&amp;ref(Nation/LivingLead.jpg,nolink,25x25,Leadership);10&amp;ref(Nation/MagicLead.jpg,nolink,25x25,Magic Leadership);10|14&amp;ref(Nation/Amphibian.jpg,nolink,25x25,Amphibian);&amp;ref(Nation/Swamp-Survival.jpg,nolink,25x25,Swamp Survival);&amp;ref(Nation/Swimming.jpg,nolink,25x25,Swimming);|
|~|&gt;|&gt;|&gt;|&gt;|&gt;|BGCOLOR(#F5F5F5):レベル1の聖職者。水と地の魔法技能も持つ|
|BGCOLOR(#F5F5F5):Muuch K'uhul|聖職者&amp;ref(Nation/Sacred.jpg,nolink,25x25,Sacred);|&amp;ref(Nation/C_Gold.jpg,nolink,25x25,Gold);290&amp;ref(Nation/C_Resource.jpg,nolink,25x25,Resource);1&amp;ref(Nation/C_Command.jpg,nolink,25x25,Commander Point);2|&amp;ref(Nation/R_Fort.jpg,nolink,25x25,Land Fortress);&amp;ref(Nation/R_UW-Fort.jpg,nolink,25x25,Underwater Fortress);|&amp;ref(Spell/P_Research.jpg,nolink,25x25,Lab Needed);&amp;ref(Spell/P_Holy.jpg,nolink,25x25,Temple Needed);|&amp;ref(Nation/Squad.jpg,nolink,25x25,Squad);2&amp;ref(Nation/LivingLead.jpg,nolink,25x25,Leadership);40&amp;ref(Nation/MagicLead.jpg,nolink,25x25,Magic Leadership);15+&amp;ref(Nation/UndeadLead.jpg,nolink,25x25,Undead Leadership);30+|14&amp;ref(Nation/Amphibian.jpg,nolink,25x25,Amphibian);&amp;ref(Nation/Swamp-Survival.jpg,nolink,25x25,Swamp Survival);&amp;ref(Nation/Swimming.jpg,nolink,25x25,Swimming);|
|~|&gt;|&gt;|&gt;|&gt;|&gt;|BGCOLOR(#F5F5F5):レベル1の聖職者。水、地、死などの魔法技能も持つ|
|BGCOLOR(#F5F5F5):Chak Muuch Assassin|暗殺者&amp;ref(Nation/Sacred.jpg,nolink,25x25,Sacred);|&amp;ref(Nation/C_Gold.jpg,nolink,25x25,Gold);115&amp;ref(Nation/C_Resource.jpg,nolink,25x25,Resource);27&amp;ref(Nation/C_Command.jpg,nolink,25x25,Commander Point);1|&amp;ref(Nation/R_Capital.jpg,nolink,25x25,National Capital);|&amp;ref(Spell/P_Holy.jpg,nolink,25x25,Temple Needed);||12&amp;ref(Nation/Amphibian.jpg,nolink,25x25,Amphibian);&amp;ref(Nation/Swamp-Survival.jpg,nolink,25x25,Swamp Survival);&amp;ref(Nation/Swimming.jpg,nolink,25x25,Swimming);|
|~|&gt;|&gt;|&gt;|&gt;|&gt;|BGCOLOR(#F5F5F5):疲労毒の武器を使う暗殺者。やや鈍重だが攻撃力は十分|
|BGCOLOR(#F5F5F5):Bacab|聖職者&amp;ref(Nation/Sacred.jpg,nolink,25x25,Sacred);|&amp;ref(Nation/C_Gold.jpg,nolink,25x25,Gold);455&amp;ref(Nation/C_Resource.jpg,nolink,25x25,Resource);1&amp;ref(Nation/C_Command.jpg,nolink,25x25,Commander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Leadership);25+&amp;ref(Nation/UndeadLead.jpg,nolink,25x25,Undead Leadership);40+|16&amp;ref(Nation/Amphibian.jpg,nolink,25x25,Amphibian);&amp;ref(Nation/Swamp-Survival.jpg,nolink,25x25,Swamp Survival);&amp;ref(Nation/Swimming.jpg,nolink,25x25,Swimming);&amp;ref(Nation/Gift-of-Water-Breathing.jpg,nolink,25x25,Gift of Water Breathing (20 size points));|
|~|&gt;|&gt;|&gt;|&gt;|&gt;|BGCOLOR(#F5F5F5):レベル2の聖職者。水、地、死などの強大な魔法技能を持つ|
|BGCOLOR(#F5F5F5):Camazotz|魔術師|&amp;ref(Nation/C_Gold.jpg,nolink,25x25,Gold);165&amp;ref(Nation/C_Resource.jpg,nolink,25x25,Resource);1&amp;ref(Nation/C_Command.jpg,nolink,25x25,Commander Point);2|&amp;ref(Nation/R_Capital.jpg,nolink,25x25,National Capital);&amp;ref(Nation/R_Cave.jpg,nolink,25x25,Any Cave);|&amp;ref(Spell/P_Research.jpg,nolink,25x25,Lab Needed);|&amp;ref(Nation/Squad.jpg,nolink,25x25,Squad);1&amp;ref(Nation/LivingLead.jpg,nolink,25x25,Leadership);10&amp;ref(Nation/MagicLead.jpg,nolink,25x25,Magic Leadership);20&amp;ref(Nation/UndeadLead.jpg,nolink,25x25,Undead Leadership);65+|20&amp;ref(Nation/Stealthy.jpg,nolink,25x25,Stealthy (40));&amp;ref(Nation/Flying.jpg,nolink,25x25,Flying);&amp;ref(Nation/Forest-Survival.jpg,nolink,25x25,Forest Survival);|
|~|&gt;|&gt;|&gt;|&gt;|&gt;|BGCOLOR(#F5F5F5):死、血などの魔法技能を持つ。種族的に奴隷集めが得意|
|BGCOLOR(#F5F5F5):Muuch Scout|斥候|&amp;ref(Nation/C_Gold.jpg,nolink,25x25,Gold);25&amp;ref(Nation/C_Resource.jpg,nolink,25x25,Resource);1&amp;ref(Nation/C_Command.jpg,nolink,25x25,Commander Point);1|&amp;ref(Nation/R_Forest.jpg,nolink,25x25,Any Forest);|||14&amp;ref(Nation/Stealthy.jpg,nolink,25x25,Stealthy (50));&amp;ref(Nation/Amphibian.jpg,nolink,25x25,Amphibian);&amp;ref(Nation/Forest-Survival.jpg,nolink,25x25,Forest Survival);&amp;ref(Nation/Swamp-Survival.jpg,nolink,25x25,Swamp Survival);&amp;ref(Nation/Swimming.jpg,nolink,25x25,Swimming);|
|~|&gt;|&gt;|&gt;|&gt;|&gt;|BGCOLOR(#F5F5F5):水陸両棲の斥候。森限定だが要塞が必要ない|
|BGCOLOR(#F5F5F5):Muuch Batab|指揮官|&amp;ref(Nation/C_Gold.jpg,nolink,25x25,Gold);45&amp;ref(Nation/C_Resource.jpg,nolink,25x25,Resource);11&amp;ref(Nation/C_Command.jpg,nolink,25x25,Commander Point);1|&amp;ref(Nation/R_Forest.jpg,nolink,25x25,Any Forest);||&amp;ref(Nation/Squad.jpg,nolink,25x25,Squad);2&amp;ref(Nation/LivingLead.jpg,nolink,25x25,Leadership);40|10&amp;ref(Nation/Stealthy.jpg,nolink,25x25,Stealthy (50));&amp;ref(Nation/Amphibian.jpg,nolink,25x25,Amphibian);&amp;ref(Nation/Swamp-Survival.jpg,nolink,25x25,Swamp Survival);&amp;ref(Nation/Swimming.jpg,nolink,25x25,Swimming);|
|~|&gt;|&gt;|&gt;|&gt;|&gt;|BGCOLOR(#F5F5F5):標準的な指揮官。隠れるのもなかなか上手い|
|BGCOLOR(#F5F5F5):Zotz Batab|指揮官|&amp;ref(Nation/C_Gold.jpg,nolink,25x25,Gold);40&amp;ref(Nation/C_Resource.jpg,nolink,25x25,Resource);3&amp;ref(Nation/C_Command.jpg,nolink,25x25,Commander Point);1|&amp;ref(Nation/R_Forest.jpg,nolink,25x25,Any Forest);&amp;ref(Nation/R_Cave.jpg,nolink,25x25,Any Cave);||&amp;ref(Nation/Squad.jpg,nolink,25x25,Squad);2&amp;ref(Nation/LivingLead.jpg,nolink,25x25,Leadership);40&amp;ref(Nation/MagicLead.jpg,nolink,25x25,Magic Leadership);10|18&amp;ref(Nation/Stealthy.jpg,nolink,25x25,Stealthy (40));&amp;ref(Nation/Flying.jpg,nolink,25x25,Flying);&amp;ref(Nation/Forest-Survival.jpg,nolink,25x25,Forest Survival);|
|~|&gt;|&gt;|&gt;|&gt;|&gt;|BGCOLOR(#F5F5F5):飛行する指揮官。強襲部隊のお手軽な指揮に|
|BGCOLOR(#F5F5F5):Way|魔術師|&amp;ref(Nation/C_Gold.jpg,nolink,25x25,Gold);145&amp;ref(Nation/C_Resource.jpg,nolink,25x25,Resource);1&amp;ref(Nation/C_Command.jpg,nolink,25x25,Commander Point);2|&amp;ref(Nation/R_Forest.jpg,nolink,25x25,Any Forest);|&amp;ref(Spell/P_Research.jpg,nolink,25x25,Lab Needed);|&amp;ref(Nation/Squad.jpg,nolink,25x25,Squad);1&amp;ref(Nation/LivingLead.jpg,nolink,25x25,Leadership);10+&amp;ref(Nation/MagicLead.jpg,nolink,25x25,Magic Leadership);25+&amp;ref(Nation/UndeadLead.jpg,nolink,25x25,Undead Leadership);5+|22&amp;ref(Nation/Stealthy.jpg,nolink,25x25,Stealthy (40));&amp;ref(Nation/Flying.jpg,nolink,25x25,Flying);&amp;ref(Nation/Forest-Survival.jpg,nolink,25x25,Forest Survival);|
|~|&gt;|&gt;|&gt;|&gt;|&gt;|BGCOLOR(#F5F5F5):緑、血などの魔法技能を持つ。変身能力も備える|
***兵士
|名称|種別|コスト|&gt;|雇用条件|指揮枠|行軍|
|BGCOLOR(#F5F5F5):Muuch Militia|歩兵|&amp;ref(Nation/C_Gold.jpg,nolink,25x25,Gold);7&amp;ref(Nation/C_Resource.jpg,nolink,25x25,Resource);3&amp;ref(Nation/C_Recruitment.jpg,nolink,25x25,Recruitment Point);3|&amp;ref(Nation/R_Fort.jpg,nolink,25x25,Land Fortress);||&amp;ref(Nation/LivingLead.jpg,nolink,25x25,Living);|12&amp;ref(Nation/Amphibian.jpg,nolink,25x25,Amphibian);&amp;ref(Nation/Swamp-Survival.jpg,nolink,25x25,Swamp Survival);&amp;ref(Nation/Swimming.jpg,nolink,25x25,Swimming);|
|~|&gt;|&gt;|&gt;|&gt;|&gt;|BGCOLOR(#F5F5F5):槍を持つ民兵。戦力には数えられない|
|BGCOLOR(#F5F5F5):Muuch Dart Thrower|歩兵|&amp;ref(Nation/C_Gold.jpg,nolink,25x25,Gold);10&amp;ref(Nation/C_Resource.jpg,nolink,25x25,Resource);4&amp;ref(Nation/C_Recruitment.jpg,nolink,25x25,Recruitment Point);9|&amp;ref(Nation/R_Fort.jpg,nolink,25x25,Land Fortress);||&amp;ref(Nation/LivingLead.jpg,nolink,25x25,Living);|12&amp;ref(Nation/Amphibian.jpg,nolink,25x25,Amphibian);&amp;ref(Nation/Swamp-Survival.jpg,nolink,25x25,Swamp Survival);&amp;ref(Nation/Swimming.jpg,nolink,25x25,Swimming);|
|~|&gt;|&gt;|&gt;|&gt;|&gt;|BGCOLOR(#F5F5F5):短剣と吹矢を持つ軽歩兵。射撃部隊と扱うには射程に難あり|
|BGCOLOR(#F5F5F5):Muuch Warrior|歩兵|&amp;ref(Nation/C_Gold.jpg,nolink,25x25,Gold);10&amp;ref(Nation/C_Resource.jpg,nolink,25x25,Resource);3&amp;ref(Nation/C_Recruitment.jpg,nolink,25x25,Recruitment Point);9|&amp;ref(Nation/R_Fort.jpg,nolink,25x25,Land Fortress);||&amp;ref(Nation/LivingLead.jpg,nolink,25x25,Living);|12&amp;ref(Nation/Amphibian.jpg,nolink,25x25,Amphibian);&amp;ref(Nation/Swamp-Survival.jpg,nolink,25x25,Swamp Survival);&amp;ref(Nation/Swimming.jpg,nolink,25x25,Swimming);|
|~|&gt;|&gt;|&gt;|&gt;|&gt;|BGCOLOR(#F5F5F5):槍と皮盾を持つ軽歩兵。装備は弱いが身体能力はそれなり|
|BGCOLOR(#F5F5F5):Muuch Warrior|歩兵|&amp;ref(Nation/C_Gold.jpg,nolink,25x25,Gold);10&amp;ref(Nation/C_Resource.jpg,nolink,25x25,Resource);5&amp;ref(Nation/C_Recruitment.jpg,nolink,25x25,Recruitment Point);9|&amp;ref(Nation/R_Fort.jpg,nolink,25x25,Land Fortress);||&amp;ref(Nation/LivingLead.jpg,nolink,25x25,Living);|12&amp;ref(Nation/Amphibian.jpg,nolink,25x25,Amphibian);&amp;ref(Nation/Swamp-Survival.jpg,nolink,25x25,Swamp Survival);&amp;ref(Nation/Swimming.jpg,nolink,25x25,Swimming);|
|~|&gt;|&gt;|&gt;|&gt;|&gt;|BGCOLOR(#F5F5F5):刃付き棍棒と皮盾を持つ軽歩兵。一撃はそれなりに重い|
|BGCOLOR(#F5F5F5):Muuch Warrior|歩兵|&amp;ref(Nation/C_Gold.jpg,nolink,25x25,Gold);10&amp;ref(Nation/C_Resource.jpg,nolink,25x25,Resource);10&amp;ref(Nation/C_Recruitment.jpg,nolink,25x25,Recruitment Point);9|&amp;ref(Nation/R_Fort.jpg,nolink,25x25,Land Fortress);||&amp;ref(Nation/LivingLead.jpg,nolink,25x25,Living);|8&amp;ref(Nation/Amphibian.jpg,nolink,25x25,Amphibian);&amp;ref(Nation/Swamp-Survival.jpg,nolink,25x25,Swamp Survival);&amp;ref(Nation/Swimming.jpg,nolink,25x25,Swimming);|
|~|&gt;|&gt;|&gt;|&gt;|&gt;|BGCOLOR(#F5F5F5):槍と皮盾を持つ歩兵。装備の質が全体的に向上|
|BGCOLOR(#F5F5F5):Muuch Warrior|歩兵|&amp;ref(Nation/C_Gold.jpg,nolink,25x25,Gold);10&amp;ref(Nation/C_Resource.jpg,nolink,25x25,Resource);11&amp;ref(Nation/C_Recruitment.jpg,nolink,25x25,Recruitment Point);9|&amp;ref(Nation/R_Fort.jpg,nolink,25x25,Land Fortress);||&amp;ref(Nation/LivingLead.jpg,nolink,25x25,Living);|8&amp;ref(Nation/Amphibian.jpg,nolink,25x25,Amphibian);&amp;ref(Nation/Swamp-Survival.jpg,nolink,25x25,Swamp Survival);&amp;ref(Nation/Swimming.jpg,nolink,25x25,Swimming);|
|~|&gt;|&gt;|&gt;|&gt;|&gt;|BGCOLOR(#F5F5F5):刃付き棍棒と皮盾を持つ軽歩兵。兜がないため事故は多い|
|BGCOLOR(#F5F5F5):Chak Muuch Dart Thrower|歩兵&amp;ref(Nation/Sacred.jpg,nolink,25x25,Sacred);|&amp;ref(Nation/C_Gold.jpg,nolink,25x25,Gold);19&amp;ref(Nation/C_Resource.jpg,nolink,25x25,Resource);5&amp;ref(Nation/C_Recruitment.jpg,nolink,25x25,Recruitment Point);19|&amp;ref(Nation/R_Capital.jpg,nolink,25x25,National Capital);|&amp;ref(Spell/P_Holy.jpg,nolink,25x25,Temple Needed);|&amp;ref(Nation/LivingLead.jpg,nolink,25x25,Living);|12&amp;ref(Nation/Amphibian.jpg,nolink,25x25,Amphibian);&amp;ref(Nation/Swamp-Survival.jpg,nolink,25x25,Swamp Survival);&amp;ref(Nation/Swimming.jpg,nolink,25x25,Swimming);|
|~|&gt;|&gt;|&gt;|&gt;|&gt;|BGCOLOR(#F5F5F5):槍と毒吹矢を持つ軽歩兵。彼らの毒は疲労を蓄積させる|
|BGCOLOR(#F5F5F5):Chak Muuch Obsidian Warrior|歩兵&amp;ref(Nation/Sacred.jpg,nolink,25x25,Sacred);|&amp;ref(Nation/C_Gold.jpg,nolink,25x25,Gold);26&amp;ref(Nation/C_Resource.jpg,nolink,25x25,Resource);26&amp;ref(Nation/C_Recruitment.jpg,nolink,25x25,Recruitment Point);29|&amp;ref(Nation/R_Capital.jpg,nolink,25x25,National Capital);|&amp;ref(Spell/P_Holy.jpg,nolink,25x25,Temple Needed);|&amp;ref(Nation/LivingLead.jpg,nolink,25x25,Living);|10&amp;ref(Nation/Amphibian.jpg,nolink,25x25,Amphibian);&amp;ref(Nation/Swamp-Survival.jpg,nolink,25x25,Swamp Survival);&amp;ref(Nation/Swimming.jpg,nolink,25x25,Swimming);|
|~|&gt;|&gt;|&gt;|&gt;|&gt;|BGCOLOR(#F5F5F5):魔法の剣と皮盾を持つ歩兵。剣には毒も塗られている|
|BGCOLOR(#F5F5F5):Wo' Muuch|歩兵&amp;ref(Nation/Sacred.jpg,nolink,25x25,Sacred);|&amp;ref(Nation/C_Gold.jpg,nolink,25x25,Gold);35&amp;ref(Nation/C_Resource.jpg,nolink,25x25,Resource);38&amp;ref(Nation/C_Recruitment.jpg,nolink,25x25,Recruitment Point);39|&amp;ref(Nation/R_Capital.jpg,nolink,25x25,National Capital);|&amp;ref(Spell/P_Holy.jpg,nolink,25x25,Temple Needed);|&amp;ref(Nation/LivingLead.jpg,nolink,25x25,Living);|12&amp;ref(Nation/Amphibian.jpg,nolink,25x25,Amphibian);&amp;ref(Nation/Swamp-Survival.jpg,nolink,25x25,Swamp Survival);&amp;ref(Nation/Swimming.jpg,nolink,25x25,Swimming);|
|~|&gt;|&gt;|&gt;|&gt;|&gt;|BGCOLOR(#F5F5F5):魔法の剣と皮盾を持つ重歩兵。大柄で筋力も相応に高い|
|BGCOLOR(#F5F5F5):Muuch Jungle Warrior|歩兵|&amp;ref(Nation/C_Gold.jpg,nolink,25x25,Gold);10&amp;ref(Nation/C_Resource.jpg,nolink,25x25,Resource);5&amp;ref(Nation/C_Recruitment.jpg,nolink,25x25,Recruitment Point);9|&amp;ref(Nation/R_Forest.jpg,nolink,25x25,Any Forest);||&amp;ref(Nation/LivingLead.jpg,nolink,25x25,Living);|12&amp;ref(Nation/Stealthy.jpg,nolink,25x25,Stealthy (40));&amp;ref(Nation/Amphibian.jpg,nolink,25x25,Amphibian);&amp;ref(Nation/Forest-Survival.jpg,nolink,25x25,Forest Survival);&amp;ref(Nation/Swamp-Survival.jpg,nolink,25x25,Swamp Survival);&amp;ref(Nation/Swimming.jpg,nolink,25x25,Swimming);|
|~|&gt;|&gt;|&gt;|&gt;|&gt;|BGCOLOR(#F5F5F5):刃付き棍棒と皮盾を持つ軽歩兵。森の蛙は隠密行動が可能|
|BGCOLOR(#F5F5F5):Zotz Warrior|飛行兵|&amp;ref(Nation/C_Gold.jpg,nolink,25x25,Gold);8&amp;ref(Nation/C_Resource.jpg,nolink,25x25,Resource);1&amp;ref(Nation/C_Recruitment.jpg,nolink,25x25,Recruitment Point);6|10/&amp;ref(Nation/R_Forest.jpg,nolink,25x25,Any Forest);&amp;ref(Nation/R_Cave.jpg,nolink,25x25,Any Cave);||&amp;ref(Nation/LivingLead.jpg,nolink,25x25,Living);|20&amp;ref(Nation/Stealthy.jpg,nolink,25x25,Stealthy (40));&amp;ref(Nation/Flying.jpg,nolink,25x25,Flying);&amp;ref(Nation/Forest-Survival.jpg,nolink,25x25,Forest Survival);|
|~|&gt;|&gt;|&gt;|&gt;|&gt;|BGCOLOR(#F5F5F5):突撃槍を持つ軽戦士。最初の一撃だけはそれなり|
|BGCOLOR(#F5F5F5):Zotz Warrior|飛行兵|&amp;ref(Nation/C_Gold.jpg,nolink,25x25,Gold);8&amp;ref(Nation/C_Resource.jpg,nolink,25x25,Resource);2&amp;ref(Nation/C_Recruitment.jpg,nolink,25x25,Recruitment Point);6|10/&amp;ref(Nation/R_Forest.jpg,nolink,25x25,Any Forest);&amp;ref(Nation/R_Cave.jpg,nolink,25x25,Any Cave);||&amp;ref(Nation/LivingLead.jpg,nolink,25x25,Living);|20&amp;ref(Nation/Stealthy.jpg,nolink,25x25,Stealthy (40));&amp;ref(Nation/Flying.jpg,nolink,25x25,Flying);&amp;ref(Nation/Forest-Survival.jpg,nolink,25x25,Forest Survival);|
|~|&gt;|&gt;|&gt;|&gt;|&gt;|BGCOLOR(#F5F5F5):刃付き大棍棒を持つ軽戦士。両手武器で非力さを補っている|
|BGCOLOR(#F5F5F5):Lakam Ha' Warrior|歩兵|&amp;ref(Nation/C_Gold.jpg,nolink,25x25,Gold);10&amp;ref(Nation/C_Resource.jpg,nolink,25x25,Resource);5&amp;ref(Nation/C_Recruitment.jpg,nolink,25x25,Recruitment Point);9|&amp;ref(Nation/R_UW-Fort.jpg,nolink,25x25,Underwater Fortress);||&amp;ref(Nation/LivingLead.jpg,nolink,25x25,Living);|10&amp;ref(Nation/Amphibian.jpg,nolink,25x25,Amphibian);&amp;ref(Nation/Swamp-Survival.jpg,nolink,25x25,Swamp Survival);&amp;ref(Nation/Swimming.jpg,nolink,25x25,Swimming);|
|~|&gt;|&gt;|&gt;|&gt;|&gt;|BGCOLOR(#F5F5F5):網と槍を持つ軽歩兵。敵を捕縛して手早く処理できる|
|BGCOLOR(#F5F5F5):Lakam Ha' Warrior|歩兵|&amp;ref(Nation/C_Gold.jpg,nolink,25x25,Gold);10&amp;ref(Nation/C_Resource.jpg,nolink,25x25,Resource);5&amp;ref(Nation/C_Recruitment.jpg,nolink,25x25,Recruitment Point);9|&amp;ref(Nation/R_UW-Fort.jpg,nolink,25x25,Underwater Fortress);||&amp;ref(Nation/LivingLead.jpg,nolink,25x25,Living);|10&amp;ref(Nation/Amphibian.jpg,nolink,25x25,Amphibian);&amp;ref(Nation/Swamp-Survival.jpg,nolink,25x25,Swamp Survival);&amp;ref(Nation/Swimming.jpg,nolink,25x25,Swimming);|
|~|&gt;|&gt;|&gt;|&gt;|&gt;|BGCOLOR(#F5F5F5):槍と盾を持つ軽歩兵。海での生産だが陸でも問題なく戦える|
**守備隊
|種別|指揮官|兵士|備考|
|陸上下位|Muuch Ajaw|Muuch Warrior:10　Muuch Warrior:10|Warriorは槍装備軽装と棍棒装備重装|
|陸上上位|Zotz Batab|Zotz Warrior:20|Warriorは突撃槍装備|
|陸上要塞|Muuch Ajaw|Muuch Dart Thrower:10||
|水中下位|Muuch Ajaw|Lakam Ha' Warrior:10　Lakam Ha' Warrior|Warriorは網装備と盾装備|
|水中上位|Ah Ha'|Lakam Ha' Warrior:10|Warriorは盾装備|
|水中要塞|Muuch Ajaw|Lakam Ha' Warrior:10||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|名称|建造費|工期|管理力|指揮官雇用|兵士雇用|食糧庫|守備隊倍率|防壁強度|
|Rock Walls|600|5|15|+0|+50%|100|1|100|
|Fortress|300|2|30|+1|+75%|500|2|250|
***研究所と寺院
|設備|費用|特殊効果|
|研究所|500||
|寺院|400||
**魔法
***魔法資源
|魔法土地|The Sacred Cenote, The Flooded City, The Cave of Perpetual Darkness|
|宝石収入|&amp;ref(Spell/V_Water.jpg,nolink,25x25,Water Gem);3&amp;ref(Spell/V_Earth.jpg,nolink,25x25,Earth Gem);1&amp;ref(Spell/V_Death.jpg,nolink,25x25,Death Gem);1|
|特殊機能||
***魔法技能
|名称|雇用|固定魔力|変動魔力|研究力|特殊能力|
|Muuch Ajaw|&amp;ref(Nation/R_Fort.jpg,nolink,25x25,Land Fortress);&amp;ref(Nation/R_UW-Fort.jpg,nolink,25x25,Underwater Fortress);|&amp;ref(Spell/P_Holy.jpg,nolink,25x25,Holy);1|||&amp;ref(Nation/Sacred.jpg,nolink,25x25,Sacred);|
|Ah Itz|&amp;ref(Nation/R_Fort.jpg,nolink,25x25,Land Fortress);|&amp;ref(Spell/P_Water.jpg,nolink,25x25,Water);1&amp;ref(Spell/P_Death.jpg,nolink,25x25,Death);1||&amp;ref(Spell/P_Research.jpg,nolink,25x25,Research);9|&amp;ref(Nation/Sacred.jpg,nolink,25x25,Sacred);|
|Ah Ha'|&amp;ref(Nation/R_Fort.jpg,nolink,25x25,Land Fortress);&amp;ref(Nation/R_UW-Fort.jpg,nolink,25x25,Underwater Fortress);|&amp;ref(Spell/P_Water.jpg,nolink,25x25,Water);1&amp;ref(Spell/P_Earth.jpg,nolink,25x25,Earth);1&amp;ref(Spell/P_Holy.jpg,nolink,25x25,Holy);1||&amp;ref(Spell/P_Research.jpg,nolink,25x25,Research);9|&amp;ref(Nation/Sacred.jpg,nolink,25x25,Sacred);|
|Muuch K'uhul|&amp;ref(Nation/R_Fort.jpg,nolink,25x25,Land Fortress);&amp;ref(Nation/R_UW-Fort.jpg,nolink,25x25,Underwater Fortress);|&amp;ref(Spell/P_Water.jpg,nolink,25x25,Water);2&amp;ref(Spell/P_Earth.jpg,nolink,25x25,Earth);1&amp;ref(Spell/P_Death.jpg,nolink,25x25,Death);1&amp;ref(Spell/P_Holy.jpg,nolink,25x25,Holy);1|&amp;ref(Spell/P_Water.jpg,nolink,25x25,Water);&amp;ref(Spell/P_Earth.jpg,nolink,25x25,Earth);&amp;ref(Spell/P_Death.jpg,nolink,25x25,Death);&amp;ref(Spell/P_Nature.jpg,nolink,25x25,Nature);+1:100%|&amp;ref(Spell/P_Research.jpg,nolink,25x25,Research);15|&amp;ref(Nation/Sacred.jpg,nolink,25x25,Sacred);|
|Bacab|&amp;ref(Nation/R_Capital.jpg,nolink,25x25,National Capital);|&amp;ref(Spell/P_Water.jpg,nolink,25x25,Water);3&amp;ref(Spell/P_Earth.jpg,nolink,25x25,Earth);2&amp;ref(Spell/P_Death.jpg,nolink,25x25,Death);1&amp;ref(Spell/P_Holy.jpg,nolink,25x25,Holy);2|&amp;ref(Spell/P_Water.jpg,nolink,25x25,Water);&amp;ref(Spell/P_Earth.jpg,nolink,25x25,Earth);&amp;ref(Spell/P_Death.jpg,nolink,25x25,Death);&amp;ref(Spell/P_Nature.jpg,nolink,25x25,Nature);+1:100%&amp;br;&amp;ref(Spell/P_Water.jpg,nolink,25x25,Water);&amp;ref(Spell/P_Earth.jpg,nolink,25x25,Earth);&amp;ref(Spell/P_Death.jpg,nolink,25x25,Death);&amp;ref(Spell/P_Nature.jpg,nolink,25x25,Nature);+1:10%|&amp;ref(Spell/P_Research.jpg,nolink,25x25,Research);19+|&amp;ref(Nation/Resource-Bonus.jpg,nolink,25x25,Resource Bonus (5));&amp;ref(Nation/Sacred.jpg,nolink,25x25,Sacred);|
|Camazotz|&amp;ref(Nation/R_Capital.jpg,nolink,25x25,National Capital);&amp;ref(Nation/R_Cave.jpg,nolink,25x25,Any Cave);|&amp;ref(Spell/P_Death.jpg,nolink,25x25,Death);2&amp;ref(Spell/P_Blood.jpg,nolink,25x25,Blood);1|&amp;ref(Spell/P_Air.jpg,nolink,25x25,Air);&amp;ref(Spell/P_Earth.jpg,nolink,25x25,Earth);&amp;ref(Spell/P_Blood.jpg,nolink,25x25,Blood);+1:100%|&amp;ref(Spell/P_Research.jpg,nolink,25x25,Research);13|&amp;ref(Nation/Blood-Searcher.jpg,nolink,25x25,Blood Searcher (1));|
|Way|&amp;ref(Nation/R_Forest.jpg,nolink,25x25,Any Forest);|&amp;ref(Spell/P_Nature.jpg,nolink,25x25,Nature);2&amp;ref(Spell/P_Blood.jpg,nolink,25x25,Blood);1|&amp;ref(Spell/P_Fire.jpg,nolink,25x25,Fire);&amp;ref(Spell/P_Death.jpg,nolink,25x25,Death);&amp;ref(Spell/P_Nature.jpg,nolink,25x25,Nature);&amp;ref(Spell/P_Blood.jpg,nolink,25x25,Blood);+1:10%|&amp;ref(Spell/P_Research.jpg,nolink,25x25,Research);7+|&amp;ref(Nation/Inept-Researcher.jpg,nolink,25x25,Inept Researcher (-4));&amp;ref(Nation/Blood-Searcher.jpg,nolink,25x25,Blood Searcher (1));|
|Balam of the East|&amp;ref(Nation/Unique.jpg,nolink,25x25,Ritual Spell (Unique Unit));|&amp;ref(Spell/P_Water.jpg,nolink,25x25,Water);2&amp;ref(Spell/P_Nature.jpg,nolink,25x25,Nature);4&amp;ref(Spell/P_Blood.jpg,nolink,25x25,Blood);2&amp;ref(Spell/P_Holy.jpg,nolink,25x25,Holy);3||&amp;ref(Spell/P_Research.jpg,nolink,25x25,Research);21|&amp;ref(Nation/Sacred.jpg,nolink,25x25,Sacred);|
|Balam of the North|&amp;ref(Nation/Unique.jpg,nolink,25x25,Ritual Spell (Unique Unit));|&amp;ref(Spell/P_Air.jpg,nolink,25x25,Air);2&amp;ref(Spell/P_Nature.jpg,nolink,25x25,Nature);4&amp;ref(Spell/P_Blood.jpg,nolink,25x25,Blood);2&amp;ref(Spell/P_Holy.jpg,nolink,25x25,Holy);3||&amp;ref(Spell/P_Research.jpg,nolink,25x25,Research);21|&amp;ref(Nation/Sacred.jpg,nolink,25x25,Sacred);|
|Balam of the South|&amp;ref(Nation/Unique.jpg,nolink,25x25,Ritual Spell (Unique Unit));|&amp;ref(Spell/P_Fire.jpg,nolink,25x25,Fire);2&amp;ref(Spell/P_Nature.jpg,nolink,25x25,Nature);4&amp;ref(Spell/P_Blood.jpg,nolink,25x25,Blood);2&amp;ref(Spell/P_Holy.jpg,nolink,25x25,Holy);3||&amp;ref(Spell/P_Research.jpg,nolink,25x25,Research);21|&amp;ref(Nation/Sacred.jpg,nolink,25x25,Sacred);|
|Balam of the West|&amp;ref(Nation/Unique.jpg,nolink,25x25,Ritual Spell (Unique Unit));|&amp;ref(Spell/P_Death.jpg,nolink,25x25,Death);2&amp;ref(Spell/P_Nature.jpg,nolink,25x25,Nature);4&amp;ref(Spell/P_Blood.jpg,nolink,25x25,Blood);2&amp;ref(Spell/P_Holy.jpg,nolink,25x25,Holy);3||&amp;ref(Spell/P_Research.jpg,nolink,25x25,Research);21|&amp;ref(Nation/Sacred.jpg,nolink,25x25,Sacred);|
|Chaac of the East|&amp;ref(Nation/Unique.jpg,nolink,25x25,Ritual Spell (Unique Unit));|&amp;ref(Spell/P_Air.jpg,nolink,25x25,Air);4&amp;ref(Spell/P_Water.jpg,nolink,25x25,Water);2&amp;ref(Spell/P_Nature.jpg,nolink,25x25,Nature);2&amp;ref(Spell/P_Holy.jpg,nolink,25x25,Holy);3||&amp;ref(Spell/P_Research.jpg,nolink,25x25,Research);21|&amp;ref(Nation/Sacred.jpg,nolink,25x25,Sacred);|
|Chaac of the North|&amp;ref(Nation/Unique.jpg,nolink,25x25,Ritual Spell (Unique Unit));|&amp;ref(Spell/P_Air.jpg,nolink,25x25,Air);4&amp;ref(Spell/P_Water.jpg,nolink,25x25,Water);3&amp;ref(Spell/P_Holy.jpg,nolink,25x25,Holy);3||&amp;ref(Spell/P_Research.jpg,nolink,25x25,Research);19|&amp;ref(Nation/Sacred.jpg,nolink,25x25,Sacred);|
|Chaac of the South|&amp;ref(Nation/Unique.jpg,nolink,25x25,Ritual Spell (Unique Unit));|&amp;ref(Spell/P_Fire.jpg,nolink,25x25,Fire);2&amp;ref(Spell/P_Air.jpg,nolink,25x25,Air);4&amp;ref(Spell/P_Water.jpg,nolink,25x25,Water);2&amp;ref(Spell/P_Holy.jpg,nolink,25x25,Holy);3||&amp;ref(Spell/P_Research.jpg,nolink,25x25,Research);21|&amp;ref(Nation/Sacred.jpg,nolink,25x25,Sacred);|
|Chaac of the West|&amp;ref(Nation/Unique.jpg,nolink,25x25,Ritual Spell (Unique Unit));|&amp;ref(Spell/P_Air.jpg,nolink,25x25,Air);4&amp;ref(Spell/P_Water.jpg,nolink,25x25,Water);2&amp;ref(Spell/P_Death.jpg,nolink,25x25,Death);2&amp;ref(Spell/P_Holy.jpg,nolink,25x25,Holy);3||&amp;ref(Spell/P_Research.jpg,nolink,25x25,Research);21|&amp;ref(Nation/Sacred.jpg,nolink,25x25,Sacred);|
***固有呪文
|領域|名称|主系統|副系統|消費|使用場面|簡易分類|
|Conjuration Lv1|Summon Jaguar Toad|&amp;ref(Spell/P_Nature.jpg,nolink,25x25,Nature);1|&amp;ref(Spell/P_Holy.jpg,nolink,25x25,Holy);1|&amp;ref(Spell/V_Nature.jpg,nolink,25x25,Nature Gem);1|儀式/陸上専用|兵士召喚|
|~|~|&gt;|&gt;|&gt;|&gt;|毒を吐く神聖なる大蛙Jaguar Toadを1体召喚します|
|Conjuration Lv4|Summon Jade Serpent|&amp;ref(Spell/P_Water.jpg,nolink,25x25,Water);2||&amp;ref(Spell/V_Water.jpg,nolink,25x25,Water Gem);5|儀式/水陸両用|兵士召喚|
|~|~|&gt;|&gt;|&gt;|&gt;|兵を鼓舞する神聖な大蛇Jade Serpentを1体召喚します|
|Conjuration Lv5|Summon Monster Toad|&amp;ref(Spell/P_Nature.jpg,nolink,25x25,Nature);2||&amp;ref(Spell/V_Nature.jpg,nolink,25x25,Nature Gem);2|儀式/陸上専用|兵士召喚|
|~|~|&gt;|&gt;|&gt;|&gt;|敵を蹂躙する神聖なる巨大蛙Monster Toadを1体召喚します|
|Conjuration Lv7|Summon Balam|&amp;ref(Spell/P_Nature.jpg,nolink,25x25,Nature);4||&amp;ref(Spell/V_Nature.jpg,nolink,25x25,Nature Gem);60|儀式/陸上専用|指揮官召喚|
|~|~|&gt;|&gt;|&gt;|&gt;|4体のBalamのうちの1体を召喚します|
|Conjuration Lv8|Summon Chaac|&amp;ref(Spell/P_Air.jpg,nolink,25x25,Air);4||&amp;ref(Spell/V_Air.jpg,nolink,25x25,Air Gem);75|儀式/陸上専用|指揮官召喚|
|~|~|&gt;|&gt;|&gt;|&gt;|4体のChaacのうちの1体を召喚します|
|Thaumaturgy Lv2|Break the Third Soul|&amp;ref(Spell/P_Air.jpg,nolink,25x25,Air);1|||戦闘/陸上専用|疲労|
|~|~|&gt;|&gt;|&gt;|&gt;|空気呼吸の敵1体を疲労させようと試みます|
|Thaumaturgy Lv2|Break the Second Soul|&amp;ref(Spell/P_Earth.jpg,nolink,25x25,Earth);1|||戦闘/陸上専用|弱体化|
|~|~|&gt;|&gt;|&gt;|&gt;|実体ある敵1体の脚を骨折させます|
|Thaumaturgy Lv2|Break the Fourth Soul|&amp;ref(Spell/P_Death.jpg,nolink,25x25,Death);1|||戦闘/陸上専用|弱体化|
|~|~|&gt;|&gt;|&gt;|&gt;|実体ある敵1体を呪い傷からの後遺症を受けやすくします|
|Thaumaturgy Lv3|Gift of the Third Soul|&amp;ref(Spell/P_Air.jpg,nolink,25x25,Air);1|||戦闘/水陸両用|強化|
|~|~|&gt;|&gt;|&gt;|&gt;|味方1体の呼吸を助け疲労回復能力を与えます|
|Thaumaturgy Lv3|Gift of the Second Soul|&amp;ref(Spell/P_Earth.jpg,nolink,25x25,Earth);1|||戦闘/水陸両用|強化|
|~|~|&gt;|&gt;|&gt;|&gt;|実体ある味方1体に打撃耐性を与えます|
|Thaumaturgy Lv3|Gift of the Fourth Soul|&amp;ref(Spell/P_Death.jpg,nolink,25x25,Death);1|||戦闘/水陸両用|強化|
|~|~|&gt;|&gt;|&gt;|&gt;|実体ある味方1体に幸運を与えます|
|Blood Magic Lv2|Break the First Soul|&amp;ref(Spell/P_Blood.jpg,nolink,25x25,Blood);1|||戦闘/陸上専用|出血|
|~|~|&gt;|&gt;|&gt;|&gt;|敵1体を大量出血させ病気にしようと試みます|
|Blood Magic Lv3|Gift of the First Soul|&amp;ref(Spell/P_Blood.jpg,nolink,25x25,Blood);1|||戦闘/水陸両用|強化|
|~|~|&gt;|&gt;|&gt;|&gt;|味方1体に再生能力を与えます|
***固有アイテム
なし
**聖職
***支配圏特殊効果
なし
***聖職者特殊能力
なし
</v>
      </c>
    </row>
    <row r="63" spans="1:29" x14ac:dyDescent="0.15">
      <c r="A63" t="s">
        <v>2969</v>
      </c>
      <c r="B63" t="s">
        <v>7562</v>
      </c>
      <c r="C63" t="s">
        <v>7564</v>
      </c>
      <c r="D63" t="s">
        <v>7566</v>
      </c>
      <c r="E63" s="10" t="s">
        <v>12084</v>
      </c>
      <c r="F63" s="10" t="s">
        <v>12090</v>
      </c>
      <c r="I63" t="s">
        <v>12087</v>
      </c>
      <c r="L63" t="s">
        <v>12085</v>
      </c>
      <c r="M63" t="s">
        <v>12086</v>
      </c>
      <c r="O63">
        <v>3</v>
      </c>
      <c r="S63">
        <v>500</v>
      </c>
      <c r="U63">
        <v>400</v>
      </c>
      <c r="W63" t="s">
        <v>12088</v>
      </c>
      <c r="X63" t="s">
        <v>12089</v>
      </c>
      <c r="Z63" t="str">
        <f t="shared" si="0"/>
        <v>|BGCOLOR(#FDFDFD):[[&amp;ref(Phlegra.jpg,nolink,50x65,Phlegra, Deformed Giants);&gt;./Phlegra]]</v>
      </c>
      <c r="AA63" t="str">
        <f t="shared" ca="1" si="4"/>
        <v>|BGCOLOR(#FAEBD7):[[''Phlegra''&gt;./Phlegra]]</v>
      </c>
      <c r="AB63"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|BGCOLOR(#FAEBD7):[[''Xibalba''&gt;./Xibalba]]|BGCOLOR(#FAEBD7):[[''Phlegra''&gt;./Phlegra]]</v>
      </c>
      <c r="AC63" t="str">
        <f ca="1">CONCATENATE("*",B63,", ",C63,CHAR(10),E63,CHAR(10),"**国勢",CHAR(10),"|種族|",F63,"|",CHAR(10),"|経済|",G63,"|",CHAR(10),"|気候|",IF(H63&lt;&gt;"",REPT(SUBSTITUTE(SUBSTITUTE(LEFT(H63,4),"Heat","&amp;ref(Spell/S_Heat.jpg,nolink,25x25,Heat);"),"Cold","&amp;ref(Spell/S_Cold.jpg,nolink,25x25,Cold);"),RIGHT(H63,1)),""),"|",CHAR(10),"|祝福|",SUBSTITUTE(SUBSTITUTE(SUBSTITUTE(SUBSTITUTE(SUBSTITUTE(SUBSTITUTE(SUBSTITUTE(SUBSTITUTE(J63,"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63&amp;" "&amp;B63&amp;" 指揮官 S",Troops!$A:$A,0)&amp;":AJ"&amp;MATCH(A63&amp;" "&amp;B63&amp;" 指揮官 E",Troops!$A:$A,0))),myConcat(INDIRECT("Troops!AJ"&amp;MATCH(A63&amp;" "&amp;B63&amp;" 指揮官 S",Troops!$A:$A,0)))),CHAR(10),"***兵士",CHAR(10),"|名称|種別|コスト|&gt;|雇用条件|指揮枠|行軍|",CHAR(10),IFERROR(myConcat(INDIRECT("Troops!AJ"&amp;MATCH(A63&amp;" "&amp;B63&amp;" 兵士 S",Troops!$A:$A,0)&amp;":AJ"&amp;MATCH(A63&amp;" "&amp;B63&amp;" 兵士 E",Troops!$A:$A,0))),myConcat(INDIRECT("Troops!AJ"&amp;MATCH(A63&amp;" "&amp;B63&amp;" 指揮官 S",Troops!$A:$A,0)))),"**守備隊",CHAR(10),"|種別|指揮官|兵士|備考|",CHAR(10),IFERROR(myConcat(INDIRECT("Defence!H"&amp;MATCH(A63&amp;" "&amp;B63&amp;" S",Defence!$A:$A,0)&amp;":H"&amp;MATCH(A63&amp;" "&amp;B63&amp;" E",Defence!$A:$A,0))),myConcat(INDIRECT("Defence!H"&amp;MATCH(A63&amp;" "&amp;B63&amp;" S",Defence!$A:$A,0)))),CHAR(10),"**建造物",CHAR(10),"***首都要塞",CHAR(10),"|名称|管理力|指揮官雇用|兵士雇用|食糧庫|守備隊倍率|防壁強度|",CHAR(10),VLOOKUP(L63,Fort!$D:$M,10,FALSE),CHAR(10),"***陸上要塞",CHAR(10),"|名称|建造費|工期|管理力|指揮官雇用|兵士雇用|食糧庫|守備隊倍率|防壁強度|",CHAR(10),IF(R63="",IFERROR(myConcat(INDIRECT("Fort!N"&amp;MATCH(M63&amp;"1",Fort!$A:$A,0)&amp;":N"&amp;MATCH(M63&amp;O63,Fort!$A:$A,0))),myConcat(INDIRECT("Fort!N"&amp;MATCH(N63&amp;"1",Fort!$A:$A,0)))),IFERROR(myConcat(INDIRECT("Fort!O"&amp;MATCH(M63&amp;"1",Fort!$A:$A,0)&amp;":O"&amp;MATCH(M63&amp;O63,Fort!$A:$A,0))),myConcat(INDIRECT("Fort!O"&amp;MATCH(N63&amp;"1",Fort!$A:$A,0))))),CHAR(10),"***水中要塞",CHAR(10),IF(R63="",IFERROR("|名称|建造費|工期|管理力|指揮官雇用|兵士雇用|食糧庫|守備隊倍率|防壁強度|"&amp;CHAR(10)&amp;IFERROR(myConcat(INDIRECT("Fort!N"&amp;MATCH(N63&amp;"1",Fort!$A:$A,0)&amp;":N"&amp;MATCH(N63&amp;P63,Fort!$A:$A,0))),myConcat(INDIRECT("Fort!N"&amp;MATCH(N63&amp;"1",Fort!$A:$A,0)))),"建造不可"),IFERROR("|名称|建造費|工期|管理力|指揮官雇用|兵士雇用|食糧庫|守備隊倍率|防壁強度|"&amp;CHAR(10)&amp;IFERROR(myConcat(INDIRECT("Fort!O"&amp;MATCH(N63&amp;"1",Fort!$A:$A,0)&amp;":O"&amp;MATCH(N63&amp;P63,Fort!$A:$A,0))),myConcat(INDIRECT("Fort!O"&amp;MATCH(N63&amp;"1",Fort!$A:$A,0)))),"建造不可")),CHAR(10),"***研究所と寺院",CHAR(10),"|設備|費用|特殊効果|",CHAR(10),"|研究所|",IF(S63&lt;&gt;500,"''"&amp;S63&amp;"''",S63),"|",T63,"|",CHAR(10),"|寺院|",IF(U63&lt;&gt;400,"''"&amp;U63&amp;"''",U63),"|",V63,"|",CHAR(10),"**魔法",CHAR(10),"***魔法資源",CHAR(10),"|魔法土地|",W63,"|",CHAR(10),"|宝石収入|",SUBSTITUTE(SUBSTITUTE(SUBSTITUTE(SUBSTITUTE(SUBSTITUTE(SUBSTITUTE(SUBSTITUTE(SUBSTITUTE(X63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Slave);"),"|",CHAR(10),"|特殊機能|",Y63,"|",CHAR(10),"***魔法技能",CHAR(10),"|名称|雇用|固定魔力|変動魔力|研究力|特殊能力|",CHAR(10),IFERROR(myConcat(INDIRECT("MagicSkill!AM"&amp;MATCH(A63&amp;" "&amp;B63&amp;" S",MagicSkill!$A:$A,0)&amp;":AM"&amp;MATCH(A63&amp;" "&amp;B63&amp;" E",MagicSkill!$A:$A,0))),myConcat(INDIRECT("MagicSkill!AM"&amp;MATCH(A63&amp;" "&amp;B63&amp;" S",MagicSkill!$A:$A,0)))),CHAR(10),"***固有呪文",CHAR(10),IFERROR(CHAR(10)&amp;"|領域|名称|主系統|副系統|消費|使用場面|簡易分類|"&amp;CHAR(10)&amp;IFERROR(myConcat(INDIRECT("NationalSpellWork!E"&amp;MATCH(A63&amp;" "&amp;B63&amp;" S",NationalSpellWork!$A:$A,0)&amp;":E"&amp;MATCH(A63&amp;" "&amp;B63&amp;" E",NationalSpellWork!$A:$A,0))),myConcat(INDIRECT("NationalSpellWork!E"&amp;MATCH(A63&amp;" "&amp;B63&amp;" S",NationalSpellWork!$A:$A,0)))),"なし"),CHAR(10),"***固有アイテム",CHAR(10),IFERROR(IFERROR(myConcat(INDIRECT("NationalItemWork!E"&amp;MATCH(A63&amp;" "&amp;B63&amp;" S",NationalItemWork!$A:$A,0)&amp;":E"&amp;MATCH(A63&amp;" "&amp;B63&amp;" E",NationalItemWork!$A:$A,0))),myConcat(INDIRECT("NationalItemWork!E"&amp;MATCH(A63&amp;" "&amp;B63&amp;" S",NationalItemWork!$A:$A,0)))),"なし"),CHAR(10),"**聖職",CHAR(10),"***支配圏特殊効果",CHAR(10),IF(I63&lt;&gt;"",I63,"なし"),CHAR(10),"***聖職者特殊能力",CHAR(10),IF(K63&lt;&gt;"",K63,"なし"),CHAR(10))</f>
        <v xml:space="preserve">*Phlegra, Deformed Giants
Phlegraは、長きに渡り人間の住民を奴隷としてきた巨人の王国です。
PhlegraのGigantesは、人間の神に対して戦争を仕掛けたMekoneのGigantesの子孫です。
その大罪のために罰され、Mekoneの子孫は今や輝ける鎧に身を包んだ誇り高き重装歩兵ではなく、激情に呪われた異形の存在です。
Mekoneの没落以来、Gigantesは神位請求者と宗教的信仰に対し憤慨しており、国内の人間の住民だけが目覚めし神に身を委ねます。
Phlegraは、羊を飼っている別種の巨人族、Cyclopesの故郷でもあります。
PhlegraのGigantesは、その先人と同様に隣人たちを奴隷化し、彼らの暴君の統治下で王国を築きました。
不道徳な人間の魔術師たちは、彼らほど幸運ではない魔力に恵まれた人間を支配することで、暴君に仕える術を開発しました。
現在、人間の奴隷監督や圧政者たちは、民衆の間で暴君以上に恐怖を引き起こしています。
**国勢
|種族|人間、サイクロプス、ギガント|
|経済||
|気候||
|祝福||
**正規軍
***指揮官
|名称|種別|コスト|&gt;|雇用条件|指揮能力|行軍|
|BGCOLOR(#F5F5F5):Trophimos Commander|指揮官|&amp;ref(Nation/C_Gold.jpg,nolink,25x25,Gold);75&amp;ref(Nation/C_Resource.jpg,nolink,25x25,Resource);21&amp;ref(Nation/C_Command.jpg,nolink,25x25,Commander Point);1|&amp;ref(Nation/R_Fort.jpg,nolink,25x25,Land Fortress);||&amp;ref(Nation/Squad.jpg,nolink,25x25,Squad);3&amp;ref(Nation/LivingLead.jpg,nolink,25x25,Leadership);80&amp;ref(Item/Taskmaster.jpg,nolink,25x25,Taskmaster (+2));|12|
|~|&gt;|&gt;|&gt;|&gt;|&gt;|BGCOLOR(#F5F5F5):標準的な指揮官。奴隷の統制をとりわけ得意とする|
|BGCOLOR(#F5F5F5):Trophimos Priest|聖職者&amp;ref(Nation/Sacred.jpg,nolink,25x25,Sacred);|&amp;ref(Nation/C_Gold.jpg,nolink,25x25,Gold);95&amp;ref(Nation/C_Resource.jpg,nolink,25x25,Resource);1&amp;ref(Nation/C_Command.jpg,nolink,25x25,Commander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Needed);|&amp;ref(Nation/Squad.jpg,nolink,25x25,Squad);2&amp;ref(Nation/LivingLead.jpg,nolink,25x25,Leadership);40&amp;ref(Item/Taskmaster.jpg,nolink,25x25,Taskmaster (+1));|16|
|~|&gt;|&gt;|&gt;|&gt;|&gt;|BGCOLOR(#F5F5F5):レベル1の聖職者。指揮能力や魔法技能も持ち研究が得意|
|BGCOLOR(#F5F5F5):Trophimos Sage|魔術師|&amp;ref(Nation/C_Gold.jpg,nolink,25x25,Gold);115&amp;ref(Nation/C_Resource.jpg,nolink,25x25,Resource);1&amp;ref(Nation/C_Command.jpg,nolink,25x25,Commander Point);2|&amp;ref(Nation/R_Fort.jpg,nolink,25x25,Land Fortress);|&amp;ref(Spell/P_Research.jpg,nolink,25x25,Lab Needed);|&amp;ref(Nation/Squad.jpg,nolink,25x25,Squad);1&amp;ref(Nation/LivingLead.jpg,nolink,25x25,Leadership);10|16|
|~|&gt;|&gt;|&gt;|&gt;|&gt;|BGCOLOR(#F5F5F5):火風水地から1系統を持つ魔術師。研究が得意|
|BGCOLOR(#F5F5F5):Shackled Mage|魔術師|&amp;ref(Nation/C_Gold.jpg,nolink,25x25,Gold);60&amp;ref(Nation/C_Resource.jpg,nolink,25x25,Resource);1&amp;ref(Nation/C_Command.jpg,nolink,25x25,Commander Point);2|&amp;ref(Nation/R_Fort.jpg,nolink,25x25,Land Fortress);|&amp;ref(Spell/P_Research.jpg,nolink,25x25,Lab Needed);|&amp;ref(Nation/MagicLead.jpg,nolink,25x25,Magic Leadership);5|14|
|~|&gt;|&gt;|&gt;|&gt;|&gt;|BGCOLOR(#F5F5F5):火風水地から1系統を持つ魔術師。自動的に集団詠唱を支援する|
|BGCOLOR(#F5F5F5):Trophimos Oppressor|魔術師|&amp;ref(Nation/C_Gold.jpg,nolink,25x25,Gold);115&amp;ref(Nation/C_Resource.jpg,nolink,25x25,Resource);1&amp;ref(Nation/C_Command.jpg,nolink,25x25,Commander Point);2|&amp;ref(Nation/R_Fort.jpg,nolink,25x25,Land Fortress);|&amp;ref(Spell/P_Research.jpg,nolink,25x25,Lab Needed);|&amp;ref(Nation/Squad.jpg,nolink,25x25,Squad);2&amp;ref(Nation/LivingLead.jpg,nolink,25x25,Leadership);45&amp;ref(Nation/MagicLead.jpg,nolink,25x25,Magic Leadership);15&amp;ref(Item/Taskmaster.jpg,nolink,25x25,Taskmaster (+2));|14|
|~|&gt;|&gt;|&gt;|&gt;|&gt;|BGCOLOR(#F5F5F5):火、地などの魔法を持つ。自動的に集団詠唱の利用側となる|
|BGCOLOR(#F5F5F5):Cyclops Chieftain|指揮官|&amp;ref(Nation/C_Gold.jpg,nolink,25x25,Gold);55&amp;ref(Nation/C_Resource.jpg,nolink,25x25,Resource);7&amp;ref(Nation/C_Command.jpg,nolink,25x25,Commander Point);1|&amp;ref(Nation/R_Fort.jpg,nolink,25x25,Land Fortress);||&amp;ref(Nation/Squad.jpg,nolink,25x25,Squad);1&amp;ref(Nation/LivingLead.jpg,nolink,25x25,Leadership);20&amp;ref(Item/Taskmaster.jpg,nolink,25x25,Taskmaster (+1));|18|
|~|&gt;|&gt;|&gt;|&gt;|&gt;|BGCOLOR(#F5F5F5):巨人の指揮官。指揮官としては無能だが強靭|
|BGCOLOR(#F5F5F5):Cyclops Shepherd Shaman|魔術師|&amp;ref(Nation/C_Gold.jpg,nolink,25x25,Gold);70&amp;ref(Nation/C_Resource.jpg,nolink,25x25,Resource);3&amp;ref(Nation/C_Command.jpg,nolink,25x25,Commander Point);2|&amp;ref(Nation/R_Fort.jpg,nolink,25x25,Land Fortress);|&amp;ref(Spell/P_Research.jpg,nolink,25x25,Lab Needed);|&amp;ref(Nation/Squad.jpg,nolink,25x25,Squad);1&amp;ref(Nation/LivingLead.jpg,nolink,25x25,Leadership);30&amp;ref(Nation/MagicLead.jpg,nolink,25x25,Magic Leadership);5&amp;ref(Item/Beastmaster.jpg,nolink,25x25,Beastmaster (+2));|18|
|~|&gt;|&gt;|&gt;|&gt;|&gt;|BGCOLOR(#F5F5F5):緑の魔法を持つ。羊飼いであり戦闘用に集めることもできる|
|BGCOLOR(#F5F5F5):Phlegran Tyrant|魔術師|&amp;ref(Nation/C_Gold.jpg,nolink,25x25,Gold);315&amp;ref(Nation/C_Resource.jpg,nolink,25x25,Resource);36&amp;ref(Nation/C_Command.jpg,nolink,25x25,Commander Point);4|&amp;ref(Nation/R_Capital.jpg,nolink,25x25,National Capital);|&amp;ref(Spell/P_Research.jpg,nolink,25x25,Lab Needed);|&amp;ref(Nation/Squad.jpg,nolink,25x25,Squad);2&amp;ref(Nation/LivingLead.jpg,nolink,25x25,Leadership);95+&amp;ref(Nation/MagicLead.jpg,nolink,25x25,Magic Leadership);25+&amp;ref(Nation/UndeadLead.jpg,nolink,25x25,Undead Leadership);30+&amp;ref(Item/Taskmaster.jpg,nolink,25x25,Taskmaster (+4));|22|
|~|&gt;|&gt;|&gt;|&gt;|&gt;|BGCOLOR(#F5F5F5):火、地、死などの魔法を持つ。強靭な戦闘魔術師かつ狂戦士|
|BGCOLOR(#F5F5F5):Elder Cyclops|魔術師|&amp;ref(Nation/C_Gold.jpg,nolink,25x25,Gold);330&amp;ref(Nation/C_Resource.jpg,nolink,25x25,Resource);3&amp;ref(Nation/C_Command.jpg,nolink,25x25,Commander Point);4|&amp;ref(Nation/R_Capital.jpg,nolink,25x25,National Capital);|&amp;ref(Spell/P_Research.jpg,nolink,25x25,Lab Needed);|&amp;ref(Nation/Squad.jpg,nolink,25x25,Squad);2&amp;ref(Nation/LivingLead.jpg,nolink,25x25,Leadership);50+&amp;ref(Nation/MagicLead.jpg,nolink,25x25,Magic Leadership);30+|22|
|~|&gt;|&gt;|&gt;|&gt;|&gt;|BGCOLOR(#F5F5F5):火、地、風などの魔法技能を持つ鍛冶師。資源も大量に生産|
***兵士
|名称|種別|コスト|&gt;|雇用条件|指揮枠|行軍|
|BGCOLOR(#F5F5F5):Helote Archer|射手|&amp;ref(Nation/C_Gold.jpg,nolink,25x25,Gold);8&amp;ref(Nation/C_Resource.jpg,nolink,25x25,Resource);6&amp;ref(Nation/C_Recruitment.jpg,nolink,25x25,Recruitment Point);4|&amp;ref(Nation/R_Fort.jpg,nolink,25x25,Land Fortress);||&amp;ref(Nation/LivingLead.jpg,nolink,25x25,Living);&amp;ref(Nation/Slave.jpg,nolink,25x25,Slave);|14|
|~|&gt;|&gt;|&gt;|&gt;|&gt;|BGCOLOR(#F5F5F5):短弓を使う奴隷。士気は絶望的だが反撃されなければ問題ない|
|BGCOLOR(#F5F5F5):Helote Warrior|歩兵|&amp;ref(Nation/C_Gold.jpg,nolink,25x25,Gold);8&amp;ref(Nation/C_Resource.jpg,nolink,25x25,Resource);10&amp;ref(Nation/C_Recruitment.jpg,nolink,25x25,Recruitment Point);4|&amp;ref(Nation/R_Fort.jpg,nolink,25x25,Land Fortress);&amp;ref(Nation/Taskmaster.jpg,nolink,25x25,Capture Slaves (Free));||&amp;ref(Nation/LivingLead.jpg,nolink,25x25,Living);&amp;ref(Nation/Slave.jpg,nolink,25x25,Slave);|14|
|~|&gt;|&gt;|&gt;|&gt;|&gt;|BGCOLOR(#F5F5F5):斧、投槍、盾を持つ軽歩兵。倒されやすく指揮官が悪いとすぐ潰走する|
|BGCOLOR(#F5F5F5):Helote Soldier|歩兵|&amp;ref(Nation/C_Gold.jpg,nolink,25x25,Gold);8&amp;ref(Nation/C_Resource.jpg,nolink,25x25,Resource);17&amp;ref(Nation/C_Recruitment.jpg,nolink,25x25,Recruitment Point);4|&amp;ref(Nation/R_Fort.jpg,nolink,25x25,Land Fortress);||&amp;ref(Nation/LivingLead.jpg,nolink,25x25,Living);&amp;ref(Nation/Slave.jpg,nolink,25x25,Slave);|10|
|~|&gt;|&gt;|&gt;|&gt;|&gt;|BGCOLOR(#F5F5F5):長槍と盾を持つ歩兵。壁として頼るなら指揮官は選ぶべき|
|BGCOLOR(#F5F5F5):Cyclops Warrior|歩兵|&amp;ref(Nation/C_Gold.jpg,nolink,25x25,Gold);35&amp;ref(Nation/C_Resource.jpg,nolink,25x25,Resource);3&amp;ref(Nation/C_Recruitment.jpg,nolink,25x25,Recruitment Point);7|&amp;ref(Nation/R_Fort.jpg,nolink,25x25,Land Fortress);||&amp;ref(Nation/LivingLead.jpg,nolink,25x25,Living);&amp;ref(Nation/Undisciplined.jpg,nolink,25x25,Undisciplined);|16|
|~|&gt;|&gt;|&gt;|&gt;|&gt;|BGCOLOR(#F5F5F5):大棍棒を持つ軽歩兵。扱い辛いが巨人の振るう両手武器の威力は圧巻|
|BGCOLOR(#F5F5F5):Cyclops Hurler|歩兵|&amp;ref(Nation/C_Gold.jpg,nolink,25x25,Gold);35&amp;ref(Nation/C_Resource.jpg,nolink,25x25,Resource);3&amp;ref(Nation/C_Recruitment.jpg,nolink,25x25,Recruitment Point);7|&amp;ref(Nation/R_Fort.jpg,nolink,25x25,Land Fortress);||&amp;ref(Nation/LivingLead.jpg,nolink,25x25,Living);&amp;ref(Nation/Undisciplined.jpg,nolink,25x25,Undisciplined);|16|
|~|&gt;|&gt;|&gt;|&gt;|&gt;|BGCOLOR(#F5F5F5):棍棒と大岩を持つ軽歩兵。守りが甘すぎるが攻撃は非常に痛い|
|BGCOLOR(#F5F5F5):Gigante Warrior|歩兵|&amp;ref(Nation/C_Gold.jpg,nolink,25x25,Gold);65&amp;ref(Nation/C_Resource.jpg,nolink,25x25,Resource);18&amp;ref(Nation/C_Recruitment.jpg,nolink,25x25,Recruitment Point);44|1/&amp;ref(Nation/R_Fort.jpg,nolink,25x25,Land Fortress);（3/&amp;ref(Nation/R_Capital.jpg,nolink,25x25,National Capital);）||&amp;ref(Nation/LivingLead.jpg,nolink,25x25,Living);&amp;ref(Nation/Enlarged.jpg,nolink,25x25,Size 4 or larger commander are needed);|18|
|~|&gt;|&gt;|&gt;|&gt;|&gt;|BGCOLOR(#F5F5F5):槍を持つ重装狂戦士。強靭で怪我の後遺症に強い|
|BGCOLOR(#F5F5F5):Phlegran Mouflon|動物|&amp;ref(Nation/C_Gold.jpg,nolink,25x25,Gold);0&amp;ref(Nation/C_Resource.jpg,nolink,25x25,Resource);1&amp;ref(Nation/C_Recruitment.jpg,nolink,25x25,Recruitment Point);2|&amp;ref(Nation/Beastmaster.jpg,nolink,25x25,Summon Allies (Free));||&amp;ref(Nation/LivingLead.jpg,nolink,25x25,Living);&amp;ref(Nation/Animal.jpg,nolink,25x25,Animal);&amp;ref(Nation/Undisciplined.jpg,nolink,25x25,Undisciplined);|20|
|~|&gt;|&gt;|&gt;|&gt;|&gt;|BGCOLOR(#F5F5F5):頭突きで戦う大型の羊。ごく少量だが食料を提供する|
**守備隊
|種別|指揮官|兵士|備考|
|陸上下位|Trophimos Commander|Helote Warrior:20　Helote Archer:10||
|陸上上位|Trophimos Priest|Helote Soldier:10||
|陸上要塞|Cyclops Chieftain|Cyclops Hurler:5||
**建造物
***首都要塞
|名称|管理力|指揮官雇用|兵士雇用|食糧庫|守備隊倍率|防壁強度|
|Giant Castle|45|+1|+100%|1500|3|750|
***陸上要塞
|名称|建造費|工期|管理力|指揮官雇用|兵士雇用|食糧庫|守備隊倍率|防壁強度|
|Giant Palisades|600|4|15|+0|+50%|100|1|100|
|Giant Fortress|450|3|30|+1|+75%|500|2|500|
|Giant Castle|450|3|45|+1|+100%|1500|3|750|
***水中要塞
建造不可
***研究所と寺院
|設備|費用|特殊効果|
|研究所|500||
|寺院|400||
**魔法
***魔法資源
|魔法土地|The Burning Fields, Fortress of the Cyclopes|
|宝石収入|&amp;ref(Spell/V_Fire.jpg,nolink,25x25,Fire Gem);2&amp;ref(Spell/V_Earth.jpg,nolink,25x25,Earth Gem);2&amp;ref(Spell/V_Death.jpg,nolink,25x25,Death Gem);1|
|特殊機能||
***魔法技能
|名称|雇用|固定魔力|変動魔力|研究力|特殊能力|
|Trophimos Priest|&amp;ref(Nation/R_Fort.jpg,nolink,25x25,Land Fortress);|&amp;ref(Spell/P_Holy.jpg,nolink,25x25,Holy);1|&amp;ref(Spell/P_Fire.jpg,nolink,25x25,Fire);&amp;ref(Spell/P_Air.jpg,nolink,25x25,Air);&amp;ref(Spell/P_Water.jpg,nolink,25x25,Water);&amp;ref(Spell/P_Earth.jpg,nolink,25x25,Earth);+1:100%|&amp;ref(Spell/P_Research.jpg,nolink,25x25,Research);9|&amp;ref(Nation/Adept-Researcher.jpg,nolink,25x25,Adept Researcher (+2));&amp;ref(Nation/Sacred.jpg,nolink,25x25,Sacred);|
|Trophimos Sage|&amp;ref(Nation/R_Fort.jpg,nolink,25x25,Land Fortress);||&amp;ref(Spell/P_Fire.jpg,nolink,25x25,Fire);&amp;ref(Spell/P_Air.jpg,nolink,25x25,Air);&amp;ref(Spell/P_Water.jpg,nolink,25x25,Water);&amp;ref(Spell/P_Earth.jpg,nolink,25x25,Earth);+2:100%|&amp;ref(Spell/P_Research.jpg,nolink,25x25,Research);11|&amp;ref(Nation/Adept-Researcher.jpg,nolink,25x25,Adept Researcher (+2));|
|Shackled Mage|&amp;ref(Nation/R_Fort.jpg,nolink,25x25,Land Fortress);||&amp;ref(Spell/P_Fire.jpg,nolink,25x25,Fire);&amp;ref(Spell/P_Air.jpg,nolink,25x25,Air);&amp;ref(Spell/P_Water.jpg,nolink,25x25,Water);&amp;ref(Spell/P_Earth.jpg,nolink,25x25,Earth);+1:100%|&amp;ref(Spell/P_Research.jpg,nolink,25x25,Research);5|&amp;ref(Nation/Inept-Researcher.jpg,nolink,25x25,Inept Researcher (-2));&amp;ref(Nation/Communion-Slave.jpg,nolink,25x25,Communion Slave);&amp;ref(Nation/Slave.jpg,nolink,25x25,Slave);|
|Trophimos Oppressor|&amp;ref(Nation/R_Fort.jpg,nolink,25x25,Land Fortress);|&amp;ref(Spell/P_Fire.jpg,nolink,25x25,Fire);1&amp;ref(Spell/P_Earth.jpg,nolink,25x25,Earth);1|&amp;ref(Spell/P_Air.jpg,nolink,25x25,Air);&amp;ref(Spell/P_Water.jpg,nolink,25x25,Water);+1:100%|&amp;ref(Spell/P_Research.jpg,nolink,25x25,Research);11|&amp;ref(Nation/Communion-Master.jpg,nolink,25x25,Communion Master);|
|Cyclops Shepherd Shaman|&amp;ref(Nation/R_Fort.jpg,nolink,25x25,Land Fortress);|&amp;ref(Spell/P_Nature.jpg,nolink,25x25,Nature);1||&amp;ref(Spell/P_Research.jpg,nolink,25x25,Research);4|&amp;ref(Nation/Inept-Researcher.jpg,nolink,25x25,Inept Researcher (-3));|
|Phlegran Tyrant|&amp;ref(Nation/R_Capital.jpg,nolink,25x25,National Capital);|&amp;ref(Spell/P_Fire.jpg,nolink,25x25,Fire);3&amp;ref(Spell/P_Earth.jpg,nolink,25x25,Earth);2&amp;ref(Spell/P_Death.jpg,nolink,25x25,Death);1|&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13+|&amp;ref(Nation/Inept-Researcher.jpg,nolink,25x25,Inept Researcher (-6));&amp;ref(Nation/Combat-Caster.jpg,nolink,25x25,Combat Caster);|
|Elder Cyclops|&amp;ref(Nation/R_Capital.jpg,nolink,25x25,National Capital);|&amp;ref(Spell/P_Fire.jpg,nolink,25x25,Fire);2&amp;ref(Spell/P_Air.jpg,nolink,25x25,Air);1&amp;ref(Spell/P_Earth.jpg,nolink,25x25,Earth);2|&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17+|&amp;ref(Nation/Master-Smith.jpg,nolink,25x25,Master Smith (1));&amp;ref(Nation/Resource-Bonus.jpg,nolink,25x25,Resource Bonus (25));|
***固有呪文
|領域|名称|主系統|副系統|消費|使用場面|簡易分類|
|Conjuration Lv5|Summon Hound of Twilight|&amp;ref(Spell/P_Earth.jpg,nolink,25x25,Earth);2|&amp;ref(Spell/P_Death.jpg,nolink,25x25,Death);1|&amp;ref(Spell/V_Earth.jpg,nolink,25x25,Earth Gem);4|儀式/陸上専用|兵士召喚|
|~|~|&gt;|&gt;|&gt;|&gt;|双頭の猟犬Hound of Twilightを1体召喚します|
|Conjuration Lv5|Procession of the Underworld|&amp;ref(Spell/P_Death.jpg,nolink,25x25,Death);3||&amp;ref(Spell/V_Death.jpg,nolink,25x25,Death Gem);15|儀式/陸上専用|兵士召喚|
|~|~|&gt;|&gt;|&gt;|&gt;|破滅の炎の松明を持つ冥界の精霊Lampadを12体召喚します|
|Conjuration Lv6|Bind Keres|&amp;ref(Spell/P_Death.jpg,nolink,25x25,Death);2||&amp;ref(Spell/V_Death.jpg,nolink,25x25,Death Gem);9|儀式/陸上専用|兵士召喚|
|~|~|&gt;|&gt;|&gt;|&gt;|透明な恐るべき女悪魔Kerを3体召喚します|
|Construction Lv7|Forge Brass Bull|&amp;ref(Spell/P_Fire.jpg,nolink,25x25,Fire);3|&amp;ref(Spell/P_Earth.jpg,nolink,25x25,Earth);3|&amp;ref(Spell/V_Fire.jpg,nolink,25x25,Fire Gem);30|儀式/陸上専用|兵士召喚|
|~|~|&gt;|&gt;|&gt;|&gt;|炎を吐く真鍮の牛Khalkotaurosを1体召喚します|
|Thaumaturgy Lv7|Gigantomachia|&amp;ref(Spell/P_Earth.jpg,nolink,25x25,Earth);5|&amp;ref(Spell/P_Fire.jpg,nolink,25x25,Fire);4|&amp;ref(Spell/V_Earth.jpg,nolink,25x25,Earth Gem);60|儀式/水陸両用|世界呪附|
|~|~|&gt;|&gt;|&gt;|&gt;|自国の支配力拡散を助け制限雇用の枠を拡張します|
***固有アイテム
|Construction Lv2|BGCOLOR(#000000):&amp;ref(Item/SH Weapons/God-Slayer-Spear.jpg,nolink,75x75,God-Slayer Spear);|BGCOLOR(BLACK):COLOR(WHITE):''God-Slayer Spear''|片手|&amp;ref(Spell/P_Earth.jpg,nolink,25x25,Earth);1|&amp;ref(Spell/V_Earth.jpg,nolink,25x25,Earth Gem);5|
|~|~|&gt;|&gt;|&gt;|攻撃力：6&amp;ref(Item/D_Pierce.jpg,nolink,25x25,Pierce Damage);&amp;ref(Item/D_Magic.jpg,nolink,25x25,Magic Damage);&amp;br;攻撃修正：2&amp;br;防御修正：0&amp;br;長さ：3&amp;br;攻撃時追撃：Bane of Heresy|
|~|&gt;|&gt;|&gt;|&gt;|BGCOLOR(#F5F5F5):偽りの神と聖戦士を疲労させる。複数で使うと凶悪|
|Construction Lv0|BGCOLOR(#000000):&amp;ref(Item/Helms/Oppressors-Headband.jpg,nolink,75x75,Oppressors Headband);|BGCOLOR(BLACK):COLOR(WHITE):''Oppressors Headband''|冠|&amp;ref(Spell/P_Earth.jpg,nolink,25x25,Earth);3|&amp;ref(Spell/V_Earth.jpg,nolink,25x25,Earth Gem);15|
|~|~|&gt;|&gt;|&gt;|頭部防護：9&amp;br;防御修正：0&amp;br;装備負担：0&amp;br;魔法の防具&amp;br;&amp;br;&amp;ref(Item/Communion-Master.jpg,nolink,25x25,Communion Master);&amp;br;魔法抵抗-2&amp;br;|
|~|&gt;|&gt;|&gt;|&gt;|BGCOLOR(#F5F5F5):集団詠唱の自動化を早期に。魔法には弱くなる|
**聖職
***支配圏特殊効果
不安度を増加
***聖職者特殊能力
なし
</v>
      </c>
    </row>
    <row r="64" spans="1:29" x14ac:dyDescent="0.15">
      <c r="A64" t="s">
        <v>2969</v>
      </c>
      <c r="B64" t="s">
        <v>7563</v>
      </c>
      <c r="C64" t="s">
        <v>7565</v>
      </c>
      <c r="D64" t="s">
        <v>7566</v>
      </c>
      <c r="E64" s="10" t="s">
        <v>12296</v>
      </c>
      <c r="F64" s="10" t="s">
        <v>12153</v>
      </c>
      <c r="G64" s="10" t="s">
        <v>12159</v>
      </c>
      <c r="H64" s="10" t="s">
        <v>12154</v>
      </c>
      <c r="I64" s="10" t="s">
        <v>12155</v>
      </c>
      <c r="L64" t="s">
        <v>12156</v>
      </c>
      <c r="M64" t="s">
        <v>12157</v>
      </c>
      <c r="O64">
        <v>3</v>
      </c>
      <c r="S64">
        <v>500</v>
      </c>
      <c r="U64">
        <v>400</v>
      </c>
      <c r="W64" t="s">
        <v>12160</v>
      </c>
      <c r="X64" t="s">
        <v>12158</v>
      </c>
      <c r="Y64" t="s">
        <v>12161</v>
      </c>
      <c r="Z64" t="str">
        <f t="shared" si="0"/>
        <v>|BGCOLOR(#FDFDFD):[[&amp;ref(Phaeacia.jpg,nolink,50x65,Phaeacia, Isle of the Dark Ships);&gt;./Phaeacia]]</v>
      </c>
      <c r="AA64" t="str">
        <f t="shared" ca="1" si="4"/>
        <v>|BGCOLOR(#FAEBD7):[[''Phaeacia''&gt;./Phaeacia]]</v>
      </c>
      <c r="AB64"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|BGCOLOR(#FAEBD7):[[''Xibalba''&gt;./Xibalba]]|BGCOLOR(#FAEBD7):[[''Phlegra''&gt;./Phlegra]]|BGCOLOR(#FAEBD7):[[''Phaeacia''&gt;./Phaeacia]]</v>
      </c>
      <c r="AC64" t="str">
        <f ca="1">CONCATENATE("*",B64,", ",C64,CHAR(10),E64,CHAR(10),"**国勢",CHAR(10),"|種族|",F64,"|",CHAR(10),"|経済|",G64,"|",CHAR(10),"|気候|",IF(H64&lt;&gt;"",REPT(SUBSTITUTE(SUBSTITUTE(LEFT(H64,4),"Heat","&amp;ref(Spell/S_Heat.jpg,nolink,25x25,Heat);"),"Cold","&amp;ref(Spell/S_Cold.jpg,nolink,25x25,Cold);"),RIGHT(H64,1)),""),"|",CHAR(10),"|祝福|",SUBSTITUTE(SUBSTITUTE(SUBSTITUTE(SUBSTITUTE(SUBSTITUTE(SUBSTITUTE(SUBSTITUTE(SUBSTITUTE(J64,"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64&amp;" "&amp;B64&amp;" 指揮官 S",Troops!$A:$A,0)&amp;":AJ"&amp;MATCH(A64&amp;" "&amp;B64&amp;" 指揮官 E",Troops!$A:$A,0))),myConcat(INDIRECT("Troops!AJ"&amp;MATCH(A64&amp;" "&amp;B64&amp;" 指揮官 S",Troops!$A:$A,0)))),CHAR(10),"***兵士",CHAR(10),"|名称|種別|コスト|&gt;|雇用条件|指揮枠|行軍|",CHAR(10),IFERROR(myConcat(INDIRECT("Troops!AJ"&amp;MATCH(A64&amp;" "&amp;B64&amp;" 兵士 S",Troops!$A:$A,0)&amp;":AJ"&amp;MATCH(A64&amp;" "&amp;B64&amp;" 兵士 E",Troops!$A:$A,0))),myConcat(INDIRECT("Troops!AJ"&amp;MATCH(A64&amp;" "&amp;B64&amp;" 指揮官 S",Troops!$A:$A,0)))),"**守備隊",CHAR(10),"|種別|指揮官|兵士|備考|",CHAR(10),IFERROR(myConcat(INDIRECT("Defence!H"&amp;MATCH(A64&amp;" "&amp;B64&amp;" S",Defence!$A:$A,0)&amp;":H"&amp;MATCH(A64&amp;" "&amp;B64&amp;" E",Defence!$A:$A,0))),myConcat(INDIRECT("Defence!H"&amp;MATCH(A64&amp;" "&amp;B64&amp;" S",Defence!$A:$A,0)))),CHAR(10),"**建造物",CHAR(10),"***首都要塞",CHAR(10),"|名称|管理力|指揮官雇用|兵士雇用|食糧庫|守備隊倍率|防壁強度|",CHAR(10),VLOOKUP(L64,Fort!$D:$M,10,FALSE),CHAR(10),"***陸上要塞",CHAR(10),"|名称|建造費|工期|管理力|指揮官雇用|兵士雇用|食糧庫|守備隊倍率|防壁強度|",CHAR(10),IF(R64="",IFERROR(myConcat(INDIRECT("Fort!N"&amp;MATCH(M64&amp;"1",Fort!$A:$A,0)&amp;":N"&amp;MATCH(M64&amp;O64,Fort!$A:$A,0))),myConcat(INDIRECT("Fort!N"&amp;MATCH(N64&amp;"1",Fort!$A:$A,0)))),IFERROR(myConcat(INDIRECT("Fort!O"&amp;MATCH(M64&amp;"1",Fort!$A:$A,0)&amp;":O"&amp;MATCH(M64&amp;O64,Fort!$A:$A,0))),myConcat(INDIRECT("Fort!O"&amp;MATCH(N64&amp;"1",Fort!$A:$A,0))))),CHAR(10),"***水中要塞",CHAR(10),IF(R64="",IFERROR("|名称|建造費|工期|管理力|指揮官雇用|兵士雇用|食糧庫|守備隊倍率|防壁強度|"&amp;CHAR(10)&amp;IFERROR(myConcat(INDIRECT("Fort!N"&amp;MATCH(N64&amp;"1",Fort!$A:$A,0)&amp;":N"&amp;MATCH(N64&amp;P64,Fort!$A:$A,0))),myConcat(INDIRECT("Fort!N"&amp;MATCH(N64&amp;"1",Fort!$A:$A,0)))),"建造不可"),IFERROR("|名称|建造費|工期|管理力|指揮官雇用|兵士雇用|食糧庫|守備隊倍率|防壁強度|"&amp;CHAR(10)&amp;IFERROR(myConcat(INDIRECT("Fort!O"&amp;MATCH(N64&amp;"1",Fort!$A:$A,0)&amp;":O"&amp;MATCH(N64&amp;P64,Fort!$A:$A,0))),myConcat(INDIRECT("Fort!O"&amp;MATCH(N64&amp;"1",Fort!$A:$A,0)))),"建造不可")),CHAR(10),"***研究所と寺院",CHAR(10),"|設備|費用|特殊効果|",CHAR(10),"|研究所|",IF(S64&lt;&gt;500,"''"&amp;S64&amp;"''",S64),"|",T64,"|",CHAR(10),"|寺院|",IF(U64&lt;&gt;400,"''"&amp;U64&amp;"''",U64),"|",V64,"|",CHAR(10),"**魔法",CHAR(10),"***魔法資源",CHAR(10),"|魔法土地|",W64,"|",CHAR(10),"|宝石収入|",SUBSTITUTE(SUBSTITUTE(SUBSTITUTE(SUBSTITUTE(SUBSTITUTE(SUBSTITUTE(SUBSTITUTE(SUBSTITUTE(X64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Slave);"),"|",CHAR(10),"|特殊機能|",Y64,"|",CHAR(10),"***魔法技能",CHAR(10),"|名称|雇用|固定魔力|変動魔力|研究力|特殊能力|",CHAR(10),IFERROR(myConcat(INDIRECT("MagicSkill!AM"&amp;MATCH(A64&amp;" "&amp;B64&amp;" S",MagicSkill!$A:$A,0)&amp;":AM"&amp;MATCH(A64&amp;" "&amp;B64&amp;" E",MagicSkill!$A:$A,0))),myConcat(INDIRECT("MagicSkill!AM"&amp;MATCH(A64&amp;" "&amp;B64&amp;" S",MagicSkill!$A:$A,0)))),CHAR(10),"***固有呪文",CHAR(10),IFERROR(CHAR(10)&amp;"|領域|名称|主系統|副系統|消費|使用場面|簡易分類|"&amp;CHAR(10)&amp;IFERROR(myConcat(INDIRECT("NationalSpellWork!E"&amp;MATCH(A64&amp;" "&amp;B64&amp;" S",NationalSpellWork!$A:$A,0)&amp;":E"&amp;MATCH(A64&amp;" "&amp;B64&amp;" E",NationalSpellWork!$A:$A,0))),myConcat(INDIRECT("NationalSpellWork!E"&amp;MATCH(A64&amp;" "&amp;B64&amp;" S",NationalSpellWork!$A:$A,0)))),"なし"),CHAR(10),"***固有アイテム",CHAR(10),IFERROR(IFERROR(myConcat(INDIRECT("NationalItemWork!E"&amp;MATCH(A64&amp;" "&amp;B64&amp;" S",NationalItemWork!$A:$A,0)&amp;":E"&amp;MATCH(A64&amp;" "&amp;B64&amp;" E",NationalItemWork!$A:$A,0))),myConcat(INDIRECT("NationalItemWork!E"&amp;MATCH(A64&amp;" "&amp;B64&amp;" S",NationalItemWork!$A:$A,0)))),"なし"),CHAR(10),"**聖職",CHAR(10),"***支配圏特殊効果",CHAR(10),IF(I64&lt;&gt;"",I64,"なし"),CHAR(10),"***聖職者特殊能力",CHAR(10),IF(K64&lt;&gt;"",K64,"なし"),CHAR(10))</f>
        <v xml:space="preserve">*Phaeacia, Isle of the Dark Ships
Phaeaciaは、高い背丈を持つ黒い肌の人々、Colossiの女王国です。
彼らの伝説的なDark Shipは、漕ぎ手も船長もなしに海を横断します。
この島は、かつてはBerytosの植民地として栄え、富と影響力を得て、その商人、職人、そして素晴らしい船大工で知られていました。
BerytosがArcoscephaleの軍によって滅ぼされたとき、Phaeaciaはその豊富な貢物と遠い立地のおかげで、征服者たちを食い止めることができました。
以来、この女王国は勢力と影響力を増していきました。
彼らの貿易商と探検家は、遠い世界の領域へと旅立ち、世界の最も素晴らしき不思議の一つ、Hesperidesの祝福されし庭園の黄金の樹の苗をPhaeaciaへ持ち帰りました。
現在、Phaeaciaの住民の大部分は、その島の向こう側の世界の争いから切り離された、非常に長く幸福な人生を送っています。
Phaeaciaはまた、Mekoneの巨人の子孫たちの住処でもあります。
Gigantesの無益な戦争が破滅的な終わりを迎えた時、God-Slayerの軍に加わらなかったGigantesらは、Phaeacia群島の荒れ果てた島、Black Korkyraへと逃げました。
Gigantesの王はPhaeaciaのColossiの女王と結婚し、それ以来、彼らの娘はずっと島を統治しています。
島の貴族たちの多くは、その祖先をBerytosのColossiだけでなく、MekoneのGigantesにも辿ります。
またBlack Korkyraには、少数の純血のGigantesも残っています。
古き契約を守り、彼らは春が来るたびに女王に忠誠を誓うべくやってきます。
彼らはPhlegraの親類のように呪われてはおらず、過去の栄光の一部を保持しています。
**国勢
|種族|人間、コロッサス、ギガント|
|経済|特別に豊かな孤島から開始、統治下にない海域を超えた徴税が可能、沿岸の要塞に税収ボーナス|
|気候|&amp;ref(Spell/S_Heat.jpg,nolink,25x25,Heat);|
|祝福||
**正規軍
***指揮官
|名称|種別|コスト|&gt;|雇用条件|指揮能力|行軍|
|BGCOLOR(#F5F5F5):Phaeacian Scout|斥候|&amp;ref(Nation/C_Gold.jpg,nolink,25x25,Gold);30&amp;ref(Nation/C_Resource.jpg,nolink,25x25,Resource);3&amp;ref(Nation/C_Command.jpg,nolink,25x25,Commander Point);1|&amp;ref(Nation/R_Fort.jpg,nolink,25x25,Land Fortress);|||16&amp;ref(Nation/Stealthy.jpg,nolink,25x25,Stealthy (55));&amp;ref(Nation/Forest-Survival.jpg,nolink,25x25,Forest Survival);&amp;ref(Nation/Mountain-Survival.jpg,nolink,25x25,Mountain Survival);&amp;ref(Nation/Sailing.jpg,nolink,25x25,Sailing (size points 999, max size 2));|
|~|&gt;|&gt;|&gt;|&gt;|&gt;|BGCOLOR(#F5F5F5):航海技能を持つ斥候。沿岸部で迅速な移動が可能|
|BGCOLOR(#F5F5F5):Phaeacian Captain|指揮官|&amp;ref(Nation/C_Gold.jpg,nolink,25x25,Gold);55&amp;ref(Nation/C_Resource.jpg,nolink,25x25,Resource);26&amp;ref(Nation/C_Command.jpg,nolink,25x25,Commander Point);1|&amp;ref(Nation/R_Fort.jpg,nolink,25x25,Land Fortress);||&amp;ref(Nation/Squad.jpg,nolink,25x25,Squad);2&amp;ref(Nation/LivingLead.jpg,nolink,25x25,Leadership);60|14&amp;ref(Nation/Sailing.jpg,nolink,25x25,Sailing (size points 999, max size 2));|
|~|&gt;|&gt;|&gt;|&gt;|&gt;|BGCOLOR(#F5F5F5):標準的な指揮官。航海も行える|
|BGCOLOR(#F5F5F5):Phaeacian Priest|聖職者&amp;ref(Nation/Sacred.jpg,nolink,25x25,Sacred);|&amp;ref(Nation/C_Gold.jpg,nolink,25x25,Gold);50&amp;ref(Nation/C_Resource.jpg,nolink,25x25,Resource);1&amp;ref(Nation/C_Command.jpg,nolink,25x25,Commander Point);1|&amp;ref(Nation/R_Fort.jpg,nolink,25x25,Land Fortress);|&amp;ref(Spell/P_Holy.jpg,nolink,25x25,Temple Needed);|&amp;ref(Nation/Squad.jpg,nolink,25x25,Squad);1&amp;ref(Nation/LivingLead.jpg,nolink,25x25,Leadership);10|16&amp;ref(Nation/Sailing.jpg,nolink,25x25,Sailing (size points 999, max size 2));|
|~|&gt;|&gt;|&gt;|&gt;|&gt;|BGCOLOR(#F5F5F5):レベル1の聖職者。別の大陸へも気軽に派遣できる|
|BGCOLOR(#F5F5F5):Mage Pilot|魔術師|&amp;ref(Nation/C_Gold.jpg,nolink,25x25,Gold);80&amp;ref(Nation/C_Resource.jpg,nolink,25x25,Resource);2&amp;ref(Nation/C_Command.jpg,nolink,25x25,Commander Point);2|&amp;ref(Nation/R_Fort.jpg,nolink,25x25,Land Fortress);|&amp;ref(Spell/P_Research.jpg,nolink,25x25,Lab Needed);|&amp;ref(Nation/Squad.jpg,nolink,25x25,Squad);2&amp;ref(Nation/LivingLead.jpg,nolink,25x25,Leadership);40|16&amp;ref(Nation/Sailing.jpg,nolink,25x25,Sailing (size points 999, max size 2));|
|~|&gt;|&gt;|&gt;|&gt;|&gt;|BGCOLOR(#F5F5F5):風と水の魔法技能を持つ。海を渡る軍に同行可能|
|BGCOLOR(#F5F5F5):Colossi Weaver|魔術師|&amp;ref(Nation/C_Gold.jpg,nolink,25x25,Gold);125&amp;ref(Nation/C_Resource.jpg,nolink,25x25,Resource);1&amp;ref(Nation/C_Command.jpg,nolink,25x25,Commander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Leadership);20+|20|
|~|&gt;|&gt;|&gt;|&gt;|&gt;|BGCOLOR(#F5F5F5):風、星などの魔法技能を持つ。アイテム製造費を抑える|
|BGCOLOR(#F5F5F5):Colossi Storm Captain|魔術師|&amp;ref(Nation/C_Gold.jpg,nolink,25x25,Gold);175&amp;ref(Nation/C_Resource.jpg,nolink,25x25,Resource);38&amp;ref(Nation/C_Command.jpg,nolink,25x25,Commander Point);2|&amp;ref(Nation/R_Fort.jpg,nolink,25x25,Land Fortress);|&amp;ref(Spell/P_Research.jpg,nolink,25x25,Lab Needed);|&amp;ref(Nation/Squad.jpg,nolink,25x25,Squad);3&amp;ref(Nation/LivingLead.jpg,nolink,25x25,Leadership);80&amp;ref(Nation/MagicLead.jpg,nolink,25x25,Magic Leadership);15|18&amp;ref(Nation/Sailing.jpg,nolink,25x25,Sailing (size points 999, max size 3));|
|~|&gt;|&gt;|&gt;|&gt;|&gt;|BGCOLOR(#F5F5F5):風と水の魔法技能を持つ。航海が可能な上位指揮官でもある|
|BGCOLOR(#F5F5F5):Wind Caller|魔術師|&amp;ref(Nation/C_Gold.jpg,nolink,25x25,Gold);170&amp;ref(Nation/C_Resource.jpg,nolink,25x25,Resource);2&amp;ref(Nation/C_Command.jpg,nolink,25x25,Commander Point);4|&amp;ref(Nation/R_Coast-Fort.jpg,nolink,25x25,Coastal Fortress);|&amp;ref(Spell/P_Research.jpg,nolink,25x25,Lab Needed);|&amp;ref(Nation/Squad.jpg,nolink,25x25,Squad);2&amp;ref(Nation/LivingLead.jpg,nolink,25x25,Leadership);40&amp;ref(Nation/MagicLead.jpg,nolink,25x25,Magic Leadership);20+|14&amp;ref(Nation/Sailing.jpg,nolink,25x25,Sailing (size points 999, max size 3));|
|~|&gt;|&gt;|&gt;|&gt;|&gt;|BGCOLOR(#F5F5F5):風、水などの魔法技能を持つ。自力での航海が可能|
|BGCOLOR(#F5F5F5):Prince Consort|聖職者&amp;ref(Nation/Sacred.jpg,nolink,25x25,Sacred);|&amp;ref(Nation/C_Gold.jpg,nolink,25x25,Gold);370&amp;ref(Nation/C_Resource.jpg,nolink,25x25,Resource);1&amp;ref(Nation/C_Command.jpg,nolink,25x25,Commander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Needed);|&amp;ref(Nation/Squad.jpg,nolink,25x25,Squad);1&amp;ref(Nation/LivingLead.jpg,nolink,25x25,Leadership);15+&amp;ref(Nation/MagicLead.jpg,nolink,25x25,Magic Leadership);35+|20|
|~|&gt;|&gt;|&gt;|&gt;|&gt;|BGCOLOR(#F5F5F5):レベル1の聖職者。風、水、火などの魔法も持つ|
|BGCOLOR(#F5F5F5):Colossi Queen|聖職者&amp;ref(Nation/Sacred.jpg,nolink,25x25,Sacred);|&amp;ref(Nation/C_Gold.jpg,nolink,25x25,Gold);335&amp;ref(Nation/C_Resource.jpg,nolink,25x25,Resource);1&amp;ref(Nation/C_Command.jpg,nolink,25x25,Commander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Leadership);35+|20|
|~|&gt;|&gt;|&gt;|&gt;|&gt;|BGCOLOR(#F5F5F5):レベル2の聖職者。風、水、星などの魔法も持ち指揮も可能|
|BGCOLOR(#F5F5F5):Lochos|指揮官|&amp;ref(Nation/C_Gold.jpg,nolink,25x25,Gold);32&amp;ref(Nation/C_Resource.jpg,nolink,25x25,Resource);21&amp;ref(Nation/C_Command.jpg,nolink,25x25,Commander Point);1|&amp;ref(Nation/Free-Spawn.jpg,nolink,25x25,Automatic Generation (Free));（&amp;ref(Nation/R_Capital.jpg,nolink,25x25,National Capital);）||&amp;ref(Nation/Squad.jpg,nolink,25x25,Squad);3&amp;ref(Nation/LivingLead.jpg,nolink,25x25,Leadership);80|20|
|~|&gt;|&gt;|&gt;|&gt;|&gt;|BGCOLOR(#F5F5F5):巨人の指揮官。良質な装備と優秀な身体能力を持つ|
***兵士
|名称|種別|コスト|&gt;|雇用条件|指揮枠|行軍|
|BGCOLOR(#F5F5F5):Phaeacian Militia|歩兵|&amp;ref(Nation/C_Gold.jpg,nolink,25x25,Gold);7&amp;ref(Nation/C_Resource.jpg,nolink,25x25,Resource);5&amp;ref(Nation/C_Recruitment.jpg,nolink,25x25,Recruitment Point);5|&amp;ref(Nation/R_Fort.jpg,nolink,25x25,Land Fortress);||&amp;ref(Nation/LivingLead.jpg,nolink,25x25,Living);|10|
|~|&gt;|&gt;|&gt;|&gt;|&gt;|BGCOLOR(#F5F5F5):槍と盾を持つ軽歩兵。他国の民兵同様弱い|
|BGCOLOR(#F5F5F5):Phaeacian Archer|射手|&amp;ref(Nation/C_Gold.jpg,nolink,25x25,Gold);10&amp;ref(Nation/C_Resource.jpg,nolink,25x25,Resource);7&amp;ref(Nation/C_Recruitment.jpg,nolink,25x25,Recruitment Point);11|&amp;ref(Nation/R_Fort.jpg,nolink,25x25,Land Fortress);||&amp;ref(Nation/LivingLead.jpg,nolink,25x25,Living);|14|
|~|&gt;|&gt;|&gt;|&gt;|&gt;|BGCOLOR(#F5F5F5):短弓を使う弓兵。ごく平凡な性能|
|BGCOLOR(#F5F5F5):Phaeacian Light Infantry|歩兵|&amp;ref(Nation/C_Gold.jpg,nolink,25x25,Gold);10&amp;ref(Nation/C_Resource.jpg,nolink,25x25,Resource);9&amp;ref(Nation/C_Recruitment.jpg,nolink,25x25,Recruitment Point);11|&amp;ref(Nation/R_Fort.jpg,nolink,25x25,Land Fortress);||&amp;ref(Nation/LivingLead.jpg,nolink,25x25,Living);|14|
|~|&gt;|&gt;|&gt;|&gt;|&gt;|BGCOLOR(#F5F5F5):槍、投槍、盾を持つ軽歩兵。脆いが迎撃で少しは粘る|
|BGCOLOR(#F5F5F5):Phaeacian Infantry|歩兵|&amp;ref(Nation/C_Gold.jpg,nolink,25x25,Gold);10&amp;ref(Nation/C_Resource.jpg,nolink,25x25,Resource);14&amp;ref(Nation/C_Recruitment.jpg,nolink,25x25,Recruitment Point);11|&amp;ref(Nation/R_Fort.jpg,nolink,25x25,Land Fortress);||&amp;ref(Nation/LivingLead.jpg,nolink,25x25,Living);|12|
|~|&gt;|&gt;|&gt;|&gt;|&gt;|BGCOLOR(#F5F5F5):小剣と盾を持つ歩兵。攻撃力は少し上|
|BGCOLOR(#F5F5F5):Phaeacian Heavy Intanfry|歩兵|&amp;ref(Nation/C_Gold.jpg,nolink,25x25,Gold);12&amp;ref(Nation/C_Resource.jpg,nolink,25x25,Resource);26&amp;ref(Nation/C_Recruitment.jpg,nolink,25x25,Recruitment Point);16|&amp;ref(Nation/R_Fort.jpg,nolink,25x25,Land Fortress);||&amp;ref(Nation/LivingLead.jpg,nolink,25x25,Living);|12|
|~|&gt;|&gt;|&gt;|&gt;|&gt;|BGCOLOR(#F5F5F5):小剣と丸盾を持つ歩兵。士気と防御技能が少し向上している|
|BGCOLOR(#F5F5F5):Colossi Light Infantry|歩兵|&amp;ref(Nation/C_Gold.jpg,nolink,25x25,Gold);20&amp;ref(Nation/C_Resource.jpg,nolink,25x25,Resource);13&amp;ref(Nation/C_Recruitment.jpg,nolink,25x25,Recruitment Point);13|&amp;ref(Nation/R_Fort.jpg,nolink,25x25,Land Fortress);||&amp;ref(Nation/LivingLead.jpg,nolink,25x25,Living);|18|
|~|&gt;|&gt;|&gt;|&gt;|&gt;|BGCOLOR(#F5F5F5):槍、投槍、盾を持つ歩兵。大柄なため攻撃力は侮れない|
|BGCOLOR(#F5F5F5):Colossi Heavy Infantry|歩兵|&amp;ref(Nation/C_Gold.jpg,nolink,25x25,Gold);20&amp;ref(Nation/C_Resource.jpg,nolink,25x25,Resource);38&amp;ref(Nation/C_Recruitment.jpg,nolink,25x25,Recruitment Point);13|&amp;ref(Nation/R_Fort.jpg,nolink,25x25,Land Fortress);||&amp;ref(Nation/LivingLead.jpg,nolink,25x25,Living);|16|
|~|&gt;|&gt;|&gt;|&gt;|&gt;|BGCOLOR(#F5F5F5):小剣と丸盾を持つ重歩兵。支配圏外では乗れる船が限られる|
|BGCOLOR(#F5F5F5):Orichalcum Guard|歩兵&amp;ref(Nation/Sacred.jpg,nolink,25x25,Sacred);|&amp;ref(Nation/C_Gold.jpg,nolink,25x25,Gold);40&amp;ref(Nation/C_Resource.jpg,nolink,25x25,Resource);53&amp;ref(Nation/C_Recruitment.jpg,nolink,25x25,Recruitment Point);27|&amp;ref(Nation/R_Capital.jpg,nolink,25x25,National Capital);|&amp;ref(Spell/P_Holy.jpg,nolink,25x25,Temple Needed);|&amp;ref(Nation/LivingLead.jpg,nolink,25x25,Living);|16|
|~|&gt;|&gt;|&gt;|&gt;|&gt;|BGCOLOR(#F5F5F5):魔法の剣と丸盾を持つ重歩兵。装備も能力も良質で護衛も得意|
|BGCOLOR(#F5F5F5):Gigante|歩兵|&amp;ref(Nation/C_Gold.jpg,nolink,25x25,Gold);35&amp;ref(Nation/C_Resource.jpg,nolink,25x25,Resource);49&amp;ref(Nation/C_Recruitment.jpg,nolink,25x25,Recruitment Point);25|&amp;ref(Nation/Free-Spawn.jpg,nolink,25x25,Automatic Generation (Free));（&amp;ref(Nation/R_Capital.jpg,nolink,25x25,National Capital);）||&amp;ref(Nation/LivingLead.jpg,nolink,25x25,Living);|16|
|~|&gt;|&gt;|&gt;|&gt;|&gt;|BGCOLOR(#F5F5F5):槍と丸盾を持つ重歩兵。巨人だがある程度は密集できる|
**守備隊
|種別|指揮官|兵士|備考|
|陸上下位|Phaeacian Captain|Phaeacian Militia:20　Phaeacian Archer:10||
|陸上上位|Mage Pilot|Phaeacian Infantry:10||
|陸上要塞|Phaeacian Captain|Phaeacian Archer:10||
**建造物
***首都要塞
|名称|管理力|指揮官雇用|兵士雇用|食糧庫|守備隊倍率|防壁強度|
|Walled City|40|+1|+100%|1500|2|200|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|魔法土地|The Orichalcum Palace, Black Korkyra, Gold Apple Tree (孤島限定：Orichalcum Mine)|
|宝石収入|&amp;ref(Spell/V_Fire.jpg,nolink,25x25,Fire Gem);1&amp;ref(Spell/V_Air.jpg,nolink,25x25,Air Gem);1&amp;ref(Spell/V_Water.jpg,nolink,25x25,Water Gem);1&amp;ref(Spell/V_Earth.jpg,nolink,25x25,Earth Gem);1&amp;ref(Spell/V_Astral.jpg,nolink,25x25,Astral Pearl);1|
|特殊機能|加齢抑止50%、不安度低下5　（孤島限定：採掘税収+150、資源+100）|
***魔法技能
|名称|雇用|固定魔力|変動魔力|研究力|特殊能力|
|Phaeacian Priest|&amp;ref(Nation/R_Fort.jpg,nolink,25x25,Land Fortress);|&amp;ref(Spell/P_Holy.jpg,nolink,25x25,Holy);1|||&amp;ref(Nation/Sacred.jpg,nolink,25x25,Sacred);|
|Mage Pilot|&amp;ref(Nation/R_Fort.jpg,nolink,25x25,Land Fortress);|&amp;ref(Spell/P_Air.jpg,nolink,25x25,Air);1&amp;ref(Spell/P_Water.jpg,nolink,25x25,Water);1||||
|Colossi Weaver|&amp;ref(Nation/R_Fort.jpg,nolink,25x25,Land Fortress);|&amp;ref(Spell/P_Air.jpg,nolink,25x25,Air);1&amp;ref(Spell/P_Astral.jpg,nolink,25x25,Astral);1|&amp;ref(Spell/P_Fire.jpg,nolink,25x25,Fire);&amp;ref(Spell/P_Air.jpg,nolink,25x25,Air);&amp;ref(Spell/P_Water.jpg,nolink,25x25,Water);&amp;ref(Spell/P_Earth.jpg,nolink,25x25,Earth);&amp;ref(Spell/P_Astral.jpg,nolink,25x25,Astral);+1:100%|&amp;ref(Spell/P_Research.jpg,nolink,25x25,Research);11|&amp;ref(Nation/Forge-Bonus.jpg,nolink,25x25,Forge Bonus (1));|
|Colossi Storm Captain|&amp;ref(Nation/R_Fort.jpg,nolink,25x25,Land Fortress);|&amp;ref(Spell/P_Air.jpg,nolink,25x25,Air);2&amp;ref(Spell/P_Water.jpg,nolink,25x25,Water);1||&amp;ref(Spell/P_Research.jpg,nolink,25x25,Research);11||
|Wind Caller|&amp;ref(Nation/R_Coast-Fort.jpg,nolink,25x25,Coastal Fortress);|&amp;ref(Spell/P_Air.jpg,nolink,25x25,Air);2&amp;ref(Spell/P_Water.jpg,nolink,25x25,Water);1|&amp;ref(Spell/P_Air.jpg,nolink,25x25,Air);&amp;ref(Spell/P_Water.jpg,nolink,25x25,Water);&amp;ref(Spell/P_Astral.jpg,nolink,25x25,Astral);+1:100%|&amp;ref(Spell/P_Research.jpg,nolink,25x25,Research);13||
|Prince Consort|&amp;ref(Nation/R_Capital.jpg,nolink,25x25,National Capital);|&amp;ref(Spell/P_Fire.jpg,nolink,25x25,Fire);1&amp;ref(Spell/P_Air.jpg,nolink,25x25,Air);3&amp;ref(Spell/P_Water.jpg,nolink,25x25,Water);2&amp;ref(Spell/P_Holy.jpg,nolink,25x25,Holy);1|&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19+|&amp;ref(Nation/Sacred.jpg,nolink,25x25,Sacred);|
|Colossi Queen|&amp;ref(Nation/R_Capital.jpg,nolink,25x25,National Capital);|&amp;ref(Spell/P_Air.jpg,nolink,25x25,Air);2&amp;ref(Spell/P_Water.jpg,nolink,25x25,Water);2&amp;ref(Spell/P_Astral.jpg,nolink,25x25,Astral);1&amp;ref(Spell/P_Holy.jpg,nolink,25x25,Holy);2|&amp;ref(Spell/P_Fire.jpg,nolink,25x25,Fire);&amp;ref(Spell/P_Air.jpg,nolink,25x25,Air);&amp;ref(Spell/P_Water.jpg,nolink,25x25,Water);&amp;ref(Spell/P_Astral.jpg,nolink,25x25,Astral);+1:100%&amp;br;&amp;ref(Spell/P_Fire.jpg,nolink,25x25,Fire);&amp;ref(Spell/P_Air.jpg,nolink,25x25,Air);&amp;ref(Spell/P_Water.jpg,nolink,25x25,Water);&amp;ref(Spell/P_Astral.jpg,nolink,25x25,Astral);+1:10%|&amp;ref(Spell/P_Research.jpg,nolink,25x25,Research);17+|&amp;ref(Nation/Sacred.jpg,nolink,25x25,Sacred);|
|Hesperide|&amp;ref(Item/Master-Ritualist.jpg,nolink,25x25,Ritual Spell);|&amp;ref(Spell/P_Fire.jpg,nolink,25x25,Fire);3&amp;ref(Spell/P_Astral.jpg,nolink,25x25,Astral);3&amp;ref(Spell/P_Nature.jpg,nolink,25x25,Nature);2&amp;ref(Spell/P_Holy.jpg,nolink,25x25,Holy);2||&amp;ref(Spell/P_Research.jpg,nolink,25x25,Research);21|&amp;ref(Nation/Disease-Healer.jpg,nolink,25x25,Disease Healer (3));&amp;ref(Nation/Sacred.jpg,nolink,25x25,Sacred);|
***固有呪文
|領域|名称|主系統|副系統|消費|使用場面|簡易分類|
|Conjuration Lv3|Pride of Lions|&amp;ref(Spell/P_Nature.jpg,nolink,25x25,Nature);2||&amp;ref(Spell/V_Nature.jpg,nolink,25x25,Nature Gem);10|儀式/陸上専用|兵士召喚|
|~|~|&gt;|&gt;|&gt;|&gt;|敏捷なLionを10+体召喚します|
|Conjuration Lv5|Summon Hound of Twilight|&amp;ref(Spell/P_Earth.jpg,nolink,25x25,Earth);2|&amp;ref(Spell/P_Death.jpg,nolink,25x25,Death);1|&amp;ref(Spell/V_Earth.jpg,nolink,25x25,Earth Gem);4|儀式/陸上専用|兵士召喚|
|~|~|&gt;|&gt;|&gt;|&gt;|双頭の猟犬Hound of Twilightを1体召喚します|
|Conjuration Lv6|Contact Hesperide|&amp;ref(Spell/P_Fire.jpg,nolink,25x25,Fire);3|&amp;ref(Spell/P_Astral.jpg,nolink,25x25,Astral);1|&amp;ref(Spell/V_Fire.jpg,nolink,25x25,Fire Gem);35|儀式/陸上専用|指揮官召喚|
|~|~|&gt;|&gt;|&gt;|&gt;|希望と健康を齎す日没の精霊Hesperideを召喚します|
|Conjuration Lv6|Call Ladon|&amp;ref(Spell/P_Fire.jpg,nolink,25x25,Fire);3|&amp;ref(Spell/P_Nature.jpg,nolink,25x25,Nature);2|&amp;ref(Spell/V_Fire.jpg,nolink,25x25,Fire Gem);15|儀式/陸上専用|兵士召喚|
|~|~|&gt;|&gt;|&gt;|&gt;|黄金の林檎の護り手Drakon Hesperiosを召喚し林檎の獲得を可能とします|
|Construction Lv5|Dogs of Gold and Silver|&amp;ref(Spell/P_Earth.jpg,nolink,25x25,Earth);1||&amp;ref(Spell/V_Earth.jpg,nolink,25x25,Earth Gem);7|儀式/水陸両用|兵士召喚|
|~|~|&gt;|&gt;|&gt;|&gt;|護衛と巡回を得意とするKuon KhryseosとKuon Argyreosを1体ずつ召喚します|
|Construction Lv7|Forge Brass Bull|&amp;ref(Spell/P_Fire.jpg,nolink,25x25,Fire);3|&amp;ref(Spell/P_Earth.jpg,nolink,25x25,Earth);3|&amp;ref(Spell/V_Fire.jpg,nolink,25x25,Fire Gem);30|儀式/陸上専用|兵士召喚|
|~|~|&gt;|&gt;|&gt;|&gt;|炎を吐く真鍮の牛Khalkotaurosを1体召喚します|
|Construction Lv7|Craft Keledone|&amp;ref(Spell/P_Earth.jpg,nolink,25x25,Earth);2|&amp;ref(Spell/P_Astral.jpg,nolink,25x25,Astral);2|&amp;ref(Spell/V_Earth.jpg,nolink,25x25,Earth Gem);5|儀式/水陸両用|兵士召喚|
|~|~|&gt;|&gt;|&gt;|&gt;|Communionを支援する固定された像Keledoneを1体召喚します|
***固有アイテム
|Construction Lv2|BGCOLOR(#000000):&amp;ref(Item/Armors/Purple-Silk-Garments.jpg,nolink,75x75,Purple Silk Garments);|BGCOLOR(BLACK):COLOR(WHITE):''Purple Silk Garments''|鎧|&amp;ref(Spell/P_Astral.jpg,nolink,25x25,Astral);1&amp;ref(Spell/P_Water.jpg,nolink,25x25,Water);1|&amp;ref(Spell/V_Astral.jpg,nolink,25x25,Astral Pearl);3&amp;ref(Spell/V_Water.jpg,nolink,25x25,Water Gem);2|
|~|~|&gt;|&gt;|&gt;|胴体防護：8&amp;br;防御修正：0&amp;br;装備負担：0&amp;br;行軍速度：-0&amp;br;魔法の防具&amp;br;&amp;br;&amp;ref(Item/Twist-Fate.jpg,nolink,25x25,Twist Fate);&amp;br;防御技能+2、魔法抵抗+1|
|~|&gt;|&gt;|&gt;|&gt;|BGCOLOR(#F5F5F5):身躱しを助ける安価な衣。魔術師に向く|
|Construction Lv6|BGCOLOR(#000000):&amp;ref(Item/Armors/Silver-Silk-Garments.jpg,nolink,75x75,Silver Silk Garments);|BGCOLOR(BLACK):COLOR(WHITE):''Silver Silk Garments''|鎧|&amp;ref(Spell/P_Astral.jpg,nolink,25x25,Astral);1&amp;ref(Spell/P_Air.jpg,nolink,25x25,Air);1|&amp;ref(Spell/V_Astral.jpg,nolink,25x25,Astral Pearl);3&amp;ref(Spell/V_Air.jpg,nolink,25x25,Air Gem);2|
|~|~|&gt;|&gt;|&gt;|胴体防護：8&amp;br;防御修正：0&amp;br;装備負担：0&amp;br;行軍速度：-0&amp;br;魔法の防具&amp;br;&amp;br;&amp;ref(Item/Reinvigoration.jpg,nolink,25x25,Reinvigoration (2));&amp;br;&amp;ref(Item/Twist-Fate.jpg,nolink,25x25,Twist Fate);&amp;br;魔法抵抗+2|
|~|&gt;|&gt;|&gt;|&gt;|BGCOLOR(#F5F5F5):疲労を癒す衣。魔術師の護身と持久力強化に|
|Construction Lv4|BGCOLOR(#000000):&amp;ref(Item/Misc/Windcatcher-Sail.jpg,nolink,75x75,Windcatcher Sail);|BGCOLOR(BLACK):COLOR(WHITE):''Windcatcher Sail''|雑貨|&amp;ref(Spell/P_Air.jpg,nolink,25x25,Air);2|&amp;ref(Spell/V_Air.jpg,nolink,25x25,Air Gem);10|
|~|~|&gt;|&gt;|&gt;|航海の限界距離+1|
|~|&gt;|&gt;|&gt;|&gt;|BGCOLOR(#F5F5F5):遠洋航海の助けとなる帆。移動にも奇襲にも役立つ|
|Construction Lv12|BGCOLOR(#000000):&amp;ref(Item/Misc/Golden-Apple.jpg,nolink,75x75,Golden Apple);|BGCOLOR(BLACK):COLOR(WHITE):''Golden Apple''|雑貨|&amp;ref(Spell/P_Fire.jpg,nolink,25x25,Fire);1|&amp;ref(Spell/V_Fire.jpg,nolink,25x25,Fire Gem);5|
|~|~|&gt;|&gt;|&gt;|士気+2&amp;br;老齢の指揮官が自動消費：年齢-10|
|~|&gt;|&gt;|&gt;|&gt;|BGCOLOR(#F5F5F5):若返りの林檎。Ladon召喚後にイベントでのみ入手|
**聖職
***支配圏特殊効果
全指揮官に支配圏内にある沿岸州の間の航海技能を付加
***聖職者特殊能力
なし
</v>
      </c>
    </row>
    <row r="65" spans="1:29" x14ac:dyDescent="0.15">
      <c r="A65" t="s">
        <v>2969</v>
      </c>
      <c r="B65" t="s">
        <v>3014</v>
      </c>
      <c r="C65" t="s">
        <v>3015</v>
      </c>
      <c r="D65" t="s">
        <v>3093</v>
      </c>
      <c r="E65" s="10" t="s">
        <v>12297</v>
      </c>
      <c r="F65" s="10" t="s">
        <v>12298</v>
      </c>
      <c r="L65" t="s">
        <v>12299</v>
      </c>
      <c r="M65" t="s">
        <v>12157</v>
      </c>
      <c r="N65" t="s">
        <v>12300</v>
      </c>
      <c r="O65">
        <v>3</v>
      </c>
      <c r="P65">
        <v>3</v>
      </c>
      <c r="S65">
        <v>500</v>
      </c>
      <c r="U65">
        <v>400</v>
      </c>
      <c r="W65" t="s">
        <v>12301</v>
      </c>
      <c r="X65" t="s">
        <v>12302</v>
      </c>
      <c r="Z65" t="str">
        <f t="shared" si="0"/>
        <v>|BGCOLOR(#FDFDFD):[[&amp;ref(Atlantis.jpg,nolink,50x65,Atlantis, Kings of the Deep);&gt;./Atlantis]]</v>
      </c>
      <c r="AA65" t="str">
        <f t="shared" ca="1" si="4"/>
        <v>|BGCOLOR(#F0F8FF):[[''Atlantis''&gt;./Atlantis]]</v>
      </c>
      <c r="AB65"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|BGCOLOR(#FAEBD7):[[''Xibalba''&gt;./Xibalba]]|BGCOLOR(#FAEBD7):[[''Phlegra''&gt;./Phlegra]]|BGCOLOR(#FAEBD7):[[''Phaeacia''&gt;./Phaeacia]]|BGCOLOR(#F0F8FF):[[''Atlantis''&gt;./Atlantis]]</v>
      </c>
      <c r="AC65" t="str">
        <f ca="1">CONCATENATE("*",B65,", ",C65,CHAR(10),E65,CHAR(10),"**国勢",CHAR(10),"|種族|",F65,"|",CHAR(10),"|経済|",G65,"|",CHAR(10),"|気候|",IF(H65&lt;&gt;"",REPT(SUBSTITUTE(SUBSTITUTE(LEFT(H65,4),"Heat","&amp;ref(Spell/S_Heat.jpg,nolink,25x25,Heat);"),"Cold","&amp;ref(Spell/S_Cold.jpg,nolink,25x25,Cold);"),RIGHT(H65,1)),""),"|",CHAR(10),"|祝福|",SUBSTITUTE(SUBSTITUTE(SUBSTITUTE(SUBSTITUTE(SUBSTITUTE(SUBSTITUTE(SUBSTITUTE(SUBSTITUTE(J65,"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65&amp;" "&amp;B65&amp;" 指揮官 S",Troops!$A:$A,0)&amp;":AJ"&amp;MATCH(A65&amp;" "&amp;B65&amp;" 指揮官 E",Troops!$A:$A,0))),myConcat(INDIRECT("Troops!AJ"&amp;MATCH(A65&amp;" "&amp;B65&amp;" 指揮官 S",Troops!$A:$A,0)))),CHAR(10),"***兵士",CHAR(10),"|名称|種別|コスト|&gt;|雇用条件|指揮枠|行軍|",CHAR(10),IFERROR(myConcat(INDIRECT("Troops!AJ"&amp;MATCH(A65&amp;" "&amp;B65&amp;" 兵士 S",Troops!$A:$A,0)&amp;":AJ"&amp;MATCH(A65&amp;" "&amp;B65&amp;" 兵士 E",Troops!$A:$A,0))),myConcat(INDIRECT("Troops!AJ"&amp;MATCH(A65&amp;" "&amp;B65&amp;" 指揮官 S",Troops!$A:$A,0)))),"**守備隊",CHAR(10),"|種別|指揮官|兵士|備考|",CHAR(10),IFERROR(myConcat(INDIRECT("Defence!H"&amp;MATCH(A65&amp;" "&amp;B65&amp;" S",Defence!$A:$A,0)&amp;":H"&amp;MATCH(A65&amp;" "&amp;B65&amp;" E",Defence!$A:$A,0))),myConcat(INDIRECT("Defence!H"&amp;MATCH(A65&amp;" "&amp;B65&amp;" S",Defence!$A:$A,0)))),CHAR(10),"**建造物",CHAR(10),"***首都要塞",CHAR(10),"|名称|管理力|指揮官雇用|兵士雇用|食糧庫|守備隊倍率|防壁強度|",CHAR(10),VLOOKUP(L65,Fort!$D:$M,10,FALSE),CHAR(10),"***陸上要塞",CHAR(10),"|名称|建造費|工期|管理力|指揮官雇用|兵士雇用|食糧庫|守備隊倍率|防壁強度|",CHAR(10),IF(R65="",IFERROR(myConcat(INDIRECT("Fort!N"&amp;MATCH(M65&amp;"1",Fort!$A:$A,0)&amp;":N"&amp;MATCH(M65&amp;O65,Fort!$A:$A,0))),myConcat(INDIRECT("Fort!N"&amp;MATCH(N65&amp;"1",Fort!$A:$A,0)))),IFERROR(myConcat(INDIRECT("Fort!O"&amp;MATCH(M65&amp;"1",Fort!$A:$A,0)&amp;":O"&amp;MATCH(M65&amp;O65,Fort!$A:$A,0))),myConcat(INDIRECT("Fort!O"&amp;MATCH(N65&amp;"1",Fort!$A:$A,0))))),CHAR(10),"***水中要塞",CHAR(10),IF(R65="",IFERROR("|名称|建造費|工期|管理力|指揮官雇用|兵士雇用|食糧庫|守備隊倍率|防壁強度|"&amp;CHAR(10)&amp;IFERROR(myConcat(INDIRECT("Fort!N"&amp;MATCH(N65&amp;"1",Fort!$A:$A,0)&amp;":N"&amp;MATCH(N65&amp;P65,Fort!$A:$A,0))),myConcat(INDIRECT("Fort!N"&amp;MATCH(N65&amp;"1",Fort!$A:$A,0)))),"建造不可"),IFERROR("|名称|建造費|工期|管理力|指揮官雇用|兵士雇用|食糧庫|守備隊倍率|防壁強度|"&amp;CHAR(10)&amp;IFERROR(myConcat(INDIRECT("Fort!O"&amp;MATCH(N65&amp;"1",Fort!$A:$A,0)&amp;":O"&amp;MATCH(N65&amp;P65,Fort!$A:$A,0))),myConcat(INDIRECT("Fort!O"&amp;MATCH(N65&amp;"1",Fort!$A:$A,0)))),"建造不可")),CHAR(10),"***研究所と寺院",CHAR(10),"|設備|費用|特殊効果|",CHAR(10),"|研究所|",IF(S65&lt;&gt;500,"''"&amp;S65&amp;"''",S65),"|",T65,"|",CHAR(10),"|寺院|",IF(U65&lt;&gt;400,"''"&amp;U65&amp;"''",U65),"|",V65,"|",CHAR(10),"**魔法",CHAR(10),"***魔法資源",CHAR(10),"|魔法土地|",W65,"|",CHAR(10),"|宝石収入|",SUBSTITUTE(SUBSTITUTE(SUBSTITUTE(SUBSTITUTE(SUBSTITUTE(SUBSTITUTE(SUBSTITUTE(SUBSTITUTE(X65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Slave);"),"|",CHAR(10),"|特殊機能|",Y65,"|",CHAR(10),"***魔法技能",CHAR(10),"|名称|雇用|固定魔力|変動魔力|研究力|特殊能力|",CHAR(10),IFERROR(myConcat(INDIRECT("MagicSkill!AM"&amp;MATCH(A65&amp;" "&amp;B65&amp;" S",MagicSkill!$A:$A,0)&amp;":AM"&amp;MATCH(A65&amp;" "&amp;B65&amp;" E",MagicSkill!$A:$A,0))),myConcat(INDIRECT("MagicSkill!AM"&amp;MATCH(A65&amp;" "&amp;B65&amp;" S",MagicSkill!$A:$A,0)))),CHAR(10),"***固有呪文",CHAR(10),IFERROR(CHAR(10)&amp;"|領域|名称|主系統|副系統|消費|使用場面|簡易分類|"&amp;CHAR(10)&amp;IFERROR(myConcat(INDIRECT("NationalSpellWork!E"&amp;MATCH(A65&amp;" "&amp;B65&amp;" S",NationalSpellWork!$A:$A,0)&amp;":E"&amp;MATCH(A65&amp;" "&amp;B65&amp;" E",NationalSpellWork!$A:$A,0))),myConcat(INDIRECT("NationalSpellWork!E"&amp;MATCH(A65&amp;" "&amp;B65&amp;" S",NationalSpellWork!$A:$A,0)))),"なし"),CHAR(10),"***固有アイテム",CHAR(10),IFERROR(IFERROR(myConcat(INDIRECT("NationalItemWork!E"&amp;MATCH(A65&amp;" "&amp;B65&amp;" S",NationalItemWork!$A:$A,0)&amp;":E"&amp;MATCH(A65&amp;" "&amp;B65&amp;" E",NationalItemWork!$A:$A,0))),myConcat(INDIRECT("NationalItemWork!E"&amp;MATCH(A65&amp;" "&amp;B65&amp;" S",NationalItemWork!$A:$A,0)))),"なし"),CHAR(10),"**聖職",CHAR(10),"***支配圏特殊効果",CHAR(10),IF(I65&lt;&gt;"",I65,"なし"),CHAR(10),"***聖職者特殊能力",CHAR(10),IF(K65&lt;&gt;"",K65,"なし"),CHAR(10))</f>
        <v xml:space="preserve">*Atlantis, Kings of the Deep
星が海に落ち、Basalt CityとDark Crystalが破壊された時、Basalt Queenらの統治は終わりました。
生き残ったAtlantianは、王国を再建しました。
Atlantisは、魚、蛙、そして人間の雑種のような奇妙な生物の国です。
Atlantianは殺されない限り決して成長を止めず、数百年に渡り生きます。
Atlantianの社会は、大きさと年齢による厳しい階層により組織されます。
最も古く、最も狡猾なAtlantianは、聖職者や魔術師として訓練されます。
Atlantianは魔法を使用するのが難しいため、彼らはしばしば人間の子供たちを捕らえ、Coral Towersで彼らに魔法の訓練を行います。
Atlantisの兵士は、生ける珊瑚の欠片を先端に取り付けた槍を用い、珊瑚の塊から作られた防具を着用します。
この珊瑚は有毒で、ただ戦争のためだけに養殖されます。
**国勢
|種族|アトランティアン|
|経済||
|気候||
|祝福||
**正規軍
***指揮官
|名称|種別|コスト|&gt;|雇用条件|指揮能力|行軍|
|BGCOLOR(#F5F5F5):Scout|斥候|&amp;ref(Nation/C_Gold.jpg,nolink,25x25,Gold);25&amp;ref(Nation/C_Resource.jpg,nolink,25x25,Resource);1&amp;ref(Nation/C_Command.jpg,nolink,25x25,Commander Point);1|&amp;ref(Nation/R_UW-Fort.jpg,nolink,25x25,Underwater Fortress);|||14&amp;ref(Nation/Stealthy.jpg,nolink,25x25,Stealthy (50));&amp;ref(Nation/Amphibian.jpg,nolink,25x25,Amphibian);|
|~|&gt;|&gt;|&gt;|&gt;|&gt;|BGCOLOR(#F5F5F5):水陸両棲の斥候。海を通れる一方で森や山は苦手|
|BGCOLOR(#F5F5F5):Shambler Chief|指揮官|&amp;ref(Nation/C_Gold.jpg,nolink,25x25,Gold);50&amp;ref(Nation/C_Resource.jpg,nolink,25x25,Resource);2&amp;ref(Nation/C_Command.jpg,nolink,25x25,Commander Point);1|&amp;ref(Nation/R_UW-Fort.jpg,nolink,25x25,Underwater Fortress);&amp;ref(Nation/R_Coast-Fort.jpg,nolink,25x25,Coastal Fortress);||&amp;ref(Nation/Squad.jpg,nolink,25x25,Squad);2&amp;ref(Nation/LivingLead.jpg,nolink,25x25,Leadership);60|16&amp;ref(Nation/Amphibian.jpg,nolink,25x25,Amphibian);|
|~|&gt;|&gt;|&gt;|&gt;|&gt;|BGCOLOR(#F5F5F5):標準的な指揮官。防具がなく陸上では事故に遭いやすい|
|BGCOLOR(#F5F5F5):Consort|聖職者&amp;ref(Nation/Sacred.jpg,nolink,25x25,Sacred);|&amp;ref(Nation/C_Gold.jpg,nolink,25x25,Gold);115&amp;ref(Nation/C_Resource.jpg,nolink,25x25,Resource);26&amp;ref(Nation/C_Command.jpg,nolink,25x25,Commander Point);1|&amp;ref(Nation/R_UW-Fort.jpg,nolink,25x25,Underwater Fortress);|&amp;ref(Spell/P_Holy.jpg,nolink,25x25,Temple Needed);|&amp;ref(Nation/Squad.jpg,nolink,25x25,Squad);3&amp;ref(Nation/LivingLead.jpg,nolink,25x25,Leadership);80|12&amp;ref(Nation/Amphibian.jpg,nolink,25x25,Amphibian);|
|~|&gt;|&gt;|&gt;|&gt;|&gt;|BGCOLOR(#F5F5F5):レベル1の聖職者。上位指揮官も兼任し装備も十分|
|BGCOLOR(#F5F5F5):Coral Queen|聖職者&amp;ref(Nation/Sacred.jpg,nolink,25x25,Sacred);|&amp;ref(Nation/C_Gold.jpg,nolink,25x25,Gold);265&amp;ref(Nation/C_Resource.jpg,nolink,25x25,Resource);19&amp;ref(Nation/C_Command.jpg,nolink,25x25,Commander Point);4|&amp;ref(Nation/R_UW-Fort.jpg,nolink,25x25,Underwater Fortress);|&amp;ref(Spell/P_Holy.jpg,nolink,25x25,Temple Needed);|&amp;ref(Nation/Squad.jpg,nolink,25x25,Squad);5&amp;ref(Nation/LivingLead.jpg,nolink,25x25,Leadership);160|16&amp;ref(Nation/Amphibian.jpg,nolink,25x25,Amphibian);|
|~|&gt;|&gt;|&gt;|&gt;|&gt;|BGCOLOR(#F5F5F5):レベル3の聖職者。最上位指揮官も兼任する|
|BGCOLOR(#F5F5F5):King of the Deep|魔術師|&amp;ref(Nation/C_Gold.jpg,nolink,25x25,Gold);275&amp;ref(Nation/C_Resource.jpg,nolink,25x25,Resource);5&amp;ref(Nation/C_Command.jpg,nolink,25x25,Commander Point);4|&amp;ref(Nation/R_UW-Fort.jpg,nolink,25x25,Underwater Fortress);|&amp;ref(Spell/P_Research.jpg,nolink,25x25,Lab Needed);|&amp;ref(Nation/Squad.jpg,nolink,25x25,Squad);2&amp;ref(Nation/LivingLead.jpg,nolink,25x25,Leadership);40+&amp;ref(Nation/MagicLead.jpg,nolink,25x25,Magic Leadership);25+|16&amp;ref(Nation/Amphibian.jpg,nolink,25x25,Amphibian);&amp;ref(Nation/Gift-of-Water-Breathing.jpg,nolink,25x25,Gift of Water Breathing (20 size points));|
|~|&gt;|&gt;|&gt;|&gt;|&gt;|BGCOLOR(#F5F5F5):水などの魔法技能を持つ。多少の水中呼吸付加を持つ|
|BGCOLOR(#F5F5F5):Mage of the Deep|魔術師|&amp;ref(Nation/C_Gold.jpg,nolink,25x25,Gold);165&amp;ref(Nation/C_Resource.jpg,nolink,25x25,Resource);4&amp;ref(Nation/C_Command.jpg,nolink,25x25,Commander Point);2|&amp;ref(Nation/R_UW-Fort.jpg,nolink,25x25,Underwater Fortress);||&amp;ref(Nation/Squad.jpg,nolink,25x25,Squad);1&amp;ref(Nation/LivingLead.jpg,nolink,25x25,Leadership);10+&amp;ref(Nation/MagicLead.jpg,nolink,25x25,Magic Leadership);15+|16&amp;ref(Nation/Amphibian.jpg,nolink,25x25,Amphibian);&amp;ref(Nation/Gift-of-Water-Breathing.jpg,nolink,25x25,Gift of Water Breathing (10 size points));|
|~|&gt;|&gt;|&gt;|&gt;|&gt;|BGCOLOR(#F5F5F5):水などの魔法技能を持つ。総じてKingの廉価版|
|BGCOLOR(#F5F5F5):Deep Seer|聖職者&amp;ref(Nation/Sacred.jpg,nolink,25x25,Sacred);|&amp;ref(Nation/C_Gold.jpg,nolink,25x25,Gold);315&amp;ref(Nation/C_Resource.jpg,nolink,25x25,Resource);1&amp;ref(Nation/C_Command.jpg,nolink,25x25,Commander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Leadership);35|6&amp;ref(Nation/Amphibian.jpg,nolink,25x25,Amphibian);&amp;ref(Nation/Gift-of-Water-Breathing.jpg,nolink,25x25,Gift of Water Breathing (20 size points));|
|~|&gt;|&gt;|&gt;|&gt;|&gt;|BGCOLOR(#F5F5F5):レベル1の聖職者。水と星の魔法技能を持つ|
|BGCOLOR(#F5F5F5):Initiate of the Deep|魔術師|&amp;ref(Nation/C_Gold.jpg,nolink,25x25,Gold);45&amp;ref(Nation/C_Resource.jpg,nolink,25x25,Resource);1&amp;ref(Nation/C_Command.jpg,nolink,25x25,Commander Point);2|&amp;ref(Nation/R_Coast-Fort.jpg,nolink,25x25,Coastal Fortress);|&amp;ref(Spell/P_Research.jpg,nolink,25x25,Lab Needed);|&amp;ref(Nation/Squad.jpg,nolink,25x25,Squad);1&amp;ref(Nation/LivingLead.jpg,nolink,25x25,Leadership);10&amp;ref(Nation/MagicLead.jpg,nolink,25x25,Magic Leadership);5|16&amp;ref(Nation/Poor-Amphibian.jpg,nolink,25x25,Poor Amphibian);|
|~|&gt;|&gt;|&gt;|&gt;|&gt;|BGCOLOR(#F5F5F5):水の魔法技能を持つ。研究が主だが戦闘でも役立つ|
|BGCOLOR(#F5F5F5):Witness of the Deep|魔術師&amp;ref(Nation/Sacred.jpg,nolink,25x25,Sacred);|&amp;ref(Nation/C_Gold.jpg,nolink,25x25,Gold);165&amp;ref(Nation/C_Resource.jpg,nolink,25x25,Resource);1&amp;ref(Nation/C_Command.jpg,nolink,25x25,Commander Point);2|&amp;ref(Nation/R_Coast-Fort.jpg,nolink,25x25,Coastal Fortress);|&amp;ref(Spell/P_Research.jpg,nolink,25x25,Lab Needed);&amp;ref(Spell/P_Holy.jpg,nolink,25x25,Temple Needed);|&amp;ref(Nation/Squad.jpg,nolink,25x25,Squad);1&amp;ref(Nation/LivingLead.jpg,nolink,25x25,Leadership);10&amp;ref(Nation/MagicLead.jpg,nolink,25x25,Magic Leadership);20|16&amp;ref(Nation/Amphibian.jpg,nolink,25x25,Amphibian);&amp;ref(Nation/Gift-of-Water-Breathing.jpg,nolink,25x25,Gift of Water Breathing (10 size points));|
|~|&gt;|&gt;|&gt;|&gt;|&gt;|BGCOLOR(#F5F5F5):水と星の魔法技能を持つ。占師であり水中呼吸付加も備える|
***兵士
|名称|種別|コスト|&gt;|雇用条件|指揮枠|行軍|
|BGCOLOR(#F5F5F5):Atlantian Militia|歩兵|&amp;ref(Nation/C_Gold.jpg,nolink,25x25,Gold);7&amp;ref(Nation/C_Resource.jpg,nolink,25x25,Resource);2&amp;ref(Nation/C_Recruitment.jpg,nolink,25x25,Recruitment Point);3|&amp;ref(Nation/R_UW-Fort.jpg,nolink,25x25,Underwater Fortress);||&amp;ref(Nation/LivingLead.jpg,nolink,25x25,Living);|12&amp;ref(Nation/Amphibian.jpg,nolink,25x25,Amphibian);|
|~|&gt;|&gt;|&gt;|&gt;|&gt;|BGCOLOR(#F5F5F5):珊瑚の槍を持つ軽歩兵。防具が皆無で極めて脆い|
|BGCOLOR(#F5F5F5):Atlantian Shield Bearer|歩兵|&amp;ref(Nation/C_Gold.jpg,nolink,25x25,Gold);10&amp;ref(Nation/C_Resource.jpg,nolink,25x25,Resource);3&amp;ref(Nation/C_Recruitment.jpg,nolink,25x25,Recruitment Point);9|&amp;ref(Nation/R_UW-Fort.jpg,nolink,25x25,Underwater Fortress);||&amp;ref(Nation/LivingLead.jpg,nolink,25x25,Living);|12&amp;ref(Nation/Amphibian.jpg,nolink,25x25,Amphibian);|
|~|&gt;|&gt;|&gt;|&gt;|&gt;|BGCOLOR(#F5F5F5):珊瑚の槍と盾を持つ軽歩兵。防具が盾だけでは頼りない|
|BGCOLOR(#F5F5F5):Atlantian Light Infantry|歩兵|&amp;ref(Nation/C_Gold.jpg,nolink,25x25,Gold);10&amp;ref(Nation/C_Resource.jpg,nolink,25x25,Resource);9&amp;ref(Nation/C_Recruitment.jpg,nolink,25x25,Recruitment Point);9|&amp;ref(Nation/R_UW-Fort.jpg,nolink,25x25,Underwater Fortress);&amp;ref(Nation/R_Coast-Fort.jpg,nolink,25x25,Coastal Fortress);||&amp;ref(Nation/LivingLead.jpg,nolink,25x25,Living);|10&amp;ref(Nation/Amphibian.jpg,nolink,25x25,Amphibian);|
|~|&gt;|&gt;|&gt;|&gt;|&gt;|BGCOLOR(#F5F5F5):珊瑚の槍を持つ歩兵。毒の棘は時に精鋭すら道連れにする|
|BGCOLOR(#F5F5F5):Atlantian Infantry|歩兵|&amp;ref(Nation/C_Gold.jpg,nolink,25x25,Gold);10&amp;ref(Nation/C_Resource.jpg,nolink,25x25,Resource);12&amp;ref(Nation/C_Recruitment.jpg,nolink,25x25,Recruitment Point);9|&amp;ref(Nation/R_UW-Fort.jpg,nolink,25x25,Underwater Fortress);||&amp;ref(Nation/LivingLead.jpg,nolink,25x25,Living);|10&amp;ref(Nation/Amphibian.jpg,nolink,25x25,Amphibian);|
|~|&gt;|&gt;|&gt;|&gt;|&gt;|BGCOLOR(#F5F5F5):珊瑚の槍と盾を持つ歩兵。短い武器を使う敵から見れば既に脅威|
|BGCOLOR(#F5F5F5):Reef Warrior|歩兵|&amp;ref(Nation/C_Gold.jpg,nolink,25x25,Gold);12&amp;ref(Nation/C_Resource.jpg,nolink,25x25,Resource);11&amp;ref(Nation/C_Recruitment.jpg,nolink,25x25,Recruitment Point);13|&amp;ref(Nation/R_UW-Fort.jpg,nolink,25x25,Underwater Fortress);||&amp;ref(Nation/LivingLead.jpg,nolink,25x25,Living);|12&amp;ref(Nation/Amphibian.jpg,nolink,25x25,Amphibian);|
|~|&gt;|&gt;|&gt;|&gt;|&gt;|BGCOLOR(#F5F5F5):珊瑚の槍、珊瑚の投槍、盾を持つ歩兵。投槍は陸戦でのみ活かせる|
|BGCOLOR(#F5F5F5):Coral Guard|歩兵|&amp;ref(Nation/C_Gold.jpg,nolink,25x25,Gold);15&amp;ref(Nation/C_Resource.jpg,nolink,25x25,Resource);15&amp;ref(Nation/C_Recruitment.jpg,nolink,25x25,Recruitment Point);21|&amp;ref(Nation/R_UW-Fort.jpg,nolink,25x25,Underwater Fortress);||&amp;ref(Nation/LivingLead.jpg,nolink,25x25,Living);|8&amp;ref(Nation/Amphibian.jpg,nolink,25x25,Amphibian);|
|~|&gt;|&gt;|&gt;|&gt;|&gt;|BGCOLOR(#F5F5F5):珊瑚の槍と盾を持つ歩兵。士気や戦闘技能に優れる|
|BGCOLOR(#F5F5F5):Coral Guard|歩兵|&amp;ref(Nation/C_Gold.jpg,nolink,25x25,Gold);15&amp;ref(Nation/C_Resource.jpg,nolink,25x25,Resource);17&amp;ref(Nation/C_Recruitment.jpg,nolink,25x25,Recruitment Point);21|&amp;ref(Nation/R_UW-Fort.jpg,nolink,25x25,Underwater Fortress);||&amp;ref(Nation/LivingLead.jpg,nolink,25x25,Living);|8&amp;ref(Nation/Amphibian.jpg,nolink,25x25,Amphibian);|
|~|&gt;|&gt;|&gt;|&gt;|&gt;|BGCOLOR(#F5F5F5):珊瑚の薙刀を持つ歩兵。防具を貫いて毒を与えやすい|
|BGCOLOR(#F5F5F5):Shambler|歩兵|&amp;ref(Nation/C_Gold.jpg,nolink,25x25,Gold);20&amp;ref(Nation/C_Resource.jpg,nolink,25x25,Resource);1&amp;ref(Nation/C_Recruitment.jpg,nolink,25x25,Recruitment Point);25|&amp;ref(Nation/R_UW-Fort.jpg,nolink,25x25,Underwater Fortress);||&amp;ref(Nation/LivingLead.jpg,nolink,25x25,Living);|14&amp;ref(Nation/Amphibian.jpg,nolink,25x25,Amphibian);|
|~|&gt;|&gt;|&gt;|&gt;|&gt;|BGCOLOR(#F5F5F5):爪の二連撃で戦う軽歩兵。Shamblerは大型で力も強い|
|BGCOLOR(#F5F5F5):Shambler Guard|歩兵|&amp;ref(Nation/C_Gold.jpg,nolink,25x25,Gold);22&amp;ref(Nation/C_Resource.jpg,nolink,25x25,Resource);8&amp;ref(Nation/C_Recruitment.jpg,nolink,25x25,Recruitment Point);27|&amp;ref(Nation/R_UW-Fort.jpg,nolink,25x25,Underwater Fortress);||&amp;ref(Nation/LivingLead.jpg,nolink,25x25,Living);|12&amp;ref(Nation/Amphibian.jpg,nolink,25x25,Amphibian);|
|~|&gt;|&gt;|&gt;|&gt;|&gt;|BGCOLOR(#F5F5F5):珊瑚の棍棒と盾を持つ歩兵。力が強いため十分痛い|
|BGCOLOR(#F5F5F5):War Shambler|歩兵|&amp;ref(Nation/C_Gold.jpg,nolink,25x25,Gold);25&amp;ref(Nation/C_Resource.jpg,nolink,25x25,Resource);19&amp;ref(Nation/C_Recruitment.jpg,nolink,25x25,Recruitment Point);30|&amp;ref(Nation/R_UW-Fort.jpg,nolink,25x25,Underwater Fortress);||&amp;ref(Nation/LivingLead.jpg,nolink,25x25,Living);|12&amp;ref(Nation/Amphibian.jpg,nolink,25x25,Amphibian);|
|~|&gt;|&gt;|&gt;|&gt;|&gt;|BGCOLOR(#F5F5F5):珊瑚の薙刀と盾を持つ歩兵。高い筋力を活かした一撃は重い|
|BGCOLOR(#F5F5F5):War Lobster|騎兵|&amp;ref(Nation/C_Gold.jpg,nolink,25x25,Gold);50&amp;ref(Nation/C_Resource.jpg,nolink,25x25,Resource);6&amp;ref(Nation/C_Recruitment.jpg,nolink,25x25,Recruitment Point);44|&amp;ref(Nation/R_UW-Fort.jpg,nolink,25x25,Underwater Fortress);||&amp;ref(Nation/LivingLead.jpg,nolink,25x25,Living);|8&amp;ref(Nation/Aquatic.jpg,nolink,25x25,Aquatic);|
|~|&gt;|&gt;|&gt;|&gt;|&gt;|BGCOLOR(#F5F5F5):敵を蹂躙する水棲の大海老。乗り手が落とされると味方まで潰し始める|
|BGCOLOR(#F5F5F5):Mother Guard|歩兵&amp;ref(Nation/Sacred.jpg,nolink,25x25,Sacred);|&amp;ref(Nation/C_Gold.jpg,nolink,25x25,Gold);40&amp;ref(Nation/C_Resource.jpg,nolink,25x25,Resource);26&amp;ref(Nation/C_Recruitment.jpg,nolink,25x25,Recruitment Point);41|&amp;ref(Nation/R_Capital.jpg,nolink,25x25,National Capital);|&amp;ref(Spell/P_Holy.jpg,nolink,25x25,Temple Needed);|&amp;ref(Nation/LivingLead.jpg,nolink,25x25,Living);|10&amp;ref(Nation/Amphibian.jpg,nolink,25x25,Amphibian);|
|~|&gt;|&gt;|&gt;|&gt;|&gt;|BGCOLOR(#F5F5F5):珊瑚の薙刀と盾を持つ重歩兵。護衛も得意とする|
|BGCOLOR(#F5F5F5):Soldier of the Deep|歩兵|&amp;ref(Nation/C_Gold.jpg,nolink,25x25,Gold);10&amp;ref(Nation/C_Resource.jpg,nolink,25x25,Resource);6&amp;ref(Nation/C_Recruitment.jpg,nolink,25x25,Recruitment Point);9|&amp;ref(Nation/R_Coast-Fort.jpg,nolink,25x25,Coastal Fortress);||&amp;ref(Nation/LivingLead.jpg,nolink,25x25,Living);|14&amp;ref(Nation/Poor-Amphibian.jpg,nolink,25x25,Poor Amphibian);|
|~|&gt;|&gt;|&gt;|&gt;|&gt;|BGCOLOR(#F5F5F5):珊瑚の槍を持つ軽歩兵。安いので数合わせには使える|
**守備隊
|種別|指揮官|兵士|備考|
|全域下位|Consort|Atlantian Militia:10　Atlantian Light Infantry:10||
|全域上位|Coral Queen|Atlantian Shield Bearer:10　War Shambler:10||
|水中要塞|Shambler Chief|Atlantian Infantry:4　Shambler Guard:4||
|陸上要塞|Captain|Archer:10||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|名称|建造費|工期|管理力|指揮官雇用|兵士雇用|食糧庫|守備隊倍率|防壁強度|
|Rock Walls|600|5|15|+0|+50%|100|1|100|
|Fortress|300|2|30|+1|+75%|500|2|250|
|Castle|300|2|45|+1|+100%|1500|3|500|
***研究所と寺院
|設備|費用|特殊効果|
|研究所|500||
|寺院|400||
**魔法
***魔法資源
|魔法土地|The Coral Towers|
|宝石収入|&amp;ref(Spell/V_Water.jpg,nolink,25x25,Water Gem);5|
|特殊機能||
***魔法技能
|名称|雇用|固定魔力|変動魔力|研究力|特殊能力|
|Consort|&amp;ref(Nation/R_UW-Fort.jpg,nolink,25x25,Underwater Fortress);|&amp;ref(Spell/P_Holy.jpg,nolink,25x25,Holy);1|||&amp;ref(Nation/Sacred.jpg,nolink,25x25,Sacred);|
|Coral Queen|&amp;ref(Nation/R_UW-Fort.jpg,nolink,25x25,Underwater Fortress);|&amp;ref(Spell/P_Holy.jpg,nolink,25x25,Holy);3|||&amp;ref(Nation/Sacred.jpg,nolink,25x25,Sacred);|
|King of the Deep|&amp;ref(Nation/R_UW-Fort.jpg,nolink,25x25,Underwater Fortress);|&amp;ref(Spell/P_Water.jpg,nolink,25x25,Water);3|&amp;ref(Spell/P_Fire.jpg,nolink,25x25,Fire);&amp;ref(Spell/P_Water.jpg,nolink,25x25,Water);&amp;ref(Spell/P_Earth.jpg,nolink,25x25,Earth);&amp;ref(Spell/P_Astral.jpg,nolink,25x25,Astral);+2:100%&amp;br;&amp;ref(Spell/P_Fire.jpg,nolink,25x25,Fire);&amp;ref(Spell/P_Water.jpg,nolink,25x25,Water);&amp;ref(Spell/P_Earth.jpg,nolink,25x25,Earth);&amp;ref(Spell/P_Astral.jpg,nolink,25x25,Astral);+1:10%|&amp;ref(Spell/P_Research.jpg,nolink,25x25,Research);15+||
|Mage of the Deep|&amp;ref(Nation/R_UW-Fort.jpg,nolink,25x25,Underwater Fortress);|&amp;ref(Spell/P_Water.jpg,nolink,25x25,Water);2|&amp;ref(Spell/P_Fire.jpg,nolink,25x25,Fire);&amp;ref(Spell/P_Water.jpg,nolink,25x25,Water);&amp;ref(Spell/P_Earth.jpg,nolink,25x25,Earth);&amp;ref(Spell/P_Astral.jpg,nolink,25x25,Astral);+1:100%|&amp;ref(Spell/P_Research.jpg,nolink,25x25,Research);11||
|Deep Seer|&amp;ref(Nation/R_Capital.jpg,nolink,25x25,National Capital);|&amp;ref(Spell/P_Water.jpg,nolink,25x25,Water);3&amp;ref(Spell/P_Astral.jpg,nolink,25x25,Astral);2&amp;ref(Spell/P_Holy.jpg,nolink,25x25,Holy);1||&amp;ref(Spell/P_Research.jpg,nolink,25x25,Research);15|&amp;ref(Nation/Fortune-Teller.jpg,nolink,25x25,Fortune Teller (15));&amp;ref(Nation/Sacred.jpg,nolink,25x25,Sacred);|
|Initiate of the Deep|&amp;ref(Nation/R_Coast-Fort.jpg,nolink,25x25,Coastal Fortress);|&amp;ref(Spell/P_Water.jpg,nolink,25x25,Water);1||&amp;ref(Spell/P_Research.jpg,nolink,25x25,Research);7||
|Witness of the Deep|&amp;ref(Nation/R_Coast-Fort.jpg,nolink,25x25,Coastal Fortress);|&amp;ref(Spell/P_Water.jpg,nolink,25x25,Water);2&amp;ref(Spell/P_Astral.jpg,nolink,25x25,Astral);1||&amp;ref(Spell/P_Research.jpg,nolink,25x25,Research);11|&amp;ref(Nation/Fortune-Teller.jpg,nolink,25x25,Fortune Teller (10));&amp;ref(Nation/Sacred.jpg,nolink,25x25,Sacred);|
***固有呪文
|領域|名称|主系統|副系統|消費|使用場面|簡易分類|
|Conjuration Lv6|Summon Monster Fish|&amp;ref(Spell/P_Water.jpg,nolink,25x25,Water);3||&amp;ref(Spell/V_Water.jpg,nolink,25x25,Water Gem);10|儀式/水中専用|兵士召喚|
|~|~|&gt;|&gt;|&gt;|&gt;|敵を丸呑みする深海魚Monster Fishを1体召喚します|
***固有アイテム
なし
**聖職
***支配圏特殊効果
なし
***聖職者特殊能力
なし
</v>
      </c>
    </row>
    <row r="66" spans="1:29" x14ac:dyDescent="0.15">
      <c r="A66" t="s">
        <v>2969</v>
      </c>
      <c r="B66" t="s">
        <v>3016</v>
      </c>
      <c r="C66" t="s">
        <v>3017</v>
      </c>
      <c r="D66" t="s">
        <v>3093</v>
      </c>
      <c r="E66" s="10" t="s">
        <v>12371</v>
      </c>
      <c r="F66" s="10" t="s">
        <v>12372</v>
      </c>
      <c r="L66" t="s">
        <v>12299</v>
      </c>
      <c r="M66" t="s">
        <v>12157</v>
      </c>
      <c r="N66" t="s">
        <v>12300</v>
      </c>
      <c r="O66">
        <v>3</v>
      </c>
      <c r="P66">
        <v>3</v>
      </c>
      <c r="S66">
        <v>500</v>
      </c>
      <c r="U66">
        <v>400</v>
      </c>
      <c r="W66" t="s">
        <v>12373</v>
      </c>
      <c r="X66" t="s">
        <v>12374</v>
      </c>
      <c r="Y66" t="s">
        <v>12375</v>
      </c>
      <c r="Z66" t="str">
        <f t="shared" si="0"/>
        <v>|BGCOLOR(#FDFDFD):[[&amp;ref(R'lyeh.jpg,nolink,50x65,R'lyeh, Fallen Star);&gt;./R'lyeh]]</v>
      </c>
      <c r="AA66" t="str">
        <f t="shared" ca="1" si="4"/>
        <v xml:space="preserve">|BGCOLOR(#F0F8FF):[[''R'lyeh''&gt;./R'lyeh]]|
|BGCOLOR(#FDFDFD):[[&amp;ref(Xibalba.jpg,nolink,50x65,Xibalba, Flooded Caves);&gt;./Xibalba]]|BGCOLOR(#FDFDFD):[[&amp;ref(Phlegra.jpg,nolink,50x65,Phlegra, Deformed Giants);&gt;./Phlegra]]|BGCOLOR(#FDFDFD):[[&amp;ref(Phaeacia.jpg,nolink,50x65,Phaeacia, Isle of the Dark Ships);&gt;./Phaeacia]]|BGCOLOR(#FDFDFD):[[&amp;ref(Atlantis.jpg,nolink,50x65,Atlantis, Kings of the Deep);&gt;./Atlantis]]|BGCOLOR(#FDFDFD):[[&amp;ref(R'lyeh.jpg,nolink,50x65,R'lyeh, Fallen Star);&gt;./R'lyeh]]|
</v>
      </c>
      <c r="AB66" t="str">
        <f t="shared" ca="1" si="2"/>
        <v xml:space="preserve">|CENTER:130|CENTER:130|CENTER:130|CENTER:130|CENTER:130|c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|BGCOLOR(#FAEBD7):[[''Xibalba''&gt;./Xibalba]]|BGCOLOR(#FAEBD7):[[''Phlegra''&gt;./Phlegra]]|BGCOLOR(#FAEBD7):[[''Phaeacia''&gt;./Phaeacia]]|BGCOLOR(#F0F8FF):[[''Atlantis''&gt;./Atlantis]]|BGCOLOR(#F0F8FF):[[''R'lyeh''&gt;./R'lyeh]]|
|BGCOLOR(#FDFDFD):[[&amp;ref(Xibalba.jpg,nolink,50x65,Xibalba, Flooded Caves);&gt;./Xibalba]]|BGCOLOR(#FDFDFD):[[&amp;ref(Phlegra.jpg,nolink,50x65,Phlegra, Deformed Giants);&gt;./Phlegra]]|BGCOLOR(#FDFDFD):[[&amp;ref(Phaeacia.jpg,nolink,50x65,Phaeacia, Isle of the Dark Ships);&gt;./Phaeacia]]|BGCOLOR(#FDFDFD):[[&amp;ref(Atlantis.jpg,nolink,50x65,Atlantis, Kings of the Deep);&gt;./Atlantis]]|BGCOLOR(#FDFDFD):[[&amp;ref(R'lyeh.jpg,nolink,50x65,R'lyeh, Fallen Star);&gt;./R'lyeh]]|
</v>
      </c>
      <c r="AC66" t="str">
        <f ca="1">CONCATENATE("*",B66,", ",C66,CHAR(10),E66,CHAR(10),"**国勢",CHAR(10),"|種族|",F66,"|",CHAR(10),"|経済|",G66,"|",CHAR(10),"|気候|",IF(H66&lt;&gt;"",REPT(SUBSTITUTE(SUBSTITUTE(LEFT(H66,4),"Heat","&amp;ref(Spell/S_Heat.jpg,nolink,25x25,Heat);"),"Cold","&amp;ref(Spell/S_Cold.jpg,nolink,25x25,Cold);"),RIGHT(H66,1)),""),"|",CHAR(10),"|祝福|",SUBSTITUTE(SUBSTITUTE(SUBSTITUTE(SUBSTITUTE(SUBSTITUTE(SUBSTITUTE(SUBSTITUTE(SUBSTITUTE(J66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66&amp;" "&amp;B66&amp;" 指揮官 S",Troops!$A:$A,0)&amp;":AJ"&amp;MATCH(A66&amp;" "&amp;B66&amp;" 指揮官 E",Troops!$A:$A,0))),myConcat(INDIRECT("Troops!AJ"&amp;MATCH(A66&amp;" "&amp;B66&amp;" 指揮官 S",Troops!$A:$A,0)))),CHAR(10),"***兵士",CHAR(10),"|名称|種別|コスト|&gt;|雇用条件|指揮枠|行軍|",CHAR(10),IFERROR(myConcat(INDIRECT("Troops!AJ"&amp;MATCH(A66&amp;" "&amp;B66&amp;" 兵士 S",Troops!$A:$A,0)&amp;":AJ"&amp;MATCH(A66&amp;" "&amp;B66&amp;" 兵士 E",Troops!$A:$A,0))),myConcat(INDIRECT("Troops!AJ"&amp;MATCH(A66&amp;" "&amp;B66&amp;" 指揮官 S",Troops!$A:$A,0)))),"**守備隊",CHAR(10),"|種別|指揮官|兵士|備考|",CHAR(10),IFERROR(myConcat(INDIRECT("Defence!H"&amp;MATCH(A66&amp;" "&amp;B66&amp;" S",Defence!$A:$A,0)&amp;":H"&amp;MATCH(A66&amp;" "&amp;B66&amp;" E",Defence!$A:$A,0))),myConcat(INDIRECT("Defence!H"&amp;MATCH(A66&amp;" "&amp;B66&amp;" S",Defence!$A:$A,0)))),CHAR(10),"**建造物",CHAR(10),"***首都要塞",CHAR(10),"|名称|管理力|指揮官雇用|兵士雇用|食糧庫|守備隊倍率|防壁強度|",CHAR(10),VLOOKUP(L66,Fort!$D:$M,10,FALSE),CHAR(10),"***陸上要塞",CHAR(10),"|名称|建造費|工期|管理力|指揮官雇用|兵士雇用|食糧庫|守備隊倍率|防壁強度|",CHAR(10),IF(R66="",IFERROR(myConcat(INDIRECT("Fort!N"&amp;MATCH(M66&amp;"1",Fort!$A:$A,0)&amp;":N"&amp;MATCH(M66&amp;O66,Fort!$A:$A,0))),myConcat(INDIRECT("Fort!N"&amp;MATCH(N66&amp;"1",Fort!$A:$A,0)))),IFERROR(myConcat(INDIRECT("Fort!O"&amp;MATCH(M66&amp;"1",Fort!$A:$A,0)&amp;":O"&amp;MATCH(M66&amp;O66,Fort!$A:$A,0))),myConcat(INDIRECT("Fort!O"&amp;MATCH(N66&amp;"1",Fort!$A:$A,0))))),CHAR(10),"***水中要塞",CHAR(10),IF(R66="",IFERROR("|名称|建造費|工期|管理力|指揮官雇用|兵士雇用|食糧庫|守備隊倍率|防壁強度|"&amp;CHAR(10)&amp;IFERROR(myConcat(INDIRECT("Fort!N"&amp;MATCH(N66&amp;"1",Fort!$A:$A,0)&amp;":N"&amp;MATCH(N66&amp;P66,Fort!$A:$A,0))),myConcat(INDIRECT("Fort!N"&amp;MATCH(N66&amp;"1",Fort!$A:$A,0)))),"建造不可"),IFERROR("|名称|建造費|工期|管理力|指揮官雇用|兵士雇用|食糧庫|守備隊倍率|防壁強度|"&amp;CHAR(10)&amp;IFERROR(myConcat(INDIRECT("Fort!O"&amp;MATCH(N66&amp;"1",Fort!$A:$A,0)&amp;":O"&amp;MATCH(N66&amp;P66,Fort!$A:$A,0))),myConcat(INDIRECT("Fort!O"&amp;MATCH(N66&amp;"1",Fort!$A:$A,0)))),"建造不可")),CHAR(10),"***研究所と寺院",CHAR(10),"|設備|費用|特殊効果|",CHAR(10),"|研究所|",IF(S66&lt;&gt;500,"''"&amp;S66&amp;"''",S66),"|",T66,"|",CHAR(10),"|寺院|",IF(U66&lt;&gt;400,"''"&amp;U66&amp;"''",U66),"|",V66,"|",CHAR(10),"**魔法",CHAR(10),"***魔法資源",CHAR(10),"|魔法土地|",W66,"|",CHAR(10),"|宝石収入|",SUBSTITUTE(SUBSTITUTE(SUBSTITUTE(SUBSTITUTE(SUBSTITUTE(SUBSTITUTE(SUBSTITUTE(SUBSTITUTE(X66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Slave);"),"|",CHAR(10),"|特殊機能|",Y66,"|",CHAR(10),"***魔法技能",CHAR(10),"|名称|雇用|固定魔力|変動魔力|研究力|特殊能力|",CHAR(10),IFERROR(myConcat(INDIRECT("MagicSkill!AM"&amp;MATCH(A66&amp;" "&amp;B66&amp;" S",MagicSkill!$A:$A,0)&amp;":AM"&amp;MATCH(A66&amp;" "&amp;B66&amp;" E",MagicSkill!$A:$A,0))),myConcat(INDIRECT("MagicSkill!AM"&amp;MATCH(A66&amp;" "&amp;B66&amp;" S",MagicSkill!$A:$A,0)))),CHAR(10),"***固有呪文",CHAR(10),IFERROR(CHAR(10)&amp;"|領域|名称|主系統|副系統|消費|使用場面|簡易分類|"&amp;CHAR(10)&amp;IFERROR(myConcat(INDIRECT("NationalSpellWork!E"&amp;MATCH(A66&amp;" "&amp;B66&amp;" S",NationalSpellWork!$A:$A,0)&amp;":E"&amp;MATCH(A66&amp;" "&amp;B66&amp;" E",NationalSpellWork!$A:$A,0))),myConcat(INDIRECT("NationalSpellWork!E"&amp;MATCH(A66&amp;" "&amp;B66&amp;" S",NationalSpellWork!$A:$A,0)))),"なし"),CHAR(10),"***固有アイテム",CHAR(10),IFERROR(IFERROR(myConcat(INDIRECT("NationalItemWork!E"&amp;MATCH(A66&amp;" "&amp;B66&amp;" S",NationalItemWork!$A:$A,0)&amp;":E"&amp;MATCH(A66&amp;" "&amp;B66&amp;" E",NationalItemWork!$A:$A,0))),myConcat(INDIRECT("NationalItemWork!E"&amp;MATCH(A66&amp;" "&amp;B66&amp;" S",NationalItemWork!$A:$A,0)))),"なし"),CHAR(10),"**聖職",CHAR(10),"***支配圏特殊効果",CHAR(10),IF(I66&lt;&gt;"",I66,"なし"),CHAR(10),"***聖職者特殊能力",CHAR(10),IF(K66&lt;&gt;"",K66,"なし"),CHAR(10))</f>
        <v xml:space="preserve">*R'lyeh, Fallen Star
遥かな過去、奇妙な異星人の大いなる種族が住んでいた遠くの星は、想像も及ばないような大災害に見舞われました。
その星は天から落ち、小さな欠片へと砕けました。
そのような欠片の一つは、天球を通ってこの世界へと落下しました。
欠片は改訂へと落着し、そしてそこでかの偉大なる種族の残滓は適応し、生き延びました。
彼らは数を増し、圧倒的な精神的力によって、魚のような人型種族を隷属させました。
沈んだ都市R'lyehは、人間に知られる何とも異なる建築で海の下に築かれた、心を冒されるような地です。
R'lyehの会館では、落下を生き延びた偉大なる者、Starspawnが彼らの偉大なる種族の再建を計画しています。
Starspawnは遠き星についての優れた知識を持つ強大なる魔術師で、そして偉大なる種族の全員が強力な精神細工師です。
R'lyehの全ての沿岸要塞は、女性たちが偉大なる者によって受胎されることを望んで自らを沈めることができる、特別な井戸があります。
しかし、大半は代わりにDeep Oneによって捕らえられ、その女性たちの子供は、彼女らが望んだ高貴なるStarchildではなく、奇妙な魚のような人型生物となります。
これらの半人の混血種は、主に人類を海の下へと連れ去ることに専念しており、しばしば無償でR'lyehの軍に加わります。
**国勢
|種族|トリトン、マーマン、アトランティアン、イリシッド|
|経済||
|気候||
|祝福||
**正規軍
***指揮官
|名称|種別|コスト|&gt;|雇用条件|指揮能力|行軍|
|BGCOLOR(#F5F5F5):Scout|斥候|&amp;ref(Nation/C_Gold.jpg,nolink,25x25,Gold);25&amp;ref(Nation/C_Resource.jpg,nolink,25x25,Resource);1&amp;ref(Nation/C_Command.jpg,nolink,25x25,Commander Point);1|&amp;ref(Nation/R_UW-Fort.jpg,nolink,25x25,Underwater Fortress);|||14&amp;ref(Nation/Stealthy.jpg,nolink,25x25,Stealthy (50));&amp;ref(Nation/Amphibian.jpg,nolink,25x25,Amphibian);|
|~|&gt;|&gt;|&gt;|&gt;|&gt;|BGCOLOR(#F5F5F5):水陸両棲の斥候。海を通れる一方で森や山は苦手|
|BGCOLOR(#F5F5F5):Traitor Prince|指揮官|&amp;ref(Nation/C_Gold.jpg,nolink,25x25,Gold);80&amp;ref(Nation/C_Resource.jpg,nolink,25x25,Resource);49&amp;ref(Nation/C_Command.jpg,nolink,25x25,Commander Point);1|&amp;ref(Nation/R_UW-Fort.jpg,nolink,25x25,Underwater Fortress);||&amp;ref(Nation/Squad.jpg,nolink,25x25,Squad);3&amp;ref(Nation/LivingLead.jpg,nolink,25x25,Leadership);80|10&amp;ref(Nation/Amphibian.jpg,nolink,25x25,Amphibian);|
|~|&gt;|&gt;|&gt;|&gt;|&gt;|BGCOLOR(#F5F5F5):標準的な指揮官。数を率いるのが得意|
|BGCOLOR(#F5F5F5):Slave Priest|聖職者&amp;ref(Nation/Sacred.jpg,nolink,25x25,Sacred);|&amp;ref(Nation/C_Gold.jpg,nolink,25x25,Gold);45&amp;ref(Nation/C_Resource.jpg,nolink,25x25,Resource);1&amp;ref(Nation/C_Command.jpg,nolink,25x25,Commander Point);1|&amp;ref(Nation/R_UW-Fort.jpg,nolink,25x25,Underwater Fortress);|&amp;ref(Spell/P_Holy.jpg,nolink,25x25,Temple Needed);|&amp;ref(Nation/Squad.jpg,nolink,25x25,Squad);1&amp;ref(Nation/LivingLead.jpg,nolink,25x25,Leadership);10|18&amp;ref(Nation/Amphibian.jpg,nolink,25x25,Amphibian);|
|~|&gt;|&gt;|&gt;|&gt;|&gt;|BGCOLOR(#F5F5F5):レベル1の聖職者。奴隷扱いで維持費が安い|
|BGCOLOR(#F5F5F5):Slave Mage|魔術師|&amp;ref(Nation/C_Gold.jpg,nolink,25x25,Gold);175&amp;ref(Nation/C_Resource.jpg,nolink,25x25,Resource);1&amp;ref(Nation/C_Command.jpg,nolink,25x25,Commander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Leadership);25+|16&amp;ref(Nation/Amphibian.jpg,nolink,25x25,Amphibian);|
|~|&gt;|&gt;|&gt;|&gt;|&gt;|BGCOLOR(#F5F5F5):水、星などの魔法技能を持つ。やや高価だが維持費は低め|
|BGCOLOR(#F5F5F5):Illithid Lord|指揮官|&amp;ref(Nation/C_Gold.jpg,nolink,25x25,Gold);80&amp;ref(Nation/C_Resource.jpg,nolink,25x25,Resource);51&amp;ref(Nation/C_Command.jpg,nolink,25x25,Commander Point);1|&amp;ref(Nation/R_UW-Fort.jpg,nolink,25x25,Underwater Fortress);||&amp;ref(Nation/Squad.jpg,nolink,25x25,Squad);2&amp;ref(Nation/LivingLead.jpg,nolink,25x25,Leadership);40&amp;ref(Nation/MagicLead.jpg,nolink,25x25,Magic Leadership);40&amp;ref(Item/Taskmaster.jpg,nolink,25x25,Taskmaster (+2));|14&amp;ref(Nation/Amphibian.jpg,nolink,25x25,Amphibian);|
|~|&gt;|&gt;|&gt;|&gt;|&gt;|BGCOLOR(#F5F5F5):魔法生物向けの指揮官。数は少ないが奴隷管理も得意|
|BGCOLOR(#F5F5F5):Star Child|暗殺者|&amp;ref(Nation/C_Gold.jpg,nolink,25x25,Gold);85&amp;ref(Nation/C_Resource.jpg,nolink,25x25,Resource);1&amp;ref(Nation/C_Command.jpg,nolink,25x25,Commander Point);2|&amp;ref(Nation/R_UW-Fort.jpg,nolink,25x25,Underwater Fortress);&amp;ref(Nation/R_Coast-Fort.jpg,nolink,25x25,Coastal Fortress);|&amp;ref(Spell/P_Research.jpg,nolink,25x25,Lab Needed);|&amp;ref(Nation/Squad.jpg,nolink,25x25,Squad);1&amp;ref(Nation/MagicLead.jpg,nolink,25x25,Magic Leadership);20|16&amp;ref(Nation/Amphibian.jpg,nolink,25x25,Amphibian);|
|~|&gt;|&gt;|&gt;|&gt;|&gt;|BGCOLOR(#F5F5F5):星の魔法技能を持つ暗殺者。研究にもお手頃|
|BGCOLOR(#F5F5F5):Starspawn|聖職者&amp;ref(Nation/Sacred.jpg,nolink,25x25,Sacred);|&amp;ref(Nation/C_Gold.jpg,nolink,25x25,Gold);200&amp;ref(Nation/C_Resource.jpg,nolink,25x25,Resource);1&amp;ref(Nation/C_Command.jpg,nolink,25x25,Commander Point);2|&amp;ref(Nation/R_UW-Fort.jpg,nolink,25x25,Underwater Fortress);|&amp;ref(Spell/P_Research.jpg,nolink,25x25,Lab Needed);&amp;ref(Spell/P_Holy.jpg,nolink,25x25,Temple Needed);|&amp;ref(Nation/Squad.jpg,nolink,25x25,Squad);1&amp;ref(Nation/LivingLead.jpg,nolink,25x25,Leadership);10&amp;ref(Nation/MagicLead.jpg,nolink,25x25,Magic Leadership);50+&amp;ref(Nation/UndeadLead.jpg,nolink,25x25,Undead Leadership);0+|16&amp;ref(Nation/Amphibian.jpg,nolink,25x25,Amphibian);|
|~|&gt;|&gt;|&gt;|&gt;|&gt;|BGCOLOR(#F5F5F5):レベル2の聖職者。星などの魔法と召喚技術を備える|
|BGCOLOR(#F5F5F5):Starspawn|魔術師|&amp;ref(Nation/C_Gold.jpg,nolink,25x25,Gold);290&amp;ref(Nation/C_Resource.jpg,nolink,25x25,Resource);1&amp;ref(Nation/C_Command.jpg,nolink,25x25,Commander Point);4|&amp;ref(Nation/R_Capital.jpg,nolink,25x25,National Capital);|&amp;ref(Spell/P_Research.jpg,nolink,25x25,Lab Needed);|&amp;ref(Nation/Squad.jpg,nolink,25x25,Squad);1&amp;ref(Nation/LivingLead.jpg,nolink,25x25,Leadership);10&amp;ref(Nation/MagicLead.jpg,nolink,25x25,Magic Leadership);115+&amp;ref(Nation/UndeadLead.jpg,nolink,25x25,Undead Leadership);0+|16&amp;ref(Nation/Amphibian.jpg,nolink,25x25,Amphibian);|
|~|&gt;|&gt;|&gt;|&gt;|&gt;|BGCOLOR(#F5F5F5):星、水などの魔法技能を持つ。魔力特化でとくに星魔法は得意|
|BGCOLOR(#F5F5F5):Hybrid Commander|指揮官|&amp;ref(Nation/C_Gold.jpg,nolink,25x25,Gold);50&amp;ref(Nation/C_Resource.jpg,nolink,25x25,Resource);19&amp;ref(Nation/C_Command.jpg,nolink,25x25,Commander Point);1|&amp;ref(Nation/R_Coast-Fort.jpg,nolink,25x25,Coastal Fortress);||&amp;ref(Nation/Squad.jpg,nolink,25x25,Squad);2&amp;ref(Nation/LivingLead.jpg,nolink,25x25,Leadership);60&amp;ref(Nation/MagicLead.jpg,nolink,25x25,Magic Leadership);10|14&amp;ref(Nation/Amphibian.jpg,nolink,25x25,Amphibian);|
|~|&gt;|&gt;|&gt;|&gt;|&gt;|BGCOLOR(#F5F5F5):沿岸で雇える指揮官。魔法生物も少しだけ連れられる|
***兵士
|名称|種別|コスト|&gt;|雇用条件|指揮枠|行軍|
|BGCOLOR(#F5F5F5):Slave Trooper|歩兵|&amp;ref(Nation/C_Gold.jpg,nolink,25x25,Gold);9&amp;ref(Nation/C_Resource.jpg,nolink,25x25,Resource);1&amp;ref(Nation/C_Recruitment.jpg,nolink,25x25,Recruitment Point);6|&amp;ref(Nation/R_UW-Fort.jpg,nolink,25x25,Underwater Fortress);||&amp;ref(Nation/LivingLead.jpg,nolink,25x25,Living);&amp;ref(Nation/Slave.jpg,nolink,25x25,Slave);|14&amp;ref(Nation/Aquatic.jpg,nolink,25x25,Aquatic);|
|~|&gt;|&gt;|&gt;|&gt;|&gt;|BGCOLOR(#F5F5F5):槍を持つ軽歩兵。戦闘技能は悪くないが士気は欠く|
|BGCOLOR(#F5F5F5):Slave Guardian|歩兵|&amp;ref(Nation/C_Gold.jpg,nolink,25x25,Gold);9&amp;ref(Nation/C_Resource.jpg,nolink,25x25,Resource);11&amp;ref(Nation/C_Recruitment.jpg,nolink,25x25,Recruitment Point);6|&amp;ref(Nation/R_UW-Fort.jpg,nolink,25x25,Underwater Fortress);||&amp;ref(Nation/LivingLead.jpg,nolink,25x25,Living);&amp;ref(Nation/Slave.jpg,nolink,25x25,Slave);|12&amp;ref(Nation/Aquatic.jpg,nolink,25x25,Aquatic);|
|~|&gt;|&gt;|&gt;|&gt;|&gt;|BGCOLOR(#F5F5F5):三叉矛を持つ歩兵。Tritonは水棲だが戦闘力は高め|
|BGCOLOR(#F5F5F5):Slave Trooper|歩兵|&amp;ref(Nation/C_Gold.jpg,nolink,25x25,Gold);9&amp;ref(Nation/C_Resource.jpg,nolink,25x25,Resource);2&amp;ref(Nation/C_Recruitment.jpg,nolink,25x25,Recruitment Point);6|&amp;ref(Nation/R_UW-Fort.jpg,nolink,25x25,Underwater Fortress);||&amp;ref(Nation/LivingLead.jpg,nolink,25x25,Living);&amp;ref(Nation/Slave.jpg,nolink,25x25,Slave);|16&amp;ref(Nation/Amphibian.jpg,nolink,25x25,Amphibian);|
|~|&gt;|&gt;|&gt;|&gt;|&gt;|BGCOLOR(#F5F5F5):網と槍を持つ軽歩兵。中型までの敵の足止めに使える|
|BGCOLOR(#F5F5F5):Slave Guardian|歩兵|&amp;ref(Nation/C_Gold.jpg,nolink,25x25,Gold);9&amp;ref(Nation/C_Resource.jpg,nolink,25x25,Resource);10&amp;ref(Nation/C_Recruitment.jpg,nolink,25x25,Recruitment Point);6|&amp;ref(Nation/R_UW-Fort.jpg,nolink,25x25,Underwater Fortress);||&amp;ref(Nation/LivingLead.jpg,nolink,25x25,Living);&amp;ref(Nation/Slave.jpg,nolink,25x25,Slave);|14&amp;ref(Nation/Amphibian.jpg,nolink,25x25,Amphibian);|
|~|&gt;|&gt;|&gt;|&gt;|&gt;|BGCOLOR(#F5F5F5):槍を持つ歩兵。Mermanは陸でも動けるが足は遅くなる|
|BGCOLOR(#F5F5F5):Slave Trooper|歩兵|&amp;ref(Nation/C_Gold.jpg,nolink,25x25,Gold);9&amp;ref(Nation/C_Resource.jpg,nolink,25x25,Resource);2&amp;ref(Nation/C_Recruitment.jpg,nolink,25x25,Recruitment Point);6|&amp;ref(Nation/R_UW-Fort.jpg,nolink,25x25,Underwater Fortress);||&amp;ref(Nation/LivingLead.jpg,nolink,25x25,Living);&amp;ref(Nation/Slave.jpg,nolink,25x25,Slave);|12&amp;ref(Nation/Amphibian.jpg,nolink,25x25,Amphibian);|
|~|&gt;|&gt;|&gt;|&gt;|&gt;|BGCOLOR(#F5F5F5):三叉矛を持つ軽歩兵。安物の中では最も一撃が重い|
|BGCOLOR(#F5F5F5):Slave Guardian|歩兵|&amp;ref(Nation/C_Gold.jpg,nolink,25x25,Gold);9&amp;ref(Nation/C_Resource.jpg,nolink,25x25,Resource);10&amp;ref(Nation/C_Recruitment.jpg,nolink,25x25,Recruitment Point);6|&amp;ref(Nation/R_UW-Fort.jpg,nolink,25x25,Underwater Fortress);||&amp;ref(Nation/LivingLead.jpg,nolink,25x25,Living);&amp;ref(Nation/Slave.jpg,nolink,25x25,Slave);|10&amp;ref(Nation/Amphibian.jpg,nolink,25x25,Amphibian);|
|~|&gt;|&gt;|&gt;|&gt;|&gt;|BGCOLOR(#F5F5F5):三叉矛を持つ歩兵。Atlantianは闇に強く陸も平気|
|BGCOLOR(#F5F5F5):Slave Guardian|歩兵|&amp;ref(Nation/C_Gold.jpg,nolink,25x25,Gold);9&amp;ref(Nation/C_Resource.jpg,nolink,25x25,Resource);11&amp;ref(Nation/C_Recruitment.jpg,nolink,25x25,Recruitment Point);6|&amp;ref(Nation/R_UW-Fort.jpg,nolink,25x25,Underwater Fortress);||&amp;ref(Nation/LivingLead.jpg,nolink,25x25,Living);&amp;ref(Nation/Slave.jpg,nolink,25x25,Slave);|10&amp;ref(Nation/Amphibian.jpg,nolink,25x25,Amphibian);|
|~|&gt;|&gt;|&gt;|&gt;|&gt;|BGCOLOR(#F5F5F5):三叉矛を持つ歩兵。兜が追加されている程度の違いしかない|
|BGCOLOR(#F5F5F5):Lobo Guard|歩兵|&amp;ref(Nation/C_Gold.jpg,nolink,25x25,Gold);5&amp;ref(Nation/C_Resource.jpg,nolink,25x25,Resource);1&amp;ref(Nation/C_Recruitment.jpg,nolink,25x25,Recruitment Point);2|&amp;ref(Nation/R_UW-Fort.jpg,nolink,25x25,Underwater Fortress);||&amp;ref(Nation/MagicLead.jpg,nolink,25x25,Magic Being);&amp;ref(Nation/Slave.jpg,nolink,25x25,Slave);|12&amp;ref(Nation/Amphibian.jpg,nolink,25x25,Amphibian);|
|~|&gt;|&gt;|&gt;|&gt;|&gt;|BGCOLOR(#F5F5F5):意思無き肉壁。勝手に逃げないため信頼性は高い|
|BGCOLOR(#F5F5F5):Meteorite Guard|歩兵|&amp;ref(Nation/C_Gold.jpg,nolink,25x25,Gold);13&amp;ref(Nation/C_Resource.jpg,nolink,25x25,Resource);33&amp;ref(Nation/C_Recruitment.jpg,nolink,25x25,Recruitment Point);16|&amp;ref(Nation/R_UW-Fort.jpg,nolink,25x25,Underwater Fortress);||&amp;ref(Nation/LivingLead.jpg,nolink,25x25,Living);&amp;ref(Nation/Slave.jpg,nolink,25x25,Slave);|6&amp;ref(Nation/Amphibian.jpg,nolink,25x25,Amphibian);|
|~|&gt;|&gt;|&gt;|&gt;|&gt;|BGCOLOR(#F5F5F5):魔法の三叉矛を持つ重歩兵。奴隷にあるまじき士気を持つ|
|BGCOLOR(#F5F5F5):Shambler Thrall|歩兵|&amp;ref(Nation/C_Gold.jpg,nolink,25x25,Gold);20&amp;ref(Nation/C_Resource.jpg,nolink,25x25,Resource);1&amp;ref(Nation/C_Recruitment.jpg,nolink,25x25,Recruitment Point);22|&amp;ref(Nation/R_UW-Fort.jpg,nolink,25x25,Underwater Fortress);||&amp;ref(Nation/MagicLead.jpg,nolink,25x25,Magic Being);&amp;ref(Nation/Slave.jpg,nolink,25x25,Slave);|14&amp;ref(Nation/Amphibian.jpg,nolink,25x25,Amphibian);|
|~|&gt;|&gt;|&gt;|&gt;|&gt;|BGCOLOR(#F5F5F5):意思無き小型生体戦車。人間大以下の敵なら蹂躙する|
|BGCOLOR(#F5F5F5):Crab Hybrid|歩兵|&amp;ref(Nation/C_Gold.jpg,nolink,25x25,Gold);35&amp;ref(Nation/C_Resource.jpg,nolink,25x25,Resource);1&amp;ref(Nation/C_Recruitment.jpg,nolink,25x25,Recruitment Point);33|&amp;ref(Nation/R_UW-Fort.jpg,nolink,25x25,Underwater Fortress);||&amp;ref(Nation/LivingLead.jpg,nolink,25x25,Living);|14&amp;ref(Nation/Aquatic.jpg,nolink,25x25,Aquatic);|
|~|&gt;|&gt;|&gt;|&gt;|&gt;|BGCOLOR(#F5F5F5):二つの鋏で戦う歩兵。水棲だが戦闘力はなかなかのもの|
|BGCOLOR(#F5F5F5):Illithid|射手|&amp;ref(Nation/C_Gold.jpg,nolink,25x25,Gold);50&amp;ref(Nation/C_Resource.jpg,nolink,25x25,Resource);1&amp;ref(Nation/C_Recruitment.jpg,nolink,25x25,Recruitment Point);37|&amp;ref(Nation/R_UW-Fort.jpg,nolink,25x25,Underwater Fortress);||&amp;ref(Nation/MagicLead.jpg,nolink,25x25,Magic Being);|14&amp;ref(Nation/Amphibian.jpg,nolink,25x25,Amphibian);|
|~|&gt;|&gt;|&gt;|&gt;|&gt;|BGCOLOR(#F5F5F5):思念により敵を麻痺させる。前衛の支援として効果的|
|BGCOLOR(#F5F5F5):Illithid Soldier|歩兵|&amp;ref(Nation/C_Gold.jpg,nolink,25x25,Gold);50&amp;ref(Nation/C_Resource.jpg,nolink,25x25,Resource);51&amp;ref(Nation/C_Recruitment.jpg,nolink,25x25,Recruitment Point);37|&amp;ref(Nation/R_UW-Fort.jpg,nolink,25x25,Underwater Fortress);||&amp;ref(Nation/MagicLead.jpg,nolink,25x25,Magic Being);|12&amp;ref(Nation/Amphibian.jpg,nolink,25x25,Amphibian);|
|~|&gt;|&gt;|&gt;|&gt;|&gt;|BGCOLOR(#F5F5F5):魔法の三叉矛を持つ重歩兵。装備は良いが白兵戦には半端な大柄さが痛い|
**守備隊
|種別|指揮官|兵士|備考|
|全域下位|Illithid Lord|Lobo Guard:20　Slave Trooper:10|TrooperはAtlantian|
|全域上位|Starspawn|Slave Guardian:10　Shambler Thrall:5|GuardianはAtlantianの兜持ち|
|水中要塞|Illithid Lord|Illithid Soldier:2　Slave Guardian:4||
|陸上要塞|Captain|Archer:10||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|名称|建造費|工期|管理力|指揮官雇用|兵士雇用|食糧庫|守備隊倍率|防壁強度|
|Rock Walls|600|5|15|+0|+50%|100|1|100|
|Fortress|300|2|30|+1|+75%|500|2|250|
|Castle|300|2|45|+1|+100%|1500|3|500|
***研究所と寺院
|設備|費用|特殊効果|
|研究所|500||
|寺院|400||
**魔法
***魔法資源
|魔法土地|The Sunken City, The Void Gate|
|宝石収入|&amp;ref(Spell/V_Water.jpg,nolink,25x25,Water Gem);2&amp;ref(Spell/V_Astral.jpg,nolink,25x25,Astral Pearl);3|
|特殊機能|星の魔術師によるVoid Beingの召喚が可能|
***魔法技能
|名称|雇用|固定魔力|変動魔力|研究力|特殊能力|
|Slave Priest|&amp;ref(Nation/R_UW-Fort.jpg,nolink,25x25,Underwater Fortress);|&amp;ref(Spell/P_Holy.jpg,nolink,25x25,Holy);1|||&amp;ref(Nation/Sacred.jpg,nolink,25x25,Sacred);&amp;ref(Nation/Slave.jpg,nolink,25x25,Slave);|
|Slave Mage|&amp;ref(Nation/R_UW-Fort.jpg,nolink,25x25,Underwater Fortress);|&amp;ref(Spell/P_Water.jpg,nolink,25x25,Water);2&amp;ref(Spell/P_Astral.jpg,nolink,25x25,Astral);1|&amp;ref(Spell/P_Water.jpg,nolink,25x25,Water);&amp;ref(Spell/P_Earth.jpg,nolink,25x25,Earth);&amp;ref(Spell/P_Astral.jpg,nolink,25x25,Astral);&amp;ref(Spell/P_Nature.jpg,nolink,25x25,Nature);+1:100%|&amp;ref(Spell/P_Research.jpg,nolink,25x25,Research);13|&amp;ref(Nation/Slave.jpg,nolink,25x25,Slave);|
|Star Child|&amp;ref(Nation/R_UW-Fort.jpg,nolink,25x25,Underwater Fortress);&amp;ref(Nation/R_Coast-Fort.jpg,nolink,25x25,Coastal Fortress);|&amp;ref(Spell/P_Astral.jpg,nolink,25x25,Astral);1||&amp;ref(Spell/P_Research.jpg,nolink,25x25,Research);7||
|Starspawn|&amp;ref(Nation/R_UW-Fort.jpg,nolink,25x25,Underwater Fortress);|&amp;ref(Spell/P_Astral.jpg,nolink,25x25,Astral);1&amp;ref(Spell/P_Holy.jpg,nolink,25x25,Holy);2|&amp;ref(Spell/P_Water.jpg,nolink,25x25,Water);&amp;ref(Spell/P_Earth.jpg,nolink,25x25,Earth);&amp;ref(Spell/P_Astral.jpg,nolink,25x25,Astral);&amp;ref(Spell/P_Death.jpg,nolink,25x25,Death);+1:100%|&amp;ref(Spell/P_Research.jpg,nolink,25x25,Research);9|&amp;ref(Nation/Sacred.jpg,nolink,25x25,Sacred);|
|Starspawn|&amp;ref(Nation/R_Capital.jpg,nolink,25x25,National Capital);|&amp;ref(Spell/P_Water.jpg,nolink,25x25,Water);1&amp;ref(Spell/P_Astral.jpg,nolink,25x25,Astral);3|&amp;ref(Spell/P_Water.jpg,nolink,25x25,Water);&amp;ref(Spell/P_Earth.jpg,nolink,25x25,Earth);&amp;ref(Spell/P_Astral.jpg,nolink,25x25,Astral);&amp;ref(Spell/P_Death.jpg,nolink,25x25,Death);+1:100%&amp;br;&amp;ref(Spell/P_Water.jpg,nolink,25x25,Water);&amp;ref(Spell/P_Earth.jpg,nolink,25x25,Earth);&amp;ref(Spell/P_Astral.jpg,nolink,25x25,Astral);&amp;ref(Spell/P_Death.jpg,nolink,25x25,Death);+1:100%&amp;br;&amp;ref(Spell/P_Water.jpg,nolink,25x25,Water);&amp;ref(Spell/P_Earth.jpg,nolink,25x25,Earth);&amp;ref(Spell/P_Astral.jpg,nolink,25x25,Astral);&amp;ref(Spell/P_Death.jpg,nolink,25x25,Death);+1:10%|&amp;ref(Spell/P_Research.jpg,nolink,25x25,Research);17+||
***固有呪文
なし
***固有アイテム
なし
**聖職
***支配圏特殊効果
なし
***聖職者特殊能力
なし
</v>
      </c>
    </row>
    <row r="67" spans="1:29" x14ac:dyDescent="0.15">
      <c r="A67" t="s">
        <v>2969</v>
      </c>
      <c r="B67" t="s">
        <v>3018</v>
      </c>
      <c r="C67" t="s">
        <v>3019</v>
      </c>
      <c r="D67" t="s">
        <v>3093</v>
      </c>
      <c r="E67" s="10" t="s">
        <v>12423</v>
      </c>
      <c r="F67" s="10" t="s">
        <v>12424</v>
      </c>
      <c r="L67" t="s">
        <v>12425</v>
      </c>
      <c r="M67" t="s">
        <v>12426</v>
      </c>
      <c r="N67" t="s">
        <v>12427</v>
      </c>
      <c r="O67">
        <v>3</v>
      </c>
      <c r="P67">
        <v>3</v>
      </c>
      <c r="S67">
        <v>500</v>
      </c>
      <c r="U67">
        <v>400</v>
      </c>
      <c r="W67" t="s">
        <v>12428</v>
      </c>
      <c r="X67" t="s">
        <v>12429</v>
      </c>
      <c r="Z67" t="str">
        <f t="shared" ref="Z67:Z96" si="5">IF(B67&lt;&gt;"",CONCATENATE("|BGCOLOR(#FDFDFD):[[&amp;ref(",SUBSTITUTE(SUBSTITUTE(B67," ","-"),"å","a"),".jpg,nolink,50x65,",B67&amp;", "&amp;C67,");&gt;./",SUBSTITUTE(B67,"å","a"),"]]"),"|")</f>
        <v>|BGCOLOR(#FDFDFD):[[&amp;ref(Pelagia.jpg,nolink,50x65,Pelagia, Triton Kings);&gt;./Pelagia]]</v>
      </c>
      <c r="AA67" t="str">
        <f t="shared" ca="1" si="4"/>
        <v>|BGCOLOR(#F0F8FF):[[''Pelagia''&gt;./Pelagia]]</v>
      </c>
      <c r="AB67"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|BGCOLOR(#FAEBD7):[[''Xibalba''&gt;./Xibalba]]|BGCOLOR(#FAEBD7):[[''Phlegra''&gt;./Phlegra]]|BGCOLOR(#FAEBD7):[[''Phaeacia''&gt;./Phaeacia]]|BGCOLOR(#F0F8FF):[[''Atlantis''&gt;./Atlantis]]|BGCOLOR(#F0F8FF):[[''R'lyeh''&gt;./R'lyeh]]|
|BGCOLOR(#FDFDFD):[[&amp;ref(Xibalba.jpg,nolink,50x65,Xibalba, Flooded Caves);&gt;./Xibalba]]|BGCOLOR(#FDFDFD):[[&amp;ref(Phlegra.jpg,nolink,50x65,Phlegra, Deformed Giants);&gt;./Phlegra]]|BGCOLOR(#FDFDFD):[[&amp;ref(Phaeacia.jpg,nolink,50x65,Phaeacia, Isle of the Dark Ships);&gt;./Phaeacia]]|BGCOLOR(#FDFDFD):[[&amp;ref(Atlantis.jpg,nolink,50x65,Atlantis, Kings of the Deep);&gt;./Atlantis]]|BGCOLOR(#FDFDFD):[[&amp;ref(R'lyeh.jpg,nolink,50x65,R'lyeh, Fallen Star);&gt;./R'lyeh]]|
|BGCOLOR(#F0F8FF):[[''Pelagia''&gt;./Pelagia]]</v>
      </c>
      <c r="AC67" t="str">
        <f ca="1">CONCATENATE("*",B67,", ",C67,CHAR(10),E67,CHAR(10),"**国勢",CHAR(10),"|種族|",F67,"|",CHAR(10),"|経済|",G67,"|",CHAR(10),"|気候|",IF(H67&lt;&gt;"",REPT(SUBSTITUTE(SUBSTITUTE(LEFT(H67,4),"Heat","&amp;ref(Spell/S_Heat.jpg,nolink,25x25,Heat);"),"Cold","&amp;ref(Spell/S_Cold.jpg,nolink,25x25,Cold);"),RIGHT(H67,1)),""),"|",CHAR(10),"|祝福|",SUBSTITUTE(SUBSTITUTE(SUBSTITUTE(SUBSTITUTE(SUBSTITUTE(SUBSTITUTE(SUBSTITUTE(SUBSTITUTE(J67,"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67&amp;" "&amp;B67&amp;" 指揮官 S",Troops!$A:$A,0)&amp;":AJ"&amp;MATCH(A67&amp;" "&amp;B67&amp;" 指揮官 E",Troops!$A:$A,0))),myConcat(INDIRECT("Troops!AJ"&amp;MATCH(A67&amp;" "&amp;B67&amp;" 指揮官 S",Troops!$A:$A,0)))),CHAR(10),"***兵士",CHAR(10),"|名称|種別|コスト|&gt;|雇用条件|指揮枠|行軍|",CHAR(10),IFERROR(myConcat(INDIRECT("Troops!AJ"&amp;MATCH(A67&amp;" "&amp;B67&amp;" 兵士 S",Troops!$A:$A,0)&amp;":AJ"&amp;MATCH(A67&amp;" "&amp;B67&amp;" 兵士 E",Troops!$A:$A,0))),myConcat(INDIRECT("Troops!AJ"&amp;MATCH(A67&amp;" "&amp;B67&amp;" 指揮官 S",Troops!$A:$A,0)))),"**守備隊",CHAR(10),"|種別|指揮官|兵士|備考|",CHAR(10),IFERROR(myConcat(INDIRECT("Defence!H"&amp;MATCH(A67&amp;" "&amp;B67&amp;" S",Defence!$A:$A,0)&amp;":H"&amp;MATCH(A67&amp;" "&amp;B67&amp;" E",Defence!$A:$A,0))),myConcat(INDIRECT("Defence!H"&amp;MATCH(A67&amp;" "&amp;B67&amp;" S",Defence!$A:$A,0)))),CHAR(10),"**建造物",CHAR(10),"***首都要塞",CHAR(10),"|名称|管理力|指揮官雇用|兵士雇用|食糧庫|守備隊倍率|防壁強度|",CHAR(10),VLOOKUP(L67,Fort!$D:$M,10,FALSE),CHAR(10),"***陸上要塞",CHAR(10),"|名称|建造費|工期|管理力|指揮官雇用|兵士雇用|食糧庫|守備隊倍率|防壁強度|",CHAR(10),IF(R67="",IFERROR(myConcat(INDIRECT("Fort!N"&amp;MATCH(M67&amp;"1",Fort!$A:$A,0)&amp;":N"&amp;MATCH(M67&amp;O67,Fort!$A:$A,0))),myConcat(INDIRECT("Fort!N"&amp;MATCH(N67&amp;"1",Fort!$A:$A,0)))),IFERROR(myConcat(INDIRECT("Fort!O"&amp;MATCH(M67&amp;"1",Fort!$A:$A,0)&amp;":O"&amp;MATCH(M67&amp;O67,Fort!$A:$A,0))),myConcat(INDIRECT("Fort!O"&amp;MATCH(N67&amp;"1",Fort!$A:$A,0))))),CHAR(10),"***水中要塞",CHAR(10),IF(R67="",IFERROR("|名称|建造費|工期|管理力|指揮官雇用|兵士雇用|食糧庫|守備隊倍率|防壁強度|"&amp;CHAR(10)&amp;IFERROR(myConcat(INDIRECT("Fort!N"&amp;MATCH(N67&amp;"1",Fort!$A:$A,0)&amp;":N"&amp;MATCH(N67&amp;P67,Fort!$A:$A,0))),myConcat(INDIRECT("Fort!N"&amp;MATCH(N67&amp;"1",Fort!$A:$A,0)))),"建造不可"),IFERROR("|名称|建造費|工期|管理力|指揮官雇用|兵士雇用|食糧庫|守備隊倍率|防壁強度|"&amp;CHAR(10)&amp;IFERROR(myConcat(INDIRECT("Fort!O"&amp;MATCH(N67&amp;"1",Fort!$A:$A,0)&amp;":O"&amp;MATCH(N67&amp;P67,Fort!$A:$A,0))),myConcat(INDIRECT("Fort!O"&amp;MATCH(N67&amp;"1",Fort!$A:$A,0)))),"建造不可")),CHAR(10),"***研究所と寺院",CHAR(10),"|設備|費用|特殊効果|",CHAR(10),"|研究所|",IF(S67&lt;&gt;500,"''"&amp;S67&amp;"''",S67),"|",T67,"|",CHAR(10),"|寺院|",IF(U67&lt;&gt;400,"''"&amp;U67&amp;"''",U67),"|",V67,"|",CHAR(10),"**魔法",CHAR(10),"***魔法資源",CHAR(10),"|魔法土地|",W67,"|",CHAR(10),"|宝石収入|",SUBSTITUTE(SUBSTITUTE(SUBSTITUTE(SUBSTITUTE(SUBSTITUTE(SUBSTITUTE(SUBSTITUTE(SUBSTITUTE(X67,"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Slave);"),"|",CHAR(10),"|特殊機能|",Y67,"|",CHAR(10),"***魔法技能",CHAR(10),"|名称|雇用|固定魔力|変動魔力|研究力|特殊能力|",CHAR(10),IFERROR(myConcat(INDIRECT("MagicSkill!AM"&amp;MATCH(A67&amp;" "&amp;B67&amp;" S",MagicSkill!$A:$A,0)&amp;":AM"&amp;MATCH(A67&amp;" "&amp;B67&amp;" E",MagicSkill!$A:$A,0))),myConcat(INDIRECT("MagicSkill!AM"&amp;MATCH(A67&amp;" "&amp;B67&amp;" S",MagicSkill!$A:$A,0)))),CHAR(10),"***固有呪文",CHAR(10),IFERROR(CHAR(10)&amp;"|領域|名称|主系統|副系統|消費|使用場面|簡易分類|"&amp;CHAR(10)&amp;IFERROR(myConcat(INDIRECT("NationalSpellWork!E"&amp;MATCH(A67&amp;" "&amp;B67&amp;" S",NationalSpellWork!$A:$A,0)&amp;":E"&amp;MATCH(A67&amp;" "&amp;B67&amp;" E",NationalSpellWork!$A:$A,0))),myConcat(INDIRECT("NationalSpellWork!E"&amp;MATCH(A67&amp;" "&amp;B67&amp;" S",NationalSpellWork!$A:$A,0)))),"なし"),CHAR(10),"***固有アイテム",CHAR(10),IFERROR(IFERROR(myConcat(INDIRECT("NationalItemWork!E"&amp;MATCH(A67&amp;" "&amp;B67&amp;" S",NationalItemWork!$A:$A,0)&amp;":E"&amp;MATCH(A67&amp;" "&amp;B67&amp;" E",NationalItemWork!$A:$A,0))),myConcat(INDIRECT("NationalItemWork!E"&amp;MATCH(A67&amp;" "&amp;B67&amp;" S",NationalItemWork!$A:$A,0)))),"なし"),CHAR(10),"**聖職",CHAR(10),"***支配圏特殊効果",CHAR(10),IF(I67&lt;&gt;"",I67,"なし"),CHAR(10),"***聖職者特殊能力",CHAR(10),IF(K67&lt;&gt;"",K67,"なし"),CHAR(10))</f>
        <v xml:space="preserve">*Pelagia, Triton Kings
Pelagiaは、海中に形成された最初の王国でした。
それは、鰭のような足を持つ人型種族、Tritonの国です。
強大なるTritonの聖王に統治され、この国は海の大部分を支配しました。
海の深みを粉砕した破滅的な事件の後、Pelagiaは素早く回復しました。
R'lyehは破壊され、奇妙な種族の下で再建され、AtlantisはそのBasalt Cityが倒壊し、彼らの王が壊れた柱の下に埋もれたことで、かつての力の多くを失いました。
一方で、Pelagiaは深海に決して依存しておらず、そのため落ちた星は彼らの住処に影響を及ぼしませんでした。
Triton王国は生き延び、進化しました。
初期の時代のTriton Kingは、その聖職者としての権限の多くを失いました。
彼らは今も尊重されていますが、神聖な存在として崇拝されることはなく、彼らはその下等な親類から離れました。
現在、彼らの統治は名ばかりのもので、内省し、海の神秘を会得しようと試みています。
王国の部族間の境界は時と共に薄れていき、Shark部族とTurtle部族は、今ではより大きなPelagia文化の一部となりました。
Berytosの滅亡後、Mermanとその沿岸部の貿易商は他の取引先を見つけましたが、彼らは今でもPelagiaの経済の重要な部分で、また彼らは海に青銅を齎しました。
現在、Pelagiaの兵士たちは初期の時代の粗雑な防具を捨て、輝く青銅の鎧を着て戦います。
BerytosやTherodosとの過去の接触は、Telkhineの秘密や伝説に対する関心をそそりました。
Therodosの最終的な安息により、Telkhineの秘密は、Pelagiaの賢者たちが利用できるものとなりました。
**国勢
|種族|トリトン、マーマン|
|経済||
|気候||
|祝福||
**正規軍
***指揮官
|名称|種別|コスト|&gt;|雇用条件|指揮能力|行軍|
|BGCOLOR(#F5F5F5):Merman Scout|斥候|&amp;ref(Nation/C_Gold.jpg,nolink,25x25,Gold);25&amp;ref(Nation/C_Resource.jpg,nolink,25x25,Resource);4&amp;ref(Nation/C_Command.jpg,nolink,25x25,Commander Point);1|&amp;ref(Nation/R_UW-Fort.jpg,nolink,25x25,Underwater Fortress);|||18&amp;ref(Nation/Amphibian.jpg,nolink,25x25,Amphibian);|
|~|&gt;|&gt;|&gt;|&gt;|&gt;|BGCOLOR(#F5F5F5):水陸両棲の斥候。海を通れるが森や山は苦手で陸では少し遅い|
|BGCOLOR(#F5F5F5):Wave Lord|指揮官|&amp;ref(Nation/C_Gold.jpg,nolink,25x25,Gold);40&amp;ref(Nation/C_Resource.jpg,nolink,25x25,Resource);21&amp;ref(Nation/C_Command.jpg,nolink,25x25,Commander Point);1|&amp;ref(Nation/R_UW-Fort.jpg,nolink,25x25,Underwater Fortress);||&amp;ref(Nation/Squad.jpg,nolink,25x25,Squad);2&amp;ref(Nation/LivingLead.jpg,nolink,25x25,Leadership);60|16&amp;ref(Nation/Amphibian.jpg,nolink,25x25,Amphibian);|
|~|&gt;|&gt;|&gt;|&gt;|&gt;|BGCOLOR(#F5F5F5):水陸両棲の指揮官。魔法に頼らず陸に出られる|
|BGCOLOR(#F5F5F5):Pelagian Captain|指揮官|&amp;ref(Nation/C_Gold.jpg,nolink,25x25,Gold);40&amp;ref(Nation/C_Resource.jpg,nolink,25x25,Resource);26&amp;ref(Nation/C_Command.jpg,nolink,25x25,Commander Point);1|&amp;ref(Nation/R_UW-Fort.jpg,nolink,25x25,Underwater Fortress);||&amp;ref(Nation/Squad.jpg,nolink,25x25,Squad);2&amp;ref(Nation/LivingLead.jpg,nolink,25x25,Leadership);60|14&amp;ref(Nation/Aquatic.jpg,nolink,25x25,Aquatic);|
|~|&gt;|&gt;|&gt;|&gt;|&gt;|BGCOLOR(#F5F5F5):水棲の指揮官。自力では海を離れられない|
|BGCOLOR(#F5F5F5):Amber Clan Noble|指揮官|&amp;ref(Nation/C_Gold.jpg,nolink,25x25,Gold);80&amp;ref(Nation/C_Resource.jpg,nolink,25x25,Resource);36&amp;ref(Nation/C_Command.jpg,nolink,25x25,Commander Point);1|&amp;ref(Nation/R_UW-Fort.jpg,nolink,25x25,Underwater Fortress);||&amp;ref(Nation/Squad.jpg,nolink,25x25,Squad);3&amp;ref(Nation/LivingLead.jpg,nolink,25x25,Leadership);80|14&amp;ref(Nation/Aquatic.jpg,nolink,25x25,Aquatic);|
|~|&gt;|&gt;|&gt;|&gt;|&gt;|BGCOLOR(#F5F5F5):水棲の上位指揮官。ほぼ海戦用だが指揮能力は高め|
|BGCOLOR(#F5F5F5):Merman Priest|聖職者&amp;ref(Nation/Sacred.jpg,nolink,25x25,Sacred);|&amp;ref(Nation/C_Gold.jpg,nolink,25x25,Gold);45&amp;ref(Nation/C_Resource.jpg,nolink,25x25,Resource);1&amp;ref(Nation/C_Command.jpg,nolink,25x25,Commander Point);1|&amp;ref(Nation/R_UW-Fort.jpg,nolink,25x25,Underwater Fortress);&amp;ref(Nation/R_Coast-Fort.jpg,nolink,25x25,Coastal Fortress);|&amp;ref(Spell/P_Holy.jpg,nolink,25x25,Temple Needed);|&amp;ref(Nation/Squad.jpg,nolink,25x25,Squad);1&amp;ref(Nation/LivingLead.jpg,nolink,25x25,Leadership);10|18&amp;ref(Nation/Amphibian.jpg,nolink,25x25,Amphibian);|
|~|&gt;|&gt;|&gt;|&gt;|&gt;|BGCOLOR(#F5F5F5):レベル1の聖職者。陸での任務も無理なくこなす|
|BGCOLOR(#F5F5F5):Pelagian Mermage|魔術師|&amp;ref(Nation/C_Gold.jpg,nolink,25x25,Gold);95&amp;ref(Nation/C_Resource.jpg,nolink,25x25,Resource);1&amp;ref(Nation/C_Command.jpg,nolink,25x25,Commander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Leadership);10|10&amp;ref(Nation/Amphibian.jpg,nolink,25x25,Amphibian);|
|~|&gt;|&gt;|&gt;|&gt;|&gt;|BGCOLOR(#F5F5F5):水などの魔法技能を持つ。自力で海を離れられる|
|BGCOLOR(#F5F5F5):Pelagian Mystic|魔術師|&amp;ref(Nation/C_Gold.jpg,nolink,25x25,Gold);130&amp;ref(Nation/C_Resource.jpg,nolink,25x25,Resource);3&amp;ref(Nation/C_Command.jpg,nolink,25x25,Commander Point);4|&amp;ref(Nation/R_UW-Fort.jpg,nolink,25x25,Underwater Fortress);|&amp;ref(Spell/P_Research.jpg,nolink,25x25,Lab Needed);|&amp;ref(Nation/Squad.jpg,nolink,25x25,Squad);1&amp;ref(Nation/LivingLead.jpg,nolink,25x25,Leadership);10&amp;ref(Nation/MagicLead.jpg,nolink,25x25,Magic Leadership);20+|16&amp;ref(Nation/Amphibian.jpg,nolink,25x25,Amphibian);|
|~|&gt;|&gt;|&gt;|&gt;|&gt;|BGCOLOR(#F5F5F5):風水地などの魔法技能を持つ。研究が得意|
|BGCOLOR(#F5F5F5):Amber Clan Priest|聖職者&amp;ref(Nation/Sacred.jpg,nolink,25x25,Sacred);|&amp;ref(Nation/C_Gold.jpg,nolink,25x25,Gold);65&amp;ref(Nation/C_Resource.jpg,nolink,25x25,Resource);2&amp;ref(Nation/C_Command.jpg,nolink,25x25,Commander Point);1|&amp;ref(Nation/R_UW-Fort.jpg,nolink,25x25,Underwater Fortress);|&amp;ref(Spell/P_Holy.jpg,nolink,25x25,Temple Needed);|&amp;ref(Nation/Squad.jpg,nolink,25x25,Squad);2&amp;ref(Nation/LivingLead.jpg,nolink,25x25,Leadership);40|18&amp;ref(Nation/Aquatic.jpg,nolink,25x25,Aquatic);|
|~|&gt;|&gt;|&gt;|&gt;|&gt;|BGCOLOR(#F5F5F5):レベル1の聖職者。指揮もできるが海からは出られない|
|BGCOLOR(#F5F5F5):Amber Clan Mage|魔術師|&amp;ref(Nation/C_Gold.jpg,nolink,25x25,Gold);185&amp;ref(Nation/C_Resource.jpg,nolink,25x25,Resource);1&amp;ref(Nation/C_Command.jpg,nolink,25x25,Commander Point);2|&amp;ref(Nation/R_UW-Fort.jpg,nolink,25x25,Underwater Fortress);|&amp;ref(Spell/P_Research.jpg,nolink,25x25,Lab Needed);|&amp;ref(Nation/Squad.jpg,nolink,25x25,Squad);2&amp;ref(Nation/LivingLead.jpg,nolink,25x25,Leadership);45&amp;ref(Nation/MagicLead.jpg,nolink,25x25,Magic Leadership);20|16&amp;ref(Nation/Aquatic.jpg,nolink,25x25,Aquatic);|
|~|&gt;|&gt;|&gt;|&gt;|&gt;|BGCOLOR(#F5F5F5):水、火などの魔法技能を持つ。こちらも水棲|
|BGCOLOR(#F5F5F5):Pearl Clan Priest|聖職者&amp;ref(Nation/Sacred.jpg,nolink,25x25,Sacred);|&amp;ref(Nation/C_Gold.jpg,nolink,25x25,Gold);80&amp;ref(Nation/C_Resource.jpg,nolink,25x25,Resource);2&amp;ref(Nation/C_Command.jpg,nolink,25x25,Commander Point);2|&amp;ref(Nation/R_UW-Fort.jpg,nolink,25x25,Underwater Fortress);|&amp;ref(Spell/P_Holy.jpg,nolink,25x25,Temple Needed);|&amp;ref(Nation/Squad.jpg,nolink,25x25,Squad);2&amp;ref(Nation/LivingLead.jpg,nolink,25x25,Leadership);40|18&amp;ref(Nation/Aquatic.jpg,nolink,25x25,Aquatic);|
|~|&gt;|&gt;|&gt;|&gt;|&gt;|BGCOLOR(#F5F5F5):レベル2の聖職者。海からは出られない|
|BGCOLOR(#F5F5F5):Pearl Mage|魔術師|&amp;ref(Nation/C_Gold.jpg,nolink,25x25,Gold);175&amp;ref(Nation/C_Resource.jpg,nolink,25x25,Resource);1&amp;ref(Nation/C_Command.jpg,nolink,25x25,Commander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Leadership);25+|16&amp;ref(Nation/Aquatic.jpg,nolink,25x25,Aquatic);|
|~|&gt;|&gt;|&gt;|&gt;|&gt;|BGCOLOR(#F5F5F5):水、星などの魔法技能を持つ。真珠養殖が可能|
|BGCOLOR(#F5F5F5):Triton Prince|指揮官&amp;ref(Nation/Sacred.jpg,nolink,25x25,Sacred);|&amp;ref(Nation/C_Gold.jpg,nolink,25x25,Gold);200&amp;ref(Nation/C_Resource.jpg,nolink,25x25,Resource);32&amp;ref(Nation/C_Command.jpg,nolink,25x25,Commander Point);2|&amp;ref(Nation/R_UW-Fort.jpg,nolink,25x25,Underwater Fortress);|&amp;ref(Spell/P_Holy.jpg,nolink,25x25,Temple Needed);|&amp;ref(Nation/Squad.jpg,nolink,25x25,Squad);4&amp;ref(Nation/LivingLead.jpg,nolink,25x25,Leadership);120|18&amp;ref(Nation/Aquatic.jpg,nolink,25x25,Aquatic);|
|~|&gt;|&gt;|&gt;|&gt;|&gt;|BGCOLOR(#F5F5F5):最上位指揮官。水棲のため陸への対応には一手間かかる|
|BGCOLOR(#F5F5F5):Triton King|魔術師&amp;ref(Nation/Sacred.jpg,nolink,25x25,Sacred);|&amp;ref(Nation/C_Gold.jpg,nolink,25x25,Gold);390&amp;ref(Nation/C_Resource.jpg,nolink,25x25,Resource);7&amp;ref(Nation/C_Command.jpg,nolink,25x25,Commander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Leadership);30+|18&amp;ref(Nation/Aquatic.jpg,nolink,25x25,Aquatic);|
|~|&gt;|&gt;|&gt;|&gt;|&gt;|BGCOLOR(#F5F5F5):水などの魔法技能を持つ。水棲だが指揮も十分可能|
|BGCOLOR(#F5F5F5):Conqueror of the Closed Realm|聖職者&amp;ref(Nation/Sacred.jpg,nolink,25x25,Sacred);|&amp;ref(Nation/C_Gold.jpg,nolink,25x25,Gold);130&amp;ref(Nation/C_Resource.jpg,nolink,25x25,Resource);32&amp;ref(Nation/C_Command.jpg,nolink,25x25,Commander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Leadership);5+|14&amp;ref(Nation/Amphibian.jpg,nolink,25x25,Amphibian);|
|~|&gt;|&gt;|&gt;|&gt;|&gt;|BGCOLOR(#F5F5F5):レベル1の聖職者。魔法技能も持ち陸にも上がれる|
|BGCOLOR(#F5F5F5):Merman Commander|指揮官|&amp;ref(Nation/C_Gold.jpg,nolink,25x25,Gold);40&amp;ref(Nation/C_Resource.jpg,nolink,25x25,Resource);30&amp;ref(Nation/C_Command.jpg,nolink,25x25,Commander Point);1|&amp;ref(Nation/R_Coast-Fort.jpg,nolink,25x25,Coastal Fortress);||&amp;ref(Nation/Squad.jpg,nolink,25x25,Squad);2&amp;ref(Nation/LivingLead.jpg,nolink,25x25,Leadership);60|12&amp;ref(Nation/Amphibian.jpg,nolink,25x25,Amphibian);|
|~|&gt;|&gt;|&gt;|&gt;|&gt;|BGCOLOR(#F5F5F5):沿岸で出せる指揮官。装備はより陸戦向け|
|BGCOLOR(#F5F5F5):Daduchos|魔術師|&amp;ref(Nation/C_Gold.jpg,nolink,25x25,Gold);65&amp;ref(Nation/C_Resource.jpg,nolink,25x25,Resource);2&amp;ref(Nation/C_Command.jpg,nolink,25x25,Commander Point);4|&amp;ref(Nation/R_Coast-Fort.jpg,nolink,25x25,Coastal Fortress);|&amp;ref(Spell/P_Research.jpg,nolink,25x25,Lab Needed);&amp;ref(Spell/P_Holy.jpg,nolink,25x25,Temple Needed);|&amp;ref(Nation/Squad.jpg,nolink,25x25,Squad);1&amp;ref(Nation/LivingLead.jpg,nolink,25x25,Leadership);15&amp;ref(Nation/MagicLead.jpg,nolink,25x25,Magic Leadership);10+|16&amp;ref(Nation/Amphibian.jpg,nolink,25x25,Amphibian);|
|~|&gt;|&gt;|&gt;|&gt;|&gt;|BGCOLOR(#F5F5F5):火などの魔法技能を持つ。研究が得意|
***兵士
|名称|種別|コスト|&gt;|雇用条件|指揮枠|行軍|
|BGCOLOR(#F5F5F5):Merman|歩兵|&amp;ref(Nation/C_Gold.jpg,nolink,25x25,Gold);10&amp;ref(Nation/C_Resource.jpg,nolink,25x25,Resource);3&amp;ref(Nation/C_Recruitment.jpg,nolink,25x25,Recruitment Point);9|&amp;ref(Nation/R_UW-Fort.jpg,nolink,25x25,Underwater Fortress);||&amp;ref(Nation/LivingLead.jpg,nolink,25x25,Living);|16&amp;ref(Nation/Amphibian.jpg,nolink,25x25,Amphibian);|
|~|&gt;|&gt;|&gt;|&gt;|&gt;|BGCOLOR(#F5F5F5):網と珊瑚の槍を持つ軽歩兵。網で敵を捕らえ毒で始末する|
|BGCOLOR(#F5F5F5):Wave Warrior|歩兵|&amp;ref(Nation/C_Gold.jpg,nolink,25x25,Gold);13&amp;ref(Nation/C_Resource.jpg,nolink,25x25,Resource);20&amp;ref(Nation/C_Recruitment.jpg,nolink,25x25,Recruitment Point);16|&amp;ref(Nation/R_UW-Fort.jpg,nolink,25x25,Underwater Fortress);||&amp;ref(Nation/LivingLead.jpg,nolink,25x25,Living);|14&amp;ref(Nation/Amphibian.jpg,nolink,25x25,Amphibian);|
|~|&gt;|&gt;|&gt;|&gt;|&gt;|BGCOLOR(#F5F5F5):三叉矛を持つ歩兵。Mermanの中では戦闘技能が高いほう|
|BGCOLOR(#F5F5F5):Pelagian Militia|歩兵|&amp;ref(Nation/C_Gold.jpg,nolink,25x25,Gold);8&amp;ref(Nation/C_Resource.jpg,nolink,25x25,Resource);2&amp;ref(Nation/C_Recruitment.jpg,nolink,25x25,Recruitment Point);5|&amp;ref(Nation/R_UW-Fort.jpg,nolink,25x25,Underwater Fortress);||&amp;ref(Nation/LivingLead.jpg,nolink,25x25,Living);|12&amp;ref(Nation/Aquatic.jpg,nolink,25x25,Aquatic);|
|~|&gt;|&gt;|&gt;|&gt;|&gt;|BGCOLOR(#F5F5F5):珊瑚の槍を持つ民兵。他の民兵よりは戦闘技能や士気は高め|
|BGCOLOR(#F5F5F5):Pelagian Soldier|歩兵|&amp;ref(Nation/C_Gold.jpg,nolink,25x25,Gold);10&amp;ref(Nation/C_Resource.jpg,nolink,25x25,Resource);21&amp;ref(Nation/C_Recruitment.jpg,nolink,25x25,Recruitment Point);9|&amp;ref(Nation/R_UW-Fort.jpg,nolink,25x25,Underwater Fortress);||&amp;ref(Nation/LivingLead.jpg,nolink,25x25,Living);|14&amp;ref(Nation/Aquatic.jpg,nolink,25x25,Aquatic);|
|~|&gt;|&gt;|&gt;|&gt;|&gt;|BGCOLOR(#F5F5F5):短三叉矛と盾を持つ歩兵。値段の割に優秀だが陸には上がれない|
|BGCOLOR(#F5F5F5):Coral Clan Hoplite|歩兵|&amp;ref(Nation/C_Gold.jpg,nolink,25x25,Gold);13&amp;ref(Nation/C_Resource.jpg,nolink,25x25,Resource);27&amp;ref(Nation/C_Recruitment.jpg,nolink,25x25,Recruitment Point);16|&amp;ref(Nation/R_UW-Fort.jpg,nolink,25x25,Underwater Fortress);||&amp;ref(Nation/LivingLead.jpg,nolink,25x25,Living);|12&amp;ref(Nation/Aquatic.jpg,nolink,25x25,Aquatic);|
|~|&gt;|&gt;|&gt;|&gt;|&gt;|BGCOLOR(#F5F5F5):珊瑚の長槍と盾を持つ重歩兵。密集した隊列を組む|
|BGCOLOR(#F5F5F5):Amber Clan Guard|歩兵|&amp;ref(Nation/C_Gold.jpg,nolink,25x25,Gold);14&amp;ref(Nation/C_Resource.jpg,nolink,25x25,Resource);35&amp;ref(Nation/C_Recruitment.jpg,nolink,25x25,Recruitment Point);18|&amp;ref(Nation/R_UW-Fort.jpg,nolink,25x25,Underwater Fortress);||&amp;ref(Nation/LivingLead.jpg,nolink,25x25,Living);|12&amp;ref(Nation/Aquatic.jpg,nolink,25x25,Aquatic);|
|~|&gt;|&gt;|&gt;|&gt;|&gt;|BGCOLOR(#F5F5F5):短三叉矛と盾を持つ重歩兵。戦闘技能が向上している|
|BGCOLOR(#F5F5F5):Knight of the Deeps|騎兵&amp;ref(Nation/Sacred.jpg,nolink,25x25,Sacred);|&amp;ref(Nation/C_Gold.jpg,nolink,25x25,Gold);40&amp;ref(Nation/C_Resource.jpg,nolink,25x25,Resource);7&amp;ref(Nation/C_Recruitment.jpg,nolink,25x25,Recruitment Point);48|&amp;ref(Nation/R_Capital.jpg,nolink,25x25,National Capital);|&amp;ref(Spell/P_Holy.jpg,nolink,25x25,Temple Needed);|&amp;ref(Nation/LivingLead.jpg,nolink,25x25,Living);|16&amp;ref(Nation/Aquatic.jpg,nolink,25x25,Aquatic);|
|~|&gt;|&gt;|&gt;|&gt;|&gt;|BGCOLOR(#F5F5F5):槍、突撃槍、盾を持つ重騎兵。海中での戦いでは頼りになる|
|BGCOLOR(#F5F5F5):Champion of the Closed Realm|歩兵&amp;ref(Nation/Sacred.jpg,nolink,25x25,Sacred);|&amp;ref(Nation/C_Gold.jpg,nolink,25x25,Gold);23&amp;ref(Nation/C_Resource.jpg,nolink,25x25,Resource);30&amp;ref(Nation/C_Recruitment.jpg,nolink,25x25,Recruitment Point);27|&amp;ref(Nation/R_Capital.jpg,nolink,25x25,National Capital);|&amp;ref(Spell/P_Holy.jpg,nolink,25x25,Temple Needed);|&amp;ref(Nation/LivingLead.jpg,nolink,25x25,Living);|12&amp;ref(Nation/Amphibian.jpg,nolink,25x25,Amphibian);|
|~|&gt;|&gt;|&gt;|&gt;|&gt;|BGCOLOR(#F5F5F5):小剣と盾を持つ歩兵。鉄製装備であり陸戦を想定されている|
|BGCOLOR(#F5F5F5):Merman Hoplite|歩兵|&amp;ref(Nation/C_Gold.jpg,nolink,25x25,Gold);13&amp;ref(Nation/C_Resource.jpg,nolink,25x25,Resource);29&amp;ref(Nation/C_Recruitment.jpg,nolink,25x25,Recruitment Point);16|&amp;ref(Nation/R_Coast-Fort.jpg,nolink,25x25,Coastal Fortress);||&amp;ref(Nation/LivingLead.jpg,nolink,25x25,Living);|10&amp;ref(Nation/Amphibian.jpg,nolink,25x25,Amphibian);|
|~|&gt;|&gt;|&gt;|&gt;|&gt;|BGCOLOR(#F5F5F5):長槍と丸盾を持つ重歩兵。海中の精鋭ほどの技量はない|
|BGCOLOR(#F5F5F5):Apostate of the Closed Realm|歩兵|&amp;ref(Nation/C_Gold.jpg,nolink,25x25,Gold);15&amp;ref(Nation/C_Resource.jpg,nolink,25x25,Resource);21&amp;ref(Nation/C_Recruitment.jpg,nolink,25x25,Recruitment Point);21|&amp;ref(Nation/R_Coast-Fort.jpg,nolink,25x25,Coastal Fortress);|&amp;ref(Spell/P_Holy.jpg,nolink,25x25,Temple Needed);|&amp;ref(Nation/LivingLead.jpg,nolink,25x25,Living);|12&amp;ref(Nation/Amphibian.jpg,nolink,25x25,Amphibian);|
|~|&gt;|&gt;|&gt;|&gt;|&gt;|BGCOLOR(#F5F5F5):小剣、投槍、盾を持つ歩兵。戦闘技能は高いが装備が中途半端|
|BGCOLOR(#F5F5F5):Hippocampus|魔獣|&amp;ref(Nation/C_Gold.jpg,nolink,25x25,Gold);0&amp;ref(Nation/C_Resource.jpg,nolink,25x25,Resource);1&amp;ref(Nation/C_Recruitment.jpg,nolink,25x25,Recruitment Point);2|&amp;ref(Nation/Dominion-Monster-Summoner.jpg,nolink,25x25,Dominion Monster Summoner (Free));||&amp;ref(Nation/LivingLead.jpg,nolink,25x25,Living);&amp;ref(Nation/Animal.jpg,nolink,25x25,Animal);&amp;ref(Nation/Undisciplined.jpg,nolink,25x25,Undisciplined);|20&amp;ref(Nation/Aquatic.jpg,nolink,25x25,Aquatic);|
|~|&gt;|&gt;|&gt;|&gt;|&gt;|BGCOLOR(#F5F5F5):水棲の一角獣。強くはないが角は魔法武器扱い|
**守備隊
|種別|指揮官|兵士|備考|
|水中下位|Pelagian Captain|Pelagian Militia:10　Pelagian Militia:10|Militiaはどちらも槍装備|
|水中上位|Triton Prince|Pelagian Soldier:10　Merman:10||
|陸上下位|Merman Commander|Merman:10　Merman Hoplite:5||
|陸上上位|Merman Priest|Merman Hoplite:10||
|水中要塞|Pelagian Captain|Pelagian Soldier:10||
|陸上要塞|Captain|Archer:10||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|名称|建造費|工期|管理力|指揮官雇用|兵士雇用|食糧庫|守備隊倍率|防壁強度|
|Rock Walls|600|5|15|+0|+50%|100|1|100|
|Fortress|300|2|30|+1|+75%|500|2|250|
|Castle|300|2|45|+1|+100%|1500|3|500|
***研究所と寺院
|設備|費用|特殊効果|
|研究所|500||
|寺院|400||
**魔法
***魔法資源
|魔法土地|Palace of Pearls|
|宝石収入|&amp;ref(Spell/V_Water.jpg,nolink,25x25,Water Gem);4&amp;ref(Spell/V_Nature.jpg,nolink,25x25,Nature Gem);1|
|特殊機能||
***魔法技能
|名称|雇用|固定魔力|変動魔力|研究力|特殊能力|
|Merman Priest|&amp;ref(Nation/R_UW-Fort.jpg,nolink,25x25,Underwater Fortress);&amp;ref(Nation/R_Coast-Fort.jpg,nolink,25x25,Coastal Fortress);|&amp;ref(Spell/P_Holy.jpg,nolink,25x25,Holy);1|||&amp;ref(Nation/Sacred.jpg,nolink,25x25,Sacred);|
|Pelagian Mermage|&amp;ref(Nation/R_UW-Fort.jpg,nolink,25x25,Underwater Fortress);|&amp;ref(Spell/P_Water.jpg,nolink,25x25,Water);1|&amp;ref(Spell/P_Air.jpg,nolink,25x25,Air);&amp;ref(Spell/P_Water.jpg,nolink,25x25,Water);&amp;ref(Spell/P_Earth.jpg,nolink,25x25,Earth);&amp;ref(Spell/P_Nature.jpg,nolink,25x25,Nature);+1:;100%|&amp;ref(Spell/P_Research.jpg,nolink,25x25,Research);9||
|Pelagian Mystic|&amp;ref(Nation/R_UW-Fort.jpg,nolink,25x25,Underwater Fortress);|&amp;ref(Spell/P_Air.jpg,nolink,25x25,Air);1&amp;ref(Spell/P_Water.jpg,nolink,25x25,Water);1&amp;ref(Spell/P_Earth.jpg,nolink,25x25,Earth);1|&amp;ref(Spell/P_Air.jpg,nolink,25x25,Air);&amp;ref(Spell/P_Water.jpg,nolink,25x25,Water);&amp;ref(Spell/P_Earth.jpg,nolink,25x25,Earth);&amp;ref(Spell/P_Astral.jpg,nolink,25x25,Astral);+1:100%|&amp;ref(Spell/P_Research.jpg,nolink,25x25,Research);15|&amp;ref(Nation/Adept-Researcher.jpg,nolink,25x25,Adept Researcher (+2));|
|Amber Clan Priest|&amp;ref(Nation/R_UW-Fort.jpg,nolink,25x25,Underwater Fortress);|&amp;ref(Spell/P_Holy.jpg,nolink,25x25,Holy);1|||&amp;ref(Nation/Sacred.jpg,nolink,25x25,Sacred);|
|Amber Clan Mage|&amp;ref(Nation/R_UW-Fort.jpg,nolink,25x25,Underwater Fortress);|&amp;ref(Spell/P_Fire.jpg,nolink,25x25,Fire);1&amp;ref(Spell/P_Water.jpg,nolink,25x25,Water);2|&amp;ref(Spell/P_Water.jpg,nolink,25x25,Water);&amp;ref(Spell/P_Earth.jpg,nolink,25x25,Earth);&amp;ref(Spell/P_Nature.jpg,nolink,25x25,Nature);+1:100%|&amp;ref(Spell/P_Research.jpg,nolink,25x25,Research);13||
|Pearl Clan Priest|&amp;ref(Nation/R_UW-Fort.jpg,nolink,25x25,Underwater Fortress);|&amp;ref(Spell/P_Holy.jpg,nolink,25x25,Holy);2|||&amp;ref(Nation/Sacred.jpg,nolink,25x25,Sacred);|
|Pearl Mage|&amp;ref(Nation/R_UW-Fort.jpg,nolink,25x25,Underwater Fortress);|&amp;ref(Spell/P_Water.jpg,nolink,25x25,Water);2&amp;ref(Spell/P_Astral.jpg,nolink,25x25,Astral);1|&amp;ref(Spell/P_Air.jpg,nolink,25x25,Air);&amp;ref(Spell/P_Water.jpg,nolink,25x25,Water);&amp;ref(Spell/P_Astral.jpg,nolink,25x25,Astral);&amp;ref(Spell/P_Nature.jpg,nolink,25x25,Nature);+1:100%|&amp;ref(Spell/P_Research.jpg,nolink,25x25,Research);13|&amp;ref(Nation/Pearl-Cultivator.jpg,nolink,25x25,Pearl Cultivator (3));|
|Triton King|&amp;ref(Nation/R_Capital.jpg,nolink,25x25,National Capital);|&amp;ref(Spell/P_Water.jpg,nolink,25x25,Water);4|&amp;ref(Spell/P_Air.jpg,nolink,25x25,Air);&amp;ref(Spell/P_Astral.jpg,nolink,25x25,Astral);&amp;ref(Spell/P_Nature.jpg,nolink,25x25,Nature);+1:100%&amp;br;&amp;ref(Spell/P_Air.jpg,nolink,25x25,Air);&amp;ref(Spell/P_Astral.jpg,nolink,25x25,Astral);&amp;ref(Spell/P_Nature.jpg,nolink,25x25,Nature);+1:100%&amp;br;&amp;ref(Spell/P_Air.jpg,nolink,25x25,Air);&amp;ref(Spell/P_Water.jpg,nolink,25x25,Water);&amp;ref(Spell/P_Astral.jpg,nolink,25x25,Astral);&amp;ref(Spell/P_Nature.jpg,nolink,25x25,Nature);+1:10%|&amp;ref(Spell/P_Research.jpg,nolink,25x25,Research);17+|&amp;ref(Nation/Pearl-Cultivator.jpg,nolink,25x25,Pearl Cultivator (4));&amp;ref(Nation/Sacred.jpg,nolink,25x25,Sacred);|
|Conqueror of the Closed Realm|&amp;ref(Nation/R_Capital.jpg,nolink,25x25,National Capital);|&amp;ref(Spell/P_Holy.jpg,nolink,25x25,Holy);1|&amp;ref(Spell/P_Air.jpg,nolink,25x25,Air);&amp;ref(Spell/P_Earth.jpg,nolink,25x25,Earth);&amp;ref(Spell/P_Astral.jpg,nolink,25x25,Astral);+1:100%|&amp;ref(Spell/P_Research.jpg,nolink,25x25,Research);7|&amp;ref(Nation/Sacred.jpg,nolink,25x25,Sacred);|
|Daduchos|&amp;ref(Nation/R_Coast-Fort.jpg,nolink,25x25,Coastal Fortress);|&amp;ref(Spell/P_Fire.jpg,nolink,25x25,Fire);1|&amp;ref(Spell/P_Air.jpg,nolink,25x25,Air);&amp;ref(Spell/P_Water.jpg,nolink,25x25,Water);&amp;ref(Spell/P_Earth.jpg,nolink,25x25,Earth);&amp;ref(Spell/P_Astral.jpg,nolink,25x25,Astral);+1:100%|&amp;ref(Spell/P_Research.jpg,nolink,25x25,Research);11|&amp;ref(Nation/Adept-Researcher.jpg,nolink,25x25,Adept Researcher (+2));|
|Hekateride|&amp;ref(Item/Master-Ritualist.jpg,nolink,25x25,Ritual Spell);|&amp;ref(Spell/P_Water.jpg,nolink,25x25,Water);2&amp;ref(Spell/P_Nature.jpg,nolink,25x25,Nature);3&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acred.jpg,nolink,25x25,Sacred);|
|Daktyl|&amp;ref(Item/Master-Ritualist.jpg,nolink,25x25,Ritual Spell);|&amp;ref(Spell/P_Air.jpg,nolink,25x25,Air);1&amp;ref(Spell/P_Water.jpg,nolink,25x25,Water);1&amp;ref(Spell/P_Earth.jpg,nolink,25x25,Earth);2|&amp;ref(Spell/P_Fire.jpg,nolink,25x25,Fire);&amp;ref(Spell/P_Air.jpg,nolink,25x25,Air);&amp;ref(Spell/P_Water.jpg,nolink,25x25,Water);&amp;ref(Spell/P_Earth.jpg,nolink,25x25,Earth);&amp;ref(Spell/P_Death.jpg,nolink,25x25,Death);+1:100%&amp;br;&amp;ref(Spell/P_Fire.jpg,nolink,25x25,Fire);&amp;ref(Spell/P_Air.jpg,nolink,25x25,Air);&amp;ref(Spell/P_Water.jpg,nolink,25x25,Water);&amp;ref(Spell/P_Earth.jpg,nolink,25x25,Earth);&amp;ref(Spell/P_Death.jpg,nolink,25x25,Death);+1:10%|&amp;ref(Spell/P_Research.jpg,nolink,25x25,Research);15+|&amp;ref(Nation/Master-Smith.jpg,nolink,25x25,Master Smith (1));&amp;ref(Nation/Sacred.jpg,nolink,25x25,Sacred);|
***固有呪文
|領域|名称|主系統|副系統|消費|使用場面|簡易分類|
|Conjuration Lv5|Summon Hekateride|&amp;ref(Spell/P_Nature.jpg,nolink,25x25,Nature);3|&amp;ref(Spell/P_Water.jpg,nolink,25x25,Water);1|&amp;ref(Spell/V_Nature.jpg,nolink,25x25,Nature Gem);30|儀式/水陸両用|指揮官召喚|
|~|~|&gt;|&gt;|&gt;|&gt;|優れた魔力を持つTherodosの神霊Hekaterideを召喚します|
|Conjuration Lv6|Summon Daktyl|&amp;ref(Spell/P_Earth.jpg,nolink,25x25,Earth);3|&amp;ref(Spell/P_Air.jpg,nolink,25x25,Air);1|&amp;ref(Spell/V_Earth.jpg,nolink,25x25,Earth Gem);30|儀式/水陸両用|指揮官召喚|
|~|~|&gt;|&gt;|&gt;|&gt;|魔法の品々の製造を得意とするTherodosの神霊Daktylを召喚します|
***固有アイテム
なし
**聖職
***支配圏特殊効果
なし
***聖職者特殊能力
なし
</v>
      </c>
    </row>
    <row r="68" spans="1:29" x14ac:dyDescent="0.15">
      <c r="A68" t="s">
        <v>2969</v>
      </c>
      <c r="B68" t="s">
        <v>3020</v>
      </c>
      <c r="C68" t="s">
        <v>3021</v>
      </c>
      <c r="D68" t="s">
        <v>3093</v>
      </c>
      <c r="E68" s="10" t="s">
        <v>12556</v>
      </c>
      <c r="F68" s="10" t="s">
        <v>12554</v>
      </c>
      <c r="I68" t="s">
        <v>12555</v>
      </c>
      <c r="L68" t="s">
        <v>12607</v>
      </c>
      <c r="M68" t="s">
        <v>12550</v>
      </c>
      <c r="N68" t="s">
        <v>12551</v>
      </c>
      <c r="O68">
        <v>2</v>
      </c>
      <c r="P68">
        <v>2</v>
      </c>
      <c r="S68">
        <v>500</v>
      </c>
      <c r="U68">
        <v>400</v>
      </c>
      <c r="W68" t="s">
        <v>12552</v>
      </c>
      <c r="X68" t="s">
        <v>12553</v>
      </c>
      <c r="Z68" t="str">
        <f t="shared" si="5"/>
        <v>|BGCOLOR(#FDFDFD):[[&amp;ref(Oceania.jpg,nolink,50x65,Oceania, Mermidons);&gt;./Oceania]]</v>
      </c>
      <c r="AA68" t="str">
        <f t="shared" ca="1" si="4"/>
        <v>|BGCOLOR(#F0F8FF):[[''Oceania''&gt;./Oceania]]</v>
      </c>
      <c r="AB68" t="str">
        <f t="shared" ref="AB68:AB96" ca="1" si="6">CONCATENATE(IF($A68=$A67,AB67,"|CENTER:130|CENTER:130|CENTER:130|CENTER:130|CENTER:130|c"&amp;CHAR(10)),AA68)</f>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|BGCOLOR(#FAEBD7):[[''Xibalba''&gt;./Xibalba]]|BGCOLOR(#FAEBD7):[[''Phlegra''&gt;./Phlegra]]|BGCOLOR(#FAEBD7):[[''Phaeacia''&gt;./Phaeacia]]|BGCOLOR(#F0F8FF):[[''Atlantis''&gt;./Atlantis]]|BGCOLOR(#F0F8FF):[[''R'lyeh''&gt;./R'lyeh]]|
|BGCOLOR(#FDFDFD):[[&amp;ref(Xibalba.jpg,nolink,50x65,Xibalba, Flooded Caves);&gt;./Xibalba]]|BGCOLOR(#FDFDFD):[[&amp;ref(Phlegra.jpg,nolink,50x65,Phlegra, Deformed Giants);&gt;./Phlegra]]|BGCOLOR(#FDFDFD):[[&amp;ref(Phaeacia.jpg,nolink,50x65,Phaeacia, Isle of the Dark Ships);&gt;./Phaeacia]]|BGCOLOR(#FDFDFD):[[&amp;ref(Atlantis.jpg,nolink,50x65,Atlantis, Kings of the Deep);&gt;./Atlantis]]|BGCOLOR(#FDFDFD):[[&amp;ref(R'lyeh.jpg,nolink,50x65,R'lyeh, Fallen Star);&gt;./R'lyeh]]|
|BGCOLOR(#F0F8FF):[[''Pelagia''&gt;./Pelagia]]|BGCOLOR(#F0F8FF):[[''Oceania''&gt;./Oceania]]</v>
      </c>
      <c r="AC68" t="str">
        <f ca="1">CONCATENATE("*",B68,", ",C68,CHAR(10),E68,CHAR(10),"**国勢",CHAR(10),"|種族|",F68,"|",CHAR(10),"|経済|",G68,"|",CHAR(10),"|気候|",IF(H68&lt;&gt;"",REPT(SUBSTITUTE(SUBSTITUTE(LEFT(H68,4),"Heat","&amp;ref(Spell/S_Heat.jpg,nolink,25x25,Heat);"),"Cold","&amp;ref(Spell/S_Cold.jpg,nolink,25x25,Cold);"),RIGHT(H68,1)),""),"|",CHAR(10),"|祝福|",SUBSTITUTE(SUBSTITUTE(SUBSTITUTE(SUBSTITUTE(SUBSTITUTE(SUBSTITUTE(SUBSTITUTE(SUBSTITUTE(J68,"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68&amp;" "&amp;B68&amp;" 指揮官 S",Troops!$A:$A,0)&amp;":AJ"&amp;MATCH(A68&amp;" "&amp;B68&amp;" 指揮官 E",Troops!$A:$A,0))),myConcat(INDIRECT("Troops!AJ"&amp;MATCH(A68&amp;" "&amp;B68&amp;" 指揮官 S",Troops!$A:$A,0)))),CHAR(10),"***兵士",CHAR(10),"|名称|種別|コスト|&gt;|雇用条件|指揮枠|行軍|",CHAR(10),IFERROR(myConcat(INDIRECT("Troops!AJ"&amp;MATCH(A68&amp;" "&amp;B68&amp;" 兵士 S",Troops!$A:$A,0)&amp;":AJ"&amp;MATCH(A68&amp;" "&amp;B68&amp;" 兵士 E",Troops!$A:$A,0))),myConcat(INDIRECT("Troops!AJ"&amp;MATCH(A68&amp;" "&amp;B68&amp;" 指揮官 S",Troops!$A:$A,0)))),"**守備隊",CHAR(10),"|種別|指揮官|兵士|備考|",CHAR(10),IFERROR(myConcat(INDIRECT("Defence!H"&amp;MATCH(A68&amp;" "&amp;B68&amp;" S",Defence!$A:$A,0)&amp;":H"&amp;MATCH(A68&amp;" "&amp;B68&amp;" E",Defence!$A:$A,0))),myConcat(INDIRECT("Defence!H"&amp;MATCH(A68&amp;" "&amp;B68&amp;" S",Defence!$A:$A,0)))),CHAR(10),"**建造物",CHAR(10),"***首都要塞",CHAR(10),"|名称|管理力|指揮官雇用|兵士雇用|食糧庫|守備隊倍率|防壁強度|",CHAR(10),VLOOKUP(L68,Fort!$D:$M,10,FALSE),CHAR(10),"***陸上要塞",CHAR(10),"|名称|建造費|工期|管理力|指揮官雇用|兵士雇用|食糧庫|守備隊倍率|防壁強度|",CHAR(10),IF(R68="",IFERROR(myConcat(INDIRECT("Fort!N"&amp;MATCH(M68&amp;"1",Fort!$A:$A,0)&amp;":N"&amp;MATCH(M68&amp;O68,Fort!$A:$A,0))),myConcat(INDIRECT("Fort!N"&amp;MATCH(N68&amp;"1",Fort!$A:$A,0)))),IFERROR(myConcat(INDIRECT("Fort!O"&amp;MATCH(M68&amp;"1",Fort!$A:$A,0)&amp;":O"&amp;MATCH(M68&amp;O68,Fort!$A:$A,0))),myConcat(INDIRECT("Fort!O"&amp;MATCH(N68&amp;"1",Fort!$A:$A,0))))),CHAR(10),"***水中要塞",CHAR(10),IF(R68="",IFERROR("|名称|建造費|工期|管理力|指揮官雇用|兵士雇用|食糧庫|守備隊倍率|防壁強度|"&amp;CHAR(10)&amp;IFERROR(myConcat(INDIRECT("Fort!N"&amp;MATCH(N68&amp;"1",Fort!$A:$A,0)&amp;":N"&amp;MATCH(N68&amp;P68,Fort!$A:$A,0))),myConcat(INDIRECT("Fort!N"&amp;MATCH(N68&amp;"1",Fort!$A:$A,0)))),"建造不可"),IFERROR("|名称|建造費|工期|管理力|指揮官雇用|兵士雇用|食糧庫|守備隊倍率|防壁強度|"&amp;CHAR(10)&amp;IFERROR(myConcat(INDIRECT("Fort!O"&amp;MATCH(N68&amp;"1",Fort!$A:$A,0)&amp;":O"&amp;MATCH(N68&amp;P68,Fort!$A:$A,0))),myConcat(INDIRECT("Fort!O"&amp;MATCH(N68&amp;"1",Fort!$A:$A,0)))),"建造不可")),CHAR(10),"***研究所と寺院",CHAR(10),"|設備|費用|特殊効果|",CHAR(10),"|研究所|",IF(S68&lt;&gt;500,"''"&amp;S68&amp;"''",S68),"|",T68,"|",CHAR(10),"|寺院|",IF(U68&lt;&gt;400,"''"&amp;U68&amp;"''",U68),"|",V68,"|",CHAR(10),"**魔法",CHAR(10),"***魔法資源",CHAR(10),"|魔法土地|",W68,"|",CHAR(10),"|宝石収入|",SUBSTITUTE(SUBSTITUTE(SUBSTITUTE(SUBSTITUTE(SUBSTITUTE(SUBSTITUTE(SUBSTITUTE(SUBSTITUTE(X68,"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Slave);"),"|",CHAR(10),"|特殊機能|",Y68,"|",CHAR(10),"***魔法技能",CHAR(10),"|名称|雇用|固定魔力|変動魔力|研究力|特殊能力|",CHAR(10),IFERROR(myConcat(INDIRECT("MagicSkill!AM"&amp;MATCH(A68&amp;" "&amp;B68&amp;" S",MagicSkill!$A:$A,0)&amp;":AM"&amp;MATCH(A68&amp;" "&amp;B68&amp;" E",MagicSkill!$A:$A,0))),myConcat(INDIRECT("MagicSkill!AM"&amp;MATCH(A68&amp;" "&amp;B68&amp;" S",MagicSkill!$A:$A,0)))),CHAR(10),"***固有呪文",CHAR(10),IFERROR(CHAR(10)&amp;"|領域|名称|主系統|副系統|消費|使用場面|簡易分類|"&amp;CHAR(10)&amp;IFERROR(myConcat(INDIRECT("NationalSpellWork!E"&amp;MATCH(A68&amp;" "&amp;B68&amp;" S",NationalSpellWork!$A:$A,0)&amp;":E"&amp;MATCH(A68&amp;" "&amp;B68&amp;" E",NationalSpellWork!$A:$A,0))),myConcat(INDIRECT("NationalSpellWork!E"&amp;MATCH(A68&amp;" "&amp;B68&amp;" S",NationalSpellWork!$A:$A,0)))),"なし"),CHAR(10),"***固有アイテム",CHAR(10),IFERROR(IFERROR(myConcat(INDIRECT("NationalItemWork!E"&amp;MATCH(A68&amp;" "&amp;B68&amp;" S",NationalItemWork!$A:$A,0)&amp;":E"&amp;MATCH(A68&amp;" "&amp;B68&amp;" E",NationalItemWork!$A:$A,0))),myConcat(INDIRECT("NationalItemWork!E"&amp;MATCH(A68&amp;" "&amp;B68&amp;" S",NationalItemWork!$A:$A,0)))),"なし"),CHAR(10),"**聖職",CHAR(10),"***支配圏特殊効果",CHAR(10),IF(I68&lt;&gt;"",I68,"なし"),CHAR(10),"***聖職者特殊能力",CHAR(10),IF(K68&lt;&gt;"",K68,"なし"),CHAR(10))</f>
        <v xml:space="preserve">*Oceania, Mermidons
Oceaniaは、半人たちの海中の領域です。
Atlantianが深みから現れて以来、半人たちは彼らのかつての領土を次々に失いました。
貪欲なるDeep Oneは、魚とケルプの両方を喰らいました。
ケルプの木立は汚され、濁った水がケルプに広がりました。
星の落下だけが、Atlantianの猛攻を止めました。
沈んだ都市のStarspawnは、Atlantianを隷属させ、その注意を引きました。
AtlantisのR'lyehの戦争の最中、新たなる神は深みより現れ、Capricornらは彼らの軍を集結させることができました。
今や、深みを奪還し、世界を征服する時が来ました。
海と岸の野生の魔術師、Capricornは、かつて彼らのものだった海の征服において国を導きます。
その美しい歌で人々を水底の墓へと誘い込む変身能力を持つ人魚、Sirenは彼らが岸辺を征服するのを手助けします。
**国勢
|種族|イクシサテュロス、イクシミノタウロス、イクシケンタウロス、アフロイ|
|経済||
|気候||
|祝福||
**正規軍
***指揮官
|名称|種別|コスト|&gt;|雇用条件|指揮能力|行軍|
|BGCOLOR(#F5F5F5):Ichtysatyr Scout|斥候|&amp;ref(Nation/C_Gold.jpg,nolink,25x25,Gold);20&amp;ref(Nation/C_Resource.jpg,nolink,25x25,Resource);5&amp;ref(Nation/C_Command.jpg,nolink,25x25,Commander Point);1|&amp;ref(Nation/R_UW-Fort.jpg,nolink,25x25,Underwater Fortress);|||18&amp;ref(Nation/Stealthy.jpg,nolink,25x25,Stealthy (40));&amp;ref(Nation/Amphibian.jpg,nolink,25x25,Amphibian);|
|~|&gt;|&gt;|&gt;|&gt;|&gt;|BGCOLOR(#F5F5F5):水陸両棲の斥候。海は通れるが隠れるのが下手で森や山にも引っかかる|
|BGCOLOR(#F5F5F5):Ichtysatyr Commander|指揮官|&amp;ref(Nation/C_Gold.jpg,nolink,25x25,Gold);40&amp;ref(Nation/C_Resource.jpg,nolink,25x25,Resource);9&amp;ref(Nation/C_Command.jpg,nolink,25x25,Commander Point);1|&amp;ref(Nation/R_UW-Fort.jpg,nolink,25x25,Underwater Fortress);&amp;ref(Nation/R_Coast-Fort.jpg,nolink,25x25,Coastal Fortress);||&amp;ref(Nation/Squad.jpg,nolink,25x25,Squad);2&amp;ref(Nation/LivingLead.jpg,nolink,25x25,Leadership);40|16&amp;ref(Nation/Amphibian.jpg,nolink,25x25,Amphibian);|
|~|&gt;|&gt;|&gt;|&gt;|&gt;|BGCOLOR(#F5F5F5):隠密行動可能な指揮官。指揮能力は控えめ|
|BGCOLOR(#F5F5F5):Ichtycentaur Commander|指揮官|&amp;ref(Nation/C_Gold.jpg,nolink,25x25,Gold);90&amp;ref(Nation/C_Resource.jpg,nolink,25x25,Resource);28&amp;ref(Nation/C_Command.jpg,nolink,25x25,Commander Point);1|&amp;ref(Nation/R_UW-Fort.jpg,nolink,25x25,Underwater Fortress);||&amp;ref(Nation/Squad.jpg,nolink,25x25,Squad);3&amp;ref(Nation/LivingLead.jpg,nolink,25x25,Leadership);80|16&amp;ref(Nation/Amphibian.jpg,nolink,25x25,Amphibian);|
|~|&gt;|&gt;|&gt;|&gt;|&gt;|BGCOLOR(#F5F5F5):上位指揮官。陸海共に素早く移動する|
|BGCOLOR(#F5F5F5):Aphroi Hierophant|聖職者&amp;ref(Nation/Sacred.jpg,nolink,25x25,Sacred);|&amp;ref(Nation/C_Gold.jpg,nolink,25x25,Gold);135&amp;ref(Nation/C_Resource.jpg,nolink,25x25,Resource);1&amp;ref(Nation/C_Command.jpg,nolink,25x25,Commander Point);2|&amp;ref(Nation/R_UW-Fort.jpg,nolink,25x25,Underwater Fortress);|&amp;ref(Spell/P_Holy.jpg,nolink,25x25,Temple Needed);|&amp;ref(Nation/Squad.jpg,nolink,25x25,Squad);2&amp;ref(Nation/LivingLead.jpg,nolink,25x25,Leadership);40&amp;ref(Item/Inspirational.jpg,nolink,25x25,Inspirational (+1));|22&amp;ref(Nation/Stealthy.jpg,nolink,25x25,Stealthy (40));&amp;ref(Nation/Amphibian.jpg,nolink,25x25,Amphibian);|
|~|&gt;|&gt;|&gt;|&gt;|&gt;|BGCOLOR(#F5F5F5):レベル1の聖職者。水か緑の魔法技能も持つ|
|BGCOLOR(#F5F5F5):Siren|魔術師|&amp;ref(Nation/C_Gold.jpg,nolink,25x25,Gold);130&amp;ref(Nation/C_Resource.jpg,nolink,25x25,Resource);1&amp;ref(Nation/C_Command.jpg,nolink,25x25,Commander Point);2|&amp;ref(Nation/R_UW-Fort.jpg,nolink,25x25,Underwater Fortress);&amp;ref(Nation/R_Coast-Fort.jpg,nolink,25x25,Coastal Fortress);|&amp;ref(Spell/P_Research.jpg,nolink,25x25,Lab Needed);|&amp;ref(Nation/Squad.jpg,nolink,25x25,Squad);1&amp;ref(Nation/MagicLead.jpg,nolink,25x25,Magic Leadership);10|18&amp;ref(Nation/Stealthy.jpg,nolink,25x25,Stealthy (65));&amp;ref(Nation/Amphibian.jpg,nolink,25x25,Amphibian);|
|~|&gt;|&gt;|&gt;|&gt;|&gt;|BGCOLOR(#F5F5F5):水の魔法技能を持つ。陸では飛行し風魔法を得るが水が弱体化|
|BGCOLOR(#F5F5F5):Haliade|聖職者&amp;ref(Nation/Sacred.jpg,nolink,25x25,Sacred);|&amp;ref(Nation/C_Gold.jpg,nolink,25x25,Gold);325&amp;ref(Nation/C_Resource.jpg,nolink,25x25,Resource);1&amp;ref(Nation/C_Command.jpg,nolink,25x25,Commander Point);2|&amp;ref(Nation/R_UW-Fort.jpg,nolink,25x25,Underwater Fortress);|&amp;ref(Spell/P_Research.jpg,nolink,25x25,Lab Needed);&amp;ref(Spell/P_Holy.jpg,nolink,25x25,Temple Needed);|&amp;ref(Nation/Squad.jpg,nolink,25x25,Squad);3&amp;ref(Nation/LivingLead.jpg,nolink,25x25,Leadership);80&amp;ref(Nation/MagicLead.jpg,nolink,25x25,Magic Leadership);25+|18&amp;ref(Nation/Aquatic.jpg,nolink,25x25,Aquatic);|
|~|&gt;|&gt;|&gt;|&gt;|&gt;|BGCOLOR(#F5F5F5):レベル2の聖職者。魔法技能も持つがこの国には珍しく水棲|
|BGCOLOR(#F5F5F5):Capricorn|魔術師|&amp;ref(Nation/C_Gold.jpg,nolink,25x25,Gold);355&amp;ref(Nation/C_Resource.jpg,nolink,25x25,Resource);7&amp;ref(Nation/C_Command.jpg,nolink,25x25,Commander Point);4|&amp;ref(Nation/R_UW-Fort.jpg,nolink,25x25,Underwater Fortress);&amp;ref(Nation/R_Coast-Fort.jpg,nolink,25x25,Coastal Fortress);|&amp;ref(Spell/P_Research.jpg,nolink,25x25,Lab Needed);|&amp;ref(Nation/Squad.jpg,nolink,25x25,Squad);3&amp;ref(Nation/LivingLead.jpg,nolink,25x25,Leadership);80&amp;ref(Nation/MagicLead.jpg,nolink,25x25,Magic Leadership);35+&amp;ref(Item/Beastmaster.jpg,nolink,25x25,Beastmaster (+2));|18&amp;ref(Nation/Stealthy.jpg,nolink,25x25,Stealthy (40));&amp;ref(Nation/Amphibian.jpg,nolink,25x25,Amphibian);|
|~|&gt;|&gt;|&gt;|&gt;|&gt;|BGCOLOR(#F5F5F5):緑、水などの魔法技能を持つ。陸では地を得て水が弱体化|
|BGCOLOR(#F5F5F5):Aphroi Lord|指揮官&amp;ref(Nation/Sacred.jpg,nolink,25x25,Sacred);|&amp;ref(Nation/C_Gold.jpg,nolink,25x25,Gold);145&amp;ref(Nation/C_Resource.jpg,nolink,25x25,Resource);17&amp;ref(Nation/C_Command.jpg,nolink,25x25,Commander Point);1|&amp;ref(Nation/R_Capital.jpg,nolink,25x25,National Capital);|&amp;ref(Spell/P_Holy.jpg,nolink,25x25,Temple Needed);|&amp;ref(Nation/Squad.jpg,nolink,25x25,Squad);3&amp;ref(Nation/LivingLead.jpg,nolink,25x25,Leadership);80&amp;ref(Item/Inspirational.jpg,nolink,25x25,Inspirational (+1));|16&amp;ref(Nation/Amphibian.jpg,nolink,25x25,Amphibian);|
|~|&gt;|&gt;|&gt;|&gt;|&gt;|BGCOLOR(#F5F5F5):神聖な指揮官。配下の士気を高く維持できる|
***兵士
|名称|種別|コスト|&gt;|雇用条件|指揮枠|行軍|
|BGCOLOR(#F5F5F5):Ichtysatyr|歩兵|&amp;ref(Nation/C_Gold.jpg,nolink,25x25,Gold);9&amp;ref(Nation/C_Resource.jpg,nolink,25x25,Resource);2&amp;ref(Nation/C_Recruitment.jpg,nolink,25x25,Recruitment Point);6|&amp;ref(Nation/R_UW-Fort.jpg,nolink,25x25,Underwater Fortress);||&amp;ref(Nation/LivingLead.jpg,nolink,25x25,Living);&amp;ref(Nation/Undisciplined.jpg,nolink,25x25,Undisciplined);|16&amp;ref(Nation/Stealthy.jpg,nolink,25x25,Stealthy (40));&amp;ref(Nation/Amphibian.jpg,nolink,25x25,Amphibian);|
|~|&gt;|&gt;|&gt;|&gt;|&gt;|BGCOLOR(#F5F5F5):槍を持つ軽歩兵。安価だが統制不能で非常に脆い|
|BGCOLOR(#F5F5F5):Ichtysatyr|歩兵|&amp;ref(Nation/C_Gold.jpg,nolink,25x25,Gold);9&amp;ref(Nation/C_Resource.jpg,nolink,25x25,Resource);3&amp;ref(Nation/C_Recruitment.jpg,nolink,25x25,Recruitment Point);6|&amp;ref(Nation/R_UW-Fort.jpg,nolink,25x25,Underwater Fortress);||&amp;ref(Nation/LivingLead.jpg,nolink,25x25,Living);&amp;ref(Nation/Undisciplined.jpg,nolink,25x25,Undisciplined);|16&amp;ref(Nation/Stealthy.jpg,nolink,25x25,Stealthy (40));&amp;ref(Nation/Amphibian.jpg,nolink,25x25,Amphibian);|
|~|&gt;|&gt;|&gt;|&gt;|&gt;|BGCOLOR(#F5F5F5):槍と盾を持つ軽歩兵。盾がある分は少しだけ強い|
|BGCOLOR(#F5F5F5):Ichtysatyr Soldier|歩兵|&amp;ref(Nation/C_Gold.jpg,nolink,25x25,Gold);10&amp;ref(Nation/C_Resource.jpg,nolink,25x25,Resource);7&amp;ref(Nation/C_Recruitment.jpg,nolink,25x25,Recruitment Point);14|&amp;ref(Nation/R_UW-Fort.jpg,nolink,25x25,Underwater Fortress);||&amp;ref(Nation/LivingLead.jpg,nolink,25x25,Living);|14&amp;ref(Nation/Amphibian.jpg,nolink,25x25,Amphibian);|
|~|&gt;|&gt;|&gt;|&gt;|&gt;|BGCOLOR(#F5F5F5):槍と盾を持つ軽歩兵。鎧ぐらいは着ており命令も聞く|
|BGCOLOR(#F5F5F5):Ichtysatyr Soldier|歩兵|&amp;ref(Nation/C_Gold.jpg,nolink,25x25,Gold);10&amp;ref(Nation/C_Resource.jpg,nolink,25x25,Resource);17&amp;ref(Nation/C_Recruitment.jpg,nolink,25x25,Recruitment Point);14|&amp;ref(Nation/R_UW-Fort.jpg,nolink,25x25,Underwater Fortress);||&amp;ref(Nation/LivingLead.jpg,nolink,25x25,Living);|14&amp;ref(Nation/Amphibian.jpg,nolink,25x25,Amphibian);|
|~|&gt;|&gt;|&gt;|&gt;|&gt;|BGCOLOR(#F5F5F5):槍と盾を持つ歩兵。鎧は強化されたが兜がない|
|BGCOLOR(#F5F5F5):Mermidon|歩兵|&amp;ref(Nation/C_Gold.jpg,nolink,25x25,Gold);15&amp;ref(Nation/C_Resource.jpg,nolink,25x25,Resource);28&amp;ref(Nation/C_Recruitment.jpg,nolink,25x25,Recruitment Point);26|&amp;ref(Nation/R_UW-Fort.jpg,nolink,25x25,Underwater Fortress);||&amp;ref(Nation/LivingLead.jpg,nolink,25x25,Living);|12&amp;ref(Nation/Amphibian.jpg,nolink,25x25,Amphibian);|
|~|&gt;|&gt;|&gt;|&gt;|&gt;|BGCOLOR(#F5F5F5):短三叉矛と盾を持つ歩兵。防具もしっかりしている|
|BGCOLOR(#F5F5F5):Ichtytaur|歩兵|&amp;ref(Nation/C_Gold.jpg,nolink,25x25,Gold);40&amp;ref(Nation/C_Resource.jpg,nolink,25x25,Resource);5&amp;ref(Nation/C_Recruitment.jpg,nolink,25x25,Recruitment Point);12|&amp;ref(Nation/R_UW-Fort.jpg,nolink,25x25,Underwater Fortress);||&amp;ref(Nation/LivingLead.jpg,nolink,25x25,Living);|14&amp;ref(Nation/Amphibian.jpg,nolink,25x25,Amphibian);|
|~|&gt;|&gt;|&gt;|&gt;|&gt;|BGCOLOR(#F5F5F5):槍を持つ軽装狂戦士。陸上では人間大以下の敵を蹂躙する|
|BGCOLOR(#F5F5F5):Ichtytaur Warrior|歩兵|&amp;ref(Nation/C_Gold.jpg,nolink,25x25,Gold);50&amp;ref(Nation/C_Resource.jpg,nolink,25x25,Resource);16&amp;ref(Nation/C_Recruitment.jpg,nolink,25x25,Recruitment Point);18|&amp;ref(Nation/R_UW-Fort.jpg,nolink,25x25,Underwater Fortress);||&amp;ref(Nation/LivingLead.jpg,nolink,25x25,Living);|14&amp;ref(Nation/Amphibian.jpg,nolink,25x25,Amphibian);|
|~|&gt;|&gt;|&gt;|&gt;|&gt;|BGCOLOR(#F5F5F5):槍を持つ狂戦士。鎧を与えられ幾分丈夫になっている|
|BGCOLOR(#F5F5F5):Ichtycentaur|歩兵|&amp;ref(Nation/C_Gold.jpg,nolink,25x25,Gold);30&amp;ref(Nation/C_Resource.jpg,nolink,25x25,Resource);8&amp;ref(Nation/C_Recruitment.jpg,nolink,25x25,Recruitment Point);17|&amp;ref(Nation/R_UW-Fort.jpg,nolink,25x25,Underwater Fortress);||&amp;ref(Nation/LivingLead.jpg,nolink,25x25,Living);|20&amp;ref(Nation/Amphibian.jpg,nolink,25x25,Amphibian);|
|~|&gt;|&gt;|&gt;|&gt;|&gt;|BGCOLOR(#F5F5F5):軽突撃槍と盾を持つ歩兵。馬の如き素早さで騎兵の役割を担う|
|BGCOLOR(#F5F5F5):Ichtycentaur Cataphract|歩兵|&amp;ref(Nation/C_Gold.jpg,nolink,25x25,Gold);35&amp;ref(Nation/C_Resource.jpg,nolink,25x25,Resource);27&amp;ref(Nation/C_Recruitment.jpg,nolink,25x25,Recruitment Point);22|&amp;ref(Nation/R_UW-Fort.jpg,nolink,25x25,Underwater Fortress);||&amp;ref(Nation/LivingLead.jpg,nolink,25x25,Living);|14&amp;ref(Nation/Amphibian.jpg,nolink,25x25,Amphibian);|
|~|&gt;|&gt;|&gt;|&gt;|&gt;|BGCOLOR(#F5F5F5):短三叉矛と盾を持つ歩兵。突撃はできないが安定した戦闘力に|
|BGCOLOR(#F5F5F5):Aphroi|歩兵&amp;ref(Nation/Sacred.jpg,nolink,25x25,Sacred);|&amp;ref(Nation/C_Gold.jpg,nolink,25x25,Gold);55&amp;ref(Nation/C_Resource.jpg,nolink,25x25,Resource);15&amp;ref(Nation/C_Recruitment.jpg,nolink,25x25,Recruitment Point);30|&amp;ref(Nation/R_Capital.jpg,nolink,25x25,National Capital);|&amp;ref(Spell/P_Holy.jpg,nolink,25x25,Temple Needed);|&amp;ref(Nation/LivingLead.jpg,nolink,25x25,Living);|14&amp;ref(Nation/Amphibian.jpg,nolink,25x25,Amphibian);|
|~|&gt;|&gt;|&gt;|&gt;|&gt;|BGCOLOR(#F5F5F5):軽突撃槍と盾を持つ歩兵。騎兵の真似ができるが装備はやや貧弱|
|BGCOLOR(#F5F5F5):Ichtysatyr|歩兵|&amp;ref(Nation/C_Gold.jpg,nolink,25x25,Gold);9&amp;ref(Nation/C_Resource.jpg,nolink,25x25,Resource);3&amp;ref(Nation/C_Recruitment.jpg,nolink,25x25,Recruitment Point);6|&amp;ref(Nation/R_Coast-Fort.jpg,nolink,25x25,Coastal Fortress);||&amp;ref(Nation/LivingLead.jpg,nolink,25x25,Living);|16&amp;ref(Nation/Amphibian.jpg,nolink,25x25,Amphibian);|
|~|&gt;|&gt;|&gt;|&gt;|&gt;|BGCOLOR(#F5F5F5):槍と盾を持つ軽歩兵。海中のものと何ら変わりはない|
|BGCOLOR(#F5F5F5):Ichtysatyr Warrior|歩兵|&amp;ref(Nation/C_Gold.jpg,nolink,25x25,Gold);10&amp;ref(Nation/C_Resource.jpg,nolink,25x25,Resource);7&amp;ref(Nation/C_Recruitment.jpg,nolink,25x25,Recruitment Point);14|&amp;ref(Nation/R_Coast-Fort.jpg,nolink,25x25,Coastal Fortress);||&amp;ref(Nation/LivingLead.jpg,nolink,25x25,Living);|14&amp;ref(Nation/Amphibian.jpg,nolink,25x25,Amphibian);|
|~|&gt;|&gt;|&gt;|&gt;|&gt;|BGCOLOR(#F5F5F5):槍と盾を持つ軽歩兵。名前が違う以外は海中のSoldierと同等|
**守備隊
|種別|指揮官|兵士|備考|
|全域下位|Ichtysatyr Commander|Ichtysatyr:15　Ichtysatyr Soldier|Ichtysatyrは盾装備、Soldierは軽装版|
|全域上位|Ichtycentaur Commander|Ichtycentaur:5　Ichtysatyr Soldier:5|Soldierは重装版|
|水中要塞|Ichtysatyr Commander|Ichtysatyr Soldier:10||
|陸上要塞|Captain|Archer:10||
**建造物
***首都要塞
|名称|管理力|指揮官雇用|兵士雇用|食糧庫|守備隊倍率|防壁強度|
|Kelp Fort|25|+1|+75%|200|1.5|150|
***陸上要塞
|名称|建造費|工期|管理力|指揮官雇用|兵士雇用|食糧庫|守備隊倍率|防壁強度|
|Palisades|600|4|15|+0|+50%|100|1|100|
|Fortress|300|2|30|+1|+75%|500|2|250|
***水中要塞
|名称|建造費|工期|管理力|指揮官雇用|兵士雇用|食糧庫|守備隊倍率|防壁強度|
|Rock Walls|600|5|15|+0|+50%|100|1|100|
|Fortress|300|2|30|+1|+75%|500|2|250|
***研究所と寺院
|設備|費用|特殊効果|
|研究所|500||
|寺院|400||
**魔法
***魔法資源
|魔法土地|The Grove of Aphros|
|宝石収入|&amp;ref(Spell/V_Water.jpg,nolink,25x25,Water Gem);2&amp;ref(Spell/V_Nature.jpg,nolink,25x25,Nature Gem);3|
|特殊機能||
***魔法技能
|名称|雇用|固定魔力|変動魔力|研究力|特殊能力|
|Aphroi Hierophant|&amp;ref(Nation/R_UW-Fort.jpg,nolink,25x25,Underwater Fortress);|&amp;ref(Spell/P_Holy.jpg,nolink,25x25,Holy);1|&amp;ref(Spell/P_Water.jpg,nolink,25x25,Water);&amp;ref(Spell/P_Nature.jpg,nolink,25x25,Nature);+1:100%|&amp;ref(Spell/P_Research.jpg,nolink,25x25,Research);7|&amp;ref(Nation/Sacred.jpg,nolink,25x25,Sacred);|
|Siren (Water form)|&amp;ref(Nation/R_UW-Fort.jpg,nolink,25x25,Underwater Fortress);|&amp;ref(Spell/P_Air.jpg,nolink,25x25,Air);1-1&amp;ref(Spell/P_Water.jpg,nolink,25x25,Water);2||&amp;ref(Spell/P_Research.jpg,nolink,25x25,Research);9||
|Siren (Land form)|&amp;ref(Nation/R_Coast-Fort.jpg,nolink,25x25,Coastal Fortress);|&amp;ref(Spell/P_Air.jpg,nolink,25x25,Air);1&amp;ref(Spell/P_Water.jpg,nolink,25x25,Water);2-1||&amp;ref(Spell/P_Research.jpg,nolink,25x25,Research);9||
|Haliade|&amp;ref(Nation/R_UW-Fort.jpg,nolink,25x25,Underwater Fortress);|&amp;ref(Spell/P_Water.jpg,nolink,25x25,Water);2&amp;ref(Spell/P_Nature.jpg,nolink,25x25,Nature);2&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15+|&amp;ref(Nation/Sacred.jpg,nolink,25x25,Sacred);|
|Capricorn (Water form)|&amp;ref(Nation/R_UW-Fort.jpg,nolink,25x25,Underwater Fortress);|&amp;ref(Spell/P_Water.jpg,nolink,25x25,Water);2&amp;ref(Spell/P_Earth.jpg,nolink,25x25,Earth);1-1&amp;ref(Spell/P_Nature.jpg,nolink,25x25,Nature);4|&amp;ref(Spell/P_Air.jpg,nolink,25x25,Air);&amp;ref(Spell/P_Water.jpg,nolink,25x25,Water);&amp;ref(Spell/P_Earth.jpg,nolink,25x25,Earth);+1:100%&amp;br;&amp;ref(Spell/P_Air.jpg,nolink,25x25,Air);&amp;ref(Spell/P_Water.jpg,nolink,25x25,Water);&amp;ref(Spell/P_Earth.jpg,nolink,25x25,Earth);&amp;ref(Spell/P_Nature.jpg,nolink,25x25,Nature);+1:10%|&amp;ref(Spell/P_Research.jpg,nolink,25x25,Research);19||
|Capricorn (Land form)|&amp;ref(Nation/R_Coast-Fort.jpg,nolink,25x25,Coastal Fortress);|&amp;ref(Spell/P_Water.jpg,nolink,25x25,Water);2-1&amp;ref(Spell/P_Earth.jpg,nolink,25x25,Earth);1&amp;ref(Spell/P_Nature.jpg,nolink,25x25,Nature);4|&amp;ref(Spell/P_Air.jpg,nolink,25x25,Air);&amp;ref(Spell/P_Water.jpg,nolink,25x25,Water);&amp;ref(Spell/P_Earth.jpg,nolink,25x25,Earth);+1:100%&amp;br;&amp;ref(Spell/P_Air.jpg,nolink,25x25,Air);&amp;ref(Spell/P_Water.jpg,nolink,25x25,Water);&amp;ref(Spell/P_Earth.jpg,nolink,25x25,Earth);&amp;ref(Spell/P_Nature.jpg,nolink,25x25,Nature);+1:10%|&amp;ref(Spell/P_Research.jpg,nolink,25x25,Research);19||
***固有呪文
|領域|名称|主系統|副系統|消費|使用場面|簡易分類|
|Alteration Lv0|Grow Fortress|&amp;ref(Spell/P_Nature.jpg,nolink,25x25,Nature);4||&amp;ref(Spell/V_Nature.jpg,nolink,25x25,Nature Gem);35|儀式/森林・海中限定|要塞建設|
|~|~|&gt;|&gt;|&gt;|&gt;|州に陸海に応じた種類の要塞を即座に建設します|
***固有アイテム
なし
**聖職
***支配圏特殊効果
沿岸の州はTurmoil+1、それ以外はOrder+1
***聖職者特殊能力
なし
</v>
      </c>
    </row>
    <row r="69" spans="1:29" x14ac:dyDescent="0.15">
      <c r="A69" t="s">
        <v>2969</v>
      </c>
      <c r="B69" t="s">
        <v>3022</v>
      </c>
      <c r="C69" t="s">
        <v>3023</v>
      </c>
      <c r="D69" t="s">
        <v>3093</v>
      </c>
      <c r="E69" s="10" t="s">
        <v>12697</v>
      </c>
      <c r="F69" s="10" t="s">
        <v>12609</v>
      </c>
      <c r="L69" t="s">
        <v>12610</v>
      </c>
      <c r="M69" t="s">
        <v>12611</v>
      </c>
      <c r="N69" t="s">
        <v>12612</v>
      </c>
      <c r="O69">
        <v>3</v>
      </c>
      <c r="P69">
        <v>3</v>
      </c>
      <c r="S69">
        <v>500</v>
      </c>
      <c r="U69">
        <v>400</v>
      </c>
      <c r="W69" t="s">
        <v>12613</v>
      </c>
      <c r="X69" t="s">
        <v>12614</v>
      </c>
      <c r="Z69" t="str">
        <f t="shared" si="5"/>
        <v>|BGCOLOR(#FDFDFD):[[&amp;ref(Ys.jpg,nolink,50x65,Ys, Morgen Queens);&gt;./Ys]]</v>
      </c>
      <c r="AA69" t="str">
        <f t="shared" ca="1" si="4"/>
        <v>|BGCOLOR(#F0F8FF):[[''Ys''&gt;./Ys]]</v>
      </c>
      <c r="AB69" t="str">
        <f t="shared" ca="1" si="6"/>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|BGCOLOR(#FAEBD7):[[''Xibalba''&gt;./Xibalba]]|BGCOLOR(#FAEBD7):[[''Phlegra''&gt;./Phlegra]]|BGCOLOR(#FAEBD7):[[''Phaeacia''&gt;./Phaeacia]]|BGCOLOR(#F0F8FF):[[''Atlantis''&gt;./Atlantis]]|BGCOLOR(#F0F8FF):[[''R'lyeh''&gt;./R'lyeh]]|
|BGCOLOR(#FDFDFD):[[&amp;ref(Xibalba.jpg,nolink,50x65,Xibalba, Flooded Caves);&gt;./Xibalba]]|BGCOLOR(#FDFDFD):[[&amp;ref(Phlegra.jpg,nolink,50x65,Phlegra, Deformed Giants);&gt;./Phlegra]]|BGCOLOR(#FDFDFD):[[&amp;ref(Phaeacia.jpg,nolink,50x65,Phaeacia, Isle of the Dark Ships);&gt;./Phaeacia]]|BGCOLOR(#FDFDFD):[[&amp;ref(Atlantis.jpg,nolink,50x65,Atlantis, Kings of the Deep);&gt;./Atlantis]]|BGCOLOR(#FDFDFD):[[&amp;ref(R'lyeh.jpg,nolink,50x65,R'lyeh, Fallen Star);&gt;./R'lyeh]]|
|BGCOLOR(#F0F8FF):[[''Pelagia''&gt;./Pelagia]]|BGCOLOR(#F0F8FF):[[''Oceania''&gt;./Oceania]]|BGCOLOR(#F0F8FF):[[''Ys''&gt;./Ys]]</v>
      </c>
      <c r="AC69" t="str">
        <f ca="1">CONCATENATE("*",B69,", ",C69,CHAR(10),E69,CHAR(10),"**国勢",CHAR(10),"|種族|",F69,"|",CHAR(10),"|経済|",G69,"|",CHAR(10),"|気候|",IF(H69&lt;&gt;"",REPT(SUBSTITUTE(SUBSTITUTE(LEFT(H69,4),"Heat","&amp;ref(Spell/S_Heat.jpg,nolink,25x25,Heat);"),"Cold","&amp;ref(Spell/S_Cold.jpg,nolink,25x25,Cold);"),RIGHT(H69,1)),""),"|",CHAR(10),"|祝福|",SUBSTITUTE(SUBSTITUTE(SUBSTITUTE(SUBSTITUTE(SUBSTITUTE(SUBSTITUTE(SUBSTITUTE(SUBSTITUTE(J69,"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69&amp;" "&amp;B69&amp;" 指揮官 S",Troops!$A:$A,0)&amp;":AJ"&amp;MATCH(A69&amp;" "&amp;B69&amp;" 指揮官 E",Troops!$A:$A,0))),myConcat(INDIRECT("Troops!AJ"&amp;MATCH(A69&amp;" "&amp;B69&amp;" 指揮官 S",Troops!$A:$A,0)))),CHAR(10),"***兵士",CHAR(10),"|名称|種別|コスト|&gt;|雇用条件|指揮枠|行軍|",CHAR(10),IFERROR(myConcat(INDIRECT("Troops!AJ"&amp;MATCH(A69&amp;" "&amp;B69&amp;" 兵士 S",Troops!$A:$A,0)&amp;":AJ"&amp;MATCH(A69&amp;" "&amp;B69&amp;" 兵士 E",Troops!$A:$A,0))),myConcat(INDIRECT("Troops!AJ"&amp;MATCH(A69&amp;" "&amp;B69&amp;" 指揮官 S",Troops!$A:$A,0)))),"**守備隊",CHAR(10),"|種別|指揮官|兵士|備考|",CHAR(10),IFERROR(myConcat(INDIRECT("Defence!H"&amp;MATCH(A69&amp;" "&amp;B69&amp;" S",Defence!$A:$A,0)&amp;":H"&amp;MATCH(A69&amp;" "&amp;B69&amp;" E",Defence!$A:$A,0))),myConcat(INDIRECT("Defence!H"&amp;MATCH(A69&amp;" "&amp;B69&amp;" S",Defence!$A:$A,0)))),CHAR(10),"**建造物",CHAR(10),"***首都要塞",CHAR(10),"|名称|管理力|指揮官雇用|兵士雇用|食糧庫|守備隊倍率|防壁強度|",CHAR(10),VLOOKUP(L69,Fort!$D:$M,10,FALSE),CHAR(10),"***陸上要塞",CHAR(10),"|名称|建造費|工期|管理力|指揮官雇用|兵士雇用|食糧庫|守備隊倍率|防壁強度|",CHAR(10),IF(R69="",IFERROR(myConcat(INDIRECT("Fort!N"&amp;MATCH(M69&amp;"1",Fort!$A:$A,0)&amp;":N"&amp;MATCH(M69&amp;O69,Fort!$A:$A,0))),myConcat(INDIRECT("Fort!N"&amp;MATCH(N69&amp;"1",Fort!$A:$A,0)))),IFERROR(myConcat(INDIRECT("Fort!O"&amp;MATCH(M69&amp;"1",Fort!$A:$A,0)&amp;":O"&amp;MATCH(M69&amp;O69,Fort!$A:$A,0))),myConcat(INDIRECT("Fort!O"&amp;MATCH(N69&amp;"1",Fort!$A:$A,0))))),CHAR(10),"***水中要塞",CHAR(10),IF(R69="",IFERROR("|名称|建造費|工期|管理力|指揮官雇用|兵士雇用|食糧庫|守備隊倍率|防壁強度|"&amp;CHAR(10)&amp;IFERROR(myConcat(INDIRECT("Fort!N"&amp;MATCH(N69&amp;"1",Fort!$A:$A,0)&amp;":N"&amp;MATCH(N69&amp;P69,Fort!$A:$A,0))),myConcat(INDIRECT("Fort!N"&amp;MATCH(N69&amp;"1",Fort!$A:$A,0)))),"建造不可"),IFERROR("|名称|建造費|工期|管理力|指揮官雇用|兵士雇用|食糧庫|守備隊倍率|防壁強度|"&amp;CHAR(10)&amp;IFERROR(myConcat(INDIRECT("Fort!O"&amp;MATCH(N69&amp;"1",Fort!$A:$A,0)&amp;":O"&amp;MATCH(N69&amp;P69,Fort!$A:$A,0))),myConcat(INDIRECT("Fort!O"&amp;MATCH(N69&amp;"1",Fort!$A:$A,0)))),"建造不可")),CHAR(10),"***研究所と寺院",CHAR(10),"|設備|費用|特殊効果|",CHAR(10),"|研究所|",IF(S69&lt;&gt;500,"''"&amp;S69&amp;"''",S69),"|",T69,"|",CHAR(10),"|寺院|",IF(U69&lt;&gt;400,"''"&amp;U69&amp;"''",U69),"|",V69,"|",CHAR(10),"**魔法",CHAR(10),"***魔法資源",CHAR(10),"|魔法土地|",W69,"|",CHAR(10),"|宝石収入|",SUBSTITUTE(SUBSTITUTE(SUBSTITUTE(SUBSTITUTE(SUBSTITUTE(SUBSTITUTE(SUBSTITUTE(SUBSTITUTE(X69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Slave);"),"|",CHAR(10),"|特殊機能|",Y69,"|",CHAR(10),"***魔法技能",CHAR(10),"|名称|雇用|固定魔力|変動魔力|研究力|特殊能力|",CHAR(10),IFERROR(myConcat(INDIRECT("MagicSkill!AM"&amp;MATCH(A69&amp;" "&amp;B69&amp;" S",MagicSkill!$A:$A,0)&amp;":AM"&amp;MATCH(A69&amp;" "&amp;B69&amp;" E",MagicSkill!$A:$A,0))),myConcat(INDIRECT("MagicSkill!AM"&amp;MATCH(A69&amp;" "&amp;B69&amp;" S",MagicSkill!$A:$A,0)))),CHAR(10),"***固有呪文",CHAR(10),IFERROR(CHAR(10)&amp;"|領域|名称|主系統|副系統|消費|使用場面|簡易分類|"&amp;CHAR(10)&amp;IFERROR(myConcat(INDIRECT("NationalSpellWork!E"&amp;MATCH(A69&amp;" "&amp;B69&amp;" S",NationalSpellWork!$A:$A,0)&amp;":E"&amp;MATCH(A69&amp;" "&amp;B69&amp;" E",NationalSpellWork!$A:$A,0))),myConcat(INDIRECT("NationalSpellWork!E"&amp;MATCH(A69&amp;" "&amp;B69&amp;" S",NationalSpellWork!$A:$A,0)))),"なし"),CHAR(10),"***固有アイテム",CHAR(10),IFERROR(IFERROR(myConcat(INDIRECT("NationalItemWork!E"&amp;MATCH(A69&amp;" "&amp;B69&amp;" S",NationalItemWork!$A:$A,0)&amp;":E"&amp;MATCH(A69&amp;" "&amp;B69&amp;" E",NationalItemWork!$A:$A,0))),myConcat(INDIRECT("NationalItemWork!E"&amp;MATCH(A69&amp;" "&amp;B69&amp;" S",NationalItemWork!$A:$A,0)))),"なし"),CHAR(10),"**聖職",CHAR(10),"***支配圏特殊効果",CHAR(10),IF(I69&lt;&gt;"",I69,"なし"),CHAR(10),"***聖職者特殊能力",CHAR(10),IF(K69&lt;&gt;"",K69,"なし"),CHAR(10))</f>
        <v xml:space="preserve">*Ys, Morgen Queens
Ker-Ysは、比類なき美しさを誇ったTuathaの都市でした。
その水晶と青銅の壁は、Tir na n'OgのTuathaによって征服されたかつてのMarverniの州、Kernouの岸に聳え立っていました。
交易と魔法によって、この都市はTuatha、人間、そしてTir na n'OgやKernou近くの海に住む人魚の種族、Merrowが住まう驚異の都市となりました。
Tir na n'Ogの滅亡により、この都市の強大なるTuathaの魔女王、Dahutは波間の下へと都市を隠し、Tir na n'Ogの魔女たちの避難所を作りました。
都市には、Tuathaとその同盟者Merrowが住みました。
波間の下の魔法の都市での暮らしはTuathaを変化させ、かつてTuathaが人間にとってそうであったように、Merrowから半ば神聖視される強力な種族、Morgenとなりました。
Ysは、Morgenに統治される海中の女王国です。
Kernouを祖とする人間は、沿岸部の住民の大部分を構成します。
**国勢
|種族|メロウ、人間、モーガン|
|経済||
|気候||
|祝福||
**正規軍
***指揮官
|名称|種別|コスト|&gt;|雇用条件|指揮能力|行軍|
|BGCOLOR(#F5F5F5):Ysian Scout|斥候|&amp;ref(Nation/C_Gold.jpg,nolink,25x25,Gold);25&amp;ref(Nation/C_Resource.jpg,nolink,25x25,Resource);1&amp;ref(Nation/C_Command.jpg,nolink,25x25,Commander Point);1|&amp;ref(Nation/R_UW-Fort.jpg,nolink,25x25,Underwater Fortress);|||16&amp;ref(Nation/Stealthy.jpg,nolink,25x25,Stealthy (50));&amp;ref(Nation/Amphibian.jpg,nolink,25x25,Amphibian);|
|~|&gt;|&gt;|&gt;|&gt;|&gt;|BGCOLOR(#F5F5F5):水陸両棲の斥候。海を通れる一方で森や山が苦手|
|BGCOLOR(#F5F5F5):Ysian Commander|指揮官|&amp;ref(Nation/C_Gold.jpg,nolink,25x25,Gold);45&amp;ref(Nation/C_Resource.jpg,nolink,25x25,Resource);23&amp;ref(Nation/C_Command.jpg,nolink,25x25,Commander Point);1|&amp;ref(Nation/R_UW-Fort.jpg,nolink,25x25,Underwater Fortress);||&amp;ref(Nation/Squad.jpg,nolink,25x25,Squad);2&amp;ref(Nation/LivingLead.jpg,nolink,25x25,Leadership);60|12&amp;ref(Nation/Amphibian.jpg,nolink,25x25,Amphibian);|
|~|&gt;|&gt;|&gt;|&gt;|&gt;|BGCOLOR(#F5F5F5):標準的な指揮官。海に入れる以外の特徴は乏しい|
|BGCOLOR(#F5F5F5):Ysian Druid|聖職者&amp;ref(Nation/Sacred.jpg,nolink,25x25,Sacred);|&amp;ref(Nation/C_Gold.jpg,nolink,25x25,Gold);165&amp;ref(Nation/C_Resource.jpg,nolink,25x25,Resource);1&amp;ref(Nation/C_Command.jpg,nolink,25x25,Commander Point);2|&amp;ref(Nation/R_UW-Fort.jpg,nolink,25x25,Underwater Fortress);|&amp;ref(Spell/P_Research.jpg,nolink,25x25,Lab Needed);&amp;ref(Spell/P_Holy.jpg,nolink,25x25,Temple Needed);|&amp;ref(Nation/Squad.jpg,nolink,25x25,Squad);1&amp;ref(Nation/LivingLead.jpg,nolink,25x25,Leadership);10&amp;ref(Nation/MagicLead.jpg,nolink,25x25,Magic Leadership);15+|16&amp;ref(Nation/Amphibian.jpg,nolink,25x25,Amphibian);|
|~|&gt;|&gt;|&gt;|&gt;|&gt;|BGCOLOR(#F5F5F5):レベル1の聖職者。水や地などの魔法技能も持つ|
|BGCOLOR(#F5F5F5):Knight Commander of Ys|指揮官|&amp;ref(Nation/C_Gold.jpg,nolink,25x25,Gold);105&amp;ref(Nation/C_Resource.jpg,nolink,25x25,Resource);23&amp;ref(Nation/C_Command.jpg,nolink,25x25,Commander Point);1|&amp;ref(Nation/R_UW-Fort.jpg,nolink,25x25,Underwater Fortress);||&amp;ref(Nation/Squad.jpg,nolink,25x25,Squad);3&amp;ref(Nation/LivingLead.jpg,nolink,25x25,Leadership);80|18&amp;ref(Nation/Amphibian.jpg,nolink,25x25,Amphibian);|
|~|&gt;|&gt;|&gt;|&gt;|&gt;|BGCOLOR(#F5F5F5):上位指揮官。騎乗しており陸でも素早い|
|BGCOLOR(#F5F5F5):Morgen Champion|聖職者&amp;ref(Nation/Sacred.jpg,nolink,25x25,Sacred);|&amp;ref(Nation/C_Gold.jpg,nolink,25x25,Gold);250&amp;ref(Nation/C_Resource.jpg,nolink,25x25,Resource);53&amp;ref(Nation/C_Command.jpg,nolink,25x25,Commander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Leadership);10|24&amp;ref(Nation/Amphibian.jpg,nolink,25x25,Amphibian);&amp;ref(Nation/Sailing.jpg,nolink,25x25,Sailing (size points 003, max size 6));|
|~|&gt;|&gt;|&gt;|&gt;|&gt;|BGCOLOR(#F5F5F5):レベル1の聖職者。風と水の魔法と指揮能力も持つ|
|BGCOLOR(#F5F5F5):Morgen Princess|聖職者&amp;ref(Nation/Sacred.jpg,nolink,25x25,Sacred);|&amp;ref(Nation/C_Gold.jpg,nolink,25x25,Gold);340&amp;ref(Nation/C_Resource.jpg,nolink,25x25,Resource);51&amp;ref(Nation/C_Command.jpg,nolink,25x25,Commander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Leadership);15|24&amp;ref(Nation/Amphibian.jpg,nolink,25x25,Amphibian);&amp;ref(Nation/Sailing.jpg,nolink,25x25,Sailing (size points 003, max size 6));|
|~|&gt;|&gt;|&gt;|&gt;|&gt;|BGCOLOR(#F5F5F5):レベル2の聖職者。風と水の魔法と優れた指揮能力も持つ|
|BGCOLOR(#F5F5F5):Morgen Sorceress|聖職者&amp;ref(Nation/Sacred.jpg,nolink,25x25,Sacred);|&amp;ref(Nation/C_Gold.jpg,nolink,25x25,Gold);420&amp;ref(Nation/C_Resource.jpg,nolink,25x25,Resource);1&amp;ref(Nation/C_Command.jpg,nolink,25x25,Commander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Leadership);35+|16&amp;ref(Nation/Stealthy.jpg,nolink,25x25,Stealthy (65));&amp;ref(Nation/Amphibian.jpg,nolink,25x25,Amphibian);|
|~|&gt;|&gt;|&gt;|&gt;|&gt;|BGCOLOR(#F5F5F5):レベル2の聖職者。風、水、地などの魔法技能も持つ|
|BGCOLOR(#F5F5F5):Kernou Chieftain|指揮官|&amp;ref(Nation/C_Gold.jpg,nolink,25x25,Gold);50&amp;ref(Nation/C_Resource.jpg,nolink,25x25,Resource);17&amp;ref(Nation/C_Command.jpg,nolink,25x25,Commander Point);1|&amp;ref(Nation/R_Coast-Fort.jpg,nolink,25x25,Coastal Fortress);||&amp;ref(Nation/Squad.jpg,nolink,25x25,Squad);2&amp;ref(Nation/LivingLead.jpg,nolink,25x25,Leadership);60&amp;ref(Item/Inspirational.jpg,nolink,25x25,Inspirational (+1));|14|
|~|&gt;|&gt;|&gt;|&gt;|&gt;|BGCOLOR(#F5F5F5):人間の指揮官。海には入れないが指揮能力は悪くない|
|BGCOLOR(#F5F5F5):Swanherd|指揮官&amp;ref(Nation/Sacred.jpg,nolink,25x25,Sacred);|&amp;ref(Nation/C_Gold.jpg,nolink,25x25,Gold);40&amp;ref(Nation/C_Resource.jpg,nolink,25x25,Resource);1&amp;ref(Nation/C_Command.jpg,nolink,25x25,Commander Point);1|&amp;ref(Nation/R_Coast-Fort.jpg,nolink,25x25,Coastal Fortress);|&amp;ref(Spell/P_Holy.jpg,nolink,25x25,Temple Needed);|&amp;ref(Nation/Squad.jpg,nolink,25x25,Squad);2&amp;ref(Nation/LivingLead.jpg,nolink,25x25,Leadership);40&amp;ref(Item/Uninspirational.jpg,nolink,25x25,Inspirational (-1));&amp;ref(Item/Beastmaster.jpg,nolink,25x25,Beastmaster (+3));|16|
|~|&gt;|&gt;|&gt;|&gt;|&gt;|BGCOLOR(#F5F5F5):動物向けの指揮官。Swanの生産も行える|
|BGCOLOR(#F5F5F5):Kernou Druid|聖職者&amp;ref(Nation/Sacred.jpg,nolink,25x25,Sacred);|&amp;ref(Nation/C_Gold.jpg,nolink,25x25,Gold);165&amp;ref(Nation/C_Resource.jpg,nolink,25x25,Resource);1&amp;ref(Nation/C_Command.jpg,nolink,25x25,Commander Point);2|&amp;ref(Nation/R_Coast-Fort.jpg,nolink,25x25,Coastal Fortress);|&amp;ref(Spell/P_Research.jpg,nolink,25x25,Lab Needed);&amp;ref(Spell/P_Holy.jpg,nolink,25x25,Temple Needed);|&amp;ref(Nation/Squad.jpg,nolink,25x25,Squad);1&amp;ref(Nation/LivingLead.jpg,nolink,25x25,Leadership);10&amp;ref(Nation/MagicLead.jpg,nolink,25x25,Magic Leadership);20+|16|
|~|&gt;|&gt;|&gt;|&gt;|&gt;|BGCOLOR(#F5F5F5):レベル1の聖職者。地や星などの魔法技能も持つ|
***兵士
|名称|種別|コスト|&gt;|雇用条件|指揮枠|行軍|
|BGCOLOR(#F5F5F5):Ysian Militia|歩兵|&amp;ref(Nation/C_Gold.jpg,nolink,25x25,Gold);8&amp;ref(Nation/C_Resource.jpg,nolink,25x25,Resource);2&amp;ref(Nation/C_Recruitment.jpg,nolink,25x25,Recruitment Point);3|&amp;ref(Nation/R_UW-Fort.jpg,nolink,25x25,Underwater Fortress);||&amp;ref(Nation/LivingLead.jpg,nolink,25x25,Living);|14&amp;ref(Nation/Amphibian.jpg,nolink,25x25,Amphibian);|
|~|&gt;|&gt;|&gt;|&gt;|&gt;|BGCOLOR(#F5F5F5):槍を持つ軽歩兵。包囲戦の人手にはなる|
|BGCOLOR(#F5F5F5):Ysian Spearman|歩兵|&amp;ref(Nation/C_Gold.jpg,nolink,25x25,Gold);12&amp;ref(Nation/C_Resource.jpg,nolink,25x25,Resource);3&amp;ref(Nation/C_Recruitment.jpg,nolink,25x25,Recruitment Point);9|&amp;ref(Nation/R_UW-Fort.jpg,nolink,25x25,Underwater Fortress);||&amp;ref(Nation/LivingLead.jpg,nolink,25x25,Living);|14&amp;ref(Nation/Amphibian.jpg,nolink,25x25,Amphibian);|
|~|&gt;|&gt;|&gt;|&gt;|&gt;|BGCOLOR(#F5F5F5):槍と盾を持つ軽歩兵。力は強いが戦闘技能に難がある|
|BGCOLOR(#F5F5F5):Ysian Infantry|歩兵|&amp;ref(Nation/C_Gold.jpg,nolink,25x25,Gold);12&amp;ref(Nation/C_Resource.jpg,nolink,25x25,Resource);19&amp;ref(Nation/C_Recruitment.jpg,nolink,25x25,Recruitment Point);9|&amp;ref(Nation/R_UW-Fort.jpg,nolink,25x25,Underwater Fortress);||&amp;ref(Nation/LivingLead.jpg,nolink,25x25,Living);|12&amp;ref(Nation/Amphibian.jpg,nolink,25x25,Amphibian);|
|~|&gt;|&gt;|&gt;|&gt;|&gt;|BGCOLOR(#F5F5F5):槍と盾を持つ歩兵。装備は良くなったが技量は変わらず|
|BGCOLOR(#F5F5F5):Ysian Man at Arms|歩兵|&amp;ref(Nation/C_Gold.jpg,nolink,25x25,Gold);15&amp;ref(Nation/C_Resource.jpg,nolink,25x25,Resource);23&amp;ref(Nation/C_Recruitment.jpg,nolink,25x25,Recruitment Point);15|&amp;ref(Nation/R_UW-Fort.jpg,nolink,25x25,Underwater Fortress);||&amp;ref(Nation/LivingLead.jpg,nolink,25x25,Living);|10&amp;ref(Nation/Amphibian.jpg,nolink,25x25,Amphibian);|
|~|&gt;|&gt;|&gt;|&gt;|&gt;|BGCOLOR(#F5F5F5):槍と盾を持つ重歩兵。装備と共に技量も標準並みに改善|
|BGCOLOR(#F5F5F5):Knight of Ys|騎兵|&amp;ref(Nation/C_Gold.jpg,nolink,25x25,Gold);45&amp;ref(Nation/C_Resource.jpg,nolink,25x25,Resource);23&amp;ref(Nation/C_Recruitment.jpg,nolink,25x25,Recruitment Point);46|&amp;ref(Nation/R_UW-Fort.jpg,nolink,25x25,Underwater Fortress);||&amp;ref(Nation/LivingLead.jpg,nolink,25x25,Living);|16&amp;ref(Nation/Amphibian.jpg,nolink,25x25,Amphibian);|
|~|&gt;|&gt;|&gt;|&gt;|&gt;|BGCOLOR(#F5F5F5):軽突撃槍と盾を持つ重騎兵。陸でも騎兵として機能する|
|BGCOLOR(#F5F5F5):Morvarc'h Knight|騎兵&amp;ref(Nation/Sacred.jpg,nolink,25x25,Sacred);|&amp;ref(Nation/C_Gold.jpg,nolink,25x25,Gold);115&amp;ref(Nation/C_Resource.jpg,nolink,25x25,Resource);53&amp;ref(Nation/C_Recruitment.jpg,nolink,25x25,Recruitment Point);56|&amp;ref(Nation/R_Capital.jpg,nolink,25x25,National Capital);|&amp;ref(Spell/P_Holy.jpg,nolink,25x25,Temple Needed);|&amp;ref(Nation/LivingLead.jpg,nolink,25x25,Living);|22&amp;ref(Nation/Amphibian.jpg,nolink,25x25,Amphibian);&amp;ref(Nation/Sailing.jpg,nolink,25x25,Sailing (size points 003, max size 6));|
|~|&gt;|&gt;|&gt;|&gt;|&gt;|BGCOLOR(#F5F5F5):魔法の突撃槍と盾を持つ重騎兵。地上では炎による攻撃も行う|
|BGCOLOR(#F5F5F5):Kernou Warrior|歩兵|&amp;ref(Nation/C_Gold.jpg,nolink,25x25,Gold);9&amp;ref(Nation/C_Resource.jpg,nolink,25x25,Resource);18&amp;ref(Nation/C_Recruitment.jpg,nolink,25x25,Recruitment Point);7|&amp;ref(Nation/R_Coast-Fort.jpg,nolink,25x25,Coastal Fortress);||&amp;ref(Nation/LivingLead.jpg,nolink,25x25,Living);|12|
|~|&gt;|&gt;|&gt;|&gt;|&gt;|BGCOLOR(#F5F5F5):長剣、投槍、盾を持つ歩兵。安いわりには標準的な性能|
|BGCOLOR(#F5F5F5):Kernou Noble Warrior|歩兵|&amp;ref(Nation/C_Gold.jpg,nolink,25x25,Gold);12&amp;ref(Nation/C_Resource.jpg,nolink,25x25,Resource);21&amp;ref(Nation/C_Recruitment.jpg,nolink,25x25,Recruitment Point);14|&amp;ref(Nation/R_Coast-Fort.jpg,nolink,25x25,Coastal Fortress);||&amp;ref(Nation/LivingLead.jpg,nolink,25x25,Living);|10|
|~|&gt;|&gt;|&gt;|&gt;|&gt;|BGCOLOR(#F5F5F5):長剣と盾を持つ重歩兵。戦闘技能も強化されている|
|BGCOLOR(#F5F5F5):Kernou Cavalry|騎兵|&amp;ref(Nation/C_Gold.jpg,nolink,25x25,Gold);25&amp;ref(Nation/C_Resource.jpg,nolink,25x25,Resource);24&amp;ref(Nation/C_Recruitment.jpg,nolink,25x25,Recruitment Point);36|&amp;ref(Nation/R_Coast-Fort.jpg,nolink,25x25,Coastal Fortress);||&amp;ref(Nation/LivingLead.jpg,nolink,25x25,Living);|16|
|~|&gt;|&gt;|&gt;|&gt;|&gt;|BGCOLOR(#F5F5F5):軽突撃槍と盾を持つ重騎兵。手数に乏しいが騎兵としての役目は果たす|
|BGCOLOR(#F5F5F5):Swan|動物|&amp;ref(Nation/C_Gold.jpg,nolink,25x25,Gold);0&amp;ref(Nation/C_Resource.jpg,nolink,25x25,Resource);1&amp;ref(Nation/C_Recruitment.jpg,nolink,25x25,Recruitment Point);2|&amp;ref(Nation/Beastmaster.jpg,nolink,25x25,Summon Allies (Free));||&amp;ref(Nation/LivingLead.jpg,nolink,25x25,Living);&amp;ref(Nation/Animal.jpg,nolink,25x25,Animal);&amp;ref(Nation/Undisciplined.jpg,nolink,25x25,Undisciplined);|26&amp;ref(Nation/Flying.jpg,nolink,25x25,Flying);|
|~|&gt;|&gt;|&gt;|&gt;|&gt;|BGCOLOR(#F5F5F5):頭突きで戦う白鳥。戦力とは呼べないが攪乱ぐらいにはなり得る|
**守備隊
|種別|指揮官|兵士|備考|
|水中下位|Ysian Commander|Ysian Militia:10　Ysian Infantry:10||
|水中上位|Morgen Champion|Ysian Man at Arms:10　Ysian Spearman:10||
|陸上下位|Kernou Chieftain|Kernou Warrior:10　Kernou Noble Warrior:10||
|陸上上位|Morgen Champion|Ysian Spearman:10　Kernou Noble Warrior:10||
|水中要塞|Ysian Commander|Ysian Infantry:10||
|陸上要塞|Captain|Archer:10||
**建造物
***首都要塞
|名称|管理力|指揮官雇用|兵士雇用|食糧庫|守備隊倍率|防壁強度|
|Castle of Bronze and Crystal|60|+2|+125%|5000|4|750|
***陸上要塞
|名称|建造費|工期|管理力|指揮官雇用|兵士雇用|食糧庫|守備隊倍率|防壁強度|
|Palisades|600|4|15|+0|+50%|100|1|100|
|Fortress|300|2|30|+1|+75%|500|2|250|
|Castle|300|2|45|+1|+100%|1500|3|500|
***水中要塞
|名称|建造費|工期|管理力|指揮官雇用|兵士雇用|食糧庫|守備隊倍率|防壁強度|
|Rock Walls|600|5|15|+0|+50%|100|1|100|
|Fortress|300|2|30|+1|+75%|500|2|250|
|Castle|300|2|45|+1|+100%|1500|3|500|
***研究所と寺院
|設備|費用|特殊効果|
|研究所|500||
|寺院|400||
**魔法
***魔法資源
|魔法土地|Ker-Ys|
|宝石収入|&amp;ref(Spell/V_Air.jpg,nolink,25x25,Air Gem);2&amp;ref(Spell/V_Water.jpg,nolink,25x25,Water Gem);2&amp;ref(Spell/V_Earth.jpg,nolink,25x25,Earth Gem);1|
|特殊機能||
***魔法技能
|名称|雇用|固定魔力|変動魔力|研究力|特殊能力|
|Ysian Druid|&amp;ref(Nation/R_UW-Fort.jpg,nolink,25x25,Underwater Fortress);|&amp;ref(Spell/P_Water.jpg,nolink,25x25,Water);1&amp;ref(Spell/P_Earth.jpg,nolink,25x25,Earth);1&amp;ref(Spell/P_Holy.jpg,nolink,25x25,Holy);1|&amp;ref(Spell/P_Water.jpg,nolink,25x25,Water);&amp;ref(Spell/P_Earth.jpg,nolink,25x25,Earth);&amp;ref(Spell/P_Astral.jpg,nolink,25x25,Astral);&amp;ref(Spell/P_Nature.jpg,nolink,25x25,Nature);+1:100%|&amp;ref(Spell/P_Research.jpg,nolink,25x25,Research);11|&amp;ref(Nation/Sacred.jpg,nolink,25x25,Sacred);|
|Morgen Champion|&amp;ref(Nation/R_Capital.jpg,nolink,25x25,National Capital);|&amp;ref(Spell/P_Air.jpg,nolink,25x25,Air);1&amp;ref(Spell/P_Water.jpg,nolink,25x25,Water);1&amp;ref(Spell/P_Holy.jpg,nolink,25x25,Holy);1||&amp;ref(Spell/P_Research.jpg,nolink,25x25,Research);9|&amp;ref(Nation/Spell-Singer.jpg,nolink,25x25,Spell Singer);&amp;ref(Nation/Sacred.jpg,nolink,25x25,Sacred);|
|Morgen Princess|&amp;ref(Nation/R_Capital.jpg,nolink,25x25,National Capital);|&amp;ref(Spell/P_Air.jpg,nolink,25x25,Air);2&amp;ref(Spell/P_Water.jpg,nolink,25x25,Water);1&amp;ref(Spell/P_Holy.jpg,nolink,25x25,Holy);2||&amp;ref(Spell/P_Research.jpg,nolink,25x25,Research);11|&amp;ref(Nation/Spell-Singer.jpg,nolink,25x25,Spell Singer);&amp;ref(Nation/Sacred.jpg,nolink,25x25,Sacred);|
|Morgen Sorceress|&amp;ref(Nation/R_Capital.jpg,nolink,25x25,National Capital);|&amp;ref(Spell/P_Air.jpg,nolink,25x25,Air);3&amp;ref(Spell/P_Water.jpg,nolink,25x25,Water);2&amp;ref(Spell/P_Earth.jpg,nolink,25x25,Earth);1&amp;ref(Spell/P_Holy.jpg,nolink,25x25,Holy);2|&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19+|&amp;ref(Nation/Spell-Singer.jpg,nolink,25x25,Spell Singer);&amp;ref(Nation/Sacred.jpg,nolink,25x25,Sacred);|
|Kernou Druid|&amp;ref(Nation/R_Coast-Fort.jpg,nolink,25x25,Coastal Fortress);|&amp;ref(Spell/P_Earth.jpg,nolink,25x25,Earth);1&amp;ref(Spell/P_Astral.jpg,nolink,25x25,Astral);1&amp;ref(Spell/P_Holy.jpg,nolink,25x25,Holy);1|&amp;ref(Spell/P_Water.jpg,nolink,25x25,Water);&amp;ref(Spell/P_Earth.jpg,nolink,25x25,Earth);&amp;ref(Spell/P_Astral.jpg,nolink,25x25,Astral);&amp;ref(Spell/P_Nature.jpg,nolink,25x25,Nature);+1:100%|&amp;ref(Spell/P_Research.jpg,nolink,25x25,Research);11|&amp;ref(Nation/Sacred.jpg,nolink,25x25,Sacred);|
***固有呪文
なし
***固有アイテム
なし
**聖職
***支配圏特殊効果
なし
***聖職者特殊能力
なし
</v>
      </c>
    </row>
    <row r="70" spans="1:29" x14ac:dyDescent="0.15">
      <c r="A70" t="s">
        <v>2969</v>
      </c>
      <c r="Z70" t="str">
        <f t="shared" si="5"/>
        <v>|</v>
      </c>
      <c r="AA70" t="str">
        <f t="shared" ca="1" si="4"/>
        <v>|</v>
      </c>
      <c r="AB70" t="str">
        <f t="shared" ca="1" si="6"/>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|BGCOLOR(#FAEBD7):[[''Xibalba''&gt;./Xibalba]]|BGCOLOR(#FAEBD7):[[''Phlegra''&gt;./Phlegra]]|BGCOLOR(#FAEBD7):[[''Phaeacia''&gt;./Phaeacia]]|BGCOLOR(#F0F8FF):[[''Atlantis''&gt;./Atlantis]]|BGCOLOR(#F0F8FF):[[''R'lyeh''&gt;./R'lyeh]]|
|BGCOLOR(#FDFDFD):[[&amp;ref(Xibalba.jpg,nolink,50x65,Xibalba, Flooded Caves);&gt;./Xibalba]]|BGCOLOR(#FDFDFD):[[&amp;ref(Phlegra.jpg,nolink,50x65,Phlegra, Deformed Giants);&gt;./Phlegra]]|BGCOLOR(#FDFDFD):[[&amp;ref(Phaeacia.jpg,nolink,50x65,Phaeacia, Isle of the Dark Ships);&gt;./Phaeacia]]|BGCOLOR(#FDFDFD):[[&amp;ref(Atlantis.jpg,nolink,50x65,Atlantis, Kings of the Deep);&gt;./Atlantis]]|BGCOLOR(#FDFDFD):[[&amp;ref(R'lyeh.jpg,nolink,50x65,R'lyeh, Fallen Star);&gt;./R'lyeh]]|
|BGCOLOR(#F0F8FF):[[''Pelagia''&gt;./Pelagia]]|BGCOLOR(#F0F8FF):[[''Oceania''&gt;./Oceania]]|BGCOLOR(#F0F8FF):[[''Ys''&gt;./Ys]]|</v>
      </c>
      <c r="AC70" t="e">
        <f ca="1">CONCATENATE("*",B70,", ",C70,CHAR(10),E70,CHAR(10),"**国勢",CHAR(10),"|種族|",F70,"|",CHAR(10),"|経済|",G70,"|",CHAR(10),"|気候|",IF(H70&lt;&gt;"",REPT(SUBSTITUTE(SUBSTITUTE(LEFT(H70,4),"Heat","&amp;ref(Spell/S_Heat.jpg,nolink,25x25,Heat);"),"Cold","&amp;ref(Spell/S_Cold.jpg,nolink,25x25,Cold);"),RIGHT(H70,1)),""),"|",CHAR(10),"|祝福|",SUBSTITUTE(SUBSTITUTE(SUBSTITUTE(SUBSTITUTE(SUBSTITUTE(SUBSTITUTE(SUBSTITUTE(SUBSTITUTE(J70,"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70&amp;" "&amp;B70&amp;" 指揮官 S",Troops!$A:$A,0)&amp;":AJ"&amp;MATCH(A70&amp;" "&amp;B70&amp;" 指揮官 E",Troops!$A:$A,0))),myConcat(INDIRECT("Troops!AJ"&amp;MATCH(A70&amp;" "&amp;B70&amp;" 指揮官 S",Troops!$A:$A,0)))),CHAR(10),"***兵士",CHAR(10),"|名称|種別|コスト|&gt;|雇用条件|指揮枠|行軍|",CHAR(10),IFERROR(myConcat(INDIRECT("Troops!AJ"&amp;MATCH(A70&amp;" "&amp;B70&amp;" 兵士 S",Troops!$A:$A,0)&amp;":AJ"&amp;MATCH(A70&amp;" "&amp;B70&amp;" 兵士 E",Troops!$A:$A,0))),myConcat(INDIRECT("Troops!AJ"&amp;MATCH(A70&amp;" "&amp;B70&amp;" 指揮官 S",Troops!$A:$A,0)))),"**守備隊",CHAR(10),"|種別|指揮官|兵士|備考|",CHAR(10),IFERROR(myConcat(INDIRECT("Defence!H"&amp;MATCH(A70&amp;" "&amp;B70&amp;" S",Defence!$A:$A,0)&amp;":H"&amp;MATCH(A70&amp;" "&amp;B70&amp;" E",Defence!$A:$A,0))),myConcat(INDIRECT("Defence!H"&amp;MATCH(A70&amp;" "&amp;B70&amp;" S",Defence!$A:$A,0)))),CHAR(10),"**建造物",CHAR(10),"***首都要塞",CHAR(10),"|名称|管理力|指揮官雇用|兵士雇用|食糧庫|守備隊倍率|防壁強度|",CHAR(10),VLOOKUP(L70,Fort!$D:$M,10,FALSE),CHAR(10),"***陸上要塞",CHAR(10),"|名称|建造費|工期|管理力|指揮官雇用|兵士雇用|食糧庫|守備隊倍率|防壁強度|",CHAR(10),IF(R70="",IFERROR(myConcat(INDIRECT("Fort!N"&amp;MATCH(M70&amp;"1",Fort!$A:$A,0)&amp;":N"&amp;MATCH(M70&amp;O70,Fort!$A:$A,0))),myConcat(INDIRECT("Fort!N"&amp;MATCH(N70&amp;"1",Fort!$A:$A,0)))),IFERROR(myConcat(INDIRECT("Fort!O"&amp;MATCH(M70&amp;"1",Fort!$A:$A,0)&amp;":O"&amp;MATCH(M70&amp;O70,Fort!$A:$A,0))),myConcat(INDIRECT("Fort!O"&amp;MATCH(N70&amp;"1",Fort!$A:$A,0))))),CHAR(10),"***水中要塞",CHAR(10),IF(R70="",IFERROR("|名称|建造費|工期|管理力|指揮官雇用|兵士雇用|食糧庫|守備隊倍率|防壁強度|"&amp;CHAR(10)&amp;IFERROR(myConcat(INDIRECT("Fort!N"&amp;MATCH(N70&amp;"1",Fort!$A:$A,0)&amp;":N"&amp;MATCH(N70&amp;P70,Fort!$A:$A,0))),myConcat(INDIRECT("Fort!N"&amp;MATCH(N70&amp;"1",Fort!$A:$A,0)))),"建造不可"),IFERROR("|名称|建造費|工期|管理力|指揮官雇用|兵士雇用|食糧庫|守備隊倍率|防壁強度|"&amp;CHAR(10)&amp;IFERROR(myConcat(INDIRECT("Fort!O"&amp;MATCH(N70&amp;"1",Fort!$A:$A,0)&amp;":O"&amp;MATCH(N70&amp;P70,Fort!$A:$A,0))),myConcat(INDIRECT("Fort!O"&amp;MATCH(N70&amp;"1",Fort!$A:$A,0)))),"建造不可")),CHAR(10),"***研究所と寺院",CHAR(10),"|設備|費用|特殊効果|",CHAR(10),"|研究所|",IF(S70&lt;&gt;500,"''"&amp;S70&amp;"''",S70),"|",T70,"|",CHAR(10),"|寺院|",IF(U70&lt;&gt;400,"''"&amp;U70&amp;"''",U70),"|",V70,"|",CHAR(10),"**魔法",CHAR(10),"***魔法資源",CHAR(10),"|魔法土地|",W70,"|",CHAR(10),"|宝石収入|",SUBSTITUTE(SUBSTITUTE(SUBSTITUTE(SUBSTITUTE(SUBSTITUTE(SUBSTITUTE(SUBSTITUTE(SUBSTITUTE(X70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Slave);"),"|",CHAR(10),"|特殊機能|",Y70,"|",CHAR(10),"***魔法技能",CHAR(10),"|名称|雇用|固定魔力|変動魔力|研究力|特殊能力|",CHAR(10),IFERROR(myConcat(INDIRECT("MagicSkill!AM"&amp;MATCH(A70&amp;" "&amp;B70&amp;" S",MagicSkill!$A:$A,0)&amp;":AM"&amp;MATCH(A70&amp;" "&amp;B70&amp;" E",MagicSkill!$A:$A,0))),myConcat(INDIRECT("MagicSkill!AM"&amp;MATCH(A70&amp;" "&amp;B70&amp;" S",MagicSkill!$A:$A,0)))),CHAR(10),"***固有呪文",CHAR(10),IFERROR(CHAR(10)&amp;"|領域|名称|主系統|副系統|消費|使用場面|簡易分類|"&amp;CHAR(10)&amp;IFERROR(myConcat(INDIRECT("NationalSpellWork!E"&amp;MATCH(A70&amp;" "&amp;B70&amp;" S",NationalSpellWork!$A:$A,0)&amp;":E"&amp;MATCH(A70&amp;" "&amp;B70&amp;" E",NationalSpellWork!$A:$A,0))),myConcat(INDIRECT("NationalSpellWork!E"&amp;MATCH(A70&amp;" "&amp;B70&amp;" S",NationalSpellWork!$A:$A,0)))),"なし"),CHAR(10),"***固有アイテム",CHAR(10),IFERROR(IFERROR(myConcat(INDIRECT("NationalItemWork!E"&amp;MATCH(A70&amp;" "&amp;B70&amp;" S",NationalItemWork!$A:$A,0)&amp;":E"&amp;MATCH(A70&amp;" "&amp;B70&amp;" E",NationalItemWork!$A:$A,0))),myConcat(INDIRECT("NationalItemWork!E"&amp;MATCH(A70&amp;" "&amp;B70&amp;" S",NationalItemWork!$A:$A,0)))),"なし"),CHAR(10),"**聖職",CHAR(10),"***支配圏特殊効果",CHAR(10),IF(I70&lt;&gt;"",I70,"なし"),CHAR(10),"***聖職者特殊能力",CHAR(10),IF(K70&lt;&gt;"",K70,"なし"),CHAR(10))</f>
        <v>#VALUE!</v>
      </c>
    </row>
    <row r="71" spans="1:29" x14ac:dyDescent="0.15">
      <c r="A71" t="s">
        <v>2969</v>
      </c>
      <c r="Z71" t="str">
        <f t="shared" si="5"/>
        <v>|</v>
      </c>
      <c r="AA71" t="str">
        <f t="shared" ca="1" si="4"/>
        <v xml:space="preserve">||
|BGCOLOR(#FDFDFD):[[&amp;ref(Pelagia.jpg,nolink,50x65,Pelagia, Triton Kings);&gt;./Pelagia]]|BGCOLOR(#FDFDFD):[[&amp;ref(Oceania.jpg,nolink,50x65,Oceania, Mermidons);&gt;./Oceania]]|BGCOLOR(#FDFDFD):[[&amp;ref(Ys.jpg,nolink,50x65,Ys, Morgen Queens);&gt;./Ys]]|||
</v>
      </c>
      <c r="AB71" t="str">
        <f t="shared" ca="1" si="6"/>
        <v xml:space="preserve">|CENTER:130|CENTER:130|CENTER:130|CENTER:130|CENTER:130|c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|BGCOLOR(#FAEBD7):[[''Xibalba''&gt;./Xibalba]]|BGCOLOR(#FAEBD7):[[''Phlegra''&gt;./Phlegra]]|BGCOLOR(#FAEBD7):[[''Phaeacia''&gt;./Phaeacia]]|BGCOLOR(#F0F8FF):[[''Atlantis''&gt;./Atlantis]]|BGCOLOR(#F0F8FF):[[''R'lyeh''&gt;./R'lyeh]]|
|BGCOLOR(#FDFDFD):[[&amp;ref(Xibalba.jpg,nolink,50x65,Xibalba, Flooded Caves);&gt;./Xibalba]]|BGCOLOR(#FDFDFD):[[&amp;ref(Phlegra.jpg,nolink,50x65,Phlegra, Deformed Giants);&gt;./Phlegra]]|BGCOLOR(#FDFDFD):[[&amp;ref(Phaeacia.jpg,nolink,50x65,Phaeacia, Isle of the Dark Ships);&gt;./Phaeacia]]|BGCOLOR(#FDFDFD):[[&amp;ref(Atlantis.jpg,nolink,50x65,Atlantis, Kings of the Deep);&gt;./Atlantis]]|BGCOLOR(#FDFDFD):[[&amp;ref(R'lyeh.jpg,nolink,50x65,R'lyeh, Fallen Star);&gt;./R'lyeh]]|
|BGCOLOR(#F0F8FF):[[''Pelagia''&gt;./Pelagia]]|BGCOLOR(#F0F8FF):[[''Oceania''&gt;./Oceania]]|BGCOLOR(#F0F8FF):[[''Ys''&gt;./Ys]]|||
|BGCOLOR(#FDFDFD):[[&amp;ref(Pelagia.jpg,nolink,50x65,Pelagia, Triton Kings);&gt;./Pelagia]]|BGCOLOR(#FDFDFD):[[&amp;ref(Oceania.jpg,nolink,50x65,Oceania, Mermidons);&gt;./Oceania]]|BGCOLOR(#FDFDFD):[[&amp;ref(Ys.jpg,nolink,50x65,Ys, Morgen Queens);&gt;./Ys]]|||
</v>
      </c>
      <c r="AC71" t="e">
        <f ca="1">CONCATENATE("*",B71,", ",C71,CHAR(10),E71,CHAR(10),"**国勢",CHAR(10),"|種族|",F71,"|",CHAR(10),"|経済|",G71,"|",CHAR(10),"|気候|",IF(H71&lt;&gt;"",REPT(SUBSTITUTE(SUBSTITUTE(LEFT(H71,4),"Heat","&amp;ref(Spell/S_Heat.jpg,nolink,25x25,Heat);"),"Cold","&amp;ref(Spell/S_Cold.jpg,nolink,25x25,Cold);"),RIGHT(H71,1)),""),"|",CHAR(10),"|祝福|",SUBSTITUTE(SUBSTITUTE(SUBSTITUTE(SUBSTITUTE(SUBSTITUTE(SUBSTITUTE(SUBSTITUTE(SUBSTITUTE(J71,"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71&amp;" "&amp;B71&amp;" 指揮官 S",Troops!$A:$A,0)&amp;":AJ"&amp;MATCH(A71&amp;" "&amp;B71&amp;" 指揮官 E",Troops!$A:$A,0))),myConcat(INDIRECT("Troops!AJ"&amp;MATCH(A71&amp;" "&amp;B71&amp;" 指揮官 S",Troops!$A:$A,0)))),CHAR(10),"***兵士",CHAR(10),"|名称|種別|コスト|&gt;|雇用条件|指揮枠|行軍|",CHAR(10),IFERROR(myConcat(INDIRECT("Troops!AJ"&amp;MATCH(A71&amp;" "&amp;B71&amp;" 兵士 S",Troops!$A:$A,0)&amp;":AJ"&amp;MATCH(A71&amp;" "&amp;B71&amp;" 兵士 E",Troops!$A:$A,0))),myConcat(INDIRECT("Troops!AJ"&amp;MATCH(A71&amp;" "&amp;B71&amp;" 指揮官 S",Troops!$A:$A,0)))),"**守備隊",CHAR(10),"|種別|指揮官|兵士|備考|",CHAR(10),IFERROR(myConcat(INDIRECT("Defence!H"&amp;MATCH(A71&amp;" "&amp;B71&amp;" S",Defence!$A:$A,0)&amp;":H"&amp;MATCH(A71&amp;" "&amp;B71&amp;" E",Defence!$A:$A,0))),myConcat(INDIRECT("Defence!H"&amp;MATCH(A71&amp;" "&amp;B71&amp;" S",Defence!$A:$A,0)))),CHAR(10),"**建造物",CHAR(10),"***首都要塞",CHAR(10),"|名称|管理力|指揮官雇用|兵士雇用|食糧庫|守備隊倍率|防壁強度|",CHAR(10),VLOOKUP(L71,Fort!$D:$M,10,FALSE),CHAR(10),"***陸上要塞",CHAR(10),"|名称|建造費|工期|管理力|指揮官雇用|兵士雇用|食糧庫|守備隊倍率|防壁強度|",CHAR(10),IF(R71="",IFERROR(myConcat(INDIRECT("Fort!N"&amp;MATCH(M71&amp;"1",Fort!$A:$A,0)&amp;":N"&amp;MATCH(M71&amp;O71,Fort!$A:$A,0))),myConcat(INDIRECT("Fort!N"&amp;MATCH(N71&amp;"1",Fort!$A:$A,0)))),IFERROR(myConcat(INDIRECT("Fort!O"&amp;MATCH(M71&amp;"1",Fort!$A:$A,0)&amp;":O"&amp;MATCH(M71&amp;O71,Fort!$A:$A,0))),myConcat(INDIRECT("Fort!O"&amp;MATCH(N71&amp;"1",Fort!$A:$A,0))))),CHAR(10),"***水中要塞",CHAR(10),IF(R71="",IFERROR("|名称|建造費|工期|管理力|指揮官雇用|兵士雇用|食糧庫|守備隊倍率|防壁強度|"&amp;CHAR(10)&amp;IFERROR(myConcat(INDIRECT("Fort!N"&amp;MATCH(N71&amp;"1",Fort!$A:$A,0)&amp;":N"&amp;MATCH(N71&amp;P71,Fort!$A:$A,0))),myConcat(INDIRECT("Fort!N"&amp;MATCH(N71&amp;"1",Fort!$A:$A,0)))),"建造不可"),IFERROR("|名称|建造費|工期|管理力|指揮官雇用|兵士雇用|食糧庫|守備隊倍率|防壁強度|"&amp;CHAR(10)&amp;IFERROR(myConcat(INDIRECT("Fort!O"&amp;MATCH(N71&amp;"1",Fort!$A:$A,0)&amp;":O"&amp;MATCH(N71&amp;P71,Fort!$A:$A,0))),myConcat(INDIRECT("Fort!O"&amp;MATCH(N71&amp;"1",Fort!$A:$A,0)))),"建造不可")),CHAR(10),"***研究所と寺院",CHAR(10),"|設備|費用|特殊効果|",CHAR(10),"|研究所|",IF(S71&lt;&gt;500,"''"&amp;S71&amp;"''",S71),"|",T71,"|",CHAR(10),"|寺院|",IF(U71&lt;&gt;400,"''"&amp;U71&amp;"''",U71),"|",V71,"|",CHAR(10),"**魔法",CHAR(10),"***魔法資源",CHAR(10),"|魔法土地|",W71,"|",CHAR(10),"|宝石収入|",SUBSTITUTE(SUBSTITUTE(SUBSTITUTE(SUBSTITUTE(SUBSTITUTE(SUBSTITUTE(SUBSTITUTE(SUBSTITUTE(X71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Slave);"),"|",CHAR(10),"|特殊機能|",Y71,"|",CHAR(10),"***魔法技能",CHAR(10),"|名称|雇用|固定魔力|変動魔力|研究力|特殊能力|",CHAR(10),IFERROR(myConcat(INDIRECT("MagicSkill!AM"&amp;MATCH(A71&amp;" "&amp;B71&amp;" S",MagicSkill!$A:$A,0)&amp;":AM"&amp;MATCH(A71&amp;" "&amp;B71&amp;" E",MagicSkill!$A:$A,0))),myConcat(INDIRECT("MagicSkill!AM"&amp;MATCH(A71&amp;" "&amp;B71&amp;" S",MagicSkill!$A:$A,0)))),CHAR(10),"***固有呪文",CHAR(10),IFERROR(CHAR(10)&amp;"|領域|名称|主系統|副系統|消費|使用場面|簡易分類|"&amp;CHAR(10)&amp;IFERROR(myConcat(INDIRECT("NationalSpellWork!E"&amp;MATCH(A71&amp;" "&amp;B71&amp;" S",NationalSpellWork!$A:$A,0)&amp;":E"&amp;MATCH(A71&amp;" "&amp;B71&amp;" E",NationalSpellWork!$A:$A,0))),myConcat(INDIRECT("NationalSpellWork!E"&amp;MATCH(A71&amp;" "&amp;B71&amp;" S",NationalSpellWork!$A:$A,0)))),"なし"),CHAR(10),"***固有アイテム",CHAR(10),IFERROR(IFERROR(myConcat(INDIRECT("NationalItemWork!E"&amp;MATCH(A71&amp;" "&amp;B71&amp;" S",NationalItemWork!$A:$A,0)&amp;":E"&amp;MATCH(A71&amp;" "&amp;B71&amp;" E",NationalItemWork!$A:$A,0))),myConcat(INDIRECT("NationalItemWork!E"&amp;MATCH(A71&amp;" "&amp;B71&amp;" S",NationalItemWork!$A:$A,0)))),"なし"),CHAR(10),"**聖職",CHAR(10),"***支配圏特殊効果",CHAR(10),IF(I71&lt;&gt;"",I71,"なし"),CHAR(10),"***聖職者特殊能力",CHAR(10),IF(K71&lt;&gt;"",K71,"なし"),CHAR(10))</f>
        <v>#VALUE!</v>
      </c>
    </row>
    <row r="72" spans="1:29" x14ac:dyDescent="0.15">
      <c r="A72" t="s">
        <v>3027</v>
      </c>
      <c r="B72" t="s">
        <v>2970</v>
      </c>
      <c r="C72" t="s">
        <v>3024</v>
      </c>
      <c r="D72" t="s">
        <v>3095</v>
      </c>
      <c r="E72" s="10" t="s">
        <v>12834</v>
      </c>
      <c r="F72" s="10" t="s">
        <v>12698</v>
      </c>
      <c r="I72" t="s">
        <v>12699</v>
      </c>
      <c r="K72" t="s">
        <v>12700</v>
      </c>
      <c r="L72" t="s">
        <v>12826</v>
      </c>
      <c r="M72" t="s">
        <v>12701</v>
      </c>
      <c r="O72">
        <v>4</v>
      </c>
      <c r="S72">
        <v>250</v>
      </c>
      <c r="U72">
        <v>400</v>
      </c>
      <c r="W72" t="s">
        <v>12702</v>
      </c>
      <c r="X72" t="s">
        <v>12703</v>
      </c>
      <c r="Z72" t="str">
        <f t="shared" si="5"/>
        <v>|BGCOLOR(#FDFDFD):[[&amp;ref(Arcoscephale.jpg,nolink,50x65,Arcoscephale, Sibylline Guidance);&gt;./Arcoscephale]]</v>
      </c>
      <c r="AA72" t="str">
        <f t="shared" ca="1" si="4"/>
        <v>|BGCOLOR(#FAEBD7):[[''Arcoscephale''&gt;./Arcoscephale]]</v>
      </c>
      <c r="AB72" t="str">
        <f t="shared" ca="1" si="6"/>
        <v>|CENTER:130|CENTER:130|CENTER:130|CENTER:130|CENTER:130|c
|BGCOLOR(#FAEBD7):[[''Arcoscephale''&gt;./Arcoscephale]]</v>
      </c>
      <c r="AC72" t="str">
        <f ca="1">CONCATENATE("*",B72,", ",C72,CHAR(10),E72,CHAR(10),"**国勢",CHAR(10),"|種族|",F72,"|",CHAR(10),"|経済|",G72,"|",CHAR(10),"|気候|",IF(H72&lt;&gt;"",REPT(SUBSTITUTE(SUBSTITUTE(LEFT(H72,4),"Heat","&amp;ref(Spell/S_Heat.jpg,nolink,25x25,Heat);"),"Cold","&amp;ref(Spell/S_Cold.jpg,nolink,25x25,Cold);"),RIGHT(H72,1)),""),"|",CHAR(10),"|祝福|",SUBSTITUTE(SUBSTITUTE(SUBSTITUTE(SUBSTITUTE(SUBSTITUTE(SUBSTITUTE(SUBSTITUTE(SUBSTITUTE(J72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72&amp;" "&amp;B72&amp;" 指揮官 S",Troops!$A:$A,0)&amp;":AJ"&amp;MATCH(A72&amp;" "&amp;B72&amp;" 指揮官 E",Troops!$A:$A,0))),myConcat(INDIRECT("Troops!AJ"&amp;MATCH(A72&amp;" "&amp;B72&amp;" 指揮官 S",Troops!$A:$A,0)))),CHAR(10),"***兵士",CHAR(10),"|名称|種別|コスト|&gt;|雇用条件|指揮枠|行軍|",CHAR(10),IFERROR(myConcat(INDIRECT("Troops!AJ"&amp;MATCH(A72&amp;" "&amp;B72&amp;" 兵士 S",Troops!$A:$A,0)&amp;":AJ"&amp;MATCH(A72&amp;" "&amp;B72&amp;" 兵士 E",Troops!$A:$A,0))),myConcat(INDIRECT("Troops!AJ"&amp;MATCH(A72&amp;" "&amp;B72&amp;" 指揮官 S",Troops!$A:$A,0)))),"**守備隊",CHAR(10),"|種別|指揮官|兵士|備考|",CHAR(10),IFERROR(myConcat(INDIRECT("Defence!H"&amp;MATCH(A72&amp;" "&amp;B72&amp;" S",Defence!$A:$A,0)&amp;":H"&amp;MATCH(A72&amp;" "&amp;B72&amp;" E",Defence!$A:$A,0))),myConcat(INDIRECT("Defence!H"&amp;MATCH(A72&amp;" "&amp;B72&amp;" S",Defence!$A:$A,0)))),CHAR(10),"**建造物",CHAR(10),"***首都要塞",CHAR(10),"|名称|管理力|指揮官雇用|兵士雇用|食糧庫|守備隊倍率|防壁強度|",CHAR(10),VLOOKUP(L72,Fort!$D:$M,10,FALSE),CHAR(10),"***陸上要塞",CHAR(10),"|名称|建造費|工期|管理力|指揮官雇用|兵士雇用|食糧庫|守備隊倍率|防壁強度|",CHAR(10),IF(R72="",IFERROR(myConcat(INDIRECT("Fort!N"&amp;MATCH(M72&amp;"1",Fort!$A:$A,0)&amp;":N"&amp;MATCH(M72&amp;O72,Fort!$A:$A,0))),myConcat(INDIRECT("Fort!N"&amp;MATCH(N72&amp;"1",Fort!$A:$A,0)))),IFERROR(myConcat(INDIRECT("Fort!O"&amp;MATCH(M72&amp;"1",Fort!$A:$A,0)&amp;":O"&amp;MATCH(M72&amp;O72,Fort!$A:$A,0))),myConcat(INDIRECT("Fort!O"&amp;MATCH(N72&amp;"1",Fort!$A:$A,0))))),CHAR(10),"***水中要塞",CHAR(10),IF(R72="",IFERROR("|名称|建造費|工期|管理力|指揮官雇用|兵士雇用|食糧庫|守備隊倍率|防壁強度|"&amp;CHAR(10)&amp;IFERROR(myConcat(INDIRECT("Fort!N"&amp;MATCH(N72&amp;"1",Fort!$A:$A,0)&amp;":N"&amp;MATCH(N72&amp;P72,Fort!$A:$A,0))),myConcat(INDIRECT("Fort!N"&amp;MATCH(N72&amp;"1",Fort!$A:$A,0)))),"建造不可"),IFERROR("|名称|建造費|工期|管理力|指揮官雇用|兵士雇用|食糧庫|守備隊倍率|防壁強度|"&amp;CHAR(10)&amp;IFERROR(myConcat(INDIRECT("Fort!O"&amp;MATCH(N72&amp;"1",Fort!$A:$A,0)&amp;":O"&amp;MATCH(N72&amp;P72,Fort!$A:$A,0))),myConcat(INDIRECT("Fort!O"&amp;MATCH(N72&amp;"1",Fort!$A:$A,0)))),"建造不可")),CHAR(10),"***研究所と寺院",CHAR(10),"|設備|費用|特殊効果|",CHAR(10),"|研究所|",IF(S72&lt;&gt;500,"''"&amp;S72&amp;"''",S72),"|",T72,"|",CHAR(10),"|寺院|",IF(U72&lt;&gt;400,"''"&amp;U72&amp;"''",U72),"|",V72,"|",CHAR(10),"**魔法",CHAR(10),"***魔法資源",CHAR(10),"|魔法土地|",W72,"|",CHAR(10),"|宝石収入|",SUBSTITUTE(SUBSTITUTE(SUBSTITUTE(SUBSTITUTE(SUBSTITUTE(SUBSTITUTE(SUBSTITUTE(SUBSTITUTE(X72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Slave);"),"|",CHAR(10),"|特殊機能|",Y72,"|",CHAR(10),"***魔法技能",CHAR(10),"|名称|雇用|固定魔力|変動魔力|研究力|特殊能力|",CHAR(10),IFERROR(myConcat(INDIRECT("MagicSkill!AM"&amp;MATCH(A72&amp;" "&amp;B72&amp;" S",MagicSkill!$A:$A,0)&amp;":AM"&amp;MATCH(A72&amp;" "&amp;B72&amp;" E",MagicSkill!$A:$A,0))),myConcat(INDIRECT("MagicSkill!AM"&amp;MATCH(A72&amp;" "&amp;B72&amp;" S",MagicSkill!$A:$A,0)))),CHAR(10),"***固有呪文",CHAR(10),IFERROR(CHAR(10)&amp;"|領域|名称|主系統|副系統|消費|使用場面|簡易分類|"&amp;CHAR(10)&amp;IFERROR(myConcat(INDIRECT("NationalSpellWork!E"&amp;MATCH(A72&amp;" "&amp;B72&amp;" S",NationalSpellWork!$A:$A,0)&amp;":E"&amp;MATCH(A72&amp;" "&amp;B72&amp;" E",NationalSpellWork!$A:$A,0))),myConcat(INDIRECT("NationalSpellWork!E"&amp;MATCH(A72&amp;" "&amp;B72&amp;" S",NationalSpellWork!$A:$A,0)))),"なし"),CHAR(10),"***固有アイテム",CHAR(10),IFERROR(IFERROR(myConcat(INDIRECT("NationalItemWork!E"&amp;MATCH(A72&amp;" "&amp;B72&amp;" S",NationalItemWork!$A:$A,0)&amp;":E"&amp;MATCH(A72&amp;" "&amp;B72&amp;" E",NationalItemWork!$A:$A,0))),myConcat(INDIRECT("NationalItemWork!E"&amp;MATCH(A72&amp;" "&amp;B72&amp;" S",NationalItemWork!$A:$A,0)))),"なし"),CHAR(10),"**聖職",CHAR(10),"***支配圏特殊効果",CHAR(10),IF(I72&lt;&gt;"",I72,"なし"),CHAR(10),"***聖職者特殊能力",CHAR(10),IF(K72&lt;&gt;"",K72,"なし"),CHAR(10))</f>
        <v xml:space="preserve">*Arcoscephale, Sibylline Guidance
Arcoscephaleは、かつて既知の世界の多くを支配した古き王国です。
数世紀前の古代王国の没落以来、伝統は民に残された唯一のものでした。
古き宗派のMysticとPriestessは、今もArcoscephaleの王に仕えます。
歩兵隊や騎兵隊は未だ絶望的なまでに古風ですが、新たなる神の目覚めは若干の変化を齎しました。
一部の伝統は捨て去られ、騎兵隊は改善されました。
技量に富み軽装なPhalangiteは、より重装なHopliteやCardacesに代わりつつあります。
以前の王を助けた賢明なるAstrologerらは殺されたか追放されましたが、Sibylと呼ばれる新たな種類の予言者は姿を現しました。
王がかつて強大であった王国を目覚めし神のための基盤へと導くに際し、Sibylは素晴らしい助けを提供します。
治療術に関する素晴らしい知識を持つPriestessは、古き王国の絶頂期に建設された古代神殿で訓練されます。
Priestessは、神の支配圏の中にある敵軍や州を占うこともできます。
かつての既知の世界の征服は、奇妙な文化や信条の受容へと繋がりました。
Arcoscephaleの民は異国の宗派を素早く取り入れますが、それらはただ彼ら自身の信仰構造へと取り込まれます。
目覚めし神は全ての主と見なされ、他の全ての神はこの偉大なる者の一面に過ぎません。
他の信仰の寺院や聖地は改変され、目覚めし神の信仰は新たに征服された土地に押し付けられます。
**国勢
|種族|人間|
|経済||
|気候||
|祝福||
**正規軍
***指揮官
|名称|種別|コスト|&gt;|雇用条件|指揮能力|行軍|
|BGCOLOR(#F5F5F5):Scout|斥候|&amp;ref(Nation/C_Gold.jpg,nolink,25x25,Gold);25&amp;ref(Nation/C_Resource.jpg,nolink,25x25,Resource);5&amp;ref(Nation/C_Command.jpg,nolink,25x25,Commander Point);1|&amp;ref(Nation/R_Fort.jpg,nolink,25x25,Land Fortress);|||16&amp;ref(Nation/Forest-Survival.jpg,nolink,25x25,Forest Survival);&amp;ref(Nation/Mountain-Survival.jpg,nolink,25x25,Mountain Survival);|
|~|&gt;|&gt;|&gt;|&gt;|&gt;|BGCOLOR(#F5F5F5):ほぼ標準通りの斥候。敵地の偵察を担う|
|BGCOLOR(#F5F5F5):Phalangite Commander|指揮官|&amp;ref(Nation/C_Gold.jpg,nolink,25x25,Gold);75&amp;ref(Nation/C_Resource.jpg,nolink,25x25,Resource);20&amp;ref(Nation/C_Command.jpg,nolink,25x25,Commander Point);1|&amp;ref(Nation/R_Fort.jpg,nolink,25x25,Land Fortress);||&amp;ref(Nation/Squad.jpg,nolink,25x25,Squad);3&amp;ref(Nation/LivingLead.jpg,nolink,25x25,Leadership);80|14|
|~|&gt;|&gt;|&gt;|&gt;|&gt;|BGCOLOR(#F5F5F5):標準的な指揮官その一。やや軽装だが指揮能力は高い|
|BGCOLOR(#F5F5F5):Hoplite Commander|指揮官|&amp;ref(Nation/C_Gold.jpg,nolink,25x25,Gold);75&amp;ref(Nation/C_Resource.jpg,nolink,25x25,Resource);31&amp;ref(Nation/C_Command.jpg,nolink,25x25,Commander Point);1|&amp;ref(Nation/R_Fort.jpg,nolink,25x25,Land Fortress);||&amp;ref(Nation/Squad.jpg,nolink,25x25,Squad);3&amp;ref(Nation/LivingLead.jpg,nolink,25x25,Leadership);80|14|
|~|&gt;|&gt;|&gt;|&gt;|&gt;|BGCOLOR(#F5F5F5):標準的な指揮官その二。こちらはやや重装備|
|BGCOLOR(#F5F5F5):Hypaspist Commander|指揮官|&amp;ref(Nation/C_Gold.jpg,nolink,25x25,Gold);70&amp;ref(Nation/C_Resource.jpg,nolink,25x25,Resource);25&amp;ref(Nation/C_Command.jpg,nolink,25x25,Commander Point);1|&amp;ref(Nation/R_Fort.jpg,nolink,25x25,Land Fortress);||&amp;ref(Nation/Squad.jpg,nolink,25x25,Squad);3&amp;ref(Nation/LivingLead.jpg,nolink,25x25,Leadership);80|16|
|~|&gt;|&gt;|&gt;|&gt;|&gt;|BGCOLOR(#F5F5F5):標準的な指揮官その三。こちらは少しだけ行軍が早い|
|BGCOLOR(#F5F5F5):Agema Commander|指揮官|&amp;ref(Nation/C_Gold.jpg,nolink,25x25,Gold);100&amp;ref(Nation/C_Resource.jpg,nolink,25x25,Resource);40&amp;ref(Nation/C_Command.jpg,nolink,25x25,Commander Point);1|&amp;ref(Nation/R_Fort.jpg,nolink,25x25,Land Fortress);||&amp;ref(Nation/Squad.jpg,nolink,25x25,Squad);3&amp;ref(Nation/LivingLead.jpg,nolink,25x25,Leadership);80&amp;ref(Item/Inspirational.jpg,nolink,25x25,Inspirational (+1));|20|
|~|&gt;|&gt;|&gt;|&gt;|&gt;|BGCOLOR(#F5F5F5):騎乗した指揮官。配下の士気を高く保ち行軍も早い|
|BGCOLOR(#F5F5F5):Strategos|指揮官|&amp;ref(Nation/C_Gold.jpg,nolink,25x25,Gold);110&amp;ref(Nation/C_Resource.jpg,nolink,25x25,Resource);30&amp;ref(Nation/C_Command.jpg,nolink,25x25,Commander Point);2|&amp;ref(Nation/R_Fort.jpg,nolink,25x25,Land Fortress);||&amp;ref(Nation/Squad.jpg,nolink,25x25,Squad);4&amp;ref(Nation/LivingLead.jpg,nolink,25x25,Leadership);120|10|
|~|&gt;|&gt;|&gt;|&gt;|&gt;|BGCOLOR(#F5F5F5):上位指揮官。高齢と装備重量でやや鈍足|
|BGCOLOR(#F5F5F5):Neokoros|聖職者&amp;ref(Nation/Sacred.jpg,nolink,25x25,Sacred);|&amp;ref(Nation/C_Gold.jpg,nolink,25x25,Gold);110&amp;ref(Nation/C_Resource.jpg,nolink,25x25,Resource);1&amp;ref(Nation/C_Command.jpg,nolink,25x25,Commander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Leadership);0+|16|
|~|&gt;|&gt;|&gt;|&gt;|&gt;|BGCOLOR(#F5F5F5):レベル1の聖職者。緑などの魔法とHealer技能も持つ|
|BGCOLOR(#F5F5F5):Panageis|聖職者&amp;ref(Nation/Sacred.jpg,nolink,25x25,Sacred);|&amp;ref(Nation/C_Gold.jpg,nolink,25x25,Gold);200&amp;ref(Nation/C_Resource.jpg,nolink,25x25,Resource);1&amp;ref(Nation/C_Command.jpg,nolink,25x25,Commander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
|~|&gt;|&gt;|&gt;|&gt;|&gt;|BGCOLOR(#F5F5F5):レベル2の聖職者。緑などの魔法と優秀なHealer技能も持つ|
|BGCOLOR(#F5F5F5):Mystic|魔術師|&amp;ref(Nation/C_Gold.jpg,nolink,25x25,Gold);135&amp;ref(Nation/C_Resource.jpg,nolink,25x25,Resource);1&amp;ref(Nation/C_Command.jpg,nolink,25x25,Commander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Leadership);0+|16|
|~|&gt;|&gt;|&gt;|&gt;|&gt;|BGCOLOR(#F5F5F5):星を中心に幅広い魔法技能を持つ。研究が得意|
|BGCOLOR(#F5F5F5):Orphic Mystic|魔術師|&amp;ref(Nation/C_Gold.jpg,nolink,25x25,Gold);100&amp;ref(Nation/C_Resource.jpg,nolink,25x25,Resource);1&amp;ref(Nation/C_Command.jpg,nolink,25x25,Commander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Leadership);30+|16|
|~|&gt;|&gt;|&gt;|&gt;|&gt;|BGCOLOR(#F5F5F5):死、緑などの幅広い魔法技能を持つ。詠唱は長いが疲労は小さい|
|BGCOLOR(#F5F5F5):Sibyl|聖職者&amp;ref(Nation/Sacred.jpg,nolink,25x25,Sacred);|&amp;ref(Nation/C_Gold.jpg,nolink,25x25,Gold);230&amp;ref(Nation/C_Resource.jpg,nolink,25x25,Resource);1&amp;ref(Nation/C_Command.jpg,nolink,25x25,Commander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Leadership);25+&amp;ref(Nation/UndeadLead.jpg,nolink,25x25,Undead Leadership);0+|16|
|~|&gt;|&gt;|&gt;|&gt;|&gt;|BGCOLOR(#F5F5F5):レベル2の聖職者。星、緑などの魔法技能も持つ|
|BGCOLOR(#F5F5F5):Cerulean Commander|指揮官|&amp;ref(Nation/C_Gold.jpg,nolink,25x25,Gold);75&amp;ref(Nation/C_Resource.jpg,nolink,25x25,Resource);25&amp;ref(Nation/C_Command.jpg,nolink,25x25,Commander Point);1|&amp;ref(Nation/R_Capital.jpg,nolink,25x25,National Capital);||&amp;ref(Nation/Squad.jpg,nolink,25x25,Squad);3&amp;ref(Nation/LivingLead.jpg,nolink,25x25,Leadership);80&amp;ref(Item/Beastmaster.jpg,nolink,25x25,Beastmaster (+1));|10&amp;ref(Nation/Forest-Survival.jpg,nolink,25x25,Forest Survival);|
|~|&gt;|&gt;|&gt;|&gt;|&gt;|BGCOLOR(#F5F5F5):大猿の指揮官。強靭で動物の指揮が得意|
***兵士
|名称|種別|コスト|&gt;|雇用条件|指揮枠|行軍|
|BGCOLOR(#F5F5F5):Slinger|射手|&amp;ref(Nation/C_Gold.jpg,nolink,25x25,Gold);7&amp;ref(Nation/C_Resource.jpg,nolink,25x25,Resource);2&amp;ref(Nation/C_Recruitment.jpg,nolink,25x25,Recruitment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|BGCOLOR(#F5F5F5):Peltast|歩兵|&amp;ref(Nation/C_Gold.jpg,nolink,25x25,Gold);10&amp;ref(Nation/C_Resource.jpg,nolink,25x25,Resource);5&amp;ref(Nation/C_Recruitment.jpg,nolink,25x25,Recruitment Point);9|&amp;ref(Nation/R_Fort.jpg,nolink,25x25,Land Fortress);||&amp;ref(Nation/LivingLead.jpg,nolink,25x25,Living);|14|
|~|&gt;|&gt;|&gt;|&gt;|&gt;|BGCOLOR(#F5F5F5):槍、投槍、盾を持つ軽歩兵。数を並べやすく牽制もできる|
|BGCOLOR(#F5F5F5):Phalangite|歩兵|&amp;ref(Nation/C_Gold.jpg,nolink,25x25,Gold);13&amp;ref(Nation/C_Resource.jpg,nolink,25x25,Resource);20&amp;ref(Nation/C_Recruitment.jpg,nolink,25x25,Recruitment Point);16|&amp;ref(Nation/R_Fort.jpg,nolink,25x25,Land Fortress);||&amp;ref(Nation/LivingLead.jpg,nolink,25x25,Living);|12|
|~|&gt;|&gt;|&gt;|&gt;|&gt;|BGCOLOR(#F5F5F5):長槍と丸盾を持つ歩兵。十分な装備で持久力もある|
|BGCOLOR(#F5F5F5):Hoplite|歩兵|&amp;ref(Nation/C_Gold.jpg,nolink,25x25,Gold);13&amp;ref(Nation/C_Resource.jpg,nolink,25x25,Resource);31&amp;ref(Nation/C_Recruitment.jpg,nolink,25x25,Recruitment Point);16|&amp;ref(Nation/R_Fort.jpg,nolink,25x25,Land Fortress);||&amp;ref(Nation/LivingLead.jpg,nolink,25x25,Living);|12|
|~|&gt;|&gt;|&gt;|&gt;|&gt;|BGCOLOR(#F5F5F5):長槍と丸盾を持つ重歩兵。攻撃面は弱いが硬く高密度な槍の壁を形成|
|BGCOLOR(#F5F5F5):Hypaspist|歩兵|&amp;ref(Nation/C_Gold.jpg,nolink,25x25,Gold);16&amp;ref(Nation/C_Resource.jpg,nolink,25x25,Resource);25&amp;ref(Nation/C_Recruitment.jpg,nolink,25x25,Recruitment Point);23|&amp;ref(Nation/R_Fort.jpg,nolink,25x25,Land Fortress);||&amp;ref(Nation/LivingLead.jpg,nolink,25x25,Living);|14|
|~|&gt;|&gt;|&gt;|&gt;|&gt;|BGCOLOR(#F5F5F5):槍と丸盾を持つ重歩兵。若干軽装だが格別に高い士気を持つ|
|BGCOLOR(#F5F5F5):Agema Companion|騎兵|&amp;ref(Nation/C_Gold.jpg,nolink,25x25,Gold);35&amp;ref(Nation/C_Resource.jpg,nolink,25x25,Resource);40&amp;ref(Nation/C_Recruitment.jpg,nolink,25x25,Recruitment Point);46|&amp;ref(Nation/R_Fort.jpg,nolink,25x25,Land Fortress);||&amp;ref(Nation/LivingLead.jpg,nolink,25x25,Living);|18|
|~|&gt;|&gt;|&gt;|&gt;|&gt;|BGCOLOR(#F5F5F5):長剣、突撃槍、盾を持つ重騎兵。高い士気と技量を誇る|
|BGCOLOR(#F5F5F5):War Elephant|軍用象|&amp;ref(Nation/C_Gold.jpg,nolink,25x25,Gold);100&amp;ref(Nation/C_Resource.jpg,nolink,25x25,Resource);62&amp;ref(Nation/C_Recruitment.jpg,nolink,25x25,Recruitment Point);33|&amp;ref(Nation/R_Fort.jpg,nolink,25x25,Land Fortress);||&amp;ref(Nation/LivingLead.jpg,nolink,25x25,Living);&amp;ref(Nation/Animal.jpg,nolink,25x25,Animal);|16|
|~|&gt;|&gt;|&gt;|&gt;|&gt;|BGCOLOR(#F5F5F5):敵を蹂躙する巨大生物。防具を与えられており迎撃用の槍も持つ|
|BGCOLOR(#F5F5F5):Cerulean Warrior|歩兵|&amp;ref(Nation/C_Gold.jpg,nolink,25x25,Gold);18&amp;ref(Nation/C_Resource.jpg,nolink,25x25,Resource);20&amp;ref(Nation/C_Recruitment.jpg,nolink,25x25,Recruitment Point);11|&amp;ref(Nation/R_Capital.jpg,nolink,25x25,National Capital);||&amp;ref(Nation/LivingLead.jpg,nolink,25x25,Living);&amp;ref(Nation/Animal.jpg,nolink,25x25,Animal);|8&amp;ref(Nation/Forest-Survival.jpg,nolink,25x25,Forest Survival);|
|~|&gt;|&gt;|&gt;|&gt;|&gt;|BGCOLOR(#F5F5F5):鈍器と小盾を持つ重歩兵。大柄で強靭だが魔法に弱い|
|BGCOLOR(#F5F5F5):Heart Companion|歩兵&amp;ref(Nation/Sacred.jpg,nolink,25x25,Sacred);|&amp;ref(Nation/C_Gold.jpg,nolink,25x25,Gold);20&amp;ref(Nation/C_Resource.jpg,nolink,25x25,Resource);31&amp;ref(Nation/C_Recruitment.jpg,nolink,25x25,Recruitment Point);23|&amp;ref(Nation/R_Capital.jpg,nolink,25x25,National Capital);|&amp;ref(Spell/P_Holy.jpg,nolink,25x25,Temple Needed);|&amp;ref(Nation/LivingLead.jpg,nolink,25x25,Living);|12|
|~|&gt;|&gt;|&gt;|&gt;|&gt;|BGCOLOR(#F5F5F5):長槍と盾を持つ重歩兵。高い士気を持ち非常に高密度な隊列を組む|
**守備隊
|種別|指揮官|兵士|備考|
|陸上下位|Phalangite Commander|Peltast:10　Phalangite:10　Slinger:10||
|陸上上位|Hiereia|Hoplite:10||
|陸上要塞|Phalangite Commander|Slinger:15||
**建造物
***首都要塞
|名称|管理力|指揮官雇用|兵士雇用|食糧庫|守備隊倍率|防壁強度|
|Citadel|60|+2|+125%|5000|4|750|
***陸上要塞
|名称|建造費|工期|管理力|指揮官雇用|兵士雇用|食糧庫|守備隊倍率|防壁強度|
|Palisades|600|4|15|+0|+50%|100|1|100|
|Fortress|300|2|30|+1|+75%|500|2|250|
|Castle|300|2|45|+1|+100%|1500|3|500|
|Citadel|450|3|60|+2|+125%|5000|4|750|
***水中要塞
建造不可
***研究所と寺院
|設備|費用|特殊効果|
|研究所|''250''||
|寺院|400||
**魔法
***魔法資源
|魔法土地|The Sibylline Caves, The Cerulean Tower, Gymnasium|
|宝石収入|&amp;ref(Spell/V_Astral.jpg,nolink,25x25,Astral Pearl);3&amp;ref(Spell/V_Nature.jpg,nolink,25x25,Nature Gem);1|
|特殊機能||
***魔法技能
|名称|雇用|固定魔力|変動魔力|研究力|特殊能力|
|Neokoros|&amp;ref(Nation/R_Fort.jpg,nolink,25x25,Land Fortress);|&amp;ref(Spell/P_Nature.jpg,nolink,25x25,Nature);1&amp;ref(Spell/P_Holy.jpg,nolink,25x25,Holy);1|&amp;ref(Spell/P_Death.jpg,nolink,25x25,Death);&amp;ref(Spell/P_Nature.jpg,nolink,25x25,Nature);+1:20%|&amp;ref(Spell/P_Research.jpg,nolink,25x25,Research);7+|&amp;ref(Nation/Healer.jpg,nolink,25x25,Healer (1));&amp;ref(Nation/Sacred.jpg,nolink,25x25,Sacred);|
|Panageis|&amp;ref(Nation/R_Fort.jpg,nolink,25x25,Land Fortress);|&amp;ref(Spell/P_Nature.jpg,nolink,25x25,Nature);1&amp;ref(Spell/P_Holy.jpg,nolink,25x25,Holy);2|&amp;ref(Spell/P_Death.jpg,nolink,25x25,Death);&amp;ref(Spell/P_Nature.jpg,nolink,25x25,Nature);+1:100%|&amp;ref(Spell/P_Research.jpg,nolink,25x25,Research);9|&amp;ref(Nation/Healer.jpg,nolink,25x25,Healer (2));&amp;ref(Nation/Carcass-Collector.jpg,nolink,25x25,Carcass Collector (3));&amp;ref(Nation/Sacred.jpg,nolink,25x25,Sacred);|
|Mystic|&amp;ref(Nation/R_Fort.jpg,nolink,25x25,Land Fortress);|&amp;ref(Spell/P_Astral.jpg,nolink,25x25,Astral);1|&amp;ref(Spell/P_Fire.jpg,nolink,25x25,Fire);&amp;ref(Spell/P_Water.jpg,nolink,25x25,Water);&amp;ref(Spell/P_Earth.jpg,nolink,25x25,Earth);&amp;ref(Spell/P_Astral.jpg,nolink,25x25,Astral);+1:100%&amp;br;&amp;ref(Spell/P_Fire.jpg,nolink,25x25,Fire);+1:50%&amp;br;&amp;ref(Spell/P_Water.jpg,nolink,25x25,Water);+1:50%&amp;br;&amp;ref(Spell/P_Earth.jpg,nolink,25x25,Earth);+1:50%|&amp;ref(Spell/P_Research.jpg,nolink,25x25,Research);10+|&amp;ref(Nation/Adept-Researcher.jpg,nolink,25x25,Adept Researcher (+1));|
|Orphic Mystic|&amp;ref(Nation/R_Fort.jpg,nolink,25x25,Land Fortress);|&amp;ref(Spell/P_Death.jpg,nolink,25x25,Death);1&amp;ref(Spell/P_Nature.jpg,nolink,25x25,Nature);1|&amp;ref(Spell/P_Fire.jpg,nolink,25x25,Fire);&amp;ref(Spell/P_Water.jpg,nolink,25x25,Water);&amp;ref(Spell/P_Earth.jpg,nolink,25x25,Earth);+1:50%&amp;br;&amp;ref(Spell/P_Astral.jpg,nolink,25x25,Astral);&amp;ref(Spell/P_Death.jpg,nolink,25x25,Death);&amp;ref(Spell/P_Nature.jpg,nolink,25x25,Nature);+1:50%|&amp;ref(Spell/P_Research.jpg,nolink,25x25,Research);9+|&amp;ref(Nation/Spell-Singer.jpg,nolink,25x25,Spell Singer);|
|Sibyl|&amp;ref(Nation/R_Capital.jpg,nolink,25x25,National Capital);|&amp;ref(Spell/P_Astral.jpg,nolink,25x25,Astral);2&amp;ref(Spell/P_Nature.jpg,nolink,25x25,Nature);1&amp;ref(Spell/P_Holy.jpg,nolink,25x25,Holy);2|&amp;ref(Spell/P_Water.jpg,nolink,25x25,Water);&amp;ref(Spell/P_Astral.jpg,nolink,25x25,Astral);&amp;ref(Spell/P_Death.jpg,nolink,25x25,Death);&amp;ref(Spell/P_Nature.jpg,nolink,25x25,Nature);+1:100%&amp;br;&amp;ref(Spell/P_Water.jpg,nolink,25x25,Water);&amp;ref(Spell/P_Astral.jpg,nolink,25x25,Astral);&amp;ref(Spell/P_Death.jpg,nolink,25x25,Death);&amp;ref(Spell/P_Nature.jpg,nolink,25x25,Nature);+1:10%|&amp;ref(Spell/P_Research.jpg,nolink,25x25,Research);13+|&amp;ref(Nation/Fortune-Teller.jpg,nolink,25x25,Fortune Teller (20));&amp;ref(Nation/Sacred.jpg,nolink,25x25,Sacred);|
***固有呪文
|領域|名称|主系統|副系統|消費|使用場面|簡易分類|
|Conjuration Lv3|Curse Tablet|&amp;ref(Spell/P_Death.jpg,nolink,25x25,Death);1||&amp;ref(Spell/V_Death.jpg,nolink,25x25,Death Gem);3|儀式/水陸両用|遠隔攻撃|
|~|~|&gt;|&gt;|&gt;|&gt;|指定した州の指揮官1体に呪いをかけようと試みます|
|Conjuration Lv5|Summon Hound of Twilight|&amp;ref(Spell/P_Earth.jpg,nolink,25x25,Earth);2|&amp;ref(Spell/P_Death.jpg,nolink,25x25,Death);1|&amp;ref(Spell/V_Earth.jpg,nolink,25x25,Earth Gem);4|儀式/陸上専用|兵士召喚|
|~|~|&gt;|&gt;|&gt;|&gt;|双頭の猟犬Hound of Twilightを1体召喚します|
|Conjuration Lv5|Procession of the Underworld|&amp;ref(Spell/P_Death.jpg,nolink,25x25,Death);3||&amp;ref(Spell/V_Death.jpg,nolink,25x25,Death Gem);15|儀式/陸上専用|兵士召喚|
|~|~|&gt;|&gt;|&gt;|&gt;|破滅の炎の松明を持つ冥界の精霊Lampadを12体召喚します|
|Conjuration Lv5|Monster Boar|&amp;ref(Spell/P_Nature.jpg,nolink,25x25,Nature);3||&amp;ref(Spell/V_Nature.jpg,nolink,25x25,Nature Gem);10|儀式/陸上専用|災害誘発|
|~|~|&gt;|&gt;|&gt;|&gt;|指定した州にMonster Boarを潜伏させ不安度を増加させます|
|Conjuration Lv6|Bind Keres|&amp;ref(Spell/P_Death.jpg,nolink,25x25,Death);2||&amp;ref(Spell/V_Death.jpg,nolink,25x25,Death Gem);9|儀式/陸上専用|兵士召喚|
|~|~|&gt;|&gt;|&gt;|&gt;|透明な恐るべき女悪魔Kerを3体召喚します|
|Alteration Lv3|From Death Comes Life|&amp;ref(Spell/P_Death.jpg,nolink,25x25,Death);1|&amp;ref(Spell/P_Nature.jpg,nolink,25x25,Nature);1|&amp;ref(Spell/V_Death.jpg,nolink,25x25,Death Gem);3|儀式/水陸両用|地方呪附|
|~|~|&gt;|&gt;|&gt;|&gt;|州を肥沃化し人口の成長を助けます|
|Construction Lv7|Forge Brass Bull|&amp;ref(Spell/P_Fire.jpg,nolink,25x25,Fire);3|&amp;ref(Spell/P_Earth.jpg,nolink,25x25,Earth);3|&amp;ref(Spell/V_Fire.jpg,nolink,25x25,Fire Gem);30|儀式/陸上専用|兵士召喚|
|~|~|&gt;|&gt;|&gt;|&gt;|炎を吐く真鍮の牛Khalkotaurosを1体召喚します|
|Construction Lv7|Craft Keledone|&amp;ref(Spell/P_Earth.jpg,nolink,25x25,Earth);2|&amp;ref(Spell/P_Astral.jpg,nolink,25x25,Astral);2|&amp;ref(Spell/V_Earth.jpg,nolink,25x25,Earth Gem);5|儀式/水陸両用|兵士召喚|
|~|~|&gt;|&gt;|&gt;|&gt;|Communionを支援する固定された像Keledoneを1体召喚します|
|Enchantment Lv5|Awaken Hamadryad|&amp;ref(Spell/P_Nature.jpg,nolink,25x25,Nature);4||&amp;ref(Spell/V_Nature.jpg,nolink,25x25,Nature Gem);25|儀式/森林限定|指揮官召喚|
|~|~|&gt;|&gt;|&gt;|&gt;|緑魔法を使う固定された木の精霊Hamadryadを召喚します|
|Enchantment Lv6|Sow Dragon Teeth|&amp;ref(Spell/P_Earth.jpg,nolink,25x25,Earth);2||&amp;ref(Spell/V_Earth.jpg,nolink,25x25,Earth Gem);1|戦闘/陸上専用|一時的召喚|
|~|~|&gt;|&gt;|&gt;|&gt;|魔法の武具に身を包む戦士Spartaeを10体召喚します|
|Thaumaturgy Lv3|Rhapsody of the Dead|&amp;ref(Spell/P_Death.jpg,nolink,25x25,Death);1|||戦闘/陸上専用|攻撃|
|~|~|&gt;|&gt;|&gt;|&gt;|中範囲のアンデッドを攻撃し怯えさせようと試みます|
|Thaumaturgy Lv3|Rhapsody of Life|&amp;ref(Spell/P_Nature.jpg,nolink,25x25,Nature);1|||戦闘/陸上専用|治療|
|~|~|&gt;|&gt;|&gt;|&gt;|味方1体のHPと疲労を回復させます|
***固有アイテム
なし
**聖職
***支配圏特殊効果
支配圏内の敵国領内において標準の偵察よりも精度が高い軍事情報を自動的に収集
***聖職者特殊能力
州を占領する際に寺院を破壊せず自国のものへ変換する
</v>
      </c>
    </row>
    <row r="73" spans="1:29" x14ac:dyDescent="0.15">
      <c r="A73" t="s">
        <v>3027</v>
      </c>
      <c r="B73" t="s">
        <v>3025</v>
      </c>
      <c r="C73" t="s">
        <v>3026</v>
      </c>
      <c r="D73" t="s">
        <v>3095</v>
      </c>
      <c r="E73" s="10" t="s">
        <v>12833</v>
      </c>
      <c r="F73" s="10" t="s">
        <v>12829</v>
      </c>
      <c r="L73" t="s">
        <v>12826</v>
      </c>
      <c r="M73" t="s">
        <v>12830</v>
      </c>
      <c r="O73">
        <v>4</v>
      </c>
      <c r="S73">
        <v>500</v>
      </c>
      <c r="U73">
        <v>400</v>
      </c>
      <c r="W73" t="s">
        <v>12831</v>
      </c>
      <c r="X73" t="s">
        <v>12832</v>
      </c>
      <c r="Z73" t="str">
        <f t="shared" si="5"/>
        <v>|BGCOLOR(#FDFDFD):[[&amp;ref(Pythium.jpg,nolink,50x65,Pythium, Serpent Cult);&gt;./Pythium]]</v>
      </c>
      <c r="AA73" t="str">
        <f t="shared" ca="1" si="4"/>
        <v>|BGCOLOR(#FAEBD7):[[''Pythium''&gt;./Pythium]]</v>
      </c>
      <c r="AB73" t="str">
        <f t="shared" ca="1" si="6"/>
        <v>|CENTER:130|CENTER:130|CENTER:130|CENTER:130|CENTER:130|c
|BGCOLOR(#FAEBD7):[[''Arcoscephale''&gt;./Arcoscephale]]|BGCOLOR(#FAEBD7):[[''Pythium''&gt;./Pythium]]</v>
      </c>
      <c r="AC73" t="str">
        <f ca="1">CONCATENATE("*",B73,", ",C73,CHAR(10),E73,CHAR(10),"**国勢",CHAR(10),"|種族|",F73,"|",CHAR(10),"|経済|",G73,"|",CHAR(10),"|気候|",IF(H73&lt;&gt;"",REPT(SUBSTITUTE(SUBSTITUTE(LEFT(H73,4),"Heat","&amp;ref(Spell/S_Heat.jpg,nolink,25x25,Heat);"),"Cold","&amp;ref(Spell/S_Cold.jpg,nolink,25x25,Cold);"),RIGHT(H73,1)),""),"|",CHAR(10),"|祝福|",SUBSTITUTE(SUBSTITUTE(SUBSTITUTE(SUBSTITUTE(SUBSTITUTE(SUBSTITUTE(SUBSTITUTE(SUBSTITUTE(J73,"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73&amp;" "&amp;B73&amp;" 指揮官 S",Troops!$A:$A,0)&amp;":AJ"&amp;MATCH(A73&amp;" "&amp;B73&amp;" 指揮官 E",Troops!$A:$A,0))),myConcat(INDIRECT("Troops!AJ"&amp;MATCH(A73&amp;" "&amp;B73&amp;" 指揮官 S",Troops!$A:$A,0)))),CHAR(10),"***兵士",CHAR(10),"|名称|種別|コスト|&gt;|雇用条件|指揮枠|行軍|",CHAR(10),IFERROR(myConcat(INDIRECT("Troops!AJ"&amp;MATCH(A73&amp;" "&amp;B73&amp;" 兵士 S",Troops!$A:$A,0)&amp;":AJ"&amp;MATCH(A73&amp;" "&amp;B73&amp;" 兵士 E",Troops!$A:$A,0))),myConcat(INDIRECT("Troops!AJ"&amp;MATCH(A73&amp;" "&amp;B73&amp;" 指揮官 S",Troops!$A:$A,0)))),"**守備隊",CHAR(10),"|種別|指揮官|兵士|備考|",CHAR(10),IFERROR(myConcat(INDIRECT("Defence!H"&amp;MATCH(A73&amp;" "&amp;B73&amp;" S",Defence!$A:$A,0)&amp;":H"&amp;MATCH(A73&amp;" "&amp;B73&amp;" E",Defence!$A:$A,0))),myConcat(INDIRECT("Defence!H"&amp;MATCH(A73&amp;" "&amp;B73&amp;" S",Defence!$A:$A,0)))),CHAR(10),"**建造物",CHAR(10),"***首都要塞",CHAR(10),"|名称|管理力|指揮官雇用|兵士雇用|食糧庫|守備隊倍率|防壁強度|",CHAR(10),VLOOKUP(L73,Fort!$D:$M,10,FALSE),CHAR(10),"***陸上要塞",CHAR(10),"|名称|建造費|工期|管理力|指揮官雇用|兵士雇用|食糧庫|守備隊倍率|防壁強度|",CHAR(10),IF(R73="",IFERROR(myConcat(INDIRECT("Fort!N"&amp;MATCH(M73&amp;"1",Fort!$A:$A,0)&amp;":N"&amp;MATCH(M73&amp;O73,Fort!$A:$A,0))),myConcat(INDIRECT("Fort!N"&amp;MATCH(N73&amp;"1",Fort!$A:$A,0)))),IFERROR(myConcat(INDIRECT("Fort!O"&amp;MATCH(M73&amp;"1",Fort!$A:$A,0)&amp;":O"&amp;MATCH(M73&amp;O73,Fort!$A:$A,0))),myConcat(INDIRECT("Fort!O"&amp;MATCH(N73&amp;"1",Fort!$A:$A,0))))),CHAR(10),"***水中要塞",CHAR(10),IF(R73="",IFERROR("|名称|建造費|工期|管理力|指揮官雇用|兵士雇用|食糧庫|守備隊倍率|防壁強度|"&amp;CHAR(10)&amp;IFERROR(myConcat(INDIRECT("Fort!N"&amp;MATCH(N73&amp;"1",Fort!$A:$A,0)&amp;":N"&amp;MATCH(N73&amp;P73,Fort!$A:$A,0))),myConcat(INDIRECT("Fort!N"&amp;MATCH(N73&amp;"1",Fort!$A:$A,0)))),"建造不可"),IFERROR("|名称|建造費|工期|管理力|指揮官雇用|兵士雇用|食糧庫|守備隊倍率|防壁強度|"&amp;CHAR(10)&amp;IFERROR(myConcat(INDIRECT("Fort!O"&amp;MATCH(N73&amp;"1",Fort!$A:$A,0)&amp;":O"&amp;MATCH(N73&amp;P73,Fort!$A:$A,0))),myConcat(INDIRECT("Fort!O"&amp;MATCH(N73&amp;"1",Fort!$A:$A,0)))),"建造不可")),CHAR(10),"***研究所と寺院",CHAR(10),"|設備|費用|特殊効果|",CHAR(10),"|研究所|",IF(S73&lt;&gt;500,"''"&amp;S73&amp;"''",S73),"|",T73,"|",CHAR(10),"|寺院|",IF(U73&lt;&gt;400,"''"&amp;U73&amp;"''",U73),"|",V73,"|",CHAR(10),"**魔法",CHAR(10),"***魔法資源",CHAR(10),"|魔法土地|",W73,"|",CHAR(10),"|宝石収入|",SUBSTITUTE(SUBSTITUTE(SUBSTITUTE(SUBSTITUTE(SUBSTITUTE(SUBSTITUTE(SUBSTITUTE(SUBSTITUTE(X73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Slave);"),"|",CHAR(10),"|特殊機能|",Y73,"|",CHAR(10),"***魔法技能",CHAR(10),"|名称|雇用|固定魔力|変動魔力|研究力|特殊能力|",CHAR(10),IFERROR(myConcat(INDIRECT("MagicSkill!AM"&amp;MATCH(A73&amp;" "&amp;B73&amp;" S",MagicSkill!$A:$A,0)&amp;":AM"&amp;MATCH(A73&amp;" "&amp;B73&amp;" E",MagicSkill!$A:$A,0))),myConcat(INDIRECT("MagicSkill!AM"&amp;MATCH(A73&amp;" "&amp;B73&amp;" S",MagicSkill!$A:$A,0)))),CHAR(10),"***固有呪文",CHAR(10),IFERROR(CHAR(10)&amp;"|領域|名称|主系統|副系統|消費|使用場面|簡易分類|"&amp;CHAR(10)&amp;IFERROR(myConcat(INDIRECT("NationalSpellWork!E"&amp;MATCH(A73&amp;" "&amp;B73&amp;" S",NationalSpellWork!$A:$A,0)&amp;":E"&amp;MATCH(A73&amp;" "&amp;B73&amp;" E",NationalSpellWork!$A:$A,0))),myConcat(INDIRECT("NationalSpellWork!E"&amp;MATCH(A73&amp;" "&amp;B73&amp;" S",NationalSpellWork!$A:$A,0)))),"なし"),CHAR(10),"***固有アイテム",CHAR(10),IFERROR(IFERROR(myConcat(INDIRECT("NationalItemWork!E"&amp;MATCH(A73&amp;" "&amp;B73&amp;" S",NationalItemWork!$A:$A,0)&amp;":E"&amp;MATCH(A73&amp;" "&amp;B73&amp;" E",NationalItemWork!$A:$A,0))),myConcat(INDIRECT("NationalItemWork!E"&amp;MATCH(A73&amp;" "&amp;B73&amp;" S",NationalItemWork!$A:$A,0)))),"なし"),CHAR(10),"**聖職",CHAR(10),"***支配圏特殊効果",CHAR(10),IF(I73&lt;&gt;"",I73,"なし"),CHAR(10),"***聖職者特殊能力",CHAR(10),IF(K73&lt;&gt;"",K73,"なし"),CHAR(10))</f>
        <v xml:space="preserve">*Pythium, Serpent Cult
Pythiumの緑柱石の帝国は、大帝国Ermorから分裂した帝国です。
暗き技が帝国の中心地で実践されると共に、星々はPythiaのTheurgらに差し迫る破滅から逃れるように警告しました。
彼らは滅び行く帝国からPythiaを引き離し、その賢明な統治の下で帝国の神政を形成しました。
Ermorが徐々に崩壊していくと共に、緑柱石の帝国はかつてのErmorの属州を自身の統治下に留めるのに苦労しました。
それらの州から、奇妙な宗派と異国の信条が流入しました。
ErmorがC'tisの死の崇拝に誘惑されたように、Pythiaの民は蜥蜴人の風変わりな行いに魅了されました。
影が近くに留まる中、C'tisの信仰はとりわけ魅力的でした。
他の誰にも、死と死者に関するそれほどの知識はありませんでした。
Theurgは人気を失い、そしてSerpent Cultは徐々にかつての国教に代わりました。
しかし、Serpent Cultは帝国での地位を得た唯一の異国の信仰ではありませんでした。
異端的な謎めいた崇拝は隆盛し、帝国を無秩序へと投げ落とそうとしています。
Pythiumは、国境警備隊と機動部隊による改良された軍団を用います。
Serpent Cataphractは特別な地位を与えられ、彼らは帝国で最も尊敬される軍となりました。
**国勢
|種族|人間|
|経済||
|気候||
|祝福||
**正規軍
***指揮官
|名称|種別|コスト|&gt;|雇用条件|指揮能力|行軍|
|BGCOLOR(#F5F5F5):Scout|斥候|&amp;ref(Nation/C_Gold.jpg,nolink,25x25,Gold);25&amp;ref(Nation/C_Resource.jpg,nolink,25x25,Resource);4&amp;ref(Nation/C_Command.jpg,nolink,25x25,Commander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|BGCOLOR(#F5F5F5):Centurion|指揮官|&amp;ref(Nation/C_Gold.jpg,nolink,25x25,Gold);70&amp;ref(Nation/C_Resource.jpg,nolink,25x25,Resource);22&amp;ref(Nation/C_Command.jpg,nolink,25x25,Commander Point);1|&amp;ref(Nation/R_Fort.jpg,nolink,25x25,Land Fortress);&amp;ref(Nation/R_Foreign.jpg,nolink,25x25,Non-Fort Land);||&amp;ref(Nation/Squad.jpg,nolink,25x25,Squad);3&amp;ref(Nation/LivingLead.jpg,nolink,25x25,Leadership);80|18|
|~|&gt;|&gt;|&gt;|&gt;|&gt;|BGCOLOR(#F5F5F5):基本的な指揮官。装備は良質だが盾を持たない|
|BGCOLOR(#F5F5F5):Tribuni|指揮官|&amp;ref(Nation/C_Gold.jpg,nolink,25x25,Gold);80&amp;ref(Nation/C_Resource.jpg,nolink,25x25,Resource);30&amp;ref(Nation/C_Command.jpg,nolink,25x25,Commander Point);1|&amp;ref(Nation/R_Fort.jpg,nolink,25x25,Land Fortress);||&amp;ref(Nation/Squad.jpg,nolink,25x25,Squad);3&amp;ref(Nation/LivingLead.jpg,nolink,25x25,Leadership);80&amp;ref(Item/Inspirational.jpg,nolink,25x25,Inspirational (+1));|16|
|~|&gt;|&gt;|&gt;|&gt;|&gt;|BGCOLOR(#F5F5F5):重装備な指揮官。大盾を備え指揮も上手い|
|BGCOLOR(#F5F5F5):Magister Militum|指揮官|&amp;ref(Nation/C_Gold.jpg,nolink,25x25,Gold);110&amp;ref(Nation/C_Resource.jpg,nolink,25x25,Resource);22&amp;ref(Nation/C_Command.jpg,nolink,25x25,Commander Point);2|&amp;ref(Nation/R_Fort.jpg,nolink,25x25,Land Fortress);||&amp;ref(Nation/Squad.jpg,nolink,25x25,Squad);4&amp;ref(Nation/LivingLead.jpg,nolink,25x25,Leadership);120|16|
|~|&gt;|&gt;|&gt;|&gt;|&gt;|BGCOLOR(#F5F5F5):上位指揮官。やはり盾は持っていない|
|BGCOLOR(#F5F5F5):Battle Deacon|聖職者&amp;ref(Nation/Sacred.jpg,nolink,25x25,Sacred);|&amp;ref(Nation/C_Gold.jpg,nolink,25x25,Gold);65&amp;ref(Nation/C_Resource.jpg,nolink,25x25,Resource);19&amp;ref(Nation/C_Command.jpg,nolink,25x25,Commander Point);1|&amp;ref(Nation/R_Fort.jpg,nolink,25x25,Land Fortress);|&amp;ref(Spell/P_Holy.jpg,nolink,25x25,Temple Needed);|&amp;ref(Nation/Squad.jpg,nolink,25x25,Squad);2&amp;ref(Nation/LivingLead.jpg,nolink,25x25,Leadership);40|14|
|~|&gt;|&gt;|&gt;|&gt;|&gt;|BGCOLOR(#F5F5F5):レベル1の聖職者。防具を持ち弱い毒耐性も備える|
|BGCOLOR(#F5F5F5):Serpent Acolyte|聖職者&amp;ref(Nation/Sacred.jpg,nolink,25x25,Sacred);|&amp;ref(Nation/C_Gold.jpg,nolink,25x25,Gold);70&amp;ref(Nation/C_Resource.jpg,nolink,25x25,Resource);1&amp;ref(Nation/C_Command.jpg,nolink,25x25,Commander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
|~|&gt;|&gt;|&gt;|&gt;|&gt;|BGCOLOR(#F5F5F5):レベル1の聖職者。緑の魔法技能も持つ|
|BGCOLOR(#F5F5F5):Renata|魔術師&amp;ref(Nation/Sacred.jpg,nolink,25x25,Sacred);|&amp;ref(Nation/C_Gold.jpg,nolink,25x25,Gold);125&amp;ref(Nation/C_Resource.jpg,nolink,25x25,Resource);1&amp;ref(Nation/C_Command.jpg,nolink,25x25,Commander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Leadership);0+|16|
|~|&gt;|&gt;|&gt;|&gt;|&gt;|BGCOLOR(#F5F5F5):水などの魔法技能を持つ。まず使わないが聖水の水差しを携行|
|BGCOLOR(#F5F5F5):Renatus|魔術師&amp;ref(Nation/Sacred.jpg,nolink,25x25,Sacred);|&amp;ref(Nation/C_Gold.jpg,nolink,25x25,Gold);125&amp;ref(Nation/C_Resource.jpg,nolink,25x25,Resource);1&amp;ref(Nation/C_Command.jpg,nolink,25x25,Commander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Leadership);0+&amp;ref(Nation/UndeadLead.jpg,nolink,25x25,Undead Leadership);30+|16|
|~|&gt;|&gt;|&gt;|&gt;|&gt;|BGCOLOR(#F5F5F5):死などの魔法技能を持つ。あまり特徴はない|
|BGCOLOR(#F5F5F5):Serpent Lord|指揮官&amp;ref(Nation/Sacred.jpg,nolink,25x25,Sacred);|&amp;ref(Nation/C_Gold.jpg,nolink,25x25,Gold);100&amp;ref(Nation/C_Resource.jpg,nolink,25x25,Resource);56&amp;ref(Nation/C_Command.jpg,nolink,25x25,Commander Point);1|&amp;ref(Nation/R_Capital.jpg,nolink,25x25,National Capital);|&amp;ref(Spell/P_Holy.jpg,nolink,25x25,Temple Needed);|&amp;ref(Nation/Squad.jpg,nolink,25x25,Squad);2&amp;ref(Nation/LivingLead.jpg,nolink,25x25,Leadership);40|16|
|~|&gt;|&gt;|&gt;|&gt;|&gt;|BGCOLOR(#F5F5F5):神聖な指揮官。戦闘能力は高めだが指揮は下手|
|BGCOLOR(#F5F5F5):Theurg|聖職者&amp;ref(Nation/Sacred.jpg,nolink,25x25,Sacred);|&amp;ref(Nation/C_Gold.jpg,nolink,25x25,Gold);135&amp;ref(Nation/C_Resource.jpg,nolink,25x25,Resource);2&amp;ref(Nation/C_Command.jpg,nolink,25x25,Commander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Leadership);15+|16|
|~|&gt;|&gt;|&gt;|&gt;|&gt;|BGCOLOR(#F5F5F5):レベル1の聖職者。星などの魔法技能も持つ|
|BGCOLOR(#F5F5F5):Serpent Assassin|暗殺者&amp;ref(Nation/Sacred.jpg,nolink,25x25,Sacred);|&amp;ref(Nation/C_Gold.jpg,nolink,25x25,Gold);75&amp;ref(Nation/C_Resource.jpg,nolink,25x25,Resource);1&amp;ref(Nation/C_Command.jpg,nolink,25x25,Commander Point);1|&amp;ref(Nation/R_Capital.jpg,nolink,25x25,National Capital);|&amp;ref(Spell/P_Holy.jpg,nolink,25x25,Temple Needed);||16|
|~|&gt;|&gt;|&gt;|&gt;|&gt;|BGCOLOR(#F5F5F5):猛毒の短剣を持つ暗殺者。包囲された要塞での活動も可能|
|BGCOLOR(#F5F5F5):Serpent Priest|聖職者&amp;ref(Nation/Sacred.jpg,nolink,25x25,Sacred);|&amp;ref(Nation/C_Gold.jpg,nolink,25x25,Gold);265&amp;ref(Nation/C_Resource.jpg,nolink,25x25,Resource);1&amp;ref(Nation/C_Command.jpg,nolink,25x25,Commander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Leadership);15+&amp;ref(Nation/UndeadLead.jpg,nolink,25x25,Undead Leadership);0+|16|
|~|&gt;|&gt;|&gt;|&gt;|&gt;|BGCOLOR(#F5F5F5):レベル2の聖職者。緑や水などの魔法技能も持つ|
|BGCOLOR(#F5F5F5):Leo|魔術師|&amp;ref(Nation/C_Gold.jpg,nolink,25x25,Gold);80&amp;ref(Nation/C_Resource.jpg,nolink,25x25,Resource);22&amp;ref(Nation/C_Command.jpg,nolink,25x25,Commander Point);1|&amp;ref(Nation/R_Foreign.jpg,nolink,25x25,Non-Fort Land);|&amp;ref(Spell/P_Research.jpg,nolink,25x25,Lab Needed);|&amp;ref(Nation/Squad.jpg,nolink,25x25,Squad);3&amp;ref(Nation/LivingLead.jpg,nolink,25x25,Leadership);85&amp;ref(Nation/MagicLead.jpg,nolink,25x25,Magic Leadership);5+|18|
|~|&gt;|&gt;|&gt;|&gt;|&gt;|BGCOLOR(#F5F5F5):火などの魔法技能を持つ指揮官。異端者のため侵略部隊向け|
|BGCOLOR(#F5F5F5):Heliodromus|魔術師|&amp;ref(Nation/C_Gold.jpg,nolink,25x25,Gold);90&amp;ref(Nation/C_Resource.jpg,nolink,25x25,Resource);1&amp;ref(Nation/C_Command.jpg,nolink,25x25,Commander Point);2|&amp;ref(Nation/R_Foreign.jpg,nolink,25x25,Non-Fort Land);|&amp;ref(Spell/P_Research.jpg,nolink,25x25,Lab Needed);|&amp;ref(Nation/Squad.jpg,nolink,25x25,Squad);1&amp;ref(Nation/MagicLead.jpg,nolink,25x25,Magic Leadership);10+|16|
|~|&gt;|&gt;|&gt;|&gt;|&gt;|BGCOLOR(#F5F5F5):火などの魔法技能を持つ。異端者なので活動場所に注意|
|BGCOLOR(#F5F5F5):Mystes|魔術師|&amp;ref(Nation/C_Gold.jpg,nolink,25x25,Gold);40&amp;ref(Nation/C_Resource.jpg,nolink,25x25,Resource);1&amp;ref(Nation/C_Command.jpg,nolink,25x25,Commander Point);1|&amp;ref(Nation/R_Foreign.jpg,nolink,25x25,Non-Fort Land);|&amp;ref(Spell/P_Research.jpg,nolink,25x25,Lab Needed);|&amp;ref(Nation/Squad.jpg,nolink,25x25,Squad);1&amp;ref(Nation/LivingLead.jpg,nolink,25x25,Leadership);10&amp;ref(Nation/MagicLead.jpg,nolink,25x25,Magic Leadership);5+|16|
|~|&gt;|&gt;|&gt;|&gt;|&gt;|BGCOLOR(#F5F5F5):緑などの魔法技能を持つ。芸がない代わりに異端者でもない|
|BGCOLOR(#F5F5F5):Epoptes|魔術師|&amp;ref(Nation/C_Gold.jpg,nolink,25x25,Gold);110&amp;ref(Nation/C_Resource.jpg,nolink,25x25,Resource);1&amp;ref(Nation/C_Command.jpg,nolink,25x25,Commander Point);2|&amp;ref(Nation/R_Foreign.jpg,nolink,25x25,Non-Fort Land);|&amp;ref(Spell/P_Research.jpg,nolink,25x25,Lab Needed);|&amp;ref(Nation/Squad.jpg,nolink,25x25,Squad);1&amp;ref(Nation/LivingLead.jpg,nolink,25x25,Leadership);10&amp;ref(Nation/MagicLead.jpg,nolink,25x25,Magic Leadership);10+|16|
|~|&gt;|&gt;|&gt;|&gt;|&gt;|BGCOLOR(#F5F5F5):緑などの魔法技能を持つ。病気治療ができるが異端者|
|BGCOLOR(#F5F5F5):Reveler|魔術師|&amp;ref(Nation/C_Gold.jpg,nolink,25x25,Gold);50&amp;ref(Nation/C_Resource.jpg,nolink,25x25,Resource);1&amp;ref(Nation/C_Command.jpg,nolink,25x25,Commander Point);1|&amp;ref(Nation/R_Foreign.jpg,nolink,25x25,Non-Fort Land);|&amp;ref(Spell/P_Research.jpg,nolink,25x25,Lab Needed);|&amp;ref(Nation/Squad.jpg,nolink,25x25,Squad);2&amp;ref(Nation/LivingLead.jpg,nolink,25x25,Leadership);40&amp;ref(Nation/MagicLead.jpg,nolink,25x25,Magic Leadership);5+&amp;ref(Nation/UndeadLead.jpg,nolink,25x25,Undead Leadership);0+|16|
|~|&gt;|&gt;|&gt;|&gt;|&gt;|BGCOLOR(#F5F5F5):緑などの魔法技能を持つ。非常に強烈な異端者で不安も撒く|
***兵士
|名称|種別|コスト|&gt;|雇用条件|指揮枠|行軍|
|BGCOLOR(#F5F5F5):Milite|歩兵|&amp;ref(Nation/C_Gold.jpg,nolink,25x25,Gold);8&amp;ref(Nation/C_Resource.jpg,nolink,25x25,Resource);9&amp;ref(Nation/C_Recruitment.jpg,nolink,25x25,Recruitment Point);5|&amp;ref(Nation/R_Fort.jpg,nolink,25x25,Land Fortress);&amp;ref(Nation/R_Foreign.jpg,nolink,25x25,Non-Fort Land);||&amp;ref(Nation/LivingLead.jpg,nolink,25x25,Living);|14|
|~|&gt;|&gt;|&gt;|&gt;|&gt;|BGCOLOR(#F5F5F5):槍、投槍、大盾を持つ軽歩兵。弾避けとしては優秀な装備|
|BGCOLOR(#F5F5F5):Limitane|歩兵|&amp;ref(Nation/C_Gold.jpg,nolink,25x25,Gold);8&amp;ref(Nation/C_Resource.jpg,nolink,25x25,Resource);26&amp;ref(Nation/C_Recruitment.jpg,nolink,25x25,Recruitment Point);5|&amp;ref(Nation/R_Fort.jpg,nolink,25x25,Land Fortress);&amp;ref(Nation/R_Foreign.jpg,nolink,25x25,Non-Fort Land);||&amp;ref(Nation/LivingLead.jpg,nolink,25x25,Living);|10|
|~|&gt;|&gt;|&gt;|&gt;|&gt;|BGCOLOR(#F5F5F5):長剣、投槍、盾を持つ重歩兵。装備は良いが技量に問題がある|
|BGCOLOR(#F5F5F5):Limitane Primani|歩兵|&amp;ref(Nation/C_Gold.jpg,nolink,25x25,Gold);10&amp;ref(Nation/C_Resource.jpg,nolink,25x25,Resource);30&amp;ref(Nation/C_Recruitment.jpg,nolink,25x25,Recruitment Point);9|&amp;ref(Nation/R_Fort.jpg,nolink,25x25,Land Fortress);&amp;ref(Nation/R_Foreign.jpg,nolink,25x25,Non-Fort Land);||&amp;ref(Nation/LivingLead.jpg,nolink,25x25,Living);|8|
|~|&gt;|&gt;|&gt;|&gt;|&gt;|BGCOLOR(#F5F5F5):長剣と大盾を持つ重歩兵。国境警備隊は要塞防衛が得意|
|BGCOLOR(#F5F5F5):Limitane Standard|歩兵|&amp;ref(Nation/C_Gold.jpg,nolink,25x25,Gold);20&amp;ref(Nation/C_Resource.jpg,nolink,25x25,Resource);26&amp;ref(Nation/C_Recruitment.jpg,nolink,25x25,Recruitment Point);21|&amp;ref(Nation/R_Fort.jpg,nolink,25x25,Land Fortress);&amp;ref(Nation/R_Foreign.jpg,nolink,25x25,Non-Fort Land);||&amp;ref(Nation/LivingLead.jpg,nolink,25x25,Living);|10|
|~|&gt;|&gt;|&gt;|&gt;|&gt;|BGCOLOR(#F5F5F5):所属部隊の士気を高める。警備隊のため鈍いが要塞防衛が得意|
|BGCOLOR(#F5F5F5):Comitatense|歩兵|&amp;ref(Nation/C_Gold.jpg,nolink,25x25,Gold);15&amp;ref(Nation/C_Resource.jpg,nolink,25x25,Resource);26&amp;ref(Nation/C_Recruitment.jpg,nolink,25x25,Recruitment Point);21|&amp;ref(Nation/R_Fort.jpg,nolink,25x25,Land Fortress);||&amp;ref(Nation/LivingLead.jpg,nolink,25x25,Living);|16|
|~|&gt;|&gt;|&gt;|&gt;|&gt;|BGCOLOR(#F5F5F5):長剣、投槍、大盾を持つ重歩兵。機動隊は行軍が異様に早い|
|BGCOLOR(#F5F5F5):Palatine|歩兵|&amp;ref(Nation/C_Gold.jpg,nolink,25x25,Gold);20&amp;ref(Nation/C_Resource.jpg,nolink,25x25,Resource);30&amp;ref(Nation/C_Recruitment.jpg,nolink,25x25,Recruitment Point);31|&amp;ref(Nation/R_Fort.jpg,nolink,25x25,Land Fortress);||&amp;ref(Nation/LivingLead.jpg,nolink,25x25,Living);|14|
|~|&gt;|&gt;|&gt;|&gt;|&gt;|BGCOLOR(#F5F5F5):長剣と大盾を持つ重歩兵。技量にも優れる精鋭|
|BGCOLOR(#F5F5F5):Standard|歩兵|&amp;ref(Nation/C_Gold.jpg,nolink,25x25,Gold);30&amp;ref(Nation/C_Resource.jpg,nolink,25x25,Resource);26&amp;ref(Nation/C_Recruitment.jpg,nolink,25x25,Recruitment Point);21|&amp;ref(Nation/R_Fort.jpg,nolink,25x25,Land Fortress);||&amp;ref(Nation/LivingLead.jpg,nolink,25x25,Living);|16|
|~|&gt;|&gt;|&gt;|&gt;|&gt;|BGCOLOR(#F5F5F5):機動隊の軍旗持ち。当然彼らの行軍についていける|
|BGCOLOR(#F5F5F5):Retiarius|歩兵|&amp;ref(Nation/C_Gold.jpg,nolink,25x25,Gold);10&amp;ref(Nation/C_Resource.jpg,nolink,25x25,Resource);1&amp;ref(Nation/C_Recruitment.jpg,nolink,25x25,Recruitment Point);9|&amp;ref(Nation/R_Fort.jpg,nolink,25x25,Land Fortress);||&amp;ref(Nation/LivingLead.jpg,nolink,25x25,Living);|12|
|~|&gt;|&gt;|&gt;|&gt;|&gt;|BGCOLOR(#F5F5F5):網と三叉矛を持つ歩兵。高速雇用できるが少しでも戦うと戦闘後には去る|
|BGCOLOR(#F5F5F5):Gladiator|歩兵|&amp;ref(Nation/C_Gold.jpg,nolink,25x25,Gold);10&amp;ref(Nation/C_Resource.jpg,nolink,25x25,Resource);1&amp;ref(Nation/C_Recruitment.jpg,nolink,25x25,Recruitment Point);9|&amp;ref(Nation/R_Fort.jpg,nolink,25x25,Land Fortress);||&amp;ref(Nation/LivingLead.jpg,nolink,25x25,Living);|12|
|~|&gt;|&gt;|&gt;|&gt;|&gt;|BGCOLOR(#F5F5F5):連接棍を持つ歩兵。やはり少しでも戦いに貢献すれば戦闘後に消滅|
|BGCOLOR(#F5F5F5):Serpent Cataphract|騎兵&amp;ref(Nation/Sacred.jpg,nolink,25x25,Sacred);|&amp;ref(Nation/C_Gold.jpg,nolink,25x25,Gold);65&amp;ref(Nation/C_Resource.jpg,nolink,25x25,Resource);56&amp;ref(Nation/C_Recruitment.jpg,nolink,25x25,Recruitment Point);46|&amp;ref(Nation/R_Capital.jpg,nolink,25x25,National Capital);|&amp;ref(Spell/P_Holy.jpg,nolink,25x25,Temple Needed);|&amp;ref(Nation/LivingLead.jpg,nolink,25x25,Living);|14|
|~|&gt;|&gt;|&gt;|&gt;|&gt;|BGCOLOR(#F5F5F5):軽突撃槍と盾を持つ重騎兵。騎兵としては鈍重だが戦闘力は十分|
|BGCOLOR(#F5F5F5):Hydra Hatchling|魔獣&amp;ref(Nation/Sacred.jpg,nolink,25x25,Sacred);|&amp;ref(Nation/C_Gold.jpg,nolink,25x25,Gold);35&amp;ref(Nation/C_Resource.jpg,nolink,25x25,Resource);1&amp;ref(Nation/C_Recruitment.jpg,nolink,25x25,Recruitment Point);15|&amp;ref(Nation/R_Capital.jpg,nolink,25x25,National Capital);|&amp;ref(Spell/P_Holy.jpg,nolink,25x25,Temple Needed);|&amp;ref(Nation/LivingLead.jpg,nolink,25x25,Living);&amp;ref(Nation/Animal.jpg,nolink,25x25,Animal);&amp;ref(Nation/Undisciplined.jpg,nolink,25x25,Undisciplined);|10&amp;ref(Nation/Swamp-Survival.jpg,nolink,25x25,Swamp Survival);&amp;ref(Nation/Swimming.jpg,nolink,25x25,Swimming);|
|~|&gt;|&gt;|&gt;|&gt;|&gt;|BGCOLOR(#F5F5F5):三つ首のHydraの幼生。毒霧を撒くため扱いに注意|
|BGCOLOR(#F5F5F5):Hydra|魔獣&amp;ref(Nation/Sacred.jpg,nolink,25x25,Sacred);|&amp;ref(Nation/C_Gold.jpg,nolink,25x25,Gold);270&amp;ref(Nation/C_Resource.jpg,nolink,25x25,Resource);1&amp;ref(Nation/C_Recruitment.jpg,nolink,25x25,Recruitment Point);50|1/&amp;ref(Nation/R_Capital.jpg,nolink,25x25,National Capital);|&amp;ref(Spell/P_Holy.jpg,nolink,25x25,Temple Needed);|&amp;ref(Nation/LivingLead.jpg,nolink,25x25,Living);&amp;ref(Nation/Animal.jpg,nolink,25x25,Animal);&amp;ref(Nation/Undisciplined.jpg,nolink,25x25,Undisciplined);|10&amp;ref(Nation/Swamp-Survival.jpg,nolink,25x25,Swamp Survival);&amp;ref(Nation/Swimming.jpg,nolink,25x25,Swimming);|
|~|&gt;|&gt;|&gt;|&gt;|&gt;|BGCOLOR(#F5F5F5):五つ首の大蛇。猛烈な連打を放つが扱いが難しい|
|BGCOLOR(#F5F5F5):Limitane Solaris|歩兵|&amp;ref(Nation/C_Gold.jpg,nolink,25x25,Gold);14&amp;ref(Nation/C_Resource.jpg,nolink,25x25,Resource);26&amp;ref(Nation/C_Recruitment.jpg,nolink,25x25,Recruitment Point);18|&amp;ref(Nation/R_Foreign.jpg,nolink,25x25,Non-Fort Land);||&amp;ref(Nation/LivingLead.jpg,nolink,25x25,Living);|10|
|~|&gt;|&gt;|&gt;|&gt;|&gt;|BGCOLOR(#F5F5F5):長剣、投槍、大盾を持つ重歩兵。通常版より遥かに技量に優れる|
|BGCOLOR(#F5F5F5):Primani Solaris|歩兵|&amp;ref(Nation/C_Gold.jpg,nolink,25x25,Gold);18&amp;ref(Nation/C_Resource.jpg,nolink,25x25,Resource);30&amp;ref(Nation/C_Recruitment.jpg,nolink,25x25,Recruitment Point);27|&amp;ref(Nation/R_Foreign.jpg,nolink,25x25,Non-Fort Land);||&amp;ref(Nation/LivingLead.jpg,nolink,25x25,Living);|8|
|~|&gt;|&gt;|&gt;|&gt;|&gt;|BGCOLOR(#F5F5F5):長剣と大盾を持つ重歩兵。鈍重だが戦闘力は精鋭並|
**守備隊
|種別|指揮官|兵士|備考|
|陸上下位|Centurion|Milite:10　Limitane:10　Limitane Primani:5||
|陸上上位|Leo|Limitane Primani:10||
|陸上要塞|Centurion|Slinger:15||
**建造物
***首都要塞
|名称|管理力|指揮官雇用|兵士雇用|食糧庫|守備隊倍率|防壁強度|
|Citadel|60|+2|+125%|5000|4|750|
***陸上要塞
|名称|建造費|工期|管理力|指揮官雇用|兵士雇用|食糧庫|守備隊倍率|防壁強度|
|Palisades|600|4|15|+0|+50%|100|1|100|
|Fortress|300|2|30|+1|+75%|500|2|250|
|Castle|300|2|45|+1|+100%|1500|3|500|
|Citadel|450|3|60|+2|+125%|5000|4|750|
***水中要塞
建造不可
***研究所と寺院
|設備|費用|特殊効果|
|研究所|500||
|寺院|400||
**魔法
***魔法資源
|魔法土地|The Imperial Capital, Temple of the Spheres, The Sacred Swamp|
|宝石収入|&amp;ref(Spell/V_Astral.jpg,nolink,25x25,Astral Pearl);1&amp;ref(Spell/V_Nature.jpg,nolink,25x25,Nature Gem);3|
|特殊機能||
***魔法技能
|名称|雇用|固定魔力|変動魔力|研究力|特殊能力|
|Battle Deacon|&amp;ref(Nation/R_Fort.jpg,nolink,25x25,Land Fortress);|&amp;ref(Spell/P_Holy.jpg,nolink,25x25,Holy);1|||&amp;ref(Nation/Sacred.jpg,nolink,25x25,Sacred);|
|Serpent Acolyte|&amp;ref(Nation/R_Fort.jpg,nolink,25x25,Land Fortress);|&amp;ref(Spell/P_Nature.jpg,nolink,25x25,Nature);1&amp;ref(Spell/P_Holy.jpg,nolink,25x25,Holy);1||&amp;ref(Spell/P_Research.jpg,nolink,25x25,Research);7|&amp;ref(Nation/Sacred.jpg,nolink,25x25,Sacred);|
|Renata|&amp;ref(Nation/R_Fort.jpg,nolink,25x25,Land Fortress);|&amp;ref(Spell/P_Water.jpg,nolink,25x25,Water);1|&amp;ref(Spell/P_Water.jpg,nolink,25x25,Water);&amp;ref(Spell/P_Astral.jpg,nolink,25x25,Astral);&amp;ref(Spell/P_Death.jpg,nolink,25x25,Death);&amp;ref(Spell/P_Nature.jpg,nolink,25x25,Nature);+1:100%|&amp;ref(Spell/P_Research.jpg,nolink,25x25,Research);9|&amp;ref(Nation/Sacred.jpg,nolink,25x25,Sacred);|
|Renatus|&amp;ref(Nation/R_Fort.jpg,nolink,25x25,Land Fortress);|&amp;ref(Spell/P_Death.jpg,nolink,25x25,Death);1|&amp;ref(Spell/P_Water.jpg,nolink,25x25,Water);&amp;ref(Spell/P_Astral.jpg,nolink,25x25,Astral);&amp;ref(Spell/P_Death.jpg,nolink,25x25,Death);&amp;ref(Spell/P_Nature.jpg,nolink,25x25,Nature);+1:100%|&amp;ref(Spell/P_Research.jpg,nolink,25x25,Research);9|&amp;ref(Nation/Sacred.jpg,nolink,25x25,Sacred);|
|Theurg|&amp;ref(Nation/R_Capital.jpg,nolink,25x25,National Capital);|&amp;ref(Spell/P_Astral.jpg,nolink,25x25,Astral);1&amp;ref(Spell/P_Holy.jpg,nolink,25x25,Holy);1|&amp;ref(Spell/P_Air.jpg,nolink,25x25,Air);&amp;ref(Spell/P_Water.jpg,nolink,25x25,Water);&amp;ref(Spell/P_Astral.jpg,nolink,25x25,Astral);+1:100%|&amp;ref(Spell/P_Research.jpg,nolink,25x25,Research);9|&amp;ref(Nation/Sacred.jpg,nolink,25x25,Sacred);|
|Serpent Priest|&amp;ref(Nation/R_Capital.jpg,nolink,25x25,National Capital);|&amp;ref(Spell/P_Water.jpg,nolink,25x25,Water);1&amp;ref(Spell/P_Nature.jpg,nolink,25x25,Nature);2&amp;ref(Spell/P_Holy.jpg,nolink,25x25,Holy);2|&amp;ref(Spell/P_Water.jpg,nolink,25x25,Water);&amp;ref(Spell/P_Astral.jpg,nolink,25x25,Astral);&amp;ref(Spell/P_Death.jpg,nolink,25x25,Death);&amp;ref(Spell/P_Nature.jpg,nolink,25x25,Nature);+1:100%&amp;br;&amp;ref(Spell/P_Water.jpg,nolink,25x25,Water);&amp;ref(Spell/P_Astral.jpg,nolink,25x25,Astral);&amp;ref(Spell/P_Death.jpg,nolink,25x25,Death);&amp;ref(Spell/P_Nature.jpg,nolink,25x25,Nature);+1:10%|&amp;ref(Spell/P_Research.jpg,nolink,25x25,Research);13+|&amp;ref(Nation/Sacred.jpg,nolink,25x25,Sacred);|
|Leo|&amp;ref(Nation/R_Foreign.jpg,nolink,25x25,Non-Fort Land);|&amp;ref(Spell/P_Fire.jpg,nolink,25x25,Fire);1|&amp;ref(Spell/P_Nature.jpg,nolink,25x25,Nature);+1:10%|&amp;ref(Spell/P_Research.jpg,nolink,25x25,Research);5+|&amp;ref(Nation/Inept-Researcher.jpg,nolink,25x25,Inept Researcher (-2));&amp;ref(Nation/Heretic.jpg,nolink,25x25,Heretic (1));|
|Heliodromus|&amp;ref(Nation/R_Foreign.jpg,nolink,25x25,Non-Fort Land);|&amp;ref(Spell/P_Fire.jpg,nolink,25x25,Fire);1|&amp;ref(Spell/P_Fire.jpg,nolink,25x25,Fire);&amp;ref(Spell/P_Nature.jpg,nolink,25x25,Nature);+1:100%&amp;br;&amp;ref(Spell/P_Fire.jpg,nolink,25x25,Fire);+1:10%|&amp;ref(Spell/P_Research.jpg,nolink,25x25,Research);7+|&amp;ref(Nation/Inept-Researcher.jpg,nolink,25x25,Inept Researcher (-2));&amp;ref(Nation/Heretic.jpg,nolink,25x25,Heretic (2));|
|Mystes|&amp;ref(Nation/R_Foreign.jpg,nolink,25x25,Non-Fort Land);|&amp;ref(Spell/P_Nature.jpg,nolink,25x25,Nature);1|&amp;ref(Spell/P_Earth.jpg,nolink,25x25,Earth);&amp;ref(Spell/P_Nature.jpg,nolink,25x25,Nature);+1:10%|&amp;ref(Spell/P_Research.jpg,nolink,25x25,Research);5+|&amp;ref(Nation/Inept-Researcher.jpg,nolink,25x25,Inept Researcher (-2));|
|Epoptes|&amp;ref(Nation/R_Foreign.jpg,nolink,25x25,Non-Fort Land);|&amp;ref(Spell/P_Nature.jpg,nolink,25x25,Nature);1|&amp;ref(Spell/P_Earth.jpg,nolink,25x25,Earth);&amp;ref(Spell/P_Nature.jpg,nolink,25x25,Nature);+1:100%&amp;br;&amp;ref(Spell/P_Nature.jpg,nolink,25x25,Nature);+1:10%|&amp;ref(Spell/P_Research.jpg,nolink,25x25,Research);7+|&amp;ref(Nation/Inept-Researcher.jpg,nolink,25x25,Inept Researcher (-2));&amp;ref(Nation/Disease-Healer.jpg,nolink,25x25,Disease Healer (1));&amp;ref(Nation/Heretic.jpg,nolink,25x25,Heretic (2));|
|Reveler|&amp;ref(Nation/R_Foreign.jpg,nolink,25x25,Non-Fort Land);|&amp;ref(Spell/P_Nature.jpg,nolink,25x25,Nature);1|&amp;ref(Spell/P_Nature.jpg,nolink,25x25,Nature);&amp;ref(Spell/P_Blood.jpg,nolink,25x25,Blood);+1:20%|&amp;ref(Spell/P_Research.jpg,nolink,25x25,Research);3+|&amp;ref(Nation/Inept-Researcher.jpg,nolink,25x25,Inept Researcher (-4));&amp;ref(Nation/Heretic.jpg,nolink,25x25,Heretic (3));|
***固有呪文
|領域|名称|主系統|副系統|消費|使用場面|簡易分類|
|Conjuration Lv3|Pride of Lions|&amp;ref(Spell/P_Nature.jpg,nolink,25x25,Nature);2||&amp;ref(Spell/V_Nature.jpg,nolink,25x25,Nature Gem);10|儀式/陸上専用|兵士召喚|
|~|~|&gt;|&gt;|&gt;|&gt;|敏捷なLionを10+体召喚します|
|Conjuration Lv5|Contact Lar|&amp;ref(Spell/P_Nature.jpg,nolink,25x25,Nature);1||&amp;ref(Spell/V_Nature.jpg,nolink,25x25,Nature Gem);16|儀式/陸上専用|指揮官召喚|
|~|~|&gt;|&gt;|&gt;|&gt;|緑などの魔法を使う田舎の精霊Larを召喚します|
|Conjuration Lv9|Daughter of Typhon|&amp;ref(Spell/P_Nature.jpg,nolink,25x25,Nature);5|&amp;ref(Spell/P_Death.jpg,nolink,25x25,Death);2||儀式/陸上専用|兵士召喚|
|~|~|&gt;|&gt;|&gt;|&gt;|1体のみ存在する強大な不死の大蛇Daughter of Typhonを召喚します|
|Enchantment Lv2|Gift of the Sacred Swamp|&amp;ref(Spell/P_Nature.jpg,nolink,25x25,Nature);1|&amp;ref(Spell/P_Holy.jpg,nolink,25x25,Holy);1||戦闘/水陸両用|強化|
|~|~|&gt;|&gt;|&gt;|&gt;|中範囲の味方に弱い毒物耐性を与えます|
|Enchantment Lv5|Awaken Hamadryad|&amp;ref(Spell/P_Nature.jpg,nolink,25x25,Nature);4||&amp;ref(Spell/V_Nature.jpg,nolink,25x25,Nature Gem);25|儀式/森林限定|指揮官召喚|
|~|~|&gt;|&gt;|&gt;|&gt;|緑魔法を使う固定された木の精霊Hamadryadを召喚します|
|Thaumaturgy Lv3|Taurobolium|&amp;ref(Spell/P_Nature.jpg,nolink,25x25,Nature);1|&amp;ref(Spell/P_Fire.jpg,nolink,25x25,Fire);1|&amp;ref(Spell/V_Nature.jpg,nolink,25x25,Nature Gem);6|儀式/陸上専用|個人呪附|
|~|~|&gt;|&gt;|&gt;|&gt;|使用したHeliodromusに一年間のみ力を与えます|
|Blood Magic Lv1|Orgy|&amp;ref(Spell/P_Blood.jpg,nolink,25x25,Blood);1|&amp;ref(Spell/P_Nature.jpg,nolink,25x25,Nature);1|&amp;ref(Spell/V_Blood.jpg,nolink,25x25,Blood Slave);1|儀式/陸上専用|軍団召喚|
|~|~|&gt;|&gt;|&gt;|&gt;|Maenad6体とその指揮官Satyrを召喚します|
***固有アイテム
なし
**聖職
***支配圏特殊効果
なし
***聖職者特殊能力
なし
</v>
      </c>
    </row>
    <row r="74" spans="1:29" x14ac:dyDescent="0.15">
      <c r="A74" t="s">
        <v>3027</v>
      </c>
      <c r="B74" t="s">
        <v>3028</v>
      </c>
      <c r="C74" t="s">
        <v>3029</v>
      </c>
      <c r="D74" t="s">
        <v>3095</v>
      </c>
      <c r="E74" s="10" t="s">
        <v>13116</v>
      </c>
      <c r="F74" s="10" t="s">
        <v>13115</v>
      </c>
      <c r="I74" t="s">
        <v>13114</v>
      </c>
      <c r="K74" t="s">
        <v>13113</v>
      </c>
      <c r="L74" t="s">
        <v>12966</v>
      </c>
      <c r="M74" t="s">
        <v>12899</v>
      </c>
      <c r="O74">
        <v>3</v>
      </c>
      <c r="S74">
        <v>500</v>
      </c>
      <c r="U74">
        <v>400</v>
      </c>
      <c r="V74" t="s">
        <v>13118</v>
      </c>
      <c r="W74" t="s">
        <v>12967</v>
      </c>
      <c r="X74" t="s">
        <v>12968</v>
      </c>
      <c r="Z74" t="str">
        <f t="shared" si="5"/>
        <v>|BGCOLOR(#FDFDFD):[[&amp;ref(Lemuria.jpg,nolink,50x65,Lemuria, Soul Gates);&gt;./Lemuria]]</v>
      </c>
      <c r="AA74" t="str">
        <f t="shared" ca="1" si="4"/>
        <v>|BGCOLOR(#FAEBD7):[[''Lemuria''&gt;./Lemuria]]</v>
      </c>
      <c r="AB74" t="str">
        <f t="shared" ca="1" si="6"/>
        <v>|CENTER:130|CENTER:130|CENTER:130|CENTER:130|CENTER:130|c
|BGCOLOR(#FAEBD7):[[''Arcoscephale''&gt;./Arcoscephale]]|BGCOLOR(#FAEBD7):[[''Pythium''&gt;./Pythium]]|BGCOLOR(#FAEBD7):[[''Lemuria''&gt;./Lemuria]]</v>
      </c>
      <c r="AC74" t="str">
        <f ca="1">CONCATENATE("*",B74,", ",C74,CHAR(10),E74,CHAR(10),"**国勢",CHAR(10),"|種族|",F74,"|",CHAR(10),"|経済|",G74,"|",CHAR(10),"|気候|",IF(H74&lt;&gt;"",REPT(SUBSTITUTE(SUBSTITUTE(LEFT(H74,4),"Heat","&amp;ref(Spell/S_Heat.jpg,nolink,25x25,Heat);"),"Cold","&amp;ref(Spell/S_Cold.jpg,nolink,25x25,Cold);"),RIGHT(H74,1)),""),"|",CHAR(10),"|祝福|",SUBSTITUTE(SUBSTITUTE(SUBSTITUTE(SUBSTITUTE(SUBSTITUTE(SUBSTITUTE(SUBSTITUTE(SUBSTITUTE(J74,"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74&amp;" "&amp;B74&amp;" 指揮官 S",Troops!$A:$A,0)&amp;":AJ"&amp;MATCH(A74&amp;" "&amp;B74&amp;" 指揮官 E",Troops!$A:$A,0))),myConcat(INDIRECT("Troops!AJ"&amp;MATCH(A74&amp;" "&amp;B74&amp;" 指揮官 S",Troops!$A:$A,0)))),CHAR(10),"***兵士",CHAR(10),"|名称|種別|コスト|&gt;|雇用条件|指揮枠|行軍|",CHAR(10),IFERROR(myConcat(INDIRECT("Troops!AJ"&amp;MATCH(A74&amp;" "&amp;B74&amp;" 兵士 S",Troops!$A:$A,0)&amp;":AJ"&amp;MATCH(A74&amp;" "&amp;B74&amp;" 兵士 E",Troops!$A:$A,0))),myConcat(INDIRECT("Troops!AJ"&amp;MATCH(A74&amp;" "&amp;B74&amp;" 指揮官 S",Troops!$A:$A,0)))),"**守備隊",CHAR(10),"|種別|指揮官|兵士|備考|",CHAR(10),IFERROR(myConcat(INDIRECT("Defence!H"&amp;MATCH(A74&amp;" "&amp;B74&amp;" S",Defence!$A:$A,0)&amp;":H"&amp;MATCH(A74&amp;" "&amp;B74&amp;" E",Defence!$A:$A,0))),myConcat(INDIRECT("Defence!H"&amp;MATCH(A74&amp;" "&amp;B74&amp;" S",Defence!$A:$A,0)))),CHAR(10),"**建造物",CHAR(10),"***首都要塞",CHAR(10),"|名称|管理力|指揮官雇用|兵士雇用|食糧庫|守備隊倍率|防壁強度|",CHAR(10),VLOOKUP(L74,Fort!$D:$M,10,FALSE),CHAR(10),"***陸上要塞",CHAR(10),"|名称|建造費|工期|管理力|指揮官雇用|兵士雇用|食糧庫|守備隊倍率|防壁強度|",CHAR(10),IF(R74="",IFERROR(myConcat(INDIRECT("Fort!N"&amp;MATCH(M74&amp;"1",Fort!$A:$A,0)&amp;":N"&amp;MATCH(M74&amp;O74,Fort!$A:$A,0))),myConcat(INDIRECT("Fort!N"&amp;MATCH(N74&amp;"1",Fort!$A:$A,0)))),IFERROR(myConcat(INDIRECT("Fort!O"&amp;MATCH(M74&amp;"1",Fort!$A:$A,0)&amp;":O"&amp;MATCH(M74&amp;O74,Fort!$A:$A,0))),myConcat(INDIRECT("Fort!O"&amp;MATCH(N74&amp;"1",Fort!$A:$A,0))))),CHAR(10),"***水中要塞",CHAR(10),IF(R74="",IFERROR("|名称|建造費|工期|管理力|指揮官雇用|兵士雇用|食糧庫|守備隊倍率|防壁強度|"&amp;CHAR(10)&amp;IFERROR(myConcat(INDIRECT("Fort!N"&amp;MATCH(N74&amp;"1",Fort!$A:$A,0)&amp;":N"&amp;MATCH(N74&amp;P74,Fort!$A:$A,0))),myConcat(INDIRECT("Fort!N"&amp;MATCH(N74&amp;"1",Fort!$A:$A,0)))),"建造不可"),IFERROR("|名称|建造費|工期|管理力|指揮官雇用|兵士雇用|食糧庫|守備隊倍率|防壁強度|"&amp;CHAR(10)&amp;IFERROR(myConcat(INDIRECT("Fort!O"&amp;MATCH(N74&amp;"1",Fort!$A:$A,0)&amp;":O"&amp;MATCH(N74&amp;P74,Fort!$A:$A,0))),myConcat(INDIRECT("Fort!O"&amp;MATCH(N74&amp;"1",Fort!$A:$A,0)))),"建造不可")),CHAR(10),"***研究所と寺院",CHAR(10),"|設備|費用|特殊効果|",CHAR(10),"|研究所|",IF(S74&lt;&gt;500,"''"&amp;S74&amp;"''",S74),"|",T74,"|",CHAR(10),"|寺院|",IF(U74&lt;&gt;400,"''"&amp;U74&amp;"''",U74),"|",V74,"|",CHAR(10),"**魔法",CHAR(10),"***魔法資源",CHAR(10),"|魔法土地|",W74,"|",CHAR(10),"|宝石収入|",SUBSTITUTE(SUBSTITUTE(SUBSTITUTE(SUBSTITUTE(SUBSTITUTE(SUBSTITUTE(SUBSTITUTE(SUBSTITUTE(X74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Slave);"),"|",CHAR(10),"|特殊機能|",Y74,"|",CHAR(10),"***魔法技能",CHAR(10),"|名称|雇用|固定魔力|変動魔力|研究力|特殊能力|",CHAR(10),IFERROR(myConcat(INDIRECT("MagicSkill!AM"&amp;MATCH(A74&amp;" "&amp;B74&amp;" S",MagicSkill!$A:$A,0)&amp;":AM"&amp;MATCH(A74&amp;" "&amp;B74&amp;" E",MagicSkill!$A:$A,0))),myConcat(INDIRECT("MagicSkill!AM"&amp;MATCH(A74&amp;" "&amp;B74&amp;" S",MagicSkill!$A:$A,0)))),CHAR(10),"***固有呪文",CHAR(10),IFERROR(CHAR(10)&amp;"|領域|名称|主系統|副系統|消費|使用場面|簡易分類|"&amp;CHAR(10)&amp;IFERROR(myConcat(INDIRECT("NationalSpellWork!E"&amp;MATCH(A74&amp;" "&amp;B74&amp;" S",NationalSpellWork!$A:$A,0)&amp;":E"&amp;MATCH(A74&amp;" "&amp;B74&amp;" E",NationalSpellWork!$A:$A,0))),myConcat(INDIRECT("NationalSpellWork!E"&amp;MATCH(A74&amp;" "&amp;B74&amp;" S",NationalSpellWork!$A:$A,0)))),"なし"),CHAR(10),"***固有アイテム",CHAR(10),IFERROR(IFERROR(myConcat(INDIRECT("NationalItemWork!E"&amp;MATCH(A74&amp;" "&amp;B74&amp;" S",NationalItemWork!$A:$A,0)&amp;":E"&amp;MATCH(A74&amp;" "&amp;B74&amp;" E",NationalItemWork!$A:$A,0))),myConcat(INDIRECT("NationalItemWork!E"&amp;MATCH(A74&amp;" "&amp;B74&amp;" S",NationalItemWork!$A:$A,0)))),"なし"),CHAR(10),"**聖職",CHAR(10),"***支配圏特殊効果",CHAR(10),IF(I74&lt;&gt;"",I74,"なし"),CHAR(10),"***聖職者特殊能力",CHAR(10),IF(K74&lt;&gt;"",K74,"なし"),CHAR(10))</f>
        <v xml:space="preserve">*Lemuria, Soul Gates
Ermorの再度の滅亡により、古代帝国の残滓であるSceleriaの人々にはようやく希望が訪れました。
死者への恐怖は和らぎ、そして死霊の軍団は最早必要とされません。
その代わりに、Soullessは単純労働に用いられました。
しかし、Thaumaturgらはその興味を他へと向け始めました。
以来。民衆は不満を募らせていきました。
幾らかのSoullessの奴隷はまだ土を耕してはいましたが、Thaumaturgは民衆のために奴隷を作ることに興味がなく、一般人たちは見捨てられたように感じていました。
王国を機能させ続けるために、Thaumaturgは奴隷を提供し続けねばならないという要求は為されました。
対立は激化し、最終的にThaumaturgは、驚くべきほどに傲慢なる行為によってこの問題を永久に解決することを決定しました。
盛大な式典において、王国中のThaumaturgは交信の儀に加わり、その下等なる魂を冥界への門を開く儀式へと注ぎ、それによって死者たちが労働者や農民として自発的に現世に戻るであろうと期待していました。
ある意味では、儀式は成功しました。
門は開かれましたが、しかしThaumaturgらの下等なる魂は引き裂かれて門へと飲み込まれました。
そして門からは死者の使用人ではなく、亡霊の軍団兵や影の大軍が現れました。
現在、国土は徐々に衰え、闇の神の支配力の下に落ちつつあります。
幽霊と亡霊の軍団兵はかつて彼らのものだった地を奪還しようとし、そしてかつてのThaumaturgの砕かれた魂は、栄えある過去の影と記憶を呼び集めています。
**国勢
|種族|亡霊|
|経済||
|気候||
|祝福||
**正規軍
***指揮官
|名称|種別|コスト|&gt;|雇用条件|指揮能力|行軍|
|BGCOLOR(#F5F5F5):Shadow Tribune|聖職者&amp;ref(Nation/Sacred.jpg,nolink,25x25,Sacred);|&amp;ref(Nation/C_Gold.jpg,nolink,25x25,Gold);0&amp;ref(Nation/C_Resource.jpg,nolink,25x25,Resource);1&amp;ref(Nation/C_Command.jpg,nolink,25x25,Commander Point);1|&amp;ref(Nation/Dominion-Free-Spawn.jpg,nolink,25x25,Dominion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Underwater);）|&amp;ref(Spell/P_Holy.jpg,nolink,25x25,Temple Needed);|&amp;ref(Nation/Squad.jpg,nolink,25x25,Squad);3&amp;ref(Nation/LivingLead.jpg,nolink,25x25,Leadership);80&amp;ref(Nation/UndeadLead.jpg,nolink,25x25,Undead Leadership);95|22&amp;ref(Nation/Floating.jpg,nolink,25x25,Floating);&amp;ref(Nation/Amphibian.jpg,nolink,25x25,Amphibian);|
|~|&gt;|&gt;|&gt;|&gt;|&gt;|BGCOLOR(#F5F5F5):レベル1の聖職者。霊の指揮官だが生者にも対応できる|
|BGCOLOR(#F5F5F5):Lemur Acolyte|聖職者&amp;ref(Nation/Sacred.jpg,nolink,25x25,Sacred);|&amp;ref(Nation/C_Gold.jpg,nolink,25x25,Gold);0&amp;ref(Nation/C_Resource.jpg,nolink,25x25,Resource);1&amp;ref(Nation/C_Command.jpg,nolink,25x25,Commander Point);2|&amp;ref(Nation/Dominion-Free-Spawn.jpg,nolink,25x25,Dominion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Underwater);）|&amp;ref(Spell/P_Research.jpg,nolink,25x25,Lab Needed);&amp;ref(Spell/P_Holy.jpg,nolink,25x25,Temple Needed);|&amp;ref(Nation/Squad.jpg,nolink,25x25,Squad);1&amp;ref(Nation/LivingLead.jpg,nolink,25x25,Leadership);10&amp;ref(Nation/UndeadLead.jpg,nolink,25x25,Undead Leadership);55|22&amp;ref(Nation/Stealthy.jpg,nolink,25x25,Stealthy (40));&amp;ref(Nation/Poor-Amphibian.jpg,nolink,25x25,Poor Amphibian);|
|~|&gt;|&gt;|&gt;|&gt;|&gt;|BGCOLOR(#F5F5F5):レベル1の聖職者。死の魔法を持ち良い環境での研究が得意|
***兵士
|名称|種別|コスト|&gt;|雇用条件|指揮枠|行軍|
|BGCOLOR(#F5F5F5):Dispossessed Spirit|歩兵|&amp;ref(Nation/C_Gold.jpg,nolink,25x25,Gold);0&amp;ref(Nation/C_Resource.jpg,nolink,25x25,Resource);1&amp;ref(Nation/C_Recruitment.jpg,nolink,25x25,Recruitment Point);8|&amp;ref(Nation/Dominion-Free-Spawn.jpg,nolink,25x25,Dominion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Underwater);）||&amp;ref(Nation/UndeadLead.jpg,nolink,25x25,Undead/Demon);&amp;ref(Nation/Undisciplined.jpg,nolink,25x25,Undisciplined);|16&amp;ref(Nation/Stealthy.jpg,nolink,25x25,Stealthy (40));&amp;ref(Nation/Floating.jpg,nolink,25x25,Floating);&amp;ref(Nation/Amphibian.jpg,nolink,25x25,Amphibian);|
|~|&gt;|&gt;|&gt;|&gt;|&gt;|BGCOLOR(#F5F5F5):死体から引き剥がされた弱く小さな霊。群れで敵を麻痺させる|
|BGCOLOR(#F5F5F5):Shadow Soldier|歩兵|&amp;ref(Nation/C_Gold.jpg,nolink,25x25,Gold);0&amp;ref(Nation/C_Resource.jpg,nolink,25x25,Resource);1&amp;ref(Nation/C_Recruitment.jpg,nolink,25x25,Recruitment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Fortress);&amp;ref(Nation/R_Foreign.jpg,nolink,25x25,Non-Fort Land);）|&amp;ref(Spell/P_Holy.jpg,nolink,25x25,Temple Needed);|&amp;ref(Nation/UndeadLead.jpg,nolink,25x25,Undead/Demon);|20&amp;ref(Nation/Stealthy.jpg,nolink,25x25,Stealthy (40));&amp;ref(Nation/Floating.jpg,nolink,25x25,Floating);&amp;ref(Nation/Amphibian.jpg,nolink,25x25,Amphibian);|
|~|&gt;|&gt;|&gt;|&gt;|&gt;|BGCOLOR(#F5F5F5):敵を麻痺させる人間の影。闇の中では少し強くなる|
|BGCOLOR(#F5F5F5):Shadow Soldier|歩兵|&amp;ref(Nation/C_Gold.jpg,nolink,25x25,Gold);0&amp;ref(Nation/C_Resource.jpg,nolink,25x25,Resource);1&amp;ref(Nation/C_Recruitment.jpg,nolink,25x25,Recruitment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Fortress);&amp;ref(Nation/R_Foreign-Sea.jpg,nolink,25x25,Non-Fort Underwater);）|&amp;ref(Spell/P_Holy.jpg,nolink,25x25,Temple Needed);|&amp;ref(Nation/UndeadLead.jpg,nolink,25x25,Undead/Demon);|20&amp;ref(Nation/Stealthy.jpg,nolink,25x25,Stealthy (40));&amp;ref(Nation/Floating.jpg,nolink,25x25,Floating);&amp;ref(Nation/Amphibian.jpg,nolink,25x25,Amphibian);|
|~|&gt;|&gt;|&gt;|&gt;|&gt;|BGCOLOR(#F5F5F5):Atlantianの影。他の影より僅かに丈夫|
|BGCOLOR(#F5F5F5):Shadow Triton|歩兵|&amp;ref(Nation/C_Gold.jpg,nolink,25x25,Gold);0&amp;ref(Nation/C_Resource.jpg,nolink,25x25,Resource);1&amp;ref(Nation/C_Recruitment.jpg,nolink,25x25,Recruitment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Fortress);&amp;ref(Nation/R_Foreign-Sea.jpg,nolink,25x25,Non-Fort Underwater);）|&amp;ref(Spell/P_Holy.jpg,nolink,25x25,Temple Needed);|&amp;ref(Nation/UndeadLead.jpg,nolink,25x25,Undead/Demon);|20&amp;ref(Nation/Stealthy.jpg,nolink,25x25,Stealthy (40));&amp;ref(Nation/Floating.jpg,nolink,25x25,Floating);&amp;ref(Nation/Amphibian.jpg,nolink,25x25,Amphibian);|
|~|&gt;|&gt;|&gt;|&gt;|&gt;|BGCOLOR(#F5F5F5):Tritonの影。戦闘時の移動速度が速い|
|BGCOLOR(#F5F5F5):Shade|歩兵|&amp;ref(Nation/C_Gold.jpg,nolink,25x25,Gold);0&amp;ref(Nation/C_Resource.jpg,nolink,25x25,Resource);1&amp;ref(Nation/C_Recruitment.jpg,nolink,25x25,Recruitment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Underwater);）|&amp;ref(Spell/P_Holy.jpg,nolink,25x25,Temple Needed);|&amp;ref(Nation/UndeadLead.jpg,nolink,25x25,Undead/Demon);|20&amp;ref(Nation/Stealthy.jpg,nolink,25x25,Stealthy (40));&amp;ref(Nation/Floating.jpg,nolink,25x25,Floating);&amp;ref(Nation/Amphibian.jpg,nolink,25x25,Amphibian);|
|~|&gt;|&gt;|&gt;|&gt;|&gt;|BGCOLOR(#F5F5F5):筋力を奪う影の世界の住民。闇により力を増す|
|BGCOLOR(#F5F5F5):Shade Beast|魔獣|&amp;ref(Nation/C_Gold.jpg,nolink,25x25,Gold);0&amp;ref(Nation/C_Resource.jpg,nolink,25x25,Resource);1&amp;ref(Nation/C_Recruitment.jpg,nolink,25x25,Recruitment Point);17|&amp;ref(Nation/Dominion-Free-Spawn.jpg,nolink,25x25,Dominion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Underwater);）|&amp;ref(Spell/P_Holy.jpg,nolink,25x25,Temple Needed);|&amp;ref(Nation/UndeadLead.jpg,nolink,25x25,Undead/Demon);|26&amp;ref(Nation/Stealthy.jpg,nolink,25x25,Stealthy (40));&amp;ref(Nation/Poor-Amphibian.jpg,nolink,25x25,Poor Amphibian);|
|~|&gt;|&gt;|&gt;|&gt;|&gt;|BGCOLOR(#F5F5F5):殺した敵をゾンビ化させる影の世界の猟犬。敏捷だが海は苦手|
|BGCOLOR(#F5F5F5):Ghost|歩兵|&amp;ref(Nation/C_Gold.jpg,nolink,25x25,Gold);0&amp;ref(Nation/C_Resource.jpg,nolink,25x25,Resource);1&amp;ref(Nation/C_Recruitment.jpg,nolink,25x25,Recruitment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Underwater);）|&amp;ref(Spell/P_Holy.jpg,nolink,25x25,Temple Needed);|&amp;ref(Nation/UndeadLead.jpg,nolink,25x25,Undead/Demon);|20&amp;ref(Nation/Stealthy.jpg,nolink,25x25,Stealthy (40));&amp;ref(Nation/Floating.jpg,nolink,25x25,Floating);&amp;ref(Nation/Poor-Amphibian.jpg,nolink,25x25,Poor Amphibian);|
|~|&gt;|&gt;|&gt;|&gt;|&gt;|BGCOLOR(#F5F5F5):生命力を啜る亡霊。恐怖と冷気を纏う|
|BGCOLOR(#F5F5F5):Apparition|歩兵|&amp;ref(Nation/C_Gold.jpg,nolink,25x25,Gold);0&amp;ref(Nation/C_Resource.jpg,nolink,25x25,Resource);1&amp;ref(Nation/C_Recruitment.jpg,nolink,25x25,Recruitment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Underwater);）|&amp;ref(Spell/P_Holy.jpg,nolink,25x25,Temple Needed);|&amp;ref(Nation/UndeadLead.jpg,nolink,25x25,Undead/Demon);|20&amp;ref(Nation/Stealthy.jpg,nolink,25x25,Stealthy (40));&amp;ref(Nation/Floating.jpg,nolink,25x25,Floating);&amp;ref(Nation/Amphibian.jpg,nolink,25x25,Amphibian);|
|~|&gt;|&gt;|&gt;|&gt;|&gt;|BGCOLOR(#F5F5F5):病を振りまく怨霊。近付くだけでも感染させる|
|BGCOLOR(#F5F5F5):Spectral Velite|歩兵|&amp;ref(Nation/C_Gold.jpg,nolink,25x25,Gold);0&amp;ref(Nation/C_Resource.jpg,nolink,25x25,Resource);1&amp;ref(Nation/C_Recruitment.jpg,nolink,25x25,Recruitment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|~|&gt;|&gt;|&gt;|&gt;|&gt;|BGCOLOR(#F5F5F5):槍、投槍、盾を持つ霊。彼らの武器は抵抗により半減される|
|BGCOLOR(#F5F5F5):Spectral Hastatus|歩兵|&amp;ref(Nation/C_Gold.jpg,nolink,25x25,Gold);0&amp;ref(Nation/C_Resource.jpg,nolink,25x25,Resource);1&amp;ref(Nation/C_Recruitment.jpg,nolink,25x25,Recruitment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|~|&gt;|&gt;|&gt;|&gt;|&gt;|BGCOLOR(#F5F5F5):槍、投槍、盾を持つ霊。防具がない代わりにHPが上がっていく|
|BGCOLOR(#F5F5F5):Spectral Principe|歩兵|&amp;ref(Nation/C_Gold.jpg,nolink,25x25,Gold);0&amp;ref(Nation/C_Resource.jpg,nolink,25x25,Resource);1&amp;ref(Nation/C_Recruitment.jpg,nolink,25x25,Recruitment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|~|&gt;|&gt;|&gt;|&gt;|&gt;|BGCOLOR(#F5F5F5):長剣、投槍、盾を持つ霊。攻撃力と共に戦闘技能も向上|
|BGCOLOR(#F5F5F5):Spectral Triarius|歩兵|&amp;ref(Nation/C_Gold.jpg,nolink,25x25,Gold);0&amp;ref(Nation/C_Resource.jpg,nolink,25x25,Resource);1&amp;ref(Nation/C_Recruitment.jpg,nolink,25x25,Recruitment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|~|&gt;|&gt;|&gt;|&gt;|&gt;|BGCOLOR(#F5F5F5):長槍と盾を持つ霊。高い技量による迎撃で敵を煩わせる|
|BGCOLOR(#F5F5F5):Praetorian Spectre|歩兵|&amp;ref(Nation/C_Gold.jpg,nolink,25x25,Gold);0&amp;ref(Nation/C_Resource.jpg,nolink,25x25,Resource);1&amp;ref(Nation/C_Recruitment.jpg,nolink,25x25,Recruitment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|~|&gt;|&gt;|&gt;|&gt;|&gt;|BGCOLOR(#F5F5F5):長剣と盾を持つ霊。極めて高い技量を持ち護衛もこなす|
|BGCOLOR(#F5F5F5):Spectral Standard|歩兵|&amp;ref(Nation/C_Gold.jpg,nolink,25x25,Gold);0&amp;ref(Nation/C_Resource.jpg,nolink,25x25,Resource);1&amp;ref(Nation/C_Recruitment.jpg,nolink,25x25,Recruitment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|~|&gt;|&gt;|&gt;|&gt;|&gt;|BGCOLOR(#F5F5F5):長剣、投槍、盾を持つ旗手の霊。味方の鼓舞ではなく敵の威圧が仕事|
|BGCOLOR(#F5F5F5):Spectral Lictor|歩兵&amp;ref(Nation/Sacred.jpg,nolink,25x25,Sacred);|&amp;ref(Nation/C_Gold.jpg,nolink,25x25,Gold);0&amp;ref(Nation/C_Resource.jpg,nolink,25x25,Resource);1&amp;ref(Nation/C_Recruitment.jpg,nolink,25x25,Recruitment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|~|&gt;|&gt;|&gt;|&gt;|&gt;|BGCOLOR(#F5F5F5):戦斧を持つ霊。技量に優れ攻撃力も優秀だが数は出ない|
**守備隊
|種別|指揮官|兵士|備考|
|全域下位|Lemur Acolyte|Spectral Velite:10　Spectral Hastatus:10||
|陸上上位|Shadow Tribune|Spectral Principe:10||
|陸上要塞|Lemur Centurion|Spectral Velite:6||
**建造物
***首都要塞
|名称|管理力|指揮官雇用|兵士雇用|食糧庫|守備隊倍率|防壁強度|
|Fortified City|50|+1|+125%|3000|3|300|
***陸上要塞
|名称|建造費|工期|管理力|指揮官雇用|兵士雇用|食糧庫|守備隊倍率|防壁強度|
|Palisades|600|4|15|+0|+50%|100|1|100|
|Fortress|300|2|30|+1|+75%|500|2|250|
|Castle|300|2|45|+1|+100%|1500|3|500|
***水中要塞
建造不可
***研究所と寺院
|設備|費用|特殊効果|
|研究所|500||
|寺院|400|毎ターン死の宝石を生産、現在の支配力上限値と同数まで有効|
**魔法
***魔法資源
|魔法土地|Campus Sceleris|
|宝石収入|&amp;ref(Spell/V_Death.jpg,nolink,25x25,Death Gem);9|
|特殊機能||
***魔法技能
|名称|雇用|固定魔力|変動魔力|研究力|特殊能力|
|Shadow Tribune|&amp;ref(Nation/Dominion-Free-Spawn.jpg,nolink,25x25,Dominion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Underwater);）&amp;ref(Item/Master-Ritualist.jpg,nolink,25x25,Ritual Spell);|&amp;ref(Spell/P_Holy.jpg,nolink,25x25,Holy);1|||&amp;ref(Nation/Reanimator-Priest.jpg,nolink,25x25,Reanimator Priest);&amp;ref(Nation/Sacred.jpg,nolink,25x25,Sacred);|
|Lemur Senator|&amp;ref(Item/Master-Ritualist.jpg,nolink,25x25,Ritual Spell);|&amp;ref(Spell/P_Holy.jpg,nolink,25x25,Holy);2|||&amp;ref(Nation/Reanimator-Priest.jpg,nolink,25x25,Reanimator Priest);&amp;ref(Nation/Sacred.jpg,nolink,25x25,Sacred);|
|Lemur Acolyte|&amp;ref(Nation/Dominion-Free-Spawn.jpg,nolink,25x25,Dominion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Underwater);）&amp;ref(Item/Master-Ritualist.jpg,nolink,25x25,Ritual Spell);|&amp;ref(Spell/P_Death.jpg,nolink,25x25,Death);1&amp;ref(Spell/P_Holy.jpg,nolink,25x25,Holy);1||&amp;ref(Spell/P_Research.jpg,nolink,25x25,Research);7|&amp;ref(Nation/Magically-Attuned-Researcher.jpg,nolink,25x25,Magically Attuned Researcher);&amp;ref(Nation/Reanimator-Priest.jpg,nolink,25x25,Reanimator Priest);&amp;ref(Nation/Sacred.jpg,nolink,25x25,Sacred);|
|Lemur Consul|&amp;ref(Item/Master-Ritualist.jpg,nolink,25x25,Ritual Spell);|&amp;ref(Spell/P_Holy.jpg,nolink,25x25,Holy);3|||&amp;ref(Nation/Reanimator-Priest.jpg,nolink,25x25,Reanimator Priest);&amp;ref(Nation/Sacred.jpg,nolink,25x25,Sacred);|
|Lemur Thaumaturg|&amp;ref(Item/Master-Ritualist.jpg,nolink,25x25,Ritual Spell);|&amp;ref(Spell/P_Astral.jpg,nolink,25x25,Astral);1&amp;ref(Spell/P_Death.jpg,nolink,25x25,Death);2&amp;ref(Spell/P_Holy.jpg,nolink,25x25,Holy);2||&amp;ref(Spell/P_Research.jpg,nolink,25x25,Research);11|&amp;ref(Nation/Magically-Attuned-Researcher.jpg,nolink,25x25,Magically Attuned Researcher);&amp;ref(Nation/Reanimator-Priest.jpg,nolink,25x25,Reanimator Priest);&amp;ref(Nation/Sacred.jpg,nolink,25x25,Sacred);|
|Grand Lemur|&amp;ref(Item/Master-Ritualist.jpg,nolink,25x25,Ritual Spell);|&amp;ref(Spell/P_Astral.jpg,nolink,25x25,Astral);2&amp;ref(Spell/P_Death.jpg,nolink,25x25,Death);3&amp;ref(Spell/P_Holy.jpg,nolink,25x25,Holy);3|&amp;ref(Spell/P_Air.jpg,nolink,25x25,Air);&amp;ref(Spell/P_Water.jpg,nolink,25x25,Water);&amp;ref(Spell/P_Astral.jpg,nolink,25x25,Astral);&amp;ref(Spell/P_Death.jpg,nolink,25x25,Death);+1:100%|&amp;ref(Spell/P_Research.jpg,nolink,25x25,Research);17|&amp;ref(Nation/Magically-Attuned-Researcher.jpg,nolink,25x25,Magically Attuned Researcher);&amp;ref(Nation/Reanimator-Priest.jpg,nolink,25x25,Reanimator Priest);&amp;ref(Nation/Sacred.jpg,nolink,25x25,Sacred);|
***固有呪文
|領域|名称|主系統|副系統|消費|使用場面|簡易分類|
|Conjuration Lv0|Revive Shadow Tribune|&amp;ref(Spell/P_Death.jpg,nolink,25x25,Death);1||&amp;ref(Spell/V_Death.jpg,nolink,25x25,Death Gem);8|儀式/陸上専用|指揮官召喚|
|~|~|&gt;|&gt;|&gt;|&gt;|指揮も担う下級聖職者である護民官の影Shadow Tribuneを召喚します|
|Conjuration Lv0|Revive Lemur Centurion|&amp;ref(Spell/P_Death.jpg,nolink,25x25,Death);1||&amp;ref(Spell/V_Death.jpg,nolink,25x25,Death Gem);5|儀式/陸上専用|指揮官召喚|
|~|~|&gt;|&gt;|&gt;|&gt;|指揮官の霊Lemur Centurionを召喚します|
|Conjuration Lv0|Revive Lemur Senator|&amp;ref(Spell/P_Death.jpg,nolink,25x25,Death);2||&amp;ref(Spell/V_Death.jpg,nolink,25x25,Death Gem);15|儀式/陸上専用|指揮官召喚|
|~|~|&gt;|&gt;|&gt;|&gt;|中級聖職者である元老院議員の霊Lemur Senatorを召喚します|
|Conjuration Lv0|Revive Lemur Acolyte|&amp;ref(Spell/P_Death.jpg,nolink,25x25,Death);2||&amp;ref(Spell/V_Death.jpg,nolink,25x25,Death Gem);11|儀式/陸上専用|指揮官召喚|
|~|~|&gt;|&gt;|&gt;|&gt;|下級聖職者でもある魔術師の霊Lemur Acolyteを召喚します|
|Conjuration Lv0|Revive Lemur Consul|&amp;ref(Spell/P_Death.jpg,nolink,25x25,Death);3||&amp;ref(Spell/V_Death.jpg,nolink,25x25,Death Gem);25|儀式/陸上専用|指揮官召喚|
|~|~|&gt;|&gt;|&gt;|&gt;|上級聖職者である不死の執政官の霊Lemur Consulを召喚します|
|Conjuration Lv0|Revive Lemur Thaumaturg|&amp;ref(Spell/P_Death.jpg,nolink,25x25,Death);3||&amp;ref(Spell/V_Death.jpg,nolink,25x25,Death Gem);20|儀式/陸上専用|指揮官召喚|
|~|~|&gt;|&gt;|&gt;|&gt;|中級聖職者でもある魔術師の霊Lemur Thaumaturgを召喚します|
|Conjuration Lv0|Revive Grand Lemur|&amp;ref(Spell/P_Death.jpg,nolink,25x25,Death);3||&amp;ref(Spell/V_Death.jpg,nolink,25x25,Death Gem);50|儀式/陸上専用|指揮官召喚|
|~|~|&gt;|&gt;|&gt;|&gt;|上級聖職者でもある不死の魔術師の霊Grand Lemurを召喚します|
|Divine Lv0|Unholy Command|&amp;ref(Spell/P_Holy.jpg,nolink,25x25,Holy);1|||戦闘/水陸両用|隷属|
|~|~|&gt;|&gt;|&gt;|&gt;|敵のアンデッド1体を隷属させようと試みます|
|Divine Lv0|Unholy Protection|&amp;ref(Spell/P_Holy.jpg,nolink,25x25,Holy);1|||戦闘/水陸両用|強化|
|~|~|&gt;|&gt;|&gt;|&gt;|小範囲のアンデッドの魔法抵抗を向上させます|
|Divine Lv0|Unholy Blessing|&amp;ref(Spell/P_Holy.jpg,nolink,25x25,Holy);1|||戦闘/水陸両用|強化|
|~|~|&gt;|&gt;|&gt;|&gt;|小範囲の神聖なアンデッドを祝福します|
|Divine Lv0|Unholy Power|&amp;ref(Spell/P_Holy.jpg,nolink,25x25,Holy);1|||戦闘/水陸両用|強化|
|~|~|&gt;|&gt;|&gt;|&gt;|小範囲のアンデッドの行動速度と攻撃技能を向上させます|
|Divine Lv0|Anathema|&amp;ref(Spell/P_Holy.jpg,nolink,25x25,Holy);2|||戦闘/水陸両用|弱体化|
|~|~|&gt;|&gt;|&gt;|&gt;|小範囲の敵の神聖なユニットを呪い傷からの後遺症を受けやすくします|
|Divine Lv0|Unholy Protection|&amp;ref(Spell/P_Holy.jpg,nolink,25x25,Holy);2|||戦闘/水陸両用|強化|
|~|~|&gt;|&gt;|&gt;|&gt;|広範囲のアンデッドの魔法抵抗を向上させます|
|Divine Lv0|Unholy Blessing|&amp;ref(Spell/P_Holy.jpg,nolink,25x25,Holy);2|||戦闘/水陸両用|強化|
|~|~|&gt;|&gt;|&gt;|&gt;|広範囲の神聖なアンデッドを祝福します|
|Divine Lv0|Apostasy|&amp;ref(Spell/P_Holy.jpg,nolink,25x25,Holy);3|||戦闘/水陸両用|魅了|
|~|~|&gt;|&gt;|&gt;|&gt;|敵の神聖なユニット1体を魅了しようと試みます|
|Divine Lv0|Unholy Power|&amp;ref(Spell/P_Holy.jpg,nolink,25x25,Holy);3|||戦闘/水陸両用|強化|
|~|~|&gt;|&gt;|&gt;|&gt;|中範囲のアンデッドの行動速度と攻撃技能を向上させます|
|Divine Lv0|Unholy Blessing|&amp;ref(Spell/P_Holy.jpg,nolink,25x25,Holy);3|||戦闘/水陸両用|全体強化|
|~|~|&gt;|&gt;|&gt;|&gt;|味方の神聖なアンデッド全員を祝福します|
|Divine Lv0|Protection of the Shadelands|&amp;ref(Spell/P_Holy.jpg,nolink,25x25,Holy);3|||戦闘/水陸両用|全体強化|
|~|~|&gt;|&gt;|&gt;|&gt;|味方のアンデッド全員の魔法抵抗を向上させようと試みます|
|Divine Lv0|Power of the Shadelands|&amp;ref(Spell/P_Holy.jpg,nolink,25x25,Holy);4|||戦闘/水陸両用|全体強化|
|~|~|&gt;|&gt;|&gt;|&gt;|味方のアンデッド全員の行動速度と攻撃技能を向上させます|
***固有アイテム
なし
**聖職
***支配圏特殊効果
人口を急激に減少、アンデッドを自動生産
***聖職者特殊能力
聖職者全てにReanimator Priest能力を追加、Reanimater PriestはDispossessed Spirit、Shadow、Shade Beast、Apparitionのみ召喚可能
</v>
      </c>
    </row>
    <row r="75" spans="1:29" x14ac:dyDescent="0.15">
      <c r="A75" t="s">
        <v>3027</v>
      </c>
      <c r="B75" t="s">
        <v>3030</v>
      </c>
      <c r="C75" t="s">
        <v>3031</v>
      </c>
      <c r="D75" t="s">
        <v>3095</v>
      </c>
      <c r="Z75" t="str">
        <f t="shared" si="5"/>
        <v>|BGCOLOR(#FDFDFD):[[&amp;ref(Man.jpg,nolink,50x65,Man, Tower of Chelms);&gt;./Man]]</v>
      </c>
      <c r="AA75" t="str">
        <f t="shared" ca="1" si="4"/>
        <v>|BGCOLOR(#FAEBD7):[[''Man''&gt;./Man]]</v>
      </c>
      <c r="AB75" t="str">
        <f t="shared" ca="1" si="6"/>
        <v>|CENTER:130|CENTER:130|CENTER:130|CENTER:130|CENTER:130|c
|BGCOLOR(#FAEBD7):[[''Arcoscephale''&gt;./Arcoscephale]]|BGCOLOR(#FAEBD7):[[''Pythium''&gt;./Pythium]]|BGCOLOR(#FAEBD7):[[''Lemuria''&gt;./Lemuria]]|BGCOLOR(#FAEBD7):[[''Man''&gt;./Man]]</v>
      </c>
      <c r="AC75" t="e">
        <f ca="1">CONCATENATE("*",B75,", ",C75,CHAR(10),E75,CHAR(10),"**国勢",CHAR(10),"|種族|",F75,"|",CHAR(10),"|経済|",G75,"|",CHAR(10),"|気候|",IF(H75&lt;&gt;"",REPT(SUBSTITUTE(SUBSTITUTE(LEFT(H75,4),"Heat","&amp;ref(Spell/S_Heat.jpg,nolink,25x25,Heat);"),"Cold","&amp;ref(Spell/S_Cold.jpg,nolink,25x25,Cold);"),RIGHT(H75,1)),""),"|",CHAR(10),"|祝福|",SUBSTITUTE(SUBSTITUTE(SUBSTITUTE(SUBSTITUTE(SUBSTITUTE(SUBSTITUTE(SUBSTITUTE(SUBSTITUTE(J75,"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75&amp;" "&amp;B75&amp;" 指揮官 S",Troops!$A:$A,0)&amp;":AJ"&amp;MATCH(A75&amp;" "&amp;B75&amp;" 指揮官 E",Troops!$A:$A,0))),myConcat(INDIRECT("Troops!AJ"&amp;MATCH(A75&amp;" "&amp;B75&amp;" 指揮官 S",Troops!$A:$A,0)))),CHAR(10),"***兵士",CHAR(10),"|名称|種別|コスト|&gt;|雇用条件|指揮枠|行軍|",CHAR(10),IFERROR(myConcat(INDIRECT("Troops!AJ"&amp;MATCH(A75&amp;" "&amp;B75&amp;" 兵士 S",Troops!$A:$A,0)&amp;":AJ"&amp;MATCH(A75&amp;" "&amp;B75&amp;" 兵士 E",Troops!$A:$A,0))),myConcat(INDIRECT("Troops!AJ"&amp;MATCH(A75&amp;" "&amp;B75&amp;" 指揮官 S",Troops!$A:$A,0)))),"**守備隊",CHAR(10),"|種別|指揮官|兵士|備考|",CHAR(10),IFERROR(myConcat(INDIRECT("Defence!H"&amp;MATCH(A75&amp;" "&amp;B75&amp;" S",Defence!$A:$A,0)&amp;":H"&amp;MATCH(A75&amp;" "&amp;B75&amp;" E",Defence!$A:$A,0))),myConcat(INDIRECT("Defence!H"&amp;MATCH(A75&amp;" "&amp;B75&amp;" S",Defence!$A:$A,0)))),CHAR(10),"**建造物",CHAR(10),"***首都要塞",CHAR(10),"|名称|管理力|指揮官雇用|兵士雇用|食糧庫|守備隊倍率|防壁強度|",CHAR(10),VLOOKUP(L75,Fort!$D:$M,10,FALSE),CHAR(10),"***陸上要塞",CHAR(10),"|名称|建造費|工期|管理力|指揮官雇用|兵士雇用|食糧庫|守備隊倍率|防壁強度|",CHAR(10),IF(R75="",IFERROR(myConcat(INDIRECT("Fort!N"&amp;MATCH(M75&amp;"1",Fort!$A:$A,0)&amp;":N"&amp;MATCH(M75&amp;O75,Fort!$A:$A,0))),myConcat(INDIRECT("Fort!N"&amp;MATCH(N75&amp;"1",Fort!$A:$A,0)))),IFERROR(myConcat(INDIRECT("Fort!O"&amp;MATCH(M75&amp;"1",Fort!$A:$A,0)&amp;":O"&amp;MATCH(M75&amp;O75,Fort!$A:$A,0))),myConcat(INDIRECT("Fort!O"&amp;MATCH(N75&amp;"1",Fort!$A:$A,0))))),CHAR(10),"***水中要塞",CHAR(10),IF(R75="",IFERROR("|名称|建造費|工期|管理力|指揮官雇用|兵士雇用|食糧庫|守備隊倍率|防壁強度|"&amp;CHAR(10)&amp;IFERROR(myConcat(INDIRECT("Fort!N"&amp;MATCH(N75&amp;"1",Fort!$A:$A,0)&amp;":N"&amp;MATCH(N75&amp;P75,Fort!$A:$A,0))),myConcat(INDIRECT("Fort!N"&amp;MATCH(N75&amp;"1",Fort!$A:$A,0)))),"建造不可"),IFERROR("|名称|建造費|工期|管理力|指揮官雇用|兵士雇用|食糧庫|守備隊倍率|防壁強度|"&amp;CHAR(10)&amp;IFERROR(myConcat(INDIRECT("Fort!O"&amp;MATCH(N75&amp;"1",Fort!$A:$A,0)&amp;":O"&amp;MATCH(N75&amp;P75,Fort!$A:$A,0))),myConcat(INDIRECT("Fort!O"&amp;MATCH(N75&amp;"1",Fort!$A:$A,0)))),"建造不可")),CHAR(10),"***研究所と寺院",CHAR(10),"|設備|費用|特殊効果|",CHAR(10),"|研究所|",IF(S75&lt;&gt;500,"''"&amp;S75&amp;"''",S75),"|",T75,"|",CHAR(10),"|寺院|",IF(U75&lt;&gt;400,"''"&amp;U75&amp;"''",U75),"|",V75,"|",CHAR(10),"**魔法",CHAR(10),"***魔法資源",CHAR(10),"|魔法土地|",W75,"|",CHAR(10),"|宝石収入|",SUBSTITUTE(SUBSTITUTE(SUBSTITUTE(SUBSTITUTE(SUBSTITUTE(SUBSTITUTE(SUBSTITUTE(SUBSTITUTE(X75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Slave);"),"|",CHAR(10),"|特殊機能|",Y75,"|",CHAR(10),"***魔法技能",CHAR(10),"|名称|雇用|固定魔力|変動魔力|研究力|特殊能力|",CHAR(10),IFERROR(myConcat(INDIRECT("MagicSkill!AM"&amp;MATCH(A75&amp;" "&amp;B75&amp;" S",MagicSkill!$A:$A,0)&amp;":AM"&amp;MATCH(A75&amp;" "&amp;B75&amp;" E",MagicSkill!$A:$A,0))),myConcat(INDIRECT("MagicSkill!AM"&amp;MATCH(A75&amp;" "&amp;B75&amp;" S",MagicSkill!$A:$A,0)))),CHAR(10),"***固有呪文",CHAR(10),IFERROR(CHAR(10)&amp;"|領域|名称|主系統|副系統|消費|使用場面|簡易分類|"&amp;CHAR(10)&amp;IFERROR(myConcat(INDIRECT("NationalSpellWork!E"&amp;MATCH(A75&amp;" "&amp;B75&amp;" S",NationalSpellWork!$A:$A,0)&amp;":E"&amp;MATCH(A75&amp;" "&amp;B75&amp;" E",NationalSpellWork!$A:$A,0))),myConcat(INDIRECT("NationalSpellWork!E"&amp;MATCH(A75&amp;" "&amp;B75&amp;" S",NationalSpellWork!$A:$A,0)))),"なし"),CHAR(10),"***固有アイテム",CHAR(10),IFERROR(IFERROR(myConcat(INDIRECT("NationalItemWork!E"&amp;MATCH(A75&amp;" "&amp;B75&amp;" S",NationalItemWork!$A:$A,0)&amp;":E"&amp;MATCH(A75&amp;" "&amp;B75&amp;" E",NationalItemWork!$A:$A,0))),myConcat(INDIRECT("NationalItemWork!E"&amp;MATCH(A75&amp;" "&amp;B75&amp;" S",NationalItemWork!$A:$A,0)))),"なし"),CHAR(10),"**聖職",CHAR(10),"***支配圏特殊効果",CHAR(10),IF(I75&lt;&gt;"",I75,"なし"),CHAR(10),"***聖職者特殊能力",CHAR(10),IF(K75&lt;&gt;"",K75,"なし"),CHAR(10))</f>
        <v>#VALUE!</v>
      </c>
    </row>
    <row r="76" spans="1:29" x14ac:dyDescent="0.15">
      <c r="A76" t="s">
        <v>3027</v>
      </c>
      <c r="B76" t="s">
        <v>3032</v>
      </c>
      <c r="C76" t="s">
        <v>3033</v>
      </c>
      <c r="D76" t="s">
        <v>3095</v>
      </c>
      <c r="Z76" t="str">
        <f t="shared" si="5"/>
        <v>|BGCOLOR(#FDFDFD):[[&amp;ref(Ulm.jpg,nolink,50x65,Ulm, Black Forest);&gt;./Ulm]]</v>
      </c>
      <c r="AA76" t="str">
        <f t="shared" ca="1" si="4"/>
        <v xml:space="preserve">|BGCOLOR(#FAEBD7):[[''Ulm''&gt;./Ulm]]|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v>
      </c>
      <c r="AB76" t="str">
        <f t="shared" ca="1" si="6"/>
        <v xml:space="preserve">|CENTER:130|CENTER:130|CENTER:130|CENTER:130|CENTER:130|c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v>
      </c>
      <c r="AC76" t="e">
        <f ca="1">CONCATENATE("*",B76,", ",C76,CHAR(10),E76,CHAR(10),"**国勢",CHAR(10),"|種族|",F76,"|",CHAR(10),"|経済|",G76,"|",CHAR(10),"|気候|",IF(H76&lt;&gt;"",REPT(SUBSTITUTE(SUBSTITUTE(LEFT(H76,4),"Heat","&amp;ref(Spell/S_Heat.jpg,nolink,25x25,Heat);"),"Cold","&amp;ref(Spell/S_Cold.jpg,nolink,25x25,Cold);"),RIGHT(H76,1)),""),"|",CHAR(10),"|祝福|",SUBSTITUTE(SUBSTITUTE(SUBSTITUTE(SUBSTITUTE(SUBSTITUTE(SUBSTITUTE(SUBSTITUTE(SUBSTITUTE(J76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76&amp;" "&amp;B76&amp;" 指揮官 S",Troops!$A:$A,0)&amp;":AJ"&amp;MATCH(A76&amp;" "&amp;B76&amp;" 指揮官 E",Troops!$A:$A,0))),myConcat(INDIRECT("Troops!AJ"&amp;MATCH(A76&amp;" "&amp;B76&amp;" 指揮官 S",Troops!$A:$A,0)))),CHAR(10),"***兵士",CHAR(10),"|名称|種別|コスト|&gt;|雇用条件|指揮枠|行軍|",CHAR(10),IFERROR(myConcat(INDIRECT("Troops!AJ"&amp;MATCH(A76&amp;" "&amp;B76&amp;" 兵士 S",Troops!$A:$A,0)&amp;":AJ"&amp;MATCH(A76&amp;" "&amp;B76&amp;" 兵士 E",Troops!$A:$A,0))),myConcat(INDIRECT("Troops!AJ"&amp;MATCH(A76&amp;" "&amp;B76&amp;" 指揮官 S",Troops!$A:$A,0)))),"**守備隊",CHAR(10),"|種別|指揮官|兵士|備考|",CHAR(10),IFERROR(myConcat(INDIRECT("Defence!H"&amp;MATCH(A76&amp;" "&amp;B76&amp;" S",Defence!$A:$A,0)&amp;":H"&amp;MATCH(A76&amp;" "&amp;B76&amp;" E",Defence!$A:$A,0))),myConcat(INDIRECT("Defence!H"&amp;MATCH(A76&amp;" "&amp;B76&amp;" S",Defence!$A:$A,0)))),CHAR(10),"**建造物",CHAR(10),"***首都要塞",CHAR(10),"|名称|管理力|指揮官雇用|兵士雇用|食糧庫|守備隊倍率|防壁強度|",CHAR(10),VLOOKUP(L76,Fort!$D:$M,10,FALSE),CHAR(10),"***陸上要塞",CHAR(10),"|名称|建造費|工期|管理力|指揮官雇用|兵士雇用|食糧庫|守備隊倍率|防壁強度|",CHAR(10),IF(R76="",IFERROR(myConcat(INDIRECT("Fort!N"&amp;MATCH(M76&amp;"1",Fort!$A:$A,0)&amp;":N"&amp;MATCH(M76&amp;O76,Fort!$A:$A,0))),myConcat(INDIRECT("Fort!N"&amp;MATCH(N76&amp;"1",Fort!$A:$A,0)))),IFERROR(myConcat(INDIRECT("Fort!O"&amp;MATCH(M76&amp;"1",Fort!$A:$A,0)&amp;":O"&amp;MATCH(M76&amp;O76,Fort!$A:$A,0))),myConcat(INDIRECT("Fort!O"&amp;MATCH(N76&amp;"1",Fort!$A:$A,0))))),CHAR(10),"***水中要塞",CHAR(10),IF(R76="",IFERROR("|名称|建造費|工期|管理力|指揮官雇用|兵士雇用|食糧庫|守備隊倍率|防壁強度|"&amp;CHAR(10)&amp;IFERROR(myConcat(INDIRECT("Fort!N"&amp;MATCH(N76&amp;"1",Fort!$A:$A,0)&amp;":N"&amp;MATCH(N76&amp;P76,Fort!$A:$A,0))),myConcat(INDIRECT("Fort!N"&amp;MATCH(N76&amp;"1",Fort!$A:$A,0)))),"建造不可"),IFERROR("|名称|建造費|工期|管理力|指揮官雇用|兵士雇用|食糧庫|守備隊倍率|防壁強度|"&amp;CHAR(10)&amp;IFERROR(myConcat(INDIRECT("Fort!O"&amp;MATCH(N76&amp;"1",Fort!$A:$A,0)&amp;":O"&amp;MATCH(N76&amp;P76,Fort!$A:$A,0))),myConcat(INDIRECT("Fort!O"&amp;MATCH(N76&amp;"1",Fort!$A:$A,0)))),"建造不可")),CHAR(10),"***研究所と寺院",CHAR(10),"|設備|費用|特殊効果|",CHAR(10),"|研究所|",IF(S76&lt;&gt;500,"''"&amp;S76&amp;"''",S76),"|",T76,"|",CHAR(10),"|寺院|",IF(U76&lt;&gt;400,"''"&amp;U76&amp;"''",U76),"|",V76,"|",CHAR(10),"**魔法",CHAR(10),"***魔法資源",CHAR(10),"|魔法土地|",W76,"|",CHAR(10),"|宝石収入|",SUBSTITUTE(SUBSTITUTE(SUBSTITUTE(SUBSTITUTE(SUBSTITUTE(SUBSTITUTE(SUBSTITUTE(SUBSTITUTE(X76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Slave);"),"|",CHAR(10),"|特殊機能|",Y76,"|",CHAR(10),"***魔法技能",CHAR(10),"|名称|雇用|固定魔力|変動魔力|研究力|特殊能力|",CHAR(10),IFERROR(myConcat(INDIRECT("MagicSkill!AM"&amp;MATCH(A76&amp;" "&amp;B76&amp;" S",MagicSkill!$A:$A,0)&amp;":AM"&amp;MATCH(A76&amp;" "&amp;B76&amp;" E",MagicSkill!$A:$A,0))),myConcat(INDIRECT("MagicSkill!AM"&amp;MATCH(A76&amp;" "&amp;B76&amp;" S",MagicSkill!$A:$A,0)))),CHAR(10),"***固有呪文",CHAR(10),IFERROR(CHAR(10)&amp;"|領域|名称|主系統|副系統|消費|使用場面|簡易分類|"&amp;CHAR(10)&amp;IFERROR(myConcat(INDIRECT("NationalSpellWork!E"&amp;MATCH(A76&amp;" "&amp;B76&amp;" S",NationalSpellWork!$A:$A,0)&amp;":E"&amp;MATCH(A76&amp;" "&amp;B76&amp;" E",NationalSpellWork!$A:$A,0))),myConcat(INDIRECT("NationalSpellWork!E"&amp;MATCH(A76&amp;" "&amp;B76&amp;" S",NationalSpellWork!$A:$A,0)))),"なし"),CHAR(10),"***固有アイテム",CHAR(10),IFERROR(IFERROR(myConcat(INDIRECT("NationalItemWork!E"&amp;MATCH(A76&amp;" "&amp;B76&amp;" S",NationalItemWork!$A:$A,0)&amp;":E"&amp;MATCH(A76&amp;" "&amp;B76&amp;" E",NationalItemWork!$A:$A,0))),myConcat(INDIRECT("NationalItemWork!E"&amp;MATCH(A76&amp;" "&amp;B76&amp;" S",NationalItemWork!$A:$A,0)))),"なし"),CHAR(10),"**聖職",CHAR(10),"***支配圏特殊効果",CHAR(10),IF(I76&lt;&gt;"",I76,"なし"),CHAR(10),"***聖職者特殊能力",CHAR(10),IF(K76&lt;&gt;"",K76,"なし"),CHAR(10))</f>
        <v>#VALUE!</v>
      </c>
    </row>
    <row r="77" spans="1:29" x14ac:dyDescent="0.15">
      <c r="A77" t="s">
        <v>3027</v>
      </c>
      <c r="B77" t="s">
        <v>3034</v>
      </c>
      <c r="C77" t="s">
        <v>3035</v>
      </c>
      <c r="D77" t="s">
        <v>3095</v>
      </c>
      <c r="Z77" t="str">
        <f t="shared" si="5"/>
        <v>|BGCOLOR(#FDFDFD):[[&amp;ref(Marignon.jpg,nolink,50x65,Marignon, Conquerors of the Sea);&gt;./Marignon]]</v>
      </c>
      <c r="AA77" t="str">
        <f t="shared" ca="1" si="4"/>
        <v>|BGCOLOR(#FAEBD7):[[''Marignon''&gt;./Marignon]]</v>
      </c>
      <c r="AB77"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v>
      </c>
      <c r="AC77" t="e">
        <f ca="1">CONCATENATE("*",B77,", ",C77,CHAR(10),E77,CHAR(10),"**国勢",CHAR(10),"|種族|",F77,"|",CHAR(10),"|経済|",G77,"|",CHAR(10),"|気候|",IF(H77&lt;&gt;"",REPT(SUBSTITUTE(SUBSTITUTE(LEFT(H77,4),"Heat","&amp;ref(Spell/S_Heat.jpg,nolink,25x25,Heat);"),"Cold","&amp;ref(Spell/S_Cold.jpg,nolink,25x25,Cold);"),RIGHT(H77,1)),""),"|",CHAR(10),"|祝福|",SUBSTITUTE(SUBSTITUTE(SUBSTITUTE(SUBSTITUTE(SUBSTITUTE(SUBSTITUTE(SUBSTITUTE(SUBSTITUTE(J77,"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77&amp;" "&amp;B77&amp;" 指揮官 S",Troops!$A:$A,0)&amp;":AJ"&amp;MATCH(A77&amp;" "&amp;B77&amp;" 指揮官 E",Troops!$A:$A,0))),myConcat(INDIRECT("Troops!AJ"&amp;MATCH(A77&amp;" "&amp;B77&amp;" 指揮官 S",Troops!$A:$A,0)))),CHAR(10),"***兵士",CHAR(10),"|名称|種別|コスト|&gt;|雇用条件|指揮枠|行軍|",CHAR(10),IFERROR(myConcat(INDIRECT("Troops!AJ"&amp;MATCH(A77&amp;" "&amp;B77&amp;" 兵士 S",Troops!$A:$A,0)&amp;":AJ"&amp;MATCH(A77&amp;" "&amp;B77&amp;" 兵士 E",Troops!$A:$A,0))),myConcat(INDIRECT("Troops!AJ"&amp;MATCH(A77&amp;" "&amp;B77&amp;" 指揮官 S",Troops!$A:$A,0)))),"**守備隊",CHAR(10),"|種別|指揮官|兵士|備考|",CHAR(10),IFERROR(myConcat(INDIRECT("Defence!H"&amp;MATCH(A77&amp;" "&amp;B77&amp;" S",Defence!$A:$A,0)&amp;":H"&amp;MATCH(A77&amp;" "&amp;B77&amp;" E",Defence!$A:$A,0))),myConcat(INDIRECT("Defence!H"&amp;MATCH(A77&amp;" "&amp;B77&amp;" S",Defence!$A:$A,0)))),CHAR(10),"**建造物",CHAR(10),"***首都要塞",CHAR(10),"|名称|管理力|指揮官雇用|兵士雇用|食糧庫|守備隊倍率|防壁強度|",CHAR(10),VLOOKUP(L77,Fort!$D:$M,10,FALSE),CHAR(10),"***陸上要塞",CHAR(10),"|名称|建造費|工期|管理力|指揮官雇用|兵士雇用|食糧庫|守備隊倍率|防壁強度|",CHAR(10),IF(R77="",IFERROR(myConcat(INDIRECT("Fort!N"&amp;MATCH(M77&amp;"1",Fort!$A:$A,0)&amp;":N"&amp;MATCH(M77&amp;O77,Fort!$A:$A,0))),myConcat(INDIRECT("Fort!N"&amp;MATCH(N77&amp;"1",Fort!$A:$A,0)))),IFERROR(myConcat(INDIRECT("Fort!O"&amp;MATCH(M77&amp;"1",Fort!$A:$A,0)&amp;":O"&amp;MATCH(M77&amp;O77,Fort!$A:$A,0))),myConcat(INDIRECT("Fort!O"&amp;MATCH(N77&amp;"1",Fort!$A:$A,0))))),CHAR(10),"***水中要塞",CHAR(10),IF(R77="",IFERROR("|名称|建造費|工期|管理力|指揮官雇用|兵士雇用|食糧庫|守備隊倍率|防壁強度|"&amp;CHAR(10)&amp;IFERROR(myConcat(INDIRECT("Fort!N"&amp;MATCH(N77&amp;"1",Fort!$A:$A,0)&amp;":N"&amp;MATCH(N77&amp;P77,Fort!$A:$A,0))),myConcat(INDIRECT("Fort!N"&amp;MATCH(N77&amp;"1",Fort!$A:$A,0)))),"建造不可"),IFERROR("|名称|建造費|工期|管理力|指揮官雇用|兵士雇用|食糧庫|守備隊倍率|防壁強度|"&amp;CHAR(10)&amp;IFERROR(myConcat(INDIRECT("Fort!O"&amp;MATCH(N77&amp;"1",Fort!$A:$A,0)&amp;":O"&amp;MATCH(N77&amp;P77,Fort!$A:$A,0))),myConcat(INDIRECT("Fort!O"&amp;MATCH(N77&amp;"1",Fort!$A:$A,0)))),"建造不可")),CHAR(10),"***研究所と寺院",CHAR(10),"|設備|費用|特殊効果|",CHAR(10),"|研究所|",IF(S77&lt;&gt;500,"''"&amp;S77&amp;"''",S77),"|",T77,"|",CHAR(10),"|寺院|",IF(U77&lt;&gt;400,"''"&amp;U77&amp;"''",U77),"|",V77,"|",CHAR(10),"**魔法",CHAR(10),"***魔法資源",CHAR(10),"|魔法土地|",W77,"|",CHAR(10),"|宝石収入|",SUBSTITUTE(SUBSTITUTE(SUBSTITUTE(SUBSTITUTE(SUBSTITUTE(SUBSTITUTE(SUBSTITUTE(SUBSTITUTE(X77,"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Slave);"),"|",CHAR(10),"|特殊機能|",Y77,"|",CHAR(10),"***魔法技能",CHAR(10),"|名称|雇用|固定魔力|変動魔力|研究力|特殊能力|",CHAR(10),IFERROR(myConcat(INDIRECT("MagicSkill!AM"&amp;MATCH(A77&amp;" "&amp;B77&amp;" S",MagicSkill!$A:$A,0)&amp;":AM"&amp;MATCH(A77&amp;" "&amp;B77&amp;" E",MagicSkill!$A:$A,0))),myConcat(INDIRECT("MagicSkill!AM"&amp;MATCH(A77&amp;" "&amp;B77&amp;" S",MagicSkill!$A:$A,0)))),CHAR(10),"***固有呪文",CHAR(10),IFERROR(CHAR(10)&amp;"|領域|名称|主系統|副系統|消費|使用場面|簡易分類|"&amp;CHAR(10)&amp;IFERROR(myConcat(INDIRECT("NationalSpellWork!E"&amp;MATCH(A77&amp;" "&amp;B77&amp;" S",NationalSpellWork!$A:$A,0)&amp;":E"&amp;MATCH(A77&amp;" "&amp;B77&amp;" E",NationalSpellWork!$A:$A,0))),myConcat(INDIRECT("NationalSpellWork!E"&amp;MATCH(A77&amp;" "&amp;B77&amp;" S",NationalSpellWork!$A:$A,0)))),"なし"),CHAR(10),"***固有アイテム",CHAR(10),IFERROR(IFERROR(myConcat(INDIRECT("NationalItemWork!E"&amp;MATCH(A77&amp;" "&amp;B77&amp;" S",NationalItemWork!$A:$A,0)&amp;":E"&amp;MATCH(A77&amp;" "&amp;B77&amp;" E",NationalItemWork!$A:$A,0))),myConcat(INDIRECT("NationalItemWork!E"&amp;MATCH(A77&amp;" "&amp;B77&amp;" S",NationalItemWork!$A:$A,0)))),"なし"),CHAR(10),"**聖職",CHAR(10),"***支配圏特殊効果",CHAR(10),IF(I77&lt;&gt;"",I77,"なし"),CHAR(10),"***聖職者特殊能力",CHAR(10),IF(K77&lt;&gt;"",K77,"なし"),CHAR(10))</f>
        <v>#VALUE!</v>
      </c>
    </row>
    <row r="78" spans="1:29" x14ac:dyDescent="0.15">
      <c r="A78" t="s">
        <v>3027</v>
      </c>
      <c r="B78" t="s">
        <v>2922</v>
      </c>
      <c r="C78" t="s">
        <v>3036</v>
      </c>
      <c r="D78" t="s">
        <v>3095</v>
      </c>
      <c r="Z78" t="str">
        <f t="shared" si="5"/>
        <v>|BGCOLOR(#FDFDFD):[[&amp;ref(Mictlan.jpg,nolink,50x65,Mictlan, Blood and Rain);&gt;./Mictlan]]</v>
      </c>
      <c r="AA78" t="str">
        <f t="shared" ca="1" si="4"/>
        <v>|BGCOLOR(#FAEBD7):[[''Mictlan''&gt;./Mictlan]]</v>
      </c>
      <c r="AB78"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v>
      </c>
      <c r="AC78" t="e">
        <f ca="1">CONCATENATE("*",B78,", ",C78,CHAR(10),E78,CHAR(10),"**国勢",CHAR(10),"|種族|",F78,"|",CHAR(10),"|経済|",G78,"|",CHAR(10),"|気候|",IF(H78&lt;&gt;"",REPT(SUBSTITUTE(SUBSTITUTE(LEFT(H78,4),"Heat","&amp;ref(Spell/S_Heat.jpg,nolink,25x25,Heat);"),"Cold","&amp;ref(Spell/S_Cold.jpg,nolink,25x25,Cold);"),RIGHT(H78,1)),""),"|",CHAR(10),"|祝福|",SUBSTITUTE(SUBSTITUTE(SUBSTITUTE(SUBSTITUTE(SUBSTITUTE(SUBSTITUTE(SUBSTITUTE(SUBSTITUTE(J78,"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78&amp;" "&amp;B78&amp;" 指揮官 S",Troops!$A:$A,0)&amp;":AJ"&amp;MATCH(A78&amp;" "&amp;B78&amp;" 指揮官 E",Troops!$A:$A,0))),myConcat(INDIRECT("Troops!AJ"&amp;MATCH(A78&amp;" "&amp;B78&amp;" 指揮官 S",Troops!$A:$A,0)))),CHAR(10),"***兵士",CHAR(10),"|名称|種別|コスト|&gt;|雇用条件|指揮枠|行軍|",CHAR(10),IFERROR(myConcat(INDIRECT("Troops!AJ"&amp;MATCH(A78&amp;" "&amp;B78&amp;" 兵士 S",Troops!$A:$A,0)&amp;":AJ"&amp;MATCH(A78&amp;" "&amp;B78&amp;" 兵士 E",Troops!$A:$A,0))),myConcat(INDIRECT("Troops!AJ"&amp;MATCH(A78&amp;" "&amp;B78&amp;" 指揮官 S",Troops!$A:$A,0)))),"**守備隊",CHAR(10),"|種別|指揮官|兵士|備考|",CHAR(10),IFERROR(myConcat(INDIRECT("Defence!H"&amp;MATCH(A78&amp;" "&amp;B78&amp;" S",Defence!$A:$A,0)&amp;":H"&amp;MATCH(A78&amp;" "&amp;B78&amp;" E",Defence!$A:$A,0))),myConcat(INDIRECT("Defence!H"&amp;MATCH(A78&amp;" "&amp;B78&amp;" S",Defence!$A:$A,0)))),CHAR(10),"**建造物",CHAR(10),"***首都要塞",CHAR(10),"|名称|管理力|指揮官雇用|兵士雇用|食糧庫|守備隊倍率|防壁強度|",CHAR(10),VLOOKUP(L78,Fort!$D:$M,10,FALSE),CHAR(10),"***陸上要塞",CHAR(10),"|名称|建造費|工期|管理力|指揮官雇用|兵士雇用|食糧庫|守備隊倍率|防壁強度|",CHAR(10),IF(R78="",IFERROR(myConcat(INDIRECT("Fort!N"&amp;MATCH(M78&amp;"1",Fort!$A:$A,0)&amp;":N"&amp;MATCH(M78&amp;O78,Fort!$A:$A,0))),myConcat(INDIRECT("Fort!N"&amp;MATCH(N78&amp;"1",Fort!$A:$A,0)))),IFERROR(myConcat(INDIRECT("Fort!O"&amp;MATCH(M78&amp;"1",Fort!$A:$A,0)&amp;":O"&amp;MATCH(M78&amp;O78,Fort!$A:$A,0))),myConcat(INDIRECT("Fort!O"&amp;MATCH(N78&amp;"1",Fort!$A:$A,0))))),CHAR(10),"***水中要塞",CHAR(10),IF(R78="",IFERROR("|名称|建造費|工期|管理力|指揮官雇用|兵士雇用|食糧庫|守備隊倍率|防壁強度|"&amp;CHAR(10)&amp;IFERROR(myConcat(INDIRECT("Fort!N"&amp;MATCH(N78&amp;"1",Fort!$A:$A,0)&amp;":N"&amp;MATCH(N78&amp;P78,Fort!$A:$A,0))),myConcat(INDIRECT("Fort!N"&amp;MATCH(N78&amp;"1",Fort!$A:$A,0)))),"建造不可"),IFERROR("|名称|建造費|工期|管理力|指揮官雇用|兵士雇用|食糧庫|守備隊倍率|防壁強度|"&amp;CHAR(10)&amp;IFERROR(myConcat(INDIRECT("Fort!O"&amp;MATCH(N78&amp;"1",Fort!$A:$A,0)&amp;":O"&amp;MATCH(N78&amp;P78,Fort!$A:$A,0))),myConcat(INDIRECT("Fort!O"&amp;MATCH(N78&amp;"1",Fort!$A:$A,0)))),"建造不可")),CHAR(10),"***研究所と寺院",CHAR(10),"|設備|費用|特殊効果|",CHAR(10),"|研究所|",IF(S78&lt;&gt;500,"''"&amp;S78&amp;"''",S78),"|",T78,"|",CHAR(10),"|寺院|",IF(U78&lt;&gt;400,"''"&amp;U78&amp;"''",U78),"|",V78,"|",CHAR(10),"**魔法",CHAR(10),"***魔法資源",CHAR(10),"|魔法土地|",W78,"|",CHAR(10),"|宝石収入|",SUBSTITUTE(SUBSTITUTE(SUBSTITUTE(SUBSTITUTE(SUBSTITUTE(SUBSTITUTE(SUBSTITUTE(SUBSTITUTE(X78,"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Slave);"),"|",CHAR(10),"|特殊機能|",Y78,"|",CHAR(10),"***魔法技能",CHAR(10),"|名称|雇用|固定魔力|変動魔力|研究力|特殊能力|",CHAR(10),IFERROR(myConcat(INDIRECT("MagicSkill!AM"&amp;MATCH(A78&amp;" "&amp;B78&amp;" S",MagicSkill!$A:$A,0)&amp;":AM"&amp;MATCH(A78&amp;" "&amp;B78&amp;" E",MagicSkill!$A:$A,0))),myConcat(INDIRECT("MagicSkill!AM"&amp;MATCH(A78&amp;" "&amp;B78&amp;" S",MagicSkill!$A:$A,0)))),CHAR(10),"***固有呪文",CHAR(10),IFERROR(CHAR(10)&amp;"|領域|名称|主系統|副系統|消費|使用場面|簡易分類|"&amp;CHAR(10)&amp;IFERROR(myConcat(INDIRECT("NationalSpellWork!E"&amp;MATCH(A78&amp;" "&amp;B78&amp;" S",NationalSpellWork!$A:$A,0)&amp;":E"&amp;MATCH(A78&amp;" "&amp;B78&amp;" E",NationalSpellWork!$A:$A,0))),myConcat(INDIRECT("NationalSpellWork!E"&amp;MATCH(A78&amp;" "&amp;B78&amp;" S",NationalSpellWork!$A:$A,0)))),"なし"),CHAR(10),"***固有アイテム",CHAR(10),IFERROR(IFERROR(myConcat(INDIRECT("NationalItemWork!E"&amp;MATCH(A78&amp;" "&amp;B78&amp;" S",NationalItemWork!$A:$A,0)&amp;":E"&amp;MATCH(A78&amp;" "&amp;B78&amp;" E",NationalItemWork!$A:$A,0))),myConcat(INDIRECT("NationalItemWork!E"&amp;MATCH(A78&amp;" "&amp;B78&amp;" S",NationalItemWork!$A:$A,0)))),"なし"),CHAR(10),"**聖職",CHAR(10),"***支配圏特殊効果",CHAR(10),IF(I78&lt;&gt;"",I78,"なし"),CHAR(10),"***聖職者特殊能力",CHAR(10),IF(K78&lt;&gt;"",K78,"なし"),CHAR(10))</f>
        <v>#VALUE!</v>
      </c>
    </row>
    <row r="79" spans="1:29" x14ac:dyDescent="0.15">
      <c r="A79" t="s">
        <v>3027</v>
      </c>
      <c r="B79" t="s">
        <v>3037</v>
      </c>
      <c r="C79" t="s">
        <v>3038</v>
      </c>
      <c r="D79" t="s">
        <v>3095</v>
      </c>
      <c r="Z79" t="str">
        <f t="shared" si="5"/>
        <v>|BGCOLOR(#FDFDFD):[[&amp;ref(T'ien-Ch'i.jpg,nolink,50x65,T'ien Ch'i, Barbarian King);&gt;./T'ien Ch'i]]</v>
      </c>
      <c r="AA79" t="str">
        <f t="shared" ca="1" si="4"/>
        <v>|BGCOLOR(#FAEBD7):[[''T'ien Ch'i''&gt;./T'ien Ch'i]]</v>
      </c>
      <c r="AB79"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v>
      </c>
      <c r="AC79" t="e">
        <f ca="1">CONCATENATE("*",B79,", ",C79,CHAR(10),E79,CHAR(10),"**国勢",CHAR(10),"|種族|",F79,"|",CHAR(10),"|経済|",G79,"|",CHAR(10),"|気候|",IF(H79&lt;&gt;"",REPT(SUBSTITUTE(SUBSTITUTE(LEFT(H79,4),"Heat","&amp;ref(Spell/S_Heat.jpg,nolink,25x25,Heat);"),"Cold","&amp;ref(Spell/S_Cold.jpg,nolink,25x25,Cold);"),RIGHT(H79,1)),""),"|",CHAR(10),"|祝福|",SUBSTITUTE(SUBSTITUTE(SUBSTITUTE(SUBSTITUTE(SUBSTITUTE(SUBSTITUTE(SUBSTITUTE(SUBSTITUTE(J79,"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79&amp;" "&amp;B79&amp;" 指揮官 S",Troops!$A:$A,0)&amp;":AJ"&amp;MATCH(A79&amp;" "&amp;B79&amp;" 指揮官 E",Troops!$A:$A,0))),myConcat(INDIRECT("Troops!AJ"&amp;MATCH(A79&amp;" "&amp;B79&amp;" 指揮官 S",Troops!$A:$A,0)))),CHAR(10),"***兵士",CHAR(10),"|名称|種別|コスト|&gt;|雇用条件|指揮枠|行軍|",CHAR(10),IFERROR(myConcat(INDIRECT("Troops!AJ"&amp;MATCH(A79&amp;" "&amp;B79&amp;" 兵士 S",Troops!$A:$A,0)&amp;":AJ"&amp;MATCH(A79&amp;" "&amp;B79&amp;" 兵士 E",Troops!$A:$A,0))),myConcat(INDIRECT("Troops!AJ"&amp;MATCH(A79&amp;" "&amp;B79&amp;" 指揮官 S",Troops!$A:$A,0)))),"**守備隊",CHAR(10),"|種別|指揮官|兵士|備考|",CHAR(10),IFERROR(myConcat(INDIRECT("Defence!H"&amp;MATCH(A79&amp;" "&amp;B79&amp;" S",Defence!$A:$A,0)&amp;":H"&amp;MATCH(A79&amp;" "&amp;B79&amp;" E",Defence!$A:$A,0))),myConcat(INDIRECT("Defence!H"&amp;MATCH(A79&amp;" "&amp;B79&amp;" S",Defence!$A:$A,0)))),CHAR(10),"**建造物",CHAR(10),"***首都要塞",CHAR(10),"|名称|管理力|指揮官雇用|兵士雇用|食糧庫|守備隊倍率|防壁強度|",CHAR(10),VLOOKUP(L79,Fort!$D:$M,10,FALSE),CHAR(10),"***陸上要塞",CHAR(10),"|名称|建造費|工期|管理力|指揮官雇用|兵士雇用|食糧庫|守備隊倍率|防壁強度|",CHAR(10),IF(R79="",IFERROR(myConcat(INDIRECT("Fort!N"&amp;MATCH(M79&amp;"1",Fort!$A:$A,0)&amp;":N"&amp;MATCH(M79&amp;O79,Fort!$A:$A,0))),myConcat(INDIRECT("Fort!N"&amp;MATCH(N79&amp;"1",Fort!$A:$A,0)))),IFERROR(myConcat(INDIRECT("Fort!O"&amp;MATCH(M79&amp;"1",Fort!$A:$A,0)&amp;":O"&amp;MATCH(M79&amp;O79,Fort!$A:$A,0))),myConcat(INDIRECT("Fort!O"&amp;MATCH(N79&amp;"1",Fort!$A:$A,0))))),CHAR(10),"***水中要塞",CHAR(10),IF(R79="",IFERROR("|名称|建造費|工期|管理力|指揮官雇用|兵士雇用|食糧庫|守備隊倍率|防壁強度|"&amp;CHAR(10)&amp;IFERROR(myConcat(INDIRECT("Fort!N"&amp;MATCH(N79&amp;"1",Fort!$A:$A,0)&amp;":N"&amp;MATCH(N79&amp;P79,Fort!$A:$A,0))),myConcat(INDIRECT("Fort!N"&amp;MATCH(N79&amp;"1",Fort!$A:$A,0)))),"建造不可"),IFERROR("|名称|建造費|工期|管理力|指揮官雇用|兵士雇用|食糧庫|守備隊倍率|防壁強度|"&amp;CHAR(10)&amp;IFERROR(myConcat(INDIRECT("Fort!O"&amp;MATCH(N79&amp;"1",Fort!$A:$A,0)&amp;":O"&amp;MATCH(N79&amp;P79,Fort!$A:$A,0))),myConcat(INDIRECT("Fort!O"&amp;MATCH(N79&amp;"1",Fort!$A:$A,0)))),"建造不可")),CHAR(10),"***研究所と寺院",CHAR(10),"|設備|費用|特殊効果|",CHAR(10),"|研究所|",IF(S79&lt;&gt;500,"''"&amp;S79&amp;"''",S79),"|",T79,"|",CHAR(10),"|寺院|",IF(U79&lt;&gt;400,"''"&amp;U79&amp;"''",U79),"|",V79,"|",CHAR(10),"**魔法",CHAR(10),"***魔法資源",CHAR(10),"|魔法土地|",W79,"|",CHAR(10),"|宝石収入|",SUBSTITUTE(SUBSTITUTE(SUBSTITUTE(SUBSTITUTE(SUBSTITUTE(SUBSTITUTE(SUBSTITUTE(SUBSTITUTE(X79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Slave);"),"|",CHAR(10),"|特殊機能|",Y79,"|",CHAR(10),"***魔法技能",CHAR(10),"|名称|雇用|固定魔力|変動魔力|研究力|特殊能力|",CHAR(10),IFERROR(myConcat(INDIRECT("MagicSkill!AM"&amp;MATCH(A79&amp;" "&amp;B79&amp;" S",MagicSkill!$A:$A,0)&amp;":AM"&amp;MATCH(A79&amp;" "&amp;B79&amp;" E",MagicSkill!$A:$A,0))),myConcat(INDIRECT("MagicSkill!AM"&amp;MATCH(A79&amp;" "&amp;B79&amp;" S",MagicSkill!$A:$A,0)))),CHAR(10),"***固有呪文",CHAR(10),IFERROR(CHAR(10)&amp;"|領域|名称|主系統|副系統|消費|使用場面|簡易分類|"&amp;CHAR(10)&amp;IFERROR(myConcat(INDIRECT("NationalSpellWork!E"&amp;MATCH(A79&amp;" "&amp;B79&amp;" S",NationalSpellWork!$A:$A,0)&amp;":E"&amp;MATCH(A79&amp;" "&amp;B79&amp;" E",NationalSpellWork!$A:$A,0))),myConcat(INDIRECT("NationalSpellWork!E"&amp;MATCH(A79&amp;" "&amp;B79&amp;" S",NationalSpellWork!$A:$A,0)))),"なし"),CHAR(10),"***固有アイテム",CHAR(10),IFERROR(IFERROR(myConcat(INDIRECT("NationalItemWork!E"&amp;MATCH(A79&amp;" "&amp;B79&amp;" S",NationalItemWork!$A:$A,0)&amp;":E"&amp;MATCH(A79&amp;" "&amp;B79&amp;" E",NationalItemWork!$A:$A,0))),myConcat(INDIRECT("NationalItemWork!E"&amp;MATCH(A79&amp;" "&amp;B79&amp;" S",NationalItemWork!$A:$A,0)))),"なし"),CHAR(10),"**聖職",CHAR(10),"***支配圏特殊効果",CHAR(10),IF(I79&lt;&gt;"",I79,"なし"),CHAR(10),"***聖職者特殊能力",CHAR(10),IF(K79&lt;&gt;"",K79,"なし"),CHAR(10))</f>
        <v>#VALUE!</v>
      </c>
    </row>
    <row r="80" spans="1:29" x14ac:dyDescent="0.15">
      <c r="A80" t="s">
        <v>3027</v>
      </c>
      <c r="B80" t="s">
        <v>3039</v>
      </c>
      <c r="C80" t="s">
        <v>3040</v>
      </c>
      <c r="D80" t="s">
        <v>3095</v>
      </c>
      <c r="Z80" t="str">
        <f t="shared" si="5"/>
        <v>|BGCOLOR(#FDFDFD):[[&amp;ref(Jomon.jpg,nolink,50x65,Jomon, Human Daimyos);&gt;./Jomon]]</v>
      </c>
      <c r="AA80" t="str">
        <f t="shared" ca="1" si="4"/>
        <v>|BGCOLOR(#FAEBD7):[[''Jomon''&gt;./Jomon]]</v>
      </c>
      <c r="AB80"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v>
      </c>
      <c r="AC80" t="e">
        <f ca="1">CONCATENATE("*",B80,", ",C80,CHAR(10),E80,CHAR(10),"**国勢",CHAR(10),"|種族|",F80,"|",CHAR(10),"|経済|",G80,"|",CHAR(10),"|気候|",IF(H80&lt;&gt;"",REPT(SUBSTITUTE(SUBSTITUTE(LEFT(H80,4),"Heat","&amp;ref(Spell/S_Heat.jpg,nolink,25x25,Heat);"),"Cold","&amp;ref(Spell/S_Cold.jpg,nolink,25x25,Cold);"),RIGHT(H80,1)),""),"|",CHAR(10),"|祝福|",SUBSTITUTE(SUBSTITUTE(SUBSTITUTE(SUBSTITUTE(SUBSTITUTE(SUBSTITUTE(SUBSTITUTE(SUBSTITUTE(J80,"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80&amp;" "&amp;B80&amp;" 指揮官 S",Troops!$A:$A,0)&amp;":AJ"&amp;MATCH(A80&amp;" "&amp;B80&amp;" 指揮官 E",Troops!$A:$A,0))),myConcat(INDIRECT("Troops!AJ"&amp;MATCH(A80&amp;" "&amp;B80&amp;" 指揮官 S",Troops!$A:$A,0)))),CHAR(10),"***兵士",CHAR(10),"|名称|種別|コスト|&gt;|雇用条件|指揮枠|行軍|",CHAR(10),IFERROR(myConcat(INDIRECT("Troops!AJ"&amp;MATCH(A80&amp;" "&amp;B80&amp;" 兵士 S",Troops!$A:$A,0)&amp;":AJ"&amp;MATCH(A80&amp;" "&amp;B80&amp;" 兵士 E",Troops!$A:$A,0))),myConcat(INDIRECT("Troops!AJ"&amp;MATCH(A80&amp;" "&amp;B80&amp;" 指揮官 S",Troops!$A:$A,0)))),"**守備隊",CHAR(10),"|種別|指揮官|兵士|備考|",CHAR(10),IFERROR(myConcat(INDIRECT("Defence!H"&amp;MATCH(A80&amp;" "&amp;B80&amp;" S",Defence!$A:$A,0)&amp;":H"&amp;MATCH(A80&amp;" "&amp;B80&amp;" E",Defence!$A:$A,0))),myConcat(INDIRECT("Defence!H"&amp;MATCH(A80&amp;" "&amp;B80&amp;" S",Defence!$A:$A,0)))),CHAR(10),"**建造物",CHAR(10),"***首都要塞",CHAR(10),"|名称|管理力|指揮官雇用|兵士雇用|食糧庫|守備隊倍率|防壁強度|",CHAR(10),VLOOKUP(L80,Fort!$D:$M,10,FALSE),CHAR(10),"***陸上要塞",CHAR(10),"|名称|建造費|工期|管理力|指揮官雇用|兵士雇用|食糧庫|守備隊倍率|防壁強度|",CHAR(10),IF(R80="",IFERROR(myConcat(INDIRECT("Fort!N"&amp;MATCH(M80&amp;"1",Fort!$A:$A,0)&amp;":N"&amp;MATCH(M80&amp;O80,Fort!$A:$A,0))),myConcat(INDIRECT("Fort!N"&amp;MATCH(N80&amp;"1",Fort!$A:$A,0)))),IFERROR(myConcat(INDIRECT("Fort!O"&amp;MATCH(M80&amp;"1",Fort!$A:$A,0)&amp;":O"&amp;MATCH(M80&amp;O80,Fort!$A:$A,0))),myConcat(INDIRECT("Fort!O"&amp;MATCH(N80&amp;"1",Fort!$A:$A,0))))),CHAR(10),"***水中要塞",CHAR(10),IF(R80="",IFERROR("|名称|建造費|工期|管理力|指揮官雇用|兵士雇用|食糧庫|守備隊倍率|防壁強度|"&amp;CHAR(10)&amp;IFERROR(myConcat(INDIRECT("Fort!N"&amp;MATCH(N80&amp;"1",Fort!$A:$A,0)&amp;":N"&amp;MATCH(N80&amp;P80,Fort!$A:$A,0))),myConcat(INDIRECT("Fort!N"&amp;MATCH(N80&amp;"1",Fort!$A:$A,0)))),"建造不可"),IFERROR("|名称|建造費|工期|管理力|指揮官雇用|兵士雇用|食糧庫|守備隊倍率|防壁強度|"&amp;CHAR(10)&amp;IFERROR(myConcat(INDIRECT("Fort!O"&amp;MATCH(N80&amp;"1",Fort!$A:$A,0)&amp;":O"&amp;MATCH(N80&amp;P80,Fort!$A:$A,0))),myConcat(INDIRECT("Fort!O"&amp;MATCH(N80&amp;"1",Fort!$A:$A,0)))),"建造不可")),CHAR(10),"***研究所と寺院",CHAR(10),"|設備|費用|特殊効果|",CHAR(10),"|研究所|",IF(S80&lt;&gt;500,"''"&amp;S80&amp;"''",S80),"|",T80,"|",CHAR(10),"|寺院|",IF(U80&lt;&gt;400,"''"&amp;U80&amp;"''",U80),"|",V80,"|",CHAR(10),"**魔法",CHAR(10),"***魔法資源",CHAR(10),"|魔法土地|",W80,"|",CHAR(10),"|宝石収入|",SUBSTITUTE(SUBSTITUTE(SUBSTITUTE(SUBSTITUTE(SUBSTITUTE(SUBSTITUTE(SUBSTITUTE(SUBSTITUTE(X80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Slave);"),"|",CHAR(10),"|特殊機能|",Y80,"|",CHAR(10),"***魔法技能",CHAR(10),"|名称|雇用|固定魔力|変動魔力|研究力|特殊能力|",CHAR(10),IFERROR(myConcat(INDIRECT("MagicSkill!AM"&amp;MATCH(A80&amp;" "&amp;B80&amp;" S",MagicSkill!$A:$A,0)&amp;":AM"&amp;MATCH(A80&amp;" "&amp;B80&amp;" E",MagicSkill!$A:$A,0))),myConcat(INDIRECT("MagicSkill!AM"&amp;MATCH(A80&amp;" "&amp;B80&amp;" S",MagicSkill!$A:$A,0)))),CHAR(10),"***固有呪文",CHAR(10),IFERROR(CHAR(10)&amp;"|領域|名称|主系統|副系統|消費|使用場面|簡易分類|"&amp;CHAR(10)&amp;IFERROR(myConcat(INDIRECT("NationalSpellWork!E"&amp;MATCH(A80&amp;" "&amp;B80&amp;" S",NationalSpellWork!$A:$A,0)&amp;":E"&amp;MATCH(A80&amp;" "&amp;B80&amp;" E",NationalSpellWork!$A:$A,0))),myConcat(INDIRECT("NationalSpellWork!E"&amp;MATCH(A80&amp;" "&amp;B80&amp;" S",NationalSpellWork!$A:$A,0)))),"なし"),CHAR(10),"***固有アイテム",CHAR(10),IFERROR(IFERROR(myConcat(INDIRECT("NationalItemWork!E"&amp;MATCH(A80&amp;" "&amp;B80&amp;" S",NationalItemWork!$A:$A,0)&amp;":E"&amp;MATCH(A80&amp;" "&amp;B80&amp;" E",NationalItemWork!$A:$A,0))),myConcat(INDIRECT("NationalItemWork!E"&amp;MATCH(A80&amp;" "&amp;B80&amp;" S",NationalItemWork!$A:$A,0)))),"なし"),CHAR(10),"**聖職",CHAR(10),"***支配圏特殊効果",CHAR(10),IF(I80&lt;&gt;"",I80,"なし"),CHAR(10),"***聖職者特殊能力",CHAR(10),IF(K80&lt;&gt;"",K80,"なし"),CHAR(10))</f>
        <v>#VALUE!</v>
      </c>
    </row>
    <row r="81" spans="1:29" x14ac:dyDescent="0.15">
      <c r="A81" t="s">
        <v>3027</v>
      </c>
      <c r="B81" t="s">
        <v>2988</v>
      </c>
      <c r="C81" t="s">
        <v>3041</v>
      </c>
      <c r="D81" t="s">
        <v>3095</v>
      </c>
      <c r="Z81" t="str">
        <f t="shared" si="5"/>
        <v>|BGCOLOR(#FDFDFD):[[&amp;ref(Agartha.jpg,nolink,50x65,Agartha, Ktonian Dead);&gt;./Agartha]]</v>
      </c>
      <c r="AA81" t="str">
        <f t="shared" ca="1" si="4"/>
        <v xml:space="preserve">|BGCOLOR(#FAEBD7):[[''Agartha''&gt;./Agartha]]|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v>
      </c>
      <c r="AB81" t="str">
        <f t="shared" ca="1" si="6"/>
        <v xml:space="preserve">|CENTER:130|CENTER:130|CENTER:130|CENTER:130|CENTER:130|c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v>
      </c>
      <c r="AC81" t="e">
        <f ca="1">CONCATENATE("*",B81,", ",C81,CHAR(10),E81,CHAR(10),"**国勢",CHAR(10),"|種族|",F81,"|",CHAR(10),"|経済|",G81,"|",CHAR(10),"|気候|",IF(H81&lt;&gt;"",REPT(SUBSTITUTE(SUBSTITUTE(LEFT(H81,4),"Heat","&amp;ref(Spell/S_Heat.jpg,nolink,25x25,Heat);"),"Cold","&amp;ref(Spell/S_Cold.jpg,nolink,25x25,Cold);"),RIGHT(H81,1)),""),"|",CHAR(10),"|祝福|",SUBSTITUTE(SUBSTITUTE(SUBSTITUTE(SUBSTITUTE(SUBSTITUTE(SUBSTITUTE(SUBSTITUTE(SUBSTITUTE(J81,"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81&amp;" "&amp;B81&amp;" 指揮官 S",Troops!$A:$A,0)&amp;":AJ"&amp;MATCH(A81&amp;" "&amp;B81&amp;" 指揮官 E",Troops!$A:$A,0))),myConcat(INDIRECT("Troops!AJ"&amp;MATCH(A81&amp;" "&amp;B81&amp;" 指揮官 S",Troops!$A:$A,0)))),CHAR(10),"***兵士",CHAR(10),"|名称|種別|コスト|&gt;|雇用条件|指揮枠|行軍|",CHAR(10),IFERROR(myConcat(INDIRECT("Troops!AJ"&amp;MATCH(A81&amp;" "&amp;B81&amp;" 兵士 S",Troops!$A:$A,0)&amp;":AJ"&amp;MATCH(A81&amp;" "&amp;B81&amp;" 兵士 E",Troops!$A:$A,0))),myConcat(INDIRECT("Troops!AJ"&amp;MATCH(A81&amp;" "&amp;B81&amp;" 指揮官 S",Troops!$A:$A,0)))),"**守備隊",CHAR(10),"|種別|指揮官|兵士|備考|",CHAR(10),IFERROR(myConcat(INDIRECT("Defence!H"&amp;MATCH(A81&amp;" "&amp;B81&amp;" S",Defence!$A:$A,0)&amp;":H"&amp;MATCH(A81&amp;" "&amp;B81&amp;" E",Defence!$A:$A,0))),myConcat(INDIRECT("Defence!H"&amp;MATCH(A81&amp;" "&amp;B81&amp;" S",Defence!$A:$A,0)))),CHAR(10),"**建造物",CHAR(10),"***首都要塞",CHAR(10),"|名称|管理力|指揮官雇用|兵士雇用|食糧庫|守備隊倍率|防壁強度|",CHAR(10),VLOOKUP(L81,Fort!$D:$M,10,FALSE),CHAR(10),"***陸上要塞",CHAR(10),"|名称|建造費|工期|管理力|指揮官雇用|兵士雇用|食糧庫|守備隊倍率|防壁強度|",CHAR(10),IF(R81="",IFERROR(myConcat(INDIRECT("Fort!N"&amp;MATCH(M81&amp;"1",Fort!$A:$A,0)&amp;":N"&amp;MATCH(M81&amp;O81,Fort!$A:$A,0))),myConcat(INDIRECT("Fort!N"&amp;MATCH(N81&amp;"1",Fort!$A:$A,0)))),IFERROR(myConcat(INDIRECT("Fort!O"&amp;MATCH(M81&amp;"1",Fort!$A:$A,0)&amp;":O"&amp;MATCH(M81&amp;O81,Fort!$A:$A,0))),myConcat(INDIRECT("Fort!O"&amp;MATCH(N81&amp;"1",Fort!$A:$A,0))))),CHAR(10),"***水中要塞",CHAR(10),IF(R81="",IFERROR("|名称|建造費|工期|管理力|指揮官雇用|兵士雇用|食糧庫|守備隊倍率|防壁強度|"&amp;CHAR(10)&amp;IFERROR(myConcat(INDIRECT("Fort!N"&amp;MATCH(N81&amp;"1",Fort!$A:$A,0)&amp;":N"&amp;MATCH(N81&amp;P81,Fort!$A:$A,0))),myConcat(INDIRECT("Fort!N"&amp;MATCH(N81&amp;"1",Fort!$A:$A,0)))),"建造不可"),IFERROR("|名称|建造費|工期|管理力|指揮官雇用|兵士雇用|食糧庫|守備隊倍率|防壁強度|"&amp;CHAR(10)&amp;IFERROR(myConcat(INDIRECT("Fort!O"&amp;MATCH(N81&amp;"1",Fort!$A:$A,0)&amp;":O"&amp;MATCH(N81&amp;P81,Fort!$A:$A,0))),myConcat(INDIRECT("Fort!O"&amp;MATCH(N81&amp;"1",Fort!$A:$A,0)))),"建造不可")),CHAR(10),"***研究所と寺院",CHAR(10),"|設備|費用|特殊効果|",CHAR(10),"|研究所|",IF(S81&lt;&gt;500,"''"&amp;S81&amp;"''",S81),"|",T81,"|",CHAR(10),"|寺院|",IF(U81&lt;&gt;400,"''"&amp;U81&amp;"''",U81),"|",V81,"|",CHAR(10),"**魔法",CHAR(10),"***魔法資源",CHAR(10),"|魔法土地|",W81,"|",CHAR(10),"|宝石収入|",SUBSTITUTE(SUBSTITUTE(SUBSTITUTE(SUBSTITUTE(SUBSTITUTE(SUBSTITUTE(SUBSTITUTE(SUBSTITUTE(X81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Slave);"),"|",CHAR(10),"|特殊機能|",Y81,"|",CHAR(10),"***魔法技能",CHAR(10),"|名称|雇用|固定魔力|変動魔力|研究力|特殊能力|",CHAR(10),IFERROR(myConcat(INDIRECT("MagicSkill!AM"&amp;MATCH(A81&amp;" "&amp;B81&amp;" S",MagicSkill!$A:$A,0)&amp;":AM"&amp;MATCH(A81&amp;" "&amp;B81&amp;" E",MagicSkill!$A:$A,0))),myConcat(INDIRECT("MagicSkill!AM"&amp;MATCH(A81&amp;" "&amp;B81&amp;" S",MagicSkill!$A:$A,0)))),CHAR(10),"***固有呪文",CHAR(10),IFERROR(CHAR(10)&amp;"|領域|名称|主系統|副系統|消費|使用場面|簡易分類|"&amp;CHAR(10)&amp;IFERROR(myConcat(INDIRECT("NationalSpellWork!E"&amp;MATCH(A81&amp;" "&amp;B81&amp;" S",NationalSpellWork!$A:$A,0)&amp;":E"&amp;MATCH(A81&amp;" "&amp;B81&amp;" E",NationalSpellWork!$A:$A,0))),myConcat(INDIRECT("NationalSpellWork!E"&amp;MATCH(A81&amp;" "&amp;B81&amp;" S",NationalSpellWork!$A:$A,0)))),"なし"),CHAR(10),"***固有アイテム",CHAR(10),IFERROR(IFERROR(myConcat(INDIRECT("NationalItemWork!E"&amp;MATCH(A81&amp;" "&amp;B81&amp;" S",NationalItemWork!$A:$A,0)&amp;":E"&amp;MATCH(A81&amp;" "&amp;B81&amp;" E",NationalItemWork!$A:$A,0))),myConcat(INDIRECT("NationalItemWork!E"&amp;MATCH(A81&amp;" "&amp;B81&amp;" S",NationalItemWork!$A:$A,0)))),"なし"),CHAR(10),"**聖職",CHAR(10),"***支配圏特殊効果",CHAR(10),IF(I81&lt;&gt;"",I81,"なし"),CHAR(10),"***聖職者特殊能力",CHAR(10),IF(K81&lt;&gt;"",K81,"なし"),CHAR(10))</f>
        <v>#VALUE!</v>
      </c>
    </row>
    <row r="82" spans="1:29" x14ac:dyDescent="0.15">
      <c r="A82" t="s">
        <v>3027</v>
      </c>
      <c r="B82" t="s">
        <v>2990</v>
      </c>
      <c r="C82" t="s">
        <v>3042</v>
      </c>
      <c r="D82" t="s">
        <v>3095</v>
      </c>
      <c r="Z82" t="str">
        <f t="shared" si="5"/>
        <v>|BGCOLOR(#FDFDFD):[[&amp;ref(Abysia.jpg,nolink,50x65,Abysia, Blood of Humans);&gt;./Abysia]]</v>
      </c>
      <c r="AA82" t="str">
        <f t="shared" ca="1" si="4"/>
        <v>|BGCOLOR(#FAEBD7):[[''Abysia''&gt;./Abysia]]</v>
      </c>
      <c r="AB82"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v>
      </c>
      <c r="AC82" t="e">
        <f ca="1">CONCATENATE("*",B82,", ",C82,CHAR(10),E82,CHAR(10),"**国勢",CHAR(10),"|種族|",F82,"|",CHAR(10),"|経済|",G82,"|",CHAR(10),"|気候|",IF(H82&lt;&gt;"",REPT(SUBSTITUTE(SUBSTITUTE(LEFT(H82,4),"Heat","&amp;ref(Spell/S_Heat.jpg,nolink,25x25,Heat);"),"Cold","&amp;ref(Spell/S_Cold.jpg,nolink,25x25,Cold);"),RIGHT(H82,1)),""),"|",CHAR(10),"|祝福|",SUBSTITUTE(SUBSTITUTE(SUBSTITUTE(SUBSTITUTE(SUBSTITUTE(SUBSTITUTE(SUBSTITUTE(SUBSTITUTE(J82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82&amp;" "&amp;B82&amp;" 指揮官 S",Troops!$A:$A,0)&amp;":AJ"&amp;MATCH(A82&amp;" "&amp;B82&amp;" 指揮官 E",Troops!$A:$A,0))),myConcat(INDIRECT("Troops!AJ"&amp;MATCH(A82&amp;" "&amp;B82&amp;" 指揮官 S",Troops!$A:$A,0)))),CHAR(10),"***兵士",CHAR(10),"|名称|種別|コスト|&gt;|雇用条件|指揮枠|行軍|",CHAR(10),IFERROR(myConcat(INDIRECT("Troops!AJ"&amp;MATCH(A82&amp;" "&amp;B82&amp;" 兵士 S",Troops!$A:$A,0)&amp;":AJ"&amp;MATCH(A82&amp;" "&amp;B82&amp;" 兵士 E",Troops!$A:$A,0))),myConcat(INDIRECT("Troops!AJ"&amp;MATCH(A82&amp;" "&amp;B82&amp;" 指揮官 S",Troops!$A:$A,0)))),"**守備隊",CHAR(10),"|種別|指揮官|兵士|備考|",CHAR(10),IFERROR(myConcat(INDIRECT("Defence!H"&amp;MATCH(A82&amp;" "&amp;B82&amp;" S",Defence!$A:$A,0)&amp;":H"&amp;MATCH(A82&amp;" "&amp;B82&amp;" E",Defence!$A:$A,0))),myConcat(INDIRECT("Defence!H"&amp;MATCH(A82&amp;" "&amp;B82&amp;" S",Defence!$A:$A,0)))),CHAR(10),"**建造物",CHAR(10),"***首都要塞",CHAR(10),"|名称|管理力|指揮官雇用|兵士雇用|食糧庫|守備隊倍率|防壁強度|",CHAR(10),VLOOKUP(L82,Fort!$D:$M,10,FALSE),CHAR(10),"***陸上要塞",CHAR(10),"|名称|建造費|工期|管理力|指揮官雇用|兵士雇用|食糧庫|守備隊倍率|防壁強度|",CHAR(10),IF(R82="",IFERROR(myConcat(INDIRECT("Fort!N"&amp;MATCH(M82&amp;"1",Fort!$A:$A,0)&amp;":N"&amp;MATCH(M82&amp;O82,Fort!$A:$A,0))),myConcat(INDIRECT("Fort!N"&amp;MATCH(N82&amp;"1",Fort!$A:$A,0)))),IFERROR(myConcat(INDIRECT("Fort!O"&amp;MATCH(M82&amp;"1",Fort!$A:$A,0)&amp;":O"&amp;MATCH(M82&amp;O82,Fort!$A:$A,0))),myConcat(INDIRECT("Fort!O"&amp;MATCH(N82&amp;"1",Fort!$A:$A,0))))),CHAR(10),"***水中要塞",CHAR(10),IF(R82="",IFERROR("|名称|建造費|工期|管理力|指揮官雇用|兵士雇用|食糧庫|守備隊倍率|防壁強度|"&amp;CHAR(10)&amp;IFERROR(myConcat(INDIRECT("Fort!N"&amp;MATCH(N82&amp;"1",Fort!$A:$A,0)&amp;":N"&amp;MATCH(N82&amp;P82,Fort!$A:$A,0))),myConcat(INDIRECT("Fort!N"&amp;MATCH(N82&amp;"1",Fort!$A:$A,0)))),"建造不可"),IFERROR("|名称|建造費|工期|管理力|指揮官雇用|兵士雇用|食糧庫|守備隊倍率|防壁強度|"&amp;CHAR(10)&amp;IFERROR(myConcat(INDIRECT("Fort!O"&amp;MATCH(N82&amp;"1",Fort!$A:$A,0)&amp;":O"&amp;MATCH(N82&amp;P82,Fort!$A:$A,0))),myConcat(INDIRECT("Fort!O"&amp;MATCH(N82&amp;"1",Fort!$A:$A,0)))),"建造不可")),CHAR(10),"***研究所と寺院",CHAR(10),"|設備|費用|特殊効果|",CHAR(10),"|研究所|",IF(S82&lt;&gt;500,"''"&amp;S82&amp;"''",S82),"|",T82,"|",CHAR(10),"|寺院|",IF(U82&lt;&gt;400,"''"&amp;U82&amp;"''",U82),"|",V82,"|",CHAR(10),"**魔法",CHAR(10),"***魔法資源",CHAR(10),"|魔法土地|",W82,"|",CHAR(10),"|宝石収入|",SUBSTITUTE(SUBSTITUTE(SUBSTITUTE(SUBSTITUTE(SUBSTITUTE(SUBSTITUTE(SUBSTITUTE(SUBSTITUTE(X82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Slave);"),"|",CHAR(10),"|特殊機能|",Y82,"|",CHAR(10),"***魔法技能",CHAR(10),"|名称|雇用|固定魔力|変動魔力|研究力|特殊能力|",CHAR(10),IFERROR(myConcat(INDIRECT("MagicSkill!AM"&amp;MATCH(A82&amp;" "&amp;B82&amp;" S",MagicSkill!$A:$A,0)&amp;":AM"&amp;MATCH(A82&amp;" "&amp;B82&amp;" E",MagicSkill!$A:$A,0))),myConcat(INDIRECT("MagicSkill!AM"&amp;MATCH(A82&amp;" "&amp;B82&amp;" S",MagicSkill!$A:$A,0)))),CHAR(10),"***固有呪文",CHAR(10),IFERROR(CHAR(10)&amp;"|領域|名称|主系統|副系統|消費|使用場面|簡易分類|"&amp;CHAR(10)&amp;IFERROR(myConcat(INDIRECT("NationalSpellWork!E"&amp;MATCH(A82&amp;" "&amp;B82&amp;" S",NationalSpellWork!$A:$A,0)&amp;":E"&amp;MATCH(A82&amp;" "&amp;B82&amp;" E",NationalSpellWork!$A:$A,0))),myConcat(INDIRECT("NationalSpellWork!E"&amp;MATCH(A82&amp;" "&amp;B82&amp;" S",NationalSpellWork!$A:$A,0)))),"なし"),CHAR(10),"***固有アイテム",CHAR(10),IFERROR(IFERROR(myConcat(INDIRECT("NationalItemWork!E"&amp;MATCH(A82&amp;" "&amp;B82&amp;" S",NationalItemWork!$A:$A,0)&amp;":E"&amp;MATCH(A82&amp;" "&amp;B82&amp;" E",NationalItemWork!$A:$A,0))),myConcat(INDIRECT("NationalItemWork!E"&amp;MATCH(A82&amp;" "&amp;B82&amp;" S",NationalItemWork!$A:$A,0)))),"なし"),CHAR(10),"**聖職",CHAR(10),"***支配圏特殊効果",CHAR(10),IF(I82&lt;&gt;"",I82,"なし"),CHAR(10),"***聖職者特殊能力",CHAR(10),IF(K82&lt;&gt;"",K82,"なし"),CHAR(10))</f>
        <v>#VALUE!</v>
      </c>
    </row>
    <row r="83" spans="1:29" x14ac:dyDescent="0.15">
      <c r="A83" t="s">
        <v>3027</v>
      </c>
      <c r="B83" t="s">
        <v>2926</v>
      </c>
      <c r="C83" t="s">
        <v>3043</v>
      </c>
      <c r="D83" t="s">
        <v>3095</v>
      </c>
      <c r="Z83" t="str">
        <f t="shared" si="5"/>
        <v>|BGCOLOR(#FDFDFD):[[&amp;ref(Caelum.jpg,nolink,50x65,Caelum, Return of the Raptors);&gt;./Caelum]]</v>
      </c>
      <c r="AA83" t="str">
        <f t="shared" ca="1" si="4"/>
        <v>|BGCOLOR(#FAEBD7):[[''Caelum''&gt;./Caelum]]</v>
      </c>
      <c r="AB83"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v>
      </c>
      <c r="AC83" t="e">
        <f ca="1">CONCATENATE("*",B83,", ",C83,CHAR(10),E83,CHAR(10),"**国勢",CHAR(10),"|種族|",F83,"|",CHAR(10),"|経済|",G83,"|",CHAR(10),"|気候|",IF(H83&lt;&gt;"",REPT(SUBSTITUTE(SUBSTITUTE(LEFT(H83,4),"Heat","&amp;ref(Spell/S_Heat.jpg,nolink,25x25,Heat);"),"Cold","&amp;ref(Spell/S_Cold.jpg,nolink,25x25,Cold);"),RIGHT(H83,1)),""),"|",CHAR(10),"|祝福|",SUBSTITUTE(SUBSTITUTE(SUBSTITUTE(SUBSTITUTE(SUBSTITUTE(SUBSTITUTE(SUBSTITUTE(SUBSTITUTE(J83,"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83&amp;" "&amp;B83&amp;" 指揮官 S",Troops!$A:$A,0)&amp;":AJ"&amp;MATCH(A83&amp;" "&amp;B83&amp;" 指揮官 E",Troops!$A:$A,0))),myConcat(INDIRECT("Troops!AJ"&amp;MATCH(A83&amp;" "&amp;B83&amp;" 指揮官 S",Troops!$A:$A,0)))),CHAR(10),"***兵士",CHAR(10),"|名称|種別|コスト|&gt;|雇用条件|指揮枠|行軍|",CHAR(10),IFERROR(myConcat(INDIRECT("Troops!AJ"&amp;MATCH(A83&amp;" "&amp;B83&amp;" 兵士 S",Troops!$A:$A,0)&amp;":AJ"&amp;MATCH(A83&amp;" "&amp;B83&amp;" 兵士 E",Troops!$A:$A,0))),myConcat(INDIRECT("Troops!AJ"&amp;MATCH(A83&amp;" "&amp;B83&amp;" 指揮官 S",Troops!$A:$A,0)))),"**守備隊",CHAR(10),"|種別|指揮官|兵士|備考|",CHAR(10),IFERROR(myConcat(INDIRECT("Defence!H"&amp;MATCH(A83&amp;" "&amp;B83&amp;" S",Defence!$A:$A,0)&amp;":H"&amp;MATCH(A83&amp;" "&amp;B83&amp;" E",Defence!$A:$A,0))),myConcat(INDIRECT("Defence!H"&amp;MATCH(A83&amp;" "&amp;B83&amp;" S",Defence!$A:$A,0)))),CHAR(10),"**建造物",CHAR(10),"***首都要塞",CHAR(10),"|名称|管理力|指揮官雇用|兵士雇用|食糧庫|守備隊倍率|防壁強度|",CHAR(10),VLOOKUP(L83,Fort!$D:$M,10,FALSE),CHAR(10),"***陸上要塞",CHAR(10),"|名称|建造費|工期|管理力|指揮官雇用|兵士雇用|食糧庫|守備隊倍率|防壁強度|",CHAR(10),IF(R83="",IFERROR(myConcat(INDIRECT("Fort!N"&amp;MATCH(M83&amp;"1",Fort!$A:$A,0)&amp;":N"&amp;MATCH(M83&amp;O83,Fort!$A:$A,0))),myConcat(INDIRECT("Fort!N"&amp;MATCH(N83&amp;"1",Fort!$A:$A,0)))),IFERROR(myConcat(INDIRECT("Fort!O"&amp;MATCH(M83&amp;"1",Fort!$A:$A,0)&amp;":O"&amp;MATCH(M83&amp;O83,Fort!$A:$A,0))),myConcat(INDIRECT("Fort!O"&amp;MATCH(N83&amp;"1",Fort!$A:$A,0))))),CHAR(10),"***水中要塞",CHAR(10),IF(R83="",IFERROR("|名称|建造費|工期|管理力|指揮官雇用|兵士雇用|食糧庫|守備隊倍率|防壁強度|"&amp;CHAR(10)&amp;IFERROR(myConcat(INDIRECT("Fort!N"&amp;MATCH(N83&amp;"1",Fort!$A:$A,0)&amp;":N"&amp;MATCH(N83&amp;P83,Fort!$A:$A,0))),myConcat(INDIRECT("Fort!N"&amp;MATCH(N83&amp;"1",Fort!$A:$A,0)))),"建造不可"),IFERROR("|名称|建造費|工期|管理力|指揮官雇用|兵士雇用|食糧庫|守備隊倍率|防壁強度|"&amp;CHAR(10)&amp;IFERROR(myConcat(INDIRECT("Fort!O"&amp;MATCH(N83&amp;"1",Fort!$A:$A,0)&amp;":O"&amp;MATCH(N83&amp;P83,Fort!$A:$A,0))),myConcat(INDIRECT("Fort!O"&amp;MATCH(N83&amp;"1",Fort!$A:$A,0)))),"建造不可")),CHAR(10),"***研究所と寺院",CHAR(10),"|設備|費用|特殊効果|",CHAR(10),"|研究所|",IF(S83&lt;&gt;500,"''"&amp;S83&amp;"''",S83),"|",T83,"|",CHAR(10),"|寺院|",IF(U83&lt;&gt;400,"''"&amp;U83&amp;"''",U83),"|",V83,"|",CHAR(10),"**魔法",CHAR(10),"***魔法資源",CHAR(10),"|魔法土地|",W83,"|",CHAR(10),"|宝石収入|",SUBSTITUTE(SUBSTITUTE(SUBSTITUTE(SUBSTITUTE(SUBSTITUTE(SUBSTITUTE(SUBSTITUTE(SUBSTITUTE(X83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Slave);"),"|",CHAR(10),"|特殊機能|",Y83,"|",CHAR(10),"***魔法技能",CHAR(10),"|名称|雇用|固定魔力|変動魔力|研究力|特殊能力|",CHAR(10),IFERROR(myConcat(INDIRECT("MagicSkill!AM"&amp;MATCH(A83&amp;" "&amp;B83&amp;" S",MagicSkill!$A:$A,0)&amp;":AM"&amp;MATCH(A83&amp;" "&amp;B83&amp;" E",MagicSkill!$A:$A,0))),myConcat(INDIRECT("MagicSkill!AM"&amp;MATCH(A83&amp;" "&amp;B83&amp;" S",MagicSkill!$A:$A,0)))),CHAR(10),"***固有呪文",CHAR(10),IFERROR(CHAR(10)&amp;"|領域|名称|主系統|副系統|消費|使用場面|簡易分類|"&amp;CHAR(10)&amp;IFERROR(myConcat(INDIRECT("NationalSpellWork!E"&amp;MATCH(A83&amp;" "&amp;B83&amp;" S",NationalSpellWork!$A:$A,0)&amp;":E"&amp;MATCH(A83&amp;" "&amp;B83&amp;" E",NationalSpellWork!$A:$A,0))),myConcat(INDIRECT("NationalSpellWork!E"&amp;MATCH(A83&amp;" "&amp;B83&amp;" S",NationalSpellWork!$A:$A,0)))),"なし"),CHAR(10),"***固有アイテム",CHAR(10),IFERROR(IFERROR(myConcat(INDIRECT("NationalItemWork!E"&amp;MATCH(A83&amp;" "&amp;B83&amp;" S",NationalItemWork!$A:$A,0)&amp;":E"&amp;MATCH(A83&amp;" "&amp;B83&amp;" E",NationalItemWork!$A:$A,0))),myConcat(INDIRECT("NationalItemWork!E"&amp;MATCH(A83&amp;" "&amp;B83&amp;" S",NationalItemWork!$A:$A,0)))),"なし"),CHAR(10),"**聖職",CHAR(10),"***支配圏特殊効果",CHAR(10),IF(I83&lt;&gt;"",I83,"なし"),CHAR(10),"***聖職者特殊能力",CHAR(10),IF(K83&lt;&gt;"",K83,"なし"),CHAR(10))</f>
        <v>#VALUE!</v>
      </c>
    </row>
    <row r="84" spans="1:29" x14ac:dyDescent="0.15">
      <c r="A84" t="s">
        <v>3027</v>
      </c>
      <c r="B84" t="s">
        <v>2928</v>
      </c>
      <c r="C84" t="s">
        <v>3044</v>
      </c>
      <c r="D84" t="s">
        <v>3095</v>
      </c>
      <c r="Z84" t="str">
        <f t="shared" si="5"/>
        <v>|BGCOLOR(#FDFDFD):[[&amp;ref(C'tis.jpg,nolink,50x65,C'tis, Desert Tombs);&gt;./C'tis]]</v>
      </c>
      <c r="AA84" t="str">
        <f t="shared" ca="1" si="4"/>
        <v>|BGCOLOR(#FAEBD7):[[''C'tis''&gt;./C'tis]]</v>
      </c>
      <c r="AB84"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v>
      </c>
      <c r="AC84" t="e">
        <f ca="1">CONCATENATE("*",B84,", ",C84,CHAR(10),E84,CHAR(10),"**国勢",CHAR(10),"|種族|",F84,"|",CHAR(10),"|経済|",G84,"|",CHAR(10),"|気候|",IF(H84&lt;&gt;"",REPT(SUBSTITUTE(SUBSTITUTE(LEFT(H84,4),"Heat","&amp;ref(Spell/S_Heat.jpg,nolink,25x25,Heat);"),"Cold","&amp;ref(Spell/S_Cold.jpg,nolink,25x25,Cold);"),RIGHT(H84,1)),""),"|",CHAR(10),"|祝福|",SUBSTITUTE(SUBSTITUTE(SUBSTITUTE(SUBSTITUTE(SUBSTITUTE(SUBSTITUTE(SUBSTITUTE(SUBSTITUTE(J84,"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84&amp;" "&amp;B84&amp;" 指揮官 S",Troops!$A:$A,0)&amp;":AJ"&amp;MATCH(A84&amp;" "&amp;B84&amp;" 指揮官 E",Troops!$A:$A,0))),myConcat(INDIRECT("Troops!AJ"&amp;MATCH(A84&amp;" "&amp;B84&amp;" 指揮官 S",Troops!$A:$A,0)))),CHAR(10),"***兵士",CHAR(10),"|名称|種別|コスト|&gt;|雇用条件|指揮枠|行軍|",CHAR(10),IFERROR(myConcat(INDIRECT("Troops!AJ"&amp;MATCH(A84&amp;" "&amp;B84&amp;" 兵士 S",Troops!$A:$A,0)&amp;":AJ"&amp;MATCH(A84&amp;" "&amp;B84&amp;" 兵士 E",Troops!$A:$A,0))),myConcat(INDIRECT("Troops!AJ"&amp;MATCH(A84&amp;" "&amp;B84&amp;" 指揮官 S",Troops!$A:$A,0)))),"**守備隊",CHAR(10),"|種別|指揮官|兵士|備考|",CHAR(10),IFERROR(myConcat(INDIRECT("Defence!H"&amp;MATCH(A84&amp;" "&amp;B84&amp;" S",Defence!$A:$A,0)&amp;":H"&amp;MATCH(A84&amp;" "&amp;B84&amp;" E",Defence!$A:$A,0))),myConcat(INDIRECT("Defence!H"&amp;MATCH(A84&amp;" "&amp;B84&amp;" S",Defence!$A:$A,0)))),CHAR(10),"**建造物",CHAR(10),"***首都要塞",CHAR(10),"|名称|管理力|指揮官雇用|兵士雇用|食糧庫|守備隊倍率|防壁強度|",CHAR(10),VLOOKUP(L84,Fort!$D:$M,10,FALSE),CHAR(10),"***陸上要塞",CHAR(10),"|名称|建造費|工期|管理力|指揮官雇用|兵士雇用|食糧庫|守備隊倍率|防壁強度|",CHAR(10),IF(R84="",IFERROR(myConcat(INDIRECT("Fort!N"&amp;MATCH(M84&amp;"1",Fort!$A:$A,0)&amp;":N"&amp;MATCH(M84&amp;O84,Fort!$A:$A,0))),myConcat(INDIRECT("Fort!N"&amp;MATCH(N84&amp;"1",Fort!$A:$A,0)))),IFERROR(myConcat(INDIRECT("Fort!O"&amp;MATCH(M84&amp;"1",Fort!$A:$A,0)&amp;":O"&amp;MATCH(M84&amp;O84,Fort!$A:$A,0))),myConcat(INDIRECT("Fort!O"&amp;MATCH(N84&amp;"1",Fort!$A:$A,0))))),CHAR(10),"***水中要塞",CHAR(10),IF(R84="",IFERROR("|名称|建造費|工期|管理力|指揮官雇用|兵士雇用|食糧庫|守備隊倍率|防壁強度|"&amp;CHAR(10)&amp;IFERROR(myConcat(INDIRECT("Fort!N"&amp;MATCH(N84&amp;"1",Fort!$A:$A,0)&amp;":N"&amp;MATCH(N84&amp;P84,Fort!$A:$A,0))),myConcat(INDIRECT("Fort!N"&amp;MATCH(N84&amp;"1",Fort!$A:$A,0)))),"建造不可"),IFERROR("|名称|建造費|工期|管理力|指揮官雇用|兵士雇用|食糧庫|守備隊倍率|防壁強度|"&amp;CHAR(10)&amp;IFERROR(myConcat(INDIRECT("Fort!O"&amp;MATCH(N84&amp;"1",Fort!$A:$A,0)&amp;":O"&amp;MATCH(N84&amp;P84,Fort!$A:$A,0))),myConcat(INDIRECT("Fort!O"&amp;MATCH(N84&amp;"1",Fort!$A:$A,0)))),"建造不可")),CHAR(10),"***研究所と寺院",CHAR(10),"|設備|費用|特殊効果|",CHAR(10),"|研究所|",IF(S84&lt;&gt;500,"''"&amp;S84&amp;"''",S84),"|",T84,"|",CHAR(10),"|寺院|",IF(U84&lt;&gt;400,"''"&amp;U84&amp;"''",U84),"|",V84,"|",CHAR(10),"**魔法",CHAR(10),"***魔法資源",CHAR(10),"|魔法土地|",W84,"|",CHAR(10),"|宝石収入|",SUBSTITUTE(SUBSTITUTE(SUBSTITUTE(SUBSTITUTE(SUBSTITUTE(SUBSTITUTE(SUBSTITUTE(SUBSTITUTE(X84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Slave);"),"|",CHAR(10),"|特殊機能|",Y84,"|",CHAR(10),"***魔法技能",CHAR(10),"|名称|雇用|固定魔力|変動魔力|研究力|特殊能力|",CHAR(10),IFERROR(myConcat(INDIRECT("MagicSkill!AM"&amp;MATCH(A84&amp;" "&amp;B84&amp;" S",MagicSkill!$A:$A,0)&amp;":AM"&amp;MATCH(A84&amp;" "&amp;B84&amp;" E",MagicSkill!$A:$A,0))),myConcat(INDIRECT("MagicSkill!AM"&amp;MATCH(A84&amp;" "&amp;B84&amp;" S",MagicSkill!$A:$A,0)))),CHAR(10),"***固有呪文",CHAR(10),IFERROR(CHAR(10)&amp;"|領域|名称|主系統|副系統|消費|使用場面|簡易分類|"&amp;CHAR(10)&amp;IFERROR(myConcat(INDIRECT("NationalSpellWork!E"&amp;MATCH(A84&amp;" "&amp;B84&amp;" S",NationalSpellWork!$A:$A,0)&amp;":E"&amp;MATCH(A84&amp;" "&amp;B84&amp;" E",NationalSpellWork!$A:$A,0))),myConcat(INDIRECT("NationalSpellWork!E"&amp;MATCH(A84&amp;" "&amp;B84&amp;" S",NationalSpellWork!$A:$A,0)))),"なし"),CHAR(10),"***固有アイテム",CHAR(10),IFERROR(IFERROR(myConcat(INDIRECT("NationalItemWork!E"&amp;MATCH(A84&amp;" "&amp;B84&amp;" S",NationalItemWork!$A:$A,0)&amp;":E"&amp;MATCH(A84&amp;" "&amp;B84&amp;" E",NationalItemWork!$A:$A,0))),myConcat(INDIRECT("NationalItemWork!E"&amp;MATCH(A84&amp;" "&amp;B84&amp;" S",NationalItemWork!$A:$A,0)))),"なし"),CHAR(10),"**聖職",CHAR(10),"***支配圏特殊効果",CHAR(10),IF(I84&lt;&gt;"",I84,"なし"),CHAR(10),"***聖職者特殊能力",CHAR(10),IF(K84&lt;&gt;"",K84,"なし"),CHAR(10))</f>
        <v>#VALUE!</v>
      </c>
    </row>
    <row r="85" spans="1:29" x14ac:dyDescent="0.15">
      <c r="A85" t="s">
        <v>3027</v>
      </c>
      <c r="B85" t="s">
        <v>3045</v>
      </c>
      <c r="C85" t="s">
        <v>3046</v>
      </c>
      <c r="D85" t="s">
        <v>3095</v>
      </c>
      <c r="Z85" t="str">
        <f t="shared" si="5"/>
        <v>|BGCOLOR(#FDFDFD):[[&amp;ref(Pangaea.jpg,nolink,50x65,Pangaea, New Era);&gt;./Pangaea]]</v>
      </c>
      <c r="AA85" t="str">
        <f t="shared" ca="1" si="4"/>
        <v>|BGCOLOR(#FAEBD7):[[''Pangaea''&gt;./Pangaea]]</v>
      </c>
      <c r="AB85"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v>
      </c>
      <c r="AC85" t="e">
        <f ca="1">CONCATENATE("*",B85,", ",C85,CHAR(10),E85,CHAR(10),"**国勢",CHAR(10),"|種族|",F85,"|",CHAR(10),"|経済|",G85,"|",CHAR(10),"|気候|",IF(H85&lt;&gt;"",REPT(SUBSTITUTE(SUBSTITUTE(LEFT(H85,4),"Heat","&amp;ref(Spell/S_Heat.jpg,nolink,25x25,Heat);"),"Cold","&amp;ref(Spell/S_Cold.jpg,nolink,25x25,Cold);"),RIGHT(H85,1)),""),"|",CHAR(10),"|祝福|",SUBSTITUTE(SUBSTITUTE(SUBSTITUTE(SUBSTITUTE(SUBSTITUTE(SUBSTITUTE(SUBSTITUTE(SUBSTITUTE(J85,"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85&amp;" "&amp;B85&amp;" 指揮官 S",Troops!$A:$A,0)&amp;":AJ"&amp;MATCH(A85&amp;" "&amp;B85&amp;" 指揮官 E",Troops!$A:$A,0))),myConcat(INDIRECT("Troops!AJ"&amp;MATCH(A85&amp;" "&amp;B85&amp;" 指揮官 S",Troops!$A:$A,0)))),CHAR(10),"***兵士",CHAR(10),"|名称|種別|コスト|&gt;|雇用条件|指揮枠|行軍|",CHAR(10),IFERROR(myConcat(INDIRECT("Troops!AJ"&amp;MATCH(A85&amp;" "&amp;B85&amp;" 兵士 S",Troops!$A:$A,0)&amp;":AJ"&amp;MATCH(A85&amp;" "&amp;B85&amp;" 兵士 E",Troops!$A:$A,0))),myConcat(INDIRECT("Troops!AJ"&amp;MATCH(A85&amp;" "&amp;B85&amp;" 指揮官 S",Troops!$A:$A,0)))),"**守備隊",CHAR(10),"|種別|指揮官|兵士|備考|",CHAR(10),IFERROR(myConcat(INDIRECT("Defence!H"&amp;MATCH(A85&amp;" "&amp;B85&amp;" S",Defence!$A:$A,0)&amp;":H"&amp;MATCH(A85&amp;" "&amp;B85&amp;" E",Defence!$A:$A,0))),myConcat(INDIRECT("Defence!H"&amp;MATCH(A85&amp;" "&amp;B85&amp;" S",Defence!$A:$A,0)))),CHAR(10),"**建造物",CHAR(10),"***首都要塞",CHAR(10),"|名称|管理力|指揮官雇用|兵士雇用|食糧庫|守備隊倍率|防壁強度|",CHAR(10),VLOOKUP(L85,Fort!$D:$M,10,FALSE),CHAR(10),"***陸上要塞",CHAR(10),"|名称|建造費|工期|管理力|指揮官雇用|兵士雇用|食糧庫|守備隊倍率|防壁強度|",CHAR(10),IF(R85="",IFERROR(myConcat(INDIRECT("Fort!N"&amp;MATCH(M85&amp;"1",Fort!$A:$A,0)&amp;":N"&amp;MATCH(M85&amp;O85,Fort!$A:$A,0))),myConcat(INDIRECT("Fort!N"&amp;MATCH(N85&amp;"1",Fort!$A:$A,0)))),IFERROR(myConcat(INDIRECT("Fort!O"&amp;MATCH(M85&amp;"1",Fort!$A:$A,0)&amp;":O"&amp;MATCH(M85&amp;O85,Fort!$A:$A,0))),myConcat(INDIRECT("Fort!O"&amp;MATCH(N85&amp;"1",Fort!$A:$A,0))))),CHAR(10),"***水中要塞",CHAR(10),IF(R85="",IFERROR("|名称|建造費|工期|管理力|指揮官雇用|兵士雇用|食糧庫|守備隊倍率|防壁強度|"&amp;CHAR(10)&amp;IFERROR(myConcat(INDIRECT("Fort!N"&amp;MATCH(N85&amp;"1",Fort!$A:$A,0)&amp;":N"&amp;MATCH(N85&amp;P85,Fort!$A:$A,0))),myConcat(INDIRECT("Fort!N"&amp;MATCH(N85&amp;"1",Fort!$A:$A,0)))),"建造不可"),IFERROR("|名称|建造費|工期|管理力|指揮官雇用|兵士雇用|食糧庫|守備隊倍率|防壁強度|"&amp;CHAR(10)&amp;IFERROR(myConcat(INDIRECT("Fort!O"&amp;MATCH(N85&amp;"1",Fort!$A:$A,0)&amp;":O"&amp;MATCH(N85&amp;P85,Fort!$A:$A,0))),myConcat(INDIRECT("Fort!O"&amp;MATCH(N85&amp;"1",Fort!$A:$A,0)))),"建造不可")),CHAR(10),"***研究所と寺院",CHAR(10),"|設備|費用|特殊効果|",CHAR(10),"|研究所|",IF(S85&lt;&gt;500,"''"&amp;S85&amp;"''",S85),"|",T85,"|",CHAR(10),"|寺院|",IF(U85&lt;&gt;400,"''"&amp;U85&amp;"''",U85),"|",V85,"|",CHAR(10),"**魔法",CHAR(10),"***魔法資源",CHAR(10),"|魔法土地|",W85,"|",CHAR(10),"|宝石収入|",SUBSTITUTE(SUBSTITUTE(SUBSTITUTE(SUBSTITUTE(SUBSTITUTE(SUBSTITUTE(SUBSTITUTE(SUBSTITUTE(X85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Slave);"),"|",CHAR(10),"|特殊機能|",Y85,"|",CHAR(10),"***魔法技能",CHAR(10),"|名称|雇用|固定魔力|変動魔力|研究力|特殊能力|",CHAR(10),IFERROR(myConcat(INDIRECT("MagicSkill!AM"&amp;MATCH(A85&amp;" "&amp;B85&amp;" S",MagicSkill!$A:$A,0)&amp;":AM"&amp;MATCH(A85&amp;" "&amp;B85&amp;" E",MagicSkill!$A:$A,0))),myConcat(INDIRECT("MagicSkill!AM"&amp;MATCH(A85&amp;" "&amp;B85&amp;" S",MagicSkill!$A:$A,0)))),CHAR(10),"***固有呪文",CHAR(10),IFERROR(CHAR(10)&amp;"|領域|名称|主系統|副系統|消費|使用場面|簡易分類|"&amp;CHAR(10)&amp;IFERROR(myConcat(INDIRECT("NationalSpellWork!E"&amp;MATCH(A85&amp;" "&amp;B85&amp;" S",NationalSpellWork!$A:$A,0)&amp;":E"&amp;MATCH(A85&amp;" "&amp;B85&amp;" E",NationalSpellWork!$A:$A,0))),myConcat(INDIRECT("NationalSpellWork!E"&amp;MATCH(A85&amp;" "&amp;B85&amp;" S",NationalSpellWork!$A:$A,0)))),"なし"),CHAR(10),"***固有アイテム",CHAR(10),IFERROR(IFERROR(myConcat(INDIRECT("NationalItemWork!E"&amp;MATCH(A85&amp;" "&amp;B85&amp;" S",NationalItemWork!$A:$A,0)&amp;":E"&amp;MATCH(A85&amp;" "&amp;B85&amp;" E",NationalItemWork!$A:$A,0))),myConcat(INDIRECT("NationalItemWork!E"&amp;MATCH(A85&amp;" "&amp;B85&amp;" S",NationalItemWork!$A:$A,0)))),"なし"),CHAR(10),"**聖職",CHAR(10),"***支配圏特殊効果",CHAR(10),IF(I85&lt;&gt;"",I85,"なし"),CHAR(10),"***聖職者特殊能力",CHAR(10),IF(K85&lt;&gt;"",K85,"なし"),CHAR(10))</f>
        <v>#VALUE!</v>
      </c>
    </row>
    <row r="86" spans="1:29" x14ac:dyDescent="0.15">
      <c r="A86" t="s">
        <v>3027</v>
      </c>
      <c r="B86" t="s">
        <v>3049</v>
      </c>
      <c r="C86" t="s">
        <v>3047</v>
      </c>
      <c r="D86" t="s">
        <v>3095</v>
      </c>
      <c r="Z86" t="str">
        <f t="shared" si="5"/>
        <v>|BGCOLOR(#FDFDFD):[[&amp;ref(Midgard.jpg,nolink,50x65,Midgård, Age of Men);&gt;./Midgard]]</v>
      </c>
      <c r="AA86" t="str">
        <f t="shared" ca="1" si="4"/>
        <v xml:space="preserve">|BGCOLOR(#FAEBD7):[[''Midgård''&gt;./Midgard]]|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v>
      </c>
      <c r="AB86" t="str">
        <f t="shared" ca="1" si="6"/>
        <v xml:space="preserve">|CENTER:130|CENTER:130|CENTER:130|CENTER:130|CENTER:130|c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v>
      </c>
      <c r="AC86" t="e">
        <f ca="1">CONCATENATE("*",B86,", ",C86,CHAR(10),E86,CHAR(10),"**国勢",CHAR(10),"|種族|",F86,"|",CHAR(10),"|経済|",G86,"|",CHAR(10),"|気候|",IF(H86&lt;&gt;"",REPT(SUBSTITUTE(SUBSTITUTE(LEFT(H86,4),"Heat","&amp;ref(Spell/S_Heat.jpg,nolink,25x25,Heat);"),"Cold","&amp;ref(Spell/S_Cold.jpg,nolink,25x25,Cold);"),RIGHT(H86,1)),""),"|",CHAR(10),"|祝福|",SUBSTITUTE(SUBSTITUTE(SUBSTITUTE(SUBSTITUTE(SUBSTITUTE(SUBSTITUTE(SUBSTITUTE(SUBSTITUTE(J86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86&amp;" "&amp;B86&amp;" 指揮官 S",Troops!$A:$A,0)&amp;":AJ"&amp;MATCH(A86&amp;" "&amp;B86&amp;" 指揮官 E",Troops!$A:$A,0))),myConcat(INDIRECT("Troops!AJ"&amp;MATCH(A86&amp;" "&amp;B86&amp;" 指揮官 S",Troops!$A:$A,0)))),CHAR(10),"***兵士",CHAR(10),"|名称|種別|コスト|&gt;|雇用条件|指揮枠|行軍|",CHAR(10),IFERROR(myConcat(INDIRECT("Troops!AJ"&amp;MATCH(A86&amp;" "&amp;B86&amp;" 兵士 S",Troops!$A:$A,0)&amp;":AJ"&amp;MATCH(A86&amp;" "&amp;B86&amp;" 兵士 E",Troops!$A:$A,0))),myConcat(INDIRECT("Troops!AJ"&amp;MATCH(A86&amp;" "&amp;B86&amp;" 指揮官 S",Troops!$A:$A,0)))),"**守備隊",CHAR(10),"|種別|指揮官|兵士|備考|",CHAR(10),IFERROR(myConcat(INDIRECT("Defence!H"&amp;MATCH(A86&amp;" "&amp;B86&amp;" S",Defence!$A:$A,0)&amp;":H"&amp;MATCH(A86&amp;" "&amp;B86&amp;" E",Defence!$A:$A,0))),myConcat(INDIRECT("Defence!H"&amp;MATCH(A86&amp;" "&amp;B86&amp;" S",Defence!$A:$A,0)))),CHAR(10),"**建造物",CHAR(10),"***首都要塞",CHAR(10),"|名称|管理力|指揮官雇用|兵士雇用|食糧庫|守備隊倍率|防壁強度|",CHAR(10),VLOOKUP(L86,Fort!$D:$M,10,FALSE),CHAR(10),"***陸上要塞",CHAR(10),"|名称|建造費|工期|管理力|指揮官雇用|兵士雇用|食糧庫|守備隊倍率|防壁強度|",CHAR(10),IF(R86="",IFERROR(myConcat(INDIRECT("Fort!N"&amp;MATCH(M86&amp;"1",Fort!$A:$A,0)&amp;":N"&amp;MATCH(M86&amp;O86,Fort!$A:$A,0))),myConcat(INDIRECT("Fort!N"&amp;MATCH(N86&amp;"1",Fort!$A:$A,0)))),IFERROR(myConcat(INDIRECT("Fort!O"&amp;MATCH(M86&amp;"1",Fort!$A:$A,0)&amp;":O"&amp;MATCH(M86&amp;O86,Fort!$A:$A,0))),myConcat(INDIRECT("Fort!O"&amp;MATCH(N86&amp;"1",Fort!$A:$A,0))))),CHAR(10),"***水中要塞",CHAR(10),IF(R86="",IFERROR("|名称|建造費|工期|管理力|指揮官雇用|兵士雇用|食糧庫|守備隊倍率|防壁強度|"&amp;CHAR(10)&amp;IFERROR(myConcat(INDIRECT("Fort!N"&amp;MATCH(N86&amp;"1",Fort!$A:$A,0)&amp;":N"&amp;MATCH(N86&amp;P86,Fort!$A:$A,0))),myConcat(INDIRECT("Fort!N"&amp;MATCH(N86&amp;"1",Fort!$A:$A,0)))),"建造不可"),IFERROR("|名称|建造費|工期|管理力|指揮官雇用|兵士雇用|食糧庫|守備隊倍率|防壁強度|"&amp;CHAR(10)&amp;IFERROR(myConcat(INDIRECT("Fort!O"&amp;MATCH(N86&amp;"1",Fort!$A:$A,0)&amp;":O"&amp;MATCH(N86&amp;P86,Fort!$A:$A,0))),myConcat(INDIRECT("Fort!O"&amp;MATCH(N86&amp;"1",Fort!$A:$A,0)))),"建造不可")),CHAR(10),"***研究所と寺院",CHAR(10),"|設備|費用|特殊効果|",CHAR(10),"|研究所|",IF(S86&lt;&gt;500,"''"&amp;S86&amp;"''",S86),"|",T86,"|",CHAR(10),"|寺院|",IF(U86&lt;&gt;400,"''"&amp;U86&amp;"''",U86),"|",V86,"|",CHAR(10),"**魔法",CHAR(10),"***魔法資源",CHAR(10),"|魔法土地|",W86,"|",CHAR(10),"|宝石収入|",SUBSTITUTE(SUBSTITUTE(SUBSTITUTE(SUBSTITUTE(SUBSTITUTE(SUBSTITUTE(SUBSTITUTE(SUBSTITUTE(X86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Slave);"),"|",CHAR(10),"|特殊機能|",Y86,"|",CHAR(10),"***魔法技能",CHAR(10),"|名称|雇用|固定魔力|変動魔力|研究力|特殊能力|",CHAR(10),IFERROR(myConcat(INDIRECT("MagicSkill!AM"&amp;MATCH(A86&amp;" "&amp;B86&amp;" S",MagicSkill!$A:$A,0)&amp;":AM"&amp;MATCH(A86&amp;" "&amp;B86&amp;" E",MagicSkill!$A:$A,0))),myConcat(INDIRECT("MagicSkill!AM"&amp;MATCH(A86&amp;" "&amp;B86&amp;" S",MagicSkill!$A:$A,0)))),CHAR(10),"***固有呪文",CHAR(10),IFERROR(CHAR(10)&amp;"|領域|名称|主系統|副系統|消費|使用場面|簡易分類|"&amp;CHAR(10)&amp;IFERROR(myConcat(INDIRECT("NationalSpellWork!E"&amp;MATCH(A86&amp;" "&amp;B86&amp;" S",NationalSpellWork!$A:$A,0)&amp;":E"&amp;MATCH(A86&amp;" "&amp;B86&amp;" E",NationalSpellWork!$A:$A,0))),myConcat(INDIRECT("NationalSpellWork!E"&amp;MATCH(A86&amp;" "&amp;B86&amp;" S",NationalSpellWork!$A:$A,0)))),"なし"),CHAR(10),"***固有アイテム",CHAR(10),IFERROR(IFERROR(myConcat(INDIRECT("NationalItemWork!E"&amp;MATCH(A86&amp;" "&amp;B86&amp;" S",NationalItemWork!$A:$A,0)&amp;":E"&amp;MATCH(A86&amp;" "&amp;B86&amp;" E",NationalItemWork!$A:$A,0))),myConcat(INDIRECT("NationalItemWork!E"&amp;MATCH(A86&amp;" "&amp;B86&amp;" S",NationalItemWork!$A:$A,0)))),"なし"),CHAR(10),"**聖職",CHAR(10),"***支配圏特殊効果",CHAR(10),IF(I86&lt;&gt;"",I86,"なし"),CHAR(10),"***聖職者特殊能力",CHAR(10),IF(K86&lt;&gt;"",K86,"なし"),CHAR(10))</f>
        <v>#VALUE!</v>
      </c>
    </row>
    <row r="87" spans="1:29" x14ac:dyDescent="0.15">
      <c r="A87" t="s">
        <v>3027</v>
      </c>
      <c r="B87" t="s">
        <v>3050</v>
      </c>
      <c r="C87" t="s">
        <v>3048</v>
      </c>
      <c r="D87" t="s">
        <v>3095</v>
      </c>
      <c r="Z87" t="str">
        <f t="shared" si="5"/>
        <v>|BGCOLOR(#FDFDFD):[[&amp;ref(Utgard.jpg,nolink,50x65,Utgård, Well of Urd);&gt;./Utgard]]</v>
      </c>
      <c r="AA87" t="str">
        <f t="shared" ca="1" si="4"/>
        <v>|BGCOLOR(#FAEBD7):[[''Utgård''&gt;./Utgard]]</v>
      </c>
      <c r="AB87"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|BGCOLOR(#FAEBD7):[[''Utgård''&gt;./Utgard]]</v>
      </c>
      <c r="AC87" t="e">
        <f ca="1">CONCATENATE("*",B87,", ",C87,CHAR(10),E87,CHAR(10),"**国勢",CHAR(10),"|種族|",F87,"|",CHAR(10),"|経済|",G87,"|",CHAR(10),"|気候|",IF(H87&lt;&gt;"",REPT(SUBSTITUTE(SUBSTITUTE(LEFT(H87,4),"Heat","&amp;ref(Spell/S_Heat.jpg,nolink,25x25,Heat);"),"Cold","&amp;ref(Spell/S_Cold.jpg,nolink,25x25,Cold);"),RIGHT(H87,1)),""),"|",CHAR(10),"|祝福|",SUBSTITUTE(SUBSTITUTE(SUBSTITUTE(SUBSTITUTE(SUBSTITUTE(SUBSTITUTE(SUBSTITUTE(SUBSTITUTE(J87,"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87&amp;" "&amp;B87&amp;" 指揮官 S",Troops!$A:$A,0)&amp;":AJ"&amp;MATCH(A87&amp;" "&amp;B87&amp;" 指揮官 E",Troops!$A:$A,0))),myConcat(INDIRECT("Troops!AJ"&amp;MATCH(A87&amp;" "&amp;B87&amp;" 指揮官 S",Troops!$A:$A,0)))),CHAR(10),"***兵士",CHAR(10),"|名称|種別|コスト|&gt;|雇用条件|指揮枠|行軍|",CHAR(10),IFERROR(myConcat(INDIRECT("Troops!AJ"&amp;MATCH(A87&amp;" "&amp;B87&amp;" 兵士 S",Troops!$A:$A,0)&amp;":AJ"&amp;MATCH(A87&amp;" "&amp;B87&amp;" 兵士 E",Troops!$A:$A,0))),myConcat(INDIRECT("Troops!AJ"&amp;MATCH(A87&amp;" "&amp;B87&amp;" 指揮官 S",Troops!$A:$A,0)))),"**守備隊",CHAR(10),"|種別|指揮官|兵士|備考|",CHAR(10),IFERROR(myConcat(INDIRECT("Defence!H"&amp;MATCH(A87&amp;" "&amp;B87&amp;" S",Defence!$A:$A,0)&amp;":H"&amp;MATCH(A87&amp;" "&amp;B87&amp;" E",Defence!$A:$A,0))),myConcat(INDIRECT("Defence!H"&amp;MATCH(A87&amp;" "&amp;B87&amp;" S",Defence!$A:$A,0)))),CHAR(10),"**建造物",CHAR(10),"***首都要塞",CHAR(10),"|名称|管理力|指揮官雇用|兵士雇用|食糧庫|守備隊倍率|防壁強度|",CHAR(10),VLOOKUP(L87,Fort!$D:$M,10,FALSE),CHAR(10),"***陸上要塞",CHAR(10),"|名称|建造費|工期|管理力|指揮官雇用|兵士雇用|食糧庫|守備隊倍率|防壁強度|",CHAR(10),IF(R87="",IFERROR(myConcat(INDIRECT("Fort!N"&amp;MATCH(M87&amp;"1",Fort!$A:$A,0)&amp;":N"&amp;MATCH(M87&amp;O87,Fort!$A:$A,0))),myConcat(INDIRECT("Fort!N"&amp;MATCH(N87&amp;"1",Fort!$A:$A,0)))),IFERROR(myConcat(INDIRECT("Fort!O"&amp;MATCH(M87&amp;"1",Fort!$A:$A,0)&amp;":O"&amp;MATCH(M87&amp;O87,Fort!$A:$A,0))),myConcat(INDIRECT("Fort!O"&amp;MATCH(N87&amp;"1",Fort!$A:$A,0))))),CHAR(10),"***水中要塞",CHAR(10),IF(R87="",IFERROR("|名称|建造費|工期|管理力|指揮官雇用|兵士雇用|食糧庫|守備隊倍率|防壁強度|"&amp;CHAR(10)&amp;IFERROR(myConcat(INDIRECT("Fort!N"&amp;MATCH(N87&amp;"1",Fort!$A:$A,0)&amp;":N"&amp;MATCH(N87&amp;P87,Fort!$A:$A,0))),myConcat(INDIRECT("Fort!N"&amp;MATCH(N87&amp;"1",Fort!$A:$A,0)))),"建造不可"),IFERROR("|名称|建造費|工期|管理力|指揮官雇用|兵士雇用|食糧庫|守備隊倍率|防壁強度|"&amp;CHAR(10)&amp;IFERROR(myConcat(INDIRECT("Fort!O"&amp;MATCH(N87&amp;"1",Fort!$A:$A,0)&amp;":O"&amp;MATCH(N87&amp;P87,Fort!$A:$A,0))),myConcat(INDIRECT("Fort!O"&amp;MATCH(N87&amp;"1",Fort!$A:$A,0)))),"建造不可")),CHAR(10),"***研究所と寺院",CHAR(10),"|設備|費用|特殊効果|",CHAR(10),"|研究所|",IF(S87&lt;&gt;500,"''"&amp;S87&amp;"''",S87),"|",T87,"|",CHAR(10),"|寺院|",IF(U87&lt;&gt;400,"''"&amp;U87&amp;"''",U87),"|",V87,"|",CHAR(10),"**魔法",CHAR(10),"***魔法資源",CHAR(10),"|魔法土地|",W87,"|",CHAR(10),"|宝石収入|",SUBSTITUTE(SUBSTITUTE(SUBSTITUTE(SUBSTITUTE(SUBSTITUTE(SUBSTITUTE(SUBSTITUTE(SUBSTITUTE(X87,"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Slave);"),"|",CHAR(10),"|特殊機能|",Y87,"|",CHAR(10),"***魔法技能",CHAR(10),"|名称|雇用|固定魔力|変動魔力|研究力|特殊能力|",CHAR(10),IFERROR(myConcat(INDIRECT("MagicSkill!AM"&amp;MATCH(A87&amp;" "&amp;B87&amp;" S",MagicSkill!$A:$A,0)&amp;":AM"&amp;MATCH(A87&amp;" "&amp;B87&amp;" E",MagicSkill!$A:$A,0))),myConcat(INDIRECT("MagicSkill!AM"&amp;MATCH(A87&amp;" "&amp;B87&amp;" S",MagicSkill!$A:$A,0)))),CHAR(10),"***固有呪文",CHAR(10),IFERROR(CHAR(10)&amp;"|領域|名称|主系統|副系統|消費|使用場面|簡易分類|"&amp;CHAR(10)&amp;IFERROR(myConcat(INDIRECT("NationalSpellWork!E"&amp;MATCH(A87&amp;" "&amp;B87&amp;" S",NationalSpellWork!$A:$A,0)&amp;":E"&amp;MATCH(A87&amp;" "&amp;B87&amp;" E",NationalSpellWork!$A:$A,0))),myConcat(INDIRECT("NationalSpellWork!E"&amp;MATCH(A87&amp;" "&amp;B87&amp;" S",NationalSpellWork!$A:$A,0)))),"なし"),CHAR(10),"***固有アイテム",CHAR(10),IFERROR(IFERROR(myConcat(INDIRECT("NationalItemWork!E"&amp;MATCH(A87&amp;" "&amp;B87&amp;" S",NationalItemWork!$A:$A,0)&amp;":E"&amp;MATCH(A87&amp;" "&amp;B87&amp;" E",NationalItemWork!$A:$A,0))),myConcat(INDIRECT("NationalItemWork!E"&amp;MATCH(A87&amp;" "&amp;B87&amp;" S",NationalItemWork!$A:$A,0)))),"なし"),CHAR(10),"**聖職",CHAR(10),"***支配圏特殊効果",CHAR(10),IF(I87&lt;&gt;"",I87,"なし"),CHAR(10),"***聖職者特殊能力",CHAR(10),IF(K87&lt;&gt;"",K87,"なし"),CHAR(10))</f>
        <v>#VALUE!</v>
      </c>
    </row>
    <row r="88" spans="1:29" x14ac:dyDescent="0.15">
      <c r="A88" t="s">
        <v>3027</v>
      </c>
      <c r="B88" t="s">
        <v>3051</v>
      </c>
      <c r="C88" t="s">
        <v>3052</v>
      </c>
      <c r="D88" t="s">
        <v>3095</v>
      </c>
      <c r="Z88" t="str">
        <f t="shared" si="5"/>
        <v>|BGCOLOR(#FDFDFD):[[&amp;ref(Bogarus.jpg,nolink,50x65,Bogarus, Age of Heroes);&gt;./Bogarus]]</v>
      </c>
      <c r="AA88" t="str">
        <f t="shared" ca="1" si="4"/>
        <v>|BGCOLOR(#FAEBD7):[[''Bogarus''&gt;./Bogarus]]</v>
      </c>
      <c r="AB88"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|BGCOLOR(#FAEBD7):[[''Utgård''&gt;./Utgard]]|BGCOLOR(#FAEBD7):[[''Bogarus''&gt;./Bogarus]]</v>
      </c>
      <c r="AC88" t="e">
        <f ca="1">CONCATENATE("*",B88,", ",C88,CHAR(10),E88,CHAR(10),"**国勢",CHAR(10),"|種族|",F88,"|",CHAR(10),"|経済|",G88,"|",CHAR(10),"|気候|",IF(H88&lt;&gt;"",REPT(SUBSTITUTE(SUBSTITUTE(LEFT(H88,4),"Heat","&amp;ref(Spell/S_Heat.jpg,nolink,25x25,Heat);"),"Cold","&amp;ref(Spell/S_Cold.jpg,nolink,25x25,Cold);"),RIGHT(H88,1)),""),"|",CHAR(10),"|祝福|",SUBSTITUTE(SUBSTITUTE(SUBSTITUTE(SUBSTITUTE(SUBSTITUTE(SUBSTITUTE(SUBSTITUTE(SUBSTITUTE(J88,"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88&amp;" "&amp;B88&amp;" 指揮官 S",Troops!$A:$A,0)&amp;":AJ"&amp;MATCH(A88&amp;" "&amp;B88&amp;" 指揮官 E",Troops!$A:$A,0))),myConcat(INDIRECT("Troops!AJ"&amp;MATCH(A88&amp;" "&amp;B88&amp;" 指揮官 S",Troops!$A:$A,0)))),CHAR(10),"***兵士",CHAR(10),"|名称|種別|コスト|&gt;|雇用条件|指揮枠|行軍|",CHAR(10),IFERROR(myConcat(INDIRECT("Troops!AJ"&amp;MATCH(A88&amp;" "&amp;B88&amp;" 兵士 S",Troops!$A:$A,0)&amp;":AJ"&amp;MATCH(A88&amp;" "&amp;B88&amp;" 兵士 E",Troops!$A:$A,0))),myConcat(INDIRECT("Troops!AJ"&amp;MATCH(A88&amp;" "&amp;B88&amp;" 指揮官 S",Troops!$A:$A,0)))),"**守備隊",CHAR(10),"|種別|指揮官|兵士|備考|",CHAR(10),IFERROR(myConcat(INDIRECT("Defence!H"&amp;MATCH(A88&amp;" "&amp;B88&amp;" S",Defence!$A:$A,0)&amp;":H"&amp;MATCH(A88&amp;" "&amp;B88&amp;" E",Defence!$A:$A,0))),myConcat(INDIRECT("Defence!H"&amp;MATCH(A88&amp;" "&amp;B88&amp;" S",Defence!$A:$A,0)))),CHAR(10),"**建造物",CHAR(10),"***首都要塞",CHAR(10),"|名称|管理力|指揮官雇用|兵士雇用|食糧庫|守備隊倍率|防壁強度|",CHAR(10),VLOOKUP(L88,Fort!$D:$M,10,FALSE),CHAR(10),"***陸上要塞",CHAR(10),"|名称|建造費|工期|管理力|指揮官雇用|兵士雇用|食糧庫|守備隊倍率|防壁強度|",CHAR(10),IF(R88="",IFERROR(myConcat(INDIRECT("Fort!N"&amp;MATCH(M88&amp;"1",Fort!$A:$A,0)&amp;":N"&amp;MATCH(M88&amp;O88,Fort!$A:$A,0))),myConcat(INDIRECT("Fort!N"&amp;MATCH(N88&amp;"1",Fort!$A:$A,0)))),IFERROR(myConcat(INDIRECT("Fort!O"&amp;MATCH(M88&amp;"1",Fort!$A:$A,0)&amp;":O"&amp;MATCH(M88&amp;O88,Fort!$A:$A,0))),myConcat(INDIRECT("Fort!O"&amp;MATCH(N88&amp;"1",Fort!$A:$A,0))))),CHAR(10),"***水中要塞",CHAR(10),IF(R88="",IFERROR("|名称|建造費|工期|管理力|指揮官雇用|兵士雇用|食糧庫|守備隊倍率|防壁強度|"&amp;CHAR(10)&amp;IFERROR(myConcat(INDIRECT("Fort!N"&amp;MATCH(N88&amp;"1",Fort!$A:$A,0)&amp;":N"&amp;MATCH(N88&amp;P88,Fort!$A:$A,0))),myConcat(INDIRECT("Fort!N"&amp;MATCH(N88&amp;"1",Fort!$A:$A,0)))),"建造不可"),IFERROR("|名称|建造費|工期|管理力|指揮官雇用|兵士雇用|食糧庫|守備隊倍率|防壁強度|"&amp;CHAR(10)&amp;IFERROR(myConcat(INDIRECT("Fort!O"&amp;MATCH(N88&amp;"1",Fort!$A:$A,0)&amp;":O"&amp;MATCH(N88&amp;P88,Fort!$A:$A,0))),myConcat(INDIRECT("Fort!O"&amp;MATCH(N88&amp;"1",Fort!$A:$A,0)))),"建造不可")),CHAR(10),"***研究所と寺院",CHAR(10),"|設備|費用|特殊効果|",CHAR(10),"|研究所|",IF(S88&lt;&gt;500,"''"&amp;S88&amp;"''",S88),"|",T88,"|",CHAR(10),"|寺院|",IF(U88&lt;&gt;400,"''"&amp;U88&amp;"''",U88),"|",V88,"|",CHAR(10),"**魔法",CHAR(10),"***魔法資源",CHAR(10),"|魔法土地|",W88,"|",CHAR(10),"|宝石収入|",SUBSTITUTE(SUBSTITUTE(SUBSTITUTE(SUBSTITUTE(SUBSTITUTE(SUBSTITUTE(SUBSTITUTE(SUBSTITUTE(X88,"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Slave);"),"|",CHAR(10),"|特殊機能|",Y88,"|",CHAR(10),"***魔法技能",CHAR(10),"|名称|雇用|固定魔力|変動魔力|研究力|特殊能力|",CHAR(10),IFERROR(myConcat(INDIRECT("MagicSkill!AM"&amp;MATCH(A88&amp;" "&amp;B88&amp;" S",MagicSkill!$A:$A,0)&amp;":AM"&amp;MATCH(A88&amp;" "&amp;B88&amp;" E",MagicSkill!$A:$A,0))),myConcat(INDIRECT("MagicSkill!AM"&amp;MATCH(A88&amp;" "&amp;B88&amp;" S",MagicSkill!$A:$A,0)))),CHAR(10),"***固有呪文",CHAR(10),IFERROR(CHAR(10)&amp;"|領域|名称|主系統|副系統|消費|使用場面|簡易分類|"&amp;CHAR(10)&amp;IFERROR(myConcat(INDIRECT("NationalSpellWork!E"&amp;MATCH(A88&amp;" "&amp;B88&amp;" S",NationalSpellWork!$A:$A,0)&amp;":E"&amp;MATCH(A88&amp;" "&amp;B88&amp;" E",NationalSpellWork!$A:$A,0))),myConcat(INDIRECT("NationalSpellWork!E"&amp;MATCH(A88&amp;" "&amp;B88&amp;" S",NationalSpellWork!$A:$A,0)))),"なし"),CHAR(10),"***固有アイテム",CHAR(10),IFERROR(IFERROR(myConcat(INDIRECT("NationalItemWork!E"&amp;MATCH(A88&amp;" "&amp;B88&amp;" S",NationalItemWork!$A:$A,0)&amp;":E"&amp;MATCH(A88&amp;" "&amp;B88&amp;" E",NationalItemWork!$A:$A,0))),myConcat(INDIRECT("NationalItemWork!E"&amp;MATCH(A88&amp;" "&amp;B88&amp;" S",NationalItemWork!$A:$A,0)))),"なし"),CHAR(10),"**聖職",CHAR(10),"***支配圏特殊効果",CHAR(10),IF(I88&lt;&gt;"",I88,"なし"),CHAR(10),"***聖職者特殊能力",CHAR(10),IF(K88&lt;&gt;"",K88,"なし"),CHAR(10))</f>
        <v>#VALUE!</v>
      </c>
    </row>
    <row r="89" spans="1:29" x14ac:dyDescent="0.15">
      <c r="A89" t="s">
        <v>3027</v>
      </c>
      <c r="B89" t="s">
        <v>3053</v>
      </c>
      <c r="C89" t="s">
        <v>3054</v>
      </c>
      <c r="D89" t="s">
        <v>3095</v>
      </c>
      <c r="Z89" t="str">
        <f t="shared" si="5"/>
        <v>|BGCOLOR(#FDFDFD):[[&amp;ref(Patala.jpg,nolink,50x65,Patala, Reign of the Nagas);&gt;./Patala]]</v>
      </c>
      <c r="AA89" t="str">
        <f t="shared" ca="1" si="4"/>
        <v>|BGCOLOR(#FAEBD7):[[''Patala''&gt;./Patala]]</v>
      </c>
      <c r="AB89"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|BGCOLOR(#FAEBD7):[[''Utgård''&gt;./Utgard]]|BGCOLOR(#FAEBD7):[[''Bogarus''&gt;./Bogarus]]|BGCOLOR(#FAEBD7):[[''Patala''&gt;./Patala]]</v>
      </c>
      <c r="AC89" t="e">
        <f ca="1">CONCATENATE("*",B89,", ",C89,CHAR(10),E89,CHAR(10),"**国勢",CHAR(10),"|種族|",F89,"|",CHAR(10),"|経済|",G89,"|",CHAR(10),"|気候|",IF(H89&lt;&gt;"",REPT(SUBSTITUTE(SUBSTITUTE(LEFT(H89,4),"Heat","&amp;ref(Spell/S_Heat.jpg,nolink,25x25,Heat);"),"Cold","&amp;ref(Spell/S_Cold.jpg,nolink,25x25,Cold);"),RIGHT(H89,1)),""),"|",CHAR(10),"|祝福|",SUBSTITUTE(SUBSTITUTE(SUBSTITUTE(SUBSTITUTE(SUBSTITUTE(SUBSTITUTE(SUBSTITUTE(SUBSTITUTE(J89,"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89&amp;" "&amp;B89&amp;" 指揮官 S",Troops!$A:$A,0)&amp;":AJ"&amp;MATCH(A89&amp;" "&amp;B89&amp;" 指揮官 E",Troops!$A:$A,0))),myConcat(INDIRECT("Troops!AJ"&amp;MATCH(A89&amp;" "&amp;B89&amp;" 指揮官 S",Troops!$A:$A,0)))),CHAR(10),"***兵士",CHAR(10),"|名称|種別|コスト|&gt;|雇用条件|指揮枠|行軍|",CHAR(10),IFERROR(myConcat(INDIRECT("Troops!AJ"&amp;MATCH(A89&amp;" "&amp;B89&amp;" 兵士 S",Troops!$A:$A,0)&amp;":AJ"&amp;MATCH(A89&amp;" "&amp;B89&amp;" 兵士 E",Troops!$A:$A,0))),myConcat(INDIRECT("Troops!AJ"&amp;MATCH(A89&amp;" "&amp;B89&amp;" 指揮官 S",Troops!$A:$A,0)))),"**守備隊",CHAR(10),"|種別|指揮官|兵士|備考|",CHAR(10),IFERROR(myConcat(INDIRECT("Defence!H"&amp;MATCH(A89&amp;" "&amp;B89&amp;" S",Defence!$A:$A,0)&amp;":H"&amp;MATCH(A89&amp;" "&amp;B89&amp;" E",Defence!$A:$A,0))),myConcat(INDIRECT("Defence!H"&amp;MATCH(A89&amp;" "&amp;B89&amp;" S",Defence!$A:$A,0)))),CHAR(10),"**建造物",CHAR(10),"***首都要塞",CHAR(10),"|名称|管理力|指揮官雇用|兵士雇用|食糧庫|守備隊倍率|防壁強度|",CHAR(10),VLOOKUP(L89,Fort!$D:$M,10,FALSE),CHAR(10),"***陸上要塞",CHAR(10),"|名称|建造費|工期|管理力|指揮官雇用|兵士雇用|食糧庫|守備隊倍率|防壁強度|",CHAR(10),IF(R89="",IFERROR(myConcat(INDIRECT("Fort!N"&amp;MATCH(M89&amp;"1",Fort!$A:$A,0)&amp;":N"&amp;MATCH(M89&amp;O89,Fort!$A:$A,0))),myConcat(INDIRECT("Fort!N"&amp;MATCH(N89&amp;"1",Fort!$A:$A,0)))),IFERROR(myConcat(INDIRECT("Fort!O"&amp;MATCH(M89&amp;"1",Fort!$A:$A,0)&amp;":O"&amp;MATCH(M89&amp;O89,Fort!$A:$A,0))),myConcat(INDIRECT("Fort!O"&amp;MATCH(N89&amp;"1",Fort!$A:$A,0))))),CHAR(10),"***水中要塞",CHAR(10),IF(R89="",IFERROR("|名称|建造費|工期|管理力|指揮官雇用|兵士雇用|食糧庫|守備隊倍率|防壁強度|"&amp;CHAR(10)&amp;IFERROR(myConcat(INDIRECT("Fort!N"&amp;MATCH(N89&amp;"1",Fort!$A:$A,0)&amp;":N"&amp;MATCH(N89&amp;P89,Fort!$A:$A,0))),myConcat(INDIRECT("Fort!N"&amp;MATCH(N89&amp;"1",Fort!$A:$A,0)))),"建造不可"),IFERROR("|名称|建造費|工期|管理力|指揮官雇用|兵士雇用|食糧庫|守備隊倍率|防壁強度|"&amp;CHAR(10)&amp;IFERROR(myConcat(INDIRECT("Fort!O"&amp;MATCH(N89&amp;"1",Fort!$A:$A,0)&amp;":O"&amp;MATCH(N89&amp;P89,Fort!$A:$A,0))),myConcat(INDIRECT("Fort!O"&amp;MATCH(N89&amp;"1",Fort!$A:$A,0)))),"建造不可")),CHAR(10),"***研究所と寺院",CHAR(10),"|設備|費用|特殊効果|",CHAR(10),"|研究所|",IF(S89&lt;&gt;500,"''"&amp;S89&amp;"''",S89),"|",T89,"|",CHAR(10),"|寺院|",IF(U89&lt;&gt;400,"''"&amp;U89&amp;"''",U89),"|",V89,"|",CHAR(10),"**魔法",CHAR(10),"***魔法資源",CHAR(10),"|魔法土地|",W89,"|",CHAR(10),"|宝石収入|",SUBSTITUTE(SUBSTITUTE(SUBSTITUTE(SUBSTITUTE(SUBSTITUTE(SUBSTITUTE(SUBSTITUTE(SUBSTITUTE(X89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Slave);"),"|",CHAR(10),"|特殊機能|",Y89,"|",CHAR(10),"***魔法技能",CHAR(10),"|名称|雇用|固定魔力|変動魔力|研究力|特殊能力|",CHAR(10),IFERROR(myConcat(INDIRECT("MagicSkill!AM"&amp;MATCH(A89&amp;" "&amp;B89&amp;" S",MagicSkill!$A:$A,0)&amp;":AM"&amp;MATCH(A89&amp;" "&amp;B89&amp;" E",MagicSkill!$A:$A,0))),myConcat(INDIRECT("MagicSkill!AM"&amp;MATCH(A89&amp;" "&amp;B89&amp;" S",MagicSkill!$A:$A,0)))),CHAR(10),"***固有呪文",CHAR(10),IFERROR(CHAR(10)&amp;"|領域|名称|主系統|副系統|消費|使用場面|簡易分類|"&amp;CHAR(10)&amp;IFERROR(myConcat(INDIRECT("NationalSpellWork!E"&amp;MATCH(A89&amp;" "&amp;B89&amp;" S",NationalSpellWork!$A:$A,0)&amp;":E"&amp;MATCH(A89&amp;" "&amp;B89&amp;" E",NationalSpellWork!$A:$A,0))),myConcat(INDIRECT("NationalSpellWork!E"&amp;MATCH(A89&amp;" "&amp;B89&amp;" S",NationalSpellWork!$A:$A,0)))),"なし"),CHAR(10),"***固有アイテム",CHAR(10),IFERROR(IFERROR(myConcat(INDIRECT("NationalItemWork!E"&amp;MATCH(A89&amp;" "&amp;B89&amp;" S",NationalItemWork!$A:$A,0)&amp;":E"&amp;MATCH(A89&amp;" "&amp;B89&amp;" E",NationalItemWork!$A:$A,0))),myConcat(INDIRECT("NationalItemWork!E"&amp;MATCH(A89&amp;" "&amp;B89&amp;" S",NationalItemWork!$A:$A,0)))),"なし"),CHAR(10),"**聖職",CHAR(10),"***支配圏特殊効果",CHAR(10),IF(I89&lt;&gt;"",I89,"なし"),CHAR(10),"***聖職者特殊能力",CHAR(10),IF(K89&lt;&gt;"",K89,"なし"),CHAR(10))</f>
        <v>#VALUE!</v>
      </c>
    </row>
    <row r="90" spans="1:29" x14ac:dyDescent="0.15">
      <c r="A90" t="s">
        <v>3027</v>
      </c>
      <c r="B90" t="s">
        <v>3055</v>
      </c>
      <c r="C90" t="s">
        <v>3056</v>
      </c>
      <c r="D90" t="s">
        <v>3095</v>
      </c>
      <c r="Z90" t="str">
        <f t="shared" si="5"/>
        <v>|BGCOLOR(#FDFDFD):[[&amp;ref(Gath.jpg,nolink,50x65,Gath, Last of the Giants);&gt;./Gath]]</v>
      </c>
      <c r="AA90" t="str">
        <f t="shared" ca="1" si="4"/>
        <v>|BGCOLOR(#FAEBD7):[[''Gath''&gt;./Gath]]</v>
      </c>
      <c r="AB90"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|BGCOLOR(#FAEBD7):[[''Utgård''&gt;./Utgard]]|BGCOLOR(#FAEBD7):[[''Bogarus''&gt;./Bogarus]]|BGCOLOR(#FAEBD7):[[''Patala''&gt;./Patala]]|BGCOLOR(#FAEBD7):[[''Gath''&gt;./Gath]]</v>
      </c>
      <c r="AC90" t="e">
        <f ca="1">CONCATENATE("*",B90,", ",C90,CHAR(10),E90,CHAR(10),"**国勢",CHAR(10),"|種族|",F90,"|",CHAR(10),"|経済|",G90,"|",CHAR(10),"|気候|",IF(H90&lt;&gt;"",REPT(SUBSTITUTE(SUBSTITUTE(LEFT(H90,4),"Heat","&amp;ref(Spell/S_Heat.jpg,nolink,25x25,Heat);"),"Cold","&amp;ref(Spell/S_Cold.jpg,nolink,25x25,Cold);"),RIGHT(H90,1)),""),"|",CHAR(10),"|祝福|",SUBSTITUTE(SUBSTITUTE(SUBSTITUTE(SUBSTITUTE(SUBSTITUTE(SUBSTITUTE(SUBSTITUTE(SUBSTITUTE(J90,"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90&amp;" "&amp;B90&amp;" 指揮官 S",Troops!$A:$A,0)&amp;":AJ"&amp;MATCH(A90&amp;" "&amp;B90&amp;" 指揮官 E",Troops!$A:$A,0))),myConcat(INDIRECT("Troops!AJ"&amp;MATCH(A90&amp;" "&amp;B90&amp;" 指揮官 S",Troops!$A:$A,0)))),CHAR(10),"***兵士",CHAR(10),"|名称|種別|コスト|&gt;|雇用条件|指揮枠|行軍|",CHAR(10),IFERROR(myConcat(INDIRECT("Troops!AJ"&amp;MATCH(A90&amp;" "&amp;B90&amp;" 兵士 S",Troops!$A:$A,0)&amp;":AJ"&amp;MATCH(A90&amp;" "&amp;B90&amp;" 兵士 E",Troops!$A:$A,0))),myConcat(INDIRECT("Troops!AJ"&amp;MATCH(A90&amp;" "&amp;B90&amp;" 指揮官 S",Troops!$A:$A,0)))),"**守備隊",CHAR(10),"|種別|指揮官|兵士|備考|",CHAR(10),IFERROR(myConcat(INDIRECT("Defence!H"&amp;MATCH(A90&amp;" "&amp;B90&amp;" S",Defence!$A:$A,0)&amp;":H"&amp;MATCH(A90&amp;" "&amp;B90&amp;" E",Defence!$A:$A,0))),myConcat(INDIRECT("Defence!H"&amp;MATCH(A90&amp;" "&amp;B90&amp;" S",Defence!$A:$A,0)))),CHAR(10),"**建造物",CHAR(10),"***首都要塞",CHAR(10),"|名称|管理力|指揮官雇用|兵士雇用|食糧庫|守備隊倍率|防壁強度|",CHAR(10),VLOOKUP(L90,Fort!$D:$M,10,FALSE),CHAR(10),"***陸上要塞",CHAR(10),"|名称|建造費|工期|管理力|指揮官雇用|兵士雇用|食糧庫|守備隊倍率|防壁強度|",CHAR(10),IF(R90="",IFERROR(myConcat(INDIRECT("Fort!N"&amp;MATCH(M90&amp;"1",Fort!$A:$A,0)&amp;":N"&amp;MATCH(M90&amp;O90,Fort!$A:$A,0))),myConcat(INDIRECT("Fort!N"&amp;MATCH(N90&amp;"1",Fort!$A:$A,0)))),IFERROR(myConcat(INDIRECT("Fort!O"&amp;MATCH(M90&amp;"1",Fort!$A:$A,0)&amp;":O"&amp;MATCH(M90&amp;O90,Fort!$A:$A,0))),myConcat(INDIRECT("Fort!O"&amp;MATCH(N90&amp;"1",Fort!$A:$A,0))))),CHAR(10),"***水中要塞",CHAR(10),IF(R90="",IFERROR("|名称|建造費|工期|管理力|指揮官雇用|兵士雇用|食糧庫|守備隊倍率|防壁強度|"&amp;CHAR(10)&amp;IFERROR(myConcat(INDIRECT("Fort!N"&amp;MATCH(N90&amp;"1",Fort!$A:$A,0)&amp;":N"&amp;MATCH(N90&amp;P90,Fort!$A:$A,0))),myConcat(INDIRECT("Fort!N"&amp;MATCH(N90&amp;"1",Fort!$A:$A,0)))),"建造不可"),IFERROR("|名称|建造費|工期|管理力|指揮官雇用|兵士雇用|食糧庫|守備隊倍率|防壁強度|"&amp;CHAR(10)&amp;IFERROR(myConcat(INDIRECT("Fort!O"&amp;MATCH(N90&amp;"1",Fort!$A:$A,0)&amp;":O"&amp;MATCH(N90&amp;P90,Fort!$A:$A,0))),myConcat(INDIRECT("Fort!O"&amp;MATCH(N90&amp;"1",Fort!$A:$A,0)))),"建造不可")),CHAR(10),"***研究所と寺院",CHAR(10),"|設備|費用|特殊効果|",CHAR(10),"|研究所|",IF(S90&lt;&gt;500,"''"&amp;S90&amp;"''",S90),"|",T90,"|",CHAR(10),"|寺院|",IF(U90&lt;&gt;400,"''"&amp;U90&amp;"''",U90),"|",V90,"|",CHAR(10),"**魔法",CHAR(10),"***魔法資源",CHAR(10),"|魔法土地|",W90,"|",CHAR(10),"|宝石収入|",SUBSTITUTE(SUBSTITUTE(SUBSTITUTE(SUBSTITUTE(SUBSTITUTE(SUBSTITUTE(SUBSTITUTE(SUBSTITUTE(X90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Slave);"),"|",CHAR(10),"|特殊機能|",Y90,"|",CHAR(10),"***魔法技能",CHAR(10),"|名称|雇用|固定魔力|変動魔力|研究力|特殊能力|",CHAR(10),IFERROR(myConcat(INDIRECT("MagicSkill!AM"&amp;MATCH(A90&amp;" "&amp;B90&amp;" S",MagicSkill!$A:$A,0)&amp;":AM"&amp;MATCH(A90&amp;" "&amp;B90&amp;" E",MagicSkill!$A:$A,0))),myConcat(INDIRECT("MagicSkill!AM"&amp;MATCH(A90&amp;" "&amp;B90&amp;" S",MagicSkill!$A:$A,0)))),CHAR(10),"***固有呪文",CHAR(10),IFERROR(CHAR(10)&amp;"|領域|名称|主系統|副系統|消費|使用場面|簡易分類|"&amp;CHAR(10)&amp;IFERROR(myConcat(INDIRECT("NationalSpellWork!E"&amp;MATCH(A90&amp;" "&amp;B90&amp;" S",NationalSpellWork!$A:$A,0)&amp;":E"&amp;MATCH(A90&amp;" "&amp;B90&amp;" E",NationalSpellWork!$A:$A,0))),myConcat(INDIRECT("NationalSpellWork!E"&amp;MATCH(A90&amp;" "&amp;B90&amp;" S",NationalSpellWork!$A:$A,0)))),"なし"),CHAR(10),"***固有アイテム",CHAR(10),IFERROR(IFERROR(myConcat(INDIRECT("NationalItemWork!E"&amp;MATCH(A90&amp;" "&amp;B90&amp;" S",NationalItemWork!$A:$A,0)&amp;":E"&amp;MATCH(A90&amp;" "&amp;B90&amp;" E",NationalItemWork!$A:$A,0))),myConcat(INDIRECT("NationalItemWork!E"&amp;MATCH(A90&amp;" "&amp;B90&amp;" S",NationalItemWork!$A:$A,0)))),"なし"),CHAR(10),"**聖職",CHAR(10),"***支配圏特殊効果",CHAR(10),IF(I90&lt;&gt;"",I90,"なし"),CHAR(10),"***聖職者特殊能力",CHAR(10),IF(K90&lt;&gt;"",K90,"なし"),CHAR(10))</f>
        <v>#VALUE!</v>
      </c>
    </row>
    <row r="91" spans="1:29" x14ac:dyDescent="0.15">
      <c r="A91" t="s">
        <v>3027</v>
      </c>
      <c r="B91" t="s">
        <v>3057</v>
      </c>
      <c r="C91" t="s">
        <v>3058</v>
      </c>
      <c r="D91" t="s">
        <v>3095</v>
      </c>
      <c r="Z91" t="str">
        <f t="shared" si="5"/>
        <v>|BGCOLOR(#FDFDFD):[[&amp;ref(Ragha.jpg,nolink,50x65,Ragha, Dual Kingdom);&gt;./Ragha]]</v>
      </c>
      <c r="AA91" t="str">
        <f t="shared" ca="1" si="4"/>
        <v xml:space="preserve">|BGCOLOR(#FAEBD7):[[''Ragha''&gt;./Ragha]]|
|BGCOLOR(#FDFDFD):[[&amp;ref(Utgard.jpg,nolink,50x65,Utgård, Well of Urd);&gt;./Utgard]]|BGCOLOR(#FDFDFD):[[&amp;ref(Bogarus.jpg,nolink,50x65,Bogarus, Age of Heroes);&gt;./Bogarus]]|BGCOLOR(#FDFDFD):[[&amp;ref(Patala.jpg,nolink,50x65,Patala, Reign of the Nagas);&gt;./Patala]]|BGCOLOR(#FDFDFD):[[&amp;ref(Gath.jpg,nolink,50x65,Gath, Last of the Giants);&gt;./Gath]]|BGCOLOR(#FDFDFD):[[&amp;ref(Ragha.jpg,nolink,50x65,Ragha, Dual Kingdom);&gt;./Ragha]]|
</v>
      </c>
      <c r="AB91" t="str">
        <f t="shared" ca="1" si="6"/>
        <v xml:space="preserve">|CENTER:130|CENTER:130|CENTER:130|CENTER:130|CENTER:130|c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|BGCOLOR(#FAEBD7):[[''Utgård''&gt;./Utgard]]|BGCOLOR(#FAEBD7):[[''Bogarus''&gt;./Bogarus]]|BGCOLOR(#FAEBD7):[[''Patala''&gt;./Patala]]|BGCOLOR(#FAEBD7):[[''Gath''&gt;./Gath]]|BGCOLOR(#FAEBD7):[[''Ragha''&gt;./Ragha]]|
|BGCOLOR(#FDFDFD):[[&amp;ref(Utgard.jpg,nolink,50x65,Utgård, Well of Urd);&gt;./Utgard]]|BGCOLOR(#FDFDFD):[[&amp;ref(Bogarus.jpg,nolink,50x65,Bogarus, Age of Heroes);&gt;./Bogarus]]|BGCOLOR(#FDFDFD):[[&amp;ref(Patala.jpg,nolink,50x65,Patala, Reign of the Nagas);&gt;./Patala]]|BGCOLOR(#FDFDFD):[[&amp;ref(Gath.jpg,nolink,50x65,Gath, Last of the Giants);&gt;./Gath]]|BGCOLOR(#FDFDFD):[[&amp;ref(Ragha.jpg,nolink,50x65,Ragha, Dual Kingdom);&gt;./Ragha]]|
</v>
      </c>
      <c r="AC91" t="e">
        <f ca="1">CONCATENATE("*",B91,", ",C91,CHAR(10),E91,CHAR(10),"**国勢",CHAR(10),"|種族|",F91,"|",CHAR(10),"|経済|",G91,"|",CHAR(10),"|気候|",IF(H91&lt;&gt;"",REPT(SUBSTITUTE(SUBSTITUTE(LEFT(H91,4),"Heat","&amp;ref(Spell/S_Heat.jpg,nolink,25x25,Heat);"),"Cold","&amp;ref(Spell/S_Cold.jpg,nolink,25x25,Cold);"),RIGHT(H91,1)),""),"|",CHAR(10),"|祝福|",SUBSTITUTE(SUBSTITUTE(SUBSTITUTE(SUBSTITUTE(SUBSTITUTE(SUBSTITUTE(SUBSTITUTE(SUBSTITUTE(J91,"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91&amp;" "&amp;B91&amp;" 指揮官 S",Troops!$A:$A,0)&amp;":AJ"&amp;MATCH(A91&amp;" "&amp;B91&amp;" 指揮官 E",Troops!$A:$A,0))),myConcat(INDIRECT("Troops!AJ"&amp;MATCH(A91&amp;" "&amp;B91&amp;" 指揮官 S",Troops!$A:$A,0)))),CHAR(10),"***兵士",CHAR(10),"|名称|種別|コスト|&gt;|雇用条件|指揮枠|行軍|",CHAR(10),IFERROR(myConcat(INDIRECT("Troops!AJ"&amp;MATCH(A91&amp;" "&amp;B91&amp;" 兵士 S",Troops!$A:$A,0)&amp;":AJ"&amp;MATCH(A91&amp;" "&amp;B91&amp;" 兵士 E",Troops!$A:$A,0))),myConcat(INDIRECT("Troops!AJ"&amp;MATCH(A91&amp;" "&amp;B91&amp;" 指揮官 S",Troops!$A:$A,0)))),"**守備隊",CHAR(10),"|種別|指揮官|兵士|備考|",CHAR(10),IFERROR(myConcat(INDIRECT("Defence!H"&amp;MATCH(A91&amp;" "&amp;B91&amp;" S",Defence!$A:$A,0)&amp;":H"&amp;MATCH(A91&amp;" "&amp;B91&amp;" E",Defence!$A:$A,0))),myConcat(INDIRECT("Defence!H"&amp;MATCH(A91&amp;" "&amp;B91&amp;" S",Defence!$A:$A,0)))),CHAR(10),"**建造物",CHAR(10),"***首都要塞",CHAR(10),"|名称|管理力|指揮官雇用|兵士雇用|食糧庫|守備隊倍率|防壁強度|",CHAR(10),VLOOKUP(L91,Fort!$D:$M,10,FALSE),CHAR(10),"***陸上要塞",CHAR(10),"|名称|建造費|工期|管理力|指揮官雇用|兵士雇用|食糧庫|守備隊倍率|防壁強度|",CHAR(10),IF(R91="",IFERROR(myConcat(INDIRECT("Fort!N"&amp;MATCH(M91&amp;"1",Fort!$A:$A,0)&amp;":N"&amp;MATCH(M91&amp;O91,Fort!$A:$A,0))),myConcat(INDIRECT("Fort!N"&amp;MATCH(N91&amp;"1",Fort!$A:$A,0)))),IFERROR(myConcat(INDIRECT("Fort!O"&amp;MATCH(M91&amp;"1",Fort!$A:$A,0)&amp;":O"&amp;MATCH(M91&amp;O91,Fort!$A:$A,0))),myConcat(INDIRECT("Fort!O"&amp;MATCH(N91&amp;"1",Fort!$A:$A,0))))),CHAR(10),"***水中要塞",CHAR(10),IF(R91="",IFERROR("|名称|建造費|工期|管理力|指揮官雇用|兵士雇用|食糧庫|守備隊倍率|防壁強度|"&amp;CHAR(10)&amp;IFERROR(myConcat(INDIRECT("Fort!N"&amp;MATCH(N91&amp;"1",Fort!$A:$A,0)&amp;":N"&amp;MATCH(N91&amp;P91,Fort!$A:$A,0))),myConcat(INDIRECT("Fort!N"&amp;MATCH(N91&amp;"1",Fort!$A:$A,0)))),"建造不可"),IFERROR("|名称|建造費|工期|管理力|指揮官雇用|兵士雇用|食糧庫|守備隊倍率|防壁強度|"&amp;CHAR(10)&amp;IFERROR(myConcat(INDIRECT("Fort!O"&amp;MATCH(N91&amp;"1",Fort!$A:$A,0)&amp;":O"&amp;MATCH(N91&amp;P91,Fort!$A:$A,0))),myConcat(INDIRECT("Fort!O"&amp;MATCH(N91&amp;"1",Fort!$A:$A,0)))),"建造不可")),CHAR(10),"***研究所と寺院",CHAR(10),"|設備|費用|特殊効果|",CHAR(10),"|研究所|",IF(S91&lt;&gt;500,"''"&amp;S91&amp;"''",S91),"|",T91,"|",CHAR(10),"|寺院|",IF(U91&lt;&gt;400,"''"&amp;U91&amp;"''",U91),"|",V91,"|",CHAR(10),"**魔法",CHAR(10),"***魔法資源",CHAR(10),"|魔法土地|",W91,"|",CHAR(10),"|宝石収入|",SUBSTITUTE(SUBSTITUTE(SUBSTITUTE(SUBSTITUTE(SUBSTITUTE(SUBSTITUTE(SUBSTITUTE(SUBSTITUTE(X91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Slave);"),"|",CHAR(10),"|特殊機能|",Y91,"|",CHAR(10),"***魔法技能",CHAR(10),"|名称|雇用|固定魔力|変動魔力|研究力|特殊能力|",CHAR(10),IFERROR(myConcat(INDIRECT("MagicSkill!AM"&amp;MATCH(A91&amp;" "&amp;B91&amp;" S",MagicSkill!$A:$A,0)&amp;":AM"&amp;MATCH(A91&amp;" "&amp;B91&amp;" E",MagicSkill!$A:$A,0))),myConcat(INDIRECT("MagicSkill!AM"&amp;MATCH(A91&amp;" "&amp;B91&amp;" S",MagicSkill!$A:$A,0)))),CHAR(10),"***固有呪文",CHAR(10),IFERROR(CHAR(10)&amp;"|領域|名称|主系統|副系統|消費|使用場面|簡易分類|"&amp;CHAR(10)&amp;IFERROR(myConcat(INDIRECT("NationalSpellWork!E"&amp;MATCH(A91&amp;" "&amp;B91&amp;" S",NationalSpellWork!$A:$A,0)&amp;":E"&amp;MATCH(A91&amp;" "&amp;B91&amp;" E",NationalSpellWork!$A:$A,0))),myConcat(INDIRECT("NationalSpellWork!E"&amp;MATCH(A91&amp;" "&amp;B91&amp;" S",NationalSpellWork!$A:$A,0)))),"なし"),CHAR(10),"***固有アイテム",CHAR(10),IFERROR(IFERROR(myConcat(INDIRECT("NationalItemWork!E"&amp;MATCH(A91&amp;" "&amp;B91&amp;" S",NationalItemWork!$A:$A,0)&amp;":E"&amp;MATCH(A91&amp;" "&amp;B91&amp;" E",NationalItemWork!$A:$A,0))),myConcat(INDIRECT("NationalItemWork!E"&amp;MATCH(A91&amp;" "&amp;B91&amp;" S",NationalItemWork!$A:$A,0)))),"なし"),CHAR(10),"**聖職",CHAR(10),"***支配圏特殊効果",CHAR(10),IF(I91&lt;&gt;"",I91,"なし"),CHAR(10),"***聖職者特殊能力",CHAR(10),IF(K91&lt;&gt;"",K91,"なし"),CHAR(10))</f>
        <v>#VALUE!</v>
      </c>
    </row>
    <row r="92" spans="1:29" x14ac:dyDescent="0.15">
      <c r="A92" t="s">
        <v>3027</v>
      </c>
      <c r="B92" t="s">
        <v>3059</v>
      </c>
      <c r="C92" t="s">
        <v>3060</v>
      </c>
      <c r="D92" t="s">
        <v>3095</v>
      </c>
      <c r="Z92" t="str">
        <f t="shared" si="5"/>
        <v>|BGCOLOR(#FDFDFD):[[&amp;ref(Xibalba.jpg,nolink,50x65,Xibalba, Return of the Zotz);&gt;./Xibalba]]</v>
      </c>
      <c r="AA92" t="str">
        <f t="shared" ca="1" si="4"/>
        <v>|BGCOLOR(#FAEBD7):[[''Xibalba''&gt;./Xibalba]]</v>
      </c>
      <c r="AB92"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|BGCOLOR(#FAEBD7):[[''Utgård''&gt;./Utgard]]|BGCOLOR(#FAEBD7):[[''Bogarus''&gt;./Bogarus]]|BGCOLOR(#FAEBD7):[[''Patala''&gt;./Patala]]|BGCOLOR(#FAEBD7):[[''Gath''&gt;./Gath]]|BGCOLOR(#FAEBD7):[[''Ragha''&gt;./Ragha]]|
|BGCOLOR(#FDFDFD):[[&amp;ref(Utgard.jpg,nolink,50x65,Utgård, Well of Urd);&gt;./Utgard]]|BGCOLOR(#FDFDFD):[[&amp;ref(Bogarus.jpg,nolink,50x65,Bogarus, Age of Heroes);&gt;./Bogarus]]|BGCOLOR(#FDFDFD):[[&amp;ref(Patala.jpg,nolink,50x65,Patala, Reign of the Nagas);&gt;./Patala]]|BGCOLOR(#FDFDFD):[[&amp;ref(Gath.jpg,nolink,50x65,Gath, Last of the Giants);&gt;./Gath]]|BGCOLOR(#FDFDFD):[[&amp;ref(Ragha.jpg,nolink,50x65,Ragha, Dual Kingdom);&gt;./Ragha]]|
|BGCOLOR(#FAEBD7):[[''Xibalba''&gt;./Xibalba]]</v>
      </c>
      <c r="AC92" t="e">
        <f ca="1">CONCATENATE("*",B92,", ",C92,CHAR(10),E92,CHAR(10),"**国勢",CHAR(10),"|種族|",F92,"|",CHAR(10),"|経済|",G92,"|",CHAR(10),"|気候|",IF(H92&lt;&gt;"",REPT(SUBSTITUTE(SUBSTITUTE(LEFT(H92,4),"Heat","&amp;ref(Spell/S_Heat.jpg,nolink,25x25,Heat);"),"Cold","&amp;ref(Spell/S_Cold.jpg,nolink,25x25,Cold);"),RIGHT(H92,1)),""),"|",CHAR(10),"|祝福|",SUBSTITUTE(SUBSTITUTE(SUBSTITUTE(SUBSTITUTE(SUBSTITUTE(SUBSTITUTE(SUBSTITUTE(SUBSTITUTE(J92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92&amp;" "&amp;B92&amp;" 指揮官 S",Troops!$A:$A,0)&amp;":AJ"&amp;MATCH(A92&amp;" "&amp;B92&amp;" 指揮官 E",Troops!$A:$A,0))),myConcat(INDIRECT("Troops!AJ"&amp;MATCH(A92&amp;" "&amp;B92&amp;" 指揮官 S",Troops!$A:$A,0)))),CHAR(10),"***兵士",CHAR(10),"|名称|種別|コスト|&gt;|雇用条件|指揮枠|行軍|",CHAR(10),IFERROR(myConcat(INDIRECT("Troops!AJ"&amp;MATCH(A92&amp;" "&amp;B92&amp;" 兵士 S",Troops!$A:$A,0)&amp;":AJ"&amp;MATCH(A92&amp;" "&amp;B92&amp;" 兵士 E",Troops!$A:$A,0))),myConcat(INDIRECT("Troops!AJ"&amp;MATCH(A92&amp;" "&amp;B92&amp;" 指揮官 S",Troops!$A:$A,0)))),"**守備隊",CHAR(10),"|種別|指揮官|兵士|備考|",CHAR(10),IFERROR(myConcat(INDIRECT("Defence!H"&amp;MATCH(A92&amp;" "&amp;B92&amp;" S",Defence!$A:$A,0)&amp;":H"&amp;MATCH(A92&amp;" "&amp;B92&amp;" E",Defence!$A:$A,0))),myConcat(INDIRECT("Defence!H"&amp;MATCH(A92&amp;" "&amp;B92&amp;" S",Defence!$A:$A,0)))),CHAR(10),"**建造物",CHAR(10),"***首都要塞",CHAR(10),"|名称|管理力|指揮官雇用|兵士雇用|食糧庫|守備隊倍率|防壁強度|",CHAR(10),VLOOKUP(L92,Fort!$D:$M,10,FALSE),CHAR(10),"***陸上要塞",CHAR(10),"|名称|建造費|工期|管理力|指揮官雇用|兵士雇用|食糧庫|守備隊倍率|防壁強度|",CHAR(10),IF(R92="",IFERROR(myConcat(INDIRECT("Fort!N"&amp;MATCH(M92&amp;"1",Fort!$A:$A,0)&amp;":N"&amp;MATCH(M92&amp;O92,Fort!$A:$A,0))),myConcat(INDIRECT("Fort!N"&amp;MATCH(N92&amp;"1",Fort!$A:$A,0)))),IFERROR(myConcat(INDIRECT("Fort!O"&amp;MATCH(M92&amp;"1",Fort!$A:$A,0)&amp;":O"&amp;MATCH(M92&amp;O92,Fort!$A:$A,0))),myConcat(INDIRECT("Fort!O"&amp;MATCH(N92&amp;"1",Fort!$A:$A,0))))),CHAR(10),"***水中要塞",CHAR(10),IF(R92="",IFERROR("|名称|建造費|工期|管理力|指揮官雇用|兵士雇用|食糧庫|守備隊倍率|防壁強度|"&amp;CHAR(10)&amp;IFERROR(myConcat(INDIRECT("Fort!N"&amp;MATCH(N92&amp;"1",Fort!$A:$A,0)&amp;":N"&amp;MATCH(N92&amp;P92,Fort!$A:$A,0))),myConcat(INDIRECT("Fort!N"&amp;MATCH(N92&amp;"1",Fort!$A:$A,0)))),"建造不可"),IFERROR("|名称|建造費|工期|管理力|指揮官雇用|兵士雇用|食糧庫|守備隊倍率|防壁強度|"&amp;CHAR(10)&amp;IFERROR(myConcat(INDIRECT("Fort!O"&amp;MATCH(N92&amp;"1",Fort!$A:$A,0)&amp;":O"&amp;MATCH(N92&amp;P92,Fort!$A:$A,0))),myConcat(INDIRECT("Fort!O"&amp;MATCH(N92&amp;"1",Fort!$A:$A,0)))),"建造不可")),CHAR(10),"***研究所と寺院",CHAR(10),"|設備|費用|特殊効果|",CHAR(10),"|研究所|",IF(S92&lt;&gt;500,"''"&amp;S92&amp;"''",S92),"|",T92,"|",CHAR(10),"|寺院|",IF(U92&lt;&gt;400,"''"&amp;U92&amp;"''",U92),"|",V92,"|",CHAR(10),"**魔法",CHAR(10),"***魔法資源",CHAR(10),"|魔法土地|",W92,"|",CHAR(10),"|宝石収入|",SUBSTITUTE(SUBSTITUTE(SUBSTITUTE(SUBSTITUTE(SUBSTITUTE(SUBSTITUTE(SUBSTITUTE(SUBSTITUTE(X92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Slave);"),"|",CHAR(10),"|特殊機能|",Y92,"|",CHAR(10),"***魔法技能",CHAR(10),"|名称|雇用|固定魔力|変動魔力|研究力|特殊能力|",CHAR(10),IFERROR(myConcat(INDIRECT("MagicSkill!AM"&amp;MATCH(A92&amp;" "&amp;B92&amp;" S",MagicSkill!$A:$A,0)&amp;":AM"&amp;MATCH(A92&amp;" "&amp;B92&amp;" E",MagicSkill!$A:$A,0))),myConcat(INDIRECT("MagicSkill!AM"&amp;MATCH(A92&amp;" "&amp;B92&amp;" S",MagicSkill!$A:$A,0)))),CHAR(10),"***固有呪文",CHAR(10),IFERROR(CHAR(10)&amp;"|領域|名称|主系統|副系統|消費|使用場面|簡易分類|"&amp;CHAR(10)&amp;IFERROR(myConcat(INDIRECT("NationalSpellWork!E"&amp;MATCH(A92&amp;" "&amp;B92&amp;" S",NationalSpellWork!$A:$A,0)&amp;":E"&amp;MATCH(A92&amp;" "&amp;B92&amp;" E",NationalSpellWork!$A:$A,0))),myConcat(INDIRECT("NationalSpellWork!E"&amp;MATCH(A92&amp;" "&amp;B92&amp;" S",NationalSpellWork!$A:$A,0)))),"なし"),CHAR(10),"***固有アイテム",CHAR(10),IFERROR(IFERROR(myConcat(INDIRECT("NationalItemWork!E"&amp;MATCH(A92&amp;" "&amp;B92&amp;" S",NationalItemWork!$A:$A,0)&amp;":E"&amp;MATCH(A92&amp;" "&amp;B92&amp;" E",NationalItemWork!$A:$A,0))),myConcat(INDIRECT("NationalItemWork!E"&amp;MATCH(A92&amp;" "&amp;B92&amp;" S",NationalItemWork!$A:$A,0)))),"なし"),CHAR(10),"**聖職",CHAR(10),"***支配圏特殊効果",CHAR(10),IF(I92&lt;&gt;"",I92,"なし"),CHAR(10),"***聖職者特殊能力",CHAR(10),IF(K92&lt;&gt;"",K92,"なし"),CHAR(10))</f>
        <v>#VALUE!</v>
      </c>
    </row>
    <row r="93" spans="1:29" x14ac:dyDescent="0.15">
      <c r="A93" t="s">
        <v>3027</v>
      </c>
      <c r="B93" t="s">
        <v>3061</v>
      </c>
      <c r="C93" t="s">
        <v>3062</v>
      </c>
      <c r="D93" t="s">
        <v>3095</v>
      </c>
      <c r="Z93" t="str">
        <f t="shared" si="5"/>
        <v>|BGCOLOR(#FDFDFD):[[&amp;ref(Atlantis.jpg,nolink,50x65,Atlantis, Frozen Sea);&gt;./Atlantis]]</v>
      </c>
      <c r="AA93" t="str">
        <f t="shared" ca="1" si="4"/>
        <v>|BGCOLOR(#FAEBD7):[[''Atlantis''&gt;./Atlantis]]</v>
      </c>
      <c r="AB93"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|BGCOLOR(#FAEBD7):[[''Utgård''&gt;./Utgard]]|BGCOLOR(#FAEBD7):[[''Bogarus''&gt;./Bogarus]]|BGCOLOR(#FAEBD7):[[''Patala''&gt;./Patala]]|BGCOLOR(#FAEBD7):[[''Gath''&gt;./Gath]]|BGCOLOR(#FAEBD7):[[''Ragha''&gt;./Ragha]]|
|BGCOLOR(#FDFDFD):[[&amp;ref(Utgard.jpg,nolink,50x65,Utgård, Well of Urd);&gt;./Utgard]]|BGCOLOR(#FDFDFD):[[&amp;ref(Bogarus.jpg,nolink,50x65,Bogarus, Age of Heroes);&gt;./Bogarus]]|BGCOLOR(#FDFDFD):[[&amp;ref(Patala.jpg,nolink,50x65,Patala, Reign of the Nagas);&gt;./Patala]]|BGCOLOR(#FDFDFD):[[&amp;ref(Gath.jpg,nolink,50x65,Gath, Last of the Giants);&gt;./Gath]]|BGCOLOR(#FDFDFD):[[&amp;ref(Ragha.jpg,nolink,50x65,Ragha, Dual Kingdom);&gt;./Ragha]]|
|BGCOLOR(#FAEBD7):[[''Xibalba''&gt;./Xibalba]]|BGCOLOR(#FAEBD7):[[''Atlantis''&gt;./Atlantis]]</v>
      </c>
      <c r="AC93" t="e">
        <f ca="1">CONCATENATE("*",B93,", ",C93,CHAR(10),E93,CHAR(10),"**国勢",CHAR(10),"|種族|",F93,"|",CHAR(10),"|経済|",G93,"|",CHAR(10),"|気候|",IF(H93&lt;&gt;"",REPT(SUBSTITUTE(SUBSTITUTE(LEFT(H93,4),"Heat","&amp;ref(Spell/S_Heat.jpg,nolink,25x25,Heat);"),"Cold","&amp;ref(Spell/S_Cold.jpg,nolink,25x25,Cold);"),RIGHT(H93,1)),""),"|",CHAR(10),"|祝福|",SUBSTITUTE(SUBSTITUTE(SUBSTITUTE(SUBSTITUTE(SUBSTITUTE(SUBSTITUTE(SUBSTITUTE(SUBSTITUTE(J93,"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93&amp;" "&amp;B93&amp;" 指揮官 S",Troops!$A:$A,0)&amp;":AJ"&amp;MATCH(A93&amp;" "&amp;B93&amp;" 指揮官 E",Troops!$A:$A,0))),myConcat(INDIRECT("Troops!AJ"&amp;MATCH(A93&amp;" "&amp;B93&amp;" 指揮官 S",Troops!$A:$A,0)))),CHAR(10),"***兵士",CHAR(10),"|名称|種別|コスト|&gt;|雇用条件|指揮枠|行軍|",CHAR(10),IFERROR(myConcat(INDIRECT("Troops!AJ"&amp;MATCH(A93&amp;" "&amp;B93&amp;" 兵士 S",Troops!$A:$A,0)&amp;":AJ"&amp;MATCH(A93&amp;" "&amp;B93&amp;" 兵士 E",Troops!$A:$A,0))),myConcat(INDIRECT("Troops!AJ"&amp;MATCH(A93&amp;" "&amp;B93&amp;" 指揮官 S",Troops!$A:$A,0)))),"**守備隊",CHAR(10),"|種別|指揮官|兵士|備考|",CHAR(10),IFERROR(myConcat(INDIRECT("Defence!H"&amp;MATCH(A93&amp;" "&amp;B93&amp;" S",Defence!$A:$A,0)&amp;":H"&amp;MATCH(A93&amp;" "&amp;B93&amp;" E",Defence!$A:$A,0))),myConcat(INDIRECT("Defence!H"&amp;MATCH(A93&amp;" "&amp;B93&amp;" S",Defence!$A:$A,0)))),CHAR(10),"**建造物",CHAR(10),"***首都要塞",CHAR(10),"|名称|管理力|指揮官雇用|兵士雇用|食糧庫|守備隊倍率|防壁強度|",CHAR(10),VLOOKUP(L93,Fort!$D:$M,10,FALSE),CHAR(10),"***陸上要塞",CHAR(10),"|名称|建造費|工期|管理力|指揮官雇用|兵士雇用|食糧庫|守備隊倍率|防壁強度|",CHAR(10),IF(R93="",IFERROR(myConcat(INDIRECT("Fort!N"&amp;MATCH(M93&amp;"1",Fort!$A:$A,0)&amp;":N"&amp;MATCH(M93&amp;O93,Fort!$A:$A,0))),myConcat(INDIRECT("Fort!N"&amp;MATCH(N93&amp;"1",Fort!$A:$A,0)))),IFERROR(myConcat(INDIRECT("Fort!O"&amp;MATCH(M93&amp;"1",Fort!$A:$A,0)&amp;":O"&amp;MATCH(M93&amp;O93,Fort!$A:$A,0))),myConcat(INDIRECT("Fort!O"&amp;MATCH(N93&amp;"1",Fort!$A:$A,0))))),CHAR(10),"***水中要塞",CHAR(10),IF(R93="",IFERROR("|名称|建造費|工期|管理力|指揮官雇用|兵士雇用|食糧庫|守備隊倍率|防壁強度|"&amp;CHAR(10)&amp;IFERROR(myConcat(INDIRECT("Fort!N"&amp;MATCH(N93&amp;"1",Fort!$A:$A,0)&amp;":N"&amp;MATCH(N93&amp;P93,Fort!$A:$A,0))),myConcat(INDIRECT("Fort!N"&amp;MATCH(N93&amp;"1",Fort!$A:$A,0)))),"建造不可"),IFERROR("|名称|建造費|工期|管理力|指揮官雇用|兵士雇用|食糧庫|守備隊倍率|防壁強度|"&amp;CHAR(10)&amp;IFERROR(myConcat(INDIRECT("Fort!O"&amp;MATCH(N93&amp;"1",Fort!$A:$A,0)&amp;":O"&amp;MATCH(N93&amp;P93,Fort!$A:$A,0))),myConcat(INDIRECT("Fort!O"&amp;MATCH(N93&amp;"1",Fort!$A:$A,0)))),"建造不可")),CHAR(10),"***研究所と寺院",CHAR(10),"|設備|費用|特殊効果|",CHAR(10),"|研究所|",IF(S93&lt;&gt;500,"''"&amp;S93&amp;"''",S93),"|",T93,"|",CHAR(10),"|寺院|",IF(U93&lt;&gt;400,"''"&amp;U93&amp;"''",U93),"|",V93,"|",CHAR(10),"**魔法",CHAR(10),"***魔法資源",CHAR(10),"|魔法土地|",W93,"|",CHAR(10),"|宝石収入|",SUBSTITUTE(SUBSTITUTE(SUBSTITUTE(SUBSTITUTE(SUBSTITUTE(SUBSTITUTE(SUBSTITUTE(SUBSTITUTE(X93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Slave);"),"|",CHAR(10),"|特殊機能|",Y93,"|",CHAR(10),"***魔法技能",CHAR(10),"|名称|雇用|固定魔力|変動魔力|研究力|特殊能力|",CHAR(10),IFERROR(myConcat(INDIRECT("MagicSkill!AM"&amp;MATCH(A93&amp;" "&amp;B93&amp;" S",MagicSkill!$A:$A,0)&amp;":AM"&amp;MATCH(A93&amp;" "&amp;B93&amp;" E",MagicSkill!$A:$A,0))),myConcat(INDIRECT("MagicSkill!AM"&amp;MATCH(A93&amp;" "&amp;B93&amp;" S",MagicSkill!$A:$A,0)))),CHAR(10),"***固有呪文",CHAR(10),IFERROR(CHAR(10)&amp;"|領域|名称|主系統|副系統|消費|使用場面|簡易分類|"&amp;CHAR(10)&amp;IFERROR(myConcat(INDIRECT("NationalSpellWork!E"&amp;MATCH(A93&amp;" "&amp;B93&amp;" S",NationalSpellWork!$A:$A,0)&amp;":E"&amp;MATCH(A93&amp;" "&amp;B93&amp;" E",NationalSpellWork!$A:$A,0))),myConcat(INDIRECT("NationalSpellWork!E"&amp;MATCH(A93&amp;" "&amp;B93&amp;" S",NationalSpellWork!$A:$A,0)))),"なし"),CHAR(10),"***固有アイテム",CHAR(10),IFERROR(IFERROR(myConcat(INDIRECT("NationalItemWork!E"&amp;MATCH(A93&amp;" "&amp;B93&amp;" S",NationalItemWork!$A:$A,0)&amp;":E"&amp;MATCH(A93&amp;" "&amp;B93&amp;" E",NationalItemWork!$A:$A,0))),myConcat(INDIRECT("NationalItemWork!E"&amp;MATCH(A93&amp;" "&amp;B93&amp;" S",NationalItemWork!$A:$A,0)))),"なし"),CHAR(10),"**聖職",CHAR(10),"***支配圏特殊効果",CHAR(10),IF(I93&lt;&gt;"",I93,"なし"),CHAR(10),"***聖職者特殊能力",CHAR(10),IF(K93&lt;&gt;"",K93,"なし"),CHAR(10))</f>
        <v>#VALUE!</v>
      </c>
    </row>
    <row r="94" spans="1:29" x14ac:dyDescent="0.15">
      <c r="A94" t="s">
        <v>3027</v>
      </c>
      <c r="B94" t="s">
        <v>3016</v>
      </c>
      <c r="C94" t="s">
        <v>3063</v>
      </c>
      <c r="D94" t="s">
        <v>3093</v>
      </c>
      <c r="Z94" t="str">
        <f t="shared" si="5"/>
        <v>|BGCOLOR(#FDFDFD):[[&amp;ref(R'lyeh.jpg,nolink,50x65,R'lyeh, Dreamlands);&gt;./R'lyeh]]</v>
      </c>
      <c r="AA94" t="str">
        <f t="shared" ca="1" si="4"/>
        <v>|BGCOLOR(#F0F8FF):[[''R'lyeh''&gt;./R'lyeh]]</v>
      </c>
      <c r="AB94"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|BGCOLOR(#FAEBD7):[[''Utgård''&gt;./Utgard]]|BGCOLOR(#FAEBD7):[[''Bogarus''&gt;./Bogarus]]|BGCOLOR(#FAEBD7):[[''Patala''&gt;./Patala]]|BGCOLOR(#FAEBD7):[[''Gath''&gt;./Gath]]|BGCOLOR(#FAEBD7):[[''Ragha''&gt;./Ragha]]|
|BGCOLOR(#FDFDFD):[[&amp;ref(Utgard.jpg,nolink,50x65,Utgård, Well of Urd);&gt;./Utgard]]|BGCOLOR(#FDFDFD):[[&amp;ref(Bogarus.jpg,nolink,50x65,Bogarus, Age of Heroes);&gt;./Bogarus]]|BGCOLOR(#FDFDFD):[[&amp;ref(Patala.jpg,nolink,50x65,Patala, Reign of the Nagas);&gt;./Patala]]|BGCOLOR(#FDFDFD):[[&amp;ref(Gath.jpg,nolink,50x65,Gath, Last of the Giants);&gt;./Gath]]|BGCOLOR(#FDFDFD):[[&amp;ref(Ragha.jpg,nolink,50x65,Ragha, Dual Kingdom);&gt;./Ragha]]|
|BGCOLOR(#FAEBD7):[[''Xibalba''&gt;./Xibalba]]|BGCOLOR(#FAEBD7):[[''Atlantis''&gt;./Atlantis]]|BGCOLOR(#F0F8FF):[[''R'lyeh''&gt;./R'lyeh]]</v>
      </c>
      <c r="AC94" t="e">
        <f ca="1">CONCATENATE("*",B94,", ",C94,CHAR(10),E94,CHAR(10),"**国勢",CHAR(10),"|種族|",F94,"|",CHAR(10),"|経済|",G94,"|",CHAR(10),"|気候|",IF(H94&lt;&gt;"",REPT(SUBSTITUTE(SUBSTITUTE(LEFT(H94,4),"Heat","&amp;ref(Spell/S_Heat.jpg,nolink,25x25,Heat);"),"Cold","&amp;ref(Spell/S_Cold.jpg,nolink,25x25,Cold);"),RIGHT(H94,1)),""),"|",CHAR(10),"|祝福|",SUBSTITUTE(SUBSTITUTE(SUBSTITUTE(SUBSTITUTE(SUBSTITUTE(SUBSTITUTE(SUBSTITUTE(SUBSTITUTE(J94,"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94&amp;" "&amp;B94&amp;" 指揮官 S",Troops!$A:$A,0)&amp;":AJ"&amp;MATCH(A94&amp;" "&amp;B94&amp;" 指揮官 E",Troops!$A:$A,0))),myConcat(INDIRECT("Troops!AJ"&amp;MATCH(A94&amp;" "&amp;B94&amp;" 指揮官 S",Troops!$A:$A,0)))),CHAR(10),"***兵士",CHAR(10),"|名称|種別|コスト|&gt;|雇用条件|指揮枠|行軍|",CHAR(10),IFERROR(myConcat(INDIRECT("Troops!AJ"&amp;MATCH(A94&amp;" "&amp;B94&amp;" 兵士 S",Troops!$A:$A,0)&amp;":AJ"&amp;MATCH(A94&amp;" "&amp;B94&amp;" 兵士 E",Troops!$A:$A,0))),myConcat(INDIRECT("Troops!AJ"&amp;MATCH(A94&amp;" "&amp;B94&amp;" 指揮官 S",Troops!$A:$A,0)))),"**守備隊",CHAR(10),"|種別|指揮官|兵士|備考|",CHAR(10),IFERROR(myConcat(INDIRECT("Defence!H"&amp;MATCH(A94&amp;" "&amp;B94&amp;" S",Defence!$A:$A,0)&amp;":H"&amp;MATCH(A94&amp;" "&amp;B94&amp;" E",Defence!$A:$A,0))),myConcat(INDIRECT("Defence!H"&amp;MATCH(A94&amp;" "&amp;B94&amp;" S",Defence!$A:$A,0)))),CHAR(10),"**建造物",CHAR(10),"***首都要塞",CHAR(10),"|名称|管理力|指揮官雇用|兵士雇用|食糧庫|守備隊倍率|防壁強度|",CHAR(10),VLOOKUP(L94,Fort!$D:$M,10,FALSE),CHAR(10),"***陸上要塞",CHAR(10),"|名称|建造費|工期|管理力|指揮官雇用|兵士雇用|食糧庫|守備隊倍率|防壁強度|",CHAR(10),IF(R94="",IFERROR(myConcat(INDIRECT("Fort!N"&amp;MATCH(M94&amp;"1",Fort!$A:$A,0)&amp;":N"&amp;MATCH(M94&amp;O94,Fort!$A:$A,0))),myConcat(INDIRECT("Fort!N"&amp;MATCH(N94&amp;"1",Fort!$A:$A,0)))),IFERROR(myConcat(INDIRECT("Fort!O"&amp;MATCH(M94&amp;"1",Fort!$A:$A,0)&amp;":O"&amp;MATCH(M94&amp;O94,Fort!$A:$A,0))),myConcat(INDIRECT("Fort!O"&amp;MATCH(N94&amp;"1",Fort!$A:$A,0))))),CHAR(10),"***水中要塞",CHAR(10),IF(R94="",IFERROR("|名称|建造費|工期|管理力|指揮官雇用|兵士雇用|食糧庫|守備隊倍率|防壁強度|"&amp;CHAR(10)&amp;IFERROR(myConcat(INDIRECT("Fort!N"&amp;MATCH(N94&amp;"1",Fort!$A:$A,0)&amp;":N"&amp;MATCH(N94&amp;P94,Fort!$A:$A,0))),myConcat(INDIRECT("Fort!N"&amp;MATCH(N94&amp;"1",Fort!$A:$A,0)))),"建造不可"),IFERROR("|名称|建造費|工期|管理力|指揮官雇用|兵士雇用|食糧庫|守備隊倍率|防壁強度|"&amp;CHAR(10)&amp;IFERROR(myConcat(INDIRECT("Fort!O"&amp;MATCH(N94&amp;"1",Fort!$A:$A,0)&amp;":O"&amp;MATCH(N94&amp;P94,Fort!$A:$A,0))),myConcat(INDIRECT("Fort!O"&amp;MATCH(N94&amp;"1",Fort!$A:$A,0)))),"建造不可")),CHAR(10),"***研究所と寺院",CHAR(10),"|設備|費用|特殊効果|",CHAR(10),"|研究所|",IF(S94&lt;&gt;500,"''"&amp;S94&amp;"''",S94),"|",T94,"|",CHAR(10),"|寺院|",IF(U94&lt;&gt;400,"''"&amp;U94&amp;"''",U94),"|",V94,"|",CHAR(10),"**魔法",CHAR(10),"***魔法資源",CHAR(10),"|魔法土地|",W94,"|",CHAR(10),"|宝石収入|",SUBSTITUTE(SUBSTITUTE(SUBSTITUTE(SUBSTITUTE(SUBSTITUTE(SUBSTITUTE(SUBSTITUTE(SUBSTITUTE(X94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Slave);"),"|",CHAR(10),"|特殊機能|",Y94,"|",CHAR(10),"***魔法技能",CHAR(10),"|名称|雇用|固定魔力|変動魔力|研究力|特殊能力|",CHAR(10),IFERROR(myConcat(INDIRECT("MagicSkill!AM"&amp;MATCH(A94&amp;" "&amp;B94&amp;" S",MagicSkill!$A:$A,0)&amp;":AM"&amp;MATCH(A94&amp;" "&amp;B94&amp;" E",MagicSkill!$A:$A,0))),myConcat(INDIRECT("MagicSkill!AM"&amp;MATCH(A94&amp;" "&amp;B94&amp;" S",MagicSkill!$A:$A,0)))),CHAR(10),"***固有呪文",CHAR(10),IFERROR(CHAR(10)&amp;"|領域|名称|主系統|副系統|消費|使用場面|簡易分類|"&amp;CHAR(10)&amp;IFERROR(myConcat(INDIRECT("NationalSpellWork!E"&amp;MATCH(A94&amp;" "&amp;B94&amp;" S",NationalSpellWork!$A:$A,0)&amp;":E"&amp;MATCH(A94&amp;" "&amp;B94&amp;" E",NationalSpellWork!$A:$A,0))),myConcat(INDIRECT("NationalSpellWork!E"&amp;MATCH(A94&amp;" "&amp;B94&amp;" S",NationalSpellWork!$A:$A,0)))),"なし"),CHAR(10),"***固有アイテム",CHAR(10),IFERROR(IFERROR(myConcat(INDIRECT("NationalItemWork!E"&amp;MATCH(A94&amp;" "&amp;B94&amp;" S",NationalItemWork!$A:$A,0)&amp;":E"&amp;MATCH(A94&amp;" "&amp;B94&amp;" E",NationalItemWork!$A:$A,0))),myConcat(INDIRECT("NationalItemWork!E"&amp;MATCH(A94&amp;" "&amp;B94&amp;" S",NationalItemWork!$A:$A,0)))),"なし"),CHAR(10),"**聖職",CHAR(10),"***支配圏特殊効果",CHAR(10),IF(I94&lt;&gt;"",I94,"なし"),CHAR(10),"***聖職者特殊能力",CHAR(10),IF(K94&lt;&gt;"",K94,"なし"),CHAR(10))</f>
        <v>#VALUE!</v>
      </c>
    </row>
    <row r="95" spans="1:29" x14ac:dyDescent="0.15">
      <c r="A95" t="s">
        <v>3027</v>
      </c>
      <c r="B95" t="s">
        <v>3064</v>
      </c>
      <c r="C95" t="s">
        <v>3065</v>
      </c>
      <c r="D95" t="s">
        <v>3096</v>
      </c>
      <c r="Z95" t="str">
        <f t="shared" si="5"/>
        <v>|BGCOLOR(#FDFDFD):[[&amp;ref(Erytheia.jpg,nolink,50x65,Erytheia, Kingdom of Two Worlds);&gt;./Erytheia]]</v>
      </c>
      <c r="AA95" t="str">
        <f t="shared" ca="1" si="4"/>
        <v>|BGCOLOR(#FAEBD7):[[''Erytheia''&gt;./Erytheia]]</v>
      </c>
      <c r="AB95"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|BGCOLOR(#FAEBD7):[[''Utgård''&gt;./Utgard]]|BGCOLOR(#FAEBD7):[[''Bogarus''&gt;./Bogarus]]|BGCOLOR(#FAEBD7):[[''Patala''&gt;./Patala]]|BGCOLOR(#FAEBD7):[[''Gath''&gt;./Gath]]|BGCOLOR(#FAEBD7):[[''Ragha''&gt;./Ragha]]|
|BGCOLOR(#FDFDFD):[[&amp;ref(Utgard.jpg,nolink,50x65,Utgård, Well of Urd);&gt;./Utgard]]|BGCOLOR(#FDFDFD):[[&amp;ref(Bogarus.jpg,nolink,50x65,Bogarus, Age of Heroes);&gt;./Bogarus]]|BGCOLOR(#FDFDFD):[[&amp;ref(Patala.jpg,nolink,50x65,Patala, Reign of the Nagas);&gt;./Patala]]|BGCOLOR(#FDFDFD):[[&amp;ref(Gath.jpg,nolink,50x65,Gath, Last of the Giants);&gt;./Gath]]|BGCOLOR(#FDFDFD):[[&amp;ref(Ragha.jpg,nolink,50x65,Ragha, Dual Kingdom);&gt;./Ragha]]|
|BGCOLOR(#FAEBD7):[[''Xibalba''&gt;./Xibalba]]|BGCOLOR(#FAEBD7):[[''Atlantis''&gt;./Atlantis]]|BGCOLOR(#F0F8FF):[[''R'lyeh''&gt;./R'lyeh]]|BGCOLOR(#FAEBD7):[[''Erytheia''&gt;./Erytheia]]</v>
      </c>
      <c r="AC95" t="e">
        <f ca="1">CONCATENATE("*",B95,", ",C95,CHAR(10),E95,CHAR(10),"**国勢",CHAR(10),"|種族|",F95,"|",CHAR(10),"|経済|",G95,"|",CHAR(10),"|気候|",IF(H95&lt;&gt;"",REPT(SUBSTITUTE(SUBSTITUTE(LEFT(H95,4),"Heat","&amp;ref(Spell/S_Heat.jpg,nolink,25x25,Heat);"),"Cold","&amp;ref(Spell/S_Cold.jpg,nolink,25x25,Cold);"),RIGHT(H95,1)),""),"|",CHAR(10),"|祝福|",SUBSTITUTE(SUBSTITUTE(SUBSTITUTE(SUBSTITUTE(SUBSTITUTE(SUBSTITUTE(SUBSTITUTE(SUBSTITUTE(J95,"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95&amp;" "&amp;B95&amp;" 指揮官 S",Troops!$A:$A,0)&amp;":AJ"&amp;MATCH(A95&amp;" "&amp;B95&amp;" 指揮官 E",Troops!$A:$A,0))),myConcat(INDIRECT("Troops!AJ"&amp;MATCH(A95&amp;" "&amp;B95&amp;" 指揮官 S",Troops!$A:$A,0)))),CHAR(10),"***兵士",CHAR(10),"|名称|種別|コスト|&gt;|雇用条件|指揮枠|行軍|",CHAR(10),IFERROR(myConcat(INDIRECT("Troops!AJ"&amp;MATCH(A95&amp;" "&amp;B95&amp;" 兵士 S",Troops!$A:$A,0)&amp;":AJ"&amp;MATCH(A95&amp;" "&amp;B95&amp;" 兵士 E",Troops!$A:$A,0))),myConcat(INDIRECT("Troops!AJ"&amp;MATCH(A95&amp;" "&amp;B95&amp;" 指揮官 S",Troops!$A:$A,0)))),"**守備隊",CHAR(10),"|種別|指揮官|兵士|備考|",CHAR(10),IFERROR(myConcat(INDIRECT("Defence!H"&amp;MATCH(A95&amp;" "&amp;B95&amp;" S",Defence!$A:$A,0)&amp;":H"&amp;MATCH(A95&amp;" "&amp;B95&amp;" E",Defence!$A:$A,0))),myConcat(INDIRECT("Defence!H"&amp;MATCH(A95&amp;" "&amp;B95&amp;" S",Defence!$A:$A,0)))),CHAR(10),"**建造物",CHAR(10),"***首都要塞",CHAR(10),"|名称|管理力|指揮官雇用|兵士雇用|食糧庫|守備隊倍率|防壁強度|",CHAR(10),VLOOKUP(L95,Fort!$D:$M,10,FALSE),CHAR(10),"***陸上要塞",CHAR(10),"|名称|建造費|工期|管理力|指揮官雇用|兵士雇用|食糧庫|守備隊倍率|防壁強度|",CHAR(10),IF(R95="",IFERROR(myConcat(INDIRECT("Fort!N"&amp;MATCH(M95&amp;"1",Fort!$A:$A,0)&amp;":N"&amp;MATCH(M95&amp;O95,Fort!$A:$A,0))),myConcat(INDIRECT("Fort!N"&amp;MATCH(N95&amp;"1",Fort!$A:$A,0)))),IFERROR(myConcat(INDIRECT("Fort!O"&amp;MATCH(M95&amp;"1",Fort!$A:$A,0)&amp;":O"&amp;MATCH(M95&amp;O95,Fort!$A:$A,0))),myConcat(INDIRECT("Fort!O"&amp;MATCH(N95&amp;"1",Fort!$A:$A,0))))),CHAR(10),"***水中要塞",CHAR(10),IF(R95="",IFERROR("|名称|建造費|工期|管理力|指揮官雇用|兵士雇用|食糧庫|守備隊倍率|防壁強度|"&amp;CHAR(10)&amp;IFERROR(myConcat(INDIRECT("Fort!N"&amp;MATCH(N95&amp;"1",Fort!$A:$A,0)&amp;":N"&amp;MATCH(N95&amp;P95,Fort!$A:$A,0))),myConcat(INDIRECT("Fort!N"&amp;MATCH(N95&amp;"1",Fort!$A:$A,0)))),"建造不可"),IFERROR("|名称|建造費|工期|管理力|指揮官雇用|兵士雇用|食糧庫|守備隊倍率|防壁強度|"&amp;CHAR(10)&amp;IFERROR(myConcat(INDIRECT("Fort!O"&amp;MATCH(N95&amp;"1",Fort!$A:$A,0)&amp;":O"&amp;MATCH(N95&amp;P95,Fort!$A:$A,0))),myConcat(INDIRECT("Fort!O"&amp;MATCH(N95&amp;"1",Fort!$A:$A,0)))),"建造不可")),CHAR(10),"***研究所と寺院",CHAR(10),"|設備|費用|特殊効果|",CHAR(10),"|研究所|",IF(S95&lt;&gt;500,"''"&amp;S95&amp;"''",S95),"|",T95,"|",CHAR(10),"|寺院|",IF(U95&lt;&gt;400,"''"&amp;U95&amp;"''",U95),"|",V95,"|",CHAR(10),"**魔法",CHAR(10),"***魔法資源",CHAR(10),"|魔法土地|",W95,"|",CHAR(10),"|宝石収入|",SUBSTITUTE(SUBSTITUTE(SUBSTITUTE(SUBSTITUTE(SUBSTITUTE(SUBSTITUTE(SUBSTITUTE(SUBSTITUTE(X95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Slave);"),"|",CHAR(10),"|特殊機能|",Y95,"|",CHAR(10),"***魔法技能",CHAR(10),"|名称|雇用|固定魔力|変動魔力|研究力|特殊能力|",CHAR(10),IFERROR(myConcat(INDIRECT("MagicSkill!AM"&amp;MATCH(A95&amp;" "&amp;B95&amp;" S",MagicSkill!$A:$A,0)&amp;":AM"&amp;MATCH(A95&amp;" "&amp;B95&amp;" E",MagicSkill!$A:$A,0))),myConcat(INDIRECT("MagicSkill!AM"&amp;MATCH(A95&amp;" "&amp;B95&amp;" S",MagicSkill!$A:$A,0)))),CHAR(10),"***固有呪文",CHAR(10),IFERROR(CHAR(10)&amp;"|領域|名称|主系統|副系統|消費|使用場面|簡易分類|"&amp;CHAR(10)&amp;IFERROR(myConcat(INDIRECT("NationalSpellWork!E"&amp;MATCH(A95&amp;" "&amp;B95&amp;" S",NationalSpellWork!$A:$A,0)&amp;":E"&amp;MATCH(A95&amp;" "&amp;B95&amp;" E",NationalSpellWork!$A:$A,0))),myConcat(INDIRECT("NationalSpellWork!E"&amp;MATCH(A95&amp;" "&amp;B95&amp;" S",NationalSpellWork!$A:$A,0)))),"なし"),CHAR(10),"***固有アイテム",CHAR(10),IFERROR(IFERROR(myConcat(INDIRECT("NationalItemWork!E"&amp;MATCH(A95&amp;" "&amp;B95&amp;" S",NationalItemWork!$A:$A,0)&amp;":E"&amp;MATCH(A95&amp;" "&amp;B95&amp;" E",NationalItemWork!$A:$A,0))),myConcat(INDIRECT("NationalItemWork!E"&amp;MATCH(A95&amp;" "&amp;B95&amp;" S",NationalItemWork!$A:$A,0)))),"なし"),CHAR(10),"**聖職",CHAR(10),"***支配圏特殊効果",CHAR(10),IF(I95&lt;&gt;"",I95,"なし"),CHAR(10),"***聖職者特殊能力",CHAR(10),IF(K95&lt;&gt;"",K95,"なし"),CHAR(10))</f>
        <v>#VALUE!</v>
      </c>
    </row>
    <row r="96" spans="1:29" x14ac:dyDescent="0.15">
      <c r="A96" t="s">
        <v>3097</v>
      </c>
      <c r="Z96" t="str">
        <f t="shared" si="5"/>
        <v>|</v>
      </c>
      <c r="AA96" t="str">
        <f t="shared" ca="1" si="4"/>
        <v xml:space="preserve">||
|BGCOLOR(#FDFDFD):[[&amp;ref(Xibalba.jpg,nolink,50x65,Xibalba, Return of the Zotz);&gt;./Xibalba]]|BGCOLOR(#FDFDFD):[[&amp;ref(Atlantis.jpg,nolink,50x65,Atlantis, Frozen Sea);&gt;./Atlantis]]|BGCOLOR(#FDFDFD):[[&amp;ref(R'lyeh.jpg,nolink,50x65,R'lyeh, Dreamlands);&gt;./R'lyeh]]|BGCOLOR(#FDFDFD):[[&amp;ref(Erytheia.jpg,nolink,50x65,Erytheia, Kingdom of Two Worlds);&gt;./Erytheia]]||
</v>
      </c>
      <c r="AB96" t="str">
        <f t="shared" ca="1" si="6"/>
        <v xml:space="preserve">|CENTER:130|CENTER:130|CENTER:130|CENTER:130|CENTER:130|c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|BGCOLOR(#FAEBD7):[[''Utgård''&gt;./Utgard]]|BGCOLOR(#FAEBD7):[[''Bogarus''&gt;./Bogarus]]|BGCOLOR(#FAEBD7):[[''Patala''&gt;./Patala]]|BGCOLOR(#FAEBD7):[[''Gath''&gt;./Gath]]|BGCOLOR(#FAEBD7):[[''Ragha''&gt;./Ragha]]|
|BGCOLOR(#FDFDFD):[[&amp;ref(Utgard.jpg,nolink,50x65,Utgård, Well of Urd);&gt;./Utgard]]|BGCOLOR(#FDFDFD):[[&amp;ref(Bogarus.jpg,nolink,50x65,Bogarus, Age of Heroes);&gt;./Bogarus]]|BGCOLOR(#FDFDFD):[[&amp;ref(Patala.jpg,nolink,50x65,Patala, Reign of the Nagas);&gt;./Patala]]|BGCOLOR(#FDFDFD):[[&amp;ref(Gath.jpg,nolink,50x65,Gath, Last of the Giants);&gt;./Gath]]|BGCOLOR(#FDFDFD):[[&amp;ref(Ragha.jpg,nolink,50x65,Ragha, Dual Kingdom);&gt;./Ragha]]|
|BGCOLOR(#FAEBD7):[[''Xibalba''&gt;./Xibalba]]|BGCOLOR(#FAEBD7):[[''Atlantis''&gt;./Atlantis]]|BGCOLOR(#F0F8FF):[[''R'lyeh''&gt;./R'lyeh]]|BGCOLOR(#FAEBD7):[[''Erytheia''&gt;./Erytheia]]||
|BGCOLOR(#FDFDFD):[[&amp;ref(Xibalba.jpg,nolink,50x65,Xibalba, Return of the Zotz);&gt;./Xibalba]]|BGCOLOR(#FDFDFD):[[&amp;ref(Atlantis.jpg,nolink,50x65,Atlantis, Frozen Sea);&gt;./Atlantis]]|BGCOLOR(#FDFDFD):[[&amp;ref(R'lyeh.jpg,nolink,50x65,R'lyeh, Dreamlands);&gt;./R'lyeh]]|BGCOLOR(#FDFDFD):[[&amp;ref(Erytheia.jpg,nolink,50x65,Erytheia, Kingdom of Two Worlds);&gt;./Erytheia]]||
</v>
      </c>
      <c r="AC96" t="e">
        <f ca="1">CONCATENATE("*",B96,", ",C96,CHAR(10),E96,CHAR(10),"**国勢",CHAR(10),"|種族|",F96,"|",CHAR(10),"|経済|",G96,"|",CHAR(10),"|気候|",IF(H96&lt;&gt;"",REPT(SUBSTITUTE(SUBSTITUTE(LEFT(H96,4),"Heat","&amp;ref(Spell/S_Heat.jpg,nolink,25x25,Heat);"),"Cold","&amp;ref(Spell/S_Cold.jpg,nolink,25x25,Cold);"),RIGHT(H96,1)),""),"|",CHAR(10),"|祝福|",SUBSTITUTE(SUBSTITUTE(SUBSTITUTE(SUBSTITUTE(SUBSTITUTE(SUBSTITUTE(SUBSTITUTE(SUBSTITUTE(J96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96&amp;" "&amp;B96&amp;" 指揮官 S",Troops!$A:$A,0)&amp;":AJ"&amp;MATCH(A96&amp;" "&amp;B96&amp;" 指揮官 E",Troops!$A:$A,0))),myConcat(INDIRECT("Troops!AJ"&amp;MATCH(A96&amp;" "&amp;B96&amp;" 指揮官 S",Troops!$A:$A,0)))),CHAR(10),"***兵士",CHAR(10),"|名称|種別|コスト|&gt;|雇用条件|指揮枠|行軍|",CHAR(10),IFERROR(myConcat(INDIRECT("Troops!AJ"&amp;MATCH(A96&amp;" "&amp;B96&amp;" 兵士 S",Troops!$A:$A,0)&amp;":AJ"&amp;MATCH(A96&amp;" "&amp;B96&amp;" 兵士 E",Troops!$A:$A,0))),myConcat(INDIRECT("Troops!AJ"&amp;MATCH(A96&amp;" "&amp;B96&amp;" 指揮官 S",Troops!$A:$A,0)))),"**守備隊",CHAR(10),"|種別|指揮官|兵士|備考|",CHAR(10),IFERROR(myConcat(INDIRECT("Defence!H"&amp;MATCH(A96&amp;" "&amp;B96&amp;" S",Defence!$A:$A,0)&amp;":H"&amp;MATCH(A96&amp;" "&amp;B96&amp;" E",Defence!$A:$A,0))),myConcat(INDIRECT("Defence!H"&amp;MATCH(A96&amp;" "&amp;B96&amp;" S",Defence!$A:$A,0)))),CHAR(10),"**建造物",CHAR(10),"***首都要塞",CHAR(10),"|名称|管理力|指揮官雇用|兵士雇用|食糧庫|守備隊倍率|防壁強度|",CHAR(10),VLOOKUP(L96,Fort!$D:$M,10,FALSE),CHAR(10),"***陸上要塞",CHAR(10),"|名称|建造費|工期|管理力|指揮官雇用|兵士雇用|食糧庫|守備隊倍率|防壁強度|",CHAR(10),IF(R96="",IFERROR(myConcat(INDIRECT("Fort!N"&amp;MATCH(M96&amp;"1",Fort!$A:$A,0)&amp;":N"&amp;MATCH(M96&amp;O96,Fort!$A:$A,0))),myConcat(INDIRECT("Fort!N"&amp;MATCH(N96&amp;"1",Fort!$A:$A,0)))),IFERROR(myConcat(INDIRECT("Fort!O"&amp;MATCH(M96&amp;"1",Fort!$A:$A,0)&amp;":O"&amp;MATCH(M96&amp;O96,Fort!$A:$A,0))),myConcat(INDIRECT("Fort!O"&amp;MATCH(N96&amp;"1",Fort!$A:$A,0))))),CHAR(10),"***水中要塞",CHAR(10),IF(R96="",IFERROR("|名称|建造費|工期|管理力|指揮官雇用|兵士雇用|食糧庫|守備隊倍率|防壁強度|"&amp;CHAR(10)&amp;IFERROR(myConcat(INDIRECT("Fort!N"&amp;MATCH(N96&amp;"1",Fort!$A:$A,0)&amp;":N"&amp;MATCH(N96&amp;P96,Fort!$A:$A,0))),myConcat(INDIRECT("Fort!N"&amp;MATCH(N96&amp;"1",Fort!$A:$A,0)))),"建造不可"),IFERROR("|名称|建造費|工期|管理力|指揮官雇用|兵士雇用|食糧庫|守備隊倍率|防壁強度|"&amp;CHAR(10)&amp;IFERROR(myConcat(INDIRECT("Fort!O"&amp;MATCH(N96&amp;"1",Fort!$A:$A,0)&amp;":O"&amp;MATCH(N96&amp;P96,Fort!$A:$A,0))),myConcat(INDIRECT("Fort!O"&amp;MATCH(N96&amp;"1",Fort!$A:$A,0)))),"建造不可")),CHAR(10),"***研究所と寺院",CHAR(10),"|設備|費用|特殊効果|",CHAR(10),"|研究所|",IF(S96&lt;&gt;500,"''"&amp;S96&amp;"''",S96),"|",T96,"|",CHAR(10),"|寺院|",IF(U96&lt;&gt;400,"''"&amp;U96&amp;"''",U96),"|",V96,"|",CHAR(10),"**魔法",CHAR(10),"***魔法資源",CHAR(10),"|魔法土地|",W96,"|",CHAR(10),"|宝石収入|",SUBSTITUTE(SUBSTITUTE(SUBSTITUTE(SUBSTITUTE(SUBSTITUTE(SUBSTITUTE(SUBSTITUTE(SUBSTITUTE(X96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Slave);"),"|",CHAR(10),"|特殊機能|",Y96,"|",CHAR(10),"***魔法技能",CHAR(10),"|名称|雇用|固定魔力|変動魔力|研究力|特殊能力|",CHAR(10),IFERROR(myConcat(INDIRECT("MagicSkill!AM"&amp;MATCH(A96&amp;" "&amp;B96&amp;" S",MagicSkill!$A:$A,0)&amp;":AM"&amp;MATCH(A96&amp;" "&amp;B96&amp;" E",MagicSkill!$A:$A,0))),myConcat(INDIRECT("MagicSkill!AM"&amp;MATCH(A96&amp;" "&amp;B96&amp;" S",MagicSkill!$A:$A,0)))),CHAR(10),"***固有呪文",CHAR(10),IFERROR(CHAR(10)&amp;"|領域|名称|主系統|副系統|消費|使用場面|簡易分類|"&amp;CHAR(10)&amp;IFERROR(myConcat(INDIRECT("NationalSpellWork!E"&amp;MATCH(A96&amp;" "&amp;B96&amp;" S",NationalSpellWork!$A:$A,0)&amp;":E"&amp;MATCH(A96&amp;" "&amp;B96&amp;" E",NationalSpellWork!$A:$A,0))),myConcat(INDIRECT("NationalSpellWork!E"&amp;MATCH(A96&amp;" "&amp;B96&amp;" S",NationalSpellWork!$A:$A,0)))),"なし"),CHAR(10),"***固有アイテム",CHAR(10),IFERROR(IFERROR(myConcat(INDIRECT("NationalItemWork!E"&amp;MATCH(A96&amp;" "&amp;B96&amp;" S",NationalItemWork!$A:$A,0)&amp;":E"&amp;MATCH(A96&amp;" "&amp;B96&amp;" E",NationalItemWork!$A:$A,0))),myConcat(INDIRECT("NationalItemWork!E"&amp;MATCH(A96&amp;" "&amp;B96&amp;" S",NationalItemWork!$A:$A,0)))),"なし"),CHAR(10),"**聖職",CHAR(10),"***支配圏特殊効果",CHAR(10),IF(I96&lt;&gt;"",I96,"なし"),CHAR(10),"***聖職者特殊能力",CHAR(10),IF(K96&lt;&gt;"",K96,"なし"),CHAR(10))</f>
        <v>#VALUE!</v>
      </c>
    </row>
  </sheetData>
  <phoneticPr fontId="1"/>
  <dataValidations count="2">
    <dataValidation imeMode="on" allowBlank="1" showInputMessage="1" showErrorMessage="1" sqref="Y1:Y59 X1:X1048576 I1:K1048576 Y61:Y1048576 E1:G1048576"/>
    <dataValidation imeMode="off" allowBlank="1" showInputMessage="1" showErrorMessage="1" sqref="L1:S1048576 U1:U1048576 W1:W1048576 H1:H1048576 D1:D1048576"/>
  </dataValidations>
  <pageMargins left="0.7" right="0.7" top="0.75" bottom="0.75" header="0.3" footer="0.3"/>
  <pageSetup paperSize="9"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J1410"/>
  <sheetViews>
    <sheetView workbookViewId="0">
      <pane xSplit="5" ySplit="1" topLeftCell="F1404" activePane="bottomRight" state="frozen"/>
      <selection pane="topRight" activeCell="C1" sqref="C1"/>
      <selection pane="bottomLeft" activeCell="A2" sqref="A2"/>
      <selection pane="bottomRight" activeCell="A1393" sqref="A1393:A1410"/>
    </sheetView>
  </sheetViews>
  <sheetFormatPr defaultRowHeight="13.5" x14ac:dyDescent="0.15"/>
  <cols>
    <col min="1" max="1" width="5.625" customWidth="1"/>
    <col min="2" max="2" width="4" bestFit="1" customWidth="1"/>
    <col min="3" max="3" width="12.5" bestFit="1" customWidth="1"/>
    <col min="4" max="4" width="7.125" bestFit="1" customWidth="1"/>
    <col min="5" max="5" width="15.625" customWidth="1"/>
    <col min="6" max="6" width="5.5" bestFit="1" customWidth="1"/>
    <col min="7" max="7" width="4.5" bestFit="1" customWidth="1"/>
    <col min="8" max="8" width="4.625" bestFit="1" customWidth="1"/>
    <col min="9" max="9" width="5.25" bestFit="1" customWidth="1"/>
    <col min="10" max="10" width="5.25" customWidth="1"/>
    <col min="11" max="11" width="5" bestFit="1" customWidth="1"/>
    <col min="12" max="12" width="7.125" bestFit="1" customWidth="1"/>
    <col min="13" max="13" width="4.5" bestFit="1" customWidth="1"/>
    <col min="14" max="14" width="42.5" customWidth="1"/>
    <col min="15" max="15" width="3.875" style="24" customWidth="1"/>
    <col min="16" max="16" width="4.5" style="21" bestFit="1" customWidth="1"/>
    <col min="17" max="17" width="5.375" style="21" bestFit="1" customWidth="1"/>
    <col min="18" max="18" width="5.25" style="30" bestFit="1" customWidth="1"/>
    <col min="19" max="19" width="3.875" style="24" bestFit="1" customWidth="1"/>
    <col min="20" max="20" width="4" style="21" bestFit="1" customWidth="1"/>
    <col min="21" max="21" width="4.125" style="30" bestFit="1" customWidth="1"/>
    <col min="22" max="25" width="4.125" customWidth="1"/>
    <col min="26" max="26" width="3.75" style="34" customWidth="1"/>
    <col min="27" max="27" width="4.25" style="21" bestFit="1" customWidth="1"/>
    <col min="28" max="28" width="3.75" style="21" bestFit="1" customWidth="1"/>
    <col min="29" max="29" width="3.75" style="21" customWidth="1"/>
    <col min="30" max="30" width="4.875" style="21" bestFit="1" customWidth="1"/>
    <col min="31" max="31" width="5.625" style="21" bestFit="1" customWidth="1"/>
    <col min="32" max="32" width="4.625" style="21" bestFit="1" customWidth="1"/>
    <col min="33" max="33" width="4.25" style="21" bestFit="1" customWidth="1"/>
    <col min="34" max="34" width="5.5" style="21" bestFit="1" customWidth="1"/>
    <col min="35" max="35" width="4.25" style="30" customWidth="1"/>
    <col min="36" max="36" width="9" style="26"/>
  </cols>
  <sheetData>
    <row r="1" spans="1:36" x14ac:dyDescent="0.15">
      <c r="A1" t="s">
        <v>3204</v>
      </c>
      <c r="B1" t="s">
        <v>3205</v>
      </c>
      <c r="C1" t="s">
        <v>3206</v>
      </c>
      <c r="D1" t="s">
        <v>3127</v>
      </c>
      <c r="E1" t="s">
        <v>3128</v>
      </c>
      <c r="F1" t="s">
        <v>3129</v>
      </c>
      <c r="G1" t="s">
        <v>3130</v>
      </c>
      <c r="H1" t="s">
        <v>3131</v>
      </c>
      <c r="I1" t="s">
        <v>3132</v>
      </c>
      <c r="J1" t="s">
        <v>3073</v>
      </c>
      <c r="K1" t="s">
        <v>3099</v>
      </c>
      <c r="L1" t="s">
        <v>3137</v>
      </c>
      <c r="M1" t="s">
        <v>6288</v>
      </c>
      <c r="N1" t="s">
        <v>3134</v>
      </c>
      <c r="O1" s="23" t="s">
        <v>3189</v>
      </c>
      <c r="P1" s="28" t="s">
        <v>3140</v>
      </c>
      <c r="Q1" s="28" t="s">
        <v>3141</v>
      </c>
      <c r="R1" s="29" t="s">
        <v>3142</v>
      </c>
      <c r="S1" s="23" t="s">
        <v>5506</v>
      </c>
      <c r="T1" s="28" t="s">
        <v>5508</v>
      </c>
      <c r="U1" s="29" t="s">
        <v>5507</v>
      </c>
      <c r="V1" t="s">
        <v>6285</v>
      </c>
      <c r="W1" t="s">
        <v>6286</v>
      </c>
      <c r="X1" t="s">
        <v>6287</v>
      </c>
      <c r="Y1" t="s">
        <v>8444</v>
      </c>
      <c r="Z1" s="33" t="s">
        <v>3139</v>
      </c>
      <c r="AA1" s="28" t="s">
        <v>3197</v>
      </c>
      <c r="AB1" s="28" t="s">
        <v>3185</v>
      </c>
      <c r="AC1" s="28" t="s">
        <v>5848</v>
      </c>
      <c r="AD1" s="28" t="s">
        <v>3196</v>
      </c>
      <c r="AE1" s="28" t="s">
        <v>3198</v>
      </c>
      <c r="AF1" s="28" t="s">
        <v>3225</v>
      </c>
      <c r="AG1" s="28" t="s">
        <v>3199</v>
      </c>
      <c r="AH1" s="28" t="s">
        <v>3200</v>
      </c>
      <c r="AI1" s="29" t="s">
        <v>3203</v>
      </c>
      <c r="AJ1" s="25"/>
    </row>
    <row r="2" spans="1:36" x14ac:dyDescent="0.15">
      <c r="A2" t="str">
        <f>IF(D2&lt;&gt;D1,B2&amp;" "&amp;C2&amp;" "&amp;D2&amp;" S",IF(D2&lt;&gt;D3,B2&amp;" "&amp;C2&amp;" "&amp;D2&amp;" E","-"))</f>
        <v>EA Arcoscephale 指揮官 S</v>
      </c>
      <c r="B2" t="s">
        <v>3207</v>
      </c>
      <c r="C2" t="s">
        <v>3208</v>
      </c>
      <c r="D2" t="s">
        <v>3135</v>
      </c>
      <c r="E2" t="s">
        <v>3136</v>
      </c>
      <c r="F2">
        <v>25</v>
      </c>
      <c r="G2">
        <v>5</v>
      </c>
      <c r="H2">
        <v>1</v>
      </c>
      <c r="I2" t="s">
        <v>4342</v>
      </c>
      <c r="L2" t="s">
        <v>3138</v>
      </c>
      <c r="N2" t="s">
        <v>8923</v>
      </c>
      <c r="O2" s="24">
        <v>0</v>
      </c>
      <c r="P2" s="21">
        <v>0</v>
      </c>
      <c r="Q2" s="21">
        <v>0</v>
      </c>
      <c r="R2" s="30">
        <v>0</v>
      </c>
      <c r="Z2" s="34">
        <v>16</v>
      </c>
      <c r="AA2" s="21">
        <v>50</v>
      </c>
      <c r="AE2" s="21" t="s">
        <v>3201</v>
      </c>
      <c r="AJ2" s="26" t="str">
        <f>CONCATENATE("|BGCOLOR(#F5F5F5):",E2,"|",L2,IF(M2&lt;&gt;"","&amp;ref(Nation/Sacred.jpg,nolink,25x25,Sacred);",""),"|&amp;ref(Nation/C_Gold.jpg,nolink,25x25,Gold);",F2,"&amp;ref(Nation/C_Resource.jpg,nolink,25x25,Resource);",G2,IF(D2="兵士","&amp;ref(Nation/C_Recruitment.jpg,nolink,25x25,Recruitment Point);","&amp;ref(Nation/C_Command.jpg,nolink,25x25,Commander Point);"),H2,"|",SUBSTITUTE(SUBSTITUTE(SUBSTITUTE(SUBSTITUTE(SUBSTITUTE(SUBSTITUTE(SUBSTITUTE(SUBSTITUTE(SUBSTITUTE(SUBSTITUTE(SUBSTITUTE(SUBSTITUTE(SUBSTITUTE(SUBSTITUTE(SUBSTITUTE(SUBSTITUTE(SUBSTITUTE(SUBSTITUTE(SUBSTITUTE(SUBSTITUTE(SUBSTITUTE(SUBSTITUTE(I2,"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(Free));"),"格","&amp;ref(Nation/Promotion.jpg,nolink,25x25,Promotion);"),"|",IF(J2&lt;&gt;"","&amp;ref(Spell/P_Research.jpg,nolink,25x25,Lab Needed);",""),IF(K2&lt;&gt;"","&amp;ref(Spell/P_Holy.jpg,nolink,25x25,Temple Needed);",""),IF(D2="指揮官",CONCATENATE("|",IF(O2&lt;&gt;0,"&amp;ref(Nation/Squad.jpg,nolink,25x25,Squad);"&amp;O2,""),IF(P2&lt;&gt;0,"&amp;ref(Nation/LivingLead.jpg,nolink,25x25,Leadership);"&amp;P2,""),IF(Q2&lt;&gt;0,"&amp;ref(Nation/MagicLead.jpg,nolink,25x25,Magic Leadership);"&amp;Q2,""),IF(R2&lt;&gt;0,"&amp;ref(Nation/UndeadLead.jpg,nolink,25x25,Undead Leadership);"&amp;R2,""),IF(S2&lt;&gt;"",IF(S2&gt;0,"&amp;ref(Item/Inspirational.jpg,nolink,25x25,Inspirational (+"&amp;S2&amp;"));","&amp;ref(Item/Uninspirational.jpg,nolink,25x25,Inspirational ("&amp;S2&amp;"));"),""),IF(T2&lt;&gt;"","&amp;ref(Item/Taskmaster.jpg,nolink,25x25,Taskmaster (+"&amp;T2&amp;"));",""),IF(U2&lt;&gt;"","&amp;ref(Item/Beastmaster.jpg,nolink,25x25,Beastmaster (+"&amp;U2&amp;"));","")),CONCATENATE("|",IF(P2&lt;&gt;0,"&amp;ref(Nation/LivingLead.jpg,nolink,25x25,Living);",""),IF(Q2&lt;&gt;0,"&amp;ref(Nation/MagicLead.jpg,nolink,25x25,Magic Being);",""),IF(R2&lt;&gt;0,"&amp;ref(Nation/UndeadLead.jpg,nolink,25x25,Undead/Demon);",""),IF(V2&lt;&gt;"","&amp;ref(Nation/Slave.jpg,nolink,25x25,Slave);",""),IF(W2&lt;&gt;"","&amp;ref(Nation/Animal.jpg,nolink,25x25,Animal);",""),IF(X2&lt;&gt;"","&amp;ref(Nation/Undisciplined.jpg,nolink,25x25,Undisciplined);",""),IF(Y2&lt;&gt;"","&amp;ref(Nation/Enlarged.jpg,nolink,25x25,Size "&amp;Y2&amp;" or larger commander are needed);",""))),"|",Z2,IF(AA2&lt;&gt;"","&amp;ref(Nation/Stealthy.jpg,nolink,25x25,Stealthy ("&amp;AA2&amp;"));",""),IF(COUNTIF(AB2,"*f*"),"&amp;ref(Nation/Flying.jpg,nolink,25x25,Flying);",""),IF(COUNTIF(AB2,"*l*"),"&amp;ref(Nation/Floating.jpg,nolink,25x25,Floating);",""),IF(AC2="s","&amp;ref(Nation/Storm-Immunity.jpg,nolink,25x25,Storm Immunity);",""),IF(AD2="p","&amp;ref(Nation/Poor-Amphibian.jpg,nolink,25x25,Poor Amphibian);",""),IF(AD2="f","&amp;ref(Nation/Amphibian.jpg,nolink,25x25,Amphibian);",""),IF(AD2="a","&amp;ref(Nation/Aquatic.jpg,nolink,25x25,Aquatic);",""),IF(COUNTIF(AE2,"*f*"),"&amp;ref(Nation/Forest-Survival.jpg,nolink,25x25,Forest Survival);",""),IF(COUNTIF(AE2,"*m*"),"&amp;ref(Nation/Mountain-Survival.jpg,nolink,25x25,Mountain Survival);",""),IF(COUNTIF(AE2,"*s*"),"&amp;ref(Nation/Swamp-Survival.jpg,nolink,25x25,Swamp Survival);",""),IF(COUNTIF(AE2,"*w*"),"&amp;ref(Nation/Wasteland-Survival.jpg,nolink,25x25,Wasteland Survival);",""),IF(AF2="s","&amp;ref(Nation/Snow-Move.jpg,nolink,25x25,Snow Move);",""),IF(AG2="s","&amp;ref(Nation/Swimming.jpg,nolink,25x25,Swimming);",""),IF(AH2&lt;&gt;"","&amp;ref(Nation/Sailing.jpg,nolink,25x25,Sailing (size points "&amp;MID(AH2,2,3)&amp;", max size "&amp;LEFT(AH2,1)&amp;"));",""),IF(AI2&lt;&gt;"","&amp;ref(Nation/Gift-of-Water-Breathing.jpg,nolink,25x25,Gift of Water Breathing ("&amp;AI2&amp;" size points));",""),"|",CHAR(10),IF(D2="指揮官","|~|&gt;|&gt;|&gt;|&gt;|&gt;|BGCOLOR(#F5F5F5):","|~|&gt;|&gt;|&gt;|&gt;|&gt;|BGCOLOR(#F5F5F5):"),N2,"|",CHAR(10))</f>
        <v xml:space="preserve">|BGCOLOR(#F5F5F5):Scout|斥候|&amp;ref(Nation/C_Gold.jpg,nolink,25x25,Gold);25&amp;ref(Nation/C_Resource.jpg,nolink,25x25,Resource);5&amp;ref(Nation/C_Command.jpg,nolink,25x25,Commander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|~|&gt;|&gt;|&gt;|&gt;|&gt;|BGCOLOR(#F5F5F5):ほぼ標準通りの斥候。敵地の偵察を担う|
</v>
      </c>
    </row>
    <row r="3" spans="1:36" x14ac:dyDescent="0.15">
      <c r="A3" t="str">
        <f t="shared" ref="A3:A12" si="0">IF(D3&lt;&gt;D2,B3&amp;" "&amp;C3&amp;" "&amp;D3&amp;" S",IF(D3&lt;&gt;D4,B3&amp;" "&amp;C3&amp;" "&amp;D3&amp;" E","-"))</f>
        <v>-</v>
      </c>
      <c r="B3" t="s">
        <v>3207</v>
      </c>
      <c r="C3" t="s">
        <v>3208</v>
      </c>
      <c r="D3" t="s">
        <v>3135</v>
      </c>
      <c r="E3" t="s">
        <v>3143</v>
      </c>
      <c r="F3">
        <v>70</v>
      </c>
      <c r="G3">
        <v>29</v>
      </c>
      <c r="H3">
        <v>1</v>
      </c>
      <c r="I3" t="s">
        <v>4342</v>
      </c>
      <c r="L3" t="s">
        <v>3135</v>
      </c>
      <c r="N3" t="s">
        <v>3144</v>
      </c>
      <c r="O3" s="24">
        <v>3</v>
      </c>
      <c r="P3" s="21">
        <v>80</v>
      </c>
      <c r="Q3" s="21">
        <v>0</v>
      </c>
      <c r="R3" s="30">
        <v>0</v>
      </c>
      <c r="Z3" s="34">
        <v>12</v>
      </c>
      <c r="AJ3" s="26" t="str">
        <f t="shared" ref="AJ3:AJ66" si="1">CONCATENATE("|BGCOLOR(#F5F5F5):",E3,"|",L3,IF(M3&lt;&gt;"","&amp;ref(Nation/Sacred.jpg,nolink,25x25,Sacred);",""),"|&amp;ref(Nation/C_Gold.jpg,nolink,25x25,Gold);",F3,"&amp;ref(Nation/C_Resource.jpg,nolink,25x25,Resource);",G3,IF(D3="兵士","&amp;ref(Nation/C_Recruitment.jpg,nolink,25x25,Recruitment Point);","&amp;ref(Nation/C_Command.jpg,nolink,25x25,Commander Point);"),H3,"|",SUBSTITUTE(SUBSTITUTE(SUBSTITUTE(SUBSTITUTE(SUBSTITUTE(SUBSTITUTE(SUBSTITUTE(SUBSTITUTE(SUBSTITUTE(SUBSTITUTE(SUBSTITUTE(SUBSTITUTE(SUBSTITUTE(SUBSTITUTE(SUBSTITUTE(SUBSTITUTE(SUBSTITUTE(SUBSTITUTE(SUBSTITUTE(SUBSTITUTE(SUBSTITUTE(SUBSTITUTE(I3,"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(Free));"),"格","&amp;ref(Nation/Promotion.jpg,nolink,25x25,Promotion);"),"|",IF(J3&lt;&gt;"","&amp;ref(Spell/P_Research.jpg,nolink,25x25,Lab Needed);",""),IF(K3&lt;&gt;"","&amp;ref(Spell/P_Holy.jpg,nolink,25x25,Temple Needed);",""),IF(D3="指揮官",CONCATENATE("|",IF(O3&lt;&gt;0,"&amp;ref(Nation/Squad.jpg,nolink,25x25,Squad);"&amp;O3,""),IF(P3&lt;&gt;0,"&amp;ref(Nation/LivingLead.jpg,nolink,25x25,Leadership);"&amp;P3,""),IF(Q3&lt;&gt;0,"&amp;ref(Nation/MagicLead.jpg,nolink,25x25,Magic Leadership);"&amp;Q3,""),IF(R3&lt;&gt;0,"&amp;ref(Nation/UndeadLead.jpg,nolink,25x25,Undead Leadership);"&amp;R3,""),IF(S3&lt;&gt;"",IF(S3&gt;0,"&amp;ref(Item/Inspirational.jpg,nolink,25x25,Inspirational (+"&amp;S3&amp;"));","&amp;ref(Item/Uninspirational.jpg,nolink,25x25,Inspirational ("&amp;S3&amp;"));"),""),IF(T3&lt;&gt;"","&amp;ref(Item/Taskmaster.jpg,nolink,25x25,Taskmaster (+"&amp;T3&amp;"));",""),IF(U3&lt;&gt;"","&amp;ref(Item/Beastmaster.jpg,nolink,25x25,Beastmaster (+"&amp;U3&amp;"));","")),CONCATENATE("|",IF(P3&lt;&gt;0,"&amp;ref(Nation/LivingLead.jpg,nolink,25x25,Living);",""),IF(Q3&lt;&gt;0,"&amp;ref(Nation/MagicLead.jpg,nolink,25x25,Magic Being);",""),IF(R3&lt;&gt;0,"&amp;ref(Nation/UndeadLead.jpg,nolink,25x25,Undead/Demon);",""),IF(V3&lt;&gt;"","&amp;ref(Nation/Slave.jpg,nolink,25x25,Slave);",""),IF(W3&lt;&gt;"","&amp;ref(Nation/Animal.jpg,nolink,25x25,Animal);",""),IF(X3&lt;&gt;"","&amp;ref(Nation/Undisciplined.jpg,nolink,25x25,Undisciplined);",""),IF(Y3&lt;&gt;"","&amp;ref(Nation/Enlarged.jpg,nolink,25x25,Size "&amp;Y3&amp;" or larger commander are needed);",""))),"|",Z3,IF(AA3&lt;&gt;"","&amp;ref(Nation/Stealthy.jpg,nolink,25x25,Stealthy ("&amp;AA3&amp;"));",""),IF(COUNTIF(AB3,"*f*"),"&amp;ref(Nation/Flying.jpg,nolink,25x25,Flying);",""),IF(COUNTIF(AB3,"*l*"),"&amp;ref(Nation/Floating.jpg,nolink,25x25,Floating);",""),IF(AC3="s","&amp;ref(Nation/Storm-Immunity.jpg,nolink,25x25,Storm Immunity);",""),IF(AD3="p","&amp;ref(Nation/Poor-Amphibian.jpg,nolink,25x25,Poor Amphibian);",""),IF(AD3="f","&amp;ref(Nation/Amphibian.jpg,nolink,25x25,Amphibian);",""),IF(AD3="a","&amp;ref(Nation/Aquatic.jpg,nolink,25x25,Aquatic);",""),IF(COUNTIF(AE3,"*f*"),"&amp;ref(Nation/Forest-Survival.jpg,nolink,25x25,Forest Survival);",""),IF(COUNTIF(AE3,"*m*"),"&amp;ref(Nation/Mountain-Survival.jpg,nolink,25x25,Mountain Survival);",""),IF(COUNTIF(AE3,"*s*"),"&amp;ref(Nation/Swamp-Survival.jpg,nolink,25x25,Swamp Survival);",""),IF(COUNTIF(AE3,"*w*"),"&amp;ref(Nation/Wasteland-Survival.jpg,nolink,25x25,Wasteland Survival);",""),IF(AF3="s","&amp;ref(Nation/Snow-Move.jpg,nolink,25x25,Snow Move);",""),IF(AG3="s","&amp;ref(Nation/Swimming.jpg,nolink,25x25,Swimming);",""),IF(AH3&lt;&gt;"","&amp;ref(Nation/Sailing.jpg,nolink,25x25,Sailing (size points "&amp;MID(AH3,2,3)&amp;", max size "&amp;LEFT(AH3,1)&amp;"));",""),IF(AI3&lt;&gt;"","&amp;ref(Nation/Gift-of-Water-Breathing.jpg,nolink,25x25,Gift of Water Breathing ("&amp;AI3&amp;" size points));",""),"|",CHAR(10),IF(D3="指揮官","|~|&gt;|&gt;|&gt;|&gt;|&gt;|BGCOLOR(#F5F5F5):","|~|&gt;|&gt;|&gt;|&gt;|&gt;|BGCOLOR(#F5F5F5):"),N3,"|",CHAR(10))</f>
        <v xml:space="preserve">|BGCOLOR(#F5F5F5):Myrmidon Champion|指揮官|&amp;ref(Nation/C_Gold.jpg,nolink,25x25,Gold);70&amp;ref(Nation/C_Resource.jpg,nolink,25x25,Resource);29&amp;ref(Nation/C_Command.jpg,nolink,25x25,Commander Point);1|&amp;ref(Nation/R_Fort.jpg,nolink,25x25,Land Fortress);||&amp;ref(Nation/Squad.jpg,nolink,25x25,Squad);3&amp;ref(Nation/LivingLead.jpg,nolink,25x25,Leadership);80|12|
|~|&gt;|&gt;|&gt;|&gt;|&gt;|BGCOLOR(#F5F5F5):歩兵指揮官。指揮能力は最も優秀|
</v>
      </c>
    </row>
    <row r="4" spans="1:36" x14ac:dyDescent="0.15">
      <c r="A4" t="str">
        <f t="shared" si="0"/>
        <v>-</v>
      </c>
      <c r="B4" t="s">
        <v>3207</v>
      </c>
      <c r="C4" t="s">
        <v>3208</v>
      </c>
      <c r="D4" t="s">
        <v>3135</v>
      </c>
      <c r="E4" t="s">
        <v>3145</v>
      </c>
      <c r="F4">
        <v>70</v>
      </c>
      <c r="G4">
        <v>29</v>
      </c>
      <c r="H4">
        <v>1</v>
      </c>
      <c r="I4" t="s">
        <v>4342</v>
      </c>
      <c r="L4" t="s">
        <v>3135</v>
      </c>
      <c r="N4" t="s">
        <v>3146</v>
      </c>
      <c r="O4" s="24">
        <v>2</v>
      </c>
      <c r="P4" s="21">
        <v>60</v>
      </c>
      <c r="Q4" s="21">
        <v>0</v>
      </c>
      <c r="R4" s="30">
        <v>0</v>
      </c>
      <c r="Z4" s="34">
        <v>20</v>
      </c>
      <c r="AJ4" s="26" t="str">
        <f t="shared" si="1"/>
        <v xml:space="preserve">|BGCOLOR(#F5F5F5):Chariot Commander|指揮官|&amp;ref(Nation/C_Gold.jpg,nolink,25x25,Gold);70&amp;ref(Nation/C_Resource.jpg,nolink,25x25,Resource);29&amp;ref(Nation/C_Command.jpg,nolink,25x25,Commander Point);1|&amp;ref(Nation/R_Fort.jpg,nolink,25x25,Land Fortress);||&amp;ref(Nation/Squad.jpg,nolink,25x25,Squad);2&amp;ref(Nation/LivingLead.jpg,nolink,25x25,Leadership);60|20|
|~|&gt;|&gt;|&gt;|&gt;|&gt;|BGCOLOR(#F5F5F5):戦車指揮官。迅速な行軍が可能|
</v>
      </c>
    </row>
    <row r="5" spans="1:36" x14ac:dyDescent="0.15">
      <c r="A5" t="str">
        <f t="shared" si="0"/>
        <v>-</v>
      </c>
      <c r="B5" t="s">
        <v>3207</v>
      </c>
      <c r="C5" t="s">
        <v>3208</v>
      </c>
      <c r="D5" t="s">
        <v>3135</v>
      </c>
      <c r="E5" t="s">
        <v>10692</v>
      </c>
      <c r="F5">
        <v>200</v>
      </c>
      <c r="G5">
        <v>1</v>
      </c>
      <c r="H5">
        <v>2</v>
      </c>
      <c r="I5" t="s">
        <v>4342</v>
      </c>
      <c r="J5" t="s">
        <v>3150</v>
      </c>
      <c r="K5" t="s">
        <v>3150</v>
      </c>
      <c r="L5" t="s">
        <v>3151</v>
      </c>
      <c r="M5" t="s">
        <v>6289</v>
      </c>
      <c r="N5" t="s">
        <v>10693</v>
      </c>
      <c r="O5" s="24">
        <v>1</v>
      </c>
      <c r="P5" s="21">
        <v>10</v>
      </c>
      <c r="Q5" s="21">
        <v>10</v>
      </c>
      <c r="R5" s="30">
        <v>0</v>
      </c>
      <c r="Z5" s="34">
        <v>16</v>
      </c>
      <c r="AJ5" s="26" t="str">
        <f>CONCATENATE("|BGCOLOR(#F5F5F5):",E5,"|",L5,IF(M5&lt;&gt;"","&amp;ref(Nation/Sacred.jpg,nolink,25x25,Sacred);",""),"|&amp;ref(Nation/C_Gold.jpg,nolink,25x25,Gold);",F5,"&amp;ref(Nation/C_Resource.jpg,nolink,25x25,Resource);",G5,IF(D5="兵士","&amp;ref(Nation/C_Recruitment.jpg,nolink,25x25,Recruitment Point);","&amp;ref(Nation/C_Command.jpg,nolink,25x25,Commander Point);"),H5,"|",SUBSTITUTE(SUBSTITUTE(SUBSTITUTE(SUBSTITUTE(SUBSTITUTE(SUBSTITUTE(SUBSTITUTE(SUBSTITUTE(SUBSTITUTE(SUBSTITUTE(SUBSTITUTE(SUBSTITUTE(SUBSTITUTE(SUBSTITUTE(SUBSTITUTE(SUBSTITUTE(SUBSTITUTE(SUBSTITUTE(SUBSTITUTE(SUBSTITUTE(SUBSTITUTE(SUBSTITUTE(I5,"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(Free));"),"格","&amp;ref(Nation/Promotion.jpg,nolink,25x25,Promotion);"),"|",IF(J5&lt;&gt;"","&amp;ref(Spell/P_Research.jpg,nolink,25x25,Lab Needed);",""),IF(K5&lt;&gt;"","&amp;ref(Spell/P_Holy.jpg,nolink,25x25,Temple Needed);",""),IF(D5="指揮官",CONCATENATE("|",IF(O5&lt;&gt;0,"&amp;ref(Nation/Squad.jpg,nolink,25x25,Squad);"&amp;O5,""),IF(P5&lt;&gt;0,"&amp;ref(Nation/LivingLead.jpg,nolink,25x25,Leadership);"&amp;P5,""),IF(Q5&lt;&gt;0,"&amp;ref(Nation/MagicLead.jpg,nolink,25x25,Magic Leadership);"&amp;Q5,""),IF(R5&lt;&gt;0,"&amp;ref(Nation/UndeadLead.jpg,nolink,25x25,Undead Leadership);"&amp;R5,""),IF(S5&lt;&gt;"",IF(S5&gt;0,"&amp;ref(Item/Inspirational.jpg,nolink,25x25,Inspirational (+"&amp;S5&amp;"));","&amp;ref(Item/Uninspirational.jpg,nolink,25x25,Inspirational ("&amp;S5&amp;"));"),""),IF(T5&lt;&gt;"","&amp;ref(Item/Taskmaster.jpg,nolink,25x25,Taskmaster (+"&amp;T5&amp;"));",""),IF(U5&lt;&gt;"","&amp;ref(Item/Beastmaster.jpg,nolink,25x25,Beastmaster (+"&amp;U5&amp;"));","")),CONCATENATE("|",IF(P5&lt;&gt;0,"&amp;ref(Nation/LivingLead.jpg,nolink,25x25,Living);",""),IF(Q5&lt;&gt;0,"&amp;ref(Nation/MagicLead.jpg,nolink,25x25,Magic Being);",""),IF(R5&lt;&gt;0,"&amp;ref(Nation/UndeadLead.jpg,nolink,25x25,Undead/Demon);",""),IF(V5&lt;&gt;"","&amp;ref(Nation/Slave.jpg,nolink,25x25,Slave);",""),IF(W5&lt;&gt;"","&amp;ref(Nation/Animal.jpg,nolink,25x25,Animal);",""),IF(X5&lt;&gt;"","&amp;ref(Nation/Undisciplined.jpg,nolink,25x25,Undisciplined);",""),IF(Y5&lt;&gt;"","&amp;ref(Nation/Enlarged.jpg,nolink,25x25,Size "&amp;Y5&amp;" or larger commander are needed);",""))),"|",Z5,IF(AA5&lt;&gt;"","&amp;ref(Nation/Stealthy.jpg,nolink,25x25,Stealthy ("&amp;AA5&amp;"));",""),IF(COUNTIF(AB5,"*f*"),"&amp;ref(Nation/Flying.jpg,nolink,25x25,Flying);",""),IF(COUNTIF(AB5,"*l*"),"&amp;ref(Nation/Floating.jpg,nolink,25x25,Floating);",""),IF(AC5="s","&amp;ref(Nation/Storm-Immunity.jpg,nolink,25x25,Storm Immunity);",""),IF(AD5="p","&amp;ref(Nation/Poor-Amphibian.jpg,nolink,25x25,Poor Amphibian);",""),IF(AD5="f","&amp;ref(Nation/Amphibian.jpg,nolink,25x25,Amphibian);",""),IF(AD5="a","&amp;ref(Nation/Aquatic.jpg,nolink,25x25,Aquatic);",""),IF(COUNTIF(AE5,"*f*"),"&amp;ref(Nation/Forest-Survival.jpg,nolink,25x25,Forest Survival);",""),IF(COUNTIF(AE5,"*m*"),"&amp;ref(Nation/Mountain-Survival.jpg,nolink,25x25,Mountain Survival);",""),IF(COUNTIF(AE5,"*s*"),"&amp;ref(Nation/Swamp-Survival.jpg,nolink,25x25,Swamp Survival);",""),IF(COUNTIF(AE5,"*w*"),"&amp;ref(Nation/Wasteland-Survival.jpg,nolink,25x25,Wasteland Survival);",""),IF(AF5="s","&amp;ref(Nation/Snow-Move.jpg,nolink,25x25,Snow Move);",""),IF(AG5="s","&amp;ref(Nation/Swimming.jpg,nolink,25x25,Swimming);",""),IF(AH5&lt;&gt;"","&amp;ref(Nation/Sailing.jpg,nolink,25x25,Sailing (size points "&amp;MID(AH5,2,3)&amp;", max size "&amp;LEFT(AH5,1)&amp;"));",""),IF(AI5&lt;&gt;"","&amp;ref(Nation/Gift-of-Water-Breathing.jpg,nolink,25x25,Gift of Water Breathing ("&amp;AI5&amp;" size points));",""),"|",CHAR(10),IF(D5="指揮官","|~|&gt;|&gt;|&gt;|&gt;|&gt;|BGCOLOR(#F5F5F5):","|~|&gt;|&gt;|&gt;|&gt;|&gt;|BGCOLOR(#F5F5F5):"),N5,"|",CHAR(10))</f>
        <v xml:space="preserve">|BGCOLOR(#F5F5F5):Melissa|聖職者&amp;ref(Nation/Sacred.jpg,nolink,25x25,Sacred);|&amp;ref(Nation/C_Gold.jpg,nolink,25x25,Gold);200&amp;ref(Nation/C_Resource.jpg,nolink,25x25,Resource);1&amp;ref(Nation/C_Command.jpg,nolink,25x25,Commander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Leadership);10|16|
|~|&gt;|&gt;|&gt;|&gt;|&gt;|BGCOLOR(#F5F5F5):レベル2の聖職者。緑や風の魔法と非常に優秀なHealer技能も保有|
</v>
      </c>
    </row>
    <row r="6" spans="1:36" x14ac:dyDescent="0.15">
      <c r="A6" t="str">
        <f t="shared" si="0"/>
        <v>-</v>
      </c>
      <c r="B6" t="s">
        <v>3207</v>
      </c>
      <c r="C6" t="s">
        <v>3208</v>
      </c>
      <c r="D6" t="s">
        <v>3135</v>
      </c>
      <c r="E6" t="s">
        <v>3147</v>
      </c>
      <c r="F6">
        <v>50</v>
      </c>
      <c r="G6">
        <v>21</v>
      </c>
      <c r="H6">
        <v>1</v>
      </c>
      <c r="I6" t="s">
        <v>4342</v>
      </c>
      <c r="L6" t="s">
        <v>3135</v>
      </c>
      <c r="N6" t="s">
        <v>3148</v>
      </c>
      <c r="O6" s="24">
        <v>2</v>
      </c>
      <c r="P6" s="21">
        <v>60</v>
      </c>
      <c r="Q6" s="21">
        <v>0</v>
      </c>
      <c r="R6" s="30">
        <v>0</v>
      </c>
      <c r="Z6" s="34">
        <v>14</v>
      </c>
      <c r="AB6" s="21" t="s">
        <v>3190</v>
      </c>
      <c r="AJ6" s="26" t="str">
        <f t="shared" si="1"/>
        <v xml:space="preserve">|BGCOLOR(#F5F5F5):Icarid Champion|指揮官|&amp;ref(Nation/C_Gold.jpg,nolink,25x25,Gold);50&amp;ref(Nation/C_Resource.jpg,nolink,25x25,Resource);21&amp;ref(Nation/C_Command.jpg,nolink,25x25,Commander Point);1|&amp;ref(Nation/R_Fort.jpg,nolink,25x25,Land Fortress);||&amp;ref(Nation/Squad.jpg,nolink,25x25,Squad);2&amp;ref(Nation/LivingLead.jpg,nolink,25x25,Leadership);60|14&amp;ref(Nation/Flying.jpg,nolink,25x25,Flying);|
|~|&gt;|&gt;|&gt;|&gt;|&gt;|BGCOLOR(#F5F5F5):飛行指揮官。行軍時に地形の影響を受けにくい|
</v>
      </c>
    </row>
    <row r="7" spans="1:36" x14ac:dyDescent="0.15">
      <c r="A7" t="str">
        <f t="shared" si="0"/>
        <v>-</v>
      </c>
      <c r="B7" t="s">
        <v>3207</v>
      </c>
      <c r="C7" t="s">
        <v>3208</v>
      </c>
      <c r="D7" t="s">
        <v>3135</v>
      </c>
      <c r="E7" t="s">
        <v>3149</v>
      </c>
      <c r="F7">
        <v>50</v>
      </c>
      <c r="G7">
        <v>1</v>
      </c>
      <c r="H7">
        <v>1</v>
      </c>
      <c r="I7" t="s">
        <v>4342</v>
      </c>
      <c r="L7" t="s">
        <v>3138</v>
      </c>
      <c r="N7" t="s">
        <v>3152</v>
      </c>
      <c r="O7" s="24">
        <v>1</v>
      </c>
      <c r="P7" s="21">
        <v>10</v>
      </c>
      <c r="Q7" s="21">
        <v>0</v>
      </c>
      <c r="R7" s="30">
        <v>0</v>
      </c>
      <c r="Z7" s="34">
        <v>12</v>
      </c>
      <c r="AA7" s="21">
        <v>40</v>
      </c>
      <c r="AJ7" s="26" t="str">
        <f t="shared" si="1"/>
        <v xml:space="preserve">|BGCOLOR(#F5F5F5):Sceptic|斥候|&amp;ref(Nation/C_Gold.jpg,nolink,25x25,Gold);50&amp;ref(Nation/C_Resource.jpg,nolink,25x25,Resource);1&amp;ref(Nation/C_Command.jpg,nolink,25x25,Commander Point);1|&amp;ref(Nation/R_Fort.jpg,nolink,25x25,Land Fortress);||&amp;ref(Nation/Squad.jpg,nolink,25x25,Squad);1&amp;ref(Nation/LivingLead.jpg,nolink,25x25,Leadership);10|12&amp;ref(Nation/Stealthy.jpg,nolink,25x25,Stealthy (40));|
|~|&gt;|&gt;|&gt;|&gt;|&gt;|BGCOLOR(#F5F5F5):Heretic能力により滞在する州の支配力を低下させる異端者|
</v>
      </c>
    </row>
    <row r="8" spans="1:36" x14ac:dyDescent="0.15">
      <c r="A8" t="str">
        <f t="shared" si="0"/>
        <v>-</v>
      </c>
      <c r="B8" t="s">
        <v>3207</v>
      </c>
      <c r="C8" t="s">
        <v>3208</v>
      </c>
      <c r="D8" t="s">
        <v>3135</v>
      </c>
      <c r="E8" t="s">
        <v>3153</v>
      </c>
      <c r="F8">
        <v>135</v>
      </c>
      <c r="G8">
        <v>1</v>
      </c>
      <c r="H8">
        <v>2</v>
      </c>
      <c r="I8" t="s">
        <v>4342</v>
      </c>
      <c r="J8" t="s">
        <v>3150</v>
      </c>
      <c r="L8" t="s">
        <v>3154</v>
      </c>
      <c r="N8" t="s">
        <v>3161</v>
      </c>
      <c r="O8" s="24">
        <v>1</v>
      </c>
      <c r="P8" s="21" t="s">
        <v>3155</v>
      </c>
      <c r="Q8" s="21" t="s">
        <v>8952</v>
      </c>
      <c r="R8" s="30">
        <v>0</v>
      </c>
      <c r="Z8" s="34">
        <v>14</v>
      </c>
      <c r="AJ8" s="26" t="str">
        <f t="shared" si="1"/>
        <v xml:space="preserve">|BGCOLOR(#F5F5F5):Mystic|魔術師|&amp;ref(Nation/C_Gold.jpg,nolink,25x25,Gold);135&amp;ref(Nation/C_Resource.jpg,nolink,25x25,Resource);1&amp;ref(Nation/C_Command.jpg,nolink,25x25,Commander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Leadership);15+|14|
|~|&gt;|&gt;|&gt;|&gt;|&gt;|BGCOLOR(#F5F5F5):星を中心に幅広い魔法技能を持つ。研究が得意|
</v>
      </c>
    </row>
    <row r="9" spans="1:36" x14ac:dyDescent="0.15">
      <c r="A9" t="str">
        <f t="shared" si="0"/>
        <v>-</v>
      </c>
      <c r="B9" t="s">
        <v>3207</v>
      </c>
      <c r="C9" t="s">
        <v>3208</v>
      </c>
      <c r="D9" t="s">
        <v>3135</v>
      </c>
      <c r="E9" t="s">
        <v>3156</v>
      </c>
      <c r="F9">
        <v>40</v>
      </c>
      <c r="G9">
        <v>3</v>
      </c>
      <c r="H9">
        <v>1</v>
      </c>
      <c r="I9" t="s">
        <v>4342</v>
      </c>
      <c r="L9" t="s">
        <v>3157</v>
      </c>
      <c r="N9" t="s">
        <v>3158</v>
      </c>
      <c r="O9" s="24">
        <v>1</v>
      </c>
      <c r="P9" s="21">
        <v>10</v>
      </c>
      <c r="Q9" s="21">
        <v>0</v>
      </c>
      <c r="R9" s="30">
        <v>0</v>
      </c>
      <c r="Z9" s="34">
        <v>12</v>
      </c>
      <c r="AJ9" s="26" t="str">
        <f t="shared" si="1"/>
        <v xml:space="preserve">|BGCOLOR(#F5F5F5):Engineer|工学者|&amp;ref(Nation/C_Gold.jpg,nolink,25x25,Gold);40&amp;ref(Nation/C_Resource.jpg,nolink,25x25,Resource);3&amp;ref(Nation/C_Command.jpg,nolink,25x25,Commander Point);1|&amp;ref(Nation/R_Fort.jpg,nolink,25x25,Land Fortress);||&amp;ref(Nation/Squad.jpg,nolink,25x25,Squad);1&amp;ref(Nation/LivingLead.jpg,nolink,25x25,Leadership);10|12|
|~|&gt;|&gt;|&gt;|&gt;|&gt;|BGCOLOR(#F5F5F5):要塞の包囲、防衛、建設を専門とする工学者|
</v>
      </c>
    </row>
    <row r="10" spans="1:36" x14ac:dyDescent="0.15">
      <c r="A10" t="str">
        <f t="shared" si="0"/>
        <v>-</v>
      </c>
      <c r="B10" t="s">
        <v>3207</v>
      </c>
      <c r="C10" t="s">
        <v>3208</v>
      </c>
      <c r="D10" t="s">
        <v>3135</v>
      </c>
      <c r="E10" t="s">
        <v>3159</v>
      </c>
      <c r="F10">
        <v>65</v>
      </c>
      <c r="G10">
        <v>1</v>
      </c>
      <c r="H10">
        <v>2</v>
      </c>
      <c r="I10" t="s">
        <v>4343</v>
      </c>
      <c r="L10" t="s">
        <v>3160</v>
      </c>
      <c r="N10" t="s">
        <v>3162</v>
      </c>
      <c r="O10" s="24">
        <v>1</v>
      </c>
      <c r="P10" s="21">
        <v>10</v>
      </c>
      <c r="Q10" s="21">
        <v>0</v>
      </c>
      <c r="R10" s="30">
        <v>0</v>
      </c>
      <c r="Z10" s="34">
        <v>12</v>
      </c>
      <c r="AJ10" s="26" t="str">
        <f t="shared" si="1"/>
        <v xml:space="preserve">|BGCOLOR(#F5F5F5):Philosopher|研究員|&amp;ref(Nation/C_Gold.jpg,nolink,25x25,Gold);65&amp;ref(Nation/C_Resource.jpg,nolink,25x25,Resource);1&amp;ref(Nation/C_Command.jpg,nolink,25x25,Commander Point);2|&amp;ref(Nation/R_Capital.jpg,nolink,25x25,National Capital);||&amp;ref(Nation/Squad.jpg,nolink,25x25,Squad);1&amp;ref(Nation/LivingLead.jpg,nolink,25x25,Leadership);10|12|
|~|&gt;|&gt;|&gt;|&gt;|&gt;|BGCOLOR(#F5F5F5):Sloth天秤に傾いた州を好む特殊な研究者。魔法は持たない|
</v>
      </c>
    </row>
    <row r="11" spans="1:36" x14ac:dyDescent="0.15">
      <c r="A11" t="str">
        <f t="shared" si="0"/>
        <v>-</v>
      </c>
      <c r="B11" t="s">
        <v>3207</v>
      </c>
      <c r="C11" t="s">
        <v>3208</v>
      </c>
      <c r="D11" t="s">
        <v>3135</v>
      </c>
      <c r="E11" t="s">
        <v>3163</v>
      </c>
      <c r="F11">
        <v>125</v>
      </c>
      <c r="G11">
        <v>3</v>
      </c>
      <c r="H11">
        <v>2</v>
      </c>
      <c r="I11" t="s">
        <v>4343</v>
      </c>
      <c r="J11" t="s">
        <v>3150</v>
      </c>
      <c r="L11" t="s">
        <v>3154</v>
      </c>
      <c r="N11" t="s">
        <v>3164</v>
      </c>
      <c r="O11" s="24">
        <v>1</v>
      </c>
      <c r="P11" s="21" t="s">
        <v>3155</v>
      </c>
      <c r="Q11" s="21" t="s">
        <v>3155</v>
      </c>
      <c r="R11" s="30">
        <v>0</v>
      </c>
      <c r="Z11" s="34">
        <v>12</v>
      </c>
      <c r="AJ11" s="26" t="str">
        <f t="shared" si="1"/>
        <v xml:space="preserve">|BGCOLOR(#F5F5F5):Mage Engineer|魔術師|&amp;ref(Nation/C_Gold.jpg,nolink,25x25,Gold);125&amp;ref(Nation/C_Resource.jpg,nolink,25x25,Resource);3&amp;ref(Nation/C_Command.jpg,nolink,25x25,Commander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Leadership);10+|12|
|~|&gt;|&gt;|&gt;|&gt;|&gt;|BGCOLOR(#F5F5F5):風や地などの魔法技能を持つ工学者。工学の技能もやや上|
</v>
      </c>
    </row>
    <row r="12" spans="1:36" x14ac:dyDescent="0.15">
      <c r="A12" t="str">
        <f t="shared" si="0"/>
        <v>-</v>
      </c>
      <c r="B12" t="s">
        <v>3207</v>
      </c>
      <c r="C12" t="s">
        <v>3208</v>
      </c>
      <c r="D12" t="s">
        <v>3135</v>
      </c>
      <c r="E12" t="s">
        <v>3165</v>
      </c>
      <c r="F12">
        <v>395</v>
      </c>
      <c r="G12">
        <v>1</v>
      </c>
      <c r="H12">
        <v>4</v>
      </c>
      <c r="I12" t="s">
        <v>4343</v>
      </c>
      <c r="J12" t="s">
        <v>3150</v>
      </c>
      <c r="K12" t="s">
        <v>3166</v>
      </c>
      <c r="L12" t="s">
        <v>3154</v>
      </c>
      <c r="M12" t="s">
        <v>6289</v>
      </c>
      <c r="N12" t="s">
        <v>3167</v>
      </c>
      <c r="O12" s="24">
        <v>1</v>
      </c>
      <c r="P12" s="21">
        <v>10</v>
      </c>
      <c r="Q12" s="21" t="s">
        <v>3168</v>
      </c>
      <c r="R12" s="30">
        <v>0</v>
      </c>
      <c r="Z12" s="34">
        <v>16</v>
      </c>
      <c r="AA12" s="21">
        <v>60</v>
      </c>
      <c r="AE12" s="21" t="s">
        <v>3202</v>
      </c>
      <c r="AJ12" s="26" t="str">
        <f t="shared" si="1"/>
        <v xml:space="preserve">|BGCOLOR(#F5F5F5):Oreiad|魔術師&amp;ref(Nation/Sacred.jpg,nolink,25x25,Sacred);|&amp;ref(Nation/C_Gold.jpg,nolink,25x25,Gold);395&amp;ref(Nation/C_Resource.jpg,nolink,25x25,Resource);1&amp;ref(Nation/C_Command.jpg,nolink,25x25,Commander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Leadership);30+|16&amp;ref(Nation/Stealthy.jpg,nolink,25x25,Stealthy (60));&amp;ref(Nation/Mountain-Survival.jpg,nolink,25x25,Mountain Survival);|
|~|&gt;|&gt;|&gt;|&gt;|&gt;|BGCOLOR(#F5F5F5):緑、風、地などの魔法技能を持つ精霊。敵の誘惑も行える|
</v>
      </c>
    </row>
    <row r="13" spans="1:36" x14ac:dyDescent="0.15">
      <c r="A13" t="str">
        <f t="shared" ref="A13:A66" si="2">IF(D13&lt;&gt;D12,B13&amp;" "&amp;C13&amp;" "&amp;D13&amp;" S",IF(D13&lt;&gt;D14,B13&amp;" "&amp;C13&amp;" "&amp;D13&amp;" E","-"))</f>
        <v>EA Arcoscephale 指揮官 E</v>
      </c>
      <c r="B13" t="s">
        <v>3207</v>
      </c>
      <c r="C13" t="s">
        <v>3208</v>
      </c>
      <c r="D13" t="s">
        <v>3135</v>
      </c>
      <c r="E13" t="s">
        <v>3186</v>
      </c>
      <c r="F13">
        <v>130</v>
      </c>
      <c r="G13">
        <v>27</v>
      </c>
      <c r="H13">
        <v>1</v>
      </c>
      <c r="I13" t="s">
        <v>4343</v>
      </c>
      <c r="K13" t="s">
        <v>3187</v>
      </c>
      <c r="L13" t="s">
        <v>3151</v>
      </c>
      <c r="M13" t="s">
        <v>6289</v>
      </c>
      <c r="N13" t="s">
        <v>3188</v>
      </c>
      <c r="O13" s="24">
        <v>3</v>
      </c>
      <c r="P13" s="21">
        <v>80</v>
      </c>
      <c r="Q13" s="21">
        <v>0</v>
      </c>
      <c r="R13" s="30">
        <v>0</v>
      </c>
      <c r="Z13" s="34">
        <v>24</v>
      </c>
      <c r="AB13" s="21" t="s">
        <v>3191</v>
      </c>
      <c r="AJ13" s="26" t="str">
        <f t="shared" si="1"/>
        <v xml:space="preserve">|BGCOLOR(#F5F5F5):Wind Lord|聖職者&amp;ref(Nation/Sacred.jpg,nolink,25x25,Sacred);|&amp;ref(Nation/C_Gold.jpg,nolink,25x25,Gold);130&amp;ref(Nation/C_Resource.jpg,nolink,25x25,Resource);27&amp;ref(Nation/C_Command.jpg,nolink,25x25,Commander Point);1|&amp;ref(Nation/R_Capital.jpg,nolink,25x25,National Capital);|&amp;ref(Spell/P_Holy.jpg,nolink,25x25,Temple Needed);|&amp;ref(Nation/Squad.jpg,nolink,25x25,Squad);3&amp;ref(Nation/LivingLead.jpg,nolink,25x25,Leadership);80|24&amp;ref(Nation/Flying.jpg,nolink,25x25,Flying);|
|~|&gt;|&gt;|&gt;|&gt;|&gt;|BGCOLOR(#F5F5F5):レベル1の聖職者。天馬騎兵の指揮官も兼任する|
</v>
      </c>
    </row>
    <row r="14" spans="1:36" x14ac:dyDescent="0.15">
      <c r="A14" t="str">
        <f t="shared" si="2"/>
        <v>EA Arcoscephale 兵士 S</v>
      </c>
      <c r="B14" t="s">
        <v>3207</v>
      </c>
      <c r="C14" t="s">
        <v>3208</v>
      </c>
      <c r="D14" t="s">
        <v>3169</v>
      </c>
      <c r="E14" t="s">
        <v>3170</v>
      </c>
      <c r="F14">
        <v>7</v>
      </c>
      <c r="G14">
        <v>2</v>
      </c>
      <c r="H14">
        <v>3</v>
      </c>
      <c r="I14" t="s">
        <v>4342</v>
      </c>
      <c r="L14" t="s">
        <v>3171</v>
      </c>
      <c r="N14" t="s">
        <v>3172</v>
      </c>
      <c r="P14" s="21">
        <v>1</v>
      </c>
      <c r="Z14" s="34">
        <v>12</v>
      </c>
      <c r="AJ14" s="26" t="str">
        <f t="shared" si="1"/>
        <v xml:space="preserve">|BGCOLOR(#F5F5F5):Slinger|射手|&amp;ref(Nation/C_Gold.jpg,nolink,25x25,Gold);7&amp;ref(Nation/C_Resource.jpg,nolink,25x25,Resource);2&amp;ref(Nation/C_Recruitment.jpg,nolink,25x25,Recruitment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v>
      </c>
    </row>
    <row r="15" spans="1:36" x14ac:dyDescent="0.15">
      <c r="A15" t="str">
        <f t="shared" si="2"/>
        <v>-</v>
      </c>
      <c r="B15" t="s">
        <v>3207</v>
      </c>
      <c r="C15" t="s">
        <v>3208</v>
      </c>
      <c r="D15" t="s">
        <v>3169</v>
      </c>
      <c r="E15" t="s">
        <v>3173</v>
      </c>
      <c r="F15">
        <v>10</v>
      </c>
      <c r="G15">
        <v>5</v>
      </c>
      <c r="H15">
        <v>9</v>
      </c>
      <c r="I15" t="s">
        <v>4342</v>
      </c>
      <c r="L15" t="s">
        <v>3174</v>
      </c>
      <c r="N15" t="s">
        <v>3192</v>
      </c>
      <c r="P15" s="21">
        <v>1</v>
      </c>
      <c r="Z15" s="34">
        <v>14</v>
      </c>
      <c r="AJ15" s="26" t="str">
        <f t="shared" si="1"/>
        <v xml:space="preserve">|BGCOLOR(#F5F5F5):Peltast|歩兵|&amp;ref(Nation/C_Gold.jpg,nolink,25x25,Gold);10&amp;ref(Nation/C_Resource.jpg,nolink,25x25,Resource);5&amp;ref(Nation/C_Recruitment.jpg,nolink,25x25,Recruitment Point);9|&amp;ref(Nation/R_Fort.jpg,nolink,25x25,Land Fortress);||&amp;ref(Nation/LivingLead.jpg,nolink,25x25,Living);|14|
|~|&gt;|&gt;|&gt;|&gt;|&gt;|BGCOLOR(#F5F5F5):槍、投槍、盾を持つ軽歩兵。数を並べやすく牽制もできる|
</v>
      </c>
    </row>
    <row r="16" spans="1:36" x14ac:dyDescent="0.15">
      <c r="A16" t="str">
        <f t="shared" si="2"/>
        <v>-</v>
      </c>
      <c r="B16" t="s">
        <v>3207</v>
      </c>
      <c r="C16" t="s">
        <v>3208</v>
      </c>
      <c r="D16" t="s">
        <v>3169</v>
      </c>
      <c r="E16" t="s">
        <v>3175</v>
      </c>
      <c r="F16">
        <v>10</v>
      </c>
      <c r="G16">
        <v>8</v>
      </c>
      <c r="H16">
        <v>9</v>
      </c>
      <c r="I16" t="s">
        <v>4342</v>
      </c>
      <c r="L16" t="s">
        <v>3174</v>
      </c>
      <c r="N16" t="s">
        <v>8966</v>
      </c>
      <c r="P16" s="21">
        <v>1</v>
      </c>
      <c r="Z16" s="34">
        <v>14</v>
      </c>
      <c r="AJ16" s="26" t="str">
        <f t="shared" si="1"/>
        <v xml:space="preserve">|BGCOLOR(#F5F5F5):Cardaces|歩兵|&amp;ref(Nation/C_Gold.jpg,nolink,25x25,Gold);10&amp;ref(Nation/C_Resource.jpg,nolink,25x25,Resource);8&amp;ref(Nation/C_Recruitment.jpg,nolink,25x25,Recruitment Point);9|&amp;ref(Nation/R_Fort.jpg,nolink,25x25,Land Fortress);||&amp;ref(Nation/LivingLead.jpg,nolink,25x25,Living);|14|
|~|&gt;|&gt;|&gt;|&gt;|&gt;|BGCOLOR(#F5F5F5):槍、盾を持つ軽歩兵。より密度の高い隊列を組める|
</v>
      </c>
    </row>
    <row r="17" spans="1:36" x14ac:dyDescent="0.15">
      <c r="A17" t="str">
        <f t="shared" si="2"/>
        <v>-</v>
      </c>
      <c r="B17" t="s">
        <v>3207</v>
      </c>
      <c r="C17" t="s">
        <v>3208</v>
      </c>
      <c r="D17" t="s">
        <v>3169</v>
      </c>
      <c r="E17" t="s">
        <v>3176</v>
      </c>
      <c r="F17">
        <v>15</v>
      </c>
      <c r="G17">
        <v>29</v>
      </c>
      <c r="H17">
        <v>21</v>
      </c>
      <c r="I17" t="s">
        <v>4342</v>
      </c>
      <c r="L17" t="s">
        <v>3174</v>
      </c>
      <c r="N17" t="s">
        <v>3193</v>
      </c>
      <c r="P17" s="21">
        <v>1</v>
      </c>
      <c r="Z17" s="34">
        <v>10</v>
      </c>
      <c r="AJ17" s="26" t="str">
        <f t="shared" si="1"/>
        <v xml:space="preserve">|BGCOLOR(#F5F5F5):Myrmidon|歩兵|&amp;ref(Nation/C_Gold.jpg,nolink,25x25,Gold);15&amp;ref(Nation/C_Resource.jpg,nolink,25x25,Resource);29&amp;ref(Nation/C_Recruitment.jpg,nolink,25x25,Recruitment Point);21|&amp;ref(Nation/R_Fort.jpg,nolink,25x25,Land Fortress);||&amp;ref(Nation/LivingLead.jpg,nolink,25x25,Living);|10|
|~|&gt;|&gt;|&gt;|&gt;|&gt;|BGCOLOR(#F5F5F5):剣、盾を持つ重歩兵。鈍重だが硬い上に高密度な壁を形成する|
</v>
      </c>
    </row>
    <row r="18" spans="1:36" x14ac:dyDescent="0.15">
      <c r="A18" t="str">
        <f t="shared" si="2"/>
        <v>-</v>
      </c>
      <c r="B18" t="s">
        <v>3207</v>
      </c>
      <c r="C18" t="s">
        <v>3208</v>
      </c>
      <c r="D18" t="s">
        <v>3169</v>
      </c>
      <c r="E18" t="s">
        <v>3177</v>
      </c>
      <c r="F18">
        <v>50</v>
      </c>
      <c r="G18">
        <v>20</v>
      </c>
      <c r="H18">
        <v>46</v>
      </c>
      <c r="I18" t="s">
        <v>4342</v>
      </c>
      <c r="L18" t="s">
        <v>3178</v>
      </c>
      <c r="N18" t="s">
        <v>3179</v>
      </c>
      <c r="P18" s="21">
        <v>1</v>
      </c>
      <c r="Z18" s="34">
        <v>18</v>
      </c>
      <c r="AJ18" s="26" t="str">
        <f t="shared" si="1"/>
        <v xml:space="preserve">|BGCOLOR(#F5F5F5):Chariot Archer|戦車|&amp;ref(Nation/C_Gold.jpg,nolink,25x25,Gold);50&amp;ref(Nation/C_Resource.jpg,nolink,25x25,Resource);20&amp;ref(Nation/C_Recruitment.jpg,nolink,25x25,Recruitment Point);46|&amp;ref(Nation/R_Fort.jpg,nolink,25x25,Land Fortress);||&amp;ref(Nation/LivingLead.jpg,nolink,25x25,Living);|18|
|~|&gt;|&gt;|&gt;|&gt;|&gt;|BGCOLOR(#F5F5F5):弓兵を同乗させた戦車。主な役目は敵に突っ込んでの蹂躙|
</v>
      </c>
    </row>
    <row r="19" spans="1:36" x14ac:dyDescent="0.15">
      <c r="A19" t="str">
        <f t="shared" si="2"/>
        <v>-</v>
      </c>
      <c r="B19" t="s">
        <v>3207</v>
      </c>
      <c r="C19" t="s">
        <v>3208</v>
      </c>
      <c r="D19" t="s">
        <v>3169</v>
      </c>
      <c r="E19" t="s">
        <v>3180</v>
      </c>
      <c r="F19">
        <v>40</v>
      </c>
      <c r="G19">
        <v>29</v>
      </c>
      <c r="H19">
        <v>46</v>
      </c>
      <c r="I19" t="s">
        <v>4342</v>
      </c>
      <c r="L19" t="s">
        <v>3178</v>
      </c>
      <c r="N19" t="s">
        <v>3181</v>
      </c>
      <c r="P19" s="21">
        <v>1</v>
      </c>
      <c r="Z19" s="34">
        <v>18</v>
      </c>
      <c r="AJ19" s="26" t="str">
        <f t="shared" si="1"/>
        <v xml:space="preserve">|BGCOLOR(#F5F5F5):Chariot|戦車|&amp;ref(Nation/C_Gold.jpg,nolink,25x25,Gold);40&amp;ref(Nation/C_Resource.jpg,nolink,25x25,Resource);29&amp;ref(Nation/C_Recruitment.jpg,nolink,25x25,Recruitment Point);46|&amp;ref(Nation/R_Fort.jpg,nolink,25x25,Land Fortress);||&amp;ref(Nation/LivingLead.jpg,nolink,25x25,Living);|18|
|~|&gt;|&gt;|&gt;|&gt;|&gt;|BGCOLOR(#F5F5F5):一人乗りの戦車。こちらのほうが防御力は高い|
</v>
      </c>
    </row>
    <row r="20" spans="1:36" x14ac:dyDescent="0.15">
      <c r="A20" t="str">
        <f t="shared" si="2"/>
        <v>-</v>
      </c>
      <c r="B20" t="s">
        <v>3207</v>
      </c>
      <c r="C20" t="s">
        <v>3208</v>
      </c>
      <c r="D20" t="s">
        <v>3169</v>
      </c>
      <c r="E20" t="s">
        <v>3182</v>
      </c>
      <c r="F20">
        <v>15</v>
      </c>
      <c r="G20">
        <v>21</v>
      </c>
      <c r="H20">
        <v>21</v>
      </c>
      <c r="I20" t="s">
        <v>4342</v>
      </c>
      <c r="L20" t="s">
        <v>3183</v>
      </c>
      <c r="N20" t="s">
        <v>3194</v>
      </c>
      <c r="P20" s="21">
        <v>1</v>
      </c>
      <c r="Z20" s="34">
        <v>12</v>
      </c>
      <c r="AB20" s="21" t="s">
        <v>3190</v>
      </c>
      <c r="AJ20" s="26" t="str">
        <f t="shared" si="1"/>
        <v xml:space="preserve">|BGCOLOR(#F5F5F5):Icarid|飛行兵|&amp;ref(Nation/C_Gold.jpg,nolink,25x25,Gold);15&amp;ref(Nation/C_Resource.jpg,nolink,25x25,Resource);21&amp;ref(Nation/C_Recruitment.jpg,nolink,25x25,Recruitment Point);21|&amp;ref(Nation/R_Fort.jpg,nolink,25x25,Land Fortress);||&amp;ref(Nation/LivingLead.jpg,nolink,25x25,Living);|12&amp;ref(Nation/Flying.jpg,nolink,25x25,Flying);|
|~|&gt;|&gt;|&gt;|&gt;|&gt;|BGCOLOR(#F5F5F5):剣、盾を持ち人工の翼で飛ぶ戦士。能力は控えめだが戦術的価値は大|
</v>
      </c>
    </row>
    <row r="21" spans="1:36" x14ac:dyDescent="0.15">
      <c r="A21" t="str">
        <f t="shared" si="2"/>
        <v>EA Arcoscephale 兵士 E</v>
      </c>
      <c r="B21" t="s">
        <v>3207</v>
      </c>
      <c r="C21" t="s">
        <v>3208</v>
      </c>
      <c r="D21" t="s">
        <v>3169</v>
      </c>
      <c r="E21" t="s">
        <v>3184</v>
      </c>
      <c r="F21">
        <v>55</v>
      </c>
      <c r="G21">
        <v>27</v>
      </c>
      <c r="H21">
        <v>46</v>
      </c>
      <c r="I21" t="s">
        <v>4343</v>
      </c>
      <c r="K21" t="s">
        <v>3166</v>
      </c>
      <c r="L21" t="s">
        <v>3183</v>
      </c>
      <c r="M21" t="s">
        <v>6289</v>
      </c>
      <c r="N21" t="s">
        <v>3195</v>
      </c>
      <c r="P21" s="21">
        <v>1</v>
      </c>
      <c r="Z21" s="34">
        <v>22</v>
      </c>
      <c r="AB21" s="21" t="s">
        <v>3191</v>
      </c>
      <c r="AJ21" s="26" t="str">
        <f t="shared" si="1"/>
        <v xml:space="preserve">|BGCOLOR(#F5F5F5):Wind Rider|飛行兵&amp;ref(Nation/Sacred.jpg,nolink,25x25,Sacred);|&amp;ref(Nation/C_Gold.jpg,nolink,25x25,Gold);55&amp;ref(Nation/C_Resource.jpg,nolink,25x25,Resource);27&amp;ref(Nation/C_Recruitment.jpg,nolink,25x25,Recruitment Point);46|&amp;ref(Nation/R_Capital.jpg,nolink,25x25,National Capital);|&amp;ref(Spell/P_Holy.jpg,nolink,25x25,Temple Needed);|&amp;ref(Nation/LivingLead.jpg,nolink,25x25,Living);|22&amp;ref(Nation/Flying.jpg,nolink,25x25,Flying);|
|~|&gt;|&gt;|&gt;|&gt;|&gt;|BGCOLOR(#F5F5F5):軽突撃槍、盾を持ち天馬に跨る重装騎兵。戦場でも行軍でも高速|
</v>
      </c>
    </row>
    <row r="22" spans="1:36" x14ac:dyDescent="0.15">
      <c r="A22" t="str">
        <f t="shared" si="2"/>
        <v>EA Ermor 指揮官 S</v>
      </c>
      <c r="B22" t="s">
        <v>4813</v>
      </c>
      <c r="C22" t="s">
        <v>4814</v>
      </c>
      <c r="D22" t="s">
        <v>4815</v>
      </c>
      <c r="E22" t="s">
        <v>4816</v>
      </c>
      <c r="F22">
        <v>25</v>
      </c>
      <c r="G22">
        <v>4</v>
      </c>
      <c r="H22">
        <v>1</v>
      </c>
      <c r="I22" t="s">
        <v>4817</v>
      </c>
      <c r="L22" t="s">
        <v>4818</v>
      </c>
      <c r="N22" t="s">
        <v>4819</v>
      </c>
      <c r="O22" s="24">
        <v>0</v>
      </c>
      <c r="P22" s="21">
        <v>0</v>
      </c>
      <c r="Q22" s="21">
        <v>0</v>
      </c>
      <c r="R22" s="30">
        <v>0</v>
      </c>
      <c r="Z22" s="34">
        <v>16</v>
      </c>
      <c r="AA22" s="21">
        <v>50</v>
      </c>
      <c r="AE22" s="21" t="s">
        <v>4820</v>
      </c>
      <c r="AJ22" s="26" t="str">
        <f t="shared" si="1"/>
        <v xml:space="preserve">|BGCOLOR(#F5F5F5):Scout|斥候|&amp;ref(Nation/C_Gold.jpg,nolink,25x25,Gold);25&amp;ref(Nation/C_Resource.jpg,nolink,25x25,Resource);4&amp;ref(Nation/C_Command.jpg,nolink,25x25,Commander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v>
      </c>
    </row>
    <row r="23" spans="1:36" x14ac:dyDescent="0.15">
      <c r="A23" t="str">
        <f t="shared" si="2"/>
        <v>-</v>
      </c>
      <c r="B23" t="s">
        <v>4813</v>
      </c>
      <c r="C23" t="s">
        <v>4814</v>
      </c>
      <c r="D23" t="s">
        <v>4815</v>
      </c>
      <c r="E23" t="s">
        <v>4821</v>
      </c>
      <c r="F23">
        <v>60</v>
      </c>
      <c r="G23">
        <v>4</v>
      </c>
      <c r="H23">
        <v>1</v>
      </c>
      <c r="I23" t="s">
        <v>4817</v>
      </c>
      <c r="L23" t="s">
        <v>4822</v>
      </c>
      <c r="N23" t="s">
        <v>4823</v>
      </c>
      <c r="O23" s="24">
        <v>0</v>
      </c>
      <c r="P23" s="21">
        <v>0</v>
      </c>
      <c r="Q23" s="21">
        <v>0</v>
      </c>
      <c r="R23" s="30">
        <v>0</v>
      </c>
      <c r="Z23" s="34">
        <v>16</v>
      </c>
      <c r="AA23" s="21">
        <v>65</v>
      </c>
      <c r="AJ23" s="26" t="str">
        <f t="shared" si="1"/>
        <v xml:space="preserve">|BGCOLOR(#F5F5F5):Assassin|暗殺者|&amp;ref(Nation/C_Gold.jpg,nolink,25x25,Gold);60&amp;ref(Nation/C_Resource.jpg,nolink,25x25,Resource);4&amp;ref(Nation/C_Command.jpg,nolink,25x25,Commander Point);1|&amp;ref(Nation/R_Fort.jpg,nolink,25x25,Land Fortress);|||16&amp;ref(Nation/Stealthy.jpg,nolink,25x25,Stealthy (65));|
|~|&gt;|&gt;|&gt;|&gt;|&gt;|BGCOLOR(#F5F5F5):敵指揮官を直接始末する。潜伏も上手い|
</v>
      </c>
    </row>
    <row r="24" spans="1:36" x14ac:dyDescent="0.15">
      <c r="A24" t="str">
        <f t="shared" si="2"/>
        <v>-</v>
      </c>
      <c r="B24" t="s">
        <v>4813</v>
      </c>
      <c r="C24" t="s">
        <v>4814</v>
      </c>
      <c r="D24" t="s">
        <v>4815</v>
      </c>
      <c r="E24" t="s">
        <v>4824</v>
      </c>
      <c r="F24">
        <v>70</v>
      </c>
      <c r="G24">
        <v>21</v>
      </c>
      <c r="H24">
        <v>1</v>
      </c>
      <c r="I24" t="s">
        <v>4817</v>
      </c>
      <c r="L24" t="s">
        <v>4815</v>
      </c>
      <c r="N24" t="s">
        <v>4825</v>
      </c>
      <c r="O24" s="24">
        <v>3</v>
      </c>
      <c r="P24" s="21">
        <v>80</v>
      </c>
      <c r="Q24" s="21">
        <v>0</v>
      </c>
      <c r="R24" s="30">
        <v>0</v>
      </c>
      <c r="Z24" s="34">
        <v>18</v>
      </c>
      <c r="AJ24" s="26" t="str">
        <f t="shared" si="1"/>
        <v xml:space="preserve">|BGCOLOR(#F5F5F5):Centurion|指揮官|&amp;ref(Nation/C_Gold.jpg,nolink,25x25,Gold);70&amp;ref(Nation/C_Resource.jpg,nolink,25x25,Resource);21&amp;ref(Nation/C_Command.jpg,nolink,25x25,Commander Point);1|&amp;ref(Nation/R_Fort.jpg,nolink,25x25,Land Fortress);||&amp;ref(Nation/Squad.jpg,nolink,25x25,Squad);3&amp;ref(Nation/LivingLead.jpg,nolink,25x25,Leadership);80|18|
|~|&gt;|&gt;|&gt;|&gt;|&gt;|BGCOLOR(#F5F5F5):基本的な指揮官。装備は良質だが盾を持たない|
</v>
      </c>
    </row>
    <row r="25" spans="1:36" x14ac:dyDescent="0.15">
      <c r="A25" t="str">
        <f t="shared" si="2"/>
        <v>-</v>
      </c>
      <c r="B25" t="s">
        <v>4813</v>
      </c>
      <c r="C25" t="s">
        <v>4814</v>
      </c>
      <c r="D25" t="s">
        <v>4815</v>
      </c>
      <c r="E25" t="s">
        <v>4826</v>
      </c>
      <c r="F25">
        <v>110</v>
      </c>
      <c r="G25">
        <v>21</v>
      </c>
      <c r="H25">
        <v>2</v>
      </c>
      <c r="I25" t="s">
        <v>4817</v>
      </c>
      <c r="L25" t="s">
        <v>4815</v>
      </c>
      <c r="N25" t="s">
        <v>4827</v>
      </c>
      <c r="O25" s="24">
        <v>4</v>
      </c>
      <c r="P25" s="21">
        <v>120</v>
      </c>
      <c r="Q25" s="21">
        <v>0</v>
      </c>
      <c r="R25" s="30">
        <v>0</v>
      </c>
      <c r="Z25" s="34">
        <v>18</v>
      </c>
      <c r="AJ25" s="26" t="str">
        <f t="shared" si="1"/>
        <v xml:space="preserve">|BGCOLOR(#F5F5F5):Legatus Legionis|指揮官|&amp;ref(Nation/C_Gold.jpg,nolink,25x25,Gold);110&amp;ref(Nation/C_Resource.jpg,nolink,25x25,Resource);21&amp;ref(Nation/C_Command.jpg,nolink,25x25,Commander Point);2|&amp;ref(Nation/R_Fort.jpg,nolink,25x25,Land Fortress);||&amp;ref(Nation/Squad.jpg,nolink,25x25,Squad);4&amp;ref(Nation/LivingLead.jpg,nolink,25x25,Leadership);120|18|
|~|&gt;|&gt;|&gt;|&gt;|&gt;|BGCOLOR(#F5F5F5):上位指揮官。やはり盾は持っていない|
</v>
      </c>
    </row>
    <row r="26" spans="1:36" x14ac:dyDescent="0.15">
      <c r="A26" t="str">
        <f t="shared" si="2"/>
        <v>-</v>
      </c>
      <c r="B26" t="s">
        <v>4813</v>
      </c>
      <c r="C26" t="s">
        <v>4814</v>
      </c>
      <c r="D26" t="s">
        <v>4815</v>
      </c>
      <c r="E26" t="s">
        <v>4828</v>
      </c>
      <c r="F26">
        <v>45</v>
      </c>
      <c r="G26">
        <v>1</v>
      </c>
      <c r="H26">
        <v>1</v>
      </c>
      <c r="I26" t="s">
        <v>4817</v>
      </c>
      <c r="K26" t="s">
        <v>4829</v>
      </c>
      <c r="L26" t="s">
        <v>4830</v>
      </c>
      <c r="M26" t="s">
        <v>6289</v>
      </c>
      <c r="N26" t="s">
        <v>4831</v>
      </c>
      <c r="O26" s="24">
        <v>1</v>
      </c>
      <c r="P26" s="21">
        <v>10</v>
      </c>
      <c r="Q26" s="21">
        <v>0</v>
      </c>
      <c r="R26" s="30">
        <v>0</v>
      </c>
      <c r="Z26" s="34">
        <v>16</v>
      </c>
      <c r="AJ26" s="26" t="str">
        <f t="shared" si="1"/>
        <v xml:space="preserve">|BGCOLOR(#F5F5F5):Acolyte|聖職者&amp;ref(Nation/Sacred.jpg,nolink,25x25,Sacred);|&amp;ref(Nation/C_Gold.jpg,nolink,25x25,Gold);45&amp;ref(Nation/C_Resource.jpg,nolink,25x25,Resource);1&amp;ref(Nation/C_Command.jpg,nolink,25x25,Commander Point);1|&amp;ref(Nation/R_Fort.jpg,nolink,25x25,Land Fortress);|&amp;ref(Spell/P_Holy.jpg,nolink,25x25,Temple Needed);|&amp;ref(Nation/Squad.jpg,nolink,25x25,Squad);1&amp;ref(Nation/LivingLead.jpg,nolink,25x25,Leadership);10|16|
|~|&gt;|&gt;|&gt;|&gt;|&gt;|BGCOLOR(#F5F5F5):レベル1の聖職者。特徴はないが安価|
</v>
      </c>
    </row>
    <row r="27" spans="1:36" x14ac:dyDescent="0.15">
      <c r="A27" t="str">
        <f t="shared" si="2"/>
        <v>-</v>
      </c>
      <c r="B27" t="s">
        <v>4813</v>
      </c>
      <c r="C27" t="s">
        <v>4814</v>
      </c>
      <c r="D27" t="s">
        <v>4815</v>
      </c>
      <c r="E27" t="s">
        <v>4832</v>
      </c>
      <c r="F27">
        <v>65</v>
      </c>
      <c r="G27">
        <v>2</v>
      </c>
      <c r="H27">
        <v>2</v>
      </c>
      <c r="I27" t="s">
        <v>4817</v>
      </c>
      <c r="J27" t="s">
        <v>4829</v>
      </c>
      <c r="L27" t="s">
        <v>4833</v>
      </c>
      <c r="N27" t="s">
        <v>4834</v>
      </c>
      <c r="O27" s="24">
        <v>1</v>
      </c>
      <c r="P27" s="21">
        <v>15</v>
      </c>
      <c r="Q27" s="21">
        <v>15</v>
      </c>
      <c r="R27" s="30">
        <v>0</v>
      </c>
      <c r="Z27" s="34">
        <v>16</v>
      </c>
      <c r="AJ27" s="26" t="str">
        <f t="shared" si="1"/>
        <v xml:space="preserve">|BGCOLOR(#F5F5F5):Augur|魔術師|&amp;ref(Nation/C_Gold.jpg,nolink,25x25,Gold);65&amp;ref(Nation/C_Resource.jpg,nolink,25x25,Resource);2&amp;ref(Nation/C_Command.jpg,nolink,25x25,Commander Point);2|&amp;ref(Nation/R_Fort.jpg,nolink,25x25,Land Fortress);|&amp;ref(Spell/P_Research.jpg,nolink,25x25,Lab Needed);|&amp;ref(Nation/Squad.jpg,nolink,25x25,Squad);1&amp;ref(Nation/LivingLead.jpg,nolink,25x25,Leadership);15&amp;ref(Nation/MagicLead.jpg,nolink,25x25,Magic Leadership);15|16|
|~|&gt;|&gt;|&gt;|&gt;|&gt;|BGCOLOR(#F5F5F5):火と星の魔法技能を持つ占師。悪くない確率で不幸を防ぐ|
</v>
      </c>
    </row>
    <row r="28" spans="1:36" x14ac:dyDescent="0.15">
      <c r="A28" t="str">
        <f t="shared" si="2"/>
        <v>-</v>
      </c>
      <c r="B28" t="s">
        <v>4813</v>
      </c>
      <c r="C28" t="s">
        <v>4814</v>
      </c>
      <c r="D28" t="s">
        <v>4815</v>
      </c>
      <c r="E28" t="s">
        <v>4835</v>
      </c>
      <c r="F28">
        <v>210</v>
      </c>
      <c r="G28">
        <v>2</v>
      </c>
      <c r="H28">
        <v>4</v>
      </c>
      <c r="I28" t="s">
        <v>4817</v>
      </c>
      <c r="J28" t="s">
        <v>4829</v>
      </c>
      <c r="L28" t="s">
        <v>4833</v>
      </c>
      <c r="N28" t="s">
        <v>4836</v>
      </c>
      <c r="O28" s="24">
        <v>1</v>
      </c>
      <c r="P28" s="21" t="s">
        <v>4837</v>
      </c>
      <c r="Q28" s="21" t="s">
        <v>4837</v>
      </c>
      <c r="R28" s="30" t="s">
        <v>4838</v>
      </c>
      <c r="Z28" s="34">
        <v>10</v>
      </c>
      <c r="AJ28" s="26" t="str">
        <f t="shared" si="1"/>
        <v xml:space="preserve">|BGCOLOR(#F5F5F5):Augur Elder|魔術師|&amp;ref(Nation/C_Gold.jpg,nolink,25x25,Gold);210&amp;ref(Nation/C_Resource.jpg,nolink,25x25,Resource);2&amp;ref(Nation/C_Command.jpg,nolink,25x25,Commander Point);4|&amp;ref(Nation/R_Fort.jpg,nolink,25x25,Land Fortress);|&amp;ref(Spell/P_Research.jpg,nolink,25x25,Lab Needed);|&amp;ref(Nation/Squad.jpg,nolink,25x25,Squad);1&amp;ref(Nation/LivingLead.jpg,nolink,25x25,Leadership);20+&amp;ref(Nation/MagicLead.jpg,nolink,25x25,Magic Leadership);20+&amp;ref(Nation/UndeadLead.jpg,nolink,25x25,Undead Leadership);60+|10|
|~|&gt;|&gt;|&gt;|&gt;|&gt;|BGCOLOR(#F5F5F5):火、死、星などの魔法技能を持つ占師。実力のわりに雇用条件が緩い|
</v>
      </c>
    </row>
    <row r="29" spans="1:36" x14ac:dyDescent="0.15">
      <c r="A29" t="str">
        <f t="shared" si="2"/>
        <v>-</v>
      </c>
      <c r="B29" t="s">
        <v>4813</v>
      </c>
      <c r="C29" t="s">
        <v>4814</v>
      </c>
      <c r="D29" t="s">
        <v>4815</v>
      </c>
      <c r="E29" t="s">
        <v>4839</v>
      </c>
      <c r="F29">
        <v>110</v>
      </c>
      <c r="G29">
        <v>1</v>
      </c>
      <c r="H29">
        <v>2</v>
      </c>
      <c r="I29" t="s">
        <v>4840</v>
      </c>
      <c r="K29" t="s">
        <v>4829</v>
      </c>
      <c r="L29" t="s">
        <v>4830</v>
      </c>
      <c r="M29" t="s">
        <v>6289</v>
      </c>
      <c r="N29" t="s">
        <v>4841</v>
      </c>
      <c r="O29" s="24">
        <v>1</v>
      </c>
      <c r="P29" s="21">
        <v>10</v>
      </c>
      <c r="Q29" s="21">
        <v>0</v>
      </c>
      <c r="R29" s="30">
        <v>0</v>
      </c>
      <c r="Z29" s="34">
        <v>16</v>
      </c>
      <c r="AJ29" s="26" t="str">
        <f t="shared" si="1"/>
        <v xml:space="preserve">|BGCOLOR(#F5F5F5):Bishop of the Sacred Shroud|聖職者&amp;ref(Nation/Sacred.jpg,nolink,25x25,Sacred);|&amp;ref(Nation/C_Gold.jpg,nolink,25x25,Gold);110&amp;ref(Nation/C_Resource.jpg,nolink,25x25,Resource);1&amp;ref(Nation/C_Command.jpg,nolink,25x25,Commander Point);2|&amp;ref(Nation/R_Capital.jpg,nolink,25x25,National Capital);|&amp;ref(Spell/P_Holy.jpg,nolink,25x25,Temple Needed);|&amp;ref(Nation/Squad.jpg,nolink,25x25,Squad);1&amp;ref(Nation/LivingLead.jpg,nolink,25x25,Leadership);10|16|
|~|&gt;|&gt;|&gt;|&gt;|&gt;|BGCOLOR(#F5F5F5):レベル2の聖職者。貴重なHealer技能も備える|
</v>
      </c>
    </row>
    <row r="30" spans="1:36" x14ac:dyDescent="0.15">
      <c r="A30" t="str">
        <f t="shared" si="2"/>
        <v>-</v>
      </c>
      <c r="B30" t="s">
        <v>4813</v>
      </c>
      <c r="C30" t="s">
        <v>4814</v>
      </c>
      <c r="D30" t="s">
        <v>4815</v>
      </c>
      <c r="E30" t="s">
        <v>4842</v>
      </c>
      <c r="F30">
        <v>145</v>
      </c>
      <c r="G30">
        <v>1</v>
      </c>
      <c r="H30">
        <v>4</v>
      </c>
      <c r="I30" t="s">
        <v>4840</v>
      </c>
      <c r="K30" t="s">
        <v>4829</v>
      </c>
      <c r="L30" t="s">
        <v>4830</v>
      </c>
      <c r="M30" t="s">
        <v>6289</v>
      </c>
      <c r="N30" t="s">
        <v>4843</v>
      </c>
      <c r="O30" s="24">
        <v>1</v>
      </c>
      <c r="P30" s="21">
        <v>10</v>
      </c>
      <c r="Q30" s="21">
        <v>0</v>
      </c>
      <c r="R30" s="30">
        <v>0</v>
      </c>
      <c r="Z30" s="34">
        <v>14</v>
      </c>
      <c r="AJ30" s="26" t="str">
        <f t="shared" si="1"/>
        <v xml:space="preserve">|BGCOLOR(#F5F5F5):Arch Bishop of the Sacred Shroud|聖職者&amp;ref(Nation/Sacred.jpg,nolink,25x25,Sacred);|&amp;ref(Nation/C_Gold.jpg,nolink,25x25,Gold);145&amp;ref(Nation/C_Resource.jpg,nolink,25x25,Resource);1&amp;ref(Nation/C_Command.jpg,nolink,25x25,Commander Point);4|&amp;ref(Nation/R_Capital.jpg,nolink,25x25,National Capital);|&amp;ref(Spell/P_Holy.jpg,nolink,25x25,Temple Needed);|&amp;ref(Nation/Squad.jpg,nolink,25x25,Squad);1&amp;ref(Nation/LivingLead.jpg,nolink,25x25,Leadership);10|14|
|~|&gt;|&gt;|&gt;|&gt;|&gt;|BGCOLOR(#F5F5F5):レベル3の聖職者。Healer技能持ち|
</v>
      </c>
    </row>
    <row r="31" spans="1:36" x14ac:dyDescent="0.15">
      <c r="A31" t="str">
        <f t="shared" si="2"/>
        <v>-</v>
      </c>
      <c r="B31" t="s">
        <v>4813</v>
      </c>
      <c r="C31" t="s">
        <v>4814</v>
      </c>
      <c r="D31" t="s">
        <v>4815</v>
      </c>
      <c r="E31" t="s">
        <v>4867</v>
      </c>
      <c r="F31">
        <v>135</v>
      </c>
      <c r="G31">
        <v>1</v>
      </c>
      <c r="H31">
        <v>2</v>
      </c>
      <c r="I31" t="s">
        <v>4868</v>
      </c>
      <c r="J31" t="s">
        <v>4869</v>
      </c>
      <c r="K31" t="s">
        <v>4870</v>
      </c>
      <c r="L31" t="s">
        <v>4830</v>
      </c>
      <c r="M31" t="s">
        <v>6289</v>
      </c>
      <c r="N31" t="s">
        <v>4871</v>
      </c>
      <c r="O31" s="24">
        <v>1</v>
      </c>
      <c r="P31" s="21">
        <v>0</v>
      </c>
      <c r="Q31" s="21" t="s">
        <v>4872</v>
      </c>
      <c r="R31" s="30">
        <v>0</v>
      </c>
      <c r="Z31" s="34">
        <v>16</v>
      </c>
      <c r="AJ31" s="26" t="str">
        <f t="shared" si="1"/>
        <v xml:space="preserve">|BGCOLOR(#F5F5F5):Flamen|聖職者&amp;ref(Nation/Sacred.jpg,nolink,25x25,Sacred);|&amp;ref(Nation/C_Gold.jpg,nolink,25x25,Gold);135&amp;ref(Nation/C_Resource.jpg,nolink,25x25,Resource);1&amp;ref(Nation/C_Command.jpg,nolink,25x25,Commander Point);2|&amp;ref(Nation/R_Foreign.jpg,nolink,25x25,Non-Fort Land);|&amp;ref(Spell/P_Research.jpg,nolink,25x25,Lab Needed);&amp;ref(Spell/P_Holy.jpg,nolink,25x25,Temple Needed);|&amp;ref(Nation/Squad.jpg,nolink,25x25,Squad);1&amp;ref(Nation/MagicLead.jpg,nolink,25x25,Magic Leadership);5+|16|
|~|&gt;|&gt;|&gt;|&gt;|&gt;|BGCOLOR(#F5F5F5):レベル1の聖職者。火などの幅広い魔法技能も持つ|
</v>
      </c>
    </row>
    <row r="32" spans="1:36" x14ac:dyDescent="0.15">
      <c r="A32" t="str">
        <f t="shared" si="2"/>
        <v>EA Ermor 指揮官 E</v>
      </c>
      <c r="B32" t="s">
        <v>4813</v>
      </c>
      <c r="C32" t="s">
        <v>4814</v>
      </c>
      <c r="D32" t="s">
        <v>4815</v>
      </c>
      <c r="E32" t="s">
        <v>4873</v>
      </c>
      <c r="F32">
        <v>100</v>
      </c>
      <c r="G32">
        <v>1</v>
      </c>
      <c r="H32">
        <v>2</v>
      </c>
      <c r="I32" t="s">
        <v>4868</v>
      </c>
      <c r="J32" t="s">
        <v>4869</v>
      </c>
      <c r="K32" t="s">
        <v>4874</v>
      </c>
      <c r="L32" t="s">
        <v>4830</v>
      </c>
      <c r="M32" t="s">
        <v>6289</v>
      </c>
      <c r="N32" t="s">
        <v>4875</v>
      </c>
      <c r="O32" s="24">
        <v>2</v>
      </c>
      <c r="P32" s="21">
        <v>45</v>
      </c>
      <c r="Q32" s="21">
        <v>5</v>
      </c>
      <c r="R32" s="30">
        <v>0</v>
      </c>
      <c r="Z32" s="34">
        <v>16</v>
      </c>
      <c r="AJ32" s="26" t="str">
        <f t="shared" si="1"/>
        <v xml:space="preserve">|BGCOLOR(#F5F5F5):Pontifex|聖職者&amp;ref(Nation/Sacred.jpg,nolink,25x25,Sacred);|&amp;ref(Nation/C_Gold.jpg,nolink,25x25,Gold);100&amp;ref(Nation/C_Resource.jpg,nolink,25x25,Resource);1&amp;ref(Nation/C_Command.jpg,nolink,25x25,Commander Point);2|&amp;ref(Nation/R_Foreign.jpg,nolink,25x25,Non-Fort Land);|&amp;ref(Spell/P_Research.jpg,nolink,25x25,Lab Needed);&amp;ref(Spell/P_Holy.jpg,nolink,25x25,Temple Needed);|&amp;ref(Nation/Squad.jpg,nolink,25x25,Squad);2&amp;ref(Nation/LivingLead.jpg,nolink,25x25,Leadership);45&amp;ref(Nation/MagicLead.jpg,nolink,25x25,Magic Leadership);5|16|
|~|&gt;|&gt;|&gt;|&gt;|&gt;|BGCOLOR(#F5F5F5):レベル2の聖職者。火の魔法技能も持つ|
</v>
      </c>
    </row>
    <row r="33" spans="1:36" x14ac:dyDescent="0.15">
      <c r="A33" t="str">
        <f t="shared" si="2"/>
        <v>EA Ermor 兵士 S</v>
      </c>
      <c r="B33" t="s">
        <v>4813</v>
      </c>
      <c r="C33" t="s">
        <v>4814</v>
      </c>
      <c r="D33" t="s">
        <v>4844</v>
      </c>
      <c r="E33" t="s">
        <v>4845</v>
      </c>
      <c r="F33">
        <v>7</v>
      </c>
      <c r="G33">
        <v>2</v>
      </c>
      <c r="H33">
        <v>3</v>
      </c>
      <c r="I33" t="s">
        <v>4817</v>
      </c>
      <c r="L33" t="s">
        <v>4846</v>
      </c>
      <c r="N33" t="s">
        <v>4847</v>
      </c>
      <c r="P33" s="21">
        <v>1</v>
      </c>
      <c r="Z33" s="34">
        <v>12</v>
      </c>
      <c r="AJ33" s="26" t="str">
        <f t="shared" si="1"/>
        <v xml:space="preserve">|BGCOLOR(#F5F5F5):Slinger|射手|&amp;ref(Nation/C_Gold.jpg,nolink,25x25,Gold);7&amp;ref(Nation/C_Resource.jpg,nolink,25x25,Resource);2&amp;ref(Nation/C_Recruitment.jpg,nolink,25x25,Recruitment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v>
      </c>
    </row>
    <row r="34" spans="1:36" x14ac:dyDescent="0.15">
      <c r="A34" t="str">
        <f t="shared" si="2"/>
        <v>-</v>
      </c>
      <c r="B34" t="s">
        <v>4813</v>
      </c>
      <c r="C34" t="s">
        <v>4814</v>
      </c>
      <c r="D34" t="s">
        <v>4844</v>
      </c>
      <c r="E34" t="s">
        <v>4848</v>
      </c>
      <c r="F34">
        <v>10</v>
      </c>
      <c r="G34">
        <v>8</v>
      </c>
      <c r="H34">
        <v>9</v>
      </c>
      <c r="I34" t="s">
        <v>4817</v>
      </c>
      <c r="L34" t="s">
        <v>4849</v>
      </c>
      <c r="N34" t="s">
        <v>9280</v>
      </c>
      <c r="P34" s="21">
        <v>1</v>
      </c>
      <c r="Z34" s="34">
        <v>18</v>
      </c>
      <c r="AJ34" s="26" t="str">
        <f t="shared" si="1"/>
        <v xml:space="preserve">|BGCOLOR(#F5F5F5):Leve|歩兵|&amp;ref(Nation/C_Gold.jpg,nolink,25x25,Gold);10&amp;ref(Nation/C_Resource.jpg,nolink,25x25,Resource);8&amp;ref(Nation/C_Recruitment.jpg,nolink,25x25,Recruitment Point);9|&amp;ref(Nation/R_Fort.jpg,nolink,25x25,Land Fortress);||&amp;ref(Nation/LivingLead.jpg,nolink,25x25,Living);|18|
|~|&gt;|&gt;|&gt;|&gt;|&gt;|BGCOLOR(#F5F5F5):槍、投槍、盾を持つ軽歩兵。数を出しやすい|
</v>
      </c>
    </row>
    <row r="35" spans="1:36" x14ac:dyDescent="0.15">
      <c r="A35" t="str">
        <f t="shared" si="2"/>
        <v>-</v>
      </c>
      <c r="B35" t="s">
        <v>4813</v>
      </c>
      <c r="C35" t="s">
        <v>4814</v>
      </c>
      <c r="D35" t="s">
        <v>4844</v>
      </c>
      <c r="E35" t="s">
        <v>4850</v>
      </c>
      <c r="F35">
        <v>8</v>
      </c>
      <c r="G35">
        <v>9</v>
      </c>
      <c r="H35">
        <v>5</v>
      </c>
      <c r="I35" t="s">
        <v>4817</v>
      </c>
      <c r="L35" t="s">
        <v>4849</v>
      </c>
      <c r="N35" t="s">
        <v>9281</v>
      </c>
      <c r="P35" s="21">
        <v>1</v>
      </c>
      <c r="Z35" s="34">
        <v>14</v>
      </c>
      <c r="AJ35" s="26" t="str">
        <f t="shared" si="1"/>
        <v xml:space="preserve">|BGCOLOR(#F5F5F5):Accensus|歩兵|&amp;ref(Nation/C_Gold.jpg,nolink,25x25,Gold);8&amp;ref(Nation/C_Resource.jpg,nolink,25x25,Resource);9&amp;ref(Nation/C_Recruitment.jpg,nolink,25x25,Recruitment Point);5|&amp;ref(Nation/R_Fort.jpg,nolink,25x25,Land Fortress);||&amp;ref(Nation/LivingLead.jpg,nolink,25x25,Living);|14|
|~|&gt;|&gt;|&gt;|&gt;|&gt;|BGCOLOR(#F5F5F5):槍、投槍、大盾を持つ軽歩兵。民兵の類だが他国のものよりは優秀|
</v>
      </c>
    </row>
    <row r="36" spans="1:36" x14ac:dyDescent="0.15">
      <c r="A36" t="str">
        <f t="shared" si="2"/>
        <v>-</v>
      </c>
      <c r="B36" t="s">
        <v>4813</v>
      </c>
      <c r="C36" t="s">
        <v>4814</v>
      </c>
      <c r="D36" t="s">
        <v>4844</v>
      </c>
      <c r="E36" t="s">
        <v>4851</v>
      </c>
      <c r="F36">
        <v>10</v>
      </c>
      <c r="G36">
        <v>13</v>
      </c>
      <c r="H36">
        <v>8</v>
      </c>
      <c r="I36" t="s">
        <v>4817</v>
      </c>
      <c r="L36" t="s">
        <v>4849</v>
      </c>
      <c r="N36" t="s">
        <v>9282</v>
      </c>
      <c r="P36" s="21">
        <v>1</v>
      </c>
      <c r="Z36" s="34">
        <v>18</v>
      </c>
      <c r="AJ36" s="26" t="str">
        <f t="shared" si="1"/>
        <v xml:space="preserve">|BGCOLOR(#F5F5F5):Rorarus|歩兵|&amp;ref(Nation/C_Gold.jpg,nolink,25x25,Gold);10&amp;ref(Nation/C_Resource.jpg,nolink,25x25,Resource);13&amp;ref(Nation/C_Recruitment.jpg,nolink,25x25,Recruitment Point);8|&amp;ref(Nation/R_Fort.jpg,nolink,25x25,Land Fortress);||&amp;ref(Nation/LivingLead.jpg,nolink,25x25,Living);|18|
|~|&gt;|&gt;|&gt;|&gt;|&gt;|BGCOLOR(#F5F5F5):槍、投槍、大盾を持つ歩兵。他より若いが技量は標準的|
</v>
      </c>
    </row>
    <row r="37" spans="1:36" x14ac:dyDescent="0.15">
      <c r="A37" t="str">
        <f t="shared" si="2"/>
        <v>-</v>
      </c>
      <c r="B37" t="s">
        <v>4813</v>
      </c>
      <c r="C37" t="s">
        <v>4814</v>
      </c>
      <c r="D37" t="s">
        <v>4844</v>
      </c>
      <c r="E37" t="s">
        <v>4852</v>
      </c>
      <c r="F37">
        <v>11</v>
      </c>
      <c r="G37">
        <v>14</v>
      </c>
      <c r="H37">
        <v>12</v>
      </c>
      <c r="I37" t="s">
        <v>4817</v>
      </c>
      <c r="L37" t="s">
        <v>4849</v>
      </c>
      <c r="N37" t="s">
        <v>9283</v>
      </c>
      <c r="P37" s="21">
        <v>1</v>
      </c>
      <c r="Z37" s="34">
        <v>18</v>
      </c>
      <c r="AJ37" s="26" t="str">
        <f t="shared" si="1"/>
        <v xml:space="preserve">|BGCOLOR(#F5F5F5):Hastatus|歩兵|&amp;ref(Nation/C_Gold.jpg,nolink,25x25,Gold);11&amp;ref(Nation/C_Resource.jpg,nolink,25x25,Resource);14&amp;ref(Nation/C_Recruitment.jpg,nolink,25x25,Recruitment Point);12|&amp;ref(Nation/R_Fort.jpg,nolink,25x25,Land Fortress);||&amp;ref(Nation/LivingLead.jpg,nolink,25x25,Living);|18|
|~|&gt;|&gt;|&gt;|&gt;|&gt;|BGCOLOR(#F5F5F5):小剣、投槍、大盾を持つ歩兵。下位より士気が上がっている|
</v>
      </c>
    </row>
    <row r="38" spans="1:36" x14ac:dyDescent="0.15">
      <c r="A38" t="str">
        <f t="shared" si="2"/>
        <v>-</v>
      </c>
      <c r="B38" t="s">
        <v>4813</v>
      </c>
      <c r="C38" t="s">
        <v>4814</v>
      </c>
      <c r="D38" t="s">
        <v>4844</v>
      </c>
      <c r="E38" t="s">
        <v>4853</v>
      </c>
      <c r="F38">
        <v>14</v>
      </c>
      <c r="G38">
        <v>16</v>
      </c>
      <c r="H38">
        <v>20</v>
      </c>
      <c r="I38" t="s">
        <v>4817</v>
      </c>
      <c r="L38" t="s">
        <v>4849</v>
      </c>
      <c r="N38" t="s">
        <v>9284</v>
      </c>
      <c r="P38" s="21">
        <v>1</v>
      </c>
      <c r="Z38" s="34">
        <v>16</v>
      </c>
      <c r="AJ38" s="26" t="str">
        <f t="shared" si="1"/>
        <v xml:space="preserve">|BGCOLOR(#F5F5F5):Principe|歩兵|&amp;ref(Nation/C_Gold.jpg,nolink,25x25,Gold);14&amp;ref(Nation/C_Resource.jpg,nolink,25x25,Resource);16&amp;ref(Nation/C_Recruitment.jpg,nolink,25x25,Recruitment Point);20|&amp;ref(Nation/R_Fort.jpg,nolink,25x25,Land Fortress);||&amp;ref(Nation/LivingLead.jpg,nolink,25x25,Living);|16|
|~|&gt;|&gt;|&gt;|&gt;|&gt;|BGCOLOR(#F5F5F5):小剣、投槍、大盾を持つ歩兵。鎧が強化され技量も向上|
</v>
      </c>
    </row>
    <row r="39" spans="1:36" x14ac:dyDescent="0.15">
      <c r="A39" t="str">
        <f t="shared" si="2"/>
        <v>-</v>
      </c>
      <c r="B39" t="s">
        <v>4813</v>
      </c>
      <c r="C39" t="s">
        <v>4814</v>
      </c>
      <c r="D39" t="s">
        <v>4844</v>
      </c>
      <c r="E39" t="s">
        <v>4854</v>
      </c>
      <c r="F39">
        <v>15</v>
      </c>
      <c r="G39">
        <v>28</v>
      </c>
      <c r="H39">
        <v>25</v>
      </c>
      <c r="I39" t="s">
        <v>4817</v>
      </c>
      <c r="L39" t="s">
        <v>4849</v>
      </c>
      <c r="N39" t="s">
        <v>9286</v>
      </c>
      <c r="P39" s="21">
        <v>1</v>
      </c>
      <c r="Z39" s="34">
        <v>14</v>
      </c>
      <c r="AJ39" s="26" t="str">
        <f t="shared" si="1"/>
        <v xml:space="preserve">|BGCOLOR(#F5F5F5):Triarius|歩兵|&amp;ref(Nation/C_Gold.jpg,nolink,25x25,Gold);15&amp;ref(Nation/C_Resource.jpg,nolink,25x25,Resource);28&amp;ref(Nation/C_Recruitment.jpg,nolink,25x25,Recruitment Point);25|&amp;ref(Nation/R_Fort.jpg,nolink,25x25,Land Fortress);||&amp;ref(Nation/LivingLead.jpg,nolink,25x25,Living);|14|
|~|&gt;|&gt;|&gt;|&gt;|&gt;|BGCOLOR(#F5F5F5):長槍と大盾を持つ重歩兵。高齢で鈍重だが高密度の隊列を組む|
</v>
      </c>
    </row>
    <row r="40" spans="1:36" x14ac:dyDescent="0.15">
      <c r="A40" t="str">
        <f t="shared" si="2"/>
        <v>-</v>
      </c>
      <c r="B40" t="s">
        <v>4813</v>
      </c>
      <c r="C40" t="s">
        <v>4814</v>
      </c>
      <c r="D40" t="s">
        <v>4844</v>
      </c>
      <c r="E40" t="s">
        <v>4855</v>
      </c>
      <c r="F40">
        <v>20</v>
      </c>
      <c r="G40">
        <v>14</v>
      </c>
      <c r="H40">
        <v>21</v>
      </c>
      <c r="I40" t="s">
        <v>4817</v>
      </c>
      <c r="L40" t="s">
        <v>4856</v>
      </c>
      <c r="N40" t="s">
        <v>4857</v>
      </c>
      <c r="P40" s="21">
        <v>1</v>
      </c>
      <c r="Z40" s="34">
        <v>18</v>
      </c>
      <c r="AJ40" s="26" t="str">
        <f t="shared" si="1"/>
        <v xml:space="preserve">|BGCOLOR(#F5F5F5):Standard|旗手|&amp;ref(Nation/C_Gold.jpg,nolink,25x25,Gold);20&amp;ref(Nation/C_Resource.jpg,nolink,25x25,Resource);14&amp;ref(Nation/C_Recruitment.jpg,nolink,25x25,Recruitment Point);21|&amp;ref(Nation/R_Fort.jpg,nolink,25x25,Land Fortress);||&amp;ref(Nation/LivingLead.jpg,nolink,25x25,Living);|18|
|~|&gt;|&gt;|&gt;|&gt;|&gt;|BGCOLOR(#F5F5F5):所属部隊の士気を高める。自身も多少は戦える|
</v>
      </c>
    </row>
    <row r="41" spans="1:36" x14ac:dyDescent="0.15">
      <c r="A41" t="str">
        <f t="shared" si="2"/>
        <v>-</v>
      </c>
      <c r="B41" t="s">
        <v>4813</v>
      </c>
      <c r="C41" t="s">
        <v>4814</v>
      </c>
      <c r="D41" t="s">
        <v>4844</v>
      </c>
      <c r="E41" t="s">
        <v>4858</v>
      </c>
      <c r="F41">
        <v>10</v>
      </c>
      <c r="G41">
        <v>11</v>
      </c>
      <c r="H41">
        <v>11</v>
      </c>
      <c r="I41" t="s">
        <v>4817</v>
      </c>
      <c r="L41" t="s">
        <v>4849</v>
      </c>
      <c r="N41" t="s">
        <v>9287</v>
      </c>
      <c r="P41" s="21">
        <v>1</v>
      </c>
      <c r="Z41" s="34">
        <v>12</v>
      </c>
      <c r="AE41" s="21" t="s">
        <v>4859</v>
      </c>
      <c r="AG41" s="21" t="s">
        <v>4859</v>
      </c>
      <c r="AJ41" s="26" t="str">
        <f t="shared" si="1"/>
        <v xml:space="preserve">|BGCOLOR(#F5F5F5):Lizard Auxiliare|歩兵|&amp;ref(Nation/C_Gold.jpg,nolink,25x25,Gold);10&amp;ref(Nation/C_Resource.jpg,nolink,25x25,Resource);11&amp;ref(Nation/C_Recruitment.jpg,nolink,25x25,Recruitment Point);11|&amp;ref(Nation/R_Fort.jpg,nolink,25x25,Land Fortress);||&amp;ref(Nation/LivingLead.jpg,nolink,25x25,Living);|12&amp;ref(Nation/Swamp-Survival.jpg,nolink,25x25,Swamp Survival);&amp;ref(Nation/Swimming.jpg,nolink,25x25,Swimming);|
|~|&gt;|&gt;|&gt;|&gt;|&gt;|BGCOLOR(#F5F5F5):小剣、投槍、盾を持つ歩兵。蜥蜴人の支援軍で毒耐性などを持つ|
</v>
      </c>
    </row>
    <row r="42" spans="1:36" x14ac:dyDescent="0.15">
      <c r="A42" t="str">
        <f t="shared" si="2"/>
        <v>-</v>
      </c>
      <c r="B42" t="s">
        <v>4813</v>
      </c>
      <c r="C42" t="s">
        <v>4814</v>
      </c>
      <c r="D42" t="s">
        <v>4844</v>
      </c>
      <c r="E42" t="s">
        <v>4860</v>
      </c>
      <c r="F42">
        <v>30</v>
      </c>
      <c r="G42">
        <v>22</v>
      </c>
      <c r="H42">
        <v>46</v>
      </c>
      <c r="I42" t="s">
        <v>4817</v>
      </c>
      <c r="L42" t="s">
        <v>4861</v>
      </c>
      <c r="N42" t="s">
        <v>9288</v>
      </c>
      <c r="P42" s="21">
        <v>1</v>
      </c>
      <c r="Z42" s="34">
        <v>18</v>
      </c>
      <c r="AJ42" s="26" t="str">
        <f t="shared" si="1"/>
        <v xml:space="preserve">|BGCOLOR(#F5F5F5):Equite|騎兵|&amp;ref(Nation/C_Gold.jpg,nolink,25x25,Gold);30&amp;ref(Nation/C_Resource.jpg,nolink,25x25,Resource);22&amp;ref(Nation/C_Recruitment.jpg,nolink,25x25,Recruitment Point);46|&amp;ref(Nation/R_Fort.jpg,nolink,25x25,Land Fortress);||&amp;ref(Nation/LivingLead.jpg,nolink,25x25,Living);|18|
|~|&gt;|&gt;|&gt;|&gt;|&gt;|BGCOLOR(#F5F5F5):軽突撃槍、長剣、盾を持つ騎兵。移動速度と攻撃力が売り|
</v>
      </c>
    </row>
    <row r="43" spans="1:36" x14ac:dyDescent="0.15">
      <c r="A43" t="str">
        <f t="shared" si="2"/>
        <v>-</v>
      </c>
      <c r="B43" t="s">
        <v>4813</v>
      </c>
      <c r="C43" t="s">
        <v>4814</v>
      </c>
      <c r="D43" t="s">
        <v>4844</v>
      </c>
      <c r="E43" t="s">
        <v>4862</v>
      </c>
      <c r="F43">
        <v>10</v>
      </c>
      <c r="G43">
        <v>1</v>
      </c>
      <c r="H43">
        <v>9</v>
      </c>
      <c r="I43" t="s">
        <v>4817</v>
      </c>
      <c r="L43" t="s">
        <v>4849</v>
      </c>
      <c r="N43" t="s">
        <v>4863</v>
      </c>
      <c r="P43" s="21">
        <v>1</v>
      </c>
      <c r="Z43" s="34">
        <v>12</v>
      </c>
      <c r="AJ43" s="26" t="str">
        <f t="shared" si="1"/>
        <v xml:space="preserve">|BGCOLOR(#F5F5F5):Retiarius|歩兵|&amp;ref(Nation/C_Gold.jpg,nolink,25x25,Gold);10&amp;ref(Nation/C_Resource.jpg,nolink,25x25,Resource);1&amp;ref(Nation/C_Recruitment.jpg,nolink,25x25,Recruitment Point);9|&amp;ref(Nation/R_Fort.jpg,nolink,25x25,Land Fortress);||&amp;ref(Nation/LivingLead.jpg,nolink,25x25,Living);|12|
|~|&gt;|&gt;|&gt;|&gt;|&gt;|BGCOLOR(#F5F5F5):網と三叉矛を持つ歩兵。高速雇用できるが少しでも戦うと戦闘後には去る|
</v>
      </c>
    </row>
    <row r="44" spans="1:36" x14ac:dyDescent="0.15">
      <c r="A44" t="str">
        <f t="shared" si="2"/>
        <v>-</v>
      </c>
      <c r="B44" t="s">
        <v>4813</v>
      </c>
      <c r="C44" t="s">
        <v>4814</v>
      </c>
      <c r="D44" t="s">
        <v>4844</v>
      </c>
      <c r="E44" t="s">
        <v>4864</v>
      </c>
      <c r="F44">
        <v>10</v>
      </c>
      <c r="G44">
        <v>1</v>
      </c>
      <c r="H44">
        <v>9</v>
      </c>
      <c r="I44" t="s">
        <v>4817</v>
      </c>
      <c r="L44" t="s">
        <v>4849</v>
      </c>
      <c r="N44" t="s">
        <v>4865</v>
      </c>
      <c r="P44" s="21">
        <v>1</v>
      </c>
      <c r="Z44" s="34">
        <v>12</v>
      </c>
      <c r="AJ44" s="26" t="str">
        <f t="shared" si="1"/>
        <v xml:space="preserve">|BGCOLOR(#F5F5F5):Gladiator|歩兵|&amp;ref(Nation/C_Gold.jpg,nolink,25x25,Gold);10&amp;ref(Nation/C_Resource.jpg,nolink,25x25,Resource);1&amp;ref(Nation/C_Recruitment.jpg,nolink,25x25,Recruitment Point);9|&amp;ref(Nation/R_Fort.jpg,nolink,25x25,Land Fortress);||&amp;ref(Nation/LivingLead.jpg,nolink,25x25,Living);|12|
|~|&gt;|&gt;|&gt;|&gt;|&gt;|BGCOLOR(#F5F5F5):連接棍を持つ歩兵。やはり少しでも戦いに貢献すれば戦闘後に消滅|
</v>
      </c>
    </row>
    <row r="45" spans="1:36" x14ac:dyDescent="0.15">
      <c r="A45" t="str">
        <f t="shared" si="2"/>
        <v>EA Ermor 兵士 E</v>
      </c>
      <c r="B45" t="s">
        <v>4813</v>
      </c>
      <c r="C45" t="s">
        <v>4814</v>
      </c>
      <c r="D45" t="s">
        <v>4844</v>
      </c>
      <c r="E45" t="s">
        <v>4866</v>
      </c>
      <c r="F45">
        <v>45</v>
      </c>
      <c r="G45">
        <v>24</v>
      </c>
      <c r="H45">
        <v>48</v>
      </c>
      <c r="I45" t="s">
        <v>4840</v>
      </c>
      <c r="K45" t="s">
        <v>4829</v>
      </c>
      <c r="L45" t="s">
        <v>4861</v>
      </c>
      <c r="M45" t="s">
        <v>6289</v>
      </c>
      <c r="N45" t="s">
        <v>9289</v>
      </c>
      <c r="P45" s="21">
        <v>1</v>
      </c>
      <c r="Z45" s="34">
        <v>18</v>
      </c>
      <c r="AJ45" s="26" t="str">
        <f t="shared" si="1"/>
        <v xml:space="preserve">|BGCOLOR(#F5F5F5):Equite of the Sacred Shroud|騎兵&amp;ref(Nation/Sacred.jpg,nolink,25x25,Sacred);|&amp;ref(Nation/C_Gold.jpg,nolink,25x25,Gold);45&amp;ref(Nation/C_Resource.jpg,nolink,25x25,Resource);24&amp;ref(Nation/C_Recruitment.jpg,nolink,25x25,Recruitment Point);48|&amp;ref(Nation/R_Capital.jpg,nolink,25x25,National Capital);|&amp;ref(Spell/P_Holy.jpg,nolink,25x25,Temple Needed);|&amp;ref(Nation/LivingLead.jpg,nolink,25x25,Living);|18|
|~|&gt;|&gt;|&gt;|&gt;|&gt;|BGCOLOR(#F5F5F5):軽突撃槍と、長剣、盾を持つ騎兵。自身の戦傷を癒す力を備える|
</v>
      </c>
    </row>
    <row r="46" spans="1:36" x14ac:dyDescent="0.15">
      <c r="A46" t="str">
        <f t="shared" si="2"/>
        <v>EA Ulm 指揮官 S</v>
      </c>
      <c r="B46" t="s">
        <v>4917</v>
      </c>
      <c r="C46" t="s">
        <v>4918</v>
      </c>
      <c r="D46" t="s">
        <v>4919</v>
      </c>
      <c r="E46" t="s">
        <v>4920</v>
      </c>
      <c r="F46">
        <v>25</v>
      </c>
      <c r="G46">
        <v>10</v>
      </c>
      <c r="H46">
        <v>1</v>
      </c>
      <c r="I46" t="s">
        <v>4921</v>
      </c>
      <c r="L46" t="s">
        <v>4922</v>
      </c>
      <c r="N46" t="s">
        <v>4923</v>
      </c>
      <c r="O46" s="24">
        <v>0</v>
      </c>
      <c r="P46" s="21">
        <v>0</v>
      </c>
      <c r="Q46" s="21">
        <v>0</v>
      </c>
      <c r="R46" s="30">
        <v>0</v>
      </c>
      <c r="Z46" s="34">
        <v>16</v>
      </c>
      <c r="AA46" s="21">
        <v>40</v>
      </c>
      <c r="AE46" s="21" t="s">
        <v>4924</v>
      </c>
      <c r="AF46" s="21" t="s">
        <v>4925</v>
      </c>
      <c r="AJ46" s="26" t="str">
        <f t="shared" si="1"/>
        <v xml:space="preserve">|BGCOLOR(#F5F5F5):Warrior Scout|斥候|&amp;ref(Nation/C_Gold.jpg,nolink,25x25,Gold);25&amp;ref(Nation/C_Resource.jpg,nolink,25x25,Resource);10&amp;ref(Nation/C_Command.jpg,nolink,25x25,Commander Point);1|&amp;ref(Nation/R_Fort.jpg,nolink,25x25,Land Fortress);&amp;ref(Nation/R_Forest.jpg,nolink,25x25,Any Forest);&amp;ref(Nation/R_Mountain.jpg,nolink,25x25,Any Highland/Mountains);|||16&amp;ref(Nation/Stealthy.jpg,nolink,25x25,Stealthy (40));&amp;ref(Nation/Forest-Survival.jpg,nolink,25x25,Forest Survival);&amp;ref(Nation/Mountain-Survival.jpg,nolink,25x25,Mountain Survival);&amp;ref(Nation/Snow-Move.jpg,nolink,25x25,Snow Move);|
|~|&gt;|&gt;|&gt;|&gt;|&gt;|BGCOLOR(#F5F5F5):雪道にも強い蛮族の斥候。装備も無駄に良い|
</v>
      </c>
    </row>
    <row r="47" spans="1:36" x14ac:dyDescent="0.15">
      <c r="A47" t="str">
        <f t="shared" si="2"/>
        <v>-</v>
      </c>
      <c r="B47" t="s">
        <v>4917</v>
      </c>
      <c r="C47" t="s">
        <v>4918</v>
      </c>
      <c r="D47" t="s">
        <v>4919</v>
      </c>
      <c r="E47" t="s">
        <v>4926</v>
      </c>
      <c r="F47">
        <v>75</v>
      </c>
      <c r="G47">
        <v>17</v>
      </c>
      <c r="H47">
        <v>1</v>
      </c>
      <c r="I47" t="s">
        <v>4921</v>
      </c>
      <c r="L47" t="s">
        <v>4919</v>
      </c>
      <c r="N47" t="s">
        <v>4927</v>
      </c>
      <c r="O47" s="24">
        <v>3</v>
      </c>
      <c r="P47" s="21">
        <v>80</v>
      </c>
      <c r="Q47" s="21">
        <v>0</v>
      </c>
      <c r="R47" s="30">
        <v>0</v>
      </c>
      <c r="Z47" s="34">
        <v>14</v>
      </c>
      <c r="AA47" s="21">
        <v>40</v>
      </c>
      <c r="AE47" s="21" t="s">
        <v>4924</v>
      </c>
      <c r="AF47" s="21" t="s">
        <v>4925</v>
      </c>
      <c r="AJ47" s="26" t="str">
        <f t="shared" si="1"/>
        <v xml:space="preserve">|BGCOLOR(#F5F5F5):Warrior Chief|指揮官|&amp;ref(Nation/C_Gold.jpg,nolink,25x25,Gold);75&amp;ref(Nation/C_Resource.jpg,nolink,25x25,Resource);17&amp;ref(Nation/C_Command.jpg,nolink,25x25,Commander Point);1|&amp;ref(Nation/R_Fort.jpg,nolink,25x25,Land Fortress);&amp;ref(Nation/R_Forest.jpg,nolink,25x25,Any Forest);&amp;ref(Nation/R_Mountain.jpg,nolink,25x25,Any Highland/Mountains);||&amp;ref(Nation/Squad.jpg,nolink,25x25,Squad);3&amp;ref(Nation/LivingLead.jpg,nolink,25x25,Leadership);80|14&amp;ref(Nation/Stealthy.jpg,nolink,25x25,Stealthy (40));&amp;ref(Nation/Forest-Survival.jpg,nolink,25x25,Forest Survival);&amp;ref(Nation/Mountain-Survival.jpg,nolink,25x25,Mountain Survival);&amp;ref(Nation/Snow-Move.jpg,nolink,25x25,Snow Move);|
|~|&gt;|&gt;|&gt;|&gt;|&gt;|BGCOLOR(#F5F5F5):標準的な指揮官。兵士共々森、山、雪に強い|
</v>
      </c>
    </row>
    <row r="48" spans="1:36" x14ac:dyDescent="0.15">
      <c r="A48" t="str">
        <f t="shared" si="2"/>
        <v>-</v>
      </c>
      <c r="B48" t="s">
        <v>4917</v>
      </c>
      <c r="C48" t="s">
        <v>4918</v>
      </c>
      <c r="D48" t="s">
        <v>4919</v>
      </c>
      <c r="E48" t="s">
        <v>4928</v>
      </c>
      <c r="F48">
        <v>110</v>
      </c>
      <c r="G48">
        <v>13</v>
      </c>
      <c r="H48">
        <v>2</v>
      </c>
      <c r="I48" t="s">
        <v>4929</v>
      </c>
      <c r="J48" t="s">
        <v>4971</v>
      </c>
      <c r="L48" t="s">
        <v>4930</v>
      </c>
      <c r="N48" t="s">
        <v>4931</v>
      </c>
      <c r="O48" s="24">
        <v>2</v>
      </c>
      <c r="P48" s="21" t="s">
        <v>4933</v>
      </c>
      <c r="Q48" s="21" t="s">
        <v>4932</v>
      </c>
      <c r="R48" s="30">
        <v>0</v>
      </c>
      <c r="Z48" s="34">
        <v>14</v>
      </c>
      <c r="AE48" s="21" t="s">
        <v>4924</v>
      </c>
      <c r="AF48" s="21" t="s">
        <v>4925</v>
      </c>
      <c r="AJ48" s="26" t="str">
        <f t="shared" si="1"/>
        <v xml:space="preserve">|BGCOLOR(#F5F5F5):Warrior Smith|魔術師|&amp;ref(Nation/C_Gold.jpg,nolink,25x25,Gold);110&amp;ref(Nation/C_Resource.jpg,nolink,25x25,Resource);13&amp;ref(Nation/C_Command.jpg,nolink,25x25,Commander Point);2|&amp;ref(Nation/R_Fort.jpg,nolink,25x25,Land Fortress);|&amp;ref(Spell/P_Research.jpg,nolink,25x25,Lab Needed);|&amp;ref(Nation/Squad.jpg,nolink,25x25,Squad);2&amp;ref(Nation/LivingLead.jpg,nolink,25x25,Leadership);40+&amp;ref(Nation/MagicLead.jpg,nolink,25x25,Magic Leadership);5+|14&amp;ref(Nation/Forest-Survival.jpg,nolink,25x25,Forest Survival);&amp;ref(Nation/Mountain-Survival.jpg,nolink,25x25,Mountain Survival);&amp;ref(Nation/Snow-Move.jpg,nolink,25x25,Snow Move);|
|~|&gt;|&gt;|&gt;|&gt;|&gt;|BGCOLOR(#F5F5F5):地などの魔法技能を持つ鍛冶屋。要塞へ追加資源を提供する|
</v>
      </c>
    </row>
    <row r="49" spans="1:36" x14ac:dyDescent="0.15">
      <c r="A49" t="str">
        <f t="shared" si="2"/>
        <v>-</v>
      </c>
      <c r="B49" t="s">
        <v>4917</v>
      </c>
      <c r="C49" t="s">
        <v>4918</v>
      </c>
      <c r="D49" t="s">
        <v>4919</v>
      </c>
      <c r="E49" t="s">
        <v>4934</v>
      </c>
      <c r="F49">
        <v>130</v>
      </c>
      <c r="G49">
        <v>5</v>
      </c>
      <c r="H49">
        <v>2</v>
      </c>
      <c r="I49" t="s">
        <v>4921</v>
      </c>
      <c r="J49" t="s">
        <v>4971</v>
      </c>
      <c r="K49" t="s">
        <v>4971</v>
      </c>
      <c r="L49" t="s">
        <v>4935</v>
      </c>
      <c r="M49" t="s">
        <v>6289</v>
      </c>
      <c r="N49" t="s">
        <v>4936</v>
      </c>
      <c r="O49" s="24">
        <v>1</v>
      </c>
      <c r="P49" s="21" t="s">
        <v>4937</v>
      </c>
      <c r="Q49" s="21" t="s">
        <v>4932</v>
      </c>
      <c r="R49" s="30" t="s">
        <v>4938</v>
      </c>
      <c r="Z49" s="34">
        <v>16</v>
      </c>
      <c r="AA49" s="21">
        <v>40</v>
      </c>
      <c r="AE49" s="21" t="s">
        <v>4924</v>
      </c>
      <c r="AF49" s="21" t="s">
        <v>4939</v>
      </c>
      <c r="AJ49" s="26" t="str">
        <f t="shared" si="1"/>
        <v xml:space="preserve">|BGCOLOR(#F5F5F5):Shaman|聖職者&amp;ref(Nation/Sacred.jpg,nolink,25x25,Sacred);|&amp;ref(Nation/C_Gold.jpg,nolink,25x25,Gold);130&amp;ref(Nation/C_Resource.jpg,nolink,25x25,Resource);5&amp;ref(Nation/C_Command.jpg,nolink,25x25,Commander Point);2|&amp;ref(Nation/R_Fort.jpg,nolink,25x25,Land Fortress);&amp;ref(Nation/R_Forest.jpg,nolink,25x25,Any Forest);&amp;ref(Nation/R_Mountain.jpg,nolink,25x25,Any Highland/Mountains);|&amp;ref(Spell/P_Research.jpg,nolink,25x25,Lab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Leadership);0+|16&amp;ref(Nation/Stealthy.jpg,nolink,25x25,Stealthy (40));&amp;ref(Nation/Forest-Survival.jpg,nolink,25x25,Forest Survival);&amp;ref(Nation/Mountain-Survival.jpg,nolink,25x25,Mountain Survival);&amp;ref(Nation/Snow-Move.jpg,nolink,25x25,Snow Move);|
|~|&gt;|&gt;|&gt;|&gt;|&gt;|BGCOLOR(#F5F5F5):レベル1の聖職者。地などの魔法技能も持つ。研究は苦手|
</v>
      </c>
    </row>
    <row r="50" spans="1:36" x14ac:dyDescent="0.15">
      <c r="A50" t="str">
        <f t="shared" si="2"/>
        <v>EA Ulm 指揮官 E</v>
      </c>
      <c r="B50" t="s">
        <v>4917</v>
      </c>
      <c r="C50" t="s">
        <v>4918</v>
      </c>
      <c r="D50" t="s">
        <v>4919</v>
      </c>
      <c r="E50" t="s">
        <v>4940</v>
      </c>
      <c r="F50">
        <v>220</v>
      </c>
      <c r="G50">
        <v>5</v>
      </c>
      <c r="H50">
        <v>4</v>
      </c>
      <c r="I50" t="s">
        <v>4941</v>
      </c>
      <c r="J50" t="s">
        <v>4972</v>
      </c>
      <c r="K50" t="s">
        <v>4973</v>
      </c>
      <c r="L50" t="s">
        <v>4935</v>
      </c>
      <c r="M50" t="s">
        <v>6289</v>
      </c>
      <c r="N50" t="s">
        <v>4942</v>
      </c>
      <c r="O50" s="24">
        <v>2</v>
      </c>
      <c r="P50" s="21" t="s">
        <v>4933</v>
      </c>
      <c r="Q50" s="21" t="s">
        <v>4943</v>
      </c>
      <c r="R50" s="30" t="s">
        <v>4938</v>
      </c>
      <c r="Z50" s="34">
        <v>16</v>
      </c>
      <c r="AA50" s="21">
        <v>40</v>
      </c>
      <c r="AE50" s="21" t="s">
        <v>4924</v>
      </c>
      <c r="AF50" s="21" t="s">
        <v>4925</v>
      </c>
      <c r="AJ50" s="26" t="str">
        <f t="shared" si="1"/>
        <v xml:space="preserve">|BGCOLOR(#F5F5F5):Antlered Shaman|聖職者&amp;ref(Nation/Sacred.jpg,nolink,25x25,Sacred);|&amp;ref(Nation/C_Gold.jpg,nolink,25x25,Gold);220&amp;ref(Nation/C_Resource.jpg,nolink,25x25,Resource);5&amp;ref(Nation/C_Command.jpg,nolink,25x25,Commander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Leadership);20+&amp;ref(Nation/UndeadLead.jpg,nolink,25x25,Undead Leadership);0+|16&amp;ref(Nation/Stealthy.jpg,nolink,25x25,Stealthy (40));&amp;ref(Nation/Forest-Survival.jpg,nolink,25x25,Forest Survival);&amp;ref(Nation/Mountain-Survival.jpg,nolink,25x25,Mountain Survival);&amp;ref(Nation/Snow-Move.jpg,nolink,25x25,Snow Move);|
|~|&gt;|&gt;|&gt;|&gt;|&gt;|BGCOLOR(#F5F5F5):レベル1の聖職者。地や緑などの魔法技能も持つ|
</v>
      </c>
    </row>
    <row r="51" spans="1:36" x14ac:dyDescent="0.15">
      <c r="A51" t="str">
        <f t="shared" si="2"/>
        <v>EA Ulm 兵士 S</v>
      </c>
      <c r="B51" t="s">
        <v>4917</v>
      </c>
      <c r="C51" t="s">
        <v>4918</v>
      </c>
      <c r="D51" t="s">
        <v>4944</v>
      </c>
      <c r="E51" t="s">
        <v>4945</v>
      </c>
      <c r="F51">
        <v>10</v>
      </c>
      <c r="G51">
        <v>6</v>
      </c>
      <c r="H51">
        <v>9</v>
      </c>
      <c r="I51" t="s">
        <v>4921</v>
      </c>
      <c r="L51" t="s">
        <v>4946</v>
      </c>
      <c r="N51" t="s">
        <v>4947</v>
      </c>
      <c r="P51" s="21">
        <v>1</v>
      </c>
      <c r="Z51" s="34">
        <v>16</v>
      </c>
      <c r="AE51" s="21" t="s">
        <v>4948</v>
      </c>
      <c r="AF51" s="21" t="s">
        <v>4925</v>
      </c>
      <c r="AJ51" s="26" t="str">
        <f t="shared" si="1"/>
        <v xml:space="preserve">|BGCOLOR(#F5F5F5):Archer|射手|&amp;ref(Nation/C_Gold.jpg,nolink,25x25,Gold);10&amp;ref(Nation/C_Resource.jpg,nolink,25x25,Resource);6&amp;ref(Nation/C_Recruitment.jpg,nolink,25x25,Recruitment Point);9|&amp;ref(Nation/R_Fort.jpg,nolink,25x25,Land Fortress);&amp;ref(Nation/R_Forest.jpg,nolink,25x25,Any Forest);&amp;ref(Nation/R_Mountain.jpg,nolink,25x25,Any Highland/Mountains);||&amp;ref(Nation/LivingLead.jpg,nolink,25x25,Living);|16&amp;ref(Nation/Forest-Survival.jpg,nolink,25x25,Forest Survival);&amp;ref(Nation/Mountain-Survival.jpg,nolink,25x25,Mountain Survival);&amp;ref(Nation/Snow-Move.jpg,nolink,25x25,Snow Move);|
|~|&gt;|&gt;|&gt;|&gt;|&gt;|BGCOLOR(#F5F5F5):高精度の弓兵。士気やHPなども優秀|
</v>
      </c>
    </row>
    <row r="52" spans="1:36" x14ac:dyDescent="0.15">
      <c r="A52" t="str">
        <f t="shared" si="2"/>
        <v>-</v>
      </c>
      <c r="B52" t="s">
        <v>4917</v>
      </c>
      <c r="C52" t="s">
        <v>4918</v>
      </c>
      <c r="D52" t="s">
        <v>4944</v>
      </c>
      <c r="E52" t="s">
        <v>4949</v>
      </c>
      <c r="F52">
        <v>12</v>
      </c>
      <c r="G52">
        <v>13</v>
      </c>
      <c r="H52">
        <v>14</v>
      </c>
      <c r="I52" t="s">
        <v>4929</v>
      </c>
      <c r="L52" t="s">
        <v>4946</v>
      </c>
      <c r="N52" t="s">
        <v>4950</v>
      </c>
      <c r="P52" s="21">
        <v>1</v>
      </c>
      <c r="Z52" s="34">
        <v>14</v>
      </c>
      <c r="AA52" s="21">
        <v>40</v>
      </c>
      <c r="AE52" s="21" t="s">
        <v>4924</v>
      </c>
      <c r="AF52" s="21" t="s">
        <v>4925</v>
      </c>
      <c r="AJ52" s="26" t="str">
        <f t="shared" si="1"/>
        <v xml:space="preserve">|BGCOLOR(#F5F5F5):Warrior Maiden|射手|&amp;ref(Nation/C_Gold.jpg,nolink,25x25,Gold);12&amp;ref(Nation/C_Resource.jpg,nolink,25x25,Resource);13&amp;ref(Nation/C_Recruitment.jpg,nolink,25x25,Recruitment Point);14|&amp;ref(Nation/R_Fort.jpg,nolink,25x25,Land Fortress);||&amp;ref(Nation/LivingLead.jpg,nolink,25x25,Living);|14&amp;ref(Nation/Stealthy.jpg,nolink,25x25,Stealthy (40));&amp;ref(Nation/Forest-Survival.jpg,nolink,25x25,Forest Survival);&amp;ref(Nation/Mountain-Survival.jpg,nolink,25x25,Mountain Survival);&amp;ref(Nation/Snow-Move.jpg,nolink,25x25,Snow Move);|
|~|&gt;|&gt;|&gt;|&gt;|&gt;|BGCOLOR(#F5F5F5):さらに有能な弓兵。装備も良く潜伏も行える|
</v>
      </c>
    </row>
    <row r="53" spans="1:36" x14ac:dyDescent="0.15">
      <c r="A53" t="str">
        <f t="shared" si="2"/>
        <v>-</v>
      </c>
      <c r="B53" t="s">
        <v>4917</v>
      </c>
      <c r="C53" t="s">
        <v>4918</v>
      </c>
      <c r="D53" t="s">
        <v>4944</v>
      </c>
      <c r="E53" t="s">
        <v>4951</v>
      </c>
      <c r="F53">
        <v>10</v>
      </c>
      <c r="G53">
        <v>10</v>
      </c>
      <c r="H53">
        <v>9</v>
      </c>
      <c r="I53" t="s">
        <v>4921</v>
      </c>
      <c r="L53" t="s">
        <v>4952</v>
      </c>
      <c r="N53" t="s">
        <v>4953</v>
      </c>
      <c r="P53" s="21">
        <v>1</v>
      </c>
      <c r="Z53" s="34">
        <v>14</v>
      </c>
      <c r="AA53" s="21">
        <v>40</v>
      </c>
      <c r="AE53" s="21" t="s">
        <v>4948</v>
      </c>
      <c r="AF53" s="21" t="s">
        <v>4925</v>
      </c>
      <c r="AJ53" s="26" t="str">
        <f t="shared" si="1"/>
        <v xml:space="preserve">|BGCOLOR(#F5F5F5):Axe Warrior|歩兵|&amp;ref(Nation/C_Gold.jpg,nolink,25x25,Gold);10&amp;ref(Nation/C_Resource.jpg,nolink,25x25,Resource);10&amp;ref(Nation/C_Recruitment.jpg,nolink,25x25,Recruitment Point);9|&amp;ref(Nation/R_Fort.jpg,nolink,25x25,Land Fortress);&amp;ref(Nation/R_Forest.jpg,nolink,25x25,Any Forest);&amp;ref(Nation/R_Mountain.jpg,nolink,25x25,Any Highland/Mountains);||&amp;ref(Nation/LivingLead.jpg,nolink,25x25,Living);|14&amp;ref(Nation/Stealthy.jpg,nolink,25x25,Stealthy (40));&amp;ref(Nation/Forest-Survival.jpg,nolink,25x25,Forest Survival);&amp;ref(Nation/Mountain-Survival.jpg,nolink,25x25,Mountain Survival);&amp;ref(Nation/Snow-Move.jpg,nolink,25x25,Snow Move);|
|~|&gt;|&gt;|&gt;|&gt;|&gt;|BGCOLOR(#F5F5F5):斧二つと投斧を持つ歩兵。命中率の低さを威力と手数で補う|
</v>
      </c>
    </row>
    <row r="54" spans="1:36" x14ac:dyDescent="0.15">
      <c r="A54" t="str">
        <f t="shared" si="2"/>
        <v>-</v>
      </c>
      <c r="B54" t="s">
        <v>4917</v>
      </c>
      <c r="C54" t="s">
        <v>4918</v>
      </c>
      <c r="D54" t="s">
        <v>4944</v>
      </c>
      <c r="E54" t="s">
        <v>4954</v>
      </c>
      <c r="F54">
        <v>10</v>
      </c>
      <c r="G54">
        <v>10</v>
      </c>
      <c r="H54">
        <v>9</v>
      </c>
      <c r="I54" t="s">
        <v>4921</v>
      </c>
      <c r="L54" t="s">
        <v>4952</v>
      </c>
      <c r="N54" t="s">
        <v>4955</v>
      </c>
      <c r="P54" s="21">
        <v>1</v>
      </c>
      <c r="Z54" s="34">
        <v>14</v>
      </c>
      <c r="AA54" s="21">
        <v>40</v>
      </c>
      <c r="AE54" s="21" t="s">
        <v>4948</v>
      </c>
      <c r="AF54" s="21" t="s">
        <v>4939</v>
      </c>
      <c r="AJ54" s="26" t="str">
        <f t="shared" si="1"/>
        <v xml:space="preserve">|BGCOLOR(#F5F5F5):Warrior|歩兵|&amp;ref(Nation/C_Gold.jpg,nolink,25x25,Gold);10&amp;ref(Nation/C_Resource.jpg,nolink,25x25,Resource);10&amp;ref(Nation/C_Recruitment.jpg,nolink,25x25,Recruitment Point);9|&amp;ref(Nation/R_Fort.jpg,nolink,25x25,Land Fortress);&amp;ref(Nation/R_Forest.jpg,nolink,25x25,Any Forest);&amp;ref(Nation/R_Mountain.jpg,nolink,25x25,Any Highland/Mountains);||&amp;ref(Nation/LivingLead.jpg,nolink,25x25,Living);|14&amp;ref(Nation/Stealthy.jpg,nolink,25x25,Stealthy (40));&amp;ref(Nation/Forest-Survival.jpg,nolink,25x25,Forest Survival);&amp;ref(Nation/Mountain-Survival.jpg,nolink,25x25,Mountain Survival);&amp;ref(Nation/Snow-Move.jpg,nolink,25x25,Snow Move);|
|~|&gt;|&gt;|&gt;|&gt;|&gt;|BGCOLOR(#F5F5F5):長剣と斧を持つ歩兵。投擲はないが接近戦にはより強い|
</v>
      </c>
    </row>
    <row r="55" spans="1:36" x14ac:dyDescent="0.15">
      <c r="A55" t="str">
        <f t="shared" si="2"/>
        <v>-</v>
      </c>
      <c r="B55" t="s">
        <v>4917</v>
      </c>
      <c r="C55" t="s">
        <v>4918</v>
      </c>
      <c r="D55" t="s">
        <v>4944</v>
      </c>
      <c r="E55" t="s">
        <v>4956</v>
      </c>
      <c r="F55">
        <v>12</v>
      </c>
      <c r="G55">
        <v>16</v>
      </c>
      <c r="H55">
        <v>14</v>
      </c>
      <c r="I55" t="s">
        <v>4957</v>
      </c>
      <c r="L55" t="s">
        <v>4952</v>
      </c>
      <c r="N55" t="s">
        <v>4962</v>
      </c>
      <c r="P55" s="21">
        <v>1</v>
      </c>
      <c r="Z55" s="34">
        <v>12</v>
      </c>
      <c r="AE55" s="21" t="s">
        <v>4958</v>
      </c>
      <c r="AF55" s="21" t="s">
        <v>4939</v>
      </c>
      <c r="AJ55" s="26" t="str">
        <f t="shared" si="1"/>
        <v xml:space="preserve">|BGCOLOR(#F5F5F5):Forest Warrior|歩兵|&amp;ref(Nation/C_Gold.jpg,nolink,25x25,Gold);12&amp;ref(Nation/C_Resource.jpg,nolink,25x25,Resource);16&amp;ref(Nation/C_Recruitment.jpg,nolink,25x25,Recruitment Point);14|&amp;ref(Nation/R_Fort.jpg,nolink,25x25,Land Fortress);&amp;ref(Nation/R_Forest.jpg,nolink,25x25,Any Forest);||&amp;ref(Nation/LivingLead.jpg,nolink,25x25,Living);|12&amp;ref(Nation/Forest-Survival.jpg,nolink,25x25,Forest Survival);&amp;ref(Nation/Mountain-Survival.jpg,nolink,25x25,Mountain Survival);&amp;ref(Nation/Snow-Move.jpg,nolink,25x25,Snow Move);|
|~|&gt;|&gt;|&gt;|&gt;|&gt;|BGCOLOR(#F5F5F5):斧二つと投斧を持つ歩兵。潜伏能力を代償に能力が総じて向上|
</v>
      </c>
    </row>
    <row r="56" spans="1:36" x14ac:dyDescent="0.15">
      <c r="A56" t="str">
        <f t="shared" si="2"/>
        <v>-</v>
      </c>
      <c r="B56" t="s">
        <v>4917</v>
      </c>
      <c r="C56" t="s">
        <v>4918</v>
      </c>
      <c r="D56" t="s">
        <v>4944</v>
      </c>
      <c r="E56" t="s">
        <v>4959</v>
      </c>
      <c r="F56">
        <v>12</v>
      </c>
      <c r="G56">
        <v>16</v>
      </c>
      <c r="H56">
        <v>14</v>
      </c>
      <c r="I56" t="s">
        <v>4960</v>
      </c>
      <c r="L56" t="s">
        <v>4952</v>
      </c>
      <c r="N56" t="s">
        <v>4963</v>
      </c>
      <c r="P56" s="21">
        <v>1</v>
      </c>
      <c r="Z56" s="34">
        <v>12</v>
      </c>
      <c r="AE56" s="21" t="s">
        <v>4961</v>
      </c>
      <c r="AF56" s="21" t="s">
        <v>4939</v>
      </c>
      <c r="AJ56" s="26" t="str">
        <f t="shared" si="1"/>
        <v xml:space="preserve">|BGCOLOR(#F5F5F5):Mountain Warrior|歩兵|&amp;ref(Nation/C_Gold.jpg,nolink,25x25,Gold);12&amp;ref(Nation/C_Resource.jpg,nolink,25x25,Resource);16&amp;ref(Nation/C_Recruitment.jpg,nolink,25x25,Recruitment Point);14|&amp;ref(Nation/R_Fort.jpg,nolink,25x25,Land Fortress);&amp;ref(Nation/R_Mountain.jpg,nolink,25x25,Any Highland/Mountains);||&amp;ref(Nation/LivingLead.jpg,nolink,25x25,Living);|12&amp;ref(Nation/Forest-Survival.jpg,nolink,25x25,Forest Survival);&amp;ref(Nation/Mountain-Survival.jpg,nolink,25x25,Mountain Survival);&amp;ref(Nation/Snow-Move.jpg,nolink,25x25,Snow Move);|
|~|&gt;|&gt;|&gt;|&gt;|&gt;|BGCOLOR(#F5F5F5):長剣と斧を持つ歩兵。やはり潜伏はできないが能力は高め|
</v>
      </c>
    </row>
    <row r="57" spans="1:36" x14ac:dyDescent="0.15">
      <c r="A57" t="str">
        <f t="shared" si="2"/>
        <v>-</v>
      </c>
      <c r="B57" t="s">
        <v>4917</v>
      </c>
      <c r="C57" t="s">
        <v>4918</v>
      </c>
      <c r="D57" t="s">
        <v>4944</v>
      </c>
      <c r="E57" t="s">
        <v>4964</v>
      </c>
      <c r="F57">
        <v>13</v>
      </c>
      <c r="G57">
        <v>13</v>
      </c>
      <c r="H57">
        <v>16</v>
      </c>
      <c r="I57" t="s">
        <v>4929</v>
      </c>
      <c r="L57" t="s">
        <v>4952</v>
      </c>
      <c r="N57" t="s">
        <v>4965</v>
      </c>
      <c r="P57" s="21">
        <v>1</v>
      </c>
      <c r="Z57" s="34">
        <v>14</v>
      </c>
      <c r="AA57" s="21">
        <v>40</v>
      </c>
      <c r="AE57" s="21" t="s">
        <v>4948</v>
      </c>
      <c r="AF57" s="21" t="s">
        <v>4925</v>
      </c>
      <c r="AJ57" s="26" t="str">
        <f t="shared" si="1"/>
        <v xml:space="preserve">|BGCOLOR(#F5F5F5):Shield Maiden|歩兵|&amp;ref(Nation/C_Gold.jpg,nolink,25x25,Gold);13&amp;ref(Nation/C_Resource.jpg,nolink,25x25,Resource);13&amp;ref(Nation/C_Recruitment.jpg,nolink,25x25,Recruitment Point);16|&amp;ref(Nation/R_Fort.jpg,nolink,25x25,Land Fortress);||&amp;ref(Nation/LivingLead.jpg,nolink,25x25,Living);|14&amp;ref(Nation/Stealthy.jpg,nolink,25x25,Stealthy (40));&amp;ref(Nation/Forest-Survival.jpg,nolink,25x25,Forest Survival);&amp;ref(Nation/Mountain-Survival.jpg,nolink,25x25,Mountain Survival);&amp;ref(Nation/Snow-Move.jpg,nolink,25x25,Snow Move);|
|~|&gt;|&gt;|&gt;|&gt;|&gt;|BGCOLOR(#F5F5F5):小剣と盾を持つ歩兵。射撃への備えとして重要な存在|
</v>
      </c>
    </row>
    <row r="58" spans="1:36" x14ac:dyDescent="0.15">
      <c r="A58" t="str">
        <f t="shared" si="2"/>
        <v>-</v>
      </c>
      <c r="B58" t="s">
        <v>4917</v>
      </c>
      <c r="C58" t="s">
        <v>4918</v>
      </c>
      <c r="D58" t="s">
        <v>4944</v>
      </c>
      <c r="E58" t="s">
        <v>4966</v>
      </c>
      <c r="F58">
        <v>14</v>
      </c>
      <c r="G58">
        <v>13</v>
      </c>
      <c r="H58">
        <v>18</v>
      </c>
      <c r="I58" t="s">
        <v>4929</v>
      </c>
      <c r="L58" t="s">
        <v>4952</v>
      </c>
      <c r="N58" t="s">
        <v>4967</v>
      </c>
      <c r="P58" s="21">
        <v>1</v>
      </c>
      <c r="Z58" s="34">
        <v>14</v>
      </c>
      <c r="AA58" s="21">
        <v>40</v>
      </c>
      <c r="AE58" s="21" t="s">
        <v>4961</v>
      </c>
      <c r="AF58" s="21" t="s">
        <v>4939</v>
      </c>
      <c r="AJ58" s="26" t="str">
        <f t="shared" si="1"/>
        <v xml:space="preserve">|BGCOLOR(#F5F5F5):Steel Maiden|歩兵|&amp;ref(Nation/C_Gold.jpg,nolink,25x25,Gold);14&amp;ref(Nation/C_Resource.jpg,nolink,25x25,Resource);13&amp;ref(Nation/C_Recruitment.jpg,nolink,25x25,Recruitment Point);18|&amp;ref(Nation/R_Fort.jpg,nolink,25x25,Land Fortress);||&amp;ref(Nation/LivingLead.jpg,nolink,25x25,Living);|14&amp;ref(Nation/Stealthy.jpg,nolink,25x25,Stealthy (40));&amp;ref(Nation/Forest-Survival.jpg,nolink,25x25,Forest Survival);&amp;ref(Nation/Mountain-Survival.jpg,nolink,25x25,Mountain Survival);&amp;ref(Nation/Snow-Move.jpg,nolink,25x25,Snow Move);|
|~|&gt;|&gt;|&gt;|&gt;|&gt;|BGCOLOR(#F5F5F5):小剣二つを持つ歩兵。攻撃力は低めだが命中率が高い|
</v>
      </c>
    </row>
    <row r="59" spans="1:36" x14ac:dyDescent="0.15">
      <c r="A59" t="str">
        <f t="shared" si="2"/>
        <v>-</v>
      </c>
      <c r="B59" t="s">
        <v>4917</v>
      </c>
      <c r="C59" t="s">
        <v>4918</v>
      </c>
      <c r="D59" t="s">
        <v>4944</v>
      </c>
      <c r="E59" t="s">
        <v>4968</v>
      </c>
      <c r="F59">
        <v>14</v>
      </c>
      <c r="G59">
        <v>13</v>
      </c>
      <c r="H59">
        <v>18</v>
      </c>
      <c r="I59" t="s">
        <v>4929</v>
      </c>
      <c r="L59" t="s">
        <v>4952</v>
      </c>
      <c r="N59" t="s">
        <v>4969</v>
      </c>
      <c r="P59" s="21">
        <v>1</v>
      </c>
      <c r="Z59" s="34">
        <v>12</v>
      </c>
      <c r="AE59" s="21" t="s">
        <v>4924</v>
      </c>
      <c r="AF59" s="21" t="s">
        <v>4925</v>
      </c>
      <c r="AJ59" s="26" t="str">
        <f t="shared" si="1"/>
        <v xml:space="preserve">|BGCOLOR(#F5F5F5):Iron Warrior|歩兵|&amp;ref(Nation/C_Gold.jpg,nolink,25x25,Gold);14&amp;ref(Nation/C_Resource.jpg,nolink,25x25,Resource);13&amp;ref(Nation/C_Recruitment.jpg,nolink,25x25,Recruitment Point);18|&amp;ref(Nation/R_Fort.jpg,nolink,25x25,Land Fortress);||&amp;ref(Nation/LivingLead.jpg,nolink,25x25,Living);|12&amp;ref(Nation/Forest-Survival.jpg,nolink,25x25,Forest Survival);&amp;ref(Nation/Mountain-Survival.jpg,nolink,25x25,Mountain Survival);&amp;ref(Nation/Snow-Move.jpg,nolink,25x25,Snow Move);|
|~|&gt;|&gt;|&gt;|&gt;|&gt;|BGCOLOR(#F5F5F5):大槌を持つ歩兵。一撃が非常に重い|
</v>
      </c>
    </row>
    <row r="60" spans="1:36" x14ac:dyDescent="0.15">
      <c r="A60" t="str">
        <f t="shared" si="2"/>
        <v>EA Ulm 兵士 E</v>
      </c>
      <c r="B60" t="s">
        <v>4917</v>
      </c>
      <c r="C60" t="s">
        <v>4918</v>
      </c>
      <c r="D60" t="s">
        <v>4944</v>
      </c>
      <c r="E60" t="s">
        <v>4970</v>
      </c>
      <c r="F60">
        <v>28</v>
      </c>
      <c r="G60">
        <v>17</v>
      </c>
      <c r="H60">
        <v>31</v>
      </c>
      <c r="I60" t="s">
        <v>4941</v>
      </c>
      <c r="K60" t="s">
        <v>4971</v>
      </c>
      <c r="L60" t="s">
        <v>4952</v>
      </c>
      <c r="M60" t="s">
        <v>6289</v>
      </c>
      <c r="N60" t="s">
        <v>4974</v>
      </c>
      <c r="P60" s="21">
        <v>1</v>
      </c>
      <c r="Z60" s="34">
        <v>12</v>
      </c>
      <c r="AE60" s="21" t="s">
        <v>4924</v>
      </c>
      <c r="AF60" s="21" t="s">
        <v>4975</v>
      </c>
      <c r="AJ60" s="26" t="str">
        <f t="shared" si="1"/>
        <v xml:space="preserve">|BGCOLOR(#F5F5F5):Steel Warrior|歩兵&amp;ref(Nation/Sacred.jpg,nolink,25x25,Sacred);|&amp;ref(Nation/C_Gold.jpg,nolink,25x25,Gold);28&amp;ref(Nation/C_Resource.jpg,nolink,25x25,Resource);17&amp;ref(Nation/C_Recruitment.jpg,nolink,25x25,Recruitment Point);31|&amp;ref(Nation/R_Capital.jpg,nolink,25x25,National Capital);|&amp;ref(Spell/P_Holy.jpg,nolink,25x25,Temple Needed);|&amp;ref(Nation/LivingLead.jpg,nolink,25x25,Living);|12&amp;ref(Nation/Forest-Survival.jpg,nolink,25x25,Forest Survival);&amp;ref(Nation/Mountain-Survival.jpg,nolink,25x25,Mountain Survival);&amp;ref(Nation/Snow-Move.jpg,nolink,25x25,Snow Move);|
|~|&gt;|&gt;|&gt;|&gt;|&gt;|BGCOLOR(#F5F5F5):大剣を持つ歩兵。他よりも若干冷気耐性が高い|
</v>
      </c>
    </row>
    <row r="61" spans="1:36" x14ac:dyDescent="0.15">
      <c r="A61" t="str">
        <f t="shared" si="2"/>
        <v>EA Marverni 指揮官 S</v>
      </c>
      <c r="B61" t="s">
        <v>5014</v>
      </c>
      <c r="C61" t="s">
        <v>5015</v>
      </c>
      <c r="D61" t="s">
        <v>4919</v>
      </c>
      <c r="E61" t="s">
        <v>5016</v>
      </c>
      <c r="F61">
        <v>25</v>
      </c>
      <c r="G61">
        <v>2</v>
      </c>
      <c r="H61">
        <v>1</v>
      </c>
      <c r="I61" t="s">
        <v>4929</v>
      </c>
      <c r="L61" t="s">
        <v>4922</v>
      </c>
      <c r="N61" t="s">
        <v>5017</v>
      </c>
      <c r="O61" s="24">
        <v>0</v>
      </c>
      <c r="P61" s="21">
        <v>0</v>
      </c>
      <c r="Q61" s="21">
        <v>0</v>
      </c>
      <c r="R61" s="30">
        <v>0</v>
      </c>
      <c r="Z61" s="34">
        <v>16</v>
      </c>
      <c r="AA61" s="21">
        <v>50</v>
      </c>
      <c r="AE61" s="21" t="s">
        <v>5018</v>
      </c>
      <c r="AJ61" s="26" t="str">
        <f t="shared" si="1"/>
        <v xml:space="preserve">|BGCOLOR(#F5F5F5):Marverni Scout|斥候|&amp;ref(Nation/C_Gold.jpg,nolink,25x25,Gold);25&amp;ref(Nation/C_Resource.jpg,nolink,25x25,Resource);2&amp;ref(Nation/C_Command.jpg,nolink,25x25,Commander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|~|&gt;|&gt;|&gt;|&gt;|&gt;|BGCOLOR(#F5F5F5):身軽な斥候。普通の斥候より僅かながら安い|
</v>
      </c>
    </row>
    <row r="62" spans="1:36" x14ac:dyDescent="0.15">
      <c r="A62" t="str">
        <f t="shared" si="2"/>
        <v>-</v>
      </c>
      <c r="B62" t="s">
        <v>5014</v>
      </c>
      <c r="C62" t="s">
        <v>5015</v>
      </c>
      <c r="D62" t="s">
        <v>4919</v>
      </c>
      <c r="E62" t="s">
        <v>5019</v>
      </c>
      <c r="F62">
        <v>50</v>
      </c>
      <c r="G62">
        <v>17</v>
      </c>
      <c r="H62">
        <v>1</v>
      </c>
      <c r="I62" t="s">
        <v>4929</v>
      </c>
      <c r="L62" t="s">
        <v>4919</v>
      </c>
      <c r="N62" t="s">
        <v>5020</v>
      </c>
      <c r="O62" s="24">
        <v>2</v>
      </c>
      <c r="P62" s="21">
        <v>60</v>
      </c>
      <c r="Q62" s="21">
        <v>0</v>
      </c>
      <c r="R62" s="30">
        <v>0</v>
      </c>
      <c r="S62" s="24">
        <v>1</v>
      </c>
      <c r="Z62" s="34">
        <v>14</v>
      </c>
      <c r="AJ62" s="26" t="str">
        <f t="shared" si="1"/>
        <v xml:space="preserve">|BGCOLOR(#F5F5F5):Marverni Chieftain|指揮官|&amp;ref(Nation/C_Gold.jpg,nolink,25x25,Gold);50&amp;ref(Nation/C_Resource.jpg,nolink,25x25,Resource);17&amp;ref(Nation/C_Command.jpg,nolink,25x25,Commander Point);1|&amp;ref(Nation/R_Fort.jpg,nolink,25x25,Land Fortress);||&amp;ref(Nation/Squad.jpg,nolink,25x25,Squad);2&amp;ref(Nation/LivingLead.jpg,nolink,25x25,Leadership);60&amp;ref(Item/Inspirational.jpg,nolink,25x25,Inspirational (+1));|14|
|~|&gt;|&gt;|&gt;|&gt;|&gt;|BGCOLOR(#F5F5F5):標準的な指揮官。上限は低めだが士気は高めに維持できる|
</v>
      </c>
    </row>
    <row r="63" spans="1:36" x14ac:dyDescent="0.15">
      <c r="A63" t="str">
        <f t="shared" si="2"/>
        <v>-</v>
      </c>
      <c r="B63" t="s">
        <v>5014</v>
      </c>
      <c r="C63" t="s">
        <v>5015</v>
      </c>
      <c r="D63" t="s">
        <v>4919</v>
      </c>
      <c r="E63" t="s">
        <v>5021</v>
      </c>
      <c r="F63">
        <v>55</v>
      </c>
      <c r="G63">
        <v>17</v>
      </c>
      <c r="H63">
        <v>1</v>
      </c>
      <c r="I63" t="s">
        <v>4929</v>
      </c>
      <c r="L63" t="s">
        <v>4919</v>
      </c>
      <c r="N63" t="s">
        <v>5022</v>
      </c>
      <c r="O63" s="24">
        <v>2</v>
      </c>
      <c r="P63" s="21">
        <v>60</v>
      </c>
      <c r="Q63" s="21">
        <v>0</v>
      </c>
      <c r="R63" s="30">
        <v>0</v>
      </c>
      <c r="S63" s="24">
        <v>1</v>
      </c>
      <c r="Z63" s="34">
        <v>14</v>
      </c>
      <c r="AJ63" s="26" t="str">
        <f t="shared" si="1"/>
        <v xml:space="preserve">|BGCOLOR(#F5F5F5):Ambibate Chieftain|指揮官|&amp;ref(Nation/C_Gold.jpg,nolink,25x25,Gold);55&amp;ref(Nation/C_Resource.jpg,nolink,25x25,Resource);17&amp;ref(Nation/C_Command.jpg,nolink,25x25,Commander Point);1|&amp;ref(Nation/R_Fort.jpg,nolink,25x25,Land Fortress);||&amp;ref(Nation/Squad.jpg,nolink,25x25,Squad);2&amp;ref(Nation/LivingLead.jpg,nolink,25x25,Leadership);60&amp;ref(Item/Inspirational.jpg,nolink,25x25,Inspirational (+1));|14|
|~|&gt;|&gt;|&gt;|&gt;|&gt;|BGCOLOR(#F5F5F5):標準的な指揮官二号。戦闘技能が高い程度|
</v>
      </c>
    </row>
    <row r="64" spans="1:36" x14ac:dyDescent="0.15">
      <c r="A64" t="str">
        <f t="shared" si="2"/>
        <v>-</v>
      </c>
      <c r="B64" t="s">
        <v>5014</v>
      </c>
      <c r="C64" t="s">
        <v>5015</v>
      </c>
      <c r="D64" t="s">
        <v>4919</v>
      </c>
      <c r="E64" t="s">
        <v>5023</v>
      </c>
      <c r="F64">
        <v>60</v>
      </c>
      <c r="G64">
        <v>15</v>
      </c>
      <c r="H64">
        <v>1</v>
      </c>
      <c r="I64" t="s">
        <v>4929</v>
      </c>
      <c r="L64" t="s">
        <v>4919</v>
      </c>
      <c r="N64" t="s">
        <v>5065</v>
      </c>
      <c r="O64" s="24">
        <v>2</v>
      </c>
      <c r="P64" s="21">
        <v>60</v>
      </c>
      <c r="Q64" s="21">
        <v>0</v>
      </c>
      <c r="R64" s="30">
        <v>0</v>
      </c>
      <c r="S64" s="24">
        <v>1</v>
      </c>
      <c r="Z64" s="34">
        <v>14</v>
      </c>
      <c r="AE64" s="21" t="s">
        <v>5064</v>
      </c>
      <c r="AJ64" s="26" t="str">
        <f t="shared" si="1"/>
        <v xml:space="preserve">|BGCOLOR(#F5F5F5):Carnute Chieftain|指揮官|&amp;ref(Nation/C_Gold.jpg,nolink,25x25,Gold);60&amp;ref(Nation/C_Resource.jpg,nolink,25x25,Resource);15&amp;ref(Nation/C_Command.jpg,nolink,25x25,Commander Point);1|&amp;ref(Nation/R_Fort.jpg,nolink,25x25,Land Fortress);||&amp;ref(Nation/Squad.jpg,nolink,25x25,Squad);2&amp;ref(Nation/LivingLead.jpg,nolink,25x25,Leadership);60&amp;ref(Item/Inspirational.jpg,nolink,25x25,Inspirational (+1));|14&amp;ref(Nation/Forest-Survival.jpg,nolink,25x25,Forest Survival);|
|~|&gt;|&gt;|&gt;|&gt;|&gt;|BGCOLOR(#F5F5F5):狂戦士な指揮官。森を抜けるのも得意|
</v>
      </c>
    </row>
    <row r="65" spans="1:36" x14ac:dyDescent="0.15">
      <c r="A65" t="str">
        <f t="shared" si="2"/>
        <v>-</v>
      </c>
      <c r="B65" t="s">
        <v>5014</v>
      </c>
      <c r="C65" t="s">
        <v>5015</v>
      </c>
      <c r="D65" t="s">
        <v>4919</v>
      </c>
      <c r="E65" t="s">
        <v>5024</v>
      </c>
      <c r="F65">
        <v>95</v>
      </c>
      <c r="G65">
        <v>18</v>
      </c>
      <c r="H65">
        <v>1</v>
      </c>
      <c r="I65" t="s">
        <v>4929</v>
      </c>
      <c r="L65" t="s">
        <v>4919</v>
      </c>
      <c r="N65" t="s">
        <v>5025</v>
      </c>
      <c r="O65" s="24">
        <v>3</v>
      </c>
      <c r="P65" s="21">
        <v>80</v>
      </c>
      <c r="Q65" s="21">
        <v>0</v>
      </c>
      <c r="R65" s="30">
        <v>0</v>
      </c>
      <c r="S65" s="24">
        <v>1</v>
      </c>
      <c r="Z65" s="34">
        <v>20</v>
      </c>
      <c r="AJ65" s="26" t="str">
        <f t="shared" si="1"/>
        <v xml:space="preserve">|BGCOLOR(#F5F5F5):Eponi Chieftain|指揮官|&amp;ref(Nation/C_Gold.jpg,nolink,25x25,Gold);95&amp;ref(Nation/C_Resource.jpg,nolink,25x25,Resource);18&amp;ref(Nation/C_Command.jpg,nolink,25x25,Commander Point);1|&amp;ref(Nation/R_Fort.jpg,nolink,25x25,Land Fortress);||&amp;ref(Nation/Squad.jpg,nolink,25x25,Squad);3&amp;ref(Nation/LivingLead.jpg,nolink,25x25,Leadership);80&amp;ref(Item/Inspirational.jpg,nolink,25x25,Inspirational (+1));|20|
|~|&gt;|&gt;|&gt;|&gt;|&gt;|BGCOLOR(#F5F5F5):上位指揮官。騎乗しており行軍も早い|
</v>
      </c>
    </row>
    <row r="66" spans="1:36" x14ac:dyDescent="0.15">
      <c r="A66" t="str">
        <f t="shared" si="2"/>
        <v>-</v>
      </c>
      <c r="B66" t="s">
        <v>5014</v>
      </c>
      <c r="C66" t="s">
        <v>5015</v>
      </c>
      <c r="D66" t="s">
        <v>4919</v>
      </c>
      <c r="E66" t="s">
        <v>5026</v>
      </c>
      <c r="F66">
        <v>65</v>
      </c>
      <c r="G66">
        <v>1</v>
      </c>
      <c r="H66">
        <v>1</v>
      </c>
      <c r="I66" t="s">
        <v>4929</v>
      </c>
      <c r="K66" t="s">
        <v>5027</v>
      </c>
      <c r="L66" t="s">
        <v>4935</v>
      </c>
      <c r="M66" t="s">
        <v>6289</v>
      </c>
      <c r="N66" t="s">
        <v>5109</v>
      </c>
      <c r="O66" s="24">
        <v>2</v>
      </c>
      <c r="P66" s="21">
        <v>80</v>
      </c>
      <c r="Q66" s="21">
        <v>0</v>
      </c>
      <c r="R66" s="30">
        <v>0</v>
      </c>
      <c r="Z66" s="34">
        <v>14</v>
      </c>
      <c r="AJ66" s="26" t="str">
        <f t="shared" si="1"/>
        <v xml:space="preserve">|BGCOLOR(#F5F5F5):Vergobret|聖職者&amp;ref(Nation/Sacred.jpg,nolink,25x25,Sacred);|&amp;ref(Nation/C_Gold.jpg,nolink,25x25,Gold);65&amp;ref(Nation/C_Resource.jpg,nolink,25x25,Resource);1&amp;ref(Nation/C_Command.jpg,nolink,25x25,Commander Point);1|&amp;ref(Nation/R_Fort.jpg,nolink,25x25,Land Fortress);|&amp;ref(Spell/P_Holy.jpg,nolink,25x25,Temple Needed);|&amp;ref(Nation/Squad.jpg,nolink,25x25,Squad);2&amp;ref(Nation/LivingLead.jpg,nolink,25x25,Leadership);80|14|
|~|&gt;|&gt;|&gt;|&gt;|&gt;|BGCOLOR(#F5F5F5):レベル1の聖職者。指揮官も兼ねるが高齢|
</v>
      </c>
    </row>
    <row r="67" spans="1:36" x14ac:dyDescent="0.15">
      <c r="A67" t="str">
        <f t="shared" ref="A67:A130" si="3">IF(D67&lt;&gt;D66,B67&amp;" "&amp;C67&amp;" "&amp;D67&amp;" S",IF(D67&lt;&gt;D68,B67&amp;" "&amp;C67&amp;" "&amp;D67&amp;" E","-"))</f>
        <v>-</v>
      </c>
      <c r="B67" t="s">
        <v>5014</v>
      </c>
      <c r="C67" t="s">
        <v>5015</v>
      </c>
      <c r="D67" t="s">
        <v>4919</v>
      </c>
      <c r="E67" t="s">
        <v>5028</v>
      </c>
      <c r="F67">
        <v>45</v>
      </c>
      <c r="G67">
        <v>1</v>
      </c>
      <c r="H67">
        <v>2</v>
      </c>
      <c r="I67" t="s">
        <v>4929</v>
      </c>
      <c r="J67" t="s">
        <v>4971</v>
      </c>
      <c r="L67" t="s">
        <v>4930</v>
      </c>
      <c r="N67" t="s">
        <v>5029</v>
      </c>
      <c r="O67" s="24">
        <v>1</v>
      </c>
      <c r="P67" s="21">
        <v>10</v>
      </c>
      <c r="Q67" s="21">
        <v>10</v>
      </c>
      <c r="R67" s="30">
        <v>0</v>
      </c>
      <c r="Z67" s="34">
        <v>16</v>
      </c>
      <c r="AJ67" s="26" t="str">
        <f t="shared" ref="AJ67:AJ130" si="4">CONCATENATE("|BGCOLOR(#F5F5F5):",E67,"|",L67,IF(M67&lt;&gt;"","&amp;ref(Nation/Sacred.jpg,nolink,25x25,Sacred);",""),"|&amp;ref(Nation/C_Gold.jpg,nolink,25x25,Gold);",F67,"&amp;ref(Nation/C_Resource.jpg,nolink,25x25,Resource);",G67,IF(D67="兵士","&amp;ref(Nation/C_Recruitment.jpg,nolink,25x25,Recruitment Point);","&amp;ref(Nation/C_Command.jpg,nolink,25x25,Commander Point);"),H67,"|",SUBSTITUTE(SUBSTITUTE(SUBSTITUTE(SUBSTITUTE(SUBSTITUTE(SUBSTITUTE(SUBSTITUTE(SUBSTITUTE(SUBSTITUTE(SUBSTITUTE(SUBSTITUTE(SUBSTITUTE(SUBSTITUTE(SUBSTITUTE(SUBSTITUTE(SUBSTITUTE(SUBSTITUTE(SUBSTITUTE(SUBSTITUTE(SUBSTITUTE(SUBSTITUTE(SUBSTITUTE(I67,"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(Free));"),"格","&amp;ref(Nation/Promotion.jpg,nolink,25x25,Promotion);"),"|",IF(J67&lt;&gt;"","&amp;ref(Spell/P_Research.jpg,nolink,25x25,Lab Needed);",""),IF(K67&lt;&gt;"","&amp;ref(Spell/P_Holy.jpg,nolink,25x25,Temple Needed);",""),IF(D67="指揮官",CONCATENATE("|",IF(O67&lt;&gt;0,"&amp;ref(Nation/Squad.jpg,nolink,25x25,Squad);"&amp;O67,""),IF(P67&lt;&gt;0,"&amp;ref(Nation/LivingLead.jpg,nolink,25x25,Leadership);"&amp;P67,""),IF(Q67&lt;&gt;0,"&amp;ref(Nation/MagicLead.jpg,nolink,25x25,Magic Leadership);"&amp;Q67,""),IF(R67&lt;&gt;0,"&amp;ref(Nation/UndeadLead.jpg,nolink,25x25,Undead Leadership);"&amp;R67,""),IF(S67&lt;&gt;"",IF(S67&gt;0,"&amp;ref(Item/Inspirational.jpg,nolink,25x25,Inspirational (+"&amp;S67&amp;"));","&amp;ref(Item/Uninspirational.jpg,nolink,25x25,Inspirational ("&amp;S67&amp;"));"),""),IF(T67&lt;&gt;"","&amp;ref(Item/Taskmaster.jpg,nolink,25x25,Taskmaster (+"&amp;T67&amp;"));",""),IF(U67&lt;&gt;"","&amp;ref(Item/Beastmaster.jpg,nolink,25x25,Beastmaster (+"&amp;U67&amp;"));","")),CONCATENATE("|",IF(P67&lt;&gt;0,"&amp;ref(Nation/LivingLead.jpg,nolink,25x25,Living);",""),IF(Q67&lt;&gt;0,"&amp;ref(Nation/MagicLead.jpg,nolink,25x25,Magic Being);",""),IF(R67&lt;&gt;0,"&amp;ref(Nation/UndeadLead.jpg,nolink,25x25,Undead/Demon);",""),IF(V67&lt;&gt;"","&amp;ref(Nation/Slave.jpg,nolink,25x25,Slave);",""),IF(W67&lt;&gt;"","&amp;ref(Nation/Animal.jpg,nolink,25x25,Animal);",""),IF(X67&lt;&gt;"","&amp;ref(Nation/Undisciplined.jpg,nolink,25x25,Undisciplined);",""),IF(Y67&lt;&gt;"","&amp;ref(Nation/Enlarged.jpg,nolink,25x25,Size "&amp;Y67&amp;" or larger commander are needed);",""))),"|",Z67,IF(AA67&lt;&gt;"","&amp;ref(Nation/Stealthy.jpg,nolink,25x25,Stealthy ("&amp;AA67&amp;"));",""),IF(COUNTIF(AB67,"*f*"),"&amp;ref(Nation/Flying.jpg,nolink,25x25,Flying);",""),IF(COUNTIF(AB67,"*l*"),"&amp;ref(Nation/Floating.jpg,nolink,25x25,Floating);",""),IF(AC67="s","&amp;ref(Nation/Storm-Immunity.jpg,nolink,25x25,Storm Immunity);",""),IF(AD67="p","&amp;ref(Nation/Poor-Amphibian.jpg,nolink,25x25,Poor Amphibian);",""),IF(AD67="f","&amp;ref(Nation/Amphibian.jpg,nolink,25x25,Amphibian);",""),IF(AD67="a","&amp;ref(Nation/Aquatic.jpg,nolink,25x25,Aquatic);",""),IF(COUNTIF(AE67,"*f*"),"&amp;ref(Nation/Forest-Survival.jpg,nolink,25x25,Forest Survival);",""),IF(COUNTIF(AE67,"*m*"),"&amp;ref(Nation/Mountain-Survival.jpg,nolink,25x25,Mountain Survival);",""),IF(COUNTIF(AE67,"*s*"),"&amp;ref(Nation/Swamp-Survival.jpg,nolink,25x25,Swamp Survival);",""),IF(COUNTIF(AE67,"*w*"),"&amp;ref(Nation/Wasteland-Survival.jpg,nolink,25x25,Wasteland Survival);",""),IF(AF67="s","&amp;ref(Nation/Snow-Move.jpg,nolink,25x25,Snow Move);",""),IF(AG67="s","&amp;ref(Nation/Swimming.jpg,nolink,25x25,Swimming);",""),IF(AH67&lt;&gt;"","&amp;ref(Nation/Sailing.jpg,nolink,25x25,Sailing (size points "&amp;MID(AH67,2,3)&amp;", max size "&amp;LEFT(AH67,1)&amp;"));",""),IF(AI67&lt;&gt;"","&amp;ref(Nation/Gift-of-Water-Breathing.jpg,nolink,25x25,Gift of Water Breathing ("&amp;AI67&amp;" size points));",""),"|",CHAR(10),IF(D67="指揮官","|~|&gt;|&gt;|&gt;|&gt;|&gt;|BGCOLOR(#F5F5F5):","|~|&gt;|&gt;|&gt;|&gt;|&gt;|BGCOLOR(#F5F5F5):"),N67,"|",CHAR(10))</f>
        <v xml:space="preserve">|BGCOLOR(#F5F5F5):Sequani Stargazer|魔術師|&amp;ref(Nation/C_Gold.jpg,nolink,25x25,Gold);45&amp;ref(Nation/C_Resource.jpg,nolink,25x25,Resource);1&amp;ref(Nation/C_Command.jpg,nolink,25x25,Commander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Leadership);10|16|
|~|&gt;|&gt;|&gt;|&gt;|&gt;|BGCOLOR(#F5F5F5):星の魔法技能を持つ占師。不幸の発生を幾らか防ぐ|
</v>
      </c>
    </row>
    <row r="68" spans="1:36" x14ac:dyDescent="0.15">
      <c r="A68" t="str">
        <f t="shared" si="3"/>
        <v>-</v>
      </c>
      <c r="B68" t="s">
        <v>5014</v>
      </c>
      <c r="C68" t="s">
        <v>5015</v>
      </c>
      <c r="D68" t="s">
        <v>4919</v>
      </c>
      <c r="E68" t="s">
        <v>5030</v>
      </c>
      <c r="F68">
        <v>135</v>
      </c>
      <c r="G68">
        <v>1</v>
      </c>
      <c r="H68">
        <v>2</v>
      </c>
      <c r="I68" t="s">
        <v>4929</v>
      </c>
      <c r="J68" t="s">
        <v>4971</v>
      </c>
      <c r="K68" t="s">
        <v>5027</v>
      </c>
      <c r="L68" t="s">
        <v>4935</v>
      </c>
      <c r="M68" t="s">
        <v>6289</v>
      </c>
      <c r="N68" t="s">
        <v>5031</v>
      </c>
      <c r="O68" s="24">
        <v>1</v>
      </c>
      <c r="P68" s="21">
        <v>10</v>
      </c>
      <c r="Q68" s="21" t="s">
        <v>5032</v>
      </c>
      <c r="R68" s="30">
        <v>0</v>
      </c>
      <c r="Z68" s="34">
        <v>16</v>
      </c>
      <c r="AE68" s="21" t="s">
        <v>5066</v>
      </c>
      <c r="AJ68" s="26" t="str">
        <f t="shared" si="4"/>
        <v xml:space="preserve">|BGCOLOR(#F5F5F5):Gutuater|聖職者&amp;ref(Nation/Sacred.jpg,nolink,25x25,Sacred);|&amp;ref(Nation/C_Gold.jpg,nolink,25x25,Gold);135&amp;ref(Nation/C_Resource.jpg,nolink,25x25,Resource);1&amp;ref(Nation/C_Command.jpg,nolink,25x25,Commander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Leadership);5+|16&amp;ref(Nation/Forest-Survival.jpg,nolink,25x25,Forest Survival);|
|~|&gt;|&gt;|&gt;|&gt;|&gt;|BGCOLOR(#F5F5F5):レベル1の聖職者。緑などの魔法技能も持つ|
</v>
      </c>
    </row>
    <row r="69" spans="1:36" x14ac:dyDescent="0.15">
      <c r="A69" t="str">
        <f t="shared" si="3"/>
        <v>-</v>
      </c>
      <c r="B69" t="s">
        <v>5014</v>
      </c>
      <c r="C69" t="s">
        <v>5015</v>
      </c>
      <c r="D69" t="s">
        <v>4919</v>
      </c>
      <c r="E69" t="s">
        <v>5033</v>
      </c>
      <c r="F69">
        <v>175</v>
      </c>
      <c r="G69">
        <v>1</v>
      </c>
      <c r="H69">
        <v>2</v>
      </c>
      <c r="I69" t="s">
        <v>4929</v>
      </c>
      <c r="J69" t="s">
        <v>4971</v>
      </c>
      <c r="K69" t="s">
        <v>5027</v>
      </c>
      <c r="L69" t="s">
        <v>4935</v>
      </c>
      <c r="M69" t="s">
        <v>6289</v>
      </c>
      <c r="N69" t="s">
        <v>5034</v>
      </c>
      <c r="O69" s="24">
        <v>2</v>
      </c>
      <c r="P69" s="21">
        <v>40</v>
      </c>
      <c r="Q69" s="21" t="s">
        <v>5035</v>
      </c>
      <c r="R69" s="30">
        <v>0</v>
      </c>
      <c r="Z69" s="34">
        <v>16</v>
      </c>
      <c r="AJ69" s="26" t="str">
        <f t="shared" si="4"/>
        <v xml:space="preserve">|BGCOLOR(#F5F5F5):Druid|聖職者&amp;ref(Nation/Sacred.jpg,nolink,25x25,Sacred);|&amp;ref(Nation/C_Gold.jpg,nolink,25x25,Gold);175&amp;ref(Nation/C_Resource.jpg,nolink,25x25,Resource);1&amp;ref(Nation/C_Command.jpg,nolink,25x25,Commander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Leadership);15+|16|
|~|&gt;|&gt;|&gt;|&gt;|&gt;|BGCOLOR(#F5F5F5):レベル1の聖職者。地や星などの魔法技能も持つ|
</v>
      </c>
    </row>
    <row r="70" spans="1:36" x14ac:dyDescent="0.15">
      <c r="A70" t="str">
        <f t="shared" si="3"/>
        <v>-</v>
      </c>
      <c r="B70" t="s">
        <v>5014</v>
      </c>
      <c r="C70" t="s">
        <v>5015</v>
      </c>
      <c r="D70" t="s">
        <v>4919</v>
      </c>
      <c r="E70" t="s">
        <v>5036</v>
      </c>
      <c r="F70">
        <v>90</v>
      </c>
      <c r="G70">
        <v>15</v>
      </c>
      <c r="H70">
        <v>1</v>
      </c>
      <c r="I70" t="s">
        <v>4941</v>
      </c>
      <c r="K70" t="s">
        <v>4971</v>
      </c>
      <c r="L70" t="s">
        <v>4919</v>
      </c>
      <c r="M70" t="s">
        <v>6289</v>
      </c>
      <c r="N70" t="s">
        <v>5037</v>
      </c>
      <c r="O70" s="24">
        <v>2</v>
      </c>
      <c r="P70" s="21">
        <v>60</v>
      </c>
      <c r="Q70" s="21">
        <v>0</v>
      </c>
      <c r="R70" s="30">
        <v>0</v>
      </c>
      <c r="S70" s="24">
        <v>1</v>
      </c>
      <c r="Z70" s="34">
        <v>14</v>
      </c>
      <c r="AE70" s="21" t="s">
        <v>5064</v>
      </c>
      <c r="AJ70" s="26" t="str">
        <f t="shared" si="4"/>
        <v xml:space="preserve">|BGCOLOR(#F5F5F5):Boar Lord|指揮官&amp;ref(Nation/Sacred.jpg,nolink,25x25,Sacred);|&amp;ref(Nation/C_Gold.jpg,nolink,25x25,Gold);90&amp;ref(Nation/C_Resource.jpg,nolink,25x25,Resource);15&amp;ref(Nation/C_Command.jpg,nolink,25x25,Commander Point);1|&amp;ref(Nation/R_Capital.jpg,nolink,25x25,National Capital);|&amp;ref(Spell/P_Holy.jpg,nolink,25x25,Temple Needed);|&amp;ref(Nation/Squad.jpg,nolink,25x25,Squad);2&amp;ref(Nation/LivingLead.jpg,nolink,25x25,Leadership);60&amp;ref(Item/Inspirational.jpg,nolink,25x25,Inspirational (+1));|14&amp;ref(Nation/Forest-Survival.jpg,nolink,25x25,Forest Survival);|
|~|&gt;|&gt;|&gt;|&gt;|&gt;|BGCOLOR(#F5F5F5):神聖な指揮官。指揮能力は平凡だが戦闘力が高め|
</v>
      </c>
    </row>
    <row r="71" spans="1:36" x14ac:dyDescent="0.15">
      <c r="A71" t="str">
        <f t="shared" si="3"/>
        <v>EA Marverni 指揮官 E</v>
      </c>
      <c r="B71" t="s">
        <v>5014</v>
      </c>
      <c r="C71" t="s">
        <v>5015</v>
      </c>
      <c r="D71" t="s">
        <v>4919</v>
      </c>
      <c r="E71" t="s">
        <v>5038</v>
      </c>
      <c r="F71">
        <v>340</v>
      </c>
      <c r="G71">
        <v>3</v>
      </c>
      <c r="H71">
        <v>4</v>
      </c>
      <c r="I71" t="s">
        <v>4941</v>
      </c>
      <c r="J71" t="s">
        <v>4971</v>
      </c>
      <c r="K71" t="s">
        <v>5027</v>
      </c>
      <c r="L71" t="s">
        <v>4935</v>
      </c>
      <c r="M71" t="s">
        <v>6289</v>
      </c>
      <c r="N71" t="s">
        <v>5039</v>
      </c>
      <c r="O71" s="24">
        <v>2</v>
      </c>
      <c r="P71" s="21">
        <v>40</v>
      </c>
      <c r="Q71" s="21" t="s">
        <v>5040</v>
      </c>
      <c r="R71" s="30">
        <v>0</v>
      </c>
      <c r="Z71" s="34">
        <v>12</v>
      </c>
      <c r="AJ71" s="26" t="str">
        <f t="shared" si="4"/>
        <v xml:space="preserve">|BGCOLOR(#F5F5F5):Elder Druid|聖職者&amp;ref(Nation/Sacred.jpg,nolink,25x25,Sacred);|&amp;ref(Nation/C_Gold.jpg,nolink,25x25,Gold);340&amp;ref(Nation/C_Resource.jpg,nolink,25x25,Resource);3&amp;ref(Nation/C_Command.jpg,nolink,25x25,Commander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Leadership);30+|12|
|~|&gt;|&gt;|&gt;|&gt;|&gt;|BGCOLOR(#F5F5F5):レベル2の聖職者。地や星などの魔法技能も持つ|
</v>
      </c>
    </row>
    <row r="72" spans="1:36" x14ac:dyDescent="0.15">
      <c r="A72" t="str">
        <f t="shared" si="3"/>
        <v>EA Marverni 兵士 S</v>
      </c>
      <c r="B72" t="s">
        <v>5014</v>
      </c>
      <c r="C72" t="s">
        <v>5015</v>
      </c>
      <c r="D72" t="s">
        <v>4944</v>
      </c>
      <c r="E72" t="s">
        <v>5041</v>
      </c>
      <c r="F72">
        <v>20</v>
      </c>
      <c r="G72">
        <v>5</v>
      </c>
      <c r="H72">
        <v>21</v>
      </c>
      <c r="I72" t="s">
        <v>4929</v>
      </c>
      <c r="L72" t="s">
        <v>5043</v>
      </c>
      <c r="N72" t="s">
        <v>5042</v>
      </c>
      <c r="P72" s="21">
        <v>1</v>
      </c>
      <c r="Z72" s="34">
        <v>14</v>
      </c>
      <c r="AJ72" s="26" t="str">
        <f t="shared" si="4"/>
        <v xml:space="preserve">|BGCOLOR(#F5F5F5):Marverni Horn Blower|旗手|&amp;ref(Nation/C_Gold.jpg,nolink,25x25,Gold);20&amp;ref(Nation/C_Resource.jpg,nolink,25x25,Resource);5&amp;ref(Nation/C_Recruitment.jpg,nolink,25x25,Recruitment Point);21|&amp;ref(Nation/R_Fort.jpg,nolink,25x25,Land Fortress);||&amp;ref(Nation/LivingLead.jpg,nolink,25x25,Living);|14|
|~|&gt;|&gt;|&gt;|&gt;|&gt;|BGCOLOR(#F5F5F5):所属部隊の士気を高める角笛吹き。戦闘力は無きに等しい|
</v>
      </c>
    </row>
    <row r="73" spans="1:36" x14ac:dyDescent="0.15">
      <c r="A73" t="str">
        <f t="shared" si="3"/>
        <v>-</v>
      </c>
      <c r="B73" t="s">
        <v>5014</v>
      </c>
      <c r="C73" t="s">
        <v>5015</v>
      </c>
      <c r="D73" t="s">
        <v>4944</v>
      </c>
      <c r="E73" t="s">
        <v>5044</v>
      </c>
      <c r="F73">
        <v>8</v>
      </c>
      <c r="G73">
        <v>3</v>
      </c>
      <c r="H73">
        <v>5</v>
      </c>
      <c r="I73" t="s">
        <v>4929</v>
      </c>
      <c r="L73" t="s">
        <v>4946</v>
      </c>
      <c r="N73" t="s">
        <v>5045</v>
      </c>
      <c r="P73" s="21">
        <v>1</v>
      </c>
      <c r="Z73" s="34">
        <v>14</v>
      </c>
      <c r="AJ73" s="26" t="str">
        <f t="shared" si="4"/>
        <v xml:space="preserve">|BGCOLOR(#F5F5F5):Marverni Slinger|射手|&amp;ref(Nation/C_Gold.jpg,nolink,25x25,Gold);8&amp;ref(Nation/C_Resource.jpg,nolink,25x25,Resource);3&amp;ref(Nation/C_Recruitment.jpg,nolink,25x25,Recruitment Point);5|&amp;ref(Nation/R_Fort.jpg,nolink,25x25,Land Fortress);||&amp;ref(Nation/LivingLead.jpg,nolink,25x25,Living);|14|
|~|&gt;|&gt;|&gt;|&gt;|&gt;|BGCOLOR(#F5F5F5):安価な射撃部隊。他国の同種の兵に比べ盾の分は優秀|
</v>
      </c>
    </row>
    <row r="74" spans="1:36" x14ac:dyDescent="0.15">
      <c r="A74" t="str">
        <f t="shared" si="3"/>
        <v>-</v>
      </c>
      <c r="B74" t="s">
        <v>5014</v>
      </c>
      <c r="C74" t="s">
        <v>5015</v>
      </c>
      <c r="D74" t="s">
        <v>4944</v>
      </c>
      <c r="E74" t="s">
        <v>5046</v>
      </c>
      <c r="F74">
        <v>8</v>
      </c>
      <c r="G74">
        <v>5</v>
      </c>
      <c r="H74">
        <v>5</v>
      </c>
      <c r="I74" t="s">
        <v>4929</v>
      </c>
      <c r="L74" t="s">
        <v>4952</v>
      </c>
      <c r="N74" t="s">
        <v>5052</v>
      </c>
      <c r="P74" s="21">
        <v>1</v>
      </c>
      <c r="Z74" s="34">
        <v>14</v>
      </c>
      <c r="AJ74" s="26" t="str">
        <f t="shared" si="4"/>
        <v xml:space="preserve">|BGCOLOR(#F5F5F5):Marverni Javelineer|歩兵|&amp;ref(Nation/C_Gold.jpg,nolink,25x25,Gold);8&amp;ref(Nation/C_Resource.jpg,nolink,25x25,Resource);5&amp;ref(Nation/C_Recruitment.jpg,nolink,25x25,Recruitment Point);5|&amp;ref(Nation/R_Fort.jpg,nolink,25x25,Land Fortress);||&amp;ref(Nation/LivingLead.jpg,nolink,25x25,Living);|14|
|~|&gt;|&gt;|&gt;|&gt;|&gt;|BGCOLOR(#F5F5F5):槍、投槍、盾を持つ軽歩兵。入れ墨なしには非常に脆い|
</v>
      </c>
    </row>
    <row r="75" spans="1:36" x14ac:dyDescent="0.15">
      <c r="A75" t="str">
        <f t="shared" si="3"/>
        <v>-</v>
      </c>
      <c r="B75" t="s">
        <v>5014</v>
      </c>
      <c r="C75" t="s">
        <v>5015</v>
      </c>
      <c r="D75" t="s">
        <v>4944</v>
      </c>
      <c r="E75" t="s">
        <v>5047</v>
      </c>
      <c r="F75">
        <v>8</v>
      </c>
      <c r="G75">
        <v>9</v>
      </c>
      <c r="H75">
        <v>5</v>
      </c>
      <c r="I75" t="s">
        <v>4929</v>
      </c>
      <c r="L75" t="s">
        <v>4952</v>
      </c>
      <c r="N75" t="s">
        <v>5049</v>
      </c>
      <c r="P75" s="21">
        <v>1</v>
      </c>
      <c r="Z75" s="34">
        <v>14</v>
      </c>
      <c r="AJ75" s="26" t="str">
        <f t="shared" si="4"/>
        <v xml:space="preserve">|BGCOLOR(#F5F5F5):Marverni Bare Chested Warrior|歩兵|&amp;ref(Nation/C_Gold.jpg,nolink,25x25,Gold);8&amp;ref(Nation/C_Resource.jpg,nolink,25x25,Resource);9&amp;ref(Nation/C_Recruitment.jpg,nolink,25x25,Recruitment Point);5|&amp;ref(Nation/R_Fort.jpg,nolink,25x25,Land Fortress);||&amp;ref(Nation/LivingLead.jpg,nolink,25x25,Living);|14|
|~|&gt;|&gt;|&gt;|&gt;|&gt;|BGCOLOR(#F5F5F5):長剣、投槍、盾を持つ軽歩兵。熊の入れ墨は筋力を与える|
</v>
      </c>
    </row>
    <row r="76" spans="1:36" x14ac:dyDescent="0.15">
      <c r="A76" t="str">
        <f t="shared" si="3"/>
        <v>-</v>
      </c>
      <c r="B76" t="s">
        <v>5014</v>
      </c>
      <c r="C76" t="s">
        <v>5015</v>
      </c>
      <c r="D76" t="s">
        <v>4944</v>
      </c>
      <c r="E76" t="s">
        <v>5048</v>
      </c>
      <c r="F76">
        <v>11</v>
      </c>
      <c r="G76">
        <v>17</v>
      </c>
      <c r="H76">
        <v>12</v>
      </c>
      <c r="I76" t="s">
        <v>4929</v>
      </c>
      <c r="L76" t="s">
        <v>4952</v>
      </c>
      <c r="N76" t="s">
        <v>5050</v>
      </c>
      <c r="P76" s="21">
        <v>1</v>
      </c>
      <c r="Z76" s="34">
        <v>12</v>
      </c>
      <c r="AJ76" s="26" t="str">
        <f t="shared" si="4"/>
        <v xml:space="preserve">|BGCOLOR(#F5F5F5):Marverni Noble Warrior|歩兵|&amp;ref(Nation/C_Gold.jpg,nolink,25x25,Gold);11&amp;ref(Nation/C_Resource.jpg,nolink,25x25,Resource);17&amp;ref(Nation/C_Recruitment.jpg,nolink,25x25,Recruitment Point);12|&amp;ref(Nation/R_Fort.jpg,nolink,25x25,Land Fortress);||&amp;ref(Nation/LivingLead.jpg,nolink,25x25,Living);|12|
|~|&gt;|&gt;|&gt;|&gt;|&gt;|BGCOLOR(#F5F5F5):長剣と盾を持つ歩兵。鎧を得てより無難な性能に|
</v>
      </c>
    </row>
    <row r="77" spans="1:36" x14ac:dyDescent="0.15">
      <c r="A77" t="str">
        <f t="shared" si="3"/>
        <v>-</v>
      </c>
      <c r="B77" t="s">
        <v>5014</v>
      </c>
      <c r="C77" t="s">
        <v>5015</v>
      </c>
      <c r="D77" t="s">
        <v>4944</v>
      </c>
      <c r="E77" t="s">
        <v>5051</v>
      </c>
      <c r="F77">
        <v>10</v>
      </c>
      <c r="G77">
        <v>8</v>
      </c>
      <c r="H77">
        <v>9</v>
      </c>
      <c r="I77" t="s">
        <v>4929</v>
      </c>
      <c r="L77" t="s">
        <v>4952</v>
      </c>
      <c r="N77" t="s">
        <v>5055</v>
      </c>
      <c r="P77" s="21">
        <v>1</v>
      </c>
      <c r="Z77" s="34">
        <v>14</v>
      </c>
      <c r="AJ77" s="26" t="str">
        <f t="shared" si="4"/>
        <v xml:space="preserve">|BGCOLOR(#F5F5F5):Ambibate Bare Chested Warrior|歩兵|&amp;ref(Nation/C_Gold.jpg,nolink,25x25,Gold);10&amp;ref(Nation/C_Resource.jpg,nolink,25x25,Resource);8&amp;ref(Nation/C_Recruitment.jpg,nolink,25x25,Recruitment Point);9|&amp;ref(Nation/R_Fort.jpg,nolink,25x25,Land Fortress);||&amp;ref(Nation/LivingLead.jpg,nolink,25x25,Living);|14|
|~|&gt;|&gt;|&gt;|&gt;|&gt;|BGCOLOR(#F5F5F5):長剣と盾を持つ軽歩兵。狼の入れ墨は攻撃技能を与える|
</v>
      </c>
    </row>
    <row r="78" spans="1:36" x14ac:dyDescent="0.15">
      <c r="A78" t="str">
        <f t="shared" si="3"/>
        <v>-</v>
      </c>
      <c r="B78" t="s">
        <v>5014</v>
      </c>
      <c r="C78" t="s">
        <v>5015</v>
      </c>
      <c r="D78" t="s">
        <v>4944</v>
      </c>
      <c r="E78" t="s">
        <v>5053</v>
      </c>
      <c r="F78">
        <v>14</v>
      </c>
      <c r="G78">
        <v>17</v>
      </c>
      <c r="H78">
        <v>18</v>
      </c>
      <c r="I78" t="s">
        <v>4929</v>
      </c>
      <c r="L78" t="s">
        <v>4952</v>
      </c>
      <c r="N78" t="s">
        <v>5054</v>
      </c>
      <c r="P78" s="21">
        <v>1</v>
      </c>
      <c r="Z78" s="34">
        <v>12</v>
      </c>
      <c r="AJ78" s="26" t="str">
        <f t="shared" si="4"/>
        <v xml:space="preserve">|BGCOLOR(#F5F5F5):Ambibate Noble Warrior|歩兵|&amp;ref(Nation/C_Gold.jpg,nolink,25x25,Gold);14&amp;ref(Nation/C_Resource.jpg,nolink,25x25,Resource);17&amp;ref(Nation/C_Recruitment.jpg,nolink,25x25,Recruitment Point);18|&amp;ref(Nation/R_Fort.jpg,nolink,25x25,Land Fortress);||&amp;ref(Nation/LivingLead.jpg,nolink,25x25,Living);|12|
|~|&gt;|&gt;|&gt;|&gt;|&gt;|BGCOLOR(#F5F5F5):長剣と盾を持つ歩兵。最も癖がない性能|
</v>
      </c>
    </row>
    <row r="79" spans="1:36" x14ac:dyDescent="0.15">
      <c r="A79" t="str">
        <f t="shared" si="3"/>
        <v>-</v>
      </c>
      <c r="B79" t="s">
        <v>5014</v>
      </c>
      <c r="C79" t="s">
        <v>5015</v>
      </c>
      <c r="D79" t="s">
        <v>4944</v>
      </c>
      <c r="E79" t="s">
        <v>5056</v>
      </c>
      <c r="F79">
        <v>11</v>
      </c>
      <c r="G79">
        <v>6</v>
      </c>
      <c r="H79">
        <v>12</v>
      </c>
      <c r="I79" t="s">
        <v>4929</v>
      </c>
      <c r="L79" t="s">
        <v>4952</v>
      </c>
      <c r="N79" t="s">
        <v>5058</v>
      </c>
      <c r="P79" s="21">
        <v>1</v>
      </c>
      <c r="Z79" s="34">
        <v>14</v>
      </c>
      <c r="AE79" s="21" t="s">
        <v>5064</v>
      </c>
      <c r="AJ79" s="26" t="str">
        <f t="shared" si="4"/>
        <v xml:space="preserve">|BGCOLOR(#F5F5F5):Carnute Bare Chested Warrior|歩兵|&amp;ref(Nation/C_Gold.jpg,nolink,25x25,Gold);11&amp;ref(Nation/C_Resource.jpg,nolink,25x25,Resource);6&amp;ref(Nation/C_Recruitment.jpg,nolink,25x25,Recruitment Point);12|&amp;ref(Nation/R_Fort.jpg,nolink,25x25,Land Fortress);||&amp;ref(Nation/LivingLead.jpg,nolink,25x25,Living);|14&amp;ref(Nation/Forest-Survival.jpg,nolink,25x25,Forest Survival);|
|~|&gt;|&gt;|&gt;|&gt;|&gt;|BGCOLOR(#F5F5F5):斧と盾を持つ軽歩兵。狂戦士。猪の入れ墨は強力な保護を与える|
</v>
      </c>
    </row>
    <row r="80" spans="1:36" x14ac:dyDescent="0.15">
      <c r="A80" t="str">
        <f t="shared" si="3"/>
        <v>-</v>
      </c>
      <c r="B80" t="s">
        <v>5014</v>
      </c>
      <c r="C80" t="s">
        <v>5015</v>
      </c>
      <c r="D80" t="s">
        <v>4944</v>
      </c>
      <c r="E80" t="s">
        <v>5057</v>
      </c>
      <c r="F80">
        <v>15</v>
      </c>
      <c r="G80">
        <v>15</v>
      </c>
      <c r="H80">
        <v>21</v>
      </c>
      <c r="I80" t="s">
        <v>4929</v>
      </c>
      <c r="L80" t="s">
        <v>4952</v>
      </c>
      <c r="N80" t="s">
        <v>5059</v>
      </c>
      <c r="P80" s="21">
        <v>1</v>
      </c>
      <c r="Z80" s="34">
        <v>12</v>
      </c>
      <c r="AE80" s="21" t="s">
        <v>5064</v>
      </c>
      <c r="AJ80" s="26" t="str">
        <f t="shared" si="4"/>
        <v xml:space="preserve">|BGCOLOR(#F5F5F5):Carnute Noble Warrior|歩兵|&amp;ref(Nation/C_Gold.jpg,nolink,25x25,Gold);15&amp;ref(Nation/C_Resource.jpg,nolink,25x25,Resource);15&amp;ref(Nation/C_Recruitment.jpg,nolink,25x25,Recruitment Point);21|&amp;ref(Nation/R_Fort.jpg,nolink,25x25,Land Fortress);||&amp;ref(Nation/LivingLead.jpg,nolink,25x25,Living);|12&amp;ref(Nation/Forest-Survival.jpg,nolink,25x25,Forest Survival);|
|~|&gt;|&gt;|&gt;|&gt;|&gt;|BGCOLOR(#F5F5F5):斧と盾を持つ歩兵。防具の分は即死しにくく狂戦士も活かされる|
</v>
      </c>
    </row>
    <row r="81" spans="1:36" x14ac:dyDescent="0.15">
      <c r="A81" t="str">
        <f t="shared" si="3"/>
        <v>-</v>
      </c>
      <c r="B81" t="s">
        <v>5014</v>
      </c>
      <c r="C81" t="s">
        <v>5015</v>
      </c>
      <c r="D81" t="s">
        <v>4944</v>
      </c>
      <c r="E81" t="s">
        <v>5060</v>
      </c>
      <c r="F81">
        <v>25</v>
      </c>
      <c r="G81">
        <v>18</v>
      </c>
      <c r="H81">
        <v>36</v>
      </c>
      <c r="I81" t="s">
        <v>4929</v>
      </c>
      <c r="L81" t="s">
        <v>5061</v>
      </c>
      <c r="N81" t="s">
        <v>5172</v>
      </c>
      <c r="P81" s="21">
        <v>1</v>
      </c>
      <c r="Z81" s="34">
        <v>18</v>
      </c>
      <c r="AJ81" s="26" t="str">
        <f t="shared" si="4"/>
        <v xml:space="preserve">|BGCOLOR(#F5F5F5):Eponi Knight|騎兵|&amp;ref(Nation/C_Gold.jpg,nolink,25x25,Gold);25&amp;ref(Nation/C_Resource.jpg,nolink,25x25,Resource);18&amp;ref(Nation/C_Recruitment.jpg,nolink,25x25,Recruitment Point);36|&amp;ref(Nation/R_Fort.jpg,nolink,25x25,Land Fortress);||&amp;ref(Nation/LivingLead.jpg,nolink,25x25,Living);|18|
|~|&gt;|&gt;|&gt;|&gt;|&gt;|BGCOLOR(#F5F5F5):長剣、投槍、盾を持つ騎兵。馬の入れ墨は防御技能と素早さを与える|
</v>
      </c>
    </row>
    <row r="82" spans="1:36" x14ac:dyDescent="0.15">
      <c r="A82" t="str">
        <f t="shared" si="3"/>
        <v>EA Marverni 兵士 E</v>
      </c>
      <c r="B82" t="s">
        <v>5014</v>
      </c>
      <c r="C82" t="s">
        <v>5015</v>
      </c>
      <c r="D82" t="s">
        <v>4944</v>
      </c>
      <c r="E82" t="s">
        <v>5062</v>
      </c>
      <c r="F82">
        <v>24</v>
      </c>
      <c r="G82">
        <v>15</v>
      </c>
      <c r="H82">
        <v>29</v>
      </c>
      <c r="I82" t="s">
        <v>4941</v>
      </c>
      <c r="K82" t="s">
        <v>5027</v>
      </c>
      <c r="L82" t="s">
        <v>4952</v>
      </c>
      <c r="M82" t="s">
        <v>6289</v>
      </c>
      <c r="N82" t="s">
        <v>5063</v>
      </c>
      <c r="P82" s="21">
        <v>1</v>
      </c>
      <c r="Z82" s="34">
        <v>12</v>
      </c>
      <c r="AE82" s="21" t="s">
        <v>5064</v>
      </c>
      <c r="AJ82" s="26" t="str">
        <f t="shared" si="4"/>
        <v xml:space="preserve">|BGCOLOR(#F5F5F5):Boar Warrior|歩兵&amp;ref(Nation/Sacred.jpg,nolink,25x25,Sacred);|&amp;ref(Nation/C_Gold.jpg,nolink,25x25,Gold);24&amp;ref(Nation/C_Resource.jpg,nolink,25x25,Resource);15&amp;ref(Nation/C_Recruitment.jpg,nolink,25x25,Recruitment Point);29|&amp;ref(Nation/R_Capital.jpg,nolink,25x25,National Capital);|&amp;ref(Spell/P_Holy.jpg,nolink,25x25,Temple Needed);|&amp;ref(Nation/LivingLead.jpg,nolink,25x25,Living);|12&amp;ref(Nation/Forest-Survival.jpg,nolink,25x25,Forest Survival);|
|~|&gt;|&gt;|&gt;|&gt;|&gt;|BGCOLOR(#F5F5F5):斧と盾を持つ歩兵。強力な狂戦士技能と護衛技能を持つ|
</v>
      </c>
    </row>
    <row r="83" spans="1:36" x14ac:dyDescent="0.15">
      <c r="A83" t="str">
        <f t="shared" si="3"/>
        <v>EA Sauromatia 指揮官 S</v>
      </c>
      <c r="B83" t="s">
        <v>5117</v>
      </c>
      <c r="C83" t="s">
        <v>5116</v>
      </c>
      <c r="D83" t="s">
        <v>5115</v>
      </c>
      <c r="E83" t="s">
        <v>5113</v>
      </c>
      <c r="F83">
        <v>25</v>
      </c>
      <c r="G83">
        <v>4</v>
      </c>
      <c r="H83">
        <v>1</v>
      </c>
      <c r="I83" t="s">
        <v>5114</v>
      </c>
      <c r="L83" t="s">
        <v>5118</v>
      </c>
      <c r="N83" t="s">
        <v>5119</v>
      </c>
      <c r="O83" s="24">
        <v>0</v>
      </c>
      <c r="P83" s="21">
        <v>0</v>
      </c>
      <c r="Q83" s="21">
        <v>0</v>
      </c>
      <c r="R83" s="30">
        <v>0</v>
      </c>
      <c r="Z83" s="34">
        <v>16</v>
      </c>
      <c r="AE83" s="21" t="s">
        <v>5120</v>
      </c>
      <c r="AJ83" s="26" t="str">
        <f t="shared" si="4"/>
        <v xml:space="preserve">|BGCOLOR(#F5F5F5):Scout|斥候|&amp;ref(Nation/C_Gold.jpg,nolink,25x25,Gold);25&amp;ref(Nation/C_Resource.jpg,nolink,25x25,Resource);4&amp;ref(Nation/C_Command.jpg,nolink,25x25,Commander Point);1|&amp;ref(Nation/R_Fort.jpg,nolink,25x25,Land Fortress);|||16&amp;ref(Nation/Forest-Survival.jpg,nolink,25x25,Forest Survival);&amp;ref(Nation/Mountain-Survival.jpg,nolink,25x25,Mountain Survival);|
|~|&gt;|&gt;|&gt;|&gt;|&gt;|BGCOLOR(#F5F5F5):標準的な斥候。敵地の偵察を担う。山地、森林適応|
</v>
      </c>
    </row>
    <row r="84" spans="1:36" x14ac:dyDescent="0.15">
      <c r="A84" t="str">
        <f t="shared" si="3"/>
        <v>-</v>
      </c>
      <c r="B84" t="s">
        <v>5117</v>
      </c>
      <c r="C84" t="s">
        <v>5116</v>
      </c>
      <c r="D84" t="s">
        <v>5115</v>
      </c>
      <c r="E84" t="s">
        <v>5121</v>
      </c>
      <c r="F84">
        <v>60</v>
      </c>
      <c r="G84">
        <v>14</v>
      </c>
      <c r="H84">
        <v>1</v>
      </c>
      <c r="I84" t="s">
        <v>5114</v>
      </c>
      <c r="L84" t="s">
        <v>5115</v>
      </c>
      <c r="N84" t="s">
        <v>5124</v>
      </c>
      <c r="O84" s="24">
        <v>2</v>
      </c>
      <c r="P84" s="21">
        <v>40</v>
      </c>
      <c r="Q84" s="21">
        <v>0</v>
      </c>
      <c r="R84" s="30">
        <v>0</v>
      </c>
      <c r="S84" s="24">
        <v>1</v>
      </c>
      <c r="Z84" s="34">
        <v>20</v>
      </c>
      <c r="AJ84" s="26" t="str">
        <f t="shared" si="4"/>
        <v xml:space="preserve">|BGCOLOR(#F5F5F5):Chieftain|指揮官|&amp;ref(Nation/C_Gold.jpg,nolink,25x25,Gold);60&amp;ref(Nation/C_Resource.jpg,nolink,25x25,Resource);14&amp;ref(Nation/C_Command.jpg,nolink,25x25,Commander Point);1|&amp;ref(Nation/R_Fort.jpg,nolink,25x25,Land Fortress);||&amp;ref(Nation/Squad.jpg,nolink,25x25,Squad);2&amp;ref(Nation/LivingLead.jpg,nolink,25x25,Leadership);40&amp;ref(Item/Inspirational.jpg,nolink,25x25,Inspirational (+1));|20|
|~|&gt;|&gt;|&gt;|&gt;|&gt;|BGCOLOR(#F5F5F5):基本的な指揮官。上限は劣るが行軍は最も早い|
</v>
      </c>
    </row>
    <row r="85" spans="1:36" x14ac:dyDescent="0.15">
      <c r="A85" t="str">
        <f t="shared" si="3"/>
        <v>-</v>
      </c>
      <c r="B85" t="s">
        <v>5117</v>
      </c>
      <c r="C85" t="s">
        <v>5116</v>
      </c>
      <c r="D85" t="s">
        <v>5115</v>
      </c>
      <c r="E85" t="s">
        <v>5122</v>
      </c>
      <c r="F85">
        <v>90</v>
      </c>
      <c r="G85">
        <v>37</v>
      </c>
      <c r="H85">
        <v>1</v>
      </c>
      <c r="I85" t="s">
        <v>5114</v>
      </c>
      <c r="L85" t="s">
        <v>5115</v>
      </c>
      <c r="N85" t="s">
        <v>5123</v>
      </c>
      <c r="O85" s="24">
        <v>3</v>
      </c>
      <c r="P85" s="21">
        <v>80</v>
      </c>
      <c r="Q85" s="21">
        <v>0</v>
      </c>
      <c r="R85" s="30">
        <v>0</v>
      </c>
      <c r="S85" s="24">
        <v>1</v>
      </c>
      <c r="Z85" s="34">
        <v>16</v>
      </c>
      <c r="AJ85" s="26" t="str">
        <f t="shared" si="4"/>
        <v xml:space="preserve">|BGCOLOR(#F5F5F5):Sauromatian Manflayer|指揮官|&amp;ref(Nation/C_Gold.jpg,nolink,25x25,Gold);90&amp;ref(Nation/C_Resource.jpg,nolink,25x25,Resource);37&amp;ref(Nation/C_Command.jpg,nolink,25x25,Commander Point);1|&amp;ref(Nation/R_Fort.jpg,nolink,25x25,Land Fortress);||&amp;ref(Nation/Squad.jpg,nolink,25x25,Squad);3&amp;ref(Nation/LivingLead.jpg,nolink,25x25,Leadership);80&amp;ref(Item/Inspirational.jpg,nolink,25x25,Inspirational (+1));|16|
|~|&gt;|&gt;|&gt;|&gt;|&gt;|BGCOLOR(#F5F5F5):上位指揮官。優秀な指揮上限に士気向上能力も保有|
</v>
      </c>
    </row>
    <row r="86" spans="1:36" x14ac:dyDescent="0.15">
      <c r="A86" t="str">
        <f t="shared" si="3"/>
        <v>-</v>
      </c>
      <c r="B86" t="s">
        <v>5117</v>
      </c>
      <c r="C86" t="s">
        <v>5116</v>
      </c>
      <c r="D86" t="s">
        <v>5115</v>
      </c>
      <c r="E86" t="s">
        <v>5125</v>
      </c>
      <c r="F86">
        <v>130</v>
      </c>
      <c r="G86">
        <v>34</v>
      </c>
      <c r="H86">
        <v>1</v>
      </c>
      <c r="I86" t="s">
        <v>5114</v>
      </c>
      <c r="K86" t="s">
        <v>5129</v>
      </c>
      <c r="L86" t="s">
        <v>5126</v>
      </c>
      <c r="M86" t="s">
        <v>6289</v>
      </c>
      <c r="N86" t="s">
        <v>5127</v>
      </c>
      <c r="O86" s="24">
        <v>3</v>
      </c>
      <c r="P86" s="21">
        <v>80</v>
      </c>
      <c r="Q86" s="21">
        <v>0</v>
      </c>
      <c r="R86" s="30">
        <v>0</v>
      </c>
      <c r="Z86" s="34">
        <v>18</v>
      </c>
      <c r="AJ86" s="26" t="str">
        <f t="shared" si="4"/>
        <v xml:space="preserve">|BGCOLOR(#F5F5F5):Warrior Priestess|聖職者&amp;ref(Nation/Sacred.jpg,nolink,25x25,Sacred);|&amp;ref(Nation/C_Gold.jpg,nolink,25x25,Gold);130&amp;ref(Nation/C_Resource.jpg,nolink,25x25,Resource);34&amp;ref(Nation/C_Command.jpg,nolink,25x25,Commander Point);1|&amp;ref(Nation/R_Fort.jpg,nolink,25x25,Land Fortress);|&amp;ref(Spell/P_Holy.jpg,nolink,25x25,Temple Needed);|&amp;ref(Nation/Squad.jpg,nolink,25x25,Squad);3&amp;ref(Nation/LivingLead.jpg,nolink,25x25,Leadership);80|18|
|~|&gt;|&gt;|&gt;|&gt;|&gt;|BGCOLOR(#F5F5F5):レベル1の聖職者。上位指揮官も兼任する|
</v>
      </c>
    </row>
    <row r="87" spans="1:36" x14ac:dyDescent="0.15">
      <c r="A87" t="str">
        <f t="shared" si="3"/>
        <v>-</v>
      </c>
      <c r="B87" t="s">
        <v>5117</v>
      </c>
      <c r="C87" t="s">
        <v>5116</v>
      </c>
      <c r="D87" t="s">
        <v>5115</v>
      </c>
      <c r="E87" t="s">
        <v>5128</v>
      </c>
      <c r="F87">
        <v>165</v>
      </c>
      <c r="G87">
        <v>34</v>
      </c>
      <c r="H87">
        <v>2</v>
      </c>
      <c r="I87" t="s">
        <v>5114</v>
      </c>
      <c r="K87" t="s">
        <v>5130</v>
      </c>
      <c r="L87" t="s">
        <v>5115</v>
      </c>
      <c r="M87" t="s">
        <v>6289</v>
      </c>
      <c r="N87" t="s">
        <v>5131</v>
      </c>
      <c r="O87" s="24">
        <v>4</v>
      </c>
      <c r="P87" s="21">
        <v>120</v>
      </c>
      <c r="Q87" s="21">
        <v>0</v>
      </c>
      <c r="R87" s="30">
        <v>0</v>
      </c>
      <c r="Z87" s="34">
        <v>18</v>
      </c>
      <c r="AJ87" s="26" t="str">
        <f t="shared" si="4"/>
        <v xml:space="preserve">|BGCOLOR(#F5F5F5):Warrior Queen|指揮官&amp;ref(Nation/Sacred.jpg,nolink,25x25,Sacred);|&amp;ref(Nation/C_Gold.jpg,nolink,25x25,Gold);165&amp;ref(Nation/C_Resource.jpg,nolink,25x25,Resource);34&amp;ref(Nation/C_Command.jpg,nolink,25x25,Commander Point);2|&amp;ref(Nation/R_Fort.jpg,nolink,25x25,Land Fortress);|&amp;ref(Spell/P_Holy.jpg,nolink,25x25,Temple Needed);|&amp;ref(Nation/Squad.jpg,nolink,25x25,Squad);4&amp;ref(Nation/LivingLead.jpg,nolink,25x25,Leadership);120|18|
|~|&gt;|&gt;|&gt;|&gt;|&gt;|BGCOLOR(#F5F5F5):最上位指揮官。下位共々略奪も得意とする|
</v>
      </c>
    </row>
    <row r="88" spans="1:36" x14ac:dyDescent="0.15">
      <c r="A88" t="str">
        <f t="shared" si="3"/>
        <v>-</v>
      </c>
      <c r="B88" t="s">
        <v>5117</v>
      </c>
      <c r="C88" t="s">
        <v>5116</v>
      </c>
      <c r="D88" t="s">
        <v>5115</v>
      </c>
      <c r="E88" t="s">
        <v>5132</v>
      </c>
      <c r="F88">
        <v>55</v>
      </c>
      <c r="G88">
        <v>4</v>
      </c>
      <c r="H88">
        <v>2</v>
      </c>
      <c r="I88" t="s">
        <v>5114</v>
      </c>
      <c r="L88" t="s">
        <v>5133</v>
      </c>
      <c r="N88" t="s">
        <v>5134</v>
      </c>
      <c r="O88" s="24">
        <v>1</v>
      </c>
      <c r="P88" s="21">
        <v>10</v>
      </c>
      <c r="Q88" s="21" t="s">
        <v>5135</v>
      </c>
      <c r="R88" s="30">
        <v>0</v>
      </c>
      <c r="Z88" s="34">
        <v>14</v>
      </c>
      <c r="AJ88" s="26" t="str">
        <f t="shared" si="4"/>
        <v xml:space="preserve">|BGCOLOR(#F5F5F5):Soothsayer|魔術師|&amp;ref(Nation/C_Gold.jpg,nolink,25x25,Gold);55&amp;ref(Nation/C_Resource.jpg,nolink,25x25,Resource);4&amp;ref(Nation/C_Command.jpg,nolink,25x25,Commander Point);2|&amp;ref(Nation/R_Fort.jpg,nolink,25x25,Land Fortress);||&amp;ref(Nation/Squad.jpg,nolink,25x25,Squad);1&amp;ref(Nation/LivingLead.jpg,nolink,25x25,Leadership);10&amp;ref(Nation/MagicLead.jpg,nolink,25x25,Magic Leadership);0+|14|
|~|&gt;|&gt;|&gt;|&gt;|&gt;|BGCOLOR(#F5F5F5):高確率で星魔法を持つ占師。雇用に研究所が必要ない|
</v>
      </c>
    </row>
    <row r="89" spans="1:36" x14ac:dyDescent="0.15">
      <c r="A89" t="str">
        <f t="shared" si="3"/>
        <v>-</v>
      </c>
      <c r="B89" t="s">
        <v>5117</v>
      </c>
      <c r="C89" t="s">
        <v>5116</v>
      </c>
      <c r="D89" t="s">
        <v>5115</v>
      </c>
      <c r="E89" t="s">
        <v>5136</v>
      </c>
      <c r="F89">
        <v>45</v>
      </c>
      <c r="G89">
        <v>1</v>
      </c>
      <c r="H89">
        <v>2</v>
      </c>
      <c r="I89" t="s">
        <v>5114</v>
      </c>
      <c r="J89" t="s">
        <v>5129</v>
      </c>
      <c r="L89" t="s">
        <v>5133</v>
      </c>
      <c r="N89" t="s">
        <v>5137</v>
      </c>
      <c r="O89" s="24">
        <v>1</v>
      </c>
      <c r="P89" s="21">
        <v>10</v>
      </c>
      <c r="Q89" s="21">
        <v>0</v>
      </c>
      <c r="R89" s="30">
        <v>30</v>
      </c>
      <c r="Z89" s="34">
        <v>16</v>
      </c>
      <c r="AJ89" s="26" t="str">
        <f t="shared" si="4"/>
        <v xml:space="preserve">|BGCOLOR(#F5F5F5):Spirit Guide|魔術師|&amp;ref(Nation/C_Gold.jpg,nolink,25x25,Gold);45&amp;ref(Nation/C_Resource.jpg,nolink,25x25,Resource);1&amp;ref(Nation/C_Command.jpg,nolink,25x25,Commander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Needed);|&amp;ref(Nation/Squad.jpg,nolink,25x25,Squad);1&amp;ref(Nation/LivingLead.jpg,nolink,25x25,Leadership);10&amp;ref(Nation/UndeadLead.jpg,nolink,25x25,Undead Leadership);30|16|
|~|&gt;|&gt;|&gt;|&gt;|&gt;|BGCOLOR(#F5F5F5):死の魔法技能を持つ。安価で研究にも向く|
</v>
      </c>
    </row>
    <row r="90" spans="1:36" x14ac:dyDescent="0.15">
      <c r="A90" t="str">
        <f t="shared" si="3"/>
        <v>-</v>
      </c>
      <c r="B90" t="s">
        <v>5117</v>
      </c>
      <c r="C90" t="s">
        <v>5116</v>
      </c>
      <c r="D90" t="s">
        <v>5115</v>
      </c>
      <c r="E90" t="s">
        <v>5138</v>
      </c>
      <c r="F90">
        <v>145</v>
      </c>
      <c r="G90">
        <v>1</v>
      </c>
      <c r="H90">
        <v>2</v>
      </c>
      <c r="I90" t="s">
        <v>5114</v>
      </c>
      <c r="J90" t="s">
        <v>5130</v>
      </c>
      <c r="L90" t="s">
        <v>5133</v>
      </c>
      <c r="N90" t="s">
        <v>5139</v>
      </c>
      <c r="O90" s="24">
        <v>1</v>
      </c>
      <c r="P90" s="21">
        <v>10</v>
      </c>
      <c r="Q90" s="21">
        <v>15</v>
      </c>
      <c r="R90" s="30">
        <v>60</v>
      </c>
      <c r="Z90" s="34">
        <v>16</v>
      </c>
      <c r="AJ90" s="26" t="str">
        <f t="shared" si="4"/>
        <v xml:space="preserve">|BGCOLOR(#F5F5F5):Enarie|魔術師|&amp;ref(Nation/C_Gold.jpg,nolink,25x25,Gold);145&amp;ref(Nation/C_Resource.jpg,nolink,25x25,Resource);1&amp;ref(Nation/C_Command.jpg,nolink,25x25,Commander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Leadership);60|16|
|~|&gt;|&gt;|&gt;|&gt;|&gt;|BGCOLOR(#F5F5F5):死、緑、星の魔法技能を持つ。不幸への対処も可能|
</v>
      </c>
    </row>
    <row r="91" spans="1:36" x14ac:dyDescent="0.15">
      <c r="A91" t="str">
        <f t="shared" si="3"/>
        <v>-</v>
      </c>
      <c r="B91" t="s">
        <v>5117</v>
      </c>
      <c r="C91" t="s">
        <v>5116</v>
      </c>
      <c r="D91" t="s">
        <v>5115</v>
      </c>
      <c r="E91" t="s">
        <v>5140</v>
      </c>
      <c r="F91">
        <v>180</v>
      </c>
      <c r="G91">
        <v>16</v>
      </c>
      <c r="H91">
        <v>2</v>
      </c>
      <c r="I91" t="s">
        <v>5114</v>
      </c>
      <c r="J91" t="s">
        <v>5129</v>
      </c>
      <c r="K91" t="s">
        <v>5130</v>
      </c>
      <c r="L91" t="s">
        <v>5126</v>
      </c>
      <c r="M91" t="s">
        <v>6289</v>
      </c>
      <c r="N91" t="s">
        <v>5141</v>
      </c>
      <c r="O91" s="24">
        <v>3</v>
      </c>
      <c r="P91" s="21">
        <v>80</v>
      </c>
      <c r="Q91" s="21" t="s">
        <v>5142</v>
      </c>
      <c r="R91" s="30" t="s">
        <v>5135</v>
      </c>
      <c r="Z91" s="34">
        <v>18</v>
      </c>
      <c r="AJ91" s="26" t="str">
        <f t="shared" si="4"/>
        <v xml:space="preserve">|BGCOLOR(#F5F5F5):Warrior Sorceress|聖職者&amp;ref(Nation/Sacred.jpg,nolink,25x25,Sacred);|&amp;ref(Nation/C_Gold.jpg,nolink,25x25,Gold);180&amp;ref(Nation/C_Resource.jpg,nolink,25x25,Resource);16&amp;ref(Nation/C_Command.jpg,nolink,25x25,Commander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Leadership);5+&amp;ref(Nation/UndeadLead.jpg,nolink,25x25,Undead Leadership);0+|18|
|~|&gt;|&gt;|&gt;|&gt;|&gt;|BGCOLOR(#F5F5F5):レベル1の聖職者。緑などの魔法技能を持つ戦闘魔術師でもある|
</v>
      </c>
    </row>
    <row r="92" spans="1:36" x14ac:dyDescent="0.15">
      <c r="A92" t="str">
        <f t="shared" si="3"/>
        <v>-</v>
      </c>
      <c r="B92" t="s">
        <v>5117</v>
      </c>
      <c r="C92" t="s">
        <v>5116</v>
      </c>
      <c r="D92" t="s">
        <v>5115</v>
      </c>
      <c r="E92" t="s">
        <v>5143</v>
      </c>
      <c r="F92">
        <v>145</v>
      </c>
      <c r="G92">
        <v>14</v>
      </c>
      <c r="H92">
        <v>1</v>
      </c>
      <c r="I92" t="s">
        <v>5147</v>
      </c>
      <c r="K92" t="s">
        <v>5129</v>
      </c>
      <c r="L92" t="s">
        <v>5115</v>
      </c>
      <c r="M92" t="s">
        <v>6289</v>
      </c>
      <c r="N92" t="s">
        <v>5144</v>
      </c>
      <c r="O92" s="24">
        <v>3</v>
      </c>
      <c r="P92" s="21">
        <v>80</v>
      </c>
      <c r="Q92" s="21">
        <v>0</v>
      </c>
      <c r="R92" s="30">
        <v>0</v>
      </c>
      <c r="S92" s="24">
        <v>1</v>
      </c>
      <c r="Z92" s="34">
        <v>16</v>
      </c>
      <c r="AG92" s="21" t="s">
        <v>5145</v>
      </c>
      <c r="AJ92" s="26" t="str">
        <f t="shared" si="4"/>
        <v xml:space="preserve">|BGCOLOR(#F5F5F5):Manflayer|指揮官&amp;ref(Nation/Sacred.jpg,nolink,25x25,Sacred);|&amp;ref(Nation/C_Gold.jpg,nolink,25x25,Gold);145&amp;ref(Nation/C_Resource.jpg,nolink,25x25,Resource);14&amp;ref(Nation/C_Command.jpg,nolink,25x25,Commander Point);1|&amp;ref(Nation/R_Capital.jpg,nolink,25x25,National Capital);|&amp;ref(Spell/P_Holy.jpg,nolink,25x25,Temple Needed);|&amp;ref(Nation/Squad.jpg,nolink,25x25,Squad);3&amp;ref(Nation/LivingLead.jpg,nolink,25x25,Leadership);80&amp;ref(Item/Inspirational.jpg,nolink,25x25,Inspirational (+1));|16&amp;ref(Nation/Swimming.jpg,nolink,25x25,Swimming);|
|~|&gt;|&gt;|&gt;|&gt;|&gt;|BGCOLOR(#F5F5F5):上位指揮官二号。川を自由に渡れる|
</v>
      </c>
    </row>
    <row r="93" spans="1:36" x14ac:dyDescent="0.15">
      <c r="A93" t="str">
        <f t="shared" si="3"/>
        <v>-</v>
      </c>
      <c r="B93" t="s">
        <v>5117</v>
      </c>
      <c r="C93" t="s">
        <v>5116</v>
      </c>
      <c r="D93" t="s">
        <v>5115</v>
      </c>
      <c r="E93" t="s">
        <v>5146</v>
      </c>
      <c r="F93">
        <v>390</v>
      </c>
      <c r="G93">
        <v>13</v>
      </c>
      <c r="H93">
        <v>4</v>
      </c>
      <c r="I93" t="s">
        <v>5147</v>
      </c>
      <c r="J93" t="s">
        <v>5129</v>
      </c>
      <c r="K93" t="s">
        <v>5130</v>
      </c>
      <c r="L93" t="s">
        <v>5133</v>
      </c>
      <c r="M93" t="s">
        <v>6289</v>
      </c>
      <c r="N93" t="s">
        <v>5148</v>
      </c>
      <c r="O93" s="24">
        <v>4</v>
      </c>
      <c r="P93" s="21">
        <v>120</v>
      </c>
      <c r="Q93" s="21" t="s">
        <v>5149</v>
      </c>
      <c r="R93" s="30" t="s">
        <v>5150</v>
      </c>
      <c r="Z93" s="34">
        <v>16</v>
      </c>
      <c r="AG93" s="21" t="s">
        <v>5145</v>
      </c>
      <c r="AJ93" s="26" t="str">
        <f t="shared" si="4"/>
        <v xml:space="preserve">|BGCOLOR(#F5F5F5):Witch King|魔術師&amp;ref(Nation/Sacred.jpg,nolink,25x25,Sacred);|&amp;ref(Nation/C_Gold.jpg,nolink,25x25,Gold);390&amp;ref(Nation/C_Resource.jpg,nolink,25x25,Resource);13&amp;ref(Nation/C_Command.jpg,nolink,25x25,Commander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Leadership);10+&amp;ref(Nation/UndeadLead.jpg,nolink,25x25,Undead Leadership);95+|16&amp;ref(Nation/Swimming.jpg,nolink,25x25,Swimming);|
|~|&gt;|&gt;|&gt;|&gt;|&gt;|BGCOLOR(#F5F5F5):死、緑、血などの魔法技能を持つ。優れた指揮官でもある|
</v>
      </c>
    </row>
    <row r="94" spans="1:36" x14ac:dyDescent="0.15">
      <c r="A94" t="str">
        <f t="shared" si="3"/>
        <v>EA Sauromatia 指揮官 E</v>
      </c>
      <c r="B94" t="s">
        <v>5117</v>
      </c>
      <c r="C94" t="s">
        <v>5116</v>
      </c>
      <c r="D94" t="s">
        <v>5115</v>
      </c>
      <c r="E94" t="s">
        <v>5151</v>
      </c>
      <c r="F94">
        <v>25</v>
      </c>
      <c r="G94">
        <v>10</v>
      </c>
      <c r="H94">
        <v>1</v>
      </c>
      <c r="I94" t="s">
        <v>5147</v>
      </c>
      <c r="L94" t="s">
        <v>5115</v>
      </c>
      <c r="N94" t="s">
        <v>5152</v>
      </c>
      <c r="O94" s="24">
        <v>1</v>
      </c>
      <c r="P94" s="21">
        <v>10</v>
      </c>
      <c r="Q94" s="21">
        <v>0</v>
      </c>
      <c r="R94" s="30">
        <v>0</v>
      </c>
      <c r="U94" s="30">
        <v>2</v>
      </c>
      <c r="Z94" s="34">
        <v>16</v>
      </c>
      <c r="AE94" s="21" t="s">
        <v>9365</v>
      </c>
      <c r="AG94" s="21" t="s">
        <v>5145</v>
      </c>
      <c r="AJ94" s="26" t="str">
        <f t="shared" si="4"/>
        <v xml:space="preserve">|BGCOLOR(#F5F5F5):Hydra Tamer|指揮官|&amp;ref(Nation/C_Gold.jpg,nolink,25x25,Gold);25&amp;ref(Nation/C_Resource.jpg,nolink,25x25,Resource);10&amp;ref(Nation/C_Command.jpg,nolink,25x25,Commander Point);1|&amp;ref(Nation/R_Capital.jpg,nolink,25x25,National Capital);||&amp;ref(Nation/Squad.jpg,nolink,25x25,Squad);1&amp;ref(Nation/LivingLead.jpg,nolink,25x25,Leadership);10&amp;ref(Item/Beastmaster.jpg,nolink,25x25,Beastmaster (+2));|16&amp;ref(Nation/Swamp-Survival.jpg,nolink,25x25,Swamp Survival);&amp;ref(Nation/Swimming.jpg,nolink,25x25,Swimming);|
|~|&gt;|&gt;|&gt;|&gt;|&gt;|BGCOLOR(#F5F5F5):動物向けの指揮官。毒物に強くHydraの指揮に向く|
</v>
      </c>
    </row>
    <row r="95" spans="1:36" x14ac:dyDescent="0.15">
      <c r="A95" t="str">
        <f t="shared" si="3"/>
        <v>EA Sauromatia 兵士 S</v>
      </c>
      <c r="B95" t="s">
        <v>5117</v>
      </c>
      <c r="C95" t="s">
        <v>5116</v>
      </c>
      <c r="D95" t="s">
        <v>5153</v>
      </c>
      <c r="E95" t="s">
        <v>5154</v>
      </c>
      <c r="F95">
        <v>10</v>
      </c>
      <c r="G95">
        <v>5</v>
      </c>
      <c r="H95">
        <v>9</v>
      </c>
      <c r="I95" t="s">
        <v>5114</v>
      </c>
      <c r="L95" t="s">
        <v>5155</v>
      </c>
      <c r="N95" t="s">
        <v>5156</v>
      </c>
      <c r="P95" s="21">
        <v>1</v>
      </c>
      <c r="Z95" s="34">
        <v>14</v>
      </c>
      <c r="AJ95" s="26" t="str">
        <f t="shared" si="4"/>
        <v xml:space="preserve">|BGCOLOR(#F5F5F5):Sauromatian Archer|射手|&amp;ref(Nation/C_Gold.jpg,nolink,25x25,Gold);10&amp;ref(Nation/C_Resource.jpg,nolink,25x25,Resource);5&amp;ref(Nation/C_Recruitment.jpg,nolink,25x25,Recruitment Point);9|&amp;ref(Nation/R_Fort.jpg,nolink,25x25,Land Fortress);||&amp;ref(Nation/LivingLead.jpg,nolink,25x25,Living);|14|
|~|&gt;|&gt;|&gt;|&gt;|&gt;|BGCOLOR(#F5F5F5):高い技量と士気を持つ弓兵。武器も複合弓で強力|
</v>
      </c>
    </row>
    <row r="96" spans="1:36" x14ac:dyDescent="0.15">
      <c r="A96" t="str">
        <f t="shared" si="3"/>
        <v>-</v>
      </c>
      <c r="B96" t="s">
        <v>5117</v>
      </c>
      <c r="C96" t="s">
        <v>5116</v>
      </c>
      <c r="D96" t="s">
        <v>5153</v>
      </c>
      <c r="E96" t="s">
        <v>5157</v>
      </c>
      <c r="F96">
        <v>12</v>
      </c>
      <c r="G96">
        <v>12</v>
      </c>
      <c r="H96">
        <v>14</v>
      </c>
      <c r="I96" t="s">
        <v>5114</v>
      </c>
      <c r="L96" t="s">
        <v>5158</v>
      </c>
      <c r="N96" t="s">
        <v>5159</v>
      </c>
      <c r="P96" s="21">
        <v>1</v>
      </c>
      <c r="Z96" s="34">
        <v>12</v>
      </c>
      <c r="AJ96" s="26" t="str">
        <f t="shared" si="4"/>
        <v xml:space="preserve">|BGCOLOR(#F5F5F5):Sauromatian Amazon|歩兵|&amp;ref(Nation/C_Gold.jpg,nolink,25x25,Gold);12&amp;ref(Nation/C_Resource.jpg,nolink,25x25,Resource);12&amp;ref(Nation/C_Recruitment.jpg,nolink,25x25,Recruitment Point);14|&amp;ref(Nation/R_Fort.jpg,nolink,25x25,Land Fortress);||&amp;ref(Nation/LivingLead.jpg,nolink,25x25,Living);|12|
|~|&gt;|&gt;|&gt;|&gt;|&gt;|BGCOLOR(#F5F5F5):槍と盾を持つ歩兵。蛇の入れ墨は魔法抵抗を与える|
</v>
      </c>
    </row>
    <row r="97" spans="1:36" x14ac:dyDescent="0.15">
      <c r="A97" t="str">
        <f t="shared" si="3"/>
        <v>-</v>
      </c>
      <c r="B97" t="s">
        <v>5117</v>
      </c>
      <c r="C97" t="s">
        <v>5116</v>
      </c>
      <c r="D97" t="s">
        <v>5153</v>
      </c>
      <c r="E97" t="s">
        <v>5160</v>
      </c>
      <c r="F97">
        <v>20</v>
      </c>
      <c r="G97">
        <v>12</v>
      </c>
      <c r="H97">
        <v>24</v>
      </c>
      <c r="I97" t="s">
        <v>5114</v>
      </c>
      <c r="L97" t="s">
        <v>5161</v>
      </c>
      <c r="N97" t="s">
        <v>5164</v>
      </c>
      <c r="P97" s="21">
        <v>1</v>
      </c>
      <c r="Z97" s="34">
        <v>18</v>
      </c>
      <c r="AJ97" s="26" t="str">
        <f t="shared" si="4"/>
        <v xml:space="preserve">|BGCOLOR(#F5F5F5):Raider|騎兵|&amp;ref(Nation/C_Gold.jpg,nolink,25x25,Gold);20&amp;ref(Nation/C_Resource.jpg,nolink,25x25,Resource);12&amp;ref(Nation/C_Recruitment.jpg,nolink,25x25,Recruitment Point);24|&amp;ref(Nation/R_Fort.jpg,nolink,25x25,Land Fortress);||&amp;ref(Nation/LivingLead.jpg,nolink,25x25,Living);|18|
|~|&gt;|&gt;|&gt;|&gt;|&gt;|BGCOLOR(#F5F5F5):槍、複合弓、小盾を持つ騎兵。牽制と白兵戦の両方をこなす|
</v>
      </c>
    </row>
    <row r="98" spans="1:36" x14ac:dyDescent="0.15">
      <c r="A98" t="str">
        <f t="shared" si="3"/>
        <v>-</v>
      </c>
      <c r="B98" t="s">
        <v>5117</v>
      </c>
      <c r="C98" t="s">
        <v>5116</v>
      </c>
      <c r="D98" t="s">
        <v>5153</v>
      </c>
      <c r="E98" t="s">
        <v>5162</v>
      </c>
      <c r="F98">
        <v>20</v>
      </c>
      <c r="G98">
        <v>14</v>
      </c>
      <c r="H98">
        <v>24</v>
      </c>
      <c r="I98" t="s">
        <v>5114</v>
      </c>
      <c r="L98" t="s">
        <v>5161</v>
      </c>
      <c r="N98" t="s">
        <v>5173</v>
      </c>
      <c r="P98" s="21">
        <v>1</v>
      </c>
      <c r="Z98" s="34">
        <v>18</v>
      </c>
      <c r="AJ98" s="26" t="str">
        <f t="shared" si="4"/>
        <v xml:space="preserve">|BGCOLOR(#F5F5F5):Lancer|騎兵|&amp;ref(Nation/C_Gold.jpg,nolink,25x25,Gold);20&amp;ref(Nation/C_Resource.jpg,nolink,25x25,Resource);14&amp;ref(Nation/C_Recruitment.jpg,nolink,25x25,Recruitment Point);24|&amp;ref(Nation/R_Fort.jpg,nolink,25x25,Land Fortress);||&amp;ref(Nation/LivingLead.jpg,nolink,25x25,Living);|18|
|~|&gt;|&gt;|&gt;|&gt;|&gt;|BGCOLOR(#F5F5F5):軽突撃槍と小盾を持つ騎兵。馬の入れ墨は攻撃技能と素早さを与える|
</v>
      </c>
    </row>
    <row r="99" spans="1:36" x14ac:dyDescent="0.15">
      <c r="A99" t="str">
        <f t="shared" si="3"/>
        <v>-</v>
      </c>
      <c r="B99" t="s">
        <v>5117</v>
      </c>
      <c r="C99" t="s">
        <v>5116</v>
      </c>
      <c r="D99" t="s">
        <v>5153</v>
      </c>
      <c r="E99" t="s">
        <v>5163</v>
      </c>
      <c r="F99">
        <v>25</v>
      </c>
      <c r="G99">
        <v>18</v>
      </c>
      <c r="H99">
        <v>36</v>
      </c>
      <c r="I99" t="s">
        <v>5114</v>
      </c>
      <c r="L99" t="s">
        <v>5161</v>
      </c>
      <c r="N99" t="s">
        <v>5165</v>
      </c>
      <c r="P99" s="21">
        <v>1</v>
      </c>
      <c r="Z99" s="34">
        <v>16</v>
      </c>
      <c r="AJ99" s="26" t="str">
        <f t="shared" si="4"/>
        <v xml:space="preserve">|BGCOLOR(#F5F5F5):Sauromatian Raider|騎兵|&amp;ref(Nation/C_Gold.jpg,nolink,25x25,Gold);25&amp;ref(Nation/C_Resource.jpg,nolink,25x25,Resource);18&amp;ref(Nation/C_Recruitment.jpg,nolink,25x25,Recruitment Point);36|&amp;ref(Nation/R_Fort.jpg,nolink,25x25,Land Fortress);||&amp;ref(Nation/LivingLead.jpg,nolink,25x25,Living);|16|
|~|&gt;|&gt;|&gt;|&gt;|&gt;|BGCOLOR(#F5F5F5):槍、複合弓、小盾を持つ騎兵。防具が強化され技量も向上|
</v>
      </c>
    </row>
    <row r="100" spans="1:36" x14ac:dyDescent="0.15">
      <c r="A100" t="str">
        <f t="shared" si="3"/>
        <v>-</v>
      </c>
      <c r="B100" t="s">
        <v>5117</v>
      </c>
      <c r="C100" t="s">
        <v>5116</v>
      </c>
      <c r="D100" t="s">
        <v>5153</v>
      </c>
      <c r="E100" t="s">
        <v>5166</v>
      </c>
      <c r="F100">
        <v>25</v>
      </c>
      <c r="G100">
        <v>23</v>
      </c>
      <c r="H100">
        <v>36</v>
      </c>
      <c r="I100" t="s">
        <v>5114</v>
      </c>
      <c r="L100" t="s">
        <v>5161</v>
      </c>
      <c r="N100" t="s">
        <v>5167</v>
      </c>
      <c r="P100" s="21">
        <v>1</v>
      </c>
      <c r="Z100" s="34">
        <v>16</v>
      </c>
      <c r="AJ100" s="26" t="str">
        <f t="shared" si="4"/>
        <v xml:space="preserve">|BGCOLOR(#F5F5F5):Sauromatian Lancer|騎兵|&amp;ref(Nation/C_Gold.jpg,nolink,25x25,Gold);25&amp;ref(Nation/C_Resource.jpg,nolink,25x25,Resource);23&amp;ref(Nation/C_Recruitment.jpg,nolink,25x25,Recruitment Point);36|&amp;ref(Nation/R_Fort.jpg,nolink,25x25,Land Fortress);||&amp;ref(Nation/LivingLead.jpg,nolink,25x25,Living);|16|
|~|&gt;|&gt;|&gt;|&gt;|&gt;|BGCOLOR(#F5F5F5):軽突撃槍、複合弓、小盾を持つ騎兵。多芸で様々な役割に当てられる|
</v>
      </c>
    </row>
    <row r="101" spans="1:36" x14ac:dyDescent="0.15">
      <c r="A101" t="str">
        <f t="shared" si="3"/>
        <v>-</v>
      </c>
      <c r="B101" t="s">
        <v>5117</v>
      </c>
      <c r="C101" t="s">
        <v>5116</v>
      </c>
      <c r="D101" t="s">
        <v>5153</v>
      </c>
      <c r="E101" t="s">
        <v>5168</v>
      </c>
      <c r="F101">
        <v>30</v>
      </c>
      <c r="G101">
        <v>34</v>
      </c>
      <c r="H101">
        <v>46</v>
      </c>
      <c r="I101" t="s">
        <v>5114</v>
      </c>
      <c r="L101" t="s">
        <v>5161</v>
      </c>
      <c r="N101" t="s">
        <v>5169</v>
      </c>
      <c r="P101" s="21">
        <v>1</v>
      </c>
      <c r="Z101" s="34">
        <v>16</v>
      </c>
      <c r="AJ101" s="26" t="str">
        <f t="shared" si="4"/>
        <v xml:space="preserve">|BGCOLOR(#F5F5F5):Sauromatian Cataphract|騎兵|&amp;ref(Nation/C_Gold.jpg,nolink,25x25,Gold);30&amp;ref(Nation/C_Resource.jpg,nolink,25x25,Resource);34&amp;ref(Nation/C_Recruitment.jpg,nolink,25x25,Recruitment Point);46|&amp;ref(Nation/R_Fort.jpg,nolink,25x25,Land Fortress);||&amp;ref(Nation/LivingLead.jpg,nolink,25x25,Living);|16|
|~|&gt;|&gt;|&gt;|&gt;|&gt;|BGCOLOR(#F5F5F5):突撃槍、長剣、盾を持つ騎兵。技量にも優れ白兵戦に強い|
</v>
      </c>
    </row>
    <row r="102" spans="1:36" x14ac:dyDescent="0.15">
      <c r="A102" t="str">
        <f t="shared" si="3"/>
        <v>-</v>
      </c>
      <c r="B102" t="s">
        <v>5117</v>
      </c>
      <c r="C102" t="s">
        <v>5116</v>
      </c>
      <c r="D102" t="s">
        <v>5153</v>
      </c>
      <c r="E102" t="s">
        <v>5170</v>
      </c>
      <c r="F102">
        <v>12</v>
      </c>
      <c r="G102">
        <v>6</v>
      </c>
      <c r="H102">
        <v>20</v>
      </c>
      <c r="I102" t="s">
        <v>5147</v>
      </c>
      <c r="L102" t="s">
        <v>5155</v>
      </c>
      <c r="N102" t="s">
        <v>5171</v>
      </c>
      <c r="P102" s="21">
        <v>1</v>
      </c>
      <c r="Z102" s="34">
        <v>14</v>
      </c>
      <c r="AJ102" s="26" t="str">
        <f t="shared" si="4"/>
        <v xml:space="preserve">|BGCOLOR(#F5F5F5):Androphag Archer|射手|&amp;ref(Nation/C_Gold.jpg,nolink,25x25,Gold);12&amp;ref(Nation/C_Resource.jpg,nolink,25x25,Resource);6&amp;ref(Nation/C_Recruitment.jpg,nolink,25x25,Recruitment Point);20|&amp;ref(Nation/R_Capital.jpg,nolink,25x25,National Capital);||&amp;ref(Nation/LivingLead.jpg,nolink,25x25,Living);|14|
|~|&gt;|&gt;|&gt;|&gt;|&gt;|BGCOLOR(#F5F5F5):毒矢を放つ弓兵。技量などの優秀さは普通の弓兵同様|
</v>
      </c>
    </row>
    <row r="103" spans="1:36" x14ac:dyDescent="0.15">
      <c r="A103" t="str">
        <f t="shared" si="3"/>
        <v>-</v>
      </c>
      <c r="B103" t="s">
        <v>5117</v>
      </c>
      <c r="C103" t="s">
        <v>5116</v>
      </c>
      <c r="D103" t="s">
        <v>5153</v>
      </c>
      <c r="E103" t="s">
        <v>5174</v>
      </c>
      <c r="F103">
        <v>55</v>
      </c>
      <c r="G103">
        <v>14</v>
      </c>
      <c r="H103">
        <v>46</v>
      </c>
      <c r="I103" t="s">
        <v>5147</v>
      </c>
      <c r="K103" t="s">
        <v>5129</v>
      </c>
      <c r="L103" t="s">
        <v>5161</v>
      </c>
      <c r="M103" t="s">
        <v>6289</v>
      </c>
      <c r="N103" t="s">
        <v>5175</v>
      </c>
      <c r="P103" s="21">
        <v>1</v>
      </c>
      <c r="Z103" s="34">
        <v>14</v>
      </c>
      <c r="AG103" s="21" t="s">
        <v>5181</v>
      </c>
      <c r="AJ103" s="26" t="str">
        <f t="shared" si="4"/>
        <v xml:space="preserve">|BGCOLOR(#F5F5F5):Androphag|騎兵&amp;ref(Nation/Sacred.jpg,nolink,25x25,Sacred);|&amp;ref(Nation/C_Gold.jpg,nolink,25x25,Gold);55&amp;ref(Nation/C_Resource.jpg,nolink,25x25,Resource);14&amp;ref(Nation/C_Recruitment.jpg,nolink,25x25,Recruitment Point);46|&amp;ref(Nation/R_Capital.jpg,nolink,25x25,National Capital);|&amp;ref(Spell/P_Holy.jpg,nolink,25x25,Temple Needed);|&amp;ref(Nation/LivingLead.jpg,nolink,25x25,Living);|14&amp;ref(Nation/Swimming.jpg,nolink,25x25,Swimming);|
|~|&gt;|&gt;|&gt;|&gt;|&gt;|BGCOLOR(#F5F5F5):軽突撃槍と盾を持つ騎兵。やや鈍重だが乗騎の噛み付きは強烈|
</v>
      </c>
    </row>
    <row r="104" spans="1:36" x14ac:dyDescent="0.15">
      <c r="A104" t="str">
        <f t="shared" si="3"/>
        <v>-</v>
      </c>
      <c r="B104" t="s">
        <v>5117</v>
      </c>
      <c r="C104" t="s">
        <v>5116</v>
      </c>
      <c r="D104" t="s">
        <v>5153</v>
      </c>
      <c r="E104" t="s">
        <v>5176</v>
      </c>
      <c r="F104">
        <v>45</v>
      </c>
      <c r="G104">
        <v>16</v>
      </c>
      <c r="H104">
        <v>46</v>
      </c>
      <c r="I104" t="s">
        <v>5147</v>
      </c>
      <c r="K104" t="s">
        <v>5129</v>
      </c>
      <c r="L104" t="s">
        <v>5161</v>
      </c>
      <c r="M104" t="s">
        <v>6289</v>
      </c>
      <c r="N104" t="s">
        <v>5177</v>
      </c>
      <c r="P104" s="21">
        <v>1</v>
      </c>
      <c r="Z104" s="34">
        <v>16</v>
      </c>
      <c r="AJ104" s="26" t="str">
        <f t="shared" si="4"/>
        <v xml:space="preserve">|BGCOLOR(#F5F5F5):Oiorpata|騎兵&amp;ref(Nation/Sacred.jpg,nolink,25x25,Sacred);|&amp;ref(Nation/C_Gold.jpg,nolink,25x25,Gold);45&amp;ref(Nation/C_Resource.jpg,nolink,25x25,Resource);16&amp;ref(Nation/C_Recruitment.jpg,nolink,25x25,Recruitment Point);46|&amp;ref(Nation/R_Capital.jpg,nolink,25x25,National Capital);|&amp;ref(Spell/P_Holy.jpg,nolink,25x25,Temple Needed);|&amp;ref(Nation/LivingLead.jpg,nolink,25x25,Living);|16|
|~|&gt;|&gt;|&gt;|&gt;|&gt;|BGCOLOR(#F5F5F5):軽突撃槍と盾を持つ騎兵。蛇と馬の両方の入れ墨を持つ|
</v>
      </c>
    </row>
    <row r="105" spans="1:36" x14ac:dyDescent="0.15">
      <c r="A105" t="str">
        <f t="shared" si="3"/>
        <v>-</v>
      </c>
      <c r="B105" t="s">
        <v>5117</v>
      </c>
      <c r="C105" t="s">
        <v>5116</v>
      </c>
      <c r="D105" t="s">
        <v>5153</v>
      </c>
      <c r="E105" t="s">
        <v>5178</v>
      </c>
      <c r="F105">
        <v>35</v>
      </c>
      <c r="G105">
        <v>1</v>
      </c>
      <c r="H105">
        <v>15</v>
      </c>
      <c r="I105" t="s">
        <v>5147</v>
      </c>
      <c r="L105" t="s">
        <v>5179</v>
      </c>
      <c r="N105" t="s">
        <v>5180</v>
      </c>
      <c r="P105" s="21">
        <v>1</v>
      </c>
      <c r="W105">
        <v>1</v>
      </c>
      <c r="X105">
        <v>1</v>
      </c>
      <c r="Z105" s="34">
        <v>10</v>
      </c>
      <c r="AE105" s="21" t="s">
        <v>9365</v>
      </c>
      <c r="AG105" s="21" t="s">
        <v>5145</v>
      </c>
      <c r="AJ105" s="26" t="str">
        <f t="shared" si="4"/>
        <v xml:space="preserve">|BGCOLOR(#F5F5F5):Hydra Hatchling|魔獣|&amp;ref(Nation/C_Gold.jpg,nolink,25x25,Gold);35&amp;ref(Nation/C_Resource.jpg,nolink,25x25,Resource);1&amp;ref(Nation/C_Recruitment.jpg,nolink,25x25,Recruitment Point);15|&amp;ref(Nation/R_Capital.jpg,nolink,25x25,National Capital);||&amp;ref(Nation/LivingLead.jpg,nolink,25x25,Living);&amp;ref(Nation/Animal.jpg,nolink,25x25,Animal);&amp;ref(Nation/Undisciplined.jpg,nolink,25x25,Undisciplined);|10&amp;ref(Nation/Swamp-Survival.jpg,nolink,25x25,Swamp Survival);&amp;ref(Nation/Swimming.jpg,nolink,25x25,Swimming);|
|~|&gt;|&gt;|&gt;|&gt;|&gt;|BGCOLOR(#F5F5F5):三つ首のHydraの幼生。毒霧を撒くため扱いに注意|
</v>
      </c>
    </row>
    <row r="106" spans="1:36" x14ac:dyDescent="0.15">
      <c r="A106" t="str">
        <f t="shared" si="3"/>
        <v>EA Sauromatia 兵士 E</v>
      </c>
      <c r="B106" t="s">
        <v>5117</v>
      </c>
      <c r="C106" t="s">
        <v>5116</v>
      </c>
      <c r="D106" t="s">
        <v>5153</v>
      </c>
      <c r="E106" t="s">
        <v>5182</v>
      </c>
      <c r="F106">
        <v>250</v>
      </c>
      <c r="G106">
        <v>1</v>
      </c>
      <c r="H106">
        <v>50</v>
      </c>
      <c r="I106" t="s">
        <v>5183</v>
      </c>
      <c r="L106" t="s">
        <v>5179</v>
      </c>
      <c r="N106" t="s">
        <v>5184</v>
      </c>
      <c r="P106" s="21">
        <v>1</v>
      </c>
      <c r="W106">
        <v>1</v>
      </c>
      <c r="X106">
        <v>1</v>
      </c>
      <c r="Z106" s="34">
        <v>10</v>
      </c>
      <c r="AE106" s="21" t="s">
        <v>9365</v>
      </c>
      <c r="AG106" s="21" t="s">
        <v>5145</v>
      </c>
      <c r="AJ106" s="26" t="str">
        <f t="shared" si="4"/>
        <v xml:space="preserve">|BGCOLOR(#F5F5F5):Hydra|魔獣|&amp;ref(Nation/C_Gold.jpg,nolink,25x25,Gold);250&amp;ref(Nation/C_Resource.jpg,nolink,25x25,Resource);1&amp;ref(Nation/C_Recruitment.jpg,nolink,25x25,Recruitment Point);50|1/&amp;ref(Nation/R_Capital.jpg,nolink,25x25,National Capital);||&amp;ref(Nation/LivingLead.jpg,nolink,25x25,Living);&amp;ref(Nation/Animal.jpg,nolink,25x25,Animal);&amp;ref(Nation/Undisciplined.jpg,nolink,25x25,Undisciplined);|10&amp;ref(Nation/Swamp-Survival.jpg,nolink,25x25,Swamp Survival);&amp;ref(Nation/Swimming.jpg,nolink,25x25,Swimming);|
|~|&gt;|&gt;|&gt;|&gt;|&gt;|BGCOLOR(#F5F5F5):五つ首の大蛇。猛烈な連打を放つが扱いが難しい|
</v>
      </c>
    </row>
    <row r="107" spans="1:36" x14ac:dyDescent="0.15">
      <c r="A107" t="str">
        <f t="shared" si="3"/>
        <v>EA T'ien Ch'i 指揮官 S</v>
      </c>
      <c r="B107" t="s">
        <v>5257</v>
      </c>
      <c r="C107" t="s">
        <v>5256</v>
      </c>
      <c r="D107" t="s">
        <v>5254</v>
      </c>
      <c r="E107" t="s">
        <v>5255</v>
      </c>
      <c r="F107">
        <v>25</v>
      </c>
      <c r="G107">
        <v>4</v>
      </c>
      <c r="H107">
        <v>1</v>
      </c>
      <c r="I107" t="s">
        <v>5258</v>
      </c>
      <c r="L107" t="s">
        <v>5259</v>
      </c>
      <c r="N107" t="s">
        <v>5260</v>
      </c>
      <c r="O107" s="24">
        <v>0</v>
      </c>
      <c r="P107" s="21">
        <v>0</v>
      </c>
      <c r="Q107" s="21">
        <v>0</v>
      </c>
      <c r="R107" s="30">
        <v>0</v>
      </c>
      <c r="Z107" s="34">
        <v>16</v>
      </c>
      <c r="AA107" s="21">
        <v>50</v>
      </c>
      <c r="AE107" s="21" t="s">
        <v>5261</v>
      </c>
      <c r="AJ107" s="26" t="str">
        <f t="shared" si="4"/>
        <v xml:space="preserve">|BGCOLOR(#F5F5F5):Scout|斥候|&amp;ref(Nation/C_Gold.jpg,nolink,25x25,Gold);25&amp;ref(Nation/C_Resource.jpg,nolink,25x25,Resource);4&amp;ref(Nation/C_Command.jpg,nolink,25x25,Commander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v>
      </c>
    </row>
    <row r="108" spans="1:36" x14ac:dyDescent="0.15">
      <c r="A108" t="str">
        <f t="shared" si="3"/>
        <v>-</v>
      </c>
      <c r="B108" t="s">
        <v>5257</v>
      </c>
      <c r="C108" t="s">
        <v>5256</v>
      </c>
      <c r="D108" t="s">
        <v>5254</v>
      </c>
      <c r="E108" t="s">
        <v>5262</v>
      </c>
      <c r="F108">
        <v>105</v>
      </c>
      <c r="G108">
        <v>45</v>
      </c>
      <c r="H108">
        <v>1</v>
      </c>
      <c r="I108" t="s">
        <v>5258</v>
      </c>
      <c r="L108" t="s">
        <v>5254</v>
      </c>
      <c r="N108" t="s">
        <v>5263</v>
      </c>
      <c r="O108" s="24">
        <v>3</v>
      </c>
      <c r="P108" s="21">
        <v>80</v>
      </c>
      <c r="Q108" s="21">
        <v>0</v>
      </c>
      <c r="R108" s="30">
        <v>0</v>
      </c>
      <c r="Z108" s="34">
        <v>20</v>
      </c>
      <c r="AJ108" s="26" t="str">
        <f t="shared" si="4"/>
        <v xml:space="preserve">|BGCOLOR(#F5F5F5):Noble Commander|指揮官|&amp;ref(Nation/C_Gold.jpg,nolink,25x25,Gold);105&amp;ref(Nation/C_Resource.jpg,nolink,25x25,Resource);45&amp;ref(Nation/C_Command.jpg,nolink,25x25,Commander Point);1|&amp;ref(Nation/R_Fort.jpg,nolink,25x25,Land Fortress);||&amp;ref(Nation/Squad.jpg,nolink,25x25,Squad);3&amp;ref(Nation/LivingLead.jpg,nolink,25x25,Leadership);80|20|
|~|&gt;|&gt;|&gt;|&gt;|&gt;|BGCOLOR(#F5F5F5):標準的な指揮官。戦車に乗っており行軍が早い|
</v>
      </c>
    </row>
    <row r="109" spans="1:36" x14ac:dyDescent="0.15">
      <c r="A109" t="str">
        <f t="shared" si="3"/>
        <v>-</v>
      </c>
      <c r="B109" t="s">
        <v>5257</v>
      </c>
      <c r="C109" t="s">
        <v>5256</v>
      </c>
      <c r="D109" t="s">
        <v>5254</v>
      </c>
      <c r="E109" t="s">
        <v>5264</v>
      </c>
      <c r="F109">
        <v>70</v>
      </c>
      <c r="G109">
        <v>2</v>
      </c>
      <c r="H109">
        <v>2</v>
      </c>
      <c r="I109" t="s">
        <v>5258</v>
      </c>
      <c r="J109" t="s">
        <v>5265</v>
      </c>
      <c r="K109" t="s">
        <v>5265</v>
      </c>
      <c r="L109" t="s">
        <v>5266</v>
      </c>
      <c r="M109" t="s">
        <v>6289</v>
      </c>
      <c r="N109" t="s">
        <v>5268</v>
      </c>
      <c r="O109" s="24">
        <v>1</v>
      </c>
      <c r="P109" s="21">
        <v>10</v>
      </c>
      <c r="Q109" s="21">
        <v>0</v>
      </c>
      <c r="R109" s="30">
        <v>30</v>
      </c>
      <c r="Z109" s="34">
        <v>16</v>
      </c>
      <c r="AJ109" s="26" t="str">
        <f t="shared" si="4"/>
        <v xml:space="preserve">|BGCOLOR(#F5F5F5):Master of the Dead|聖職者&amp;ref(Nation/Sacred.jpg,nolink,25x25,Sacred);|&amp;ref(Nation/C_Gold.jpg,nolink,25x25,Gold);70&amp;ref(Nation/C_Resource.jpg,nolink,25x25,Resource);2&amp;ref(Nation/C_Command.jpg,nolink,25x25,Commander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Needed);|&amp;ref(Nation/Squad.jpg,nolink,25x25,Squad);1&amp;ref(Nation/LivingLead.jpg,nolink,25x25,Leadership);10&amp;ref(Nation/UndeadLead.jpg,nolink,25x25,Undead Leadership);30|16|
|~|&gt;|&gt;|&gt;|&gt;|&gt;|BGCOLOR(#F5F5F5):レベル1の聖職者。死魔法と経典投げという特徴的な武器を持つ|
</v>
      </c>
    </row>
    <row r="110" spans="1:36" x14ac:dyDescent="0.15">
      <c r="A110" t="str">
        <f t="shared" si="3"/>
        <v>-</v>
      </c>
      <c r="B110" t="s">
        <v>5257</v>
      </c>
      <c r="C110" t="s">
        <v>5256</v>
      </c>
      <c r="D110" t="s">
        <v>5254</v>
      </c>
      <c r="E110" t="s">
        <v>5267</v>
      </c>
      <c r="F110">
        <v>135</v>
      </c>
      <c r="G110">
        <v>1</v>
      </c>
      <c r="H110">
        <v>2</v>
      </c>
      <c r="I110" t="s">
        <v>5258</v>
      </c>
      <c r="J110" t="s">
        <v>5265</v>
      </c>
      <c r="K110" t="s">
        <v>5265</v>
      </c>
      <c r="L110" t="s">
        <v>5266</v>
      </c>
      <c r="M110" t="s">
        <v>6289</v>
      </c>
      <c r="N110" t="s">
        <v>5269</v>
      </c>
      <c r="O110" s="24">
        <v>1</v>
      </c>
      <c r="P110" s="21">
        <v>10</v>
      </c>
      <c r="Q110" s="21" t="s">
        <v>5270</v>
      </c>
      <c r="R110" s="30">
        <v>0</v>
      </c>
      <c r="Z110" s="34">
        <v>16</v>
      </c>
      <c r="AJ110" s="26" t="str">
        <f t="shared" si="4"/>
        <v xml:space="preserve">|BGCOLOR(#F5F5F5):Master of the Way|聖職者&amp;ref(Nation/Sacred.jpg,nolink,25x25,Sacred);|&amp;ref(Nation/C_Gold.jpg,nolink,25x25,Gold);135&amp;ref(Nation/C_Resource.jpg,nolink,25x25,Resource);1&amp;ref(Nation/C_Command.jpg,nolink,25x25,Commander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
|~|&gt;|&gt;|&gt;|&gt;|&gt;|BGCOLOR(#F5F5F5):レベル1の聖職者。水などの魔法技能も持つ|
</v>
      </c>
    </row>
    <row r="111" spans="1:36" x14ac:dyDescent="0.15">
      <c r="A111" t="str">
        <f t="shared" si="3"/>
        <v>-</v>
      </c>
      <c r="B111" t="s">
        <v>5257</v>
      </c>
      <c r="C111" t="s">
        <v>5256</v>
      </c>
      <c r="D111" t="s">
        <v>5254</v>
      </c>
      <c r="E111" t="s">
        <v>5271</v>
      </c>
      <c r="F111">
        <v>255</v>
      </c>
      <c r="G111">
        <v>1</v>
      </c>
      <c r="H111">
        <v>2</v>
      </c>
      <c r="I111" t="s">
        <v>5272</v>
      </c>
      <c r="J111" t="s">
        <v>5265</v>
      </c>
      <c r="K111" t="s">
        <v>5265</v>
      </c>
      <c r="L111" t="s">
        <v>5266</v>
      </c>
      <c r="M111" t="s">
        <v>6289</v>
      </c>
      <c r="N111" t="s">
        <v>5273</v>
      </c>
      <c r="O111" s="24">
        <v>1</v>
      </c>
      <c r="P111" s="21" t="s">
        <v>5274</v>
      </c>
      <c r="Q111" s="21" t="s">
        <v>5275</v>
      </c>
      <c r="R111" s="30">
        <v>0</v>
      </c>
      <c r="Z111" s="34">
        <v>16</v>
      </c>
      <c r="AJ111" s="26" t="str">
        <f t="shared" si="4"/>
        <v xml:space="preserve">|BGCOLOR(#F5F5F5):Master of the Five Elements|聖職者&amp;ref(Nation/Sacred.jpg,nolink,25x25,Sacred);|&amp;ref(Nation/C_Gold.jpg,nolink,25x25,Gold);255&amp;ref(Nation/C_Resource.jpg,nolink,25x25,Resource);1&amp;ref(Nation/C_Command.jpg,nolink,25x25,Commander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Needed);|&amp;ref(Nation/Squad.jpg,nolink,25x25,Squad);1&amp;ref(Nation/LivingLead.jpg,nolink,25x25,Leadership);15+&amp;ref(Nation/MagicLead.jpg,nolink,25x25,Magic Leadership);25+|16|
|~|&gt;|&gt;|&gt;|&gt;|&gt;|BGCOLOR(#F5F5F5):レベル1の聖職者。非常に幅広い魔法技能を備える|
</v>
      </c>
    </row>
    <row r="112" spans="1:36" x14ac:dyDescent="0.15">
      <c r="A112" t="str">
        <f t="shared" si="3"/>
        <v>EA T'ien Ch'i 指揮官 E</v>
      </c>
      <c r="B112" t="s">
        <v>5257</v>
      </c>
      <c r="C112" t="s">
        <v>5256</v>
      </c>
      <c r="D112" t="s">
        <v>5254</v>
      </c>
      <c r="E112" t="s">
        <v>5276</v>
      </c>
      <c r="F112">
        <v>320</v>
      </c>
      <c r="G112">
        <v>2</v>
      </c>
      <c r="H112">
        <v>4</v>
      </c>
      <c r="I112" t="s">
        <v>5272</v>
      </c>
      <c r="J112" t="s">
        <v>5265</v>
      </c>
      <c r="K112" t="s">
        <v>5277</v>
      </c>
      <c r="L112" t="s">
        <v>5266</v>
      </c>
      <c r="M112" t="s">
        <v>6289</v>
      </c>
      <c r="N112" t="s">
        <v>5278</v>
      </c>
      <c r="O112" s="24">
        <v>1</v>
      </c>
      <c r="P112" s="21" t="s">
        <v>5274</v>
      </c>
      <c r="Q112" s="21" t="s">
        <v>5279</v>
      </c>
      <c r="R112" s="30">
        <v>0</v>
      </c>
      <c r="Z112" s="34">
        <v>16</v>
      </c>
      <c r="AB112" s="21" t="s">
        <v>5280</v>
      </c>
      <c r="AJ112" s="26" t="str">
        <f t="shared" si="4"/>
        <v xml:space="preserve">|BGCOLOR(#F5F5F5):Celestial Master|聖職者&amp;ref(Nation/Sacred.jpg,nolink,25x25,Sacred);|&amp;ref(Nation/C_Gold.jpg,nolink,25x25,Gold);320&amp;ref(Nation/C_Resource.jpg,nolink,25x25,Resource);2&amp;ref(Nation/C_Command.jpg,nolink,25x25,Commander Point);4|&amp;ref(Nation/R_Capital.jpg,nolink,25x25,National Capital);|&amp;ref(Spell/P_Research.jpg,nolink,25x25,Lab Needed);&amp;ref(Spell/P_Holy.jpg,nolink,25x25,Temple Needed);|&amp;ref(Nation/Squad.jpg,nolink,25x25,Squad);1&amp;ref(Nation/LivingLead.jpg,nolink,25x25,Leadership);15+&amp;ref(Nation/MagicLead.jpg,nolink,25x25,Magic Leadership);30+|16&amp;ref(Nation/Flying.jpg,nolink,25x25,Flying);|
|~|&gt;|&gt;|&gt;|&gt;|&gt;|BGCOLOR(#F5F5F5):レベル2の聖職者。強大な魔力を備え空さえ飛んでのける|
</v>
      </c>
    </row>
    <row r="113" spans="1:36" x14ac:dyDescent="0.15">
      <c r="A113" t="str">
        <f t="shared" si="3"/>
        <v>EA T'ien Ch'i 兵士 S</v>
      </c>
      <c r="B113" t="s">
        <v>5257</v>
      </c>
      <c r="C113" t="s">
        <v>5256</v>
      </c>
      <c r="D113" t="s">
        <v>5281</v>
      </c>
      <c r="E113" t="s">
        <v>5282</v>
      </c>
      <c r="F113">
        <v>10</v>
      </c>
      <c r="G113">
        <v>9</v>
      </c>
      <c r="H113">
        <v>9</v>
      </c>
      <c r="I113" t="s">
        <v>5258</v>
      </c>
      <c r="L113" t="s">
        <v>5283</v>
      </c>
      <c r="N113" t="s">
        <v>5284</v>
      </c>
      <c r="P113" s="21">
        <v>1</v>
      </c>
      <c r="Z113" s="34">
        <v>12</v>
      </c>
      <c r="AJ113" s="26" t="str">
        <f t="shared" si="4"/>
        <v xml:space="preserve">|BGCOLOR(#F5F5F5):Footman|歩兵|&amp;ref(Nation/C_Gold.jpg,nolink,25x25,Gold);10&amp;ref(Nation/C_Resource.jpg,nolink,25x25,Resource);9&amp;ref(Nation/C_Recruitment.jpg,nolink,25x25,Recruitment Point);9|&amp;ref(Nation/R_Fort.jpg,nolink,25x25,Land Fortress);||&amp;ref(Nation/LivingLead.jpg,nolink,25x25,Living);|12|
|~|&gt;|&gt;|&gt;|&gt;|&gt;|BGCOLOR(#F5F5F5):長槍を持つ歩兵。迎撃による攻撃の妨害を得意とする|
</v>
      </c>
    </row>
    <row r="114" spans="1:36" x14ac:dyDescent="0.15">
      <c r="A114" t="str">
        <f t="shared" si="3"/>
        <v>-</v>
      </c>
      <c r="B114" t="s">
        <v>5257</v>
      </c>
      <c r="C114" t="s">
        <v>5256</v>
      </c>
      <c r="D114" t="s">
        <v>5281</v>
      </c>
      <c r="E114" t="s">
        <v>5282</v>
      </c>
      <c r="F114">
        <v>10</v>
      </c>
      <c r="G114">
        <v>11</v>
      </c>
      <c r="H114">
        <v>9</v>
      </c>
      <c r="I114" t="s">
        <v>5258</v>
      </c>
      <c r="L114" t="s">
        <v>5283</v>
      </c>
      <c r="N114" t="s">
        <v>5285</v>
      </c>
      <c r="P114" s="21">
        <v>1</v>
      </c>
      <c r="Z114" s="34">
        <v>12</v>
      </c>
      <c r="AJ114" s="26" t="str">
        <f t="shared" si="4"/>
        <v xml:space="preserve">|BGCOLOR(#F5F5F5):Footman|歩兵|&amp;ref(Nation/C_Gold.jpg,nolink,25x25,Gold);10&amp;ref(Nation/C_Resource.jpg,nolink,25x25,Resource);11&amp;ref(Nation/C_Recruitment.jpg,nolink,25x25,Recruitment Point);9|&amp;ref(Nation/R_Fort.jpg,nolink,25x25,Land Fortress);||&amp;ref(Nation/LivingLead.jpg,nolink,25x25,Living);|12|
|~|&gt;|&gt;|&gt;|&gt;|&gt;|BGCOLOR(#F5F5F5):薙刀を持つ歩兵。攻撃力が高いが命中率は低め|
</v>
      </c>
    </row>
    <row r="115" spans="1:36" x14ac:dyDescent="0.15">
      <c r="A115" t="str">
        <f t="shared" si="3"/>
        <v>-</v>
      </c>
      <c r="B115" t="s">
        <v>5257</v>
      </c>
      <c r="C115" t="s">
        <v>5256</v>
      </c>
      <c r="D115" t="s">
        <v>5281</v>
      </c>
      <c r="E115" t="s">
        <v>5282</v>
      </c>
      <c r="F115">
        <v>10</v>
      </c>
      <c r="G115">
        <v>11</v>
      </c>
      <c r="H115">
        <v>9</v>
      </c>
      <c r="I115" t="s">
        <v>5258</v>
      </c>
      <c r="L115" t="s">
        <v>5283</v>
      </c>
      <c r="N115" t="s">
        <v>5286</v>
      </c>
      <c r="P115" s="21">
        <v>1</v>
      </c>
      <c r="Z115" s="34">
        <v>12</v>
      </c>
      <c r="AJ115" s="26" t="str">
        <f t="shared" si="4"/>
        <v xml:space="preserve">|BGCOLOR(#F5F5F5):Footman|歩兵|&amp;ref(Nation/C_Gold.jpg,nolink,25x25,Gold);10&amp;ref(Nation/C_Resource.jpg,nolink,25x25,Resource);11&amp;ref(Nation/C_Recruitment.jpg,nolink,25x25,Recruitment Point);9|&amp;ref(Nation/R_Fort.jpg,nolink,25x25,Land Fortress);||&amp;ref(Nation/LivingLead.jpg,nolink,25x25,Living);|12|
|~|&gt;|&gt;|&gt;|&gt;|&gt;|BGCOLOR(#F5F5F5):槍と大盾を持つ歩兵。盾のおかげで射撃に強い|
</v>
      </c>
    </row>
    <row r="116" spans="1:36" x14ac:dyDescent="0.15">
      <c r="A116" t="str">
        <f t="shared" si="3"/>
        <v>-</v>
      </c>
      <c r="B116" t="s">
        <v>5257</v>
      </c>
      <c r="C116" t="s">
        <v>5256</v>
      </c>
      <c r="D116" t="s">
        <v>5281</v>
      </c>
      <c r="E116" t="s">
        <v>5287</v>
      </c>
      <c r="F116">
        <v>10</v>
      </c>
      <c r="G116">
        <v>12</v>
      </c>
      <c r="H116">
        <v>9</v>
      </c>
      <c r="I116" t="s">
        <v>5258</v>
      </c>
      <c r="L116" t="s">
        <v>5288</v>
      </c>
      <c r="N116" t="s">
        <v>5289</v>
      </c>
      <c r="P116" s="21">
        <v>1</v>
      </c>
      <c r="Z116" s="34">
        <v>12</v>
      </c>
      <c r="AJ116" s="26" t="str">
        <f t="shared" si="4"/>
        <v xml:space="preserve">|BGCOLOR(#F5F5F5):Archer|射手|&amp;ref(Nation/C_Gold.jpg,nolink,25x25,Gold);10&amp;ref(Nation/C_Resource.jpg,nolink,25x25,Resource);12&amp;ref(Nation/C_Recruitment.jpg,nolink,25x25,Recruitment Point);9|&amp;ref(Nation/R_Fort.jpg,nolink,25x25,Land Fortress);||&amp;ref(Nation/LivingLead.jpg,nolink,25x25,Living);|12|
|~|&gt;|&gt;|&gt;|&gt;|&gt;|BGCOLOR(#F5F5F5):複合弓を用いる弓兵。技量は平凡でも高精度|
</v>
      </c>
    </row>
    <row r="117" spans="1:36" x14ac:dyDescent="0.15">
      <c r="A117" t="str">
        <f t="shared" si="3"/>
        <v>-</v>
      </c>
      <c r="B117" t="s">
        <v>5257</v>
      </c>
      <c r="C117" t="s">
        <v>5256</v>
      </c>
      <c r="D117" t="s">
        <v>5281</v>
      </c>
      <c r="E117" t="s">
        <v>5290</v>
      </c>
      <c r="F117">
        <v>10</v>
      </c>
      <c r="G117">
        <v>14</v>
      </c>
      <c r="H117">
        <v>9</v>
      </c>
      <c r="I117" t="s">
        <v>5258</v>
      </c>
      <c r="L117" t="s">
        <v>5283</v>
      </c>
      <c r="N117" t="s">
        <v>5291</v>
      </c>
      <c r="P117" s="21">
        <v>1</v>
      </c>
      <c r="Z117" s="34">
        <v>12</v>
      </c>
      <c r="AJ117" s="26" t="str">
        <f t="shared" si="4"/>
        <v xml:space="preserve">|BGCOLOR(#F5F5F5):Medium Footman|歩兵|&amp;ref(Nation/C_Gold.jpg,nolink,25x25,Gold);10&amp;ref(Nation/C_Resource.jpg,nolink,25x25,Resource);14&amp;ref(Nation/C_Recruitment.jpg,nolink,25x25,Recruitment Point);9|&amp;ref(Nation/R_Fort.jpg,nolink,25x25,Land Fortress);||&amp;ref(Nation/LivingLead.jpg,nolink,25x25,Living);|12|
|~|&gt;|&gt;|&gt;|&gt;|&gt;|BGCOLOR(#F5F5F5):薙刀を持つ歩兵。僅かに防具が強化されている|
</v>
      </c>
    </row>
    <row r="118" spans="1:36" x14ac:dyDescent="0.15">
      <c r="A118" t="str">
        <f t="shared" si="3"/>
        <v>-</v>
      </c>
      <c r="B118" t="s">
        <v>5257</v>
      </c>
      <c r="C118" t="s">
        <v>5256</v>
      </c>
      <c r="D118" t="s">
        <v>5281</v>
      </c>
      <c r="E118" t="s">
        <v>5290</v>
      </c>
      <c r="F118">
        <v>10</v>
      </c>
      <c r="G118">
        <v>14</v>
      </c>
      <c r="H118">
        <v>9</v>
      </c>
      <c r="I118" t="s">
        <v>5258</v>
      </c>
      <c r="L118" t="s">
        <v>5283</v>
      </c>
      <c r="N118" t="s">
        <v>5292</v>
      </c>
      <c r="P118" s="21">
        <v>1</v>
      </c>
      <c r="Z118" s="34">
        <v>12</v>
      </c>
      <c r="AJ118" s="26" t="str">
        <f t="shared" si="4"/>
        <v xml:space="preserve">|BGCOLOR(#F5F5F5):Medium Footman|歩兵|&amp;ref(Nation/C_Gold.jpg,nolink,25x25,Gold);10&amp;ref(Nation/C_Resource.jpg,nolink,25x25,Resource);14&amp;ref(Nation/C_Recruitment.jpg,nolink,25x25,Recruitment Point);9|&amp;ref(Nation/R_Fort.jpg,nolink,25x25,Land Fortress);||&amp;ref(Nation/LivingLead.jpg,nolink,25x25,Living);|12|
|~|&gt;|&gt;|&gt;|&gt;|&gt;|BGCOLOR(#F5F5F5):槍と大盾を持つ歩兵。防具以外は下位と変わりない|
</v>
      </c>
    </row>
    <row r="119" spans="1:36" x14ac:dyDescent="0.15">
      <c r="A119" t="str">
        <f t="shared" si="3"/>
        <v>-</v>
      </c>
      <c r="B119" t="s">
        <v>5257</v>
      </c>
      <c r="C119" t="s">
        <v>5256</v>
      </c>
      <c r="D119" t="s">
        <v>5281</v>
      </c>
      <c r="E119" t="s">
        <v>5293</v>
      </c>
      <c r="F119">
        <v>10</v>
      </c>
      <c r="G119">
        <v>20</v>
      </c>
      <c r="H119">
        <v>9</v>
      </c>
      <c r="I119" t="s">
        <v>5258</v>
      </c>
      <c r="L119" t="s">
        <v>5283</v>
      </c>
      <c r="N119" t="s">
        <v>5294</v>
      </c>
      <c r="P119" s="21">
        <v>1</v>
      </c>
      <c r="Z119" s="34">
        <v>8</v>
      </c>
      <c r="AJ119" s="26" t="str">
        <f t="shared" si="4"/>
        <v xml:space="preserve">|BGCOLOR(#F5F5F5):Heavy Footman|歩兵|&amp;ref(Nation/C_Gold.jpg,nolink,25x25,Gold);10&amp;ref(Nation/C_Resource.jpg,nolink,25x25,Resource);20&amp;ref(Nation/C_Recruitment.jpg,nolink,25x25,Recruitment Point);9|&amp;ref(Nation/R_Fort.jpg,nolink,25x25,Land Fortress);||&amp;ref(Nation/LivingLead.jpg,nolink,25x25,Living);|8|
|~|&gt;|&gt;|&gt;|&gt;|&gt;|BGCOLOR(#F5F5F5):薙刀を持つ重歩兵。かなり硬くはなったが鈍重|
</v>
      </c>
    </row>
    <row r="120" spans="1:36" x14ac:dyDescent="0.15">
      <c r="A120" t="str">
        <f t="shared" si="3"/>
        <v>-</v>
      </c>
      <c r="B120" t="s">
        <v>5257</v>
      </c>
      <c r="C120" t="s">
        <v>5256</v>
      </c>
      <c r="D120" t="s">
        <v>5281</v>
      </c>
      <c r="E120" t="s">
        <v>5293</v>
      </c>
      <c r="F120">
        <v>10</v>
      </c>
      <c r="G120">
        <v>20</v>
      </c>
      <c r="H120">
        <v>9</v>
      </c>
      <c r="I120" t="s">
        <v>5258</v>
      </c>
      <c r="L120" t="s">
        <v>5283</v>
      </c>
      <c r="N120" t="s">
        <v>5295</v>
      </c>
      <c r="P120" s="21">
        <v>1</v>
      </c>
      <c r="Z120" s="34">
        <v>8</v>
      </c>
      <c r="AJ120" s="26" t="str">
        <f t="shared" si="4"/>
        <v xml:space="preserve">|BGCOLOR(#F5F5F5):Heavy Footman|歩兵|&amp;ref(Nation/C_Gold.jpg,nolink,25x25,Gold);10&amp;ref(Nation/C_Resource.jpg,nolink,25x25,Resource);20&amp;ref(Nation/C_Recruitment.jpg,nolink,25x25,Recruitment Point);9|&amp;ref(Nation/R_Fort.jpg,nolink,25x25,Land Fortress);||&amp;ref(Nation/LivingLead.jpg,nolink,25x25,Living);|8|
|~|&gt;|&gt;|&gt;|&gt;|&gt;|BGCOLOR(#F5F5F5):槍と大盾を持つ重歩兵。盾と防具により信頼できる丈夫さに|
</v>
      </c>
    </row>
    <row r="121" spans="1:36" x14ac:dyDescent="0.15">
      <c r="A121" t="str">
        <f t="shared" si="3"/>
        <v>-</v>
      </c>
      <c r="B121" t="s">
        <v>5257</v>
      </c>
      <c r="C121" t="s">
        <v>5256</v>
      </c>
      <c r="D121" t="s">
        <v>5281</v>
      </c>
      <c r="E121" t="s">
        <v>5296</v>
      </c>
      <c r="F121">
        <v>20</v>
      </c>
      <c r="G121">
        <v>11</v>
      </c>
      <c r="H121">
        <v>24</v>
      </c>
      <c r="I121" t="s">
        <v>5258</v>
      </c>
      <c r="L121" t="s">
        <v>5297</v>
      </c>
      <c r="N121" t="s">
        <v>5298</v>
      </c>
      <c r="P121" s="21">
        <v>1</v>
      </c>
      <c r="Z121" s="34">
        <v>18</v>
      </c>
      <c r="AJ121" s="26" t="str">
        <f t="shared" si="4"/>
        <v xml:space="preserve">|BGCOLOR(#F5F5F5):Horseman|騎兵|&amp;ref(Nation/C_Gold.jpg,nolink,25x25,Gold);20&amp;ref(Nation/C_Resource.jpg,nolink,25x25,Resource);11&amp;ref(Nation/C_Recruitment.jpg,nolink,25x25,Recruitment Point);24|&amp;ref(Nation/R_Fort.jpg,nolink,25x25,Land Fortress);||&amp;ref(Nation/LivingLead.jpg,nolink,25x25,Living);|18|
|~|&gt;|&gt;|&gt;|&gt;|&gt;|BGCOLOR(#F5F5F5):軽突撃槍と複合弓を持つ騎兵。弓での牽制後に突撃できる|
</v>
      </c>
    </row>
    <row r="122" spans="1:36" x14ac:dyDescent="0.15">
      <c r="A122" t="str">
        <f t="shared" si="3"/>
        <v>-</v>
      </c>
      <c r="B122" t="s">
        <v>5257</v>
      </c>
      <c r="C122" t="s">
        <v>5256</v>
      </c>
      <c r="D122" t="s">
        <v>5281</v>
      </c>
      <c r="E122" t="s">
        <v>5299</v>
      </c>
      <c r="F122">
        <v>45</v>
      </c>
      <c r="G122">
        <v>45</v>
      </c>
      <c r="H122">
        <v>46</v>
      </c>
      <c r="I122" t="s">
        <v>5258</v>
      </c>
      <c r="L122" t="s">
        <v>5300</v>
      </c>
      <c r="N122" t="s">
        <v>5301</v>
      </c>
      <c r="P122" s="21">
        <v>1</v>
      </c>
      <c r="Z122" s="34">
        <v>18</v>
      </c>
      <c r="AJ122" s="26" t="str">
        <f t="shared" si="4"/>
        <v xml:space="preserve">|BGCOLOR(#F5F5F5):Noble|戦車|&amp;ref(Nation/C_Gold.jpg,nolink,25x25,Gold);45&amp;ref(Nation/C_Resource.jpg,nolink,25x25,Resource);45&amp;ref(Nation/C_Recruitment.jpg,nolink,25x25,Recruitment Point);46|&amp;ref(Nation/R_Fort.jpg,nolink,25x25,Land Fortress);||&amp;ref(Nation/LivingLead.jpg,nolink,25x25,Living);|18|
|~|&gt;|&gt;|&gt;|&gt;|&gt;|BGCOLOR(#F5F5F5):小さな敵を踏み潰す。防具も良質だが囲まれやすい|
</v>
      </c>
    </row>
    <row r="123" spans="1:36" x14ac:dyDescent="0.15">
      <c r="A123" t="str">
        <f t="shared" si="3"/>
        <v>EA T'ien Ch'i 兵士 E</v>
      </c>
      <c r="B123" t="s">
        <v>5257</v>
      </c>
      <c r="C123" t="s">
        <v>5256</v>
      </c>
      <c r="D123" t="s">
        <v>5281</v>
      </c>
      <c r="E123" t="s">
        <v>5302</v>
      </c>
      <c r="F123">
        <v>35</v>
      </c>
      <c r="G123">
        <v>6</v>
      </c>
      <c r="H123">
        <v>31</v>
      </c>
      <c r="I123" t="s">
        <v>5272</v>
      </c>
      <c r="K123" t="s">
        <v>5265</v>
      </c>
      <c r="L123" t="s">
        <v>5283</v>
      </c>
      <c r="M123" t="s">
        <v>6289</v>
      </c>
      <c r="N123" t="s">
        <v>5303</v>
      </c>
      <c r="P123" s="21">
        <v>1</v>
      </c>
      <c r="Z123" s="34">
        <v>14</v>
      </c>
      <c r="AJ123" s="26" t="str">
        <f t="shared" si="4"/>
        <v xml:space="preserve">|BGCOLOR(#F5F5F5):Warrior of the Five Elements|歩兵&amp;ref(Nation/Sacred.jpg,nolink,25x25,Sacred);|&amp;ref(Nation/C_Gold.jpg,nolink,25x25,Gold);35&amp;ref(Nation/C_Resource.jpg,nolink,25x25,Resource);6&amp;ref(Nation/C_Recruitment.jpg,nolink,25x25,Recruitment Point);31|&amp;ref(Nation/R_Capital.jpg,nolink,25x25,National Capital);|&amp;ref(Spell/P_Holy.jpg,nolink,25x25,Temple Needed);|&amp;ref(Nation/LivingLead.jpg,nolink,25x25,Living);|14|
|~|&gt;|&gt;|&gt;|&gt;|&gt;|BGCOLOR(#F5F5F5):小剣二つを持つ軽歩兵。多様な耐性を持ち春に強くなる|
</v>
      </c>
    </row>
    <row r="124" spans="1:36" x14ac:dyDescent="0.15">
      <c r="A124" t="str">
        <f t="shared" si="3"/>
        <v>EA Machaka 指揮官 S</v>
      </c>
      <c r="B124" t="s">
        <v>2908</v>
      </c>
      <c r="C124" t="s">
        <v>5386</v>
      </c>
      <c r="D124" t="s">
        <v>5387</v>
      </c>
      <c r="E124" t="s">
        <v>5388</v>
      </c>
      <c r="F124">
        <v>25</v>
      </c>
      <c r="G124">
        <v>3</v>
      </c>
      <c r="H124">
        <v>1</v>
      </c>
      <c r="I124" t="s">
        <v>5389</v>
      </c>
      <c r="L124" t="s">
        <v>5390</v>
      </c>
      <c r="N124" t="s">
        <v>5391</v>
      </c>
      <c r="O124" s="24">
        <v>0</v>
      </c>
      <c r="P124" s="21">
        <v>0</v>
      </c>
      <c r="Q124" s="21">
        <v>0</v>
      </c>
      <c r="R124" s="30">
        <v>0</v>
      </c>
      <c r="Z124" s="34">
        <v>18</v>
      </c>
      <c r="AA124" s="21">
        <v>40</v>
      </c>
      <c r="AE124" s="21" t="s">
        <v>5392</v>
      </c>
      <c r="AJ124" s="26" t="str">
        <f t="shared" si="4"/>
        <v xml:space="preserve">|BGCOLOR(#F5F5F5):Machaka Scout|斥候|&amp;ref(Nation/C_Gold.jpg,nolink,25x25,Gold);25&amp;ref(Nation/C_Resource.jpg,nolink,25x25,Resource);3&amp;ref(Nation/C_Command.jpg,nolink,25x25,Commander Point);1|&amp;ref(Nation/R_Fort.jpg,nolink,25x25,Land Fortress);|||18&amp;ref(Nation/Stealthy.jpg,nolink,25x25,Stealthy (40));&amp;ref(Nation/Forest-Survival.jpg,nolink,25x25,Forest Survival);&amp;ref(Nation/Mountain-Survival.jpg,nolink,25x25,Mountain Survival);|
|~|&gt;|&gt;|&gt;|&gt;|&gt;|BGCOLOR(#F5F5F5):やや軽装な斥候。足が速い一方で隠れるのが下手|
</v>
      </c>
    </row>
    <row r="125" spans="1:36" x14ac:dyDescent="0.15">
      <c r="A125" t="str">
        <f t="shared" si="3"/>
        <v>-</v>
      </c>
      <c r="B125" t="s">
        <v>2908</v>
      </c>
      <c r="C125" t="s">
        <v>5386</v>
      </c>
      <c r="D125" t="s">
        <v>5387</v>
      </c>
      <c r="E125" t="s">
        <v>5393</v>
      </c>
      <c r="F125">
        <v>40</v>
      </c>
      <c r="G125">
        <v>13</v>
      </c>
      <c r="H125">
        <v>1</v>
      </c>
      <c r="I125" t="s">
        <v>5389</v>
      </c>
      <c r="L125" t="s">
        <v>5387</v>
      </c>
      <c r="N125" t="s">
        <v>5394</v>
      </c>
      <c r="O125" s="24">
        <v>2</v>
      </c>
      <c r="P125" s="21">
        <v>60</v>
      </c>
      <c r="Q125" s="21">
        <v>0</v>
      </c>
      <c r="R125" s="30">
        <v>0</v>
      </c>
      <c r="Z125" s="34">
        <v>16</v>
      </c>
      <c r="AJ125" s="26" t="str">
        <f t="shared" si="4"/>
        <v xml:space="preserve">|BGCOLOR(#F5F5F5):Rhino Clan Commander|指揮官|&amp;ref(Nation/C_Gold.jpg,nolink,25x25,Gold);40&amp;ref(Nation/C_Resource.jpg,nolink,25x25,Resource);13&amp;ref(Nation/C_Command.jpg,nolink,25x25,Commander Point);1|&amp;ref(Nation/R_Fort.jpg,nolink,25x25,Land Fortress);||&amp;ref(Nation/Squad.jpg,nolink,25x25,Squad);2&amp;ref(Nation/LivingLead.jpg,nolink,25x25,Leadership);60|16|
|~|&gt;|&gt;|&gt;|&gt;|&gt;|BGCOLOR(#F5F5F5):標準的な指揮官。防具は若干ながら上位より優秀|
</v>
      </c>
    </row>
    <row r="126" spans="1:36" x14ac:dyDescent="0.15">
      <c r="A126" t="str">
        <f t="shared" si="3"/>
        <v>-</v>
      </c>
      <c r="B126" t="s">
        <v>2908</v>
      </c>
      <c r="C126" t="s">
        <v>5386</v>
      </c>
      <c r="D126" t="s">
        <v>5387</v>
      </c>
      <c r="E126" t="s">
        <v>5395</v>
      </c>
      <c r="F126">
        <v>75</v>
      </c>
      <c r="G126">
        <v>8</v>
      </c>
      <c r="H126">
        <v>1</v>
      </c>
      <c r="I126" t="s">
        <v>5389</v>
      </c>
      <c r="L126" t="s">
        <v>5387</v>
      </c>
      <c r="N126" t="s">
        <v>5396</v>
      </c>
      <c r="O126" s="24">
        <v>3</v>
      </c>
      <c r="P126" s="21">
        <v>80</v>
      </c>
      <c r="Q126" s="21">
        <v>0</v>
      </c>
      <c r="R126" s="30">
        <v>0</v>
      </c>
      <c r="Z126" s="34">
        <v>18</v>
      </c>
      <c r="AJ126" s="26" t="str">
        <f t="shared" si="4"/>
        <v xml:space="preserve">|BGCOLOR(#F5F5F5):Lion Clan Commander|指揮官|&amp;ref(Nation/C_Gold.jpg,nolink,25x25,Gold);75&amp;ref(Nation/C_Resource.jpg,nolink,25x25,Resource);8&amp;ref(Nation/C_Command.jpg,nolink,25x25,Commander Point);1|&amp;ref(Nation/R_Fort.jpg,nolink,25x25,Land Fortress);||&amp;ref(Nation/Squad.jpg,nolink,25x25,Squad);3&amp;ref(Nation/LivingLead.jpg,nolink,25x25,Leadership);80|18|
|~|&gt;|&gt;|&gt;|&gt;|&gt;|BGCOLOR(#F5F5F5):上位指揮官。やや軽装だが問題ない範囲|
</v>
      </c>
    </row>
    <row r="127" spans="1:36" x14ac:dyDescent="0.15">
      <c r="A127" t="str">
        <f t="shared" si="3"/>
        <v>-</v>
      </c>
      <c r="B127" t="s">
        <v>2908</v>
      </c>
      <c r="C127" t="s">
        <v>5386</v>
      </c>
      <c r="D127" t="s">
        <v>5387</v>
      </c>
      <c r="E127" t="s">
        <v>5397</v>
      </c>
      <c r="F127">
        <v>80</v>
      </c>
      <c r="G127">
        <v>2</v>
      </c>
      <c r="H127">
        <v>2</v>
      </c>
      <c r="I127" t="s">
        <v>5389</v>
      </c>
      <c r="J127" t="s">
        <v>5402</v>
      </c>
      <c r="K127" t="s">
        <v>5402</v>
      </c>
      <c r="L127" t="s">
        <v>5398</v>
      </c>
      <c r="M127" t="s">
        <v>6289</v>
      </c>
      <c r="N127" t="s">
        <v>5399</v>
      </c>
      <c r="O127" s="24">
        <v>2</v>
      </c>
      <c r="P127" s="21">
        <v>40</v>
      </c>
      <c r="Q127" s="21">
        <v>5</v>
      </c>
      <c r="R127" s="30">
        <v>0</v>
      </c>
      <c r="U127" s="30">
        <v>2</v>
      </c>
      <c r="Z127" s="34">
        <v>18</v>
      </c>
      <c r="AJ127" s="26" t="str">
        <f t="shared" si="4"/>
        <v xml:space="preserve">|BGCOLOR(#F5F5F5):Voice of Lion|聖職者&amp;ref(Nation/Sacred.jpg,nolink,25x25,Sacred);|&amp;ref(Nation/C_Gold.jpg,nolink,25x25,Gold);80&amp;ref(Nation/C_Resource.jpg,nolink,25x25,Resource);2&amp;ref(Nation/C_Command.jpg,nolink,25x25,Commander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Leadership);5&amp;ref(Item/Beastmaster.jpg,nolink,25x25,Beastmaster (+2));|18|
|~|&gt;|&gt;|&gt;|&gt;|&gt;|BGCOLOR(#F5F5F5):レベル1の聖職者。緑魔法を持ち動物の指揮も得意|
</v>
      </c>
    </row>
    <row r="128" spans="1:36" x14ac:dyDescent="0.15">
      <c r="A128" t="str">
        <f t="shared" si="3"/>
        <v>-</v>
      </c>
      <c r="B128" t="s">
        <v>2908</v>
      </c>
      <c r="C128" t="s">
        <v>5386</v>
      </c>
      <c r="D128" t="s">
        <v>5387</v>
      </c>
      <c r="E128" t="s">
        <v>5400</v>
      </c>
      <c r="F128">
        <v>165</v>
      </c>
      <c r="G128">
        <v>1</v>
      </c>
      <c r="H128">
        <v>2</v>
      </c>
      <c r="I128" t="s">
        <v>5389</v>
      </c>
      <c r="J128" t="s">
        <v>5402</v>
      </c>
      <c r="L128" t="s">
        <v>5401</v>
      </c>
      <c r="N128" t="s">
        <v>5403</v>
      </c>
      <c r="O128" s="24">
        <v>1</v>
      </c>
      <c r="P128" s="21">
        <v>15</v>
      </c>
      <c r="Q128" s="21">
        <v>10</v>
      </c>
      <c r="R128" s="30">
        <v>60</v>
      </c>
      <c r="Z128" s="34">
        <v>16</v>
      </c>
      <c r="AE128" s="21" t="s">
        <v>5414</v>
      </c>
      <c r="AJ128" s="26" t="str">
        <f t="shared" si="4"/>
        <v xml:space="preserve">|BGCOLOR(#F5F5F5):Hyena Clan Witch Doctor|魔術師|&amp;ref(Nation/C_Gold.jpg,nolink,25x25,Gold);165&amp;ref(Nation/C_Resource.jpg,nolink,25x25,Resource);1&amp;ref(Nation/C_Command.jpg,nolink,25x25,Commander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Leadership);10&amp;ref(Nation/UndeadLead.jpg,nolink,25x25,Undead Leadership);60|16&amp;ref(Nation/Wasteland-Survival.jpg,nolink,25x25,Wasteland Survival);|
|~|&gt;|&gt;|&gt;|&gt;|&gt;|BGCOLOR(#F5F5F5):死、地、火の魔法技能を持つ呪医。病気を治せるが異端者でもある|
</v>
      </c>
    </row>
    <row r="129" spans="1:36" x14ac:dyDescent="0.15">
      <c r="A129" t="str">
        <f t="shared" si="3"/>
        <v>-</v>
      </c>
      <c r="B129" t="s">
        <v>2908</v>
      </c>
      <c r="C129" t="s">
        <v>5386</v>
      </c>
      <c r="D129" t="s">
        <v>5387</v>
      </c>
      <c r="E129" t="s">
        <v>5404</v>
      </c>
      <c r="F129">
        <v>215</v>
      </c>
      <c r="G129">
        <v>3</v>
      </c>
      <c r="H129">
        <v>4</v>
      </c>
      <c r="I129" t="s">
        <v>5389</v>
      </c>
      <c r="J129" t="s">
        <v>5402</v>
      </c>
      <c r="L129" t="s">
        <v>5401</v>
      </c>
      <c r="N129" t="s">
        <v>5407</v>
      </c>
      <c r="O129" s="24">
        <v>1</v>
      </c>
      <c r="P129" s="21" t="s">
        <v>5405</v>
      </c>
      <c r="Q129" s="21" t="s">
        <v>5405</v>
      </c>
      <c r="R129" s="30" t="s">
        <v>5406</v>
      </c>
      <c r="Z129" s="34">
        <v>18</v>
      </c>
      <c r="AE129" s="21" t="s">
        <v>5414</v>
      </c>
      <c r="AJ129" s="26" t="str">
        <f t="shared" si="4"/>
        <v xml:space="preserve">|BGCOLOR(#F5F5F5):Bouda|魔術師|&amp;ref(Nation/C_Gold.jpg,nolink,25x25,Gold);215&amp;ref(Nation/C_Resource.jpg,nolink,25x25,Resource);3&amp;ref(Nation/C_Command.jpg,nolink,25x25,Commander Point);4|&amp;ref(Nation/R_Fort.jpg,nolink,25x25,Land Fortress);|&amp;ref(Spell/P_Research.jpg,nolink,25x25,Lab Needed);|&amp;ref(Nation/Squad.jpg,nolink,25x25,Squad);1&amp;ref(Nation/LivingLead.jpg,nolink,25x25,Leadership);15+&amp;ref(Nation/MagicLead.jpg,nolink,25x25,Magic Leadership);15+&amp;ref(Nation/UndeadLead.jpg,nolink,25x25,Undead Leadership);60+|18&amp;ref(Nation/Wasteland-Survival.jpg,nolink,25x25,Wasteland Survival);|
|~|&gt;|&gt;|&gt;|&gt;|&gt;|BGCOLOR(#F5F5F5):地、死、火などの魔法技能を持つ半獣の鍛冶。異端者な上に不安も撒く|
</v>
      </c>
    </row>
    <row r="130" spans="1:36" x14ac:dyDescent="0.15">
      <c r="A130" t="str">
        <f t="shared" si="3"/>
        <v>-</v>
      </c>
      <c r="B130" t="s">
        <v>2908</v>
      </c>
      <c r="C130" t="s">
        <v>5386</v>
      </c>
      <c r="D130" t="s">
        <v>5387</v>
      </c>
      <c r="E130" t="s">
        <v>5408</v>
      </c>
      <c r="F130">
        <v>75</v>
      </c>
      <c r="G130">
        <v>3</v>
      </c>
      <c r="H130">
        <v>2</v>
      </c>
      <c r="I130" t="s">
        <v>5389</v>
      </c>
      <c r="K130" t="s">
        <v>5402</v>
      </c>
      <c r="L130" t="s">
        <v>6290</v>
      </c>
      <c r="M130" t="s">
        <v>6289</v>
      </c>
      <c r="N130" t="s">
        <v>5409</v>
      </c>
      <c r="O130" s="24">
        <v>0</v>
      </c>
      <c r="P130" s="21">
        <v>0</v>
      </c>
      <c r="Q130" s="21">
        <v>0</v>
      </c>
      <c r="R130" s="30">
        <v>0</v>
      </c>
      <c r="Z130" s="34">
        <v>18</v>
      </c>
      <c r="AA130" s="21">
        <v>60</v>
      </c>
      <c r="AE130" s="21" t="s">
        <v>5411</v>
      </c>
      <c r="AJ130" s="26" t="str">
        <f t="shared" si="4"/>
        <v xml:space="preserve">|BGCOLOR(#F5F5F5):Voice of Spider|密偵&amp;ref(Nation/Sacred.jpg,nolink,25x25,Sacred);|&amp;ref(Nation/C_Gold.jpg,nolink,25x25,Gold);75&amp;ref(Nation/C_Resource.jpg,nolink,25x25,Resource);3&amp;ref(Nation/C_Command.jpg,nolink,25x25,Commander Point);2|&amp;ref(Nation/R_Fort.jpg,nolink,25x25,Land Fortress);|&amp;ref(Spell/P_Holy.jpg,nolink,25x25,Temple Needed);||18&amp;ref(Nation/Stealthy.jpg,nolink,25x25,Stealthy (60));&amp;ref(Nation/Forest-Survival.jpg,nolink,25x25,Forest Survival);|
|~|&gt;|&gt;|&gt;|&gt;|&gt;|BGCOLOR(#F5F5F5):密偵。やや高価だが隠れるのが上手く反乱扇動なども可能|
</v>
      </c>
    </row>
    <row r="131" spans="1:36" x14ac:dyDescent="0.15">
      <c r="A131" t="str">
        <f t="shared" ref="A131:A195" si="5">IF(D131&lt;&gt;D130,B131&amp;" "&amp;C131&amp;" "&amp;D131&amp;" S",IF(D131&lt;&gt;D132,B131&amp;" "&amp;C131&amp;" "&amp;D131&amp;" E","-"))</f>
        <v>-</v>
      </c>
      <c r="B131" t="s">
        <v>2908</v>
      </c>
      <c r="C131" t="s">
        <v>5386</v>
      </c>
      <c r="D131" t="s">
        <v>5387</v>
      </c>
      <c r="E131" t="s">
        <v>5410</v>
      </c>
      <c r="F131">
        <v>80</v>
      </c>
      <c r="G131">
        <v>1</v>
      </c>
      <c r="H131">
        <v>2</v>
      </c>
      <c r="I131" t="s">
        <v>5389</v>
      </c>
      <c r="J131" t="s">
        <v>5402</v>
      </c>
      <c r="L131" t="s">
        <v>5401</v>
      </c>
      <c r="N131" t="s">
        <v>5413</v>
      </c>
      <c r="O131" s="24">
        <v>1</v>
      </c>
      <c r="P131" s="21">
        <v>15</v>
      </c>
      <c r="Q131" s="21">
        <v>10</v>
      </c>
      <c r="R131" s="30">
        <v>30</v>
      </c>
      <c r="Z131" s="34">
        <v>18</v>
      </c>
      <c r="AE131" s="21" t="s">
        <v>5411</v>
      </c>
      <c r="AJ131" s="26" t="str">
        <f t="shared" ref="AJ131:AJ194" si="6">CONCATENATE("|BGCOLOR(#F5F5F5):",E131,"|",L131,IF(M131&lt;&gt;"","&amp;ref(Nation/Sacred.jpg,nolink,25x25,Sacred);",""),"|&amp;ref(Nation/C_Gold.jpg,nolink,25x25,Gold);",F131,"&amp;ref(Nation/C_Resource.jpg,nolink,25x25,Resource);",G131,IF(D131="兵士","&amp;ref(Nation/C_Recruitment.jpg,nolink,25x25,Recruitment Point);","&amp;ref(Nation/C_Command.jpg,nolink,25x25,Commander Point);"),H131,"|",SUBSTITUTE(SUBSTITUTE(SUBSTITUTE(SUBSTITUTE(SUBSTITUTE(SUBSTITUTE(SUBSTITUTE(SUBSTITUTE(SUBSTITUTE(SUBSTITUTE(SUBSTITUTE(SUBSTITUTE(SUBSTITUTE(SUBSTITUTE(SUBSTITUTE(SUBSTITUTE(SUBSTITUTE(SUBSTITUTE(SUBSTITUTE(SUBSTITUTE(SUBSTITUTE(SUBSTITUTE(I131,"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(Free));"),"格","&amp;ref(Nation/Promotion.jpg,nolink,25x25,Promotion);"),"|",IF(J131&lt;&gt;"","&amp;ref(Spell/P_Research.jpg,nolink,25x25,Lab Needed);",""),IF(K131&lt;&gt;"","&amp;ref(Spell/P_Holy.jpg,nolink,25x25,Temple Needed);",""),IF(D131="指揮官",CONCATENATE("|",IF(O131&lt;&gt;0,"&amp;ref(Nation/Squad.jpg,nolink,25x25,Squad);"&amp;O131,""),IF(P131&lt;&gt;0,"&amp;ref(Nation/LivingLead.jpg,nolink,25x25,Leadership);"&amp;P131,""),IF(Q131&lt;&gt;0,"&amp;ref(Nation/MagicLead.jpg,nolink,25x25,Magic Leadership);"&amp;Q131,""),IF(R131&lt;&gt;0,"&amp;ref(Nation/UndeadLead.jpg,nolink,25x25,Undead Leadership);"&amp;R131,""),IF(S131&lt;&gt;"",IF(S131&gt;0,"&amp;ref(Item/Inspirational.jpg,nolink,25x25,Inspirational (+"&amp;S131&amp;"));","&amp;ref(Item/Uninspirational.jpg,nolink,25x25,Inspirational ("&amp;S131&amp;"));"),""),IF(T131&lt;&gt;"","&amp;ref(Item/Taskmaster.jpg,nolink,25x25,Taskmaster (+"&amp;T131&amp;"));",""),IF(U131&lt;&gt;"","&amp;ref(Item/Beastmaster.jpg,nolink,25x25,Beastmaster (+"&amp;U131&amp;"));","")),CONCATENATE("|",IF(P131&lt;&gt;0,"&amp;ref(Nation/LivingLead.jpg,nolink,25x25,Living);",""),IF(Q131&lt;&gt;0,"&amp;ref(Nation/MagicLead.jpg,nolink,25x25,Magic Being);",""),IF(R131&lt;&gt;0,"&amp;ref(Nation/UndeadLead.jpg,nolink,25x25,Undead/Demon);",""),IF(V131&lt;&gt;"","&amp;ref(Nation/Slave.jpg,nolink,25x25,Slave);",""),IF(W131&lt;&gt;"","&amp;ref(Nation/Animal.jpg,nolink,25x25,Animal);",""),IF(X131&lt;&gt;"","&amp;ref(Nation/Undisciplined.jpg,nolink,25x25,Undisciplined);",""),IF(Y131&lt;&gt;"","&amp;ref(Nation/Enlarged.jpg,nolink,25x25,Size "&amp;Y131&amp;" or larger commander are needed);",""))),"|",Z131,IF(AA131&lt;&gt;"","&amp;ref(Nation/Stealthy.jpg,nolink,25x25,Stealthy ("&amp;AA131&amp;"));",""),IF(COUNTIF(AB131,"*f*"),"&amp;ref(Nation/Flying.jpg,nolink,25x25,Flying);",""),IF(COUNTIF(AB131,"*l*"),"&amp;ref(Nation/Floating.jpg,nolink,25x25,Floating);",""),IF(AC131="s","&amp;ref(Nation/Storm-Immunity.jpg,nolink,25x25,Storm Immunity);",""),IF(AD131="p","&amp;ref(Nation/Poor-Amphibian.jpg,nolink,25x25,Poor Amphibian);",""),IF(AD131="f","&amp;ref(Nation/Amphibian.jpg,nolink,25x25,Amphibian);",""),IF(AD131="a","&amp;ref(Nation/Aquatic.jpg,nolink,25x25,Aquatic);",""),IF(COUNTIF(AE131,"*f*"),"&amp;ref(Nation/Forest-Survival.jpg,nolink,25x25,Forest Survival);",""),IF(COUNTIF(AE131,"*m*"),"&amp;ref(Nation/Mountain-Survival.jpg,nolink,25x25,Mountain Survival);",""),IF(COUNTIF(AE131,"*s*"),"&amp;ref(Nation/Swamp-Survival.jpg,nolink,25x25,Swamp Survival);",""),IF(COUNTIF(AE131,"*w*"),"&amp;ref(Nation/Wasteland-Survival.jpg,nolink,25x25,Wasteland Survival);",""),IF(AF131="s","&amp;ref(Nation/Snow-Move.jpg,nolink,25x25,Snow Move);",""),IF(AG131="s","&amp;ref(Nation/Swimming.jpg,nolink,25x25,Swimming);",""),IF(AH131&lt;&gt;"","&amp;ref(Nation/Sailing.jpg,nolink,25x25,Sailing (size points "&amp;MID(AH131,2,3)&amp;", max size "&amp;LEFT(AH131,1)&amp;"));",""),IF(AI131&lt;&gt;"","&amp;ref(Nation/Gift-of-Water-Breathing.jpg,nolink,25x25,Gift of Water Breathing ("&amp;AI131&amp;" size points));",""),"|",CHAR(10),IF(D131="指揮官","|~|&gt;|&gt;|&gt;|&gt;|&gt;|BGCOLOR(#F5F5F5):","|~|&gt;|&gt;|&gt;|&gt;|&gt;|BGCOLOR(#F5F5F5):"),N131,"|",CHAR(10))</f>
        <v xml:space="preserve">|BGCOLOR(#F5F5F5):Spider Clan Witch Doctor|魔術師|&amp;ref(Nation/C_Gold.jpg,nolink,25x25,Gold);80&amp;ref(Nation/C_Resource.jpg,nolink,25x25,Resource);1&amp;ref(Nation/C_Command.jpg,nolink,25x25,Commander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Leadership);10&amp;ref(Nation/UndeadLead.jpg,nolink,25x25,Undead Leadership);30|18&amp;ref(Nation/Forest-Survival.jpg,nolink,25x25,Forest Survival);|
|~|&gt;|&gt;|&gt;|&gt;|&gt;|BGCOLOR(#F5F5F5):火、死、緑の魔法技能を持つ。呪医だが治療術は持たない|
</v>
      </c>
    </row>
    <row r="132" spans="1:36" x14ac:dyDescent="0.15">
      <c r="A132" t="str">
        <f t="shared" si="5"/>
        <v>-</v>
      </c>
      <c r="B132" t="s">
        <v>2908</v>
      </c>
      <c r="C132" t="s">
        <v>5386</v>
      </c>
      <c r="D132" t="s">
        <v>5387</v>
      </c>
      <c r="E132" t="s">
        <v>5415</v>
      </c>
      <c r="F132">
        <v>175</v>
      </c>
      <c r="G132">
        <v>1</v>
      </c>
      <c r="H132">
        <v>4</v>
      </c>
      <c r="I132" t="s">
        <v>5412</v>
      </c>
      <c r="J132" t="s">
        <v>5402</v>
      </c>
      <c r="L132" t="s">
        <v>5401</v>
      </c>
      <c r="N132" t="s">
        <v>5416</v>
      </c>
      <c r="O132" s="24">
        <v>1</v>
      </c>
      <c r="P132" s="21" t="s">
        <v>5405</v>
      </c>
      <c r="Q132" s="21" t="s">
        <v>5417</v>
      </c>
      <c r="R132" s="30" t="s">
        <v>5418</v>
      </c>
      <c r="Z132" s="34">
        <v>18</v>
      </c>
      <c r="AE132" s="21" t="s">
        <v>5411</v>
      </c>
      <c r="AJ132" s="26" t="str">
        <f t="shared" si="6"/>
        <v xml:space="preserve">|BGCOLOR(#F5F5F5):Spider Clan Sorcerer|魔術師|&amp;ref(Nation/C_Gold.jpg,nolink,25x25,Gold);175&amp;ref(Nation/C_Resource.jpg,nolink,25x25,Resource);1&amp;ref(Nation/C_Command.jpg,nolink,25x25,Commander Point);4|&amp;ref(Nation/R_Capital.jpg,nolink,25x25,National Capital);|&amp;ref(Spell/P_Research.jpg,nolink,25x25,Lab Needed);|&amp;ref(Nation/Squad.jpg,nolink,25x25,Squad);1&amp;ref(Nation/LivingLead.jpg,nolink,25x25,Leadership);15+&amp;ref(Nation/MagicLead.jpg,nolink,25x25,Magic Leadership);10+&amp;ref(Nation/UndeadLead.jpg,nolink,25x25,Undead Leadership);30+|18&amp;ref(Nation/Forest-Survival.jpg,nolink,25x25,Forest Survival);|
|~|&gt;|&gt;|&gt;|&gt;|&gt;|BGCOLOR(#F5F5F5):火、死、緑などの魔法技能を持つ。個々の技能の差が激しい|
</v>
      </c>
    </row>
    <row r="133" spans="1:36" x14ac:dyDescent="0.15">
      <c r="A133" t="str">
        <f t="shared" si="5"/>
        <v>-</v>
      </c>
      <c r="B133" t="s">
        <v>2908</v>
      </c>
      <c r="C133" t="s">
        <v>5386</v>
      </c>
      <c r="D133" t="s">
        <v>5387</v>
      </c>
      <c r="E133" t="s">
        <v>5419</v>
      </c>
      <c r="F133">
        <v>320</v>
      </c>
      <c r="G133">
        <v>8</v>
      </c>
      <c r="H133">
        <v>4</v>
      </c>
      <c r="I133" t="s">
        <v>5412</v>
      </c>
      <c r="J133" t="s">
        <v>5402</v>
      </c>
      <c r="K133" t="s">
        <v>5420</v>
      </c>
      <c r="L133" t="s">
        <v>5398</v>
      </c>
      <c r="M133" t="s">
        <v>6289</v>
      </c>
      <c r="N133" t="s">
        <v>5421</v>
      </c>
      <c r="O133" s="24">
        <v>2</v>
      </c>
      <c r="P133" s="21" t="s">
        <v>5422</v>
      </c>
      <c r="Q133" s="21" t="s">
        <v>5418</v>
      </c>
      <c r="R133" s="30">
        <v>0</v>
      </c>
      <c r="Z133" s="34">
        <v>20</v>
      </c>
      <c r="AJ133" s="26" t="str">
        <f t="shared" si="6"/>
        <v xml:space="preserve">|BGCOLOR(#F5F5F5):Lion Queen|聖職者&amp;ref(Nation/Sacred.jpg,nolink,25x25,Sacred);|&amp;ref(Nation/C_Gold.jpg,nolink,25x25,Gold);320&amp;ref(Nation/C_Resource.jpg,nolink,25x25,Resource);8&amp;ref(Nation/C_Command.jpg,nolink,25x25,Commander Point);4|&amp;ref(Nation/R_Capital.jpg,nolink,25x25,National Capital);|&amp;ref(Spell/P_Research.jpg,nolink,25x25,Lab Needed);&amp;ref(Spell/P_Holy.jpg,nolink,25x25,Temple Needed);|&amp;ref(Nation/Squad.jpg,nolink,25x25,Squad);2&amp;ref(Nation/LivingLead.jpg,nolink,25x25,Leadership);55+&amp;ref(Nation/MagicLead.jpg,nolink,25x25,Magic Leadership);30+|20|
|~|&gt;|&gt;|&gt;|&gt;|&gt;|BGCOLOR(#F5F5F5):レベル1の聖職者。火、緑、地などの魔法技能も持つ|
</v>
      </c>
    </row>
    <row r="134" spans="1:36" x14ac:dyDescent="0.15">
      <c r="A134" t="str">
        <f t="shared" si="5"/>
        <v>EA Machaka 指揮官 E</v>
      </c>
      <c r="B134" t="s">
        <v>2908</v>
      </c>
      <c r="C134" t="s">
        <v>5386</v>
      </c>
      <c r="D134" t="s">
        <v>5387</v>
      </c>
      <c r="E134" t="s">
        <v>5423</v>
      </c>
      <c r="F134">
        <v>350</v>
      </c>
      <c r="G134">
        <v>11</v>
      </c>
      <c r="H134">
        <v>4</v>
      </c>
      <c r="I134" t="s">
        <v>5412</v>
      </c>
      <c r="J134" t="s">
        <v>5402</v>
      </c>
      <c r="K134" t="s">
        <v>5424</v>
      </c>
      <c r="L134" t="s">
        <v>5398</v>
      </c>
      <c r="M134" t="s">
        <v>6289</v>
      </c>
      <c r="N134" t="s">
        <v>5425</v>
      </c>
      <c r="O134" s="24">
        <v>3</v>
      </c>
      <c r="P134" s="21" t="s">
        <v>5426</v>
      </c>
      <c r="Q134" s="21" t="s">
        <v>5418</v>
      </c>
      <c r="R134" s="30">
        <v>0</v>
      </c>
      <c r="Z134" s="34">
        <v>20</v>
      </c>
      <c r="AJ134" s="26" t="str">
        <f t="shared" si="6"/>
        <v xml:space="preserve">|BGCOLOR(#F5F5F5):Lion King|聖職者&amp;ref(Nation/Sacred.jpg,nolink,25x25,Sacred);|&amp;ref(Nation/C_Gold.jpg,nolink,25x25,Gold);350&amp;ref(Nation/C_Resource.jpg,nolink,25x25,Resource);11&amp;ref(Nation/C_Command.jpg,nolink,25x25,Commander Point);4|&amp;ref(Nation/R_Capital.jpg,nolink,25x25,National Capital);|&amp;ref(Spell/P_Research.jpg,nolink,25x25,Lab Needed);&amp;ref(Spell/P_Holy.jpg,nolink,25x25,Temple Needed);|&amp;ref(Nation/Squad.jpg,nolink,25x25,Squad);3&amp;ref(Nation/LivingLead.jpg,nolink,25x25,Leadership);90+&amp;ref(Nation/MagicLead.jpg,nolink,25x25,Magic Leadership);30+|20|
|~|&gt;|&gt;|&gt;|&gt;|&gt;|BGCOLOR(#F5F5F5):レベル2の聖職者。緑、火、地などの魔法技能も持ち指揮もこなす|
</v>
      </c>
    </row>
    <row r="135" spans="1:36" x14ac:dyDescent="0.15">
      <c r="A135" t="str">
        <f t="shared" si="5"/>
        <v>EA Machaka 兵士 S</v>
      </c>
      <c r="B135" t="s">
        <v>2908</v>
      </c>
      <c r="C135" t="s">
        <v>5386</v>
      </c>
      <c r="D135" t="s">
        <v>5428</v>
      </c>
      <c r="E135" t="s">
        <v>5427</v>
      </c>
      <c r="F135">
        <v>5</v>
      </c>
      <c r="G135">
        <v>2</v>
      </c>
      <c r="H135">
        <v>2</v>
      </c>
      <c r="I135" t="s">
        <v>5389</v>
      </c>
      <c r="L135" t="s">
        <v>5429</v>
      </c>
      <c r="N135" t="s">
        <v>5430</v>
      </c>
      <c r="P135" s="21">
        <v>1</v>
      </c>
      <c r="Z135" s="34">
        <v>14</v>
      </c>
      <c r="AE135" s="21" t="s">
        <v>5431</v>
      </c>
      <c r="AJ135" s="26" t="str">
        <f t="shared" si="6"/>
        <v xml:space="preserve">|BGCOLOR(#F5F5F5):Pygmy|射手|&amp;ref(Nation/C_Gold.jpg,nolink,25x25,Gold);5&amp;ref(Nation/C_Resource.jpg,nolink,25x25,Resource);2&amp;ref(Nation/C_Recruitment.jpg,nolink,25x25,Recruitment Point);2|&amp;ref(Nation/R_Fort.jpg,nolink,25x25,Land Fortress);||&amp;ref(Nation/LivingLead.jpg,nolink,25x25,Living);|14&amp;ref(Nation/Forest-Survival.jpg,nolink,25x25,Forest Survival);|
|~|&gt;|&gt;|&gt;|&gt;|&gt;|BGCOLOR(#F5F5F5):小人の射手。小さいだけに弱いが数は出せる|
</v>
      </c>
    </row>
    <row r="136" spans="1:36" x14ac:dyDescent="0.15">
      <c r="A136" t="str">
        <f t="shared" si="5"/>
        <v>-</v>
      </c>
      <c r="B136" t="s">
        <v>2908</v>
      </c>
      <c r="C136" t="s">
        <v>5386</v>
      </c>
      <c r="D136" t="s">
        <v>5428</v>
      </c>
      <c r="E136" t="s">
        <v>5432</v>
      </c>
      <c r="F136">
        <v>7</v>
      </c>
      <c r="G136">
        <v>2</v>
      </c>
      <c r="H136">
        <v>3</v>
      </c>
      <c r="I136" t="s">
        <v>5389</v>
      </c>
      <c r="L136" t="s">
        <v>5433</v>
      </c>
      <c r="N136" t="s">
        <v>5434</v>
      </c>
      <c r="P136" s="21">
        <v>1</v>
      </c>
      <c r="Z136" s="34">
        <v>16</v>
      </c>
      <c r="AJ136" s="26" t="str">
        <f t="shared" si="6"/>
        <v xml:space="preserve">|BGCOLOR(#F5F5F5):Machaka Militia|歩兵|&amp;ref(Nation/C_Gold.jpg,nolink,25x25,Gold);7&amp;ref(Nation/C_Resource.jpg,nolink,25x25,Resource);2&amp;ref(Nation/C_Recruitment.jpg,nolink,25x25,Recruitment Point);3|&amp;ref(Nation/R_Fort.jpg,nolink,25x25,Land Fortress);||&amp;ref(Nation/LivingLead.jpg,nolink,25x25,Living);|16|
|~|&gt;|&gt;|&gt;|&gt;|&gt;|BGCOLOR(#F5F5F5):槍を持つ民兵。丸裸のため民兵としても格別の安さと弱さ|
</v>
      </c>
    </row>
    <row r="137" spans="1:36" x14ac:dyDescent="0.15">
      <c r="A137" t="str">
        <f t="shared" si="5"/>
        <v>-</v>
      </c>
      <c r="B137" t="s">
        <v>2908</v>
      </c>
      <c r="C137" t="s">
        <v>5386</v>
      </c>
      <c r="D137" t="s">
        <v>5428</v>
      </c>
      <c r="E137" t="s">
        <v>5435</v>
      </c>
      <c r="F137">
        <v>10</v>
      </c>
      <c r="G137">
        <v>3</v>
      </c>
      <c r="H137">
        <v>9</v>
      </c>
      <c r="I137" t="s">
        <v>5389</v>
      </c>
      <c r="L137" t="s">
        <v>5429</v>
      </c>
      <c r="N137" t="s">
        <v>5436</v>
      </c>
      <c r="P137" s="21">
        <v>1</v>
      </c>
      <c r="Z137" s="34">
        <v>16</v>
      </c>
      <c r="AJ137" s="26" t="str">
        <f t="shared" si="6"/>
        <v xml:space="preserve">|BGCOLOR(#F5F5F5):Bird Clan Archer|射手|&amp;ref(Nation/C_Gold.jpg,nolink,25x25,Gold);10&amp;ref(Nation/C_Resource.jpg,nolink,25x25,Resource);3&amp;ref(Nation/C_Recruitment.jpg,nolink,25x25,Recruitment Point);9|&amp;ref(Nation/R_Fort.jpg,nolink,25x25,Land Fortress);||&amp;ref(Nation/LivingLead.jpg,nolink,25x25,Living);|16|
|~|&gt;|&gt;|&gt;|&gt;|&gt;|BGCOLOR(#F5F5F5):高精度な弓兵。最低限の装備のため量産が楽|
</v>
      </c>
    </row>
    <row r="138" spans="1:36" x14ac:dyDescent="0.15">
      <c r="A138" t="str">
        <f t="shared" si="5"/>
        <v>-</v>
      </c>
      <c r="B138" t="s">
        <v>2908</v>
      </c>
      <c r="C138" t="s">
        <v>5386</v>
      </c>
      <c r="D138" t="s">
        <v>5428</v>
      </c>
      <c r="E138" t="s">
        <v>5437</v>
      </c>
      <c r="F138">
        <v>10</v>
      </c>
      <c r="G138">
        <v>2</v>
      </c>
      <c r="H138">
        <v>9</v>
      </c>
      <c r="I138" t="s">
        <v>5389</v>
      </c>
      <c r="L138" t="s">
        <v>5433</v>
      </c>
      <c r="N138" t="s">
        <v>5438</v>
      </c>
      <c r="P138" s="21">
        <v>1</v>
      </c>
      <c r="Z138" s="34">
        <v>16</v>
      </c>
      <c r="AJ138" s="26" t="str">
        <f t="shared" si="6"/>
        <v xml:space="preserve">|BGCOLOR(#F5F5F5):Machaka Warrior|歩兵|&amp;ref(Nation/C_Gold.jpg,nolink,25x25,Gold);10&amp;ref(Nation/C_Resource.jpg,nolink,25x25,Resource);2&amp;ref(Nation/C_Recruitment.jpg,nolink,25x25,Recruitment Point);9|&amp;ref(Nation/R_Fort.jpg,nolink,25x25,Land Fortress);||&amp;ref(Nation/LivingLead.jpg,nolink,25x25,Living);|16|
|~|&gt;|&gt;|&gt;|&gt;|&gt;|BGCOLOR(#F5F5F5):槍と皮盾を持つ軽歩兵。防具が盾のみのため非常に脆い|
</v>
      </c>
    </row>
    <row r="139" spans="1:36" x14ac:dyDescent="0.15">
      <c r="A139" t="str">
        <f t="shared" si="5"/>
        <v>-</v>
      </c>
      <c r="B139" t="s">
        <v>2908</v>
      </c>
      <c r="C139" t="s">
        <v>5386</v>
      </c>
      <c r="D139" t="s">
        <v>5428</v>
      </c>
      <c r="E139" t="s">
        <v>5439</v>
      </c>
      <c r="F139">
        <v>10</v>
      </c>
      <c r="G139">
        <v>5</v>
      </c>
      <c r="H139">
        <v>9</v>
      </c>
      <c r="I139" t="s">
        <v>5389</v>
      </c>
      <c r="L139" t="s">
        <v>5433</v>
      </c>
      <c r="N139" t="s">
        <v>5440</v>
      </c>
      <c r="P139" s="21">
        <v>1</v>
      </c>
      <c r="Z139" s="34">
        <v>16</v>
      </c>
      <c r="AE139" s="21" t="s">
        <v>5414</v>
      </c>
      <c r="AJ139" s="26" t="str">
        <f t="shared" si="6"/>
        <v xml:space="preserve">|BGCOLOR(#F5F5F5):Hyena Clan Warrior|歩兵|&amp;ref(Nation/C_Gold.jpg,nolink,25x25,Gold);10&amp;ref(Nation/C_Resource.jpg,nolink,25x25,Resource);5&amp;ref(Nation/C_Recruitment.jpg,nolink,25x25,Recruitment Point);9|&amp;ref(Nation/R_Fort.jpg,nolink,25x25,Land Fortress);||&amp;ref(Nation/LivingLead.jpg,nolink,25x25,Living);|16&amp;ref(Nation/Wasteland-Survival.jpg,nolink,25x25,Wasteland Survival);|
|~|&gt;|&gt;|&gt;|&gt;|&gt;|BGCOLOR(#F5F5F5):槍、投槍、大皮盾を持つ軽歩兵。脆いが接敵前に多少の牽制ができる|
</v>
      </c>
    </row>
    <row r="140" spans="1:36" x14ac:dyDescent="0.15">
      <c r="A140" t="str">
        <f t="shared" si="5"/>
        <v>-</v>
      </c>
      <c r="B140" t="s">
        <v>2908</v>
      </c>
      <c r="C140" t="s">
        <v>5386</v>
      </c>
      <c r="D140" t="s">
        <v>5428</v>
      </c>
      <c r="E140" t="s">
        <v>5441</v>
      </c>
      <c r="F140">
        <v>13</v>
      </c>
      <c r="G140">
        <v>13</v>
      </c>
      <c r="H140">
        <v>16</v>
      </c>
      <c r="I140" t="s">
        <v>5389</v>
      </c>
      <c r="L140" t="s">
        <v>5433</v>
      </c>
      <c r="N140" t="s">
        <v>5442</v>
      </c>
      <c r="P140" s="21">
        <v>1</v>
      </c>
      <c r="Z140" s="34">
        <v>14</v>
      </c>
      <c r="AJ140" s="26" t="str">
        <f t="shared" si="6"/>
        <v xml:space="preserve">|BGCOLOR(#F5F5F5):Rhino Clan Warrior|歩兵|&amp;ref(Nation/C_Gold.jpg,nolink,25x25,Gold);13&amp;ref(Nation/C_Resource.jpg,nolink,25x25,Resource);13&amp;ref(Nation/C_Recruitment.jpg,nolink,25x25,Recruitment Point);16|&amp;ref(Nation/R_Fort.jpg,nolink,25x25,Land Fortress);||&amp;ref(Nation/LivingLead.jpg,nolink,25x25,Living);|14|
|~|&gt;|&gt;|&gt;|&gt;|&gt;|BGCOLOR(#F5F5F5):長槍と大皮盾を持つ歩兵。技量は平凡だが高密度の隊列を組む|
</v>
      </c>
    </row>
    <row r="141" spans="1:36" x14ac:dyDescent="0.15">
      <c r="A141" t="str">
        <f t="shared" si="5"/>
        <v>-</v>
      </c>
      <c r="B141" t="s">
        <v>2908</v>
      </c>
      <c r="C141" t="s">
        <v>5386</v>
      </c>
      <c r="D141" t="s">
        <v>5428</v>
      </c>
      <c r="E141" t="s">
        <v>5443</v>
      </c>
      <c r="F141">
        <v>14</v>
      </c>
      <c r="G141">
        <v>6</v>
      </c>
      <c r="H141">
        <v>18</v>
      </c>
      <c r="I141" t="s">
        <v>5389</v>
      </c>
      <c r="L141" t="s">
        <v>5433</v>
      </c>
      <c r="N141" t="s">
        <v>5444</v>
      </c>
      <c r="P141" s="21">
        <v>1</v>
      </c>
      <c r="Z141" s="34">
        <v>16</v>
      </c>
      <c r="AJ141" s="26" t="str">
        <f t="shared" si="6"/>
        <v xml:space="preserve">|BGCOLOR(#F5F5F5):Lion Clan Warrior|歩兵|&amp;ref(Nation/C_Gold.jpg,nolink,25x25,Gold);14&amp;ref(Nation/C_Resource.jpg,nolink,25x25,Resource);6&amp;ref(Nation/C_Recruitment.jpg,nolink,25x25,Recruitment Point);18|&amp;ref(Nation/R_Fort.jpg,nolink,25x25,Land Fortress);||&amp;ref(Nation/LivingLead.jpg,nolink,25x25,Living);|16|
|~|&gt;|&gt;|&gt;|&gt;|&gt;|BGCOLOR(#F5F5F5):長槍と大皮盾を持つ軽歩兵。士気や技量に優れるが防具は控えめ|
</v>
      </c>
    </row>
    <row r="142" spans="1:36" x14ac:dyDescent="0.15">
      <c r="A142" t="str">
        <f t="shared" si="5"/>
        <v>-</v>
      </c>
      <c r="B142" t="s">
        <v>2908</v>
      </c>
      <c r="C142" t="s">
        <v>5386</v>
      </c>
      <c r="D142" t="s">
        <v>5428</v>
      </c>
      <c r="E142" t="s">
        <v>5445</v>
      </c>
      <c r="F142">
        <v>20</v>
      </c>
      <c r="G142">
        <v>1</v>
      </c>
      <c r="H142">
        <v>14</v>
      </c>
      <c r="I142" t="s">
        <v>5389</v>
      </c>
      <c r="L142" t="s">
        <v>5446</v>
      </c>
      <c r="N142" t="s">
        <v>5447</v>
      </c>
      <c r="P142" s="21">
        <v>1</v>
      </c>
      <c r="W142">
        <v>1</v>
      </c>
      <c r="X142">
        <v>1</v>
      </c>
      <c r="Z142" s="34">
        <v>20</v>
      </c>
      <c r="AJ142" s="26" t="str">
        <f t="shared" si="6"/>
        <v xml:space="preserve">|BGCOLOR(#F5F5F5):War Lion|動物|&amp;ref(Nation/C_Gold.jpg,nolink,25x25,Gold);20&amp;ref(Nation/C_Resource.jpg,nolink,25x25,Resource);1&amp;ref(Nation/C_Recruitment.jpg,nolink,25x25,Recruitment Point);14|&amp;ref(Nation/R_Fort.jpg,nolink,25x25,Land Fortress);||&amp;ref(Nation/LivingLead.jpg,nolink,25x25,Living);&amp;ref(Nation/Animal.jpg,nolink,25x25,Animal);&amp;ref(Nation/Undisciplined.jpg,nolink,25x25,Undisciplined);|20|
|~|&gt;|&gt;|&gt;|&gt;|&gt;|BGCOLOR(#F5F5F5):軍用に飼い慣らされた獅子。資源は殆ど必要としない|
</v>
      </c>
    </row>
    <row r="143" spans="1:36" x14ac:dyDescent="0.15">
      <c r="A143" t="str">
        <f t="shared" si="5"/>
        <v>-</v>
      </c>
      <c r="B143" t="s">
        <v>2908</v>
      </c>
      <c r="C143" t="s">
        <v>5386</v>
      </c>
      <c r="D143" t="s">
        <v>5428</v>
      </c>
      <c r="E143" t="s">
        <v>5448</v>
      </c>
      <c r="F143">
        <v>100</v>
      </c>
      <c r="G143">
        <v>20</v>
      </c>
      <c r="H143">
        <v>33</v>
      </c>
      <c r="I143" t="s">
        <v>5389</v>
      </c>
      <c r="L143" t="s">
        <v>5449</v>
      </c>
      <c r="N143" t="s">
        <v>5450</v>
      </c>
      <c r="P143" s="21">
        <v>1</v>
      </c>
      <c r="W143">
        <v>1</v>
      </c>
      <c r="Z143" s="34">
        <v>20</v>
      </c>
      <c r="AJ143" s="26" t="str">
        <f t="shared" si="6"/>
        <v xml:space="preserve">|BGCOLOR(#F5F5F5):War Elephant|軍用象|&amp;ref(Nation/C_Gold.jpg,nolink,25x25,Gold);100&amp;ref(Nation/C_Resource.jpg,nolink,25x25,Resource);20&amp;ref(Nation/C_Recruitment.jpg,nolink,25x25,Recruitment Point);33|&amp;ref(Nation/R_Fort.jpg,nolink,25x25,Land Fortress);||&amp;ref(Nation/LivingLead.jpg,nolink,25x25,Living);&amp;ref(Nation/Animal.jpg,nolink,25x25,Animal);|20|
|~|&gt;|&gt;|&gt;|&gt;|&gt;|BGCOLOR(#F5F5F5):敵を蹂躙する巨大生物。他国の象よりも士気が高い|
</v>
      </c>
    </row>
    <row r="144" spans="1:36" x14ac:dyDescent="0.15">
      <c r="A144" t="str">
        <f t="shared" si="5"/>
        <v>-</v>
      </c>
      <c r="B144" t="s">
        <v>2908</v>
      </c>
      <c r="C144" t="s">
        <v>5386</v>
      </c>
      <c r="D144" t="s">
        <v>5428</v>
      </c>
      <c r="E144" t="s">
        <v>5451</v>
      </c>
      <c r="F144">
        <v>12</v>
      </c>
      <c r="G144">
        <v>4</v>
      </c>
      <c r="H144">
        <v>20</v>
      </c>
      <c r="I144" t="s">
        <v>5412</v>
      </c>
      <c r="L144" t="s">
        <v>5429</v>
      </c>
      <c r="N144" t="s">
        <v>5452</v>
      </c>
      <c r="P144" s="21">
        <v>1</v>
      </c>
      <c r="Z144" s="34">
        <v>16</v>
      </c>
      <c r="AE144" s="21" t="s">
        <v>5411</v>
      </c>
      <c r="AJ144" s="26" t="str">
        <f t="shared" si="6"/>
        <v xml:space="preserve">|BGCOLOR(#F5F5F5):Spider Clan Archer|射手|&amp;ref(Nation/C_Gold.jpg,nolink,25x25,Gold);12&amp;ref(Nation/C_Resource.jpg,nolink,25x25,Resource);4&amp;ref(Nation/C_Recruitment.jpg,nolink,25x25,Recruitment Point);20|&amp;ref(Nation/R_Capital.jpg,nolink,25x25,National Capital);||&amp;ref(Nation/LivingLead.jpg,nolink,25x25,Living);|16&amp;ref(Nation/Forest-Survival.jpg,nolink,25x25,Forest Survival);|
|~|&gt;|&gt;|&gt;|&gt;|&gt;|BGCOLOR(#F5F5F5):毒矢を放つ弓兵。矢が刺さりさえすれば毒で弱らせられる|
</v>
      </c>
    </row>
    <row r="145" spans="1:36" x14ac:dyDescent="0.15">
      <c r="A145" t="str">
        <f t="shared" si="5"/>
        <v>-</v>
      </c>
      <c r="B145" t="s">
        <v>2908</v>
      </c>
      <c r="C145" t="s">
        <v>5386</v>
      </c>
      <c r="D145" t="s">
        <v>5428</v>
      </c>
      <c r="E145" t="s">
        <v>5453</v>
      </c>
      <c r="F145">
        <v>12</v>
      </c>
      <c r="G145">
        <v>5</v>
      </c>
      <c r="H145">
        <v>14</v>
      </c>
      <c r="I145" t="s">
        <v>5412</v>
      </c>
      <c r="L145" t="s">
        <v>5433</v>
      </c>
      <c r="N145" t="s">
        <v>5454</v>
      </c>
      <c r="P145" s="21">
        <v>1</v>
      </c>
      <c r="Z145" s="34">
        <v>16</v>
      </c>
      <c r="AE145" s="21" t="s">
        <v>5411</v>
      </c>
      <c r="AJ145" s="26" t="str">
        <f t="shared" si="6"/>
        <v xml:space="preserve">|BGCOLOR(#F5F5F5):Spider Clan Warrior|歩兵|&amp;ref(Nation/C_Gold.jpg,nolink,25x25,Gold);12&amp;ref(Nation/C_Resource.jpg,nolink,25x25,Resource);5&amp;ref(Nation/C_Recruitment.jpg,nolink,25x25,Recruitment Point);14|&amp;ref(Nation/R_Capital.jpg,nolink,25x25,National Capital);||&amp;ref(Nation/LivingLead.jpg,nolink,25x25,Living);|16&amp;ref(Nation/Forest-Survival.jpg,nolink,25x25,Forest Survival);|
|~|&gt;|&gt;|&gt;|&gt;|&gt;|BGCOLOR(#F5F5F5):毒槍と皮盾を持つ歩兵。槍の毒はかなり強力|
</v>
      </c>
    </row>
    <row r="146" spans="1:36" x14ac:dyDescent="0.15">
      <c r="A146" t="str">
        <f t="shared" si="5"/>
        <v>-</v>
      </c>
      <c r="B146" t="s">
        <v>2908</v>
      </c>
      <c r="C146" t="s">
        <v>5386</v>
      </c>
      <c r="D146" t="s">
        <v>5428</v>
      </c>
      <c r="E146" t="s">
        <v>5455</v>
      </c>
      <c r="F146">
        <v>30</v>
      </c>
      <c r="G146">
        <v>5</v>
      </c>
      <c r="H146">
        <v>46</v>
      </c>
      <c r="I146" t="s">
        <v>5412</v>
      </c>
      <c r="L146" t="s">
        <v>5456</v>
      </c>
      <c r="N146" t="s">
        <v>5457</v>
      </c>
      <c r="P146" s="21">
        <v>1</v>
      </c>
      <c r="Z146" s="34">
        <v>16</v>
      </c>
      <c r="AE146" s="21" t="s">
        <v>5411</v>
      </c>
      <c r="AJ146" s="26" t="str">
        <f t="shared" si="6"/>
        <v xml:space="preserve">|BGCOLOR(#F5F5F5):Spider Rider|騎兵|&amp;ref(Nation/C_Gold.jpg,nolink,25x25,Gold);30&amp;ref(Nation/C_Resource.jpg,nolink,25x25,Resource);5&amp;ref(Nation/C_Recruitment.jpg,nolink,25x25,Recruitment Point);46|&amp;ref(Nation/R_Capital.jpg,nolink,25x25,National Capital);||&amp;ref(Nation/LivingLead.jpg,nolink,25x25,Living);|16&amp;ref(Nation/Forest-Survival.jpg,nolink,25x25,Forest Survival);|
|~|&gt;|&gt;|&gt;|&gt;|&gt;|BGCOLOR(#F5F5F5):槍と毒矢を持つ大蜘蛛騎兵。蜘蛛は猛毒を持つ|
</v>
      </c>
    </row>
    <row r="147" spans="1:36" x14ac:dyDescent="0.15">
      <c r="A147" t="str">
        <f t="shared" si="5"/>
        <v>EA Machaka 兵士 E</v>
      </c>
      <c r="B147" t="s">
        <v>2908</v>
      </c>
      <c r="C147" t="s">
        <v>5386</v>
      </c>
      <c r="D147" t="s">
        <v>5428</v>
      </c>
      <c r="E147" t="s">
        <v>5458</v>
      </c>
      <c r="F147">
        <v>40</v>
      </c>
      <c r="G147">
        <v>26</v>
      </c>
      <c r="H147">
        <v>23</v>
      </c>
      <c r="I147" t="s">
        <v>5412</v>
      </c>
      <c r="K147" t="s">
        <v>5424</v>
      </c>
      <c r="L147" t="s">
        <v>5433</v>
      </c>
      <c r="M147" t="s">
        <v>6289</v>
      </c>
      <c r="N147" t="s">
        <v>5459</v>
      </c>
      <c r="P147" s="21">
        <v>1</v>
      </c>
      <c r="Z147" s="34">
        <v>18</v>
      </c>
      <c r="AJ147" s="26" t="str">
        <f t="shared" si="6"/>
        <v xml:space="preserve">|BGCOLOR(#F5F5F5):Lion Warrior|歩兵&amp;ref(Nation/Sacred.jpg,nolink,25x25,Sacred);|&amp;ref(Nation/C_Gold.jpg,nolink,25x25,Gold);40&amp;ref(Nation/C_Resource.jpg,nolink,25x25,Resource);26&amp;ref(Nation/C_Recruitment.jpg,nolink,25x25,Recruitment Point);23|&amp;ref(Nation/R_Capital.jpg,nolink,25x25,National Capital);|&amp;ref(Spell/P_Holy.jpg,nolink,25x25,Temple Needed);|&amp;ref(Nation/LivingLead.jpg,nolink,25x25,Living);|18|
|~|&gt;|&gt;|&gt;|&gt;|&gt;|BGCOLOR(#F5F5F5):魔法の棍棒を持つ歩兵。堅実な性能を持つ|
</v>
      </c>
    </row>
    <row r="148" spans="1:36" x14ac:dyDescent="0.15">
      <c r="A148" t="str">
        <f t="shared" si="5"/>
        <v>EA Mictlan 指揮官 S</v>
      </c>
      <c r="B148" t="s">
        <v>2908</v>
      </c>
      <c r="C148" t="s">
        <v>5523</v>
      </c>
      <c r="D148" t="s">
        <v>5524</v>
      </c>
      <c r="E148" t="s">
        <v>5525</v>
      </c>
      <c r="F148">
        <v>25</v>
      </c>
      <c r="G148">
        <v>1</v>
      </c>
      <c r="H148">
        <v>1</v>
      </c>
      <c r="I148" t="s">
        <v>5526</v>
      </c>
      <c r="L148" t="s">
        <v>5527</v>
      </c>
      <c r="N148" t="s">
        <v>5528</v>
      </c>
      <c r="O148" s="24">
        <v>0</v>
      </c>
      <c r="P148" s="21">
        <v>0</v>
      </c>
      <c r="Q148" s="21">
        <v>0</v>
      </c>
      <c r="R148" s="30">
        <v>0</v>
      </c>
      <c r="Z148" s="34">
        <v>16</v>
      </c>
      <c r="AA148" s="21">
        <v>50</v>
      </c>
      <c r="AE148" s="21" t="s">
        <v>5529</v>
      </c>
      <c r="AJ148" s="26" t="str">
        <f t="shared" si="6"/>
        <v xml:space="preserve">|BGCOLOR(#F5F5F5):Scout|斥候|&amp;ref(Nation/C_Gold.jpg,nolink,25x25,Gold);25&amp;ref(Nation/C_Resource.jpg,nolink,25x25,Resource);1&amp;ref(Nation/C_Command.jpg,nolink,25x25,Commander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|~|&gt;|&gt;|&gt;|&gt;|&gt;|BGCOLOR(#F5F5F5):原始的装備の斥候。最小限の資源で雇用可能|
</v>
      </c>
    </row>
    <row r="149" spans="1:36" x14ac:dyDescent="0.15">
      <c r="A149" t="str">
        <f t="shared" si="5"/>
        <v>-</v>
      </c>
      <c r="B149" t="s">
        <v>2908</v>
      </c>
      <c r="C149" t="s">
        <v>5523</v>
      </c>
      <c r="D149" t="s">
        <v>5524</v>
      </c>
      <c r="E149" t="s">
        <v>5530</v>
      </c>
      <c r="F149">
        <v>90</v>
      </c>
      <c r="G149">
        <v>15</v>
      </c>
      <c r="H149">
        <v>1</v>
      </c>
      <c r="I149" t="s">
        <v>5526</v>
      </c>
      <c r="K149" t="s">
        <v>5533</v>
      </c>
      <c r="L149" t="s">
        <v>5524</v>
      </c>
      <c r="M149" t="s">
        <v>6289</v>
      </c>
      <c r="N149" t="s">
        <v>5531</v>
      </c>
      <c r="O149" s="24">
        <v>3</v>
      </c>
      <c r="P149" s="21">
        <v>80</v>
      </c>
      <c r="Q149" s="21">
        <v>0</v>
      </c>
      <c r="R149" s="30">
        <v>0</v>
      </c>
      <c r="T149" s="21">
        <v>1</v>
      </c>
      <c r="Z149" s="34">
        <v>10</v>
      </c>
      <c r="AE149" s="21" t="s">
        <v>5532</v>
      </c>
      <c r="AJ149" s="26" t="str">
        <f t="shared" si="6"/>
        <v xml:space="preserve">|BGCOLOR(#F5F5F5):Tribal King|指揮官&amp;ref(Nation/Sacred.jpg,nolink,25x25,Sacred);|&amp;ref(Nation/C_Gold.jpg,nolink,25x25,Gold);90&amp;ref(Nation/C_Resource.jpg,nolink,25x25,Resource);15&amp;ref(Nation/C_Command.jpg,nolink,25x25,Commander Point);1|&amp;ref(Nation/R_Fort.jpg,nolink,25x25,Land Fortress);|&amp;ref(Spell/P_Holy.jpg,nolink,25x25,Temple Needed);|&amp;ref(Nation/Squad.jpg,nolink,25x25,Squad);3&amp;ref(Nation/LivingLead.jpg,nolink,25x25,Leadership);80&amp;ref(Item/Taskmaster.jpg,nolink,25x25,Taskmaster (+1));|10&amp;ref(Nation/Forest-Survival.jpg,nolink,25x25,Forest Survival);|
|~|&gt;|&gt;|&gt;|&gt;|&gt;|BGCOLOR(#F5F5F5):標準的な指揮官。奴隷兵士の確保が可能。投槍を持つため暴走に注意|
</v>
      </c>
    </row>
    <row r="150" spans="1:36" x14ac:dyDescent="0.15">
      <c r="A150" t="str">
        <f t="shared" si="5"/>
        <v>-</v>
      </c>
      <c r="B150" t="s">
        <v>2908</v>
      </c>
      <c r="C150" t="s">
        <v>5523</v>
      </c>
      <c r="D150" t="s">
        <v>5524</v>
      </c>
      <c r="E150" t="s">
        <v>5534</v>
      </c>
      <c r="F150">
        <v>65</v>
      </c>
      <c r="G150">
        <v>1</v>
      </c>
      <c r="H150">
        <v>2</v>
      </c>
      <c r="I150" t="s">
        <v>5526</v>
      </c>
      <c r="J150" t="s">
        <v>5533</v>
      </c>
      <c r="K150" t="s">
        <v>5533</v>
      </c>
      <c r="L150" t="s">
        <v>5535</v>
      </c>
      <c r="M150" t="s">
        <v>6289</v>
      </c>
      <c r="N150" t="s">
        <v>5536</v>
      </c>
      <c r="O150" s="24">
        <v>1</v>
      </c>
      <c r="P150" s="21" t="s">
        <v>5538</v>
      </c>
      <c r="Q150" s="21" t="s">
        <v>5537</v>
      </c>
      <c r="R150" s="30">
        <v>5</v>
      </c>
      <c r="Z150" s="34">
        <v>16</v>
      </c>
      <c r="AE150" s="21" t="s">
        <v>5532</v>
      </c>
      <c r="AJ150" s="26" t="str">
        <f t="shared" si="6"/>
        <v xml:space="preserve">|BGCOLOR(#F5F5F5):Mictlan Priest|聖職者&amp;ref(Nation/Sacred.jpg,nolink,25x25,Sacred);|&amp;ref(Nation/C_Gold.jpg,nolink,25x25,Gold);65&amp;ref(Nation/C_Resource.jpg,nolink,25x25,Resource);1&amp;ref(Nation/C_Command.jpg,nolink,25x25,Commander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Leadership);5|16&amp;ref(Nation/Forest-Survival.jpg,nolink,25x25,Forest Survival);|
|~|&gt;|&gt;|&gt;|&gt;|&gt;|BGCOLOR(#F5F5F5):レベル1の聖職者。血などの魔法技能も持つ|
</v>
      </c>
    </row>
    <row r="151" spans="1:36" x14ac:dyDescent="0.15">
      <c r="A151" t="str">
        <f t="shared" si="5"/>
        <v>-</v>
      </c>
      <c r="B151" t="s">
        <v>2908</v>
      </c>
      <c r="C151" t="s">
        <v>5523</v>
      </c>
      <c r="D151" t="s">
        <v>5524</v>
      </c>
      <c r="E151" t="s">
        <v>5539</v>
      </c>
      <c r="F151">
        <v>125</v>
      </c>
      <c r="G151">
        <v>1</v>
      </c>
      <c r="H151">
        <v>2</v>
      </c>
      <c r="I151" t="s">
        <v>5526</v>
      </c>
      <c r="J151" t="s">
        <v>5533</v>
      </c>
      <c r="L151" t="s">
        <v>5540</v>
      </c>
      <c r="N151" t="s">
        <v>5541</v>
      </c>
      <c r="O151" s="24">
        <v>1</v>
      </c>
      <c r="P151" s="21">
        <v>10</v>
      </c>
      <c r="Q151" s="21" t="s">
        <v>5542</v>
      </c>
      <c r="R151" s="30" t="s">
        <v>5543</v>
      </c>
      <c r="Z151" s="34">
        <v>16</v>
      </c>
      <c r="AE151" s="21" t="s">
        <v>5532</v>
      </c>
      <c r="AJ151" s="26" t="str">
        <f t="shared" si="6"/>
        <v xml:space="preserve">|BGCOLOR(#F5F5F5):Nahualli|魔術師|&amp;ref(Nation/C_Gold.jpg,nolink,25x25,Gold);125&amp;ref(Nation/C_Resource.jpg,nolink,25x25,Resource);1&amp;ref(Nation/C_Command.jpg,nolink,25x25,Commander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Leadership);20+&amp;ref(Nation/UndeadLead.jpg,nolink,25x25,Undead Leadership);0+|16&amp;ref(Nation/Forest-Survival.jpg,nolink,25x25,Forest Survival);|
|~|&gt;|&gt;|&gt;|&gt;|&gt;|BGCOLOR(#F5F5F5):緑、星などの魔法技能を持つ。七面鳥の姿で飛ぶこともできる|
</v>
      </c>
    </row>
    <row r="152" spans="1:36" x14ac:dyDescent="0.15">
      <c r="A152" t="str">
        <f t="shared" si="5"/>
        <v>-</v>
      </c>
      <c r="B152" t="s">
        <v>2908</v>
      </c>
      <c r="C152" t="s">
        <v>5523</v>
      </c>
      <c r="D152" t="s">
        <v>5524</v>
      </c>
      <c r="E152" t="s">
        <v>5544</v>
      </c>
      <c r="F152">
        <v>230</v>
      </c>
      <c r="G152">
        <v>5</v>
      </c>
      <c r="H152">
        <v>2</v>
      </c>
      <c r="I152" t="s">
        <v>5545</v>
      </c>
      <c r="J152" t="s">
        <v>5533</v>
      </c>
      <c r="K152" t="s">
        <v>5533</v>
      </c>
      <c r="L152" t="s">
        <v>5535</v>
      </c>
      <c r="M152" t="s">
        <v>6289</v>
      </c>
      <c r="N152" t="s">
        <v>5546</v>
      </c>
      <c r="O152" s="24">
        <v>4</v>
      </c>
      <c r="P152" s="21">
        <v>120</v>
      </c>
      <c r="Q152" s="21">
        <v>20</v>
      </c>
      <c r="R152" s="30">
        <v>10</v>
      </c>
      <c r="T152" s="21">
        <v>1</v>
      </c>
      <c r="Z152" s="34">
        <v>16</v>
      </c>
      <c r="AE152" s="21" t="s">
        <v>5532</v>
      </c>
      <c r="AJ152" s="26" t="str">
        <f t="shared" si="6"/>
        <v xml:space="preserve">|BGCOLOR(#F5F5F5):Priest King|聖職者&amp;ref(Nation/Sacred.jpg,nolink,25x25,Sacred);|&amp;ref(Nation/C_Gold.jpg,nolink,25x25,Gold);230&amp;ref(Nation/C_Resource.jpg,nolink,25x25,Resource);5&amp;ref(Nation/C_Command.jpg,nolink,25x25,Commander Point);2|&amp;ref(Nation/R_Capital.jpg,nolink,25x25,National Capital);|&amp;ref(Spell/P_Research.jpg,nolink,25x25,Lab Needed);&amp;ref(Spell/P_Holy.jpg,nolink,25x25,Temple Needed);|&amp;ref(Nation/Squad.jpg,nolink,25x25,Squad);4&amp;ref(Nation/LivingLead.jpg,nolink,25x25,Leadership);120&amp;ref(Nation/MagicLead.jpg,nolink,25x25,Magic Leadership);20&amp;ref(Nation/UndeadLead.jpg,nolink,25x25,Undead Leadership);10&amp;ref(Item/Taskmaster.jpg,nolink,25x25,Taskmaster (+1));|16&amp;ref(Nation/Forest-Survival.jpg,nolink,25x25,Forest Survival);|
|~|&gt;|&gt;|&gt;|&gt;|&gt;|BGCOLOR(#F5F5F5):レベル2の聖職者。緑、血の魔法技能を持ち上位指揮官を兼ねる|
</v>
      </c>
    </row>
    <row r="153" spans="1:36" x14ac:dyDescent="0.15">
      <c r="A153" t="str">
        <f t="shared" si="5"/>
        <v>-</v>
      </c>
      <c r="B153" t="s">
        <v>2908</v>
      </c>
      <c r="C153" t="s">
        <v>5523</v>
      </c>
      <c r="D153" t="s">
        <v>5524</v>
      </c>
      <c r="E153" t="s">
        <v>5547</v>
      </c>
      <c r="F153">
        <v>175</v>
      </c>
      <c r="G153">
        <v>1</v>
      </c>
      <c r="H153">
        <v>2</v>
      </c>
      <c r="I153" t="s">
        <v>5545</v>
      </c>
      <c r="J153" t="s">
        <v>5533</v>
      </c>
      <c r="K153" t="s">
        <v>5548</v>
      </c>
      <c r="L153" t="s">
        <v>5535</v>
      </c>
      <c r="M153" t="s">
        <v>6289</v>
      </c>
      <c r="N153" t="s">
        <v>5549</v>
      </c>
      <c r="O153" s="24">
        <v>1</v>
      </c>
      <c r="P153" s="21">
        <v>10</v>
      </c>
      <c r="Q153" s="21">
        <v>20</v>
      </c>
      <c r="R153" s="30">
        <v>10</v>
      </c>
      <c r="Z153" s="34">
        <v>16</v>
      </c>
      <c r="AE153" s="21" t="s">
        <v>5532</v>
      </c>
      <c r="AJ153" s="26" t="str">
        <f t="shared" si="6"/>
        <v xml:space="preserve">|BGCOLOR(#F5F5F5):Rain Priest|聖職者&amp;ref(Nation/Sacred.jpg,nolink,25x25,Sacred);|&amp;ref(Nation/C_Gold.jpg,nolink,25x25,Gold);175&amp;ref(Nation/C_Resource.jpg,nolink,25x25,Resource);1&amp;ref(Nation/C_Command.jpg,nolink,25x25,Commander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Leadership);20&amp;ref(Nation/UndeadLead.jpg,nolink,25x25,Undead Leadership);10|16&amp;ref(Nation/Forest-Survival.jpg,nolink,25x25,Forest Survival);|
|~|&gt;|&gt;|&gt;|&gt;|&gt;|BGCOLOR(#F5F5F5):レベル2の聖職者。水、血の魔法技能を持つ|
</v>
      </c>
    </row>
    <row r="154" spans="1:36" x14ac:dyDescent="0.15">
      <c r="A154" t="str">
        <f t="shared" si="5"/>
        <v>-</v>
      </c>
      <c r="B154" t="s">
        <v>2908</v>
      </c>
      <c r="C154" t="s">
        <v>5523</v>
      </c>
      <c r="D154" t="s">
        <v>5524</v>
      </c>
      <c r="E154" t="s">
        <v>5550</v>
      </c>
      <c r="F154">
        <v>175</v>
      </c>
      <c r="G154">
        <v>1</v>
      </c>
      <c r="H154">
        <v>2</v>
      </c>
      <c r="I154" t="s">
        <v>5545</v>
      </c>
      <c r="J154" t="s">
        <v>5533</v>
      </c>
      <c r="K154" t="s">
        <v>5533</v>
      </c>
      <c r="L154" t="s">
        <v>5535</v>
      </c>
      <c r="M154" t="s">
        <v>6289</v>
      </c>
      <c r="N154" t="s">
        <v>5551</v>
      </c>
      <c r="O154" s="24">
        <v>1</v>
      </c>
      <c r="P154" s="21">
        <v>10</v>
      </c>
      <c r="Q154" s="21">
        <v>30</v>
      </c>
      <c r="R154" s="30">
        <v>10</v>
      </c>
      <c r="Z154" s="34">
        <v>16</v>
      </c>
      <c r="AE154" s="21" t="s">
        <v>5532</v>
      </c>
      <c r="AJ154" s="26" t="str">
        <f t="shared" si="6"/>
        <v xml:space="preserve">|BGCOLOR(#F5F5F5):Moon Priest|聖職者&amp;ref(Nation/Sacred.jpg,nolink,25x25,Sacred);|&amp;ref(Nation/C_Gold.jpg,nolink,25x25,Gold);175&amp;ref(Nation/C_Resource.jpg,nolink,25x25,Resource);1&amp;ref(Nation/C_Command.jpg,nolink,25x25,Commander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Leadership);30&amp;ref(Nation/UndeadLead.jpg,nolink,25x25,Undead Leadership);10|16&amp;ref(Nation/Forest-Survival.jpg,nolink,25x25,Forest Survival);|
|~|&gt;|&gt;|&gt;|&gt;|&gt;|BGCOLOR(#F5F5F5):レベル2の聖職者。星、血の魔法技能を持つ|
</v>
      </c>
    </row>
    <row r="155" spans="1:36" x14ac:dyDescent="0.15">
      <c r="A155" t="str">
        <f t="shared" si="5"/>
        <v>EA Mictlan 指揮官 E</v>
      </c>
      <c r="B155" t="s">
        <v>2908</v>
      </c>
      <c r="C155" t="s">
        <v>5523</v>
      </c>
      <c r="D155" t="s">
        <v>5524</v>
      </c>
      <c r="E155" t="s">
        <v>5552</v>
      </c>
      <c r="F155">
        <v>290</v>
      </c>
      <c r="G155">
        <v>1</v>
      </c>
      <c r="H155">
        <v>2</v>
      </c>
      <c r="I155" t="s">
        <v>5545</v>
      </c>
      <c r="J155" t="s">
        <v>5533</v>
      </c>
      <c r="K155" t="s">
        <v>5533</v>
      </c>
      <c r="L155" t="s">
        <v>5535</v>
      </c>
      <c r="M155" t="s">
        <v>6289</v>
      </c>
      <c r="N155" t="s">
        <v>5553</v>
      </c>
      <c r="O155" s="24">
        <v>2</v>
      </c>
      <c r="P155" s="21">
        <v>50</v>
      </c>
      <c r="Q155" s="21">
        <v>25</v>
      </c>
      <c r="R155" s="30">
        <v>15</v>
      </c>
      <c r="Z155" s="34">
        <v>14</v>
      </c>
      <c r="AE155" s="21" t="s">
        <v>5554</v>
      </c>
      <c r="AJ155" s="26" t="str">
        <f t="shared" si="6"/>
        <v xml:space="preserve">|BGCOLOR(#F5F5F5):High Priest of the Sun|聖職者&amp;ref(Nation/Sacred.jpg,nolink,25x25,Sacred);|&amp;ref(Nation/C_Gold.jpg,nolink,25x25,Gold);290&amp;ref(Nation/C_Resource.jpg,nolink,25x25,Resource);1&amp;ref(Nation/C_Command.jpg,nolink,25x25,Commander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Needed);|&amp;ref(Nation/Squad.jpg,nolink,25x25,Squad);2&amp;ref(Nation/LivingLead.jpg,nolink,25x25,Leadership);50&amp;ref(Nation/MagicLead.jpg,nolink,25x25,Magic Leadership);25&amp;ref(Nation/UndeadLead.jpg,nolink,25x25,Undead Leadership);15|14&amp;ref(Nation/Forest-Survival.jpg,nolink,25x25,Forest Survival);|
|~|&gt;|&gt;|&gt;|&gt;|&gt;|BGCOLOR(#F5F5F5):レベル3の聖職者。血、火の魔法技能を持つ|
</v>
      </c>
    </row>
    <row r="156" spans="1:36" x14ac:dyDescent="0.15">
      <c r="A156" t="str">
        <f t="shared" si="5"/>
        <v>EA Mictlan 兵士 S</v>
      </c>
      <c r="B156" t="s">
        <v>2908</v>
      </c>
      <c r="C156" t="s">
        <v>5523</v>
      </c>
      <c r="D156" t="s">
        <v>5556</v>
      </c>
      <c r="E156" t="s">
        <v>5555</v>
      </c>
      <c r="F156">
        <v>9</v>
      </c>
      <c r="G156">
        <v>2</v>
      </c>
      <c r="H156">
        <v>7</v>
      </c>
      <c r="I156" t="s">
        <v>5526</v>
      </c>
      <c r="L156" t="s">
        <v>5557</v>
      </c>
      <c r="N156" t="s">
        <v>5558</v>
      </c>
      <c r="P156" s="21">
        <v>1</v>
      </c>
      <c r="Z156" s="34">
        <v>14</v>
      </c>
      <c r="AE156" s="21" t="s">
        <v>5532</v>
      </c>
      <c r="AJ156" s="26" t="str">
        <f t="shared" si="6"/>
        <v xml:space="preserve">|BGCOLOR(#F5F5F5):Warrior|射手|&amp;ref(Nation/C_Gold.jpg,nolink,25x25,Gold);9&amp;ref(Nation/C_Resource.jpg,nolink,25x25,Resource);2&amp;ref(Nation/C_Recruitment.jpg,nolink,25x25,Recruitment Point);7|&amp;ref(Nation/R_Fort.jpg,nolink,25x25,Land Fortress);||&amp;ref(Nation/LivingLead.jpg,nolink,25x25,Living);|14&amp;ref(Nation/Forest-Survival.jpg,nolink,25x25,Forest Survival);|
|~|&gt;|&gt;|&gt;|&gt;|&gt;|BGCOLOR(#F5F5F5):槍、投石器、皮盾を持つ射撃部隊。盾を持つ点は優秀|
</v>
      </c>
    </row>
    <row r="157" spans="1:36" x14ac:dyDescent="0.15">
      <c r="A157" t="str">
        <f t="shared" si="5"/>
        <v>-</v>
      </c>
      <c r="B157" t="s">
        <v>2908</v>
      </c>
      <c r="C157" t="s">
        <v>5523</v>
      </c>
      <c r="D157" t="s">
        <v>5556</v>
      </c>
      <c r="E157" t="s">
        <v>5555</v>
      </c>
      <c r="F157">
        <v>9</v>
      </c>
      <c r="G157">
        <v>6</v>
      </c>
      <c r="H157">
        <v>7</v>
      </c>
      <c r="I157" t="s">
        <v>5526</v>
      </c>
      <c r="L157" t="s">
        <v>5557</v>
      </c>
      <c r="N157" t="s">
        <v>5559</v>
      </c>
      <c r="P157" s="21">
        <v>1</v>
      </c>
      <c r="Z157" s="34">
        <v>10</v>
      </c>
      <c r="AE157" s="21" t="s">
        <v>5532</v>
      </c>
      <c r="AJ157" s="26" t="str">
        <f t="shared" si="6"/>
        <v xml:space="preserve">|BGCOLOR(#F5F5F5):Warrior|射手|&amp;ref(Nation/C_Gold.jpg,nolink,25x25,Gold);9&amp;ref(Nation/C_Resource.jpg,nolink,25x25,Resource);6&amp;ref(Nation/C_Recruitment.jpg,nolink,25x25,Recruitment Point);7|&amp;ref(Nation/R_Fort.jpg,nolink,25x25,Land Fortress);||&amp;ref(Nation/LivingLead.jpg,nolink,25x25,Living);|10&amp;ref(Nation/Forest-Survival.jpg,nolink,25x25,Forest Survival);|
|~|&gt;|&gt;|&gt;|&gt;|&gt;|BGCOLOR(#F5F5F5):槍、投石器、皮盾を持つ射撃部隊。こちらは最低限の防具を着用|
</v>
      </c>
    </row>
    <row r="158" spans="1:36" x14ac:dyDescent="0.15">
      <c r="A158" t="str">
        <f t="shared" si="5"/>
        <v>-</v>
      </c>
      <c r="B158" t="s">
        <v>2908</v>
      </c>
      <c r="C158" t="s">
        <v>5523</v>
      </c>
      <c r="D158" t="s">
        <v>5556</v>
      </c>
      <c r="E158" t="s">
        <v>5555</v>
      </c>
      <c r="F158">
        <v>9</v>
      </c>
      <c r="G158">
        <v>8</v>
      </c>
      <c r="H158">
        <v>7</v>
      </c>
      <c r="I158" t="s">
        <v>5526</v>
      </c>
      <c r="L158" t="s">
        <v>5560</v>
      </c>
      <c r="N158" t="s">
        <v>5561</v>
      </c>
      <c r="P158" s="21">
        <v>1</v>
      </c>
      <c r="Z158" s="34">
        <v>10</v>
      </c>
      <c r="AE158" s="21" t="s">
        <v>5532</v>
      </c>
      <c r="AJ158" s="26" t="str">
        <f t="shared" si="6"/>
        <v xml:space="preserve">|BGCOLOR(#F5F5F5):Warrior|歩兵|&amp;ref(Nation/C_Gold.jpg,nolink,25x25,Gold);9&amp;ref(Nation/C_Resource.jpg,nolink,25x25,Resource);8&amp;ref(Nation/C_Recruitment.jpg,nolink,25x25,Recruitment Point);7|&amp;ref(Nation/R_Fort.jpg,nolink,25x25,Land Fortress);||&amp;ref(Nation/LivingLead.jpg,nolink,25x25,Living);|10&amp;ref(Nation/Forest-Survival.jpg,nolink,25x25,Forest Survival);|
|~|&gt;|&gt;|&gt;|&gt;|&gt;|BGCOLOR(#F5F5F5):槍、投槍、皮盾を持つ歩兵。安価なわりに士気や技能は標準的|
</v>
      </c>
    </row>
    <row r="159" spans="1:36" x14ac:dyDescent="0.15">
      <c r="A159" t="str">
        <f t="shared" si="5"/>
        <v>-</v>
      </c>
      <c r="B159" t="s">
        <v>2908</v>
      </c>
      <c r="C159" t="s">
        <v>5523</v>
      </c>
      <c r="D159" t="s">
        <v>5556</v>
      </c>
      <c r="E159" t="s">
        <v>5555</v>
      </c>
      <c r="F159">
        <v>9</v>
      </c>
      <c r="G159">
        <v>14</v>
      </c>
      <c r="H159">
        <v>7</v>
      </c>
      <c r="I159" t="s">
        <v>5526</v>
      </c>
      <c r="L159" t="s">
        <v>5560</v>
      </c>
      <c r="N159" t="s">
        <v>5562</v>
      </c>
      <c r="P159" s="21">
        <v>1</v>
      </c>
      <c r="Z159" s="34">
        <v>8</v>
      </c>
      <c r="AE159" s="21" t="s">
        <v>5532</v>
      </c>
      <c r="AJ159" s="26" t="str">
        <f t="shared" si="6"/>
        <v xml:space="preserve">|BGCOLOR(#F5F5F5):Warrior|歩兵|&amp;ref(Nation/C_Gold.jpg,nolink,25x25,Gold);9&amp;ref(Nation/C_Resource.jpg,nolink,25x25,Resource);14&amp;ref(Nation/C_Recruitment.jpg,nolink,25x25,Recruitment Point);7|&amp;ref(Nation/R_Fort.jpg,nolink,25x25,Land Fortress);||&amp;ref(Nation/LivingLead.jpg,nolink,25x25,Living);|8&amp;ref(Nation/Forest-Survival.jpg,nolink,25x25,Forest Survival);|
|~|&gt;|&gt;|&gt;|&gt;|&gt;|BGCOLOR(#F5F5F5):鈍器、投槍、皮盾を持つ歩兵。下位に比べ防具も強化|
</v>
      </c>
    </row>
    <row r="160" spans="1:36" x14ac:dyDescent="0.15">
      <c r="A160" t="str">
        <f t="shared" si="5"/>
        <v>-</v>
      </c>
      <c r="B160" t="s">
        <v>2908</v>
      </c>
      <c r="C160" t="s">
        <v>5523</v>
      </c>
      <c r="D160" t="s">
        <v>5556</v>
      </c>
      <c r="E160" t="s">
        <v>5563</v>
      </c>
      <c r="F160">
        <v>18</v>
      </c>
      <c r="G160">
        <v>14</v>
      </c>
      <c r="H160">
        <v>21</v>
      </c>
      <c r="I160" t="s">
        <v>5526</v>
      </c>
      <c r="L160" t="s">
        <v>5564</v>
      </c>
      <c r="N160" t="s">
        <v>5565</v>
      </c>
      <c r="P160" s="21">
        <v>1</v>
      </c>
      <c r="Z160" s="34">
        <v>8</v>
      </c>
      <c r="AE160" s="21" t="s">
        <v>5532</v>
      </c>
      <c r="AJ160" s="26" t="str">
        <f t="shared" si="6"/>
        <v xml:space="preserve">|BGCOLOR(#F5F5F5):Feathered Warrior|旗手|&amp;ref(Nation/C_Gold.jpg,nolink,25x25,Gold);18&amp;ref(Nation/C_Resource.jpg,nolink,25x25,Resource);14&amp;ref(Nation/C_Recruitment.jpg,nolink,25x25,Recruitment Point);21|&amp;ref(Nation/R_Fort.jpg,nolink,25x25,Land Fortress);||&amp;ref(Nation/LivingLead.jpg,nolink,25x25,Living);|8&amp;ref(Nation/Forest-Survival.jpg,nolink,25x25,Forest Survival);|
|~|&gt;|&gt;|&gt;|&gt;|&gt;|BGCOLOR(#F5F5F5):所属部隊の士気を高める。割高だが戦力にもなる|
</v>
      </c>
    </row>
    <row r="161" spans="1:36" x14ac:dyDescent="0.15">
      <c r="A161" t="str">
        <f t="shared" si="5"/>
        <v>-</v>
      </c>
      <c r="B161" t="s">
        <v>2908</v>
      </c>
      <c r="C161" t="s">
        <v>5523</v>
      </c>
      <c r="D161" t="s">
        <v>5556</v>
      </c>
      <c r="E161" t="s">
        <v>5566</v>
      </c>
      <c r="F161">
        <v>12</v>
      </c>
      <c r="G161">
        <v>15</v>
      </c>
      <c r="H161">
        <v>14</v>
      </c>
      <c r="I161" t="s">
        <v>5526</v>
      </c>
      <c r="L161" t="s">
        <v>5560</v>
      </c>
      <c r="N161" t="s">
        <v>5569</v>
      </c>
      <c r="P161" s="21">
        <v>1</v>
      </c>
      <c r="Z161" s="34">
        <v>8</v>
      </c>
      <c r="AE161" s="21" t="s">
        <v>5532</v>
      </c>
      <c r="AJ161" s="26" t="str">
        <f t="shared" si="6"/>
        <v xml:space="preserve">|BGCOLOR(#F5F5F5):Moon Warrior|歩兵|&amp;ref(Nation/C_Gold.jpg,nolink,25x25,Gold);12&amp;ref(Nation/C_Resource.jpg,nolink,25x25,Resource);15&amp;ref(Nation/C_Recruitment.jpg,nolink,25x25,Recruitment Point);14|&amp;ref(Nation/R_Fort.jpg,nolink,25x25,Land Fortress);||&amp;ref(Nation/LivingLead.jpg,nolink,25x25,Living);|8&amp;ref(Nation/Forest-Survival.jpg,nolink,25x25,Forest Survival);|
|~|&gt;|&gt;|&gt;|&gt;|&gt;|BGCOLOR(#F5F5F5):刃付き鈍器を持つ歩兵。両手武器のため一撃が重い。暗視持ち|
</v>
      </c>
    </row>
    <row r="162" spans="1:36" x14ac:dyDescent="0.15">
      <c r="A162" t="str">
        <f t="shared" si="5"/>
        <v>-</v>
      </c>
      <c r="B162" t="s">
        <v>2908</v>
      </c>
      <c r="C162" t="s">
        <v>5523</v>
      </c>
      <c r="D162" t="s">
        <v>5556</v>
      </c>
      <c r="E162" t="s">
        <v>5567</v>
      </c>
      <c r="F162">
        <v>26</v>
      </c>
      <c r="G162">
        <v>4</v>
      </c>
      <c r="H162">
        <v>31</v>
      </c>
      <c r="I162" t="s">
        <v>5526</v>
      </c>
      <c r="K162" t="s">
        <v>5533</v>
      </c>
      <c r="L162" t="s">
        <v>5560</v>
      </c>
      <c r="M162" t="s">
        <v>6289</v>
      </c>
      <c r="N162" t="s">
        <v>5568</v>
      </c>
      <c r="P162" s="21">
        <v>1</v>
      </c>
      <c r="Z162" s="34">
        <v>14</v>
      </c>
      <c r="AE162" s="21" t="s">
        <v>5532</v>
      </c>
      <c r="AJ162" s="26" t="str">
        <f t="shared" si="6"/>
        <v xml:space="preserve">|BGCOLOR(#F5F5F5):Jaguar Warrior|歩兵&amp;ref(Nation/Sacred.jpg,nolink,25x25,Sacred);|&amp;ref(Nation/C_Gold.jpg,nolink,25x25,Gold);26&amp;ref(Nation/C_Resource.jpg,nolink,25x25,Resource);4&amp;ref(Nation/C_Recruitment.jpg,nolink,25x25,Recruitment Point);31|&amp;ref(Nation/R_Fort.jpg,nolink,25x25,Land Fortress);|&amp;ref(Spell/P_Holy.jpg,nolink,25x25,Temple Needed);|&amp;ref(Nation/LivingLead.jpg,nolink,25x25,Living);|14&amp;ref(Nation/Forest-Survival.jpg,nolink,25x25,Forest Survival);|
|~|&gt;|&gt;|&gt;|&gt;|&gt;|BGCOLOR(#F5F5F5):刃付き鈍器を持つ軽歩兵。倒されると半獣と化し戦い続ける|
</v>
      </c>
    </row>
    <row r="163" spans="1:36" x14ac:dyDescent="0.15">
      <c r="A163" t="str">
        <f t="shared" si="5"/>
        <v>-</v>
      </c>
      <c r="B163" t="s">
        <v>2908</v>
      </c>
      <c r="C163" t="s">
        <v>5523</v>
      </c>
      <c r="D163" t="s">
        <v>5556</v>
      </c>
      <c r="E163" t="s">
        <v>5570</v>
      </c>
      <c r="F163">
        <v>15</v>
      </c>
      <c r="G163">
        <v>3</v>
      </c>
      <c r="H163">
        <v>14</v>
      </c>
      <c r="I163" t="s">
        <v>5545</v>
      </c>
      <c r="K163" t="s">
        <v>5533</v>
      </c>
      <c r="L163" t="s">
        <v>5560</v>
      </c>
      <c r="M163" t="s">
        <v>6289</v>
      </c>
      <c r="N163" t="s">
        <v>5571</v>
      </c>
      <c r="P163" s="21">
        <v>1</v>
      </c>
      <c r="Z163" s="34">
        <v>14</v>
      </c>
      <c r="AE163" s="21" t="s">
        <v>5532</v>
      </c>
      <c r="AJ163" s="26" t="str">
        <f t="shared" si="6"/>
        <v xml:space="preserve">|BGCOLOR(#F5F5F5):Eagle Warrior|歩兵&amp;ref(Nation/Sacred.jpg,nolink,25x25,Sacred);|&amp;ref(Nation/C_Gold.jpg,nolink,25x25,Gold);15&amp;ref(Nation/C_Resource.jpg,nolink,25x25,Resource);3&amp;ref(Nation/C_Recruitment.jpg,nolink,25x25,Recruitment Point);14|&amp;ref(Nation/R_Capital.jpg,nolink,25x25,National Capital);|&amp;ref(Spell/P_Holy.jpg,nolink,25x25,Temple Needed);|&amp;ref(Nation/LivingLead.jpg,nolink,25x25,Living);|14&amp;ref(Nation/Forest-Survival.jpg,nolink,25x25,Forest Survival);|
|~|&gt;|&gt;|&gt;|&gt;|&gt;|BGCOLOR(#F5F5F5):軽突撃槍と短剣を持つ軽歩兵。祝福を受けると飛行能力を得る|
</v>
      </c>
    </row>
    <row r="164" spans="1:36" x14ac:dyDescent="0.15">
      <c r="A164" t="str">
        <f t="shared" si="5"/>
        <v>-</v>
      </c>
      <c r="B164" t="s">
        <v>2908</v>
      </c>
      <c r="C164" t="s">
        <v>5523</v>
      </c>
      <c r="D164" t="s">
        <v>5556</v>
      </c>
      <c r="E164" t="s">
        <v>5572</v>
      </c>
      <c r="F164">
        <v>18</v>
      </c>
      <c r="G164">
        <v>15</v>
      </c>
      <c r="H164">
        <v>18</v>
      </c>
      <c r="I164" t="s">
        <v>5545</v>
      </c>
      <c r="K164" t="s">
        <v>5533</v>
      </c>
      <c r="L164" t="s">
        <v>5560</v>
      </c>
      <c r="M164" t="s">
        <v>6289</v>
      </c>
      <c r="N164" t="s">
        <v>5573</v>
      </c>
      <c r="P164" s="21">
        <v>1</v>
      </c>
      <c r="Z164" s="34">
        <v>8</v>
      </c>
      <c r="AE164" s="21" t="s">
        <v>5532</v>
      </c>
      <c r="AJ164" s="26" t="str">
        <f t="shared" si="6"/>
        <v xml:space="preserve">|BGCOLOR(#F5F5F5):Sun Warrior|歩兵&amp;ref(Nation/Sacred.jpg,nolink,25x25,Sacred);|&amp;ref(Nation/C_Gold.jpg,nolink,25x25,Gold);18&amp;ref(Nation/C_Resource.jpg,nolink,25x25,Resource);15&amp;ref(Nation/C_Recruitment.jpg,nolink,25x25,Recruitment Point);18|&amp;ref(Nation/R_Capital.jpg,nolink,25x25,National Capital);|&amp;ref(Spell/P_Holy.jpg,nolink,25x25,Temple Needed);|&amp;ref(Nation/LivingLead.jpg,nolink,25x25,Living);|8&amp;ref(Nation/Forest-Survival.jpg,nolink,25x25,Forest Survival);|
|~|&gt;|&gt;|&gt;|&gt;|&gt;|BGCOLOR(#F5F5F5):斧、投槍、皮盾を持つ歩兵。若干の火炎耐性を備える|
</v>
      </c>
    </row>
    <row r="165" spans="1:36" x14ac:dyDescent="0.15">
      <c r="A165" t="str">
        <f t="shared" si="5"/>
        <v>EA Mictlan 兵士 E</v>
      </c>
      <c r="B165" t="s">
        <v>2908</v>
      </c>
      <c r="C165" t="s">
        <v>2922</v>
      </c>
      <c r="D165" t="s">
        <v>3169</v>
      </c>
      <c r="E165" t="s">
        <v>6301</v>
      </c>
      <c r="F165">
        <v>2</v>
      </c>
      <c r="G165">
        <v>2</v>
      </c>
      <c r="H165">
        <v>2</v>
      </c>
      <c r="I165" t="s">
        <v>6302</v>
      </c>
      <c r="L165" t="s">
        <v>6303</v>
      </c>
      <c r="N165" t="s">
        <v>6310</v>
      </c>
      <c r="P165" s="20">
        <v>1</v>
      </c>
      <c r="Z165" s="34">
        <v>10</v>
      </c>
      <c r="AJ165" s="26" t="str">
        <f t="shared" si="6"/>
        <v xml:space="preserve">|BGCOLOR(#F5F5F5):Slave|歩兵|&amp;ref(Nation/C_Gold.jpg,nolink,25x25,Gold);2&amp;ref(Nation/C_Resource.jpg,nolink,25x25,Resource);2&amp;ref(Nation/C_Recruitment.jpg,nolink,25x25,Recruitment Point);2|&amp;ref(Nation/Taskmaster.jpg,nolink,25x25,Capture Slaves (Free));||&amp;ref(Nation/LivingLead.jpg,nolink,25x25,Living);|10|
|~|&gt;|&gt;|&gt;|&gt;|&gt;|BGCOLOR(#F5F5F5):槍だけ持った奴隷。非常に弱いが遠慮なく使い捨てられる|
</v>
      </c>
    </row>
    <row r="166" spans="1:36" x14ac:dyDescent="0.15">
      <c r="A166" t="str">
        <f t="shared" si="5"/>
        <v>EA Abysia 指揮官 S</v>
      </c>
      <c r="B166" t="s">
        <v>2908</v>
      </c>
      <c r="C166" t="s">
        <v>5695</v>
      </c>
      <c r="D166" t="s">
        <v>5524</v>
      </c>
      <c r="E166" t="s">
        <v>5696</v>
      </c>
      <c r="F166">
        <v>70</v>
      </c>
      <c r="G166">
        <v>10</v>
      </c>
      <c r="H166">
        <v>1</v>
      </c>
      <c r="I166" t="s">
        <v>5526</v>
      </c>
      <c r="L166" t="s">
        <v>5697</v>
      </c>
      <c r="N166" t="s">
        <v>5698</v>
      </c>
      <c r="O166" s="24">
        <v>0</v>
      </c>
      <c r="P166" s="21">
        <v>0</v>
      </c>
      <c r="Q166" s="21">
        <v>0</v>
      </c>
      <c r="R166" s="30">
        <v>0</v>
      </c>
      <c r="Z166" s="34">
        <v>12</v>
      </c>
      <c r="AA166" s="21">
        <v>60</v>
      </c>
      <c r="AE166" s="21" t="s">
        <v>5699</v>
      </c>
      <c r="AJ166" s="26" t="str">
        <f t="shared" si="6"/>
        <v xml:space="preserve">|BGCOLOR(#F5F5F5):Slayer|暗殺者|&amp;ref(Nation/C_Gold.jpg,nolink,25x25,Gold);70&amp;ref(Nation/C_Resource.jpg,nolink,25x25,Resource);10&amp;ref(Nation/C_Command.jpg,nolink,25x25,Commander Point);1|&amp;ref(Nation/R_Fort.jpg,nolink,25x25,Land Fortress);|||12&amp;ref(Nation/Stealthy.jpg,nolink,25x25,Stealthy (60));&amp;ref(Nation/Wasteland-Survival.jpg,nolink,25x25,Wasteland Survival);|
|~|&gt;|&gt;|&gt;|&gt;|&gt;|BGCOLOR(#F5F5F5):毒の短剣を二本持つ暗殺者。斥候も兼ねるが少々割高|
</v>
      </c>
    </row>
    <row r="167" spans="1:36" x14ac:dyDescent="0.15">
      <c r="A167" t="str">
        <f t="shared" si="5"/>
        <v>-</v>
      </c>
      <c r="B167" t="s">
        <v>2908</v>
      </c>
      <c r="C167" t="s">
        <v>5695</v>
      </c>
      <c r="D167" t="s">
        <v>5524</v>
      </c>
      <c r="E167" t="s">
        <v>5700</v>
      </c>
      <c r="F167">
        <v>80</v>
      </c>
      <c r="G167">
        <v>38</v>
      </c>
      <c r="H167">
        <v>1</v>
      </c>
      <c r="I167" t="s">
        <v>5526</v>
      </c>
      <c r="L167" t="s">
        <v>5524</v>
      </c>
      <c r="N167" t="s">
        <v>5701</v>
      </c>
      <c r="O167" s="24">
        <v>3</v>
      </c>
      <c r="P167" s="21">
        <v>80</v>
      </c>
      <c r="Q167" s="21">
        <v>0</v>
      </c>
      <c r="R167" s="30">
        <v>0</v>
      </c>
      <c r="Z167" s="34">
        <v>10</v>
      </c>
      <c r="AE167" s="21" t="s">
        <v>5699</v>
      </c>
      <c r="AJ167" s="26" t="str">
        <f t="shared" si="6"/>
        <v xml:space="preserve">|BGCOLOR(#F5F5F5):Warlord|指揮官|&amp;ref(Nation/C_Gold.jpg,nolink,25x25,Gold);80&amp;ref(Nation/C_Resource.jpg,nolink,25x25,Resource);38&amp;ref(Nation/C_Command.jpg,nolink,25x25,Commander Point);1|&amp;ref(Nation/R_Fort.jpg,nolink,25x25,Land Fortress);||&amp;ref(Nation/Squad.jpg,nolink,25x25,Squad);3&amp;ref(Nation/LivingLead.jpg,nolink,25x25,Leadership);80|10&amp;ref(Nation/Wasteland-Survival.jpg,nolink,25x25,Wasteland Survival);|
|~|&gt;|&gt;|&gt;|&gt;|&gt;|BGCOLOR(#F5F5F5):標準的な指揮官。若干大型で身体能力も高め|
</v>
      </c>
    </row>
    <row r="168" spans="1:36" x14ac:dyDescent="0.15">
      <c r="A168" t="str">
        <f t="shared" si="5"/>
        <v>-</v>
      </c>
      <c r="B168" t="s">
        <v>2908</v>
      </c>
      <c r="C168" t="s">
        <v>5695</v>
      </c>
      <c r="D168" t="s">
        <v>5524</v>
      </c>
      <c r="E168" t="s">
        <v>5702</v>
      </c>
      <c r="F168">
        <v>45</v>
      </c>
      <c r="G168">
        <v>41</v>
      </c>
      <c r="H168">
        <v>1</v>
      </c>
      <c r="I168" t="s">
        <v>5526</v>
      </c>
      <c r="L168" t="s">
        <v>5524</v>
      </c>
      <c r="N168" t="s">
        <v>5703</v>
      </c>
      <c r="O168" s="24">
        <v>1</v>
      </c>
      <c r="P168" s="21">
        <v>10</v>
      </c>
      <c r="Q168" s="21">
        <v>10</v>
      </c>
      <c r="R168" s="30">
        <v>0</v>
      </c>
      <c r="U168" s="30">
        <v>3</v>
      </c>
      <c r="Z168" s="34">
        <v>10</v>
      </c>
      <c r="AE168" s="21" t="s">
        <v>5699</v>
      </c>
      <c r="AJ168" s="26" t="str">
        <f t="shared" si="6"/>
        <v xml:space="preserve">|BGCOLOR(#F5F5F5):Beast Trainer|指揮官|&amp;ref(Nation/C_Gold.jpg,nolink,25x25,Gold);45&amp;ref(Nation/C_Resource.jpg,nolink,25x25,Resource);41&amp;ref(Nation/C_Command.jpg,nolink,25x25,Commander Point);1|&amp;ref(Nation/R_Fort.jpg,nolink,25x25,Land Fortress);||&amp;ref(Nation/Squad.jpg,nolink,25x25,Squad);1&amp;ref(Nation/LivingLead.jpg,nolink,25x25,Leadership);10&amp;ref(Nation/MagicLead.jpg,nolink,25x25,Magic Leadership);10&amp;ref(Item/Beastmaster.jpg,nolink,25x25,Beastmaster (+3));|10&amp;ref(Nation/Wasteland-Survival.jpg,nolink,25x25,Wasteland Survival);|
|~|&gt;|&gt;|&gt;|&gt;|&gt;|BGCOLOR(#F5F5F5):動物担当の指揮官。魔法生物も少数連れられる|
</v>
      </c>
    </row>
    <row r="169" spans="1:36" x14ac:dyDescent="0.15">
      <c r="A169" t="str">
        <f t="shared" si="5"/>
        <v>-</v>
      </c>
      <c r="B169" t="s">
        <v>2908</v>
      </c>
      <c r="C169" t="s">
        <v>5695</v>
      </c>
      <c r="D169" t="s">
        <v>5524</v>
      </c>
      <c r="E169" t="s">
        <v>5704</v>
      </c>
      <c r="F169">
        <v>175</v>
      </c>
      <c r="G169">
        <v>1</v>
      </c>
      <c r="H169">
        <v>2</v>
      </c>
      <c r="I169" t="s">
        <v>5526</v>
      </c>
      <c r="J169" t="s">
        <v>5548</v>
      </c>
      <c r="K169" t="s">
        <v>5533</v>
      </c>
      <c r="L169" t="s">
        <v>5535</v>
      </c>
      <c r="M169" t="s">
        <v>6289</v>
      </c>
      <c r="N169" t="s">
        <v>5705</v>
      </c>
      <c r="O169" s="24">
        <v>2</v>
      </c>
      <c r="P169" s="21">
        <v>50</v>
      </c>
      <c r="Q169" s="21">
        <v>10</v>
      </c>
      <c r="R169" s="30">
        <v>0</v>
      </c>
      <c r="Z169" s="34">
        <v>14</v>
      </c>
      <c r="AE169" s="21" t="s">
        <v>5706</v>
      </c>
      <c r="AJ169" s="26" t="str">
        <f t="shared" si="6"/>
        <v xml:space="preserve">|BGCOLOR(#F5F5F5):Anathemant Salamander|聖職者&amp;ref(Nation/Sacred.jpg,nolink,25x25,Sacred);|&amp;ref(Nation/C_Gold.jpg,nolink,25x25,Gold);175&amp;ref(Nation/C_Resource.jpg,nolink,25x25,Resource);1&amp;ref(Nation/C_Command.jpg,nolink,25x25,Commander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Needed);|&amp;ref(Nation/Squad.jpg,nolink,25x25,Squad);2&amp;ref(Nation/LivingLead.jpg,nolink,25x25,Leadership);50&amp;ref(Nation/MagicLead.jpg,nolink,25x25,Magic Leadership);10|14&amp;ref(Nation/Wasteland-Survival.jpg,nolink,25x25,Wasteland Survival);|
|~|&gt;|&gt;|&gt;|&gt;|&gt;|BGCOLOR(#F5F5F5):レベル1の聖職者。火の魔法技能も持つ|
</v>
      </c>
    </row>
    <row r="170" spans="1:36" x14ac:dyDescent="0.15">
      <c r="A170" t="str">
        <f t="shared" si="5"/>
        <v>-</v>
      </c>
      <c r="B170" t="s">
        <v>2908</v>
      </c>
      <c r="C170" t="s">
        <v>5695</v>
      </c>
      <c r="D170" t="s">
        <v>5524</v>
      </c>
      <c r="E170" t="s">
        <v>5707</v>
      </c>
      <c r="F170">
        <v>260</v>
      </c>
      <c r="G170">
        <v>2</v>
      </c>
      <c r="H170">
        <v>4</v>
      </c>
      <c r="I170" t="s">
        <v>5526</v>
      </c>
      <c r="J170" t="s">
        <v>5533</v>
      </c>
      <c r="K170" t="s">
        <v>5533</v>
      </c>
      <c r="L170" t="s">
        <v>5535</v>
      </c>
      <c r="M170" t="s">
        <v>6289</v>
      </c>
      <c r="N170" t="s">
        <v>5716</v>
      </c>
      <c r="O170" s="24">
        <v>2</v>
      </c>
      <c r="P170" s="21">
        <v>55</v>
      </c>
      <c r="Q170" s="21">
        <v>20</v>
      </c>
      <c r="R170" s="30">
        <v>0</v>
      </c>
      <c r="Z170" s="34">
        <v>10</v>
      </c>
      <c r="AE170" s="21" t="s">
        <v>5699</v>
      </c>
      <c r="AJ170" s="26" t="str">
        <f t="shared" si="6"/>
        <v xml:space="preserve">|BGCOLOR(#F5F5F5):Anathemant Dragon|聖職者&amp;ref(Nation/Sacred.jpg,nolink,25x25,Sacred);|&amp;ref(Nation/C_Gold.jpg,nolink,25x25,Gold);260&amp;ref(Nation/C_Resource.jpg,nolink,25x25,Resource);2&amp;ref(Nation/C_Command.jpg,nolink,25x25,Commander Point);4|&amp;ref(Nation/R_Fort.jpg,nolink,25x25,Land Fortress);|&amp;ref(Spell/P_Research.jpg,nolink,25x25,Lab Needed);&amp;ref(Spell/P_Holy.jpg,nolink,25x25,Temple Needed);|&amp;ref(Nation/Squad.jpg,nolink,25x25,Squad);2&amp;ref(Nation/LivingLead.jpg,nolink,25x25,Leadership);55&amp;ref(Nation/MagicLead.jpg,nolink,25x25,Magic Leadership);20|10&amp;ref(Nation/Wasteland-Survival.jpg,nolink,25x25,Wasteland Survival);|
|~|&gt;|&gt;|&gt;|&gt;|&gt;|BGCOLOR(#F5F5F5):レベル2の聖職者。火、地の魔法技能も持つ|
</v>
      </c>
    </row>
    <row r="171" spans="1:36" x14ac:dyDescent="0.15">
      <c r="A171" t="str">
        <f t="shared" si="5"/>
        <v>-</v>
      </c>
      <c r="B171" t="s">
        <v>2908</v>
      </c>
      <c r="C171" t="s">
        <v>5695</v>
      </c>
      <c r="D171" t="s">
        <v>5524</v>
      </c>
      <c r="E171" t="s">
        <v>5708</v>
      </c>
      <c r="F171">
        <v>55</v>
      </c>
      <c r="G171">
        <v>1</v>
      </c>
      <c r="H171">
        <v>2</v>
      </c>
      <c r="I171" t="s">
        <v>5545</v>
      </c>
      <c r="J171" t="s">
        <v>5533</v>
      </c>
      <c r="L171" t="s">
        <v>5540</v>
      </c>
      <c r="N171" t="s">
        <v>5709</v>
      </c>
      <c r="O171" s="24">
        <v>1</v>
      </c>
      <c r="P171" s="21">
        <v>10</v>
      </c>
      <c r="Q171" s="21">
        <v>5</v>
      </c>
      <c r="R171" s="30">
        <v>5</v>
      </c>
      <c r="Z171" s="34">
        <v>14</v>
      </c>
      <c r="AE171" s="21" t="s">
        <v>5699</v>
      </c>
      <c r="AJ171" s="26" t="str">
        <f t="shared" si="6"/>
        <v xml:space="preserve">|BGCOLOR(#F5F5F5):Warlock Apprentice|魔術師|&amp;ref(Nation/C_Gold.jpg,nolink,25x25,Gold);55&amp;ref(Nation/C_Resource.jpg,nolink,25x25,Resource);1&amp;ref(Nation/C_Command.jpg,nolink,25x25,Commander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Leadership);5&amp;ref(Nation/UndeadLead.jpg,nolink,25x25,Undead Leadership);5|14&amp;ref(Nation/Wasteland-Survival.jpg,nolink,25x25,Wasteland Survival);|
|~|&gt;|&gt;|&gt;|&gt;|&gt;|BGCOLOR(#F5F5F5):血の魔法技能を持つ。奴隷集めが主な役目|
</v>
      </c>
    </row>
    <row r="172" spans="1:36" x14ac:dyDescent="0.15">
      <c r="A172" t="str">
        <f t="shared" si="5"/>
        <v>-</v>
      </c>
      <c r="B172" t="s">
        <v>2908</v>
      </c>
      <c r="C172" t="s">
        <v>5695</v>
      </c>
      <c r="D172" t="s">
        <v>5524</v>
      </c>
      <c r="E172" t="s">
        <v>5710</v>
      </c>
      <c r="F172">
        <v>135</v>
      </c>
      <c r="G172">
        <v>1</v>
      </c>
      <c r="H172">
        <v>2</v>
      </c>
      <c r="I172" t="s">
        <v>5545</v>
      </c>
      <c r="J172" t="s">
        <v>5533</v>
      </c>
      <c r="L172" t="s">
        <v>5540</v>
      </c>
      <c r="N172" t="s">
        <v>5711</v>
      </c>
      <c r="O172" s="24">
        <v>1</v>
      </c>
      <c r="P172" s="21" t="s">
        <v>5712</v>
      </c>
      <c r="Q172" s="21" t="s">
        <v>5542</v>
      </c>
      <c r="R172" s="30" t="s">
        <v>5712</v>
      </c>
      <c r="Z172" s="34">
        <v>12</v>
      </c>
      <c r="AE172" s="21" t="s">
        <v>5699</v>
      </c>
      <c r="AJ172" s="26" t="str">
        <f t="shared" si="6"/>
        <v xml:space="preserve">|BGCOLOR(#F5F5F5):Warlock|魔術師|&amp;ref(Nation/C_Gold.jpg,nolink,25x25,Gold);135&amp;ref(Nation/C_Resource.jpg,nolink,25x25,Resource);1&amp;ref(Nation/C_Command.jpg,nolink,25x25,Commander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Leadership);20+&amp;ref(Nation/UndeadLead.jpg,nolink,25x25,Undead Leadership);10+|12&amp;ref(Nation/Wasteland-Survival.jpg,nolink,25x25,Wasteland Survival);|
|~|&gt;|&gt;|&gt;|&gt;|&gt;|BGCOLOR(#F5F5F5):血、星などの魔法技能を持つ。異種交配に長ける|
</v>
      </c>
    </row>
    <row r="173" spans="1:36" x14ac:dyDescent="0.15">
      <c r="A173" t="str">
        <f t="shared" si="5"/>
        <v>-</v>
      </c>
      <c r="B173" t="s">
        <v>2908</v>
      </c>
      <c r="C173" t="s">
        <v>5695</v>
      </c>
      <c r="D173" t="s">
        <v>5524</v>
      </c>
      <c r="E173" t="s">
        <v>5713</v>
      </c>
      <c r="F173">
        <v>80</v>
      </c>
      <c r="G173">
        <v>14</v>
      </c>
      <c r="H173">
        <v>1</v>
      </c>
      <c r="I173" t="s">
        <v>5545</v>
      </c>
      <c r="L173" t="s">
        <v>5697</v>
      </c>
      <c r="N173" t="s">
        <v>5714</v>
      </c>
      <c r="O173" s="24">
        <v>0</v>
      </c>
      <c r="P173" s="21">
        <v>0</v>
      </c>
      <c r="Q173" s="21">
        <v>0</v>
      </c>
      <c r="R173" s="30">
        <v>0</v>
      </c>
      <c r="Z173" s="34">
        <v>20</v>
      </c>
      <c r="AA173" s="21">
        <v>60</v>
      </c>
      <c r="AB173" s="21" t="s">
        <v>5532</v>
      </c>
      <c r="AE173" s="21" t="s">
        <v>5699</v>
      </c>
      <c r="AJ173" s="26" t="str">
        <f t="shared" si="6"/>
        <v xml:space="preserve">|BGCOLOR(#F5F5F5):Demonbred|暗殺者|&amp;ref(Nation/C_Gold.jpg,nolink,25x25,Gold);80&amp;ref(Nation/C_Resource.jpg,nolink,25x25,Resource);14&amp;ref(Nation/C_Command.jpg,nolink,25x25,Commander Point);1|&amp;ref(Nation/R_Capital.jpg,nolink,25x25,National Capital);|||20&amp;ref(Nation/Stealthy.jpg,nolink,25x25,Stealthy (60));&amp;ref(Nation/Flying.jpg,nolink,25x25,Flying);&amp;ref(Nation/Wasteland-Survival.jpg,nolink,25x25,Wasteland Survival);|
|~|&gt;|&gt;|&gt;|&gt;|&gt;|BGCOLOR(#F5F5F5):飛行能力を持つ有能な暗殺者。包囲された要塞にさえ立ち入れる|
</v>
      </c>
    </row>
    <row r="174" spans="1:36" x14ac:dyDescent="0.15">
      <c r="A174" t="str">
        <f t="shared" si="5"/>
        <v>EA Abysia 指揮官 E</v>
      </c>
      <c r="B174" t="s">
        <v>2908</v>
      </c>
      <c r="C174" t="s">
        <v>5695</v>
      </c>
      <c r="D174" t="s">
        <v>5524</v>
      </c>
      <c r="E174" t="s">
        <v>5715</v>
      </c>
      <c r="F174">
        <v>435</v>
      </c>
      <c r="G174">
        <v>1</v>
      </c>
      <c r="H174">
        <v>4</v>
      </c>
      <c r="I174" t="s">
        <v>5545</v>
      </c>
      <c r="J174" t="s">
        <v>5533</v>
      </c>
      <c r="K174" t="s">
        <v>5533</v>
      </c>
      <c r="L174" t="s">
        <v>5535</v>
      </c>
      <c r="M174" t="s">
        <v>6289</v>
      </c>
      <c r="N174" t="s">
        <v>5717</v>
      </c>
      <c r="O174" s="24">
        <v>4</v>
      </c>
      <c r="P174" s="21" t="s">
        <v>5718</v>
      </c>
      <c r="Q174" s="21" t="s">
        <v>5719</v>
      </c>
      <c r="R174" s="30" t="s">
        <v>5543</v>
      </c>
      <c r="Z174" s="34">
        <v>14</v>
      </c>
      <c r="AE174" s="21" t="s">
        <v>5699</v>
      </c>
      <c r="AJ174" s="26" t="str">
        <f t="shared" si="6"/>
        <v xml:space="preserve">|BGCOLOR(#F5F5F5):Anointed of Rhuax|聖職者&amp;ref(Nation/Sacred.jpg,nolink,25x25,Sacred);|&amp;ref(Nation/C_Gold.jpg,nolink,25x25,Gold);435&amp;ref(Nation/C_Resource.jpg,nolink,25x25,Resource);1&amp;ref(Nation/C_Command.jpg,nolink,25x25,Commander Point);4|&amp;ref(Nation/R_Capital.jpg,nolink,25x25,National Capital);|&amp;ref(Spell/P_Research.jpg,nolink,25x25,Lab Needed);&amp;ref(Spell/P_Holy.jpg,nolink,25x25,Temple Needed);|&amp;ref(Nation/Squad.jpg,nolink,25x25,Squad);4&amp;ref(Nation/LivingLead.jpg,nolink,25x25,Leadership);140+&amp;ref(Nation/MagicLead.jpg,nolink,25x25,Magic Leadership);25+&amp;ref(Nation/UndeadLead.jpg,nolink,25x25,Undead Leadership);0+|14&amp;ref(Nation/Wasteland-Survival.jpg,nolink,25x25,Wasteland Survival);|
|~|&gt;|&gt;|&gt;|&gt;|&gt;|BGCOLOR(#F5F5F5):レベル3の聖職者。火、地などの魔法技能も持ち指揮も得意|
</v>
      </c>
    </row>
    <row r="175" spans="1:36" x14ac:dyDescent="0.15">
      <c r="A175" t="str">
        <f t="shared" si="5"/>
        <v>EA Abysia 兵士 S</v>
      </c>
      <c r="B175" t="s">
        <v>2908</v>
      </c>
      <c r="C175" t="s">
        <v>5695</v>
      </c>
      <c r="D175" t="s">
        <v>5556</v>
      </c>
      <c r="E175" t="s">
        <v>5720</v>
      </c>
      <c r="F175">
        <v>20</v>
      </c>
      <c r="G175">
        <v>26</v>
      </c>
      <c r="H175">
        <v>8</v>
      </c>
      <c r="I175" t="s">
        <v>5526</v>
      </c>
      <c r="L175" t="s">
        <v>5560</v>
      </c>
      <c r="N175" t="s">
        <v>5721</v>
      </c>
      <c r="P175" s="21">
        <v>1</v>
      </c>
      <c r="Z175" s="34">
        <v>8</v>
      </c>
      <c r="AE175" s="21" t="s">
        <v>5699</v>
      </c>
      <c r="AJ175" s="26" t="str">
        <f t="shared" si="6"/>
        <v xml:space="preserve">|BGCOLOR(#F5F5F5):Abysian Infantry|歩兵|&amp;ref(Nation/C_Gold.jpg,nolink,25x25,Gold);20&amp;ref(Nation/C_Resource.jpg,nolink,25x25,Resource);26&amp;ref(Nation/C_Recruitment.jpg,nolink,25x25,Recruitment Point);8|&amp;ref(Nation/R_Fort.jpg,nolink,25x25,Land Fortress);||&amp;ref(Nation/LivingLead.jpg,nolink,25x25,Living);|8&amp;ref(Nation/Wasteland-Survival.jpg,nolink,25x25,Wasteland Survival);|
|~|&gt;|&gt;|&gt;|&gt;|&gt;|BGCOLOR(#F5F5F5):戦斧を持つ重歩兵。一撃の威力に優れる|
</v>
      </c>
    </row>
    <row r="176" spans="1:36" x14ac:dyDescent="0.15">
      <c r="A176" t="str">
        <f t="shared" si="5"/>
        <v>-</v>
      </c>
      <c r="B176" t="s">
        <v>2908</v>
      </c>
      <c r="C176" t="s">
        <v>5695</v>
      </c>
      <c r="D176" t="s">
        <v>5556</v>
      </c>
      <c r="E176" t="s">
        <v>5720</v>
      </c>
      <c r="F176">
        <v>20</v>
      </c>
      <c r="G176">
        <v>26</v>
      </c>
      <c r="H176">
        <v>8</v>
      </c>
      <c r="I176" t="s">
        <v>5526</v>
      </c>
      <c r="L176" t="s">
        <v>5560</v>
      </c>
      <c r="N176" t="s">
        <v>5722</v>
      </c>
      <c r="P176" s="21">
        <v>1</v>
      </c>
      <c r="Z176" s="34">
        <v>8</v>
      </c>
      <c r="AE176" s="21" t="s">
        <v>5699</v>
      </c>
      <c r="AJ176" s="26" t="str">
        <f t="shared" si="6"/>
        <v xml:space="preserve">|BGCOLOR(#F5F5F5):Abysian Infantry|歩兵|&amp;ref(Nation/C_Gold.jpg,nolink,25x25,Gold);20&amp;ref(Nation/C_Resource.jpg,nolink,25x25,Resource);26&amp;ref(Nation/C_Recruitment.jpg,nolink,25x25,Recruitment Point);8|&amp;ref(Nation/R_Fort.jpg,nolink,25x25,Land Fortress);||&amp;ref(Nation/LivingLead.jpg,nolink,25x25,Living);|8&amp;ref(Nation/Wasteland-Survival.jpg,nolink,25x25,Wasteland Survival);|
|~|&gt;|&gt;|&gt;|&gt;|&gt;|BGCOLOR(#F5F5F5):連接棍を持つ重歩兵。盾を迂回しやすい二連撃|
</v>
      </c>
    </row>
    <row r="177" spans="1:36" x14ac:dyDescent="0.15">
      <c r="A177" t="str">
        <f t="shared" si="5"/>
        <v>-</v>
      </c>
      <c r="B177" t="s">
        <v>2908</v>
      </c>
      <c r="C177" t="s">
        <v>5695</v>
      </c>
      <c r="D177" t="s">
        <v>5556</v>
      </c>
      <c r="E177" t="s">
        <v>5720</v>
      </c>
      <c r="F177">
        <v>20</v>
      </c>
      <c r="G177">
        <v>27</v>
      </c>
      <c r="H177">
        <v>8</v>
      </c>
      <c r="I177" t="s">
        <v>5526</v>
      </c>
      <c r="L177" t="s">
        <v>5560</v>
      </c>
      <c r="N177" t="s">
        <v>5723</v>
      </c>
      <c r="P177" s="21">
        <v>1</v>
      </c>
      <c r="Z177" s="34">
        <v>8</v>
      </c>
      <c r="AE177" s="21" t="s">
        <v>5699</v>
      </c>
      <c r="AJ177" s="26" t="str">
        <f t="shared" si="6"/>
        <v xml:space="preserve">|BGCOLOR(#F5F5F5):Abysian Infantry|歩兵|&amp;ref(Nation/C_Gold.jpg,nolink,25x25,Gold);20&amp;ref(Nation/C_Resource.jpg,nolink,25x25,Resource);27&amp;ref(Nation/C_Recruitment.jpg,nolink,25x25,Recruitment Point);8|&amp;ref(Nation/R_Fort.jpg,nolink,25x25,Land Fortress);||&amp;ref(Nation/LivingLead.jpg,nolink,25x25,Living);|8&amp;ref(Nation/Wasteland-Survival.jpg,nolink,25x25,Wasteland Survival);|
|~|&gt;|&gt;|&gt;|&gt;|&gt;|BGCOLOR(#F5F5F5):斧と大盾を持つ重歩兵。攻撃力と防御力を両立する|
</v>
      </c>
    </row>
    <row r="178" spans="1:36" x14ac:dyDescent="0.15">
      <c r="A178" t="str">
        <f t="shared" si="5"/>
        <v>-</v>
      </c>
      <c r="B178" t="s">
        <v>2908</v>
      </c>
      <c r="C178" t="s">
        <v>5695</v>
      </c>
      <c r="D178" t="s">
        <v>5556</v>
      </c>
      <c r="E178" t="s">
        <v>5720</v>
      </c>
      <c r="F178">
        <v>20</v>
      </c>
      <c r="G178">
        <v>28</v>
      </c>
      <c r="H178">
        <v>8</v>
      </c>
      <c r="I178" t="s">
        <v>5526</v>
      </c>
      <c r="L178" t="s">
        <v>5560</v>
      </c>
      <c r="N178" t="s">
        <v>5724</v>
      </c>
      <c r="P178" s="21">
        <v>1</v>
      </c>
      <c r="Z178" s="34">
        <v>8</v>
      </c>
      <c r="AE178" s="21" t="s">
        <v>5699</v>
      </c>
      <c r="AJ178" s="26" t="str">
        <f t="shared" si="6"/>
        <v xml:space="preserve">|BGCOLOR(#F5F5F5):Abysian Infantry|歩兵|&amp;ref(Nation/C_Gold.jpg,nolink,25x25,Gold);20&amp;ref(Nation/C_Resource.jpg,nolink,25x25,Resource);28&amp;ref(Nation/C_Recruitment.jpg,nolink,25x25,Recruitment Point);8|&amp;ref(Nation/R_Fort.jpg,nolink,25x25,Land Fortress);||&amp;ref(Nation/LivingLead.jpg,nolink,25x25,Living);|8&amp;ref(Nation/Wasteland-Survival.jpg,nolink,25x25,Wasteland Survival);|
|~|&gt;|&gt;|&gt;|&gt;|&gt;|BGCOLOR(#F5F5F5):朝星棒と大盾を持つ重歩兵。盾持ちにも直撃を浴びせやすい|
</v>
      </c>
    </row>
    <row r="179" spans="1:36" x14ac:dyDescent="0.15">
      <c r="A179" t="str">
        <f t="shared" si="5"/>
        <v>-</v>
      </c>
      <c r="B179" t="s">
        <v>2908</v>
      </c>
      <c r="C179" t="s">
        <v>5695</v>
      </c>
      <c r="D179" t="s">
        <v>5556</v>
      </c>
      <c r="E179" t="s">
        <v>5725</v>
      </c>
      <c r="F179">
        <v>50</v>
      </c>
      <c r="G179">
        <v>1</v>
      </c>
      <c r="H179">
        <v>15</v>
      </c>
      <c r="I179" t="s">
        <v>5526</v>
      </c>
      <c r="L179" t="s">
        <v>5726</v>
      </c>
      <c r="N179" t="s">
        <v>5727</v>
      </c>
      <c r="P179" s="21">
        <v>1</v>
      </c>
      <c r="W179">
        <v>1</v>
      </c>
      <c r="Z179" s="34">
        <v>14</v>
      </c>
      <c r="AE179" s="21" t="s">
        <v>5699</v>
      </c>
      <c r="AJ179" s="26" t="str">
        <f t="shared" si="6"/>
        <v xml:space="preserve">|BGCOLOR(#F5F5F5):Salamander|魔獣|&amp;ref(Nation/C_Gold.jpg,nolink,25x25,Gold);50&amp;ref(Nation/C_Resource.jpg,nolink,25x25,Resource);1&amp;ref(Nation/C_Recruitment.jpg,nolink,25x25,Recruitment Point);15|&amp;ref(Nation/R_Fort.jpg,nolink,25x25,Land Fortress);||&amp;ref(Nation/LivingLead.jpg,nolink,25x25,Living);&amp;ref(Nation/Animal.jpg,nolink,25x25,Animal);|14&amp;ref(Nation/Wasteland-Survival.jpg,nolink,25x25,Wasteland Survival);|
|~|&gt;|&gt;|&gt;|&gt;|&gt;|BGCOLOR(#F5F5F5):炎で小範囲を焼き尽くす蜥蜴。息切れが早く脆さが目立つ|
</v>
      </c>
    </row>
    <row r="180" spans="1:36" x14ac:dyDescent="0.15">
      <c r="A180" t="str">
        <f t="shared" si="5"/>
        <v>-</v>
      </c>
      <c r="B180" t="s">
        <v>2908</v>
      </c>
      <c r="C180" t="s">
        <v>5695</v>
      </c>
      <c r="D180" t="s">
        <v>5556</v>
      </c>
      <c r="E180" t="s">
        <v>5728</v>
      </c>
      <c r="F180">
        <v>20</v>
      </c>
      <c r="G180">
        <v>5</v>
      </c>
      <c r="H180">
        <v>22</v>
      </c>
      <c r="I180" t="s">
        <v>5545</v>
      </c>
      <c r="L180" t="s">
        <v>5729</v>
      </c>
      <c r="N180" t="s">
        <v>5730</v>
      </c>
      <c r="R180" s="30">
        <v>1</v>
      </c>
      <c r="Z180" s="34">
        <v>20</v>
      </c>
      <c r="AA180" s="21">
        <v>40</v>
      </c>
      <c r="AB180" s="21" t="s">
        <v>5532</v>
      </c>
      <c r="AE180" s="21" t="s">
        <v>5699</v>
      </c>
      <c r="AJ180" s="26" t="str">
        <f t="shared" si="6"/>
        <v xml:space="preserve">|BGCOLOR(#F5F5F5):Misbred|飛行兵|&amp;ref(Nation/C_Gold.jpg,nolink,25x25,Gold);20&amp;ref(Nation/C_Resource.jpg,nolink,25x25,Resource);5&amp;ref(Nation/C_Recruitment.jpg,nolink,25x25,Recruitment Point);22|&amp;ref(Nation/R_Capital.jpg,nolink,25x25,National Capital);||&amp;ref(Nation/UndeadLead.jpg,nolink,25x25,Undead/Demon);|20&amp;ref(Nation/Stealthy.jpg,nolink,25x25,Stealthy (40));&amp;ref(Nation/Flying.jpg,nolink,25x25,Flying);&amp;ref(Nation/Wasteland-Survival.jpg,nolink,25x25,Wasteland Survival);|
|~|&gt;|&gt;|&gt;|&gt;|&gt;|BGCOLOR(#F5F5F5):戦斧を持つ軽歩兵。奇形の失敗作ゆえに障害持ちも多い|
</v>
      </c>
    </row>
    <row r="181" spans="1:36" x14ac:dyDescent="0.15">
      <c r="A181" t="str">
        <f t="shared" si="5"/>
        <v>EA Abysia 兵士 E</v>
      </c>
      <c r="B181" t="s">
        <v>2908</v>
      </c>
      <c r="C181" t="s">
        <v>5695</v>
      </c>
      <c r="D181" t="s">
        <v>5556</v>
      </c>
      <c r="E181" t="s">
        <v>5731</v>
      </c>
      <c r="F181">
        <v>70</v>
      </c>
      <c r="G181">
        <v>41</v>
      </c>
      <c r="H181">
        <v>13</v>
      </c>
      <c r="I181" t="s">
        <v>5545</v>
      </c>
      <c r="K181" t="s">
        <v>5533</v>
      </c>
      <c r="L181" t="s">
        <v>5560</v>
      </c>
      <c r="M181" t="s">
        <v>6289</v>
      </c>
      <c r="N181" t="s">
        <v>5732</v>
      </c>
      <c r="P181" s="21">
        <v>1</v>
      </c>
      <c r="Z181" s="34">
        <v>8</v>
      </c>
      <c r="AE181" s="21" t="s">
        <v>5699</v>
      </c>
      <c r="AJ181" s="26" t="str">
        <f t="shared" si="6"/>
        <v xml:space="preserve">|BGCOLOR(#F5F5F5):Burning One|歩兵&amp;ref(Nation/Sacred.jpg,nolink,25x25,Sacred);|&amp;ref(Nation/C_Gold.jpg,nolink,25x25,Gold);70&amp;ref(Nation/C_Resource.jpg,nolink,25x25,Resource);41&amp;ref(Nation/C_Recruitment.jpg,nolink,25x25,Recruitment Point);13|&amp;ref(Nation/R_Capital.jpg,nolink,25x25,National Capital);|&amp;ref(Spell/P_Holy.jpg,nolink,25x25,Temple Needed);|&amp;ref(Nation/LivingLead.jpg,nolink,25x25,Living);|8&amp;ref(Nation/Wasteland-Survival.jpg,nolink,25x25,Wasteland Survival);|
|~|&gt;|&gt;|&gt;|&gt;|&gt;|BGCOLOR(#F5F5F5):朝星棒二本を持つ狂戦士の重歩兵。炎を纏い暑い州で真価を発揮|
</v>
      </c>
    </row>
    <row r="182" spans="1:36" x14ac:dyDescent="0.15">
      <c r="A182" t="str">
        <f t="shared" si="5"/>
        <v>EA Caelum 指揮官 S</v>
      </c>
      <c r="B182" t="s">
        <v>2908</v>
      </c>
      <c r="C182" t="s">
        <v>5813</v>
      </c>
      <c r="D182" t="s">
        <v>5814</v>
      </c>
      <c r="E182" t="s">
        <v>5815</v>
      </c>
      <c r="F182">
        <v>25</v>
      </c>
      <c r="G182">
        <v>13</v>
      </c>
      <c r="H182">
        <v>1</v>
      </c>
      <c r="I182" t="s">
        <v>5816</v>
      </c>
      <c r="L182" t="s">
        <v>5817</v>
      </c>
      <c r="N182" t="s">
        <v>5818</v>
      </c>
      <c r="O182" s="24">
        <v>0</v>
      </c>
      <c r="P182" s="21">
        <v>0</v>
      </c>
      <c r="Q182" s="21">
        <v>0</v>
      </c>
      <c r="R182" s="30">
        <v>0</v>
      </c>
      <c r="Z182" s="34">
        <v>22</v>
      </c>
      <c r="AA182" s="21">
        <v>55</v>
      </c>
      <c r="AB182" s="21" t="s">
        <v>5819</v>
      </c>
      <c r="AC182" s="21" t="s">
        <v>5849</v>
      </c>
      <c r="AJ182" s="26" t="str">
        <f t="shared" si="6"/>
        <v xml:space="preserve">|BGCOLOR(#F5F5F5):Caelian Scout|斥候|&amp;ref(Nation/C_Gold.jpg,nolink,25x25,Gold);25&amp;ref(Nation/C_Resource.jpg,nolink,25x25,Resource);13&amp;ref(Nation/C_Command.jpg,nolink,25x25,Commander Point);1|&amp;ref(Nation/R_Fort.jpg,nolink,25x25,Land Fortress);|||22&amp;ref(Nation/Stealthy.jpg,nolink,25x25,Stealthy (55));&amp;ref(Nation/Flying.jpg,nolink,25x25,Flying);&amp;ref(Nation/Storm-Immunity.jpg,nolink,25x25,Storm Immunity);|
|~|&gt;|&gt;|&gt;|&gt;|&gt;|BGCOLOR(#F5F5F5):飛行する斥候。隠れるのも上手く非常に役立つ|
</v>
      </c>
    </row>
    <row r="183" spans="1:36" x14ac:dyDescent="0.15">
      <c r="A183" t="str">
        <f t="shared" si="5"/>
        <v>-</v>
      </c>
      <c r="B183" t="s">
        <v>2908</v>
      </c>
      <c r="C183" t="s">
        <v>5813</v>
      </c>
      <c r="D183" t="s">
        <v>5814</v>
      </c>
      <c r="E183" t="s">
        <v>5820</v>
      </c>
      <c r="F183">
        <v>75</v>
      </c>
      <c r="G183">
        <v>14</v>
      </c>
      <c r="H183">
        <v>1</v>
      </c>
      <c r="I183" t="s">
        <v>5816</v>
      </c>
      <c r="L183" t="s">
        <v>5814</v>
      </c>
      <c r="N183" t="s">
        <v>5821</v>
      </c>
      <c r="O183" s="24">
        <v>3</v>
      </c>
      <c r="P183" s="21">
        <v>80</v>
      </c>
      <c r="Q183" s="21">
        <v>0</v>
      </c>
      <c r="R183" s="30">
        <v>0</v>
      </c>
      <c r="Z183" s="34">
        <v>20</v>
      </c>
      <c r="AB183" s="21" t="s">
        <v>5819</v>
      </c>
      <c r="AC183" s="21" t="s">
        <v>5849</v>
      </c>
      <c r="AJ183" s="26" t="str">
        <f t="shared" si="6"/>
        <v xml:space="preserve">|BGCOLOR(#F5F5F5):Sastar|指揮官|&amp;ref(Nation/C_Gold.jpg,nolink,25x25,Gold);75&amp;ref(Nation/C_Resource.jpg,nolink,25x25,Resource);14&amp;ref(Nation/C_Command.jpg,nolink,25x25,Commander Point);1|&amp;ref(Nation/R_Fort.jpg,nolink,25x25,Land Fortress);||&amp;ref(Nation/Squad.jpg,nolink,25x25,Squad);3&amp;ref(Nation/LivingLead.jpg,nolink,25x25,Leadership);80|20&amp;ref(Nation/Flying.jpg,nolink,25x25,Flying);&amp;ref(Nation/Storm-Immunity.jpg,nolink,25x25,Storm Immunity);|
|~|&gt;|&gt;|&gt;|&gt;|&gt;|BGCOLOR(#F5F5F5):標準的な指揮官。Spire Hornのため嵐に強い|
</v>
      </c>
    </row>
    <row r="184" spans="1:36" x14ac:dyDescent="0.15">
      <c r="A184" t="str">
        <f t="shared" si="5"/>
        <v>-</v>
      </c>
      <c r="B184" t="s">
        <v>2908</v>
      </c>
      <c r="C184" t="s">
        <v>5813</v>
      </c>
      <c r="D184" t="s">
        <v>5814</v>
      </c>
      <c r="E184" t="s">
        <v>5822</v>
      </c>
      <c r="F184">
        <v>45</v>
      </c>
      <c r="G184">
        <v>1</v>
      </c>
      <c r="H184">
        <v>2</v>
      </c>
      <c r="I184" t="s">
        <v>5816</v>
      </c>
      <c r="J184" t="s">
        <v>5823</v>
      </c>
      <c r="L184" t="s">
        <v>5824</v>
      </c>
      <c r="N184" t="s">
        <v>5825</v>
      </c>
      <c r="O184" s="24">
        <v>1</v>
      </c>
      <c r="P184" s="21">
        <v>10</v>
      </c>
      <c r="Q184" s="21">
        <v>5</v>
      </c>
      <c r="R184" s="30">
        <v>0</v>
      </c>
      <c r="Z184" s="34">
        <v>22</v>
      </c>
      <c r="AB184" s="21" t="s">
        <v>5819</v>
      </c>
      <c r="AC184" s="21" t="s">
        <v>5849</v>
      </c>
      <c r="AJ184" s="26" t="str">
        <f t="shared" si="6"/>
        <v xml:space="preserve">|BGCOLOR(#F5F5F5):Spire Horn Seraph|魔術師|&amp;ref(Nation/C_Gold.jpg,nolink,25x25,Gold);45&amp;ref(Nation/C_Resource.jpg,nolink,25x25,Resource);1&amp;ref(Nation/C_Command.jpg,nolink,25x25,Commander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Leadership);5|22&amp;ref(Nation/Flying.jpg,nolink,25x25,Flying);&amp;ref(Nation/Storm-Immunity.jpg,nolink,25x25,Storm Immunity);|
|~|&gt;|&gt;|&gt;|&gt;|&gt;|BGCOLOR(#F5F5F5):風の魔法技能を持つ。嵐の力を借りれば侮り難い戦力にも|
</v>
      </c>
    </row>
    <row r="185" spans="1:36" x14ac:dyDescent="0.15">
      <c r="A185" t="str">
        <f t="shared" si="5"/>
        <v>-</v>
      </c>
      <c r="B185" t="s">
        <v>2908</v>
      </c>
      <c r="C185" t="s">
        <v>5813</v>
      </c>
      <c r="D185" t="s">
        <v>5814</v>
      </c>
      <c r="E185" t="s">
        <v>5826</v>
      </c>
      <c r="F185">
        <v>110</v>
      </c>
      <c r="G185">
        <v>2</v>
      </c>
      <c r="H185">
        <v>2</v>
      </c>
      <c r="I185" t="s">
        <v>5816</v>
      </c>
      <c r="J185" t="s">
        <v>5827</v>
      </c>
      <c r="K185" t="s">
        <v>5827</v>
      </c>
      <c r="L185" t="s">
        <v>5828</v>
      </c>
      <c r="M185" t="s">
        <v>6289</v>
      </c>
      <c r="N185" t="s">
        <v>5829</v>
      </c>
      <c r="O185" s="24">
        <v>2</v>
      </c>
      <c r="P185" s="21">
        <v>45</v>
      </c>
      <c r="Q185" s="21">
        <v>5</v>
      </c>
      <c r="R185" s="30">
        <v>0</v>
      </c>
      <c r="Z185" s="34">
        <v>22</v>
      </c>
      <c r="AA185" s="21">
        <v>65</v>
      </c>
      <c r="AB185" s="21" t="s">
        <v>5819</v>
      </c>
      <c r="AJ185" s="26" t="str">
        <f t="shared" si="6"/>
        <v xml:space="preserve">|BGCOLOR(#F5F5F5):Airya Seraphine|聖職者&amp;ref(Nation/Sacred.jpg,nolink,25x25,Sacred);|&amp;ref(Nation/C_Gold.jpg,nolink,25x25,Gold);110&amp;ref(Nation/C_Resource.jpg,nolink,25x25,Resource);2&amp;ref(Nation/C_Command.jpg,nolink,25x25,Commander Point);2|&amp;ref(Nation/R_Fort.jpg,nolink,25x25,Land Fortress);|&amp;ref(Spell/P_Research.jpg,nolink,25x25,Lab Needed);&amp;ref(Spell/P_Holy.jpg,nolink,25x25,Temple Needed);|&amp;ref(Nation/Squad.jpg,nolink,25x25,Squad);2&amp;ref(Nation/LivingLead.jpg,nolink,25x25,Leadership);45&amp;ref(Nation/MagicLead.jpg,nolink,25x25,Magic Leadership);5|22&amp;ref(Nation/Stealthy.jpg,nolink,25x25,Stealthy (65));&amp;ref(Nation/Flying.jpg,nolink,25x25,Flying);|
|~|&gt;|&gt;|&gt;|&gt;|&gt;|BGCOLOR(#F5F5F5):レベル2の聖職者。火の魔法技能も持つ。潜伏も可能|
</v>
      </c>
    </row>
    <row r="186" spans="1:36" x14ac:dyDescent="0.15">
      <c r="A186" t="str">
        <f t="shared" si="5"/>
        <v>-</v>
      </c>
      <c r="B186" t="s">
        <v>2908</v>
      </c>
      <c r="C186" t="s">
        <v>5813</v>
      </c>
      <c r="D186" t="s">
        <v>5814</v>
      </c>
      <c r="E186" t="s">
        <v>5830</v>
      </c>
      <c r="F186">
        <v>125</v>
      </c>
      <c r="G186">
        <v>2</v>
      </c>
      <c r="H186">
        <v>2</v>
      </c>
      <c r="I186" t="s">
        <v>5816</v>
      </c>
      <c r="J186" t="s">
        <v>6030</v>
      </c>
      <c r="L186" t="s">
        <v>5824</v>
      </c>
      <c r="N186" t="s">
        <v>5831</v>
      </c>
      <c r="O186" s="24">
        <v>1</v>
      </c>
      <c r="P186" s="21">
        <v>10</v>
      </c>
      <c r="Q186" s="21">
        <v>15</v>
      </c>
      <c r="R186" s="30">
        <v>0</v>
      </c>
      <c r="Z186" s="34">
        <v>22</v>
      </c>
      <c r="AB186" s="21" t="s">
        <v>5819</v>
      </c>
      <c r="AJ186" s="26" t="str">
        <f t="shared" si="6"/>
        <v xml:space="preserve">|BGCOLOR(#F5F5F5):Airya Seraph|魔術師|&amp;ref(Nation/C_Gold.jpg,nolink,25x25,Gold);125&amp;ref(Nation/C_Resource.jpg,nolink,25x25,Resource);2&amp;ref(Nation/C_Command.jpg,nolink,25x25,Commander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Leadership);15|22&amp;ref(Nation/Flying.jpg,nolink,25x25,Flying);|
|~|&gt;|&gt;|&gt;|&gt;|&gt;|BGCOLOR(#F5F5F5):風と水の魔法技能を持つ。安定した実力|
</v>
      </c>
    </row>
    <row r="187" spans="1:36" x14ac:dyDescent="0.15">
      <c r="A187" t="str">
        <f t="shared" si="5"/>
        <v>-</v>
      </c>
      <c r="B187" t="s">
        <v>2908</v>
      </c>
      <c r="C187" t="s">
        <v>5813</v>
      </c>
      <c r="D187" t="s">
        <v>5814</v>
      </c>
      <c r="E187" t="s">
        <v>5832</v>
      </c>
      <c r="F187">
        <v>115</v>
      </c>
      <c r="G187">
        <v>3</v>
      </c>
      <c r="H187">
        <v>2</v>
      </c>
      <c r="I187" t="s">
        <v>5816</v>
      </c>
      <c r="J187" t="s">
        <v>6031</v>
      </c>
      <c r="L187" t="s">
        <v>5824</v>
      </c>
      <c r="N187" t="s">
        <v>5833</v>
      </c>
      <c r="O187" s="24">
        <v>1</v>
      </c>
      <c r="P187" s="21">
        <v>10</v>
      </c>
      <c r="Q187" s="21" t="s">
        <v>5834</v>
      </c>
      <c r="R187" s="30" t="s">
        <v>5835</v>
      </c>
      <c r="Z187" s="34">
        <v>22</v>
      </c>
      <c r="AB187" s="21" t="s">
        <v>5819</v>
      </c>
      <c r="AJ187" s="26" t="str">
        <f t="shared" si="6"/>
        <v xml:space="preserve">|BGCOLOR(#F5F5F5):Harab Seraph|魔術師|&amp;ref(Nation/C_Gold.jpg,nolink,25x25,Gold);115&amp;ref(Nation/C_Resource.jpg,nolink,25x25,Resource);3&amp;ref(Nation/C_Command.jpg,nolink,25x25,Commander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Leadership);30+|22&amp;ref(Nation/Flying.jpg,nolink,25x25,Flying);|
|~|&gt;|&gt;|&gt;|&gt;|&gt;|BGCOLOR(#F5F5F5):風と死などの魔法技能を持つ。死魔法は彼らしか持たない|
</v>
      </c>
    </row>
    <row r="188" spans="1:36" x14ac:dyDescent="0.15">
      <c r="A188" t="str">
        <f t="shared" si="5"/>
        <v>-</v>
      </c>
      <c r="B188" t="s">
        <v>2908</v>
      </c>
      <c r="C188" t="s">
        <v>5813</v>
      </c>
      <c r="D188" t="s">
        <v>5814</v>
      </c>
      <c r="E188" t="s">
        <v>5836</v>
      </c>
      <c r="F188">
        <v>395</v>
      </c>
      <c r="G188">
        <v>25</v>
      </c>
      <c r="H188">
        <v>4</v>
      </c>
      <c r="I188" t="s">
        <v>5837</v>
      </c>
      <c r="J188" t="s">
        <v>5827</v>
      </c>
      <c r="K188" t="s">
        <v>5827</v>
      </c>
      <c r="L188" t="s">
        <v>5828</v>
      </c>
      <c r="M188" t="s">
        <v>6289</v>
      </c>
      <c r="N188" t="s">
        <v>5838</v>
      </c>
      <c r="O188" s="24">
        <v>3</v>
      </c>
      <c r="P188" s="21" t="s">
        <v>5840</v>
      </c>
      <c r="Q188" s="21" t="s">
        <v>5839</v>
      </c>
      <c r="R188" s="30">
        <v>0</v>
      </c>
      <c r="Z188" s="34">
        <v>20</v>
      </c>
      <c r="AB188" s="21" t="s">
        <v>5819</v>
      </c>
      <c r="AC188" s="21" t="s">
        <v>5849</v>
      </c>
      <c r="AJ188" s="26" t="str">
        <f t="shared" si="6"/>
        <v xml:space="preserve">|BGCOLOR(#F5F5F5):Eagle King|聖職者&amp;ref(Nation/Sacred.jpg,nolink,25x25,Sacred);|&amp;ref(Nation/C_Gold.jpg,nolink,25x25,Gold);395&amp;ref(Nation/C_Resource.jpg,nolink,25x25,Resource);25&amp;ref(Nation/C_Command.jpg,nolink,25x25,Commander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Leadership);40+|20&amp;ref(Nation/Flying.jpg,nolink,25x25,Flying);&amp;ref(Nation/Storm-Immunity.jpg,nolink,25x25,Storm Immunity);|
|~|&gt;|&gt;|&gt;|&gt;|&gt;|BGCOLOR(#F5F5F5):レベル2の聖職者。風、水、地などの魔法技能も持ち指揮もできる|
</v>
      </c>
    </row>
    <row r="189" spans="1:36" x14ac:dyDescent="0.15">
      <c r="A189" t="str">
        <f t="shared" si="5"/>
        <v>EA Caelum 指揮官 E</v>
      </c>
      <c r="B189" t="s">
        <v>2908</v>
      </c>
      <c r="C189" t="s">
        <v>5813</v>
      </c>
      <c r="D189" t="s">
        <v>5814</v>
      </c>
      <c r="E189" t="s">
        <v>5841</v>
      </c>
      <c r="F189">
        <v>65</v>
      </c>
      <c r="G189">
        <v>12</v>
      </c>
      <c r="H189">
        <v>1</v>
      </c>
      <c r="I189" t="s">
        <v>5837</v>
      </c>
      <c r="L189" t="s">
        <v>5814</v>
      </c>
      <c r="N189" t="s">
        <v>5842</v>
      </c>
      <c r="O189" s="24">
        <v>2</v>
      </c>
      <c r="P189" s="21">
        <v>40</v>
      </c>
      <c r="Q189" s="21">
        <v>0</v>
      </c>
      <c r="R189" s="30">
        <v>0</v>
      </c>
      <c r="Z189" s="34">
        <v>20</v>
      </c>
      <c r="AA189" s="21">
        <v>40</v>
      </c>
      <c r="AB189" s="21" t="s">
        <v>5843</v>
      </c>
      <c r="AJ189" s="26" t="str">
        <f t="shared" si="6"/>
        <v xml:space="preserve">|BGCOLOR(#F5F5F5):Mairya Ahu|指揮官|&amp;ref(Nation/C_Gold.jpg,nolink,25x25,Gold);65&amp;ref(Nation/C_Resource.jpg,nolink,25x25,Resource);12&amp;ref(Nation/C_Command.jpg,nolink,25x25,Commander Point);1|&amp;ref(Nation/R_Capital.jpg,nolink,25x25,National Capital);||&amp;ref(Nation/Squad.jpg,nolink,25x25,Squad);2&amp;ref(Nation/LivingLead.jpg,nolink,25x25,Leadership);40|20&amp;ref(Nation/Stealthy.jpg,nolink,25x25,Stealthy (40));&amp;ref(Nation/Flying.jpg,nolink,25x25,Flying);|
|~|&gt;|&gt;|&gt;|&gt;|&gt;|BGCOLOR(#F5F5F5):略奪担当の指揮官。上手くはないが潜伏も可能|
</v>
      </c>
    </row>
    <row r="190" spans="1:36" x14ac:dyDescent="0.15">
      <c r="A190" t="str">
        <f t="shared" si="5"/>
        <v>EA Caelum 兵士 S</v>
      </c>
      <c r="B190" t="s">
        <v>2908</v>
      </c>
      <c r="C190" t="s">
        <v>5813</v>
      </c>
      <c r="D190" t="s">
        <v>5881</v>
      </c>
      <c r="E190" t="s">
        <v>5844</v>
      </c>
      <c r="F190">
        <v>8</v>
      </c>
      <c r="G190">
        <v>5</v>
      </c>
      <c r="H190">
        <v>5</v>
      </c>
      <c r="I190" t="s">
        <v>5816</v>
      </c>
      <c r="L190" t="s">
        <v>5845</v>
      </c>
      <c r="N190" t="s">
        <v>5846</v>
      </c>
      <c r="P190" s="21">
        <v>1</v>
      </c>
      <c r="Z190" s="34">
        <v>16</v>
      </c>
      <c r="AB190" s="21" t="s">
        <v>5843</v>
      </c>
      <c r="AJ190" s="26" t="str">
        <f t="shared" si="6"/>
        <v xml:space="preserve">|BGCOLOR(#F5F5F5):Spire Horn Militia|飛行兵|&amp;ref(Nation/C_Gold.jpg,nolink,25x25,Gold);8&amp;ref(Nation/C_Resource.jpg,nolink,25x25,Resource);5&amp;ref(Nation/C_Recruitment.jpg,nolink,25x25,Recruitment Point);5|&amp;ref(Nation/R_Fort.jpg,nolink,25x25,Land Fortress);||&amp;ref(Nation/LivingLead.jpg,nolink,25x25,Living);|16&amp;ref(Nation/Flying.jpg,nolink,25x25,Flying);|
|~|&gt;|&gt;|&gt;|&gt;|&gt;|BGCOLOR(#F5F5F5):氷の槍を持つ民兵。Spire Horn特有の嵐耐性は持たない|
</v>
      </c>
    </row>
    <row r="191" spans="1:36" x14ac:dyDescent="0.15">
      <c r="A191" t="str">
        <f t="shared" si="5"/>
        <v>-</v>
      </c>
      <c r="B191" t="s">
        <v>2908</v>
      </c>
      <c r="C191" t="s">
        <v>5813</v>
      </c>
      <c r="D191" t="s">
        <v>5881</v>
      </c>
      <c r="E191" t="s">
        <v>5847</v>
      </c>
      <c r="F191">
        <v>10</v>
      </c>
      <c r="G191">
        <v>7</v>
      </c>
      <c r="H191">
        <v>9</v>
      </c>
      <c r="I191" t="s">
        <v>5816</v>
      </c>
      <c r="L191" t="s">
        <v>5845</v>
      </c>
      <c r="N191" t="s">
        <v>5863</v>
      </c>
      <c r="P191" s="21">
        <v>1</v>
      </c>
      <c r="Z191" s="34">
        <v>20</v>
      </c>
      <c r="AB191" s="21" t="s">
        <v>5819</v>
      </c>
      <c r="AC191" s="21" t="s">
        <v>5849</v>
      </c>
      <c r="AJ191" s="26" t="str">
        <f t="shared" si="6"/>
        <v xml:space="preserve">|BGCOLOR(#F5F5F5):Spire Horn Warrior|飛行兵|&amp;ref(Nation/C_Gold.jpg,nolink,25x25,Gold);10&amp;ref(Nation/C_Resource.jpg,nolink,25x25,Resource);7&amp;ref(Nation/C_Recruitment.jpg,nolink,25x25,Recruitment Point);9|&amp;ref(Nation/R_Fort.jpg,nolink,25x25,Land Fortress);||&amp;ref(Nation/LivingLead.jpg,nolink,25x25,Living);|20&amp;ref(Nation/Flying.jpg,nolink,25x25,Flying);&amp;ref(Nation/Storm-Immunity.jpg,nolink,25x25,Storm Immunity);|
|~|&gt;|&gt;|&gt;|&gt;|&gt;|BGCOLOR(#F5F5F5):氷の突撃槍と盾を持つ軽戦士。最初の一撃の重さは侮れない|
</v>
      </c>
    </row>
    <row r="192" spans="1:36" x14ac:dyDescent="0.15">
      <c r="A192" t="str">
        <f t="shared" si="5"/>
        <v>-</v>
      </c>
      <c r="B192" t="s">
        <v>2908</v>
      </c>
      <c r="C192" t="s">
        <v>5813</v>
      </c>
      <c r="D192" t="s">
        <v>5881</v>
      </c>
      <c r="E192" t="s">
        <v>5850</v>
      </c>
      <c r="F192">
        <v>10</v>
      </c>
      <c r="G192">
        <v>6</v>
      </c>
      <c r="H192">
        <v>9</v>
      </c>
      <c r="I192" t="s">
        <v>5816</v>
      </c>
      <c r="L192" t="s">
        <v>5851</v>
      </c>
      <c r="N192" t="s">
        <v>5852</v>
      </c>
      <c r="P192" s="21">
        <v>1</v>
      </c>
      <c r="Z192" s="34">
        <v>20</v>
      </c>
      <c r="AB192" s="21" t="s">
        <v>5819</v>
      </c>
      <c r="AC192" s="21" t="s">
        <v>5849</v>
      </c>
      <c r="AJ192" s="26" t="str">
        <f t="shared" si="6"/>
        <v xml:space="preserve">|BGCOLOR(#F5F5F5):Spire Horn Archer|射手|&amp;ref(Nation/C_Gold.jpg,nolink,25x25,Gold);10&amp;ref(Nation/C_Resource.jpg,nolink,25x25,Resource);6&amp;ref(Nation/C_Recruitment.jpg,nolink,25x25,Recruitment Point);9|&amp;ref(Nation/R_Fort.jpg,nolink,25x25,Land Fortress);||&amp;ref(Nation/LivingLead.jpg,nolink,25x25,Living);|20&amp;ref(Nation/Flying.jpg,nolink,25x25,Flying);&amp;ref(Nation/Storm-Immunity.jpg,nolink,25x25,Storm Immunity);|
|~|&gt;|&gt;|&gt;|&gt;|&gt;|BGCOLOR(#F5F5F5):非常に腕の良い弓兵。嵐でも精度は落ちないが矢は落とされる|
</v>
      </c>
    </row>
    <row r="193" spans="1:36" x14ac:dyDescent="0.15">
      <c r="A193" t="str">
        <f t="shared" si="5"/>
        <v>-</v>
      </c>
      <c r="B193" t="s">
        <v>2908</v>
      </c>
      <c r="C193" t="s">
        <v>5813</v>
      </c>
      <c r="D193" t="s">
        <v>5881</v>
      </c>
      <c r="E193" t="s">
        <v>5853</v>
      </c>
      <c r="F193">
        <v>15</v>
      </c>
      <c r="G193">
        <v>12</v>
      </c>
      <c r="H193">
        <v>21</v>
      </c>
      <c r="I193" t="s">
        <v>5816</v>
      </c>
      <c r="L193" t="s">
        <v>5845</v>
      </c>
      <c r="N193" t="s">
        <v>5862</v>
      </c>
      <c r="P193" s="21">
        <v>1</v>
      </c>
      <c r="Z193" s="34">
        <v>18</v>
      </c>
      <c r="AB193" s="21" t="s">
        <v>5819</v>
      </c>
      <c r="AC193" s="21" t="s">
        <v>5854</v>
      </c>
      <c r="AJ193" s="26" t="str">
        <f t="shared" si="6"/>
        <v xml:space="preserve">|BGCOLOR(#F5F5F5):Tempest Warrior|飛行兵|&amp;ref(Nation/C_Gold.jpg,nolink,25x25,Gold);15&amp;ref(Nation/C_Resource.jpg,nolink,25x25,Resource);12&amp;ref(Nation/C_Recruitment.jpg,nolink,25x25,Recruitment Point);21|&amp;ref(Nation/R_Fort.jpg,nolink,25x25,Land Fortress);||&amp;ref(Nation/LivingLead.jpg,nolink,25x25,Living);|18&amp;ref(Nation/Flying.jpg,nolink,25x25,Flying);&amp;ref(Nation/Storm-Immunity.jpg,nolink,25x25,Storm Immunity);|
|~|&gt;|&gt;|&gt;|&gt;|&gt;|BGCOLOR(#F5F5F5):氷の突撃槍と盾を持つ戦士。電撃耐性が他より高め|
</v>
      </c>
    </row>
    <row r="194" spans="1:36" x14ac:dyDescent="0.15">
      <c r="A194" t="str">
        <f t="shared" si="5"/>
        <v>-</v>
      </c>
      <c r="B194" t="s">
        <v>2908</v>
      </c>
      <c r="C194" t="s">
        <v>5813</v>
      </c>
      <c r="D194" t="s">
        <v>5881</v>
      </c>
      <c r="E194" t="s">
        <v>5855</v>
      </c>
      <c r="F194">
        <v>10</v>
      </c>
      <c r="G194">
        <v>11</v>
      </c>
      <c r="H194">
        <v>9</v>
      </c>
      <c r="I194" t="s">
        <v>5816</v>
      </c>
      <c r="L194" t="s">
        <v>5845</v>
      </c>
      <c r="N194" t="s">
        <v>5861</v>
      </c>
      <c r="P194" s="21">
        <v>1</v>
      </c>
      <c r="Z194" s="34">
        <v>20</v>
      </c>
      <c r="AB194" s="21" t="s">
        <v>5819</v>
      </c>
      <c r="AJ194" s="26" t="str">
        <f t="shared" si="6"/>
        <v xml:space="preserve">|BGCOLOR(#F5F5F5):Airya Light Infantry|飛行兵|&amp;ref(Nation/C_Gold.jpg,nolink,25x25,Gold);10&amp;ref(Nation/C_Resource.jpg,nolink,25x25,Resource);11&amp;ref(Nation/C_Recruitment.jpg,nolink,25x25,Recruitment Point);9|&amp;ref(Nation/R_Fort.jpg,nolink,25x25,Land Fortress);||&amp;ref(Nation/LivingLead.jpg,nolink,25x25,Living);|20&amp;ref(Nation/Flying.jpg,nolink,25x25,Flying);|
|~|&gt;|&gt;|&gt;|&gt;|&gt;|BGCOLOR(#F5F5F5):氷の突撃槍と盾を持つ軽戦士。氷の防具の強度は州の気候の影響を受ける|
</v>
      </c>
    </row>
    <row r="195" spans="1:36" x14ac:dyDescent="0.15">
      <c r="A195" t="str">
        <f t="shared" si="5"/>
        <v>-</v>
      </c>
      <c r="B195" t="s">
        <v>2908</v>
      </c>
      <c r="C195" t="s">
        <v>5813</v>
      </c>
      <c r="D195" t="s">
        <v>5881</v>
      </c>
      <c r="E195" t="s">
        <v>5856</v>
      </c>
      <c r="F195">
        <v>10</v>
      </c>
      <c r="G195">
        <v>16</v>
      </c>
      <c r="H195">
        <v>9</v>
      </c>
      <c r="I195" t="s">
        <v>5816</v>
      </c>
      <c r="L195" t="s">
        <v>5845</v>
      </c>
      <c r="N195" t="s">
        <v>5860</v>
      </c>
      <c r="P195" s="21">
        <v>1</v>
      </c>
      <c r="Z195" s="34">
        <v>20</v>
      </c>
      <c r="AB195" s="21" t="s">
        <v>5819</v>
      </c>
      <c r="AJ195" s="26" t="str">
        <f t="shared" ref="AJ195:AJ258" si="7">CONCATENATE("|BGCOLOR(#F5F5F5):",E195,"|",L195,IF(M195&lt;&gt;"","&amp;ref(Nation/Sacred.jpg,nolink,25x25,Sacred);",""),"|&amp;ref(Nation/C_Gold.jpg,nolink,25x25,Gold);",F195,"&amp;ref(Nation/C_Resource.jpg,nolink,25x25,Resource);",G195,IF(D195="兵士","&amp;ref(Nation/C_Recruitment.jpg,nolink,25x25,Recruitment Point);","&amp;ref(Nation/C_Command.jpg,nolink,25x25,Commander Point);"),H195,"|",SUBSTITUTE(SUBSTITUTE(SUBSTITUTE(SUBSTITUTE(SUBSTITUTE(SUBSTITUTE(SUBSTITUTE(SUBSTITUTE(SUBSTITUTE(SUBSTITUTE(SUBSTITUTE(SUBSTITUTE(SUBSTITUTE(SUBSTITUTE(SUBSTITUTE(SUBSTITUTE(SUBSTITUTE(SUBSTITUTE(SUBSTITUTE(SUBSTITUTE(SUBSTITUTE(SUBSTITUTE(I195,"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(Free));"),"格","&amp;ref(Nation/Promotion.jpg,nolink,25x25,Promotion);"),"|",IF(J195&lt;&gt;"","&amp;ref(Spell/P_Research.jpg,nolink,25x25,Lab Needed);",""),IF(K195&lt;&gt;"","&amp;ref(Spell/P_Holy.jpg,nolink,25x25,Temple Needed);",""),IF(D195="指揮官",CONCATENATE("|",IF(O195&lt;&gt;0,"&amp;ref(Nation/Squad.jpg,nolink,25x25,Squad);"&amp;O195,""),IF(P195&lt;&gt;0,"&amp;ref(Nation/LivingLead.jpg,nolink,25x25,Leadership);"&amp;P195,""),IF(Q195&lt;&gt;0,"&amp;ref(Nation/MagicLead.jpg,nolink,25x25,Magic Leadership);"&amp;Q195,""),IF(R195&lt;&gt;0,"&amp;ref(Nation/UndeadLead.jpg,nolink,25x25,Undead Leadership);"&amp;R195,""),IF(S195&lt;&gt;"",IF(S195&gt;0,"&amp;ref(Item/Inspirational.jpg,nolink,25x25,Inspirational (+"&amp;S195&amp;"));","&amp;ref(Item/Uninspirational.jpg,nolink,25x25,Inspirational ("&amp;S195&amp;"));"),""),IF(T195&lt;&gt;"","&amp;ref(Item/Taskmaster.jpg,nolink,25x25,Taskmaster (+"&amp;T195&amp;"));",""),IF(U195&lt;&gt;"","&amp;ref(Item/Beastmaster.jpg,nolink,25x25,Beastmaster (+"&amp;U195&amp;"));","")),CONCATENATE("|",IF(P195&lt;&gt;0,"&amp;ref(Nation/LivingLead.jpg,nolink,25x25,Living);",""),IF(Q195&lt;&gt;0,"&amp;ref(Nation/MagicLead.jpg,nolink,25x25,Magic Being);",""),IF(R195&lt;&gt;0,"&amp;ref(Nation/UndeadLead.jpg,nolink,25x25,Undead/Demon);",""),IF(V195&lt;&gt;"","&amp;ref(Nation/Slave.jpg,nolink,25x25,Slave);",""),IF(W195&lt;&gt;"","&amp;ref(Nation/Animal.jpg,nolink,25x25,Animal);",""),IF(X195&lt;&gt;"","&amp;ref(Nation/Undisciplined.jpg,nolink,25x25,Undisciplined);",""),IF(Y195&lt;&gt;"","&amp;ref(Nation/Enlarged.jpg,nolink,25x25,Size "&amp;Y195&amp;" or larger commander are needed);",""))),"|",Z195,IF(AA195&lt;&gt;"","&amp;ref(Nation/Stealthy.jpg,nolink,25x25,Stealthy ("&amp;AA195&amp;"));",""),IF(COUNTIF(AB195,"*f*"),"&amp;ref(Nation/Flying.jpg,nolink,25x25,Flying);",""),IF(COUNTIF(AB195,"*l*"),"&amp;ref(Nation/Floating.jpg,nolink,25x25,Floating);",""),IF(AC195="s","&amp;ref(Nation/Storm-Immunity.jpg,nolink,25x25,Storm Immunity);",""),IF(AD195="p","&amp;ref(Nation/Poor-Amphibian.jpg,nolink,25x25,Poor Amphibian);",""),IF(AD195="f","&amp;ref(Nation/Amphibian.jpg,nolink,25x25,Amphibian);",""),IF(AD195="a","&amp;ref(Nation/Aquatic.jpg,nolink,25x25,Aquatic);",""),IF(COUNTIF(AE195,"*f*"),"&amp;ref(Nation/Forest-Survival.jpg,nolink,25x25,Forest Survival);",""),IF(COUNTIF(AE195,"*m*"),"&amp;ref(Nation/Mountain-Survival.jpg,nolink,25x25,Mountain Survival);",""),IF(COUNTIF(AE195,"*s*"),"&amp;ref(Nation/Swamp-Survival.jpg,nolink,25x25,Swamp Survival);",""),IF(COUNTIF(AE195,"*w*"),"&amp;ref(Nation/Wasteland-Survival.jpg,nolink,25x25,Wasteland Survival);",""),IF(AF195="s","&amp;ref(Nation/Snow-Move.jpg,nolink,25x25,Snow Move);",""),IF(AG195="s","&amp;ref(Nation/Swimming.jpg,nolink,25x25,Swimming);",""),IF(AH195&lt;&gt;"","&amp;ref(Nation/Sailing.jpg,nolink,25x25,Sailing (size points "&amp;MID(AH195,2,3)&amp;", max size "&amp;LEFT(AH195,1)&amp;"));",""),IF(AI195&lt;&gt;"","&amp;ref(Nation/Gift-of-Water-Breathing.jpg,nolink,25x25,Gift of Water Breathing ("&amp;AI195&amp;" size points));",""),"|",CHAR(10),IF(D195="指揮官","|~|&gt;|&gt;|&gt;|&gt;|&gt;|BGCOLOR(#F5F5F5):","|~|&gt;|&gt;|&gt;|&gt;|&gt;|BGCOLOR(#F5F5F5):"),N195,"|",CHAR(10))</f>
        <v xml:space="preserve">|BGCOLOR(#F5F5F5):Airya Infantry|飛行兵|&amp;ref(Nation/C_Gold.jpg,nolink,25x25,Gold);10&amp;ref(Nation/C_Resource.jpg,nolink,25x25,Resource);16&amp;ref(Nation/C_Recruitment.jpg,nolink,25x25,Recruitment Point);9|&amp;ref(Nation/R_Fort.jpg,nolink,25x25,Land Fortress);||&amp;ref(Nation/LivingLead.jpg,nolink,25x25,Living);|20&amp;ref(Nation/Flying.jpg,nolink,25x25,Flying);|
|~|&gt;|&gt;|&gt;|&gt;|&gt;|BGCOLOR(#F5F5F5):氷の剣と盾を持つ戦士。Airyaは筋力やHPに問題を抱える|
</v>
      </c>
    </row>
    <row r="196" spans="1:36" x14ac:dyDescent="0.15">
      <c r="A196" t="str">
        <f t="shared" ref="A196:A259" si="8">IF(D196&lt;&gt;D195,B196&amp;" "&amp;C196&amp;" "&amp;D196&amp;" S",IF(D196&lt;&gt;D197,B196&amp;" "&amp;C196&amp;" "&amp;D196&amp;" E","-"))</f>
        <v>-</v>
      </c>
      <c r="B196" t="s">
        <v>2908</v>
      </c>
      <c r="C196" t="s">
        <v>5813</v>
      </c>
      <c r="D196" t="s">
        <v>5881</v>
      </c>
      <c r="E196" t="s">
        <v>5857</v>
      </c>
      <c r="F196">
        <v>15</v>
      </c>
      <c r="G196">
        <v>24</v>
      </c>
      <c r="H196">
        <v>21</v>
      </c>
      <c r="I196" t="s">
        <v>5816</v>
      </c>
      <c r="L196" t="s">
        <v>5845</v>
      </c>
      <c r="N196" t="s">
        <v>5859</v>
      </c>
      <c r="P196" s="21">
        <v>1</v>
      </c>
      <c r="Z196" s="34">
        <v>18</v>
      </c>
      <c r="AB196" s="21" t="s">
        <v>5819</v>
      </c>
      <c r="AJ196" s="26" t="str">
        <f t="shared" si="7"/>
        <v xml:space="preserve">|BGCOLOR(#F5F5F5):Iceclad|飛行兵|&amp;ref(Nation/C_Gold.jpg,nolink,25x25,Gold);15&amp;ref(Nation/C_Resource.jpg,nolink,25x25,Resource);24&amp;ref(Nation/C_Recruitment.jpg,nolink,25x25,Recruitment Point);21|&amp;ref(Nation/R_Fort.jpg,nolink,25x25,Land Fortress);||&amp;ref(Nation/LivingLead.jpg,nolink,25x25,Living);|18&amp;ref(Nation/Flying.jpg,nolink,25x25,Flying);|
|~|&gt;|&gt;|&gt;|&gt;|&gt;|BGCOLOR(#F5F5F5):氷の突撃槍と盾を持つ戦士。他のAirya以上に気候の影響が大きい|
</v>
      </c>
    </row>
    <row r="197" spans="1:36" x14ac:dyDescent="0.15">
      <c r="A197" t="str">
        <f t="shared" si="8"/>
        <v>-</v>
      </c>
      <c r="B197" t="s">
        <v>2908</v>
      </c>
      <c r="C197" t="s">
        <v>5813</v>
      </c>
      <c r="D197" t="s">
        <v>5881</v>
      </c>
      <c r="E197" t="s">
        <v>5858</v>
      </c>
      <c r="F197">
        <v>8</v>
      </c>
      <c r="G197">
        <v>4</v>
      </c>
      <c r="H197">
        <v>5</v>
      </c>
      <c r="I197" t="s">
        <v>5816</v>
      </c>
      <c r="L197" t="s">
        <v>5845</v>
      </c>
      <c r="N197" t="s">
        <v>5864</v>
      </c>
      <c r="P197" s="21">
        <v>1</v>
      </c>
      <c r="Z197" s="34">
        <v>16</v>
      </c>
      <c r="AB197" s="21" t="s">
        <v>5819</v>
      </c>
      <c r="AJ197" s="26" t="str">
        <f t="shared" si="7"/>
        <v xml:space="preserve">|BGCOLOR(#F5F5F5):Raptorian Militia|飛行兵|&amp;ref(Nation/C_Gold.jpg,nolink,25x25,Gold);8&amp;ref(Nation/C_Resource.jpg,nolink,25x25,Resource);4&amp;ref(Nation/C_Recruitment.jpg,nolink,25x25,Recruitment Point);5|&amp;ref(Nation/R_Fort.jpg,nolink,25x25,Land Fortress);||&amp;ref(Nation/LivingLead.jpg,nolink,25x25,Living);|16&amp;ref(Nation/Flying.jpg,nolink,25x25,Flying);|
|~|&gt;|&gt;|&gt;|&gt;|&gt;|BGCOLOR(#F5F5F5):槍を持つ民兵。包囲戦の人手としては優秀|
</v>
      </c>
    </row>
    <row r="198" spans="1:36" x14ac:dyDescent="0.15">
      <c r="A198" t="str">
        <f t="shared" si="8"/>
        <v>-</v>
      </c>
      <c r="B198" t="s">
        <v>2908</v>
      </c>
      <c r="C198" t="s">
        <v>5813</v>
      </c>
      <c r="D198" t="s">
        <v>5881</v>
      </c>
      <c r="E198" t="s">
        <v>5865</v>
      </c>
      <c r="F198">
        <v>10</v>
      </c>
      <c r="G198">
        <v>12</v>
      </c>
      <c r="H198">
        <v>9</v>
      </c>
      <c r="I198" t="s">
        <v>5816</v>
      </c>
      <c r="L198" t="s">
        <v>5845</v>
      </c>
      <c r="N198" t="s">
        <v>5866</v>
      </c>
      <c r="P198" s="21">
        <v>1</v>
      </c>
      <c r="Z198" s="34">
        <v>18</v>
      </c>
      <c r="AB198" s="21" t="s">
        <v>5843</v>
      </c>
      <c r="AJ198" s="26" t="str">
        <f t="shared" si="7"/>
        <v xml:space="preserve">|BGCOLOR(#F5F5F5):Raptorian Warrior|飛行兵|&amp;ref(Nation/C_Gold.jpg,nolink,25x25,Gold);10&amp;ref(Nation/C_Resource.jpg,nolink,25x25,Resource);12&amp;ref(Nation/C_Recruitment.jpg,nolink,25x25,Recruitment Point);9|&amp;ref(Nation/R_Fort.jpg,nolink,25x25,Land Fortress);||&amp;ref(Nation/LivingLead.jpg,nolink,25x25,Living);|18&amp;ref(Nation/Flying.jpg,nolink,25x25,Flying);|
|~|&gt;|&gt;|&gt;|&gt;|&gt;|BGCOLOR(#F5F5F5):小剣と盾を持つ戦士。Raptorは戦闘技能が高め|
</v>
      </c>
    </row>
    <row r="199" spans="1:36" x14ac:dyDescent="0.15">
      <c r="A199" t="str">
        <f t="shared" si="8"/>
        <v>-</v>
      </c>
      <c r="B199" t="s">
        <v>2908</v>
      </c>
      <c r="C199" t="s">
        <v>5813</v>
      </c>
      <c r="D199" t="s">
        <v>5881</v>
      </c>
      <c r="E199" t="s">
        <v>5867</v>
      </c>
      <c r="F199">
        <v>120</v>
      </c>
      <c r="G199">
        <v>20</v>
      </c>
      <c r="H199">
        <v>30</v>
      </c>
      <c r="I199" t="s">
        <v>5816</v>
      </c>
      <c r="L199" t="s">
        <v>5868</v>
      </c>
      <c r="N199" t="s">
        <v>5869</v>
      </c>
      <c r="P199" s="21">
        <v>1</v>
      </c>
      <c r="W199">
        <v>1</v>
      </c>
      <c r="Z199" s="34">
        <v>20</v>
      </c>
      <c r="AF199" s="21" t="s">
        <v>5849</v>
      </c>
      <c r="AJ199" s="26" t="str">
        <f t="shared" si="7"/>
        <v xml:space="preserve">|BGCOLOR(#F5F5F5):Mammoth|軍用象|&amp;ref(Nation/C_Gold.jpg,nolink,25x25,Gold);120&amp;ref(Nation/C_Resource.jpg,nolink,25x25,Resource);20&amp;ref(Nation/C_Recruitment.jpg,nolink,25x25,Recruitment Point);30|&amp;ref(Nation/R_Fort.jpg,nolink,25x25,Land Fortress);||&amp;ref(Nation/LivingLead.jpg,nolink,25x25,Living);&amp;ref(Nation/Animal.jpg,nolink,25x25,Animal);|20&amp;ref(Nation/Snow-Move.jpg,nolink,25x25,Snow Move);|
|~|&gt;|&gt;|&gt;|&gt;|&gt;|BGCOLOR(#F5F5F5):敵を蹂躙する巨大生物。普通の象より勇敢で冷気にも強い|
</v>
      </c>
    </row>
    <row r="200" spans="1:36" x14ac:dyDescent="0.15">
      <c r="A200" t="str">
        <f t="shared" si="8"/>
        <v>-</v>
      </c>
      <c r="B200" t="s">
        <v>2908</v>
      </c>
      <c r="C200" t="s">
        <v>5813</v>
      </c>
      <c r="D200" t="s">
        <v>5881</v>
      </c>
      <c r="E200" t="s">
        <v>5870</v>
      </c>
      <c r="F200">
        <v>16</v>
      </c>
      <c r="G200">
        <v>13</v>
      </c>
      <c r="H200">
        <v>23</v>
      </c>
      <c r="I200" t="s">
        <v>5837</v>
      </c>
      <c r="L200" t="s">
        <v>5851</v>
      </c>
      <c r="N200" t="s">
        <v>5871</v>
      </c>
      <c r="P200" s="21">
        <v>1</v>
      </c>
      <c r="Z200" s="34">
        <v>20</v>
      </c>
      <c r="AB200" s="21" t="s">
        <v>5819</v>
      </c>
      <c r="AC200" s="21" t="s">
        <v>5872</v>
      </c>
      <c r="AJ200" s="26" t="str">
        <f t="shared" si="7"/>
        <v xml:space="preserve">|BGCOLOR(#F5F5F5):Blizzard Warrior|射手|&amp;ref(Nation/C_Gold.jpg,nolink,25x25,Gold);16&amp;ref(Nation/C_Resource.jpg,nolink,25x25,Resource);13&amp;ref(Nation/C_Recruitment.jpg,nolink,25x25,Recruitment Point);23|&amp;ref(Nation/R_Capital.jpg,nolink,25x25,National Capital);||&amp;ref(Nation/LivingLead.jpg,nolink,25x25,Living);|20&amp;ref(Nation/Flying.jpg,nolink,25x25,Flying);&amp;ref(Nation/Storm-Immunity.jpg,nolink,25x25,Storm Immunity);|
|~|&gt;|&gt;|&gt;|&gt;|&gt;|BGCOLOR(#F5F5F5):氷の矢を用いる弓兵。敵を疲労させる|
</v>
      </c>
    </row>
    <row r="201" spans="1:36" x14ac:dyDescent="0.15">
      <c r="A201" t="str">
        <f t="shared" si="8"/>
        <v>-</v>
      </c>
      <c r="B201" t="s">
        <v>2908</v>
      </c>
      <c r="C201" t="s">
        <v>5813</v>
      </c>
      <c r="D201" t="s">
        <v>5881</v>
      </c>
      <c r="E201" t="s">
        <v>5873</v>
      </c>
      <c r="F201">
        <v>20</v>
      </c>
      <c r="G201">
        <v>26</v>
      </c>
      <c r="H201">
        <v>23</v>
      </c>
      <c r="I201" t="s">
        <v>5837</v>
      </c>
      <c r="K201" t="s">
        <v>5823</v>
      </c>
      <c r="L201" t="s">
        <v>5874</v>
      </c>
      <c r="M201" t="s">
        <v>6289</v>
      </c>
      <c r="N201" t="s">
        <v>5875</v>
      </c>
      <c r="P201" s="21">
        <v>1</v>
      </c>
      <c r="Z201" s="34" t="s">
        <v>10579</v>
      </c>
      <c r="AJ201" s="26" t="str">
        <f t="shared" si="7"/>
        <v xml:space="preserve">|BGCOLOR(#F5F5F5):Airya Temple Guard|歩兵&amp;ref(Nation/Sacred.jpg,nolink,25x25,Sacred);|&amp;ref(Nation/C_Gold.jpg,nolink,25x25,Gold);20&amp;ref(Nation/C_Resource.jpg,nolink,25x25,Resource);26&amp;ref(Nation/C_Recruitment.jpg,nolink,25x25,Recruitment Point);23|&amp;ref(Nation/R_Capital.jpg,nolink,25x25,National Capital);|&amp;ref(Spell/P_Holy.jpg,nolink,25x25,Temple Needed);|&amp;ref(Nation/LivingLead.jpg,nolink,25x25,Living);|12|
|~|&gt;|&gt;|&gt;|&gt;|&gt;|BGCOLOR(#F5F5F5):氷の剣と盾を持つ歩兵。飛行できない代わりにより高密度の隊列を組める|
</v>
      </c>
    </row>
    <row r="202" spans="1:36" x14ac:dyDescent="0.15">
      <c r="A202" t="str">
        <f t="shared" si="8"/>
        <v>-</v>
      </c>
      <c r="B202" t="s">
        <v>2908</v>
      </c>
      <c r="C202" t="s">
        <v>5813</v>
      </c>
      <c r="D202" t="s">
        <v>5881</v>
      </c>
      <c r="E202" t="s">
        <v>5876</v>
      </c>
      <c r="F202">
        <v>20</v>
      </c>
      <c r="G202">
        <v>9</v>
      </c>
      <c r="H202">
        <v>23</v>
      </c>
      <c r="I202" t="s">
        <v>5837</v>
      </c>
      <c r="K202" t="s">
        <v>5823</v>
      </c>
      <c r="L202" t="s">
        <v>5851</v>
      </c>
      <c r="M202" t="s">
        <v>6289</v>
      </c>
      <c r="N202" t="s">
        <v>5877</v>
      </c>
      <c r="P202" s="21">
        <v>1</v>
      </c>
      <c r="Z202" s="34">
        <v>18</v>
      </c>
      <c r="AB202" s="21" t="s">
        <v>5819</v>
      </c>
      <c r="AC202" s="21" t="s">
        <v>5849</v>
      </c>
      <c r="AJ202" s="26" t="str">
        <f t="shared" si="7"/>
        <v xml:space="preserve">|BGCOLOR(#F5F5F5):Kavi Archer|射手&amp;ref(Nation/Sacred.jpg,nolink,25x25,Sacred);|&amp;ref(Nation/C_Gold.jpg,nolink,25x25,Gold);20&amp;ref(Nation/C_Resource.jpg,nolink,25x25,Resource);9&amp;ref(Nation/C_Recruitment.jpg,nolink,25x25,Recruitment Point);23|&amp;ref(Nation/R_Capital.jpg,nolink,25x25,National Capital);|&amp;ref(Spell/P_Holy.jpg,nolink,25x25,Temple Needed);|&amp;ref(Nation/LivingLead.jpg,nolink,25x25,Living);|18&amp;ref(Nation/Flying.jpg,nolink,25x25,Flying);&amp;ref(Nation/Storm-Immunity.jpg,nolink,25x25,Storm Immunity);|
|~|&gt;|&gt;|&gt;|&gt;|&gt;|BGCOLOR(#F5F5F5):極めて腕の良い弓兵。嵐から力を得るが射撃にはあまり意味がない|
</v>
      </c>
    </row>
    <row r="203" spans="1:36" x14ac:dyDescent="0.15">
      <c r="A203" t="str">
        <f t="shared" si="8"/>
        <v>EA Caelum 兵士 E</v>
      </c>
      <c r="B203" t="s">
        <v>2908</v>
      </c>
      <c r="C203" t="s">
        <v>5813</v>
      </c>
      <c r="D203" t="s">
        <v>5881</v>
      </c>
      <c r="E203" t="s">
        <v>5878</v>
      </c>
      <c r="F203">
        <v>20</v>
      </c>
      <c r="G203">
        <v>11</v>
      </c>
      <c r="H203">
        <v>23</v>
      </c>
      <c r="I203" t="s">
        <v>5837</v>
      </c>
      <c r="K203" t="s">
        <v>5823</v>
      </c>
      <c r="L203" t="s">
        <v>5845</v>
      </c>
      <c r="M203" t="s">
        <v>6289</v>
      </c>
      <c r="N203" t="s">
        <v>5879</v>
      </c>
      <c r="P203" s="21">
        <v>1</v>
      </c>
      <c r="Z203" s="34">
        <v>18</v>
      </c>
      <c r="AA203" s="21">
        <v>40</v>
      </c>
      <c r="AB203" s="21" t="s">
        <v>5880</v>
      </c>
      <c r="AJ203" s="26" t="str">
        <f t="shared" si="7"/>
        <v xml:space="preserve">|BGCOLOR(#F5F5F5):Mairya Warrior|飛行兵&amp;ref(Nation/Sacred.jpg,nolink,25x25,Sacred);|&amp;ref(Nation/C_Gold.jpg,nolink,25x25,Gold);20&amp;ref(Nation/C_Resource.jpg,nolink,25x25,Resource);11&amp;ref(Nation/C_Recruitment.jpg,nolink,25x25,Recruitment Point);23|&amp;ref(Nation/R_Capital.jpg,nolink,25x25,National Capital);|&amp;ref(Spell/P_Holy.jpg,nolink,25x25,Temple Needed);|&amp;ref(Nation/LivingLead.jpg,nolink,25x25,Living);|18&amp;ref(Nation/Stealthy.jpg,nolink,25x25,Stealthy (40));&amp;ref(Nation/Flying.jpg,nolink,25x25,Flying);|
|~|&gt;|&gt;|&gt;|&gt;|&gt;|BGCOLOR(#F5F5F5):軽突撃槍と盾を持つ戦士。略奪を好み潜伏も行える|
</v>
      </c>
    </row>
    <row r="204" spans="1:36" x14ac:dyDescent="0.15">
      <c r="A204" t="str">
        <f t="shared" si="8"/>
        <v>EA C'tis 指揮官 S</v>
      </c>
      <c r="B204" t="s">
        <v>2908</v>
      </c>
      <c r="C204" t="s">
        <v>6038</v>
      </c>
      <c r="D204" t="s">
        <v>6034</v>
      </c>
      <c r="E204" t="s">
        <v>6032</v>
      </c>
      <c r="F204">
        <v>30</v>
      </c>
      <c r="G204">
        <v>2</v>
      </c>
      <c r="H204">
        <v>1</v>
      </c>
      <c r="I204" t="s">
        <v>6033</v>
      </c>
      <c r="L204" t="s">
        <v>6034</v>
      </c>
      <c r="N204" t="s">
        <v>6035</v>
      </c>
      <c r="O204" s="24">
        <v>2</v>
      </c>
      <c r="P204" s="21">
        <v>40</v>
      </c>
      <c r="Q204" s="21">
        <v>0</v>
      </c>
      <c r="R204" s="30">
        <v>0</v>
      </c>
      <c r="T204" s="21">
        <v>2</v>
      </c>
      <c r="Z204" s="34">
        <v>14</v>
      </c>
      <c r="AE204" s="21" t="s">
        <v>6037</v>
      </c>
      <c r="AG204" s="21" t="s">
        <v>6036</v>
      </c>
      <c r="AJ204" s="26" t="str">
        <f t="shared" si="7"/>
        <v xml:space="preserve">|BGCOLOR(#F5F5F5):Taskmaster|指揮官|&amp;ref(Nation/C_Gold.jpg,nolink,25x25,Gold);30&amp;ref(Nation/C_Resource.jpg,nolink,25x25,Resource);2&amp;ref(Nation/C_Command.jpg,nolink,25x25,Commander Point);1|&amp;ref(Nation/R_Fort.jpg,nolink,25x25,Land Fortress);||&amp;ref(Nation/Squad.jpg,nolink,25x25,Squad);2&amp;ref(Nation/LivingLead.jpg,nolink,25x25,Leadership);40&amp;ref(Item/Taskmaster.jpg,nolink,25x25,Taskmaster (+2));|14&amp;ref(Nation/Swamp-Survival.jpg,nolink,25x25,Swamp Survival);&amp;ref(Nation/Swimming.jpg,nolink,25x25,Swimming);|
|~|&gt;|&gt;|&gt;|&gt;|&gt;|BGCOLOR(#F5F5F5):奴隷担当の指揮官。上限は低めでも士気の維持に役立つ|
</v>
      </c>
    </row>
    <row r="205" spans="1:36" x14ac:dyDescent="0.15">
      <c r="A205" t="str">
        <f t="shared" si="8"/>
        <v>-</v>
      </c>
      <c r="B205" t="s">
        <v>2908</v>
      </c>
      <c r="C205" t="s">
        <v>6038</v>
      </c>
      <c r="D205" t="s">
        <v>6034</v>
      </c>
      <c r="E205" t="s">
        <v>6039</v>
      </c>
      <c r="F205">
        <v>40</v>
      </c>
      <c r="G205">
        <v>15</v>
      </c>
      <c r="H205">
        <v>1</v>
      </c>
      <c r="I205" t="s">
        <v>6033</v>
      </c>
      <c r="L205" t="s">
        <v>6034</v>
      </c>
      <c r="N205" t="s">
        <v>6040</v>
      </c>
      <c r="O205" s="24">
        <v>2</v>
      </c>
      <c r="P205" s="21">
        <v>60</v>
      </c>
      <c r="Q205" s="21">
        <v>0</v>
      </c>
      <c r="R205" s="30">
        <v>0</v>
      </c>
      <c r="Z205" s="34">
        <v>10</v>
      </c>
      <c r="AE205" s="21" t="s">
        <v>6037</v>
      </c>
      <c r="AG205" s="21" t="s">
        <v>6041</v>
      </c>
      <c r="AJ205" s="26" t="str">
        <f t="shared" si="7"/>
        <v xml:space="preserve">|BGCOLOR(#F5F5F5):Commander of C'tis|指揮官|&amp;ref(Nation/C_Gold.jpg,nolink,25x25,Gold);40&amp;ref(Nation/C_Resource.jpg,nolink,25x25,Resource);15&amp;ref(Nation/C_Command.jpg,nolink,25x25,Commander Point);1|&amp;ref(Nation/R_Fort.jpg,nolink,25x25,Land Fortress);||&amp;ref(Nation/Squad.jpg,nolink,25x25,Squad);2&amp;ref(Nation/LivingLead.jpg,nolink,25x25,Leadership);60|10&amp;ref(Nation/Swamp-Survival.jpg,nolink,25x25,Swamp Survival);&amp;ref(Nation/Swimming.jpg,nolink,25x25,Swimming);|
|~|&gt;|&gt;|&gt;|&gt;|&gt;|BGCOLOR(#F5F5F5):標準的な指揮官。良質な防具を持ち事故死しにくい|
</v>
      </c>
    </row>
    <row r="206" spans="1:36" x14ac:dyDescent="0.15">
      <c r="A206" t="str">
        <f t="shared" si="8"/>
        <v>-</v>
      </c>
      <c r="B206" t="s">
        <v>2908</v>
      </c>
      <c r="C206" t="s">
        <v>6038</v>
      </c>
      <c r="D206" t="s">
        <v>6034</v>
      </c>
      <c r="E206" t="s">
        <v>6042</v>
      </c>
      <c r="F206">
        <v>70</v>
      </c>
      <c r="G206">
        <v>21</v>
      </c>
      <c r="H206">
        <v>1</v>
      </c>
      <c r="I206" t="s">
        <v>6033</v>
      </c>
      <c r="L206" t="s">
        <v>6034</v>
      </c>
      <c r="N206" t="s">
        <v>6043</v>
      </c>
      <c r="O206" s="24">
        <v>3</v>
      </c>
      <c r="P206" s="21">
        <v>80</v>
      </c>
      <c r="Q206" s="21">
        <v>0</v>
      </c>
      <c r="R206" s="30">
        <v>0</v>
      </c>
      <c r="Z206" s="34">
        <v>8</v>
      </c>
      <c r="AE206" s="21" t="s">
        <v>6037</v>
      </c>
      <c r="AG206" s="21" t="s">
        <v>6037</v>
      </c>
      <c r="AJ206" s="26" t="str">
        <f t="shared" si="7"/>
        <v xml:space="preserve">|BGCOLOR(#F5F5F5):Lizard Lord|指揮官|&amp;ref(Nation/C_Gold.jpg,nolink,25x25,Gold);70&amp;ref(Nation/C_Resource.jpg,nolink,25x25,Resource);21&amp;ref(Nation/C_Command.jpg,nolink,25x25,Commander Point);1|&amp;ref(Nation/R_Fort.jpg,nolink,25x25,Land Fortress);||&amp;ref(Nation/Squad.jpg,nolink,25x25,Squad);3&amp;ref(Nation/LivingLead.jpg,nolink,25x25,Leadership);80|8&amp;ref(Nation/Swamp-Survival.jpg,nolink,25x25,Swamp Survival);&amp;ref(Nation/Swimming.jpg,nolink,25x25,Swimming);|
|~|&gt;|&gt;|&gt;|&gt;|&gt;|BGCOLOR(#F5F5F5):上位指揮官。さらに良い鎧を持つが鈍重さも上|
</v>
      </c>
    </row>
    <row r="207" spans="1:36" x14ac:dyDescent="0.15">
      <c r="A207" t="str">
        <f t="shared" si="8"/>
        <v>-</v>
      </c>
      <c r="B207" t="s">
        <v>2908</v>
      </c>
      <c r="C207" t="s">
        <v>6038</v>
      </c>
      <c r="D207" t="s">
        <v>6034</v>
      </c>
      <c r="E207" t="s">
        <v>6044</v>
      </c>
      <c r="F207">
        <v>80</v>
      </c>
      <c r="G207">
        <v>1</v>
      </c>
      <c r="H207">
        <v>2</v>
      </c>
      <c r="I207" t="s">
        <v>6033</v>
      </c>
      <c r="K207" t="s">
        <v>6045</v>
      </c>
      <c r="L207" t="s">
        <v>6046</v>
      </c>
      <c r="M207" t="s">
        <v>6289</v>
      </c>
      <c r="N207" t="s">
        <v>6047</v>
      </c>
      <c r="O207" s="24">
        <v>2</v>
      </c>
      <c r="P207" s="21">
        <v>40</v>
      </c>
      <c r="Q207" s="21">
        <v>0</v>
      </c>
      <c r="R207" s="30">
        <v>0</v>
      </c>
      <c r="Z207" s="34">
        <v>14</v>
      </c>
      <c r="AE207" s="21" t="s">
        <v>6036</v>
      </c>
      <c r="AG207" s="21" t="s">
        <v>6037</v>
      </c>
      <c r="AJ207" s="26" t="str">
        <f t="shared" si="7"/>
        <v xml:space="preserve">|BGCOLOR(#F5F5F5):High Priest of C'tis|聖職者&amp;ref(Nation/Sacred.jpg,nolink,25x25,Sacred);|&amp;ref(Nation/C_Gold.jpg,nolink,25x25,Gold);80&amp;ref(Nation/C_Resource.jpg,nolink,25x25,Resource);1&amp;ref(Nation/C_Command.jpg,nolink,25x25,Commander Point);2|&amp;ref(Nation/R_Fort.jpg,nolink,25x25,Land Fortress);|&amp;ref(Spell/P_Holy.jpg,nolink,25x25,Temple Needed);|&amp;ref(Nation/Squad.jpg,nolink,25x25,Squad);2&amp;ref(Nation/LivingLead.jpg,nolink,25x25,Leadership);40|14&amp;ref(Nation/Swamp-Survival.jpg,nolink,25x25,Swamp Survival);&amp;ref(Nation/Swimming.jpg,nolink,25x25,Swimming);|
|~|&gt;|&gt;|&gt;|&gt;|&gt;|BGCOLOR(#F5F5F5):レベル2の聖職者。各寺院で一名ずつSacred Serpentの養成を行える|
</v>
      </c>
    </row>
    <row r="208" spans="1:36" x14ac:dyDescent="0.15">
      <c r="A208" t="str">
        <f t="shared" si="8"/>
        <v>-</v>
      </c>
      <c r="B208" t="s">
        <v>2908</v>
      </c>
      <c r="C208" t="s">
        <v>6038</v>
      </c>
      <c r="D208" t="s">
        <v>6034</v>
      </c>
      <c r="E208" t="s">
        <v>6048</v>
      </c>
      <c r="F208">
        <v>30</v>
      </c>
      <c r="G208">
        <v>1</v>
      </c>
      <c r="H208">
        <v>1</v>
      </c>
      <c r="I208" t="s">
        <v>6033</v>
      </c>
      <c r="K208" t="s">
        <v>6045</v>
      </c>
      <c r="L208" t="s">
        <v>6046</v>
      </c>
      <c r="M208" t="s">
        <v>6289</v>
      </c>
      <c r="N208" t="s">
        <v>6051</v>
      </c>
      <c r="O208" s="24">
        <v>0</v>
      </c>
      <c r="P208" s="21">
        <v>0</v>
      </c>
      <c r="Q208" s="21">
        <v>0</v>
      </c>
      <c r="R208" s="30">
        <v>0</v>
      </c>
      <c r="Z208" s="34">
        <v>14</v>
      </c>
      <c r="AE208" s="21" t="s">
        <v>6037</v>
      </c>
      <c r="AG208" s="21" t="s">
        <v>6037</v>
      </c>
      <c r="AJ208" s="26" t="str">
        <f t="shared" si="7"/>
        <v xml:space="preserve">|BGCOLOR(#F5F5F5):Hierodule|聖職者&amp;ref(Nation/Sacred.jpg,nolink,25x25,Sacred);|&amp;ref(Nation/C_Gold.jpg,nolink,25x25,Gold);30&amp;ref(Nation/C_Resource.jpg,nolink,25x25,Resource);1&amp;ref(Nation/C_Command.jpg,nolink,25x25,Commander Point);1|&amp;ref(Nation/R_Fort.jpg,nolink,25x25,Land Fortress);|&amp;ref(Spell/P_Holy.jpg,nolink,25x25,Temple Needed);||14&amp;ref(Nation/Swamp-Survival.jpg,nolink,25x25,Swamp Survival);&amp;ref(Nation/Swimming.jpg,nolink,25x25,Swimming);|
|~|&gt;|&gt;|&gt;|&gt;|&gt;|BGCOLOR(#F5F5F5):レベル1の聖職者。安価で数も出しやすい|
</v>
      </c>
    </row>
    <row r="209" spans="1:36" x14ac:dyDescent="0.15">
      <c r="A209" t="str">
        <f t="shared" si="8"/>
        <v>-</v>
      </c>
      <c r="B209" t="s">
        <v>2908</v>
      </c>
      <c r="C209" t="s">
        <v>6038</v>
      </c>
      <c r="D209" t="s">
        <v>6034</v>
      </c>
      <c r="E209" t="s">
        <v>6049</v>
      </c>
      <c r="F209">
        <v>90</v>
      </c>
      <c r="G209">
        <v>2</v>
      </c>
      <c r="H209">
        <v>2</v>
      </c>
      <c r="I209" t="s">
        <v>6033</v>
      </c>
      <c r="J209" t="s">
        <v>6045</v>
      </c>
      <c r="K209" t="s">
        <v>6045</v>
      </c>
      <c r="L209" t="s">
        <v>6050</v>
      </c>
      <c r="M209" t="s">
        <v>6289</v>
      </c>
      <c r="N209" t="s">
        <v>6052</v>
      </c>
      <c r="O209" s="24">
        <v>1</v>
      </c>
      <c r="P209" s="21">
        <v>10</v>
      </c>
      <c r="Q209" s="21">
        <v>15</v>
      </c>
      <c r="R209" s="30">
        <v>0</v>
      </c>
      <c r="Z209" s="34">
        <v>14</v>
      </c>
      <c r="AE209" s="21" t="s">
        <v>6037</v>
      </c>
      <c r="AG209" s="21" t="s">
        <v>6037</v>
      </c>
      <c r="AJ209" s="26" t="str">
        <f t="shared" si="7"/>
        <v xml:space="preserve">|BGCOLOR(#F5F5F5):Shaman|魔術師&amp;ref(Nation/Sacred.jpg,nolink,25x25,Sacred);|&amp;ref(Nation/C_Gold.jpg,nolink,25x25,Gold);90&amp;ref(Nation/C_Resource.jpg,nolink,25x25,Resource);2&amp;ref(Nation/C_Command.jpg,nolink,25x25,Commander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Leadership);15|14&amp;ref(Nation/Swamp-Survival.jpg,nolink,25x25,Swamp Survival);&amp;ref(Nation/Swimming.jpg,nolink,25x25,Swimming);|
|~|&gt;|&gt;|&gt;|&gt;|&gt;|BGCOLOR(#F5F5F5):星と緑の魔法技能を持つ。星魔法のおかげで何かと役立つ|
</v>
      </c>
    </row>
    <row r="210" spans="1:36" x14ac:dyDescent="0.15">
      <c r="A210" t="str">
        <f t="shared" si="8"/>
        <v>-</v>
      </c>
      <c r="B210" t="s">
        <v>2908</v>
      </c>
      <c r="C210" t="s">
        <v>6038</v>
      </c>
      <c r="D210" t="s">
        <v>6034</v>
      </c>
      <c r="E210" t="s">
        <v>6053</v>
      </c>
      <c r="F210">
        <v>105</v>
      </c>
      <c r="G210">
        <v>1</v>
      </c>
      <c r="H210">
        <v>2</v>
      </c>
      <c r="I210" t="s">
        <v>6033</v>
      </c>
      <c r="J210" t="s">
        <v>6045</v>
      </c>
      <c r="L210" t="s">
        <v>6050</v>
      </c>
      <c r="N210" t="s">
        <v>6054</v>
      </c>
      <c r="O210" s="24">
        <v>1</v>
      </c>
      <c r="P210" s="21">
        <v>10</v>
      </c>
      <c r="Q210" s="21">
        <v>0</v>
      </c>
      <c r="R210" s="30">
        <v>60</v>
      </c>
      <c r="Z210" s="34">
        <v>14</v>
      </c>
      <c r="AE210" s="21" t="s">
        <v>6037</v>
      </c>
      <c r="AG210" s="21" t="s">
        <v>6037</v>
      </c>
      <c r="AJ210" s="26" t="str">
        <f t="shared" si="7"/>
        <v xml:space="preserve">|BGCOLOR(#F5F5F5):Reborn|魔術師|&amp;ref(Nation/C_Gold.jpg,nolink,25x25,Gold);105&amp;ref(Nation/C_Resource.jpg,nolink,25x25,Resource);1&amp;ref(Nation/C_Command.jpg,nolink,25x25,Commander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Needed);|&amp;ref(Nation/Squad.jpg,nolink,25x25,Squad);1&amp;ref(Nation/LivingLead.jpg,nolink,25x25,Leadership);10&amp;ref(Nation/UndeadLead.jpg,nolink,25x25,Undead Leadership);60|14&amp;ref(Nation/Swamp-Survival.jpg,nolink,25x25,Swamp Survival);&amp;ref(Nation/Swimming.jpg,nolink,25x25,Swimming);|
|~|&gt;|&gt;|&gt;|&gt;|&gt;|BGCOLOR(#F5F5F5):死の魔法技能を持つ。数を並べるには向く|
</v>
      </c>
    </row>
    <row r="211" spans="1:36" x14ac:dyDescent="0.15">
      <c r="A211" t="str">
        <f t="shared" si="8"/>
        <v>-</v>
      </c>
      <c r="B211" t="s">
        <v>2908</v>
      </c>
      <c r="C211" t="s">
        <v>6038</v>
      </c>
      <c r="D211" t="s">
        <v>6034</v>
      </c>
      <c r="E211" t="s">
        <v>6055</v>
      </c>
      <c r="F211">
        <v>210</v>
      </c>
      <c r="G211">
        <v>1</v>
      </c>
      <c r="H211">
        <v>4</v>
      </c>
      <c r="I211" t="s">
        <v>6033</v>
      </c>
      <c r="J211" t="s">
        <v>6045</v>
      </c>
      <c r="L211" t="s">
        <v>6050</v>
      </c>
      <c r="N211" t="s">
        <v>6056</v>
      </c>
      <c r="O211" s="24">
        <v>1</v>
      </c>
      <c r="P211" s="21">
        <v>10</v>
      </c>
      <c r="Q211" s="21" t="s">
        <v>6057</v>
      </c>
      <c r="R211" s="30" t="s">
        <v>6058</v>
      </c>
      <c r="Z211" s="34">
        <v>14</v>
      </c>
      <c r="AE211" s="21" t="s">
        <v>6037</v>
      </c>
      <c r="AG211" s="21" t="s">
        <v>6036</v>
      </c>
      <c r="AJ211" s="26" t="str">
        <f t="shared" si="7"/>
        <v xml:space="preserve">|BGCOLOR(#F5F5F5):Sauromancer|魔術師|&amp;ref(Nation/C_Gold.jpg,nolink,25x25,Gold);210&amp;ref(Nation/C_Resource.jpg,nolink,25x25,Resource);1&amp;ref(Nation/C_Command.jpg,nolink,25x25,Commander Point);4|&amp;ref(Nation/R_Fort.jpg,nolink,25x25,Land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Leadership);90+|14&amp;ref(Nation/Swamp-Survival.jpg,nolink,25x25,Swamp Survival);&amp;ref(Nation/Swimming.jpg,nolink,25x25,Swimming);|
|~|&gt;|&gt;|&gt;|&gt;|&gt;|BGCOLOR(#F5F5F5):死、緑などの魔法技能を持つ。実力からすると雇用条件が非常に緩い|
</v>
      </c>
    </row>
    <row r="212" spans="1:36" x14ac:dyDescent="0.15">
      <c r="A212" t="str">
        <f t="shared" si="8"/>
        <v>-</v>
      </c>
      <c r="B212" t="s">
        <v>2908</v>
      </c>
      <c r="C212" t="s">
        <v>6038</v>
      </c>
      <c r="D212" t="s">
        <v>6034</v>
      </c>
      <c r="E212" t="s">
        <v>6059</v>
      </c>
      <c r="F212">
        <v>230</v>
      </c>
      <c r="G212">
        <v>5</v>
      </c>
      <c r="H212">
        <v>4</v>
      </c>
      <c r="I212" t="s">
        <v>6060</v>
      </c>
      <c r="K212" t="s">
        <v>6045</v>
      </c>
      <c r="L212" t="s">
        <v>6046</v>
      </c>
      <c r="M212" t="s">
        <v>6289</v>
      </c>
      <c r="N212" t="s">
        <v>6061</v>
      </c>
      <c r="O212" s="24">
        <v>4</v>
      </c>
      <c r="P212" s="21">
        <v>120</v>
      </c>
      <c r="Q212" s="21">
        <v>0</v>
      </c>
      <c r="R212" s="30">
        <v>0</v>
      </c>
      <c r="Z212" s="34">
        <v>14</v>
      </c>
      <c r="AE212" s="21" t="s">
        <v>6036</v>
      </c>
      <c r="AG212" s="21" t="s">
        <v>6037</v>
      </c>
      <c r="AJ212" s="26" t="str">
        <f t="shared" si="7"/>
        <v xml:space="preserve">|BGCOLOR(#F5F5F5):Lizard King|聖職者&amp;ref(Nation/Sacred.jpg,nolink,25x25,Sacred);|&amp;ref(Nation/C_Gold.jpg,nolink,25x25,Gold);230&amp;ref(Nation/C_Resource.jpg,nolink,25x25,Resource);5&amp;ref(Nation/C_Command.jpg,nolink,25x25,Commander Point);4|&amp;ref(Nation/R_Capital.jpg,nolink,25x25,National Capital);|&amp;ref(Spell/P_Holy.jpg,nolink,25x25,Temple Needed);|&amp;ref(Nation/Squad.jpg,nolink,25x25,Squad);4&amp;ref(Nation/LivingLead.jpg,nolink,25x25,Leadership);120|14&amp;ref(Nation/Swamp-Survival.jpg,nolink,25x25,Swamp Survival);&amp;ref(Nation/Swimming.jpg,nolink,25x25,Swimming);|
|~|&gt;|&gt;|&gt;|&gt;|&gt;|BGCOLOR(#F5F5F5):レベル3の聖職者。最上位指揮官も兼任する|
</v>
      </c>
    </row>
    <row r="213" spans="1:36" x14ac:dyDescent="0.15">
      <c r="A213" t="str">
        <f t="shared" si="8"/>
        <v>EA C'tis 指揮官 E</v>
      </c>
      <c r="B213" t="s">
        <v>2908</v>
      </c>
      <c r="C213" t="s">
        <v>6038</v>
      </c>
      <c r="D213" t="s">
        <v>6034</v>
      </c>
      <c r="E213" t="s">
        <v>6062</v>
      </c>
      <c r="F213">
        <v>145</v>
      </c>
      <c r="G213">
        <v>26</v>
      </c>
      <c r="H213">
        <v>1</v>
      </c>
      <c r="I213" t="s">
        <v>6060</v>
      </c>
      <c r="K213" t="s">
        <v>6045</v>
      </c>
      <c r="L213" t="s">
        <v>6046</v>
      </c>
      <c r="M213" t="s">
        <v>6289</v>
      </c>
      <c r="N213" t="s">
        <v>6063</v>
      </c>
      <c r="O213" s="24">
        <v>3</v>
      </c>
      <c r="P213" s="21">
        <v>80</v>
      </c>
      <c r="Q213" s="21">
        <v>0</v>
      </c>
      <c r="R213" s="30">
        <v>0</v>
      </c>
      <c r="Z213" s="34">
        <v>22</v>
      </c>
      <c r="AJ213" s="26" t="str">
        <f t="shared" si="7"/>
        <v xml:space="preserve">|BGCOLOR(#F5F5F5):Lizard Heir|聖職者&amp;ref(Nation/Sacred.jpg,nolink,25x25,Sacred);|&amp;ref(Nation/C_Gold.jpg,nolink,25x25,Gold);145&amp;ref(Nation/C_Resource.jpg,nolink,25x25,Resource);26&amp;ref(Nation/C_Command.jpg,nolink,25x25,Commander Point);1|&amp;ref(Nation/R_Capital.jpg,nolink,25x25,National Capital);|&amp;ref(Spell/P_Holy.jpg,nolink,25x25,Temple Needed);|&amp;ref(Nation/Squad.jpg,nolink,25x25,Squad);3&amp;ref(Nation/LivingLead.jpg,nolink,25x25,Leadership);80|22|
|~|&gt;|&gt;|&gt;|&gt;|&gt;|BGCOLOR(#F5F5F5):レベル1の聖職者。上位指揮官も兼ねており戦車隊の指揮に向く|
</v>
      </c>
    </row>
    <row r="214" spans="1:36" x14ac:dyDescent="0.15">
      <c r="A214" t="str">
        <f t="shared" si="8"/>
        <v>EA C'tis 兵士 S</v>
      </c>
      <c r="B214" t="s">
        <v>2908</v>
      </c>
      <c r="C214" t="s">
        <v>6038</v>
      </c>
      <c r="D214" t="s">
        <v>6067</v>
      </c>
      <c r="E214" t="s">
        <v>6064</v>
      </c>
      <c r="F214">
        <v>7</v>
      </c>
      <c r="G214">
        <v>2</v>
      </c>
      <c r="H214">
        <v>5</v>
      </c>
      <c r="I214" t="s">
        <v>6033</v>
      </c>
      <c r="L214" t="s">
        <v>6065</v>
      </c>
      <c r="N214" t="s">
        <v>6066</v>
      </c>
      <c r="P214" s="21">
        <v>1</v>
      </c>
      <c r="Z214" s="34">
        <v>8</v>
      </c>
      <c r="AE214" s="21" t="s">
        <v>6037</v>
      </c>
      <c r="AG214" s="21" t="s">
        <v>6037</v>
      </c>
      <c r="AJ214" s="26" t="str">
        <f t="shared" si="7"/>
        <v xml:space="preserve">|BGCOLOR(#F5F5F5):Militia|歩兵|&amp;ref(Nation/C_Gold.jpg,nolink,25x25,Gold);7&amp;ref(Nation/C_Resource.jpg,nolink,25x25,Resource);2&amp;ref(Nation/C_Recruitment.jpg,nolink,25x25,Recruitment Point);5|&amp;ref(Nation/R_Fort.jpg,nolink,25x25,Land Fortress);||&amp;ref(Nation/LivingLead.jpg,nolink,25x25,Living);|8&amp;ref(Nation/Swamp-Survival.jpg,nolink,25x25,Swamp Survival);&amp;ref(Nation/Swimming.jpg,nolink,25x25,Swimming);|
|~|&gt;|&gt;|&gt;|&gt;|&gt;|BGCOLOR(#F5F5F5):槍を持つ民兵。種族的な臆病さに民兵の性質が加わり驚異的に弱い|
</v>
      </c>
    </row>
    <row r="215" spans="1:36" x14ac:dyDescent="0.15">
      <c r="A215" t="str">
        <f t="shared" si="8"/>
        <v>-</v>
      </c>
      <c r="B215" t="s">
        <v>2908</v>
      </c>
      <c r="C215" t="s">
        <v>6038</v>
      </c>
      <c r="D215" t="s">
        <v>6067</v>
      </c>
      <c r="E215" t="s">
        <v>6068</v>
      </c>
      <c r="F215">
        <v>10</v>
      </c>
      <c r="G215">
        <v>5</v>
      </c>
      <c r="H215">
        <v>11</v>
      </c>
      <c r="I215" t="s">
        <v>6033</v>
      </c>
      <c r="L215" t="s">
        <v>6065</v>
      </c>
      <c r="N215" t="s">
        <v>6069</v>
      </c>
      <c r="P215" s="21">
        <v>1</v>
      </c>
      <c r="Z215" s="34">
        <v>12</v>
      </c>
      <c r="AE215" s="21" t="s">
        <v>6037</v>
      </c>
      <c r="AG215" s="21" t="s">
        <v>6037</v>
      </c>
      <c r="AJ215" s="26" t="str">
        <f t="shared" si="7"/>
        <v xml:space="preserve">|BGCOLOR(#F5F5F5):Light Infantry|歩兵|&amp;ref(Nation/C_Gold.jpg,nolink,25x25,Gold);10&amp;ref(Nation/C_Resource.jpg,nolink,25x25,Resource);5&amp;ref(Nation/C_Recruitment.jpg,nolink,25x25,Recruitment Point);11|&amp;ref(Nation/R_Fort.jpg,nolink,25x25,Land Fortress);||&amp;ref(Nation/LivingLead.jpg,nolink,25x25,Living);|12&amp;ref(Nation/Swamp-Survival.jpg,nolink,25x25,Swamp Survival);&amp;ref(Nation/Swimming.jpg,nolink,25x25,Swimming);|
|~|&gt;|&gt;|&gt;|&gt;|&gt;|BGCOLOR(#F5F5F5):槍、投槍、盾を持つ軽歩兵。鎧はないが皮膚で補っている|
</v>
      </c>
    </row>
    <row r="216" spans="1:36" x14ac:dyDescent="0.15">
      <c r="A216" t="str">
        <f t="shared" si="8"/>
        <v>-</v>
      </c>
      <c r="B216" t="s">
        <v>2908</v>
      </c>
      <c r="C216" t="s">
        <v>6038</v>
      </c>
      <c r="D216" t="s">
        <v>6067</v>
      </c>
      <c r="E216" t="s">
        <v>6070</v>
      </c>
      <c r="F216">
        <v>10</v>
      </c>
      <c r="G216">
        <v>10</v>
      </c>
      <c r="H216">
        <v>11</v>
      </c>
      <c r="I216" t="s">
        <v>6033</v>
      </c>
      <c r="L216" t="s">
        <v>6065</v>
      </c>
      <c r="N216" t="s">
        <v>6071</v>
      </c>
      <c r="P216" s="21">
        <v>1</v>
      </c>
      <c r="Z216" s="34">
        <v>10</v>
      </c>
      <c r="AE216" s="21" t="s">
        <v>6037</v>
      </c>
      <c r="AG216" s="21" t="s">
        <v>6036</v>
      </c>
      <c r="AJ216" s="26" t="str">
        <f t="shared" si="7"/>
        <v xml:space="preserve">|BGCOLOR(#F5F5F5):City Guard|歩兵|&amp;ref(Nation/C_Gold.jpg,nolink,25x25,Gold);10&amp;ref(Nation/C_Resource.jpg,nolink,25x25,Resource);10&amp;ref(Nation/C_Recruitment.jpg,nolink,25x25,Recruitment Point);11|&amp;ref(Nation/R_Fort.jpg,nolink,25x25,Land Fortress);||&amp;ref(Nation/LivingLead.jpg,nolink,25x25,Living);|10&amp;ref(Nation/Swamp-Survival.jpg,nolink,25x25,Swamp Survival);&amp;ref(Nation/Swimming.jpg,nolink,25x25,Swimming);|
|~|&gt;|&gt;|&gt;|&gt;|&gt;|BGCOLOR(#F5F5F5):槍と盾を持つ歩兵。要塞の防衛を得意とする|
</v>
      </c>
    </row>
    <row r="217" spans="1:36" x14ac:dyDescent="0.15">
      <c r="A217" t="str">
        <f t="shared" si="8"/>
        <v>-</v>
      </c>
      <c r="B217" t="s">
        <v>2908</v>
      </c>
      <c r="C217" t="s">
        <v>6038</v>
      </c>
      <c r="D217" t="s">
        <v>6067</v>
      </c>
      <c r="E217" t="s">
        <v>6072</v>
      </c>
      <c r="F217">
        <v>10</v>
      </c>
      <c r="G217">
        <v>15</v>
      </c>
      <c r="H217">
        <v>11</v>
      </c>
      <c r="I217" t="s">
        <v>6033</v>
      </c>
      <c r="L217" t="s">
        <v>6065</v>
      </c>
      <c r="N217" t="s">
        <v>6073</v>
      </c>
      <c r="P217" s="21">
        <v>1</v>
      </c>
      <c r="Z217" s="34">
        <v>8</v>
      </c>
      <c r="AE217" s="21" t="s">
        <v>6036</v>
      </c>
      <c r="AG217" s="21" t="s">
        <v>6037</v>
      </c>
      <c r="AJ217" s="26" t="str">
        <f t="shared" si="7"/>
        <v xml:space="preserve">|BGCOLOR(#F5F5F5):Heavy Infantry|歩兵|&amp;ref(Nation/C_Gold.jpg,nolink,25x25,Gold);10&amp;ref(Nation/C_Resource.jpg,nolink,25x25,Resource);15&amp;ref(Nation/C_Recruitment.jpg,nolink,25x25,Recruitment Point);11|&amp;ref(Nation/R_Fort.jpg,nolink,25x25,Land Fortress);||&amp;ref(Nation/LivingLead.jpg,nolink,25x25,Living);|8&amp;ref(Nation/Swamp-Survival.jpg,nolink,25x25,Swamp Survival);&amp;ref(Nation/Swimming.jpg,nolink,25x25,Swimming);|
|~|&gt;|&gt;|&gt;|&gt;|&gt;|BGCOLOR(#F5F5F5):槍と盾を持つ重歩兵。臆病さは改善されていない|
</v>
      </c>
    </row>
    <row r="218" spans="1:36" x14ac:dyDescent="0.15">
      <c r="A218" t="str">
        <f t="shared" si="8"/>
        <v>-</v>
      </c>
      <c r="B218" t="s">
        <v>2908</v>
      </c>
      <c r="C218" t="s">
        <v>6038</v>
      </c>
      <c r="D218" t="s">
        <v>6067</v>
      </c>
      <c r="E218" t="s">
        <v>6074</v>
      </c>
      <c r="F218">
        <v>13</v>
      </c>
      <c r="G218">
        <v>17</v>
      </c>
      <c r="H218">
        <v>18</v>
      </c>
      <c r="I218" t="s">
        <v>6033</v>
      </c>
      <c r="L218" t="s">
        <v>6065</v>
      </c>
      <c r="N218" t="s">
        <v>6075</v>
      </c>
      <c r="P218" s="21">
        <v>1</v>
      </c>
      <c r="Z218" s="34">
        <v>10</v>
      </c>
      <c r="AE218" s="21" t="s">
        <v>6037</v>
      </c>
      <c r="AG218" s="21" t="s">
        <v>6037</v>
      </c>
      <c r="AJ218" s="26" t="str">
        <f t="shared" si="7"/>
        <v xml:space="preserve">|BGCOLOR(#F5F5F5):Falchioneer|歩兵|&amp;ref(Nation/C_Gold.jpg,nolink,25x25,Gold);13&amp;ref(Nation/C_Resource.jpg,nolink,25x25,Resource);17&amp;ref(Nation/C_Recruitment.jpg,nolink,25x25,Recruitment Point);18|&amp;ref(Nation/R_Fort.jpg,nolink,25x25,Land Fortress);||&amp;ref(Nation/LivingLead.jpg,nolink,25x25,Living);|10&amp;ref(Nation/Swamp-Survival.jpg,nolink,25x25,Swamp Survival);&amp;ref(Nation/Swimming.jpg,nolink,25x25,Swimming);|
|~|&gt;|&gt;|&gt;|&gt;|&gt;|BGCOLOR(#F5F5F5):曲刀二本を持つ重歩兵。一般的な兵としては驚異的な攻撃力|
</v>
      </c>
    </row>
    <row r="219" spans="1:36" x14ac:dyDescent="0.15">
      <c r="A219" t="str">
        <f t="shared" si="8"/>
        <v>-</v>
      </c>
      <c r="B219" t="s">
        <v>2908</v>
      </c>
      <c r="C219" t="s">
        <v>6038</v>
      </c>
      <c r="D219" t="s">
        <v>6067</v>
      </c>
      <c r="E219" t="s">
        <v>6076</v>
      </c>
      <c r="F219">
        <v>13</v>
      </c>
      <c r="G219">
        <v>3</v>
      </c>
      <c r="H219">
        <v>8</v>
      </c>
      <c r="I219" t="s">
        <v>6033</v>
      </c>
      <c r="L219" t="s">
        <v>6065</v>
      </c>
      <c r="N219" t="s">
        <v>6077</v>
      </c>
      <c r="P219" s="21">
        <v>1</v>
      </c>
      <c r="V219">
        <v>1</v>
      </c>
      <c r="Z219" s="34">
        <v>12</v>
      </c>
      <c r="AE219" s="21" t="s">
        <v>6037</v>
      </c>
      <c r="AG219" s="21" t="s">
        <v>6037</v>
      </c>
      <c r="AJ219" s="26" t="str">
        <f t="shared" si="7"/>
        <v xml:space="preserve">|BGCOLOR(#F5F5F5):Slave Warrior|歩兵|&amp;ref(Nation/C_Gold.jpg,nolink,25x25,Gold);13&amp;ref(Nation/C_Resource.jpg,nolink,25x25,Resource);3&amp;ref(Nation/C_Recruitment.jpg,nolink,25x25,Recruitment Point);8|&amp;ref(Nation/R_Fort.jpg,nolink,25x25,Land Fortress);||&amp;ref(Nation/LivingLead.jpg,nolink,25x25,Living);&amp;ref(Nation/Slave.jpg,nolink,25x25,Slave);|12&amp;ref(Nation/Swamp-Survival.jpg,nolink,25x25,Swamp Survival);&amp;ref(Nation/Swimming.jpg,nolink,25x25,Swimming);|
|~|&gt;|&gt;|&gt;|&gt;|&gt;|BGCOLOR(#F5F5F5):三叉矛を持つ軽歩兵。奴隷としては比較的勇敢で高火力|
</v>
      </c>
    </row>
    <row r="220" spans="1:36" x14ac:dyDescent="0.15">
      <c r="A220" t="str">
        <f t="shared" si="8"/>
        <v>-</v>
      </c>
      <c r="B220" t="s">
        <v>2908</v>
      </c>
      <c r="C220" t="s">
        <v>6038</v>
      </c>
      <c r="D220" t="s">
        <v>6067</v>
      </c>
      <c r="E220" t="s">
        <v>6078</v>
      </c>
      <c r="F220">
        <v>15</v>
      </c>
      <c r="G220">
        <v>9</v>
      </c>
      <c r="H220">
        <v>9</v>
      </c>
      <c r="I220" t="s">
        <v>6033</v>
      </c>
      <c r="L220" t="s">
        <v>6065</v>
      </c>
      <c r="N220" t="s">
        <v>6079</v>
      </c>
      <c r="P220" s="21">
        <v>1</v>
      </c>
      <c r="V220">
        <v>1</v>
      </c>
      <c r="Z220" s="34">
        <v>10</v>
      </c>
      <c r="AE220" s="21" t="s">
        <v>6037</v>
      </c>
      <c r="AG220" s="21" t="s">
        <v>6037</v>
      </c>
      <c r="AJ220" s="26" t="str">
        <f t="shared" si="7"/>
        <v xml:space="preserve">|BGCOLOR(#F5F5F5):Elite Warrior|歩兵|&amp;ref(Nation/C_Gold.jpg,nolink,25x25,Gold);15&amp;ref(Nation/C_Resource.jpg,nolink,25x25,Resource);9&amp;ref(Nation/C_Recruitment.jpg,nolink,25x25,Recruitment Point);9|&amp;ref(Nation/R_Fort.jpg,nolink,25x25,Land Fortress);||&amp;ref(Nation/LivingLead.jpg,nolink,25x25,Living);&amp;ref(Nation/Slave.jpg,nolink,25x25,Slave);|10&amp;ref(Nation/Swamp-Survival.jpg,nolink,25x25,Swamp Survival);&amp;ref(Nation/Swimming.jpg,nolink,25x25,Swimming);|
|~|&gt;|&gt;|&gt;|&gt;|&gt;|BGCOLOR(#F5F5F5):三叉矛を持つ歩兵。高い攻撃技能を持ち手数も多い|
</v>
      </c>
    </row>
    <row r="221" spans="1:36" x14ac:dyDescent="0.15">
      <c r="A221" t="str">
        <f t="shared" si="8"/>
        <v>-</v>
      </c>
      <c r="B221" t="s">
        <v>2908</v>
      </c>
      <c r="C221" t="s">
        <v>6038</v>
      </c>
      <c r="D221" t="s">
        <v>6067</v>
      </c>
      <c r="E221" t="s">
        <v>6080</v>
      </c>
      <c r="F221">
        <v>13</v>
      </c>
      <c r="G221">
        <v>2</v>
      </c>
      <c r="H221">
        <v>8</v>
      </c>
      <c r="I221" t="s">
        <v>6033</v>
      </c>
      <c r="L221" t="s">
        <v>6065</v>
      </c>
      <c r="N221" t="s">
        <v>6081</v>
      </c>
      <c r="P221" s="21">
        <v>1</v>
      </c>
      <c r="V221">
        <v>1</v>
      </c>
      <c r="Z221" s="34">
        <v>16</v>
      </c>
      <c r="AE221" s="21" t="s">
        <v>6037</v>
      </c>
      <c r="AG221" s="21" t="s">
        <v>6037</v>
      </c>
      <c r="AJ221" s="26" t="str">
        <f t="shared" si="7"/>
        <v xml:space="preserve">|BGCOLOR(#F5F5F5):Runner|歩兵|&amp;ref(Nation/C_Gold.jpg,nolink,25x25,Gold);13&amp;ref(Nation/C_Resource.jpg,nolink,25x25,Resource);2&amp;ref(Nation/C_Recruitment.jpg,nolink,25x25,Recruitment Point);8|&amp;ref(Nation/R_Fort.jpg,nolink,25x25,Land Fortress);||&amp;ref(Nation/LivingLead.jpg,nolink,25x25,Living);&amp;ref(Nation/Slave.jpg,nolink,25x25,Slave);|16&amp;ref(Nation/Swamp-Survival.jpg,nolink,25x25,Swamp Survival);&amp;ref(Nation/Swimming.jpg,nolink,25x25,Swimming);|
|~|&gt;|&gt;|&gt;|&gt;|&gt;|BGCOLOR(#F5F5F5):槍を持つ軽歩兵。移動が速く騎兵の真似事ができる|
</v>
      </c>
    </row>
    <row r="222" spans="1:36" x14ac:dyDescent="0.15">
      <c r="A222" t="str">
        <f t="shared" si="8"/>
        <v>-</v>
      </c>
      <c r="B222" t="s">
        <v>2908</v>
      </c>
      <c r="C222" t="s">
        <v>6038</v>
      </c>
      <c r="D222" t="s">
        <v>6067</v>
      </c>
      <c r="E222" t="s">
        <v>6082</v>
      </c>
      <c r="F222">
        <v>45</v>
      </c>
      <c r="G222">
        <v>26</v>
      </c>
      <c r="H222">
        <v>47</v>
      </c>
      <c r="I222" t="s">
        <v>6033</v>
      </c>
      <c r="L222" t="s">
        <v>6083</v>
      </c>
      <c r="N222" t="s">
        <v>6085</v>
      </c>
      <c r="P222" s="21">
        <v>1</v>
      </c>
      <c r="Z222" s="34">
        <v>20</v>
      </c>
      <c r="AJ222" s="26" t="str">
        <f t="shared" si="7"/>
        <v xml:space="preserve">|BGCOLOR(#F5F5F5):Lizard Chariot|戦車|&amp;ref(Nation/C_Gold.jpg,nolink,25x25,Gold);45&amp;ref(Nation/C_Resource.jpg,nolink,25x25,Resource);26&amp;ref(Nation/C_Recruitment.jpg,nolink,25x25,Recruitment Point);47|&amp;ref(Nation/R_Fort.jpg,nolink,25x25,Land Fortress);||&amp;ref(Nation/LivingLead.jpg,nolink,25x25,Living);|20|
|~|&gt;|&gt;|&gt;|&gt;|&gt;|BGCOLOR(#F5F5F5):敵を蹂躙する戦車。防御力が高く比較的倒されにくい|
</v>
      </c>
    </row>
    <row r="223" spans="1:36" x14ac:dyDescent="0.15">
      <c r="A223" t="str">
        <f t="shared" si="8"/>
        <v>-</v>
      </c>
      <c r="B223" t="s">
        <v>2908</v>
      </c>
      <c r="C223" t="s">
        <v>6038</v>
      </c>
      <c r="D223" t="s">
        <v>6067</v>
      </c>
      <c r="E223" t="s">
        <v>6084</v>
      </c>
      <c r="F223">
        <v>19</v>
      </c>
      <c r="G223">
        <v>2</v>
      </c>
      <c r="H223">
        <v>22</v>
      </c>
      <c r="I223" t="s">
        <v>6060</v>
      </c>
      <c r="K223" t="s">
        <v>6045</v>
      </c>
      <c r="L223" t="s">
        <v>6065</v>
      </c>
      <c r="M223" t="s">
        <v>6289</v>
      </c>
      <c r="N223" t="s">
        <v>6086</v>
      </c>
      <c r="P223" s="21">
        <v>1</v>
      </c>
      <c r="Z223" s="34">
        <v>12</v>
      </c>
      <c r="AE223" s="21" t="s">
        <v>6037</v>
      </c>
      <c r="AG223" s="21" t="s">
        <v>6037</v>
      </c>
      <c r="AJ223" s="26" t="str">
        <f t="shared" si="7"/>
        <v xml:space="preserve">|BGCOLOR(#F5F5F5):Serpent Dancer|歩兵&amp;ref(Nation/Sacred.jpg,nolink,25x25,Sacred);|&amp;ref(Nation/C_Gold.jpg,nolink,25x25,Gold);19&amp;ref(Nation/C_Resource.jpg,nolink,25x25,Resource);2&amp;ref(Nation/C_Recruitment.jpg,nolink,25x25,Recruitment Point);22|&amp;ref(Nation/R_Capital.jpg,nolink,25x25,National Capital);|&amp;ref(Spell/P_Holy.jpg,nolink,25x25,Temple Needed);|&amp;ref(Nation/LivingLead.jpg,nolink,25x25,Living);|12&amp;ref(Nation/Swamp-Survival.jpg,nolink,25x25,Swamp Survival);&amp;ref(Nation/Swimming.jpg,nolink,25x25,Swimming);|
|~|&gt;|&gt;|&gt;|&gt;|&gt;|BGCOLOR(#F5F5F5):有毒な魔法の杖を持つ軽歩兵。軽装だが回避率は高い|
</v>
      </c>
    </row>
    <row r="224" spans="1:36" x14ac:dyDescent="0.15">
      <c r="A224" t="str">
        <f t="shared" si="8"/>
        <v>EA C'tis 兵士 E</v>
      </c>
      <c r="B224" t="s">
        <v>2908</v>
      </c>
      <c r="C224" t="s">
        <v>2928</v>
      </c>
      <c r="D224" t="s">
        <v>3169</v>
      </c>
      <c r="E224" t="s">
        <v>6304</v>
      </c>
      <c r="F224">
        <v>10</v>
      </c>
      <c r="G224">
        <v>1</v>
      </c>
      <c r="H224">
        <v>11</v>
      </c>
      <c r="I224" t="s">
        <v>6305</v>
      </c>
      <c r="K224" t="s">
        <v>6308</v>
      </c>
      <c r="L224" t="s">
        <v>6306</v>
      </c>
      <c r="M224" t="s">
        <v>6307</v>
      </c>
      <c r="N224" t="s">
        <v>6311</v>
      </c>
      <c r="P224" s="20">
        <v>1</v>
      </c>
      <c r="W224">
        <v>1</v>
      </c>
      <c r="Z224" s="34">
        <v>10</v>
      </c>
      <c r="AE224" s="20" t="s">
        <v>6309</v>
      </c>
      <c r="AG224" s="20" t="s">
        <v>6309</v>
      </c>
      <c r="AJ224" s="26" t="str">
        <f t="shared" si="7"/>
        <v xml:space="preserve">|BGCOLOR(#F5F5F5):Sacred Serpent|魔獣&amp;ref(Nation/Sacred.jpg,nolink,25x25,Sacred);|&amp;ref(Nation/C_Gold.jpg,nolink,25x25,Gold);10&amp;ref(Nation/C_Resource.jpg,nolink,25x25,Resource);1&amp;ref(Nation/C_Recruitment.jpg,nolink,25x25,Recruitment Point);11|&amp;ref(Spell/P_Holy.jpg,nolink,25x25,Train Monster in Temple (Free));|&amp;ref(Spell/P_Holy.jpg,nolink,25x25,Temple Needed);|&amp;ref(Nation/LivingLead.jpg,nolink,25x25,Living);&amp;ref(Nation/Animal.jpg,nolink,25x25,Animal);|10&amp;ref(Nation/Swamp-Survival.jpg,nolink,25x25,Swamp Survival);&amp;ref(Nation/Swimming.jpg,nolink,25x25,Swimming);|
|~|&gt;|&gt;|&gt;|&gt;|&gt;|BGCOLOR(#F5F5F5):所属部隊の士気を高める毒蛇。士気を欠く下位の兵の維持に役立つ|
</v>
      </c>
    </row>
    <row r="225" spans="1:36" x14ac:dyDescent="0.15">
      <c r="A225" t="str">
        <f t="shared" si="8"/>
        <v>EA Pangaea 指揮官 S</v>
      </c>
      <c r="B225" t="s">
        <v>2908</v>
      </c>
      <c r="C225" t="s">
        <v>6167</v>
      </c>
      <c r="D225" t="s">
        <v>6034</v>
      </c>
      <c r="E225" t="s">
        <v>6168</v>
      </c>
      <c r="F225">
        <v>25</v>
      </c>
      <c r="G225">
        <v>1</v>
      </c>
      <c r="H225">
        <v>1</v>
      </c>
      <c r="I225" t="s">
        <v>6169</v>
      </c>
      <c r="L225" t="s">
        <v>6170</v>
      </c>
      <c r="N225" t="s">
        <v>6171</v>
      </c>
      <c r="O225" s="24">
        <v>1</v>
      </c>
      <c r="P225" s="21">
        <v>10</v>
      </c>
      <c r="Q225" s="21">
        <v>0</v>
      </c>
      <c r="R225" s="30">
        <v>0</v>
      </c>
      <c r="Z225" s="34">
        <v>34</v>
      </c>
      <c r="AA225" s="21">
        <v>60</v>
      </c>
      <c r="AB225" s="21" t="s">
        <v>6172</v>
      </c>
      <c r="AE225" s="21" t="s">
        <v>6173</v>
      </c>
      <c r="AJ225" s="26" t="str">
        <f t="shared" si="7"/>
        <v xml:space="preserve">|BGCOLOR(#F5F5F5):Black Harpy|斥候|&amp;ref(Nation/C_Gold.jpg,nolink,25x25,Gold);25&amp;ref(Nation/C_Resource.jpg,nolink,25x25,Resource);1&amp;ref(Nation/C_Command.jpg,nolink,25x25,Commander Point);1|&amp;ref(Nation/R_Fort.jpg,nolink,25x25,Land Fortress);&amp;ref(Nation/R_Forest.jpg,nolink,25x25,Any Forest);||&amp;ref(Nation/Squad.jpg,nolink,25x25,Squad);1&amp;ref(Nation/LivingLead.jpg,nolink,25x25,Leadership);10|34&amp;ref(Nation/Stealthy.jpg,nolink,25x25,Stealthy (60));&amp;ref(Nation/Flying.jpg,nolink,25x25,Flying);&amp;ref(Nation/Forest-Survival.jpg,nolink,25x25,Forest Survival);|
|~|&gt;|&gt;|&gt;|&gt;|&gt;|BGCOLOR(#F5F5F5):空飛ぶ斥候。移動力が高く偵察能力は驚異的|
</v>
      </c>
    </row>
    <row r="226" spans="1:36" x14ac:dyDescent="0.15">
      <c r="A226" t="str">
        <f t="shared" si="8"/>
        <v>-</v>
      </c>
      <c r="B226" t="s">
        <v>2908</v>
      </c>
      <c r="C226" t="s">
        <v>6167</v>
      </c>
      <c r="D226" t="s">
        <v>6034</v>
      </c>
      <c r="E226" t="s">
        <v>6174</v>
      </c>
      <c r="F226">
        <v>40</v>
      </c>
      <c r="G226">
        <v>5</v>
      </c>
      <c r="H226">
        <v>1</v>
      </c>
      <c r="I226" t="s">
        <v>6033</v>
      </c>
      <c r="L226" t="s">
        <v>6034</v>
      </c>
      <c r="N226" t="s">
        <v>6175</v>
      </c>
      <c r="O226" s="24">
        <v>2</v>
      </c>
      <c r="P226" s="21">
        <v>40</v>
      </c>
      <c r="Q226" s="21">
        <v>0</v>
      </c>
      <c r="R226" s="30">
        <v>0</v>
      </c>
      <c r="Z226" s="34">
        <v>18</v>
      </c>
      <c r="AA226" s="21">
        <v>40</v>
      </c>
      <c r="AE226" s="21" t="s">
        <v>6176</v>
      </c>
      <c r="AJ226" s="26" t="str">
        <f t="shared" si="7"/>
        <v xml:space="preserve">|BGCOLOR(#F5F5F5):Satyr Commander|指揮官|&amp;ref(Nation/C_Gold.jpg,nolink,25x25,Gold);40&amp;ref(Nation/C_Resource.jpg,nolink,25x25,Resource);5&amp;ref(Nation/C_Command.jpg,nolink,25x25,Commander Point);1|&amp;ref(Nation/R_Fort.jpg,nolink,25x25,Land Fortress);||&amp;ref(Nation/Squad.jpg,nolink,25x25,Squad);2&amp;ref(Nation/LivingLead.jpg,nolink,25x25,Leadership);40|18&amp;ref(Nation/Stealthy.jpg,nolink,25x25,Stealthy (40));&amp;ref(Nation/Forest-Survival.jpg,nolink,25x25,Forest Survival);|
|~|&gt;|&gt;|&gt;|&gt;|&gt;|BGCOLOR(#F5F5F5):潜伏可能な指揮官。指揮上限は控えめ|
</v>
      </c>
    </row>
    <row r="227" spans="1:36" x14ac:dyDescent="0.15">
      <c r="A227" t="str">
        <f t="shared" si="8"/>
        <v>-</v>
      </c>
      <c r="B227" t="s">
        <v>2908</v>
      </c>
      <c r="C227" t="s">
        <v>6167</v>
      </c>
      <c r="D227" t="s">
        <v>6034</v>
      </c>
      <c r="E227" t="s">
        <v>6177</v>
      </c>
      <c r="F227">
        <v>70</v>
      </c>
      <c r="G227">
        <v>8</v>
      </c>
      <c r="H227">
        <v>1</v>
      </c>
      <c r="I227" t="s">
        <v>6169</v>
      </c>
      <c r="L227" t="s">
        <v>6034</v>
      </c>
      <c r="N227" t="s">
        <v>6178</v>
      </c>
      <c r="O227" s="24">
        <v>2</v>
      </c>
      <c r="P227" s="21">
        <v>60</v>
      </c>
      <c r="Q227" s="21">
        <v>0</v>
      </c>
      <c r="R227" s="30">
        <v>0</v>
      </c>
      <c r="Z227" s="34">
        <v>18</v>
      </c>
      <c r="AE227" s="21" t="s">
        <v>6172</v>
      </c>
      <c r="AJ227" s="26" t="str">
        <f t="shared" si="7"/>
        <v xml:space="preserve">|BGCOLOR(#F5F5F5):Minotaur Lord|指揮官|&amp;ref(Nation/C_Gold.jpg,nolink,25x25,Gold);70&amp;ref(Nation/C_Resource.jpg,nolink,25x25,Resource);8&amp;ref(Nation/C_Command.jpg,nolink,25x25,Commander Point);1|&amp;ref(Nation/R_Fort.jpg,nolink,25x25,Land Fortress);&amp;ref(Nation/R_Forest.jpg,nolink,25x25,Any Forest);||&amp;ref(Nation/Squad.jpg,nolink,25x25,Squad);2&amp;ref(Nation/LivingLead.jpg,nolink,25x25,Leadership);60|18&amp;ref(Nation/Forest-Survival.jpg,nolink,25x25,Forest Survival);|
|~|&gt;|&gt;|&gt;|&gt;|&gt;|BGCOLOR(#F5F5F5):標準的な指揮官。負傷すると特攻する点に注意が必要|
</v>
      </c>
    </row>
    <row r="228" spans="1:36" x14ac:dyDescent="0.15">
      <c r="A228" t="str">
        <f t="shared" si="8"/>
        <v>-</v>
      </c>
      <c r="B228" t="s">
        <v>2908</v>
      </c>
      <c r="C228" t="s">
        <v>6167</v>
      </c>
      <c r="D228" t="s">
        <v>6034</v>
      </c>
      <c r="E228" t="s">
        <v>6179</v>
      </c>
      <c r="F228">
        <v>120</v>
      </c>
      <c r="G228">
        <v>3</v>
      </c>
      <c r="H228">
        <v>2</v>
      </c>
      <c r="I228" t="s">
        <v>6169</v>
      </c>
      <c r="J228" t="s">
        <v>6045</v>
      </c>
      <c r="K228" t="s">
        <v>6180</v>
      </c>
      <c r="L228" t="s">
        <v>6046</v>
      </c>
      <c r="M228" t="s">
        <v>6289</v>
      </c>
      <c r="N228" t="s">
        <v>6181</v>
      </c>
      <c r="O228" s="24">
        <v>2</v>
      </c>
      <c r="P228" s="21">
        <v>40</v>
      </c>
      <c r="Q228" s="21">
        <v>5</v>
      </c>
      <c r="R228" s="30">
        <v>0</v>
      </c>
      <c r="S228" s="24">
        <v>1</v>
      </c>
      <c r="Z228" s="34">
        <v>22</v>
      </c>
      <c r="AA228" s="21">
        <v>40</v>
      </c>
      <c r="AE228" s="21" t="s">
        <v>6172</v>
      </c>
      <c r="AJ228" s="26" t="str">
        <f t="shared" si="7"/>
        <v xml:space="preserve">|BGCOLOR(#F5F5F5):Centauride Hierophantide|聖職者&amp;ref(Nation/Sacred.jpg,nolink,25x25,Sacred);|&amp;ref(Nation/C_Gold.jpg,nolink,25x25,Gold);120&amp;ref(Nation/C_Resource.jpg,nolink,25x25,Resource);3&amp;ref(Nation/C_Command.jpg,nolink,25x25,Commander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Leadership);5&amp;ref(Item/Inspirational.jpg,nolink,25x25,Inspirational (+1));|22&amp;ref(Nation/Stealthy.jpg,nolink,25x25,Stealthy (40));&amp;ref(Nation/Forest-Survival.jpg,nolink,25x25,Forest Survival);|
|~|&gt;|&gt;|&gt;|&gt;|&gt;|BGCOLOR(#F5F5F5):レベル1の聖職者。水か緑の魔法技能も持ち指揮も可能|
</v>
      </c>
    </row>
    <row r="229" spans="1:36" x14ac:dyDescent="0.15">
      <c r="A229" t="str">
        <f t="shared" si="8"/>
        <v>-</v>
      </c>
      <c r="B229" t="s">
        <v>2908</v>
      </c>
      <c r="C229" t="s">
        <v>6167</v>
      </c>
      <c r="D229" t="s">
        <v>6034</v>
      </c>
      <c r="E229" t="s">
        <v>6182</v>
      </c>
      <c r="F229">
        <v>120</v>
      </c>
      <c r="G229">
        <v>4</v>
      </c>
      <c r="H229">
        <v>2</v>
      </c>
      <c r="I229" t="s">
        <v>6169</v>
      </c>
      <c r="J229" t="s">
        <v>6183</v>
      </c>
      <c r="K229" t="s">
        <v>6183</v>
      </c>
      <c r="L229" t="s">
        <v>6046</v>
      </c>
      <c r="M229" t="s">
        <v>6289</v>
      </c>
      <c r="N229" t="s">
        <v>6184</v>
      </c>
      <c r="O229" s="24">
        <v>2</v>
      </c>
      <c r="P229" s="21">
        <v>40</v>
      </c>
      <c r="Q229" s="21">
        <v>5</v>
      </c>
      <c r="R229" s="30">
        <v>0</v>
      </c>
      <c r="S229" s="24">
        <v>1</v>
      </c>
      <c r="Z229" s="34">
        <v>22</v>
      </c>
      <c r="AA229" s="21">
        <v>40</v>
      </c>
      <c r="AE229" s="21" t="s">
        <v>6173</v>
      </c>
      <c r="AJ229" s="26" t="str">
        <f t="shared" si="7"/>
        <v xml:space="preserve">|BGCOLOR(#F5F5F5):Centaur Hierophant|聖職者&amp;ref(Nation/Sacred.jpg,nolink,25x25,Sacred);|&amp;ref(Nation/C_Gold.jpg,nolink,25x25,Gold);120&amp;ref(Nation/C_Resource.jpg,nolink,25x25,Resource);4&amp;ref(Nation/C_Command.jpg,nolink,25x25,Commander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Leadership);5&amp;ref(Item/Inspirational.jpg,nolink,25x25,Inspirational (+1));|22&amp;ref(Nation/Stealthy.jpg,nolink,25x25,Stealthy (40));&amp;ref(Nation/Forest-Survival.jpg,nolink,25x25,Forest Survival);|
|~|&gt;|&gt;|&gt;|&gt;|&gt;|BGCOLOR(#F5F5F5):レベル1の聖職者。地か緑の魔法技能も持ち指揮も可能|
</v>
      </c>
    </row>
    <row r="230" spans="1:36" x14ac:dyDescent="0.15">
      <c r="A230" t="str">
        <f t="shared" si="8"/>
        <v>-</v>
      </c>
      <c r="B230" t="s">
        <v>2908</v>
      </c>
      <c r="C230" t="s">
        <v>6167</v>
      </c>
      <c r="D230" t="s">
        <v>6034</v>
      </c>
      <c r="E230" t="s">
        <v>6185</v>
      </c>
      <c r="F230">
        <v>185</v>
      </c>
      <c r="G230">
        <v>1</v>
      </c>
      <c r="H230">
        <v>2</v>
      </c>
      <c r="I230" t="s">
        <v>6033</v>
      </c>
      <c r="J230" t="s">
        <v>6045</v>
      </c>
      <c r="K230" t="s">
        <v>6183</v>
      </c>
      <c r="L230" t="s">
        <v>6046</v>
      </c>
      <c r="M230" t="s">
        <v>6289</v>
      </c>
      <c r="N230" t="s">
        <v>6186</v>
      </c>
      <c r="O230" s="24">
        <v>2</v>
      </c>
      <c r="P230" s="21">
        <v>40</v>
      </c>
      <c r="Q230" s="21">
        <v>10</v>
      </c>
      <c r="R230" s="30">
        <v>0</v>
      </c>
      <c r="U230" s="30">
        <v>1</v>
      </c>
      <c r="Z230" s="34">
        <v>18</v>
      </c>
      <c r="AA230" s="21">
        <v>65</v>
      </c>
      <c r="AE230" s="21" t="s">
        <v>6172</v>
      </c>
      <c r="AJ230" s="26" t="str">
        <f t="shared" si="7"/>
        <v xml:space="preserve">|BGCOLOR(#F5F5F5):Dryad|聖職者&amp;ref(Nation/Sacred.jpg,nolink,25x25,Sacred);|&amp;ref(Nation/C_Gold.jpg,nolink,25x25,Gold);185&amp;ref(Nation/C_Resource.jpg,nolink,25x25,Resource);1&amp;ref(Nation/C_Command.jpg,nolink,25x25,Commander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Leadership);10&amp;ref(Item/Beastmaster.jpg,nolink,25x25,Beastmaster (+1));|18&amp;ref(Nation/Stealthy.jpg,nolink,25x25,Stealthy (65));&amp;ref(Nation/Forest-Survival.jpg,nolink,25x25,Forest Survival);|
|~|&gt;|&gt;|&gt;|&gt;|&gt;|BGCOLOR(#F5F5F5):レベル2の聖職者。水と緑の魔法技能も持ち奇襲部隊の指揮にも適する|
</v>
      </c>
    </row>
    <row r="231" spans="1:36" x14ac:dyDescent="0.15">
      <c r="A231" t="str">
        <f t="shared" si="8"/>
        <v>-</v>
      </c>
      <c r="B231" t="s">
        <v>2908</v>
      </c>
      <c r="C231" t="s">
        <v>6167</v>
      </c>
      <c r="D231" t="s">
        <v>6034</v>
      </c>
      <c r="E231" t="s">
        <v>6187</v>
      </c>
      <c r="F231">
        <v>305</v>
      </c>
      <c r="G231">
        <v>1</v>
      </c>
      <c r="H231">
        <v>2</v>
      </c>
      <c r="I231" t="s">
        <v>6033</v>
      </c>
      <c r="J231" t="s">
        <v>6045</v>
      </c>
      <c r="K231" t="s">
        <v>6183</v>
      </c>
      <c r="L231" t="s">
        <v>6046</v>
      </c>
      <c r="M231" t="s">
        <v>6289</v>
      </c>
      <c r="N231" t="s">
        <v>6188</v>
      </c>
      <c r="O231" s="24">
        <v>2</v>
      </c>
      <c r="P231" s="21">
        <v>40</v>
      </c>
      <c r="Q231" s="21" t="s">
        <v>6189</v>
      </c>
      <c r="R231" s="30">
        <v>0</v>
      </c>
      <c r="U231" s="30">
        <v>2</v>
      </c>
      <c r="Z231" s="34">
        <v>18</v>
      </c>
      <c r="AA231" s="21">
        <v>65</v>
      </c>
      <c r="AE231" s="21" t="s">
        <v>6172</v>
      </c>
      <c r="AJ231" s="26" t="str">
        <f t="shared" si="7"/>
        <v xml:space="preserve">|BGCOLOR(#F5F5F5):Dryad Mother|聖職者&amp;ref(Nation/Sacred.jpg,nolink,25x25,Sacred);|&amp;ref(Nation/C_Gold.jpg,nolink,25x25,Gold);305&amp;ref(Nation/C_Resource.jpg,nolink,25x25,Resource);1&amp;ref(Nation/C_Command.jpg,nolink,25x25,Commander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Leadership);20+&amp;ref(Item/Beastmaster.jpg,nolink,25x25,Beastmaster (+2));|18&amp;ref(Nation/Stealthy.jpg,nolink,25x25,Stealthy (65));&amp;ref(Nation/Forest-Survival.jpg,nolink,25x25,Forest Survival);|
|~|&gt;|&gt;|&gt;|&gt;|&gt;|BGCOLOR(#F5F5F5):レベル2の聖職者。緑、水などの魔法技能も持つ|
</v>
      </c>
    </row>
    <row r="232" spans="1:36" x14ac:dyDescent="0.15">
      <c r="A232" t="str">
        <f t="shared" si="8"/>
        <v>EA Pangaea 指揮官 E</v>
      </c>
      <c r="B232" t="s">
        <v>2908</v>
      </c>
      <c r="C232" t="s">
        <v>6167</v>
      </c>
      <c r="D232" t="s">
        <v>6034</v>
      </c>
      <c r="E232" t="s">
        <v>6190</v>
      </c>
      <c r="F232">
        <v>325</v>
      </c>
      <c r="G232">
        <v>1</v>
      </c>
      <c r="H232">
        <v>4</v>
      </c>
      <c r="I232" t="s">
        <v>6033</v>
      </c>
      <c r="J232" t="s">
        <v>6183</v>
      </c>
      <c r="L232" t="s">
        <v>6050</v>
      </c>
      <c r="N232" t="s">
        <v>6191</v>
      </c>
      <c r="O232" s="24">
        <v>3</v>
      </c>
      <c r="P232" s="21">
        <v>80</v>
      </c>
      <c r="Q232" s="21" t="s">
        <v>6192</v>
      </c>
      <c r="R232" s="30" t="s">
        <v>6193</v>
      </c>
      <c r="U232" s="30">
        <v>3</v>
      </c>
      <c r="Z232" s="34">
        <v>18</v>
      </c>
      <c r="AA232" s="21">
        <v>40</v>
      </c>
      <c r="AE232" s="21" t="s">
        <v>6194</v>
      </c>
      <c r="AJ232" s="26" t="str">
        <f t="shared" si="7"/>
        <v xml:space="preserve">|BGCOLOR(#F5F5F5):Pan|魔術師|&amp;ref(Nation/C_Gold.jpg,nolink,25x25,Gold);325&amp;ref(Nation/C_Resource.jpg,nolink,25x25,Resource);1&amp;ref(Nation/C_Command.jpg,nolink,25x25,Commander Point);4|&amp;ref(Nation/R_Fort.jpg,nolink,25x25,Land Fortress);|&amp;ref(Spell/P_Research.jpg,nolink,25x25,Lab Needed);|&amp;ref(Nation/Squad.jpg,nolink,25x25,Squad);3&amp;ref(Nation/LivingLead.jpg,nolink,25x25,Leadership);80&amp;ref(Nation/MagicLead.jpg,nolink,25x25,Magic Leadership);35+&amp;ref(Nation/UndeadLead.jpg,nolink,25x25,Undead Leadership);5+&amp;ref(Item/Beastmaster.jpg,nolink,25x25,Beastmaster (+3));|18&amp;ref(Nation/Stealthy.jpg,nolink,25x25,Stealthy (40));&amp;ref(Nation/Forest-Survival.jpg,nolink,25x25,Forest Survival);|
|~|&gt;|&gt;|&gt;|&gt;|&gt;|BGCOLOR(#F5F5F5):緑、地、血の魔法技能を持つ。驚異的魔力ながら雇用条件は緩い|
</v>
      </c>
    </row>
    <row r="233" spans="1:36" x14ac:dyDescent="0.15">
      <c r="A233" t="str">
        <f t="shared" si="8"/>
        <v>EA Pangaea 兵士 S</v>
      </c>
      <c r="B233" t="s">
        <v>2908</v>
      </c>
      <c r="C233" t="s">
        <v>6167</v>
      </c>
      <c r="D233" t="s">
        <v>6067</v>
      </c>
      <c r="E233" t="s">
        <v>6195</v>
      </c>
      <c r="F233">
        <v>7</v>
      </c>
      <c r="G233">
        <v>1</v>
      </c>
      <c r="H233">
        <v>3</v>
      </c>
      <c r="I233" t="s">
        <v>6169</v>
      </c>
      <c r="L233" t="s">
        <v>6196</v>
      </c>
      <c r="N233" t="s">
        <v>6197</v>
      </c>
      <c r="P233" s="21">
        <v>1</v>
      </c>
      <c r="Z233" s="34">
        <v>32</v>
      </c>
      <c r="AA233" s="21">
        <v>40</v>
      </c>
      <c r="AB233" s="21" t="s">
        <v>6172</v>
      </c>
      <c r="AE233" s="21" t="s">
        <v>6172</v>
      </c>
      <c r="AJ233" s="26" t="str">
        <f t="shared" si="7"/>
        <v xml:space="preserve">|BGCOLOR(#F5F5F5):Harpy|飛行兵|&amp;ref(Nation/C_Gold.jpg,nolink,25x25,Gold);7&amp;ref(Nation/C_Resource.jpg,nolink,25x25,Resource);1&amp;ref(Nation/C_Recruitment.jpg,nolink,25x25,Recruitment Point);3|&amp;ref(Nation/R_Fort.jpg,nolink,25x25,Land Fortress);&amp;ref(Nation/R_Forest.jpg,nolink,25x25,Any Forest);||&amp;ref(Nation/LivingLead.jpg,nolink,25x25,Living);|32&amp;ref(Nation/Stealthy.jpg,nolink,25x25,Stealthy (40));&amp;ref(Nation/Flying.jpg,nolink,25x25,Flying);&amp;ref(Nation/Forest-Survival.jpg,nolink,25x25,Forest Survival);|
|~|&gt;|&gt;|&gt;|&gt;|&gt;|BGCOLOR(#F5F5F5):爪の二連撃で戦う鳥女。臆病で不器用だが脆い後衛を狙える|
</v>
      </c>
    </row>
    <row r="234" spans="1:36" x14ac:dyDescent="0.15">
      <c r="A234" t="str">
        <f t="shared" si="8"/>
        <v>-</v>
      </c>
      <c r="B234" t="s">
        <v>2908</v>
      </c>
      <c r="C234" t="s">
        <v>6167</v>
      </c>
      <c r="D234" t="s">
        <v>6067</v>
      </c>
      <c r="E234" t="s">
        <v>6198</v>
      </c>
      <c r="F234">
        <v>9</v>
      </c>
      <c r="G234">
        <v>3</v>
      </c>
      <c r="H234">
        <v>6</v>
      </c>
      <c r="I234" t="s">
        <v>6169</v>
      </c>
      <c r="L234" t="s">
        <v>6065</v>
      </c>
      <c r="N234" t="s">
        <v>6199</v>
      </c>
      <c r="P234" s="21">
        <v>1</v>
      </c>
      <c r="X234">
        <v>1</v>
      </c>
      <c r="Z234" s="34">
        <v>16</v>
      </c>
      <c r="AA234" s="21">
        <v>60</v>
      </c>
      <c r="AE234" s="21" t="s">
        <v>6172</v>
      </c>
      <c r="AJ234" s="26" t="str">
        <f t="shared" si="7"/>
        <v xml:space="preserve">|BGCOLOR(#F5F5F5):Satyr Sneak|歩兵|&amp;ref(Nation/C_Gold.jpg,nolink,25x25,Gold);9&amp;ref(Nation/C_Resource.jpg,nolink,25x25,Resource);3&amp;ref(Nation/C_Recruitment.jpg,nolink,25x25,Recruitment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(60));&amp;ref(Nation/Forest-Survival.jpg,nolink,25x25,Forest Survival);|
|~|&gt;|&gt;|&gt;|&gt;|&gt;|BGCOLOR(#F5F5F5):槍を持つ軽歩兵。滞在する州に不安を撒き隠れるのも上手い|
</v>
      </c>
    </row>
    <row r="235" spans="1:36" x14ac:dyDescent="0.15">
      <c r="A235" t="str">
        <f t="shared" si="8"/>
        <v>-</v>
      </c>
      <c r="B235" t="s">
        <v>2908</v>
      </c>
      <c r="C235" t="s">
        <v>6167</v>
      </c>
      <c r="D235" t="s">
        <v>6067</v>
      </c>
      <c r="E235" t="s">
        <v>6200</v>
      </c>
      <c r="F235">
        <v>9</v>
      </c>
      <c r="G235">
        <v>4</v>
      </c>
      <c r="H235">
        <v>6</v>
      </c>
      <c r="I235" t="s">
        <v>6169</v>
      </c>
      <c r="L235" t="s">
        <v>6065</v>
      </c>
      <c r="N235" t="s">
        <v>6201</v>
      </c>
      <c r="P235" s="21">
        <v>1</v>
      </c>
      <c r="X235">
        <v>1</v>
      </c>
      <c r="Z235" s="34">
        <v>16</v>
      </c>
      <c r="AA235" s="21">
        <v>40</v>
      </c>
      <c r="AE235" s="21" t="s">
        <v>6202</v>
      </c>
      <c r="AJ235" s="26" t="str">
        <f t="shared" si="7"/>
        <v xml:space="preserve">|BGCOLOR(#F5F5F5):Satyr|歩兵|&amp;ref(Nation/C_Gold.jpg,nolink,25x25,Gold);9&amp;ref(Nation/C_Resource.jpg,nolink,25x25,Resource);4&amp;ref(Nation/C_Recruitment.jpg,nolink,25x25,Recruitment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(40));&amp;ref(Nation/Forest-Survival.jpg,nolink,25x25,Forest Survival);|
|~|&gt;|&gt;|&gt;|&gt;|&gt;|BGCOLOR(#F5F5F5):槍と投槍を持つ軽歩兵。統制不能で好き勝手に戦う|
</v>
      </c>
    </row>
    <row r="236" spans="1:36" x14ac:dyDescent="0.15">
      <c r="A236" t="str">
        <f t="shared" si="8"/>
        <v>-</v>
      </c>
      <c r="B236" t="s">
        <v>2908</v>
      </c>
      <c r="C236" t="s">
        <v>6167</v>
      </c>
      <c r="D236" t="s">
        <v>6067</v>
      </c>
      <c r="E236" t="s">
        <v>6203</v>
      </c>
      <c r="F236">
        <v>13</v>
      </c>
      <c r="G236">
        <v>5</v>
      </c>
      <c r="H236">
        <v>21</v>
      </c>
      <c r="I236" t="s">
        <v>6033</v>
      </c>
      <c r="L236" t="s">
        <v>6065</v>
      </c>
      <c r="N236" t="s">
        <v>6204</v>
      </c>
      <c r="P236" s="21">
        <v>1</v>
      </c>
      <c r="Z236" s="34">
        <v>16</v>
      </c>
      <c r="AE236" s="21" t="s">
        <v>6172</v>
      </c>
      <c r="AJ236" s="26" t="str">
        <f t="shared" si="7"/>
        <v xml:space="preserve">|BGCOLOR(#F5F5F5):Satyr Warrior|歩兵|&amp;ref(Nation/C_Gold.jpg,nolink,25x25,Gold);13&amp;ref(Nation/C_Resource.jpg,nolink,25x25,Resource);5&amp;ref(Nation/C_Recruitment.jpg,nolink,25x25,Recruitment Point);21|&amp;ref(Nation/R_Fort.jpg,nolink,25x25,Land Fortress);||&amp;ref(Nation/LivingLead.jpg,nolink,25x25,Living);|16&amp;ref(Nation/Forest-Survival.jpg,nolink,25x25,Forest Survival);|
|~|&gt;|&gt;|&gt;|&gt;|&gt;|BGCOLOR(#F5F5F5):槍と盾を持つ軽歩兵。他のSatyrと違い命令を聞いてくれる|
</v>
      </c>
    </row>
    <row r="237" spans="1:36" x14ac:dyDescent="0.15">
      <c r="A237" t="str">
        <f t="shared" si="8"/>
        <v>-</v>
      </c>
      <c r="B237" t="s">
        <v>2908</v>
      </c>
      <c r="C237" t="s">
        <v>6167</v>
      </c>
      <c r="D237" t="s">
        <v>6067</v>
      </c>
      <c r="E237" t="s">
        <v>6205</v>
      </c>
      <c r="F237">
        <v>16</v>
      </c>
      <c r="G237">
        <v>3</v>
      </c>
      <c r="H237">
        <v>14</v>
      </c>
      <c r="I237" t="s">
        <v>6033</v>
      </c>
      <c r="L237" t="s">
        <v>6065</v>
      </c>
      <c r="N237" t="s">
        <v>6207</v>
      </c>
      <c r="P237" s="21">
        <v>1</v>
      </c>
      <c r="X237">
        <v>1</v>
      </c>
      <c r="Z237" s="34">
        <v>16</v>
      </c>
      <c r="AA237" s="21">
        <v>40</v>
      </c>
      <c r="AE237" s="21" t="s">
        <v>6172</v>
      </c>
      <c r="AJ237" s="26" t="str">
        <f t="shared" si="7"/>
        <v xml:space="preserve">|BGCOLOR(#F5F5F5):Reveler|歩兵|&amp;ref(Nation/C_Gold.jpg,nolink,25x25,Gold);16&amp;ref(Nation/C_Resource.jpg,nolink,25x25,Resource);3&amp;ref(Nation/C_Recruitment.jpg,nolink,25x25,Recruitment Point);14|&amp;ref(Nation/R_Fort.jpg,nolink,25x25,Land Fortress);||&amp;ref(Nation/LivingLead.jpg,nolink,25x25,Living);&amp;ref(Nation/Undisciplined.jpg,nolink,25x25,Undisciplined);|16&amp;ref(Nation/Stealthy.jpg,nolink,25x25,Stealthy (40));&amp;ref(Nation/Forest-Survival.jpg,nolink,25x25,Forest Survival);|
|~|&gt;|&gt;|&gt;|&gt;|&gt;|BGCOLOR(#F5F5F5):槍を持つ軽装狂戦士。統制不能だが戦闘力は侮り難い|
</v>
      </c>
    </row>
    <row r="238" spans="1:36" x14ac:dyDescent="0.15">
      <c r="A238" t="str">
        <f t="shared" si="8"/>
        <v>-</v>
      </c>
      <c r="B238" t="s">
        <v>2908</v>
      </c>
      <c r="C238" t="s">
        <v>6167</v>
      </c>
      <c r="D238" t="s">
        <v>6067</v>
      </c>
      <c r="E238" t="s">
        <v>6206</v>
      </c>
      <c r="F238">
        <v>40</v>
      </c>
      <c r="G238">
        <v>8</v>
      </c>
      <c r="H238">
        <v>6</v>
      </c>
      <c r="I238" t="s">
        <v>6169</v>
      </c>
      <c r="L238" t="s">
        <v>6065</v>
      </c>
      <c r="N238" t="s">
        <v>6209</v>
      </c>
      <c r="P238" s="21">
        <v>1</v>
      </c>
      <c r="X238">
        <v>1</v>
      </c>
      <c r="Z238" s="34">
        <v>16</v>
      </c>
      <c r="AE238" s="21" t="s">
        <v>6172</v>
      </c>
      <c r="AJ238" s="26" t="str">
        <f t="shared" si="7"/>
        <v xml:space="preserve">|BGCOLOR(#F5F5F5):Minotaur|歩兵|&amp;ref(Nation/C_Gold.jpg,nolink,25x25,Gold);40&amp;ref(Nation/C_Resource.jpg,nolink,25x25,Resource);8&amp;ref(Nation/C_Recruitment.jpg,nolink,25x25,Recruitment Point);6|&amp;ref(Nation/R_Fort.jpg,nolink,25x25,Land Fortress);&amp;ref(Nation/R_Forest.jpg,nolink,25x25,Any Forest);||&amp;ref(Nation/LivingLead.jpg,nolink,25x25,Living);&amp;ref(Nation/Undisciplined.jpg,nolink,25x25,Undisciplined);|16&amp;ref(Nation/Forest-Survival.jpg,nolink,25x25,Forest Survival);|
|~|&gt;|&gt;|&gt;|&gt;|&gt;|BGCOLOR(#F5F5F5):戦斧を持つ軽装狂戦士。人間大以下の敵には蹂躙を仕掛ける|
</v>
      </c>
    </row>
    <row r="239" spans="1:36" x14ac:dyDescent="0.15">
      <c r="A239" t="str">
        <f t="shared" si="8"/>
        <v>-</v>
      </c>
      <c r="B239" t="s">
        <v>2908</v>
      </c>
      <c r="C239" t="s">
        <v>6167</v>
      </c>
      <c r="D239" t="s">
        <v>6067</v>
      </c>
      <c r="E239" t="s">
        <v>6208</v>
      </c>
      <c r="F239">
        <v>50</v>
      </c>
      <c r="G239">
        <v>10</v>
      </c>
      <c r="H239">
        <v>18</v>
      </c>
      <c r="I239" t="s">
        <v>6033</v>
      </c>
      <c r="L239" t="s">
        <v>6065</v>
      </c>
      <c r="N239" t="s">
        <v>6210</v>
      </c>
      <c r="P239" s="21">
        <v>1</v>
      </c>
      <c r="Z239" s="34">
        <v>16</v>
      </c>
      <c r="AE239" s="21" t="s">
        <v>6172</v>
      </c>
      <c r="AJ239" s="26" t="str">
        <f t="shared" si="7"/>
        <v xml:space="preserve">|BGCOLOR(#F5F5F5):Minotaur Warrior|歩兵|&amp;ref(Nation/C_Gold.jpg,nolink,25x25,Gold);50&amp;ref(Nation/C_Resource.jpg,nolink,25x25,Resource);10&amp;ref(Nation/C_Recruitment.jpg,nolink,25x25,Recruitment Point);18|&amp;ref(Nation/R_Fort.jpg,nolink,25x25,Land Fortress);||&amp;ref(Nation/LivingLead.jpg,nolink,25x25,Living);|16&amp;ref(Nation/Forest-Survival.jpg,nolink,25x25,Forest Survival);|
|~|&gt;|&gt;|&gt;|&gt;|&gt;|BGCOLOR(#F5F5F5):戦斧を持つ軽装狂戦士。こちらは命令を聞く|
</v>
      </c>
    </row>
    <row r="240" spans="1:36" x14ac:dyDescent="0.15">
      <c r="A240" t="str">
        <f t="shared" si="8"/>
        <v>-</v>
      </c>
      <c r="B240" t="s">
        <v>2908</v>
      </c>
      <c r="C240" t="s">
        <v>6167</v>
      </c>
      <c r="D240" t="s">
        <v>6067</v>
      </c>
      <c r="E240" t="s">
        <v>6211</v>
      </c>
      <c r="F240">
        <v>25</v>
      </c>
      <c r="G240">
        <v>3</v>
      </c>
      <c r="H240">
        <v>12</v>
      </c>
      <c r="I240" t="s">
        <v>6169</v>
      </c>
      <c r="L240" t="s">
        <v>6212</v>
      </c>
      <c r="N240" t="s">
        <v>6213</v>
      </c>
      <c r="P240" s="21">
        <v>1</v>
      </c>
      <c r="Z240" s="34">
        <v>20</v>
      </c>
      <c r="AA240" s="21">
        <v>40</v>
      </c>
      <c r="AE240" s="21" t="s">
        <v>6172</v>
      </c>
      <c r="AJ240" s="26" t="str">
        <f t="shared" si="7"/>
        <v xml:space="preserve">|BGCOLOR(#F5F5F5):Centauride|射手|&amp;ref(Nation/C_Gold.jpg,nolink,25x25,Gold);25&amp;ref(Nation/C_Resource.jpg,nolink,25x25,Resource);3&amp;ref(Nation/C_Recruitment.jpg,nolink,25x25,Recruitment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|~|&gt;|&gt;|&gt;|&gt;|&gt;|BGCOLOR(#F5F5F5):極めて高い精度を持つ弓兵。力も人間より強い|
</v>
      </c>
    </row>
    <row r="241" spans="1:36" x14ac:dyDescent="0.15">
      <c r="A241" t="str">
        <f t="shared" si="8"/>
        <v>-</v>
      </c>
      <c r="B241" t="s">
        <v>2908</v>
      </c>
      <c r="C241" t="s">
        <v>6167</v>
      </c>
      <c r="D241" t="s">
        <v>6067</v>
      </c>
      <c r="E241" t="s">
        <v>6214</v>
      </c>
      <c r="F241">
        <v>25</v>
      </c>
      <c r="G241">
        <v>4</v>
      </c>
      <c r="H241">
        <v>12</v>
      </c>
      <c r="I241" t="s">
        <v>6169</v>
      </c>
      <c r="L241" t="s">
        <v>6212</v>
      </c>
      <c r="N241" t="s">
        <v>6215</v>
      </c>
      <c r="P241" s="21">
        <v>1</v>
      </c>
      <c r="Z241" s="34">
        <v>20</v>
      </c>
      <c r="AA241" s="21">
        <v>40</v>
      </c>
      <c r="AE241" s="21" t="s">
        <v>6176</v>
      </c>
      <c r="AJ241" s="26" t="str">
        <f t="shared" si="7"/>
        <v xml:space="preserve">|BGCOLOR(#F5F5F5):Centaur|射手|&amp;ref(Nation/C_Gold.jpg,nolink,25x25,Gold);25&amp;ref(Nation/C_Resource.jpg,nolink,25x25,Resource);4&amp;ref(Nation/C_Recruitment.jpg,nolink,25x25,Recruitment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|~|&gt;|&gt;|&gt;|&gt;|&gt;|BGCOLOR(#F5F5F5):高い精度を持つ長弓兵。一発の威力や射程で勝る|
</v>
      </c>
    </row>
    <row r="242" spans="1:36" x14ac:dyDescent="0.15">
      <c r="A242" t="str">
        <f t="shared" si="8"/>
        <v>-</v>
      </c>
      <c r="B242" t="s">
        <v>2908</v>
      </c>
      <c r="C242" t="s">
        <v>6167</v>
      </c>
      <c r="D242" t="s">
        <v>6067</v>
      </c>
      <c r="E242" t="s">
        <v>6216</v>
      </c>
      <c r="F242">
        <v>30</v>
      </c>
      <c r="G242">
        <v>11</v>
      </c>
      <c r="H242">
        <v>17</v>
      </c>
      <c r="I242" t="s">
        <v>6033</v>
      </c>
      <c r="L242" t="s">
        <v>6065</v>
      </c>
      <c r="N242" t="s">
        <v>6217</v>
      </c>
      <c r="P242" s="21">
        <v>1</v>
      </c>
      <c r="Z242" s="34">
        <v>20</v>
      </c>
      <c r="AA242" s="21">
        <v>40</v>
      </c>
      <c r="AE242" s="21" t="s">
        <v>6173</v>
      </c>
      <c r="AJ242" s="26" t="str">
        <f t="shared" si="7"/>
        <v xml:space="preserve">|BGCOLOR(#F5F5F5):Centauride Warrior|歩兵|&amp;ref(Nation/C_Gold.jpg,nolink,25x25,Gold);30&amp;ref(Nation/C_Resource.jpg,nolink,25x25,Resource);11&amp;ref(Nation/C_Recruitment.jpg,nolink,25x25,Recruitment Point);17|&amp;ref(Nation/R_Fort.jpg,nolink,25x25,Land Fortress);||&amp;ref(Nation/LivingLead.jpg,nolink,25x25,Living);|20&amp;ref(Nation/Stealthy.jpg,nolink,25x25,Stealthy (40));&amp;ref(Nation/Forest-Survival.jpg,nolink,25x25,Forest Survival);|
|~|&gt;|&gt;|&gt;|&gt;|&gt;|BGCOLOR(#F5F5F5):槍、投槍、盾を持つ軽歩兵。馬の下半身を活かし騎兵の役目を果たす|
</v>
      </c>
    </row>
    <row r="243" spans="1:36" x14ac:dyDescent="0.15">
      <c r="A243" t="str">
        <f t="shared" si="8"/>
        <v>-</v>
      </c>
      <c r="B243" t="s">
        <v>2908</v>
      </c>
      <c r="C243" t="s">
        <v>6167</v>
      </c>
      <c r="D243" t="s">
        <v>6067</v>
      </c>
      <c r="E243" t="s">
        <v>6218</v>
      </c>
      <c r="F243">
        <v>35</v>
      </c>
      <c r="G243">
        <v>11</v>
      </c>
      <c r="H243">
        <v>21</v>
      </c>
      <c r="I243" t="s">
        <v>6033</v>
      </c>
      <c r="L243" t="s">
        <v>6065</v>
      </c>
      <c r="N243" t="s">
        <v>6219</v>
      </c>
      <c r="P243" s="21">
        <v>1</v>
      </c>
      <c r="Z243" s="34">
        <v>20</v>
      </c>
      <c r="AA243" s="21">
        <v>40</v>
      </c>
      <c r="AE243" s="21" t="s">
        <v>6173</v>
      </c>
      <c r="AJ243" s="26" t="str">
        <f t="shared" si="7"/>
        <v xml:space="preserve">|BGCOLOR(#F5F5F5):Centaur Warrior|歩兵|&amp;ref(Nation/C_Gold.jpg,nolink,25x25,Gold);35&amp;ref(Nation/C_Resource.jpg,nolink,25x25,Resource);11&amp;ref(Nation/C_Recruitment.jpg,nolink,25x25,Recruitment Point);21|&amp;ref(Nation/R_Fort.jpg,nolink,25x25,Land Fortress);||&amp;ref(Nation/LivingLead.jpg,nolink,25x25,Living);|20&amp;ref(Nation/Stealthy.jpg,nolink,25x25,Stealthy (40));&amp;ref(Nation/Forest-Survival.jpg,nolink,25x25,Forest Survival);|
|~|&gt;|&gt;|&gt;|&gt;|&gt;|BGCOLOR(#F5F5F5):軽突撃槍と盾を持つ軽装狂戦士。正面からの殴り合いでも強力|
</v>
      </c>
    </row>
    <row r="244" spans="1:36" x14ac:dyDescent="0.15">
      <c r="A244" t="str">
        <f t="shared" si="8"/>
        <v>-</v>
      </c>
      <c r="B244" t="s">
        <v>2908</v>
      </c>
      <c r="C244" t="s">
        <v>6167</v>
      </c>
      <c r="D244" t="s">
        <v>6067</v>
      </c>
      <c r="E244" t="s">
        <v>6220</v>
      </c>
      <c r="F244">
        <v>55</v>
      </c>
      <c r="G244">
        <v>12</v>
      </c>
      <c r="H244">
        <v>29</v>
      </c>
      <c r="I244" t="s">
        <v>6060</v>
      </c>
      <c r="K244" t="s">
        <v>6045</v>
      </c>
      <c r="L244" t="s">
        <v>6065</v>
      </c>
      <c r="M244" t="s">
        <v>6289</v>
      </c>
      <c r="N244" t="s">
        <v>6221</v>
      </c>
      <c r="P244" s="21">
        <v>1</v>
      </c>
      <c r="Z244" s="34">
        <v>20</v>
      </c>
      <c r="AA244" s="21">
        <v>40</v>
      </c>
      <c r="AE244" s="21" t="s">
        <v>6173</v>
      </c>
      <c r="AJ244" s="26" t="str">
        <f t="shared" si="7"/>
        <v xml:space="preserve">|BGCOLOR(#F5F5F5):White Centaur|歩兵&amp;ref(Nation/Sacred.jpg,nolink,25x25,Sacred);|&amp;ref(Nation/C_Gold.jpg,nolink,25x25,Gold);55&amp;ref(Nation/C_Resource.jpg,nolink,25x25,Resource);12&amp;ref(Nation/C_Recruitment.jpg,nolink,25x25,Recruitment Point);29|&amp;ref(Nation/R_Capital.jpg,nolink,25x25,National Capital);|&amp;ref(Spell/P_Holy.jpg,nolink,25x25,Temple Needed);|&amp;ref(Nation/LivingLead.jpg,nolink,25x25,Living);|20&amp;ref(Nation/Stealthy.jpg,nolink,25x25,Stealthy (40));&amp;ref(Nation/Forest-Survival.jpg,nolink,25x25,Forest Survival);|
|~|&gt;|&gt;|&gt;|&gt;|&gt;|BGCOLOR(#F5F5F5):軽突撃槍、投槍、盾を持つ軽装狂戦士。強力な上に奇襲攻撃にも使える|
</v>
      </c>
    </row>
    <row r="245" spans="1:36" x14ac:dyDescent="0.15">
      <c r="A245" t="str">
        <f t="shared" si="8"/>
        <v>EA Pangaea 兵士 E</v>
      </c>
      <c r="B245" t="s">
        <v>6312</v>
      </c>
      <c r="C245" t="s">
        <v>6313</v>
      </c>
      <c r="D245" t="s">
        <v>6314</v>
      </c>
      <c r="E245" t="s">
        <v>6315</v>
      </c>
      <c r="F245">
        <v>0</v>
      </c>
      <c r="G245">
        <v>1</v>
      </c>
      <c r="H245">
        <v>2</v>
      </c>
      <c r="I245" t="s">
        <v>6316</v>
      </c>
      <c r="L245" t="s">
        <v>6303</v>
      </c>
      <c r="N245" t="s">
        <v>6317</v>
      </c>
      <c r="P245" s="20">
        <v>1</v>
      </c>
      <c r="X245">
        <v>1</v>
      </c>
      <c r="Z245" s="34">
        <v>16</v>
      </c>
      <c r="AE245" s="20" t="s">
        <v>6318</v>
      </c>
      <c r="AJ245" s="26" t="str">
        <f t="shared" si="7"/>
        <v xml:space="preserve">|BGCOLOR(#F5F5F5):Maenad|歩兵|&amp;ref(Nation/C_Gold.jpg,nolink,25x25,Gold);0&amp;ref(Nation/C_Resource.jpg,nolink,25x25,Resource);1&amp;ref(Nation/C_Recruitment.jpg,nolink,25x25,Recruitment Point);2|&amp;ref(Nation/Monster-Summoner.jpg,nolink,25x25,Monster Summoner (Free));||&amp;ref(Nation/LivingLead.jpg,nolink,25x25,Living);&amp;ref(Nation/Undisciplined.jpg,nolink,25x25,Undisciplined);|16&amp;ref(Nation/Forest-Survival.jpg,nolink,25x25,Forest Survival);|
|~|&gt;|&gt;|&gt;|&gt;|&gt;|BGCOLOR(#F5F5F5):爪で戦う裸の人間。弱いが士気は高く弾避けに向く|
</v>
      </c>
    </row>
    <row r="246" spans="1:36" x14ac:dyDescent="0.15">
      <c r="A246" t="str">
        <f t="shared" si="8"/>
        <v>EA Agartha 指揮官 S</v>
      </c>
      <c r="B246" t="s">
        <v>6312</v>
      </c>
      <c r="C246" t="s">
        <v>6319</v>
      </c>
      <c r="D246" t="s">
        <v>6320</v>
      </c>
      <c r="E246" t="s">
        <v>6321</v>
      </c>
      <c r="F246">
        <v>20</v>
      </c>
      <c r="G246">
        <v>7</v>
      </c>
      <c r="H246">
        <v>1</v>
      </c>
      <c r="I246" t="s">
        <v>6334</v>
      </c>
      <c r="L246" t="s">
        <v>6323</v>
      </c>
      <c r="N246" t="s">
        <v>6324</v>
      </c>
      <c r="O246" s="24">
        <v>0</v>
      </c>
      <c r="P246" s="20">
        <v>0</v>
      </c>
      <c r="Q246" s="21">
        <v>0</v>
      </c>
      <c r="R246" s="30">
        <v>0</v>
      </c>
      <c r="Z246" s="34">
        <v>14</v>
      </c>
      <c r="AA246" s="20">
        <v>50</v>
      </c>
      <c r="AD246" s="21" t="s">
        <v>6325</v>
      </c>
      <c r="AE246" s="20" t="s">
        <v>6326</v>
      </c>
      <c r="AJ246" s="26" t="str">
        <f t="shared" si="7"/>
        <v xml:space="preserve">|BGCOLOR(#F5F5F5):Pale One Scout|斥候|&amp;ref(Nation/C_Gold.jpg,nolink,25x25,Gold);20&amp;ref(Nation/C_Resource.jpg,nolink,25x25,Resource);7&amp;ref(Nation/C_Command.jpg,nolink,25x25,Commander Point);1|&amp;ref(Nation/R_Fort.jpg,nolink,25x25,Land Fortress);&amp;ref(Nation/R_Cave.jpg,nolink,25x25,Any Cave);|||14&amp;ref(Nation/Stealthy.jpg,nolink,25x25,Stealthy (50));&amp;ref(Nation/Amphibian.jpg,nolink,25x25,Amphibian);&amp;ref(Nation/Mountain-Survival.jpg,nolink,25x25,Mountain Survival);|
|~|&gt;|&gt;|&gt;|&gt;|&gt;|BGCOLOR(#F5F5F5):水陸両棲の斥候。海に入れる一方で森の通過は苦手|
</v>
      </c>
    </row>
    <row r="247" spans="1:36" x14ac:dyDescent="0.15">
      <c r="A247" t="str">
        <f t="shared" si="8"/>
        <v>-</v>
      </c>
      <c r="B247" t="s">
        <v>6312</v>
      </c>
      <c r="C247" t="s">
        <v>6319</v>
      </c>
      <c r="D247" t="s">
        <v>6320</v>
      </c>
      <c r="E247" t="s">
        <v>6327</v>
      </c>
      <c r="F247">
        <v>35</v>
      </c>
      <c r="G247">
        <v>19</v>
      </c>
      <c r="H247">
        <v>1</v>
      </c>
      <c r="I247" t="s">
        <v>6334</v>
      </c>
      <c r="L247" t="s">
        <v>6320</v>
      </c>
      <c r="N247" t="s">
        <v>6328</v>
      </c>
      <c r="O247" s="24">
        <v>2</v>
      </c>
      <c r="P247" s="20">
        <v>60</v>
      </c>
      <c r="Q247" s="21">
        <v>0</v>
      </c>
      <c r="R247" s="30">
        <v>0</v>
      </c>
      <c r="Z247" s="34">
        <v>10</v>
      </c>
      <c r="AD247" s="21" t="s">
        <v>6325</v>
      </c>
      <c r="AJ247" s="26" t="str">
        <f t="shared" si="7"/>
        <v xml:space="preserve">|BGCOLOR(#F5F5F5):Pale One Commander|指揮官|&amp;ref(Nation/C_Gold.jpg,nolink,25x25,Gold);35&amp;ref(Nation/C_Resource.jpg,nolink,25x25,Resource);19&amp;ref(Nation/C_Command.jpg,nolink,25x25,Commander Point);1|&amp;ref(Nation/R_Fort.jpg,nolink,25x25,Land Fortress);&amp;ref(Nation/R_Cave.jpg,nolink,25x25,Any Cave);||&amp;ref(Nation/Squad.jpg,nolink,25x25,Squad);2&amp;ref(Nation/LivingLead.jpg,nolink,25x25,Leadership);60|10&amp;ref(Nation/Amphibian.jpg,nolink,25x25,Amphibian);|
|~|&gt;|&gt;|&gt;|&gt;|&gt;|BGCOLOR(#F5F5F5):標準的な指揮官。種族的な水陸両棲のため汎用性は高い|
</v>
      </c>
    </row>
    <row r="248" spans="1:36" x14ac:dyDescent="0.15">
      <c r="A248" t="str">
        <f t="shared" si="8"/>
        <v>-</v>
      </c>
      <c r="B248" t="s">
        <v>6312</v>
      </c>
      <c r="C248" t="s">
        <v>6319</v>
      </c>
      <c r="D248" t="s">
        <v>6320</v>
      </c>
      <c r="E248" t="s">
        <v>6329</v>
      </c>
      <c r="F248">
        <v>65</v>
      </c>
      <c r="G248">
        <v>1</v>
      </c>
      <c r="H248">
        <v>1</v>
      </c>
      <c r="I248" t="s">
        <v>6322</v>
      </c>
      <c r="L248" t="s">
        <v>6320</v>
      </c>
      <c r="N248" t="s">
        <v>6330</v>
      </c>
      <c r="O248" s="24">
        <v>1</v>
      </c>
      <c r="P248" s="20">
        <v>10</v>
      </c>
      <c r="Q248" s="21">
        <v>0</v>
      </c>
      <c r="R248" s="30">
        <v>0</v>
      </c>
      <c r="W248">
        <v>1</v>
      </c>
      <c r="Z248" s="34">
        <v>18</v>
      </c>
      <c r="AJ248" s="26" t="str">
        <f t="shared" si="7"/>
        <v xml:space="preserve">|BGCOLOR(#F5F5F5):Troglodyte Lord|指揮官|&amp;ref(Nation/C_Gold.jpg,nolink,25x25,Gold);65&amp;ref(Nation/C_Resource.jpg,nolink,25x25,Resource);1&amp;ref(Nation/C_Command.jpg,nolink,25x25,Commander Point);1|&amp;ref(Nation/R_Fort.jpg,nolink,25x25,Land Fortress);||&amp;ref(Nation/Squad.jpg,nolink,25x25,Squad);1&amp;ref(Nation/LivingLead.jpg,nolink,25x25,Leadership);10|18|
|~|&gt;|&gt;|&gt;|&gt;|&gt;|BGCOLOR(#F5F5F5):戦闘力に優れる指揮官。指揮自体は下手|
</v>
      </c>
    </row>
    <row r="249" spans="1:36" x14ac:dyDescent="0.15">
      <c r="A249" t="str">
        <f t="shared" si="8"/>
        <v>-</v>
      </c>
      <c r="B249" t="s">
        <v>6312</v>
      </c>
      <c r="C249" t="s">
        <v>6319</v>
      </c>
      <c r="D249" t="s">
        <v>6320</v>
      </c>
      <c r="E249" t="s">
        <v>6331</v>
      </c>
      <c r="F249">
        <v>125</v>
      </c>
      <c r="G249">
        <v>21</v>
      </c>
      <c r="H249">
        <v>1</v>
      </c>
      <c r="I249" t="s">
        <v>6322</v>
      </c>
      <c r="K249" t="s">
        <v>6308</v>
      </c>
      <c r="L249" t="s">
        <v>6320</v>
      </c>
      <c r="M249" t="s">
        <v>6307</v>
      </c>
      <c r="N249" t="s">
        <v>6332</v>
      </c>
      <c r="O249" s="24">
        <v>3</v>
      </c>
      <c r="P249" s="20">
        <v>80</v>
      </c>
      <c r="Q249" s="20">
        <v>0</v>
      </c>
      <c r="R249" s="30">
        <v>0</v>
      </c>
      <c r="S249" s="24">
        <v>1</v>
      </c>
      <c r="Z249" s="34">
        <v>14</v>
      </c>
      <c r="AD249" s="21" t="s">
        <v>6318</v>
      </c>
      <c r="AJ249" s="26" t="str">
        <f t="shared" si="7"/>
        <v xml:space="preserve">|BGCOLOR(#F5F5F5):Ancient Lord|指揮官&amp;ref(Nation/Sacred.jpg,nolink,25x25,Sacred);|&amp;ref(Nation/C_Gold.jpg,nolink,25x25,Gold);125&amp;ref(Nation/C_Resource.jpg,nolink,25x25,Resource);21&amp;ref(Nation/C_Command.jpg,nolink,25x25,Commander Point);1|&amp;ref(Nation/R_Fort.jpg,nolink,25x25,Land Fortress);|&amp;ref(Spell/P_Holy.jpg,nolink,25x25,Temple Needed);|&amp;ref(Nation/Squad.jpg,nolink,25x25,Squad);3&amp;ref(Nation/LivingLead.jpg,nolink,25x25,Leadership);80&amp;ref(Item/Inspirational.jpg,nolink,25x25,Inspirational (+1));|14&amp;ref(Nation/Amphibian.jpg,nolink,25x25,Amphibian);|
|~|&gt;|&gt;|&gt;|&gt;|&gt;|BGCOLOR(#F5F5F5):上位指揮官。歩幅の分か行軍も早め|
</v>
      </c>
    </row>
    <row r="250" spans="1:36" x14ac:dyDescent="0.15">
      <c r="A250" t="str">
        <f t="shared" si="8"/>
        <v>-</v>
      </c>
      <c r="B250" t="s">
        <v>6312</v>
      </c>
      <c r="C250" t="s">
        <v>6319</v>
      </c>
      <c r="D250" t="s">
        <v>6320</v>
      </c>
      <c r="E250" t="s">
        <v>6333</v>
      </c>
      <c r="F250">
        <v>70</v>
      </c>
      <c r="G250">
        <v>4</v>
      </c>
      <c r="H250">
        <v>2</v>
      </c>
      <c r="I250" t="s">
        <v>6334</v>
      </c>
      <c r="J250" t="s">
        <v>6308</v>
      </c>
      <c r="K250" t="s">
        <v>6308</v>
      </c>
      <c r="L250" t="s">
        <v>6335</v>
      </c>
      <c r="M250" t="s">
        <v>6307</v>
      </c>
      <c r="N250" t="s">
        <v>6336</v>
      </c>
      <c r="O250" s="24">
        <v>1</v>
      </c>
      <c r="P250" s="20">
        <v>0</v>
      </c>
      <c r="Q250" s="20">
        <v>5</v>
      </c>
      <c r="R250" s="30">
        <v>0</v>
      </c>
      <c r="Z250" s="34">
        <v>14</v>
      </c>
      <c r="AD250" s="20" t="s">
        <v>6325</v>
      </c>
      <c r="AJ250" s="26" t="str">
        <f t="shared" si="7"/>
        <v xml:space="preserve">|BGCOLOR(#F5F5F5):Engraver|魔術師&amp;ref(Nation/Sacred.jpg,nolink,25x25,Sacred);|&amp;ref(Nation/C_Gold.jpg,nolink,25x25,Gold);70&amp;ref(Nation/C_Resource.jpg,nolink,25x25,Resource);4&amp;ref(Nation/C_Command.jpg,nolink,25x25,Commander Point);2|&amp;ref(Nation/R_Fort.jpg,nolink,25x25,Land Fortress);&amp;ref(Nation/R_Cave.jpg,nolink,25x25,Any Cave);|&amp;ref(Spell/P_Research.jpg,nolink,25x25,Lab Needed);&amp;ref(Spell/P_Holy.jpg,nolink,25x25,Temple Needed);|&amp;ref(Nation/Squad.jpg,nolink,25x25,Squad);1&amp;ref(Nation/MagicLead.jpg,nolink,25x25,Magic Leadership);5|14&amp;ref(Nation/Amphibian.jpg,nolink,25x25,Amphibian);|
|~|&gt;|&gt;|&gt;|&gt;|&gt;|BGCOLOR(#F5F5F5):地の魔法技能を持つ。研究が得意|
</v>
      </c>
    </row>
    <row r="251" spans="1:36" x14ac:dyDescent="0.15">
      <c r="A251" t="str">
        <f t="shared" si="8"/>
        <v>-</v>
      </c>
      <c r="B251" t="s">
        <v>6312</v>
      </c>
      <c r="C251" t="s">
        <v>6319</v>
      </c>
      <c r="D251" t="s">
        <v>6320</v>
      </c>
      <c r="E251" t="s">
        <v>6337</v>
      </c>
      <c r="F251">
        <v>185</v>
      </c>
      <c r="G251">
        <v>1</v>
      </c>
      <c r="H251">
        <v>2</v>
      </c>
      <c r="I251" t="s">
        <v>6322</v>
      </c>
      <c r="J251" t="s">
        <v>6308</v>
      </c>
      <c r="K251" t="s">
        <v>6338</v>
      </c>
      <c r="L251" t="s">
        <v>6339</v>
      </c>
      <c r="M251" t="s">
        <v>6307</v>
      </c>
      <c r="N251" t="s">
        <v>6340</v>
      </c>
      <c r="O251" s="24">
        <v>2</v>
      </c>
      <c r="P251" s="20" t="s">
        <v>6342</v>
      </c>
      <c r="Q251" s="20" t="s">
        <v>6341</v>
      </c>
      <c r="R251" s="30" t="s">
        <v>6343</v>
      </c>
      <c r="Z251" s="34">
        <v>14</v>
      </c>
      <c r="AD251" s="20" t="s">
        <v>6325</v>
      </c>
      <c r="AJ251" s="26" t="str">
        <f t="shared" si="7"/>
        <v xml:space="preserve">|BGCOLOR(#F5F5F5):Earth Reader|聖職者&amp;ref(Nation/Sacred.jpg,nolink,25x25,Sacred);|&amp;ref(Nation/C_Gold.jpg,nolink,25x25,Gold);185&amp;ref(Nation/C_Resource.jpg,nolink,25x25,Resource);1&amp;ref(Nation/C_Command.jpg,nolink,25x25,Commander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Leadership);10+&amp;ref(Nation/UndeadLead.jpg,nolink,25x25,Undead Leadership);0+|14&amp;ref(Nation/Amphibian.jpg,nolink,25x25,Amphibian);|
|~|&gt;|&gt;|&gt;|&gt;|&gt;|BGCOLOR(#F5F5F5):レベル1の聖職者。地などの魔法技能も持つ|
</v>
      </c>
    </row>
    <row r="252" spans="1:36" x14ac:dyDescent="0.15">
      <c r="A252" t="str">
        <f t="shared" si="8"/>
        <v>-</v>
      </c>
      <c r="B252" t="s">
        <v>6312</v>
      </c>
      <c r="C252" t="s">
        <v>6319</v>
      </c>
      <c r="D252" t="s">
        <v>6320</v>
      </c>
      <c r="E252" t="s">
        <v>6344</v>
      </c>
      <c r="F252">
        <v>355</v>
      </c>
      <c r="G252">
        <v>1</v>
      </c>
      <c r="H252">
        <v>4</v>
      </c>
      <c r="I252" t="s">
        <v>6345</v>
      </c>
      <c r="J252" t="s">
        <v>6308</v>
      </c>
      <c r="K252" t="s">
        <v>6338</v>
      </c>
      <c r="L252" t="s">
        <v>6339</v>
      </c>
      <c r="M252" t="s">
        <v>6307</v>
      </c>
      <c r="N252" t="s">
        <v>6346</v>
      </c>
      <c r="O252" s="24">
        <v>2</v>
      </c>
      <c r="P252" s="20">
        <v>40</v>
      </c>
      <c r="Q252" s="20" t="s">
        <v>6347</v>
      </c>
      <c r="R252" s="30">
        <v>0</v>
      </c>
      <c r="Z252" s="34">
        <v>16</v>
      </c>
      <c r="AD252" s="20" t="s">
        <v>6318</v>
      </c>
      <c r="AJ252" s="26" t="str">
        <f t="shared" si="7"/>
        <v xml:space="preserve">|BGCOLOR(#F5F5F5):Oracle of Subterranean Waters|聖職者&amp;ref(Nation/Sacred.jpg,nolink,25x25,Sacred);|&amp;ref(Nation/C_Gold.jpg,nolink,25x25,Gold);355&amp;ref(Nation/C_Resource.jpg,nolink,25x25,Resource);1&amp;ref(Nation/C_Command.jpg,nolink,25x25,Commander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Leadership);30+|16&amp;ref(Nation/Amphibian.jpg,nolink,25x25,Amphibian);|
|~|&gt;|&gt;|&gt;|&gt;|&gt;|BGCOLOR(#F5F5F5):レベル3の聖職者。地と水の魔法技能も持つ|
</v>
      </c>
    </row>
    <row r="253" spans="1:36" x14ac:dyDescent="0.15">
      <c r="A253" t="str">
        <f t="shared" si="8"/>
        <v>-</v>
      </c>
      <c r="B253" t="s">
        <v>6312</v>
      </c>
      <c r="C253" t="s">
        <v>6319</v>
      </c>
      <c r="D253" t="s">
        <v>6320</v>
      </c>
      <c r="E253" t="s">
        <v>6348</v>
      </c>
      <c r="F253">
        <v>355</v>
      </c>
      <c r="G253">
        <v>1</v>
      </c>
      <c r="H253">
        <v>4</v>
      </c>
      <c r="I253" t="s">
        <v>6345</v>
      </c>
      <c r="J253" t="s">
        <v>6308</v>
      </c>
      <c r="K253" t="s">
        <v>6338</v>
      </c>
      <c r="L253" t="s">
        <v>6339</v>
      </c>
      <c r="M253" t="s">
        <v>6307</v>
      </c>
      <c r="N253" t="s">
        <v>6349</v>
      </c>
      <c r="O253" s="24">
        <v>2</v>
      </c>
      <c r="P253" s="20" t="s">
        <v>6350</v>
      </c>
      <c r="Q253" s="20" t="s">
        <v>6347</v>
      </c>
      <c r="R253" s="30">
        <v>0</v>
      </c>
      <c r="Z253" s="34">
        <v>16</v>
      </c>
      <c r="AD253" s="20" t="s">
        <v>6318</v>
      </c>
      <c r="AJ253" s="26" t="str">
        <f t="shared" si="7"/>
        <v xml:space="preserve">|BGCOLOR(#F5F5F5):Oracle of Subterranean Fires|聖職者&amp;ref(Nation/Sacred.jpg,nolink,25x25,Sacred);|&amp;ref(Nation/C_Gold.jpg,nolink,25x25,Gold);355&amp;ref(Nation/C_Resource.jpg,nolink,25x25,Resource);1&amp;ref(Nation/C_Command.jpg,nolink,25x25,Commander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Needed);|&amp;ref(Nation/Squad.jpg,nolink,25x25,Squad);2&amp;ref(Nation/LivingLead.jpg,nolink,25x25,Leadership);45+&amp;ref(Nation/MagicLead.jpg,nolink,25x25,Magic Leadership);30+|16&amp;ref(Nation/Amphibian.jpg,nolink,25x25,Amphibian);|
|~|&gt;|&gt;|&gt;|&gt;|&gt;|BGCOLOR(#F5F5F5):レベル3の聖職者。地と火の魔法技能も持つ|
</v>
      </c>
    </row>
    <row r="254" spans="1:36" x14ac:dyDescent="0.15">
      <c r="A254" t="str">
        <f t="shared" si="8"/>
        <v>-</v>
      </c>
      <c r="B254" t="s">
        <v>6312</v>
      </c>
      <c r="C254" t="s">
        <v>6319</v>
      </c>
      <c r="D254" t="s">
        <v>6320</v>
      </c>
      <c r="E254" t="s">
        <v>6351</v>
      </c>
      <c r="F254">
        <v>355</v>
      </c>
      <c r="G254">
        <v>1</v>
      </c>
      <c r="H254">
        <v>4</v>
      </c>
      <c r="I254" t="s">
        <v>6345</v>
      </c>
      <c r="J254" t="s">
        <v>6308</v>
      </c>
      <c r="K254" t="s">
        <v>6338</v>
      </c>
      <c r="L254" t="s">
        <v>6339</v>
      </c>
      <c r="M254" t="s">
        <v>6307</v>
      </c>
      <c r="N254" t="s">
        <v>6352</v>
      </c>
      <c r="O254" s="24">
        <v>2</v>
      </c>
      <c r="P254" s="20">
        <v>40</v>
      </c>
      <c r="Q254" s="20" t="s">
        <v>6353</v>
      </c>
      <c r="R254" s="30" t="s">
        <v>6347</v>
      </c>
      <c r="Z254" s="34">
        <v>16</v>
      </c>
      <c r="AD254" s="20" t="s">
        <v>6318</v>
      </c>
      <c r="AJ254" s="26" t="str">
        <f t="shared" si="7"/>
        <v xml:space="preserve">|BGCOLOR(#F5F5F5):Oracle of the Dead|聖職者&amp;ref(Nation/Sacred.jpg,nolink,25x25,Sacred);|&amp;ref(Nation/C_Gold.jpg,nolink,25x25,Gold);355&amp;ref(Nation/C_Resource.jpg,nolink,25x25,Resource);1&amp;ref(Nation/C_Command.jpg,nolink,25x25,Commander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Leadership);25+&amp;ref(Nation/UndeadLead.jpg,nolink,25x25,Undead Leadership);30+|16&amp;ref(Nation/Amphibian.jpg,nolink,25x25,Amphibian);|
|~|&gt;|&gt;|&gt;|&gt;|&gt;|BGCOLOR(#F5F5F5):レベル3の聖職者。地と死の魔法技能も持つ|
</v>
      </c>
    </row>
    <row r="255" spans="1:36" x14ac:dyDescent="0.15">
      <c r="A255" t="str">
        <f t="shared" si="8"/>
        <v>-</v>
      </c>
      <c r="B255" t="s">
        <v>6312</v>
      </c>
      <c r="C255" t="s">
        <v>6319</v>
      </c>
      <c r="D255" t="s">
        <v>6320</v>
      </c>
      <c r="E255" t="s">
        <v>6354</v>
      </c>
      <c r="F255">
        <v>175</v>
      </c>
      <c r="G255">
        <v>1</v>
      </c>
      <c r="H255">
        <v>2</v>
      </c>
      <c r="I255" t="s">
        <v>6355</v>
      </c>
      <c r="J255" t="s">
        <v>6308</v>
      </c>
      <c r="K255" t="s">
        <v>6308</v>
      </c>
      <c r="L255" t="s">
        <v>6335</v>
      </c>
      <c r="M255" t="s">
        <v>6307</v>
      </c>
      <c r="N255" t="s">
        <v>6356</v>
      </c>
      <c r="O255" s="24">
        <v>2</v>
      </c>
      <c r="P255" s="20">
        <v>40</v>
      </c>
      <c r="Q255" s="21">
        <v>55</v>
      </c>
      <c r="R255" s="30">
        <v>0</v>
      </c>
      <c r="Z255" s="34">
        <v>10</v>
      </c>
      <c r="AD255" s="20" t="s">
        <v>6325</v>
      </c>
      <c r="AJ255" s="26" t="str">
        <f t="shared" si="7"/>
        <v xml:space="preserve">|BGCOLOR(#F5F5F5):Olm Sage|魔術師&amp;ref(Nation/Sacred.jpg,nolink,25x25,Sacred);|&amp;ref(Nation/C_Gold.jpg,nolink,25x25,Gold);175&amp;ref(Nation/C_Resource.jpg,nolink,25x25,Resource);1&amp;ref(Nation/C_Command.jpg,nolink,25x25,Commander Point);2|&amp;ref(Nation/R_Capital.jpg,nolink,25x25,National Capital);&amp;ref(Nation/R_Cave.jpg,nolink,25x25,Any Cave);|&amp;ref(Spell/P_Research.jpg,nolink,25x25,Lab Needed);&amp;ref(Spell/P_Holy.jpg,nolink,25x25,Temple Needed);|&amp;ref(Nation/Squad.jpg,nolink,25x25,Squad);2&amp;ref(Nation/LivingLead.jpg,nolink,25x25,Leadership);40&amp;ref(Nation/MagicLead.jpg,nolink,25x25,Magic Leadership);55|10&amp;ref(Nation/Amphibian.jpg,nolink,25x25,Amphibian);|
|~|&gt;|&gt;|&gt;|&gt;|&gt;|BGCOLOR(#F5F5F5):水と地の魔法技能を持つ。独特の体形のため装備欄が少ない|
</v>
      </c>
    </row>
    <row r="256" spans="1:36" x14ac:dyDescent="0.15">
      <c r="A256" t="str">
        <f t="shared" si="8"/>
        <v>EA Agartha 指揮官 E</v>
      </c>
      <c r="B256" t="s">
        <v>6312</v>
      </c>
      <c r="C256" t="s">
        <v>6319</v>
      </c>
      <c r="D256" t="s">
        <v>6320</v>
      </c>
      <c r="E256" t="s">
        <v>6359</v>
      </c>
      <c r="F256">
        <v>35</v>
      </c>
      <c r="G256">
        <v>7</v>
      </c>
      <c r="H256">
        <v>1</v>
      </c>
      <c r="I256" t="s">
        <v>6360</v>
      </c>
      <c r="L256" t="s">
        <v>6320</v>
      </c>
      <c r="N256" t="s">
        <v>6361</v>
      </c>
      <c r="O256" s="24">
        <v>2</v>
      </c>
      <c r="P256" s="20">
        <v>60</v>
      </c>
      <c r="Q256" s="21">
        <v>0</v>
      </c>
      <c r="R256" s="30">
        <v>0</v>
      </c>
      <c r="Z256" s="34">
        <v>12</v>
      </c>
      <c r="AD256" s="20" t="s">
        <v>6318</v>
      </c>
      <c r="AJ256" s="26" t="str">
        <f t="shared" si="7"/>
        <v xml:space="preserve">|BGCOLOR(#F5F5F5):Wet One Captain|指揮官|&amp;ref(Nation/C_Gold.jpg,nolink,25x25,Gold);35&amp;ref(Nation/C_Resource.jpg,nolink,25x25,Resource);7&amp;ref(Nation/C_Command.jpg,nolink,25x25,Commander Point);1|&amp;ref(Nation/R_UW-Fort.jpg,nolink,25x25,Underwater Fortress);||&amp;ref(Nation/Squad.jpg,nolink,25x25,Squad);2&amp;ref(Nation/LivingLead.jpg,nolink,25x25,Leadership);60|12&amp;ref(Nation/Amphibian.jpg,nolink,25x25,Amphibian);|
|~|&gt;|&gt;|&gt;|&gt;|&gt;|BGCOLOR(#F5F5F5):海で雇える指揮官。陸の指揮官も海には入れるので特徴は乏しい|
</v>
      </c>
    </row>
    <row r="257" spans="1:36" x14ac:dyDescent="0.15">
      <c r="A257" t="str">
        <f t="shared" si="8"/>
        <v>EA Agartha 兵士 S</v>
      </c>
      <c r="B257" t="s">
        <v>6312</v>
      </c>
      <c r="C257" t="s">
        <v>6319</v>
      </c>
      <c r="D257" t="s">
        <v>6314</v>
      </c>
      <c r="E257" t="s">
        <v>6357</v>
      </c>
      <c r="F257">
        <v>6</v>
      </c>
      <c r="G257">
        <v>2</v>
      </c>
      <c r="H257">
        <v>12</v>
      </c>
      <c r="I257" t="s">
        <v>6334</v>
      </c>
      <c r="L257" t="s">
        <v>6303</v>
      </c>
      <c r="N257" t="s">
        <v>6358</v>
      </c>
      <c r="P257" s="20">
        <v>1</v>
      </c>
      <c r="Z257" s="34">
        <v>8</v>
      </c>
      <c r="AD257" s="20" t="s">
        <v>6318</v>
      </c>
      <c r="AJ257" s="26" t="str">
        <f t="shared" si="7"/>
        <v xml:space="preserve">|BGCOLOR(#F5F5F5):Pale One Militia|歩兵|&amp;ref(Nation/C_Gold.jpg,nolink,25x25,Gold);6&amp;ref(Nation/C_Resource.jpg,nolink,25x25,Resource);2&amp;ref(Nation/C_Recruitment.jpg,nolink,25x25,Recruitment Point);12|&amp;ref(Nation/R_Fort.jpg,nolink,25x25,Land Fortress);&amp;ref(Nation/R_Cave.jpg,nolink,25x25,Any Cave);||&amp;ref(Nation/LivingLead.jpg,nolink,25x25,Living);|8&amp;ref(Nation/Amphibian.jpg,nolink,25x25,Amphibian);|
|~|&gt;|&gt;|&gt;|&gt;|&gt;|BGCOLOR(#F5F5F5):槍を持つ民兵。元々低い戦闘技能がさらに低く非常に弱い|
</v>
      </c>
    </row>
    <row r="258" spans="1:36" x14ac:dyDescent="0.15">
      <c r="A258" t="str">
        <f t="shared" si="8"/>
        <v>-</v>
      </c>
      <c r="B258" t="s">
        <v>6312</v>
      </c>
      <c r="C258" t="s">
        <v>6319</v>
      </c>
      <c r="D258" t="s">
        <v>6314</v>
      </c>
      <c r="E258" t="s">
        <v>6362</v>
      </c>
      <c r="F258">
        <v>9</v>
      </c>
      <c r="G258">
        <v>1</v>
      </c>
      <c r="H258">
        <v>18</v>
      </c>
      <c r="I258" t="s">
        <v>6367</v>
      </c>
      <c r="L258" t="s">
        <v>6303</v>
      </c>
      <c r="N258" t="s">
        <v>6363</v>
      </c>
      <c r="P258" s="20">
        <v>1</v>
      </c>
      <c r="Z258" s="34">
        <v>12</v>
      </c>
      <c r="AD258" s="20" t="s">
        <v>6325</v>
      </c>
      <c r="AJ258" s="26" t="str">
        <f t="shared" si="7"/>
        <v xml:space="preserve">|BGCOLOR(#F5F5F5):Wet One|歩兵|&amp;ref(Nation/C_Gold.jpg,nolink,25x25,Gold);9&amp;ref(Nation/C_Resource.jpg,nolink,25x25,Resource);1&amp;ref(Nation/C_Recruitment.jpg,nolink,25x25,Recruitment Point);18|&amp;ref(Nation/R_Fort.jpg,nolink,25x25,Land Fortress);&amp;ref(Nation/R_UW-Fort.jpg,nolink,25x25,Underwater Fortress);&amp;ref(Nation/R_Cave.jpg,nolink,25x25,Any Cave);||&amp;ref(Nation/LivingLead.jpg,nolink,25x25,Living);|12&amp;ref(Nation/Amphibian.jpg,nolink,25x25,Amphibian);|
|~|&gt;|&gt;|&gt;|&gt;|&gt;|BGCOLOR(#F5F5F5):槍を持つ軽歩兵。海中では戦闘技能と速度が向上する|
</v>
      </c>
    </row>
    <row r="259" spans="1:36" x14ac:dyDescent="0.15">
      <c r="A259" t="str">
        <f t="shared" si="8"/>
        <v>-</v>
      </c>
      <c r="B259" t="s">
        <v>6312</v>
      </c>
      <c r="C259" t="s">
        <v>6319</v>
      </c>
      <c r="D259" t="s">
        <v>6314</v>
      </c>
      <c r="E259" t="s">
        <v>6364</v>
      </c>
      <c r="F259">
        <v>9</v>
      </c>
      <c r="G259">
        <v>4</v>
      </c>
      <c r="H259">
        <v>18</v>
      </c>
      <c r="I259" t="s">
        <v>6334</v>
      </c>
      <c r="L259" t="s">
        <v>6303</v>
      </c>
      <c r="N259" t="s">
        <v>6365</v>
      </c>
      <c r="P259" s="20">
        <v>1</v>
      </c>
      <c r="Z259" s="34">
        <v>12</v>
      </c>
      <c r="AD259" s="20" t="s">
        <v>6318</v>
      </c>
      <c r="AJ259" s="26" t="str">
        <f t="shared" ref="AJ259:AJ322" si="9">CONCATENATE("|BGCOLOR(#F5F5F5):",E259,"|",L259,IF(M259&lt;&gt;"","&amp;ref(Nation/Sacred.jpg,nolink,25x25,Sacred);",""),"|&amp;ref(Nation/C_Gold.jpg,nolink,25x25,Gold);",F259,"&amp;ref(Nation/C_Resource.jpg,nolink,25x25,Resource);",G259,IF(D259="兵士","&amp;ref(Nation/C_Recruitment.jpg,nolink,25x25,Recruitment Point);","&amp;ref(Nation/C_Command.jpg,nolink,25x25,Commander Point);"),H259,"|",SUBSTITUTE(SUBSTITUTE(SUBSTITUTE(SUBSTITUTE(SUBSTITUTE(SUBSTITUTE(SUBSTITUTE(SUBSTITUTE(SUBSTITUTE(SUBSTITUTE(SUBSTITUTE(SUBSTITUTE(SUBSTITUTE(SUBSTITUTE(SUBSTITUTE(SUBSTITUTE(SUBSTITUTE(SUBSTITUTE(SUBSTITUTE(SUBSTITUTE(SUBSTITUTE(SUBSTITUTE(I259,"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(Free));"),"格","&amp;ref(Nation/Promotion.jpg,nolink,25x25,Promotion);"),"|",IF(J259&lt;&gt;"","&amp;ref(Spell/P_Research.jpg,nolink,25x25,Lab Needed);",""),IF(K259&lt;&gt;"","&amp;ref(Spell/P_Holy.jpg,nolink,25x25,Temple Needed);",""),IF(D259="指揮官",CONCATENATE("|",IF(O259&lt;&gt;0,"&amp;ref(Nation/Squad.jpg,nolink,25x25,Squad);"&amp;O259,""),IF(P259&lt;&gt;0,"&amp;ref(Nation/LivingLead.jpg,nolink,25x25,Leadership);"&amp;P259,""),IF(Q259&lt;&gt;0,"&amp;ref(Nation/MagicLead.jpg,nolink,25x25,Magic Leadership);"&amp;Q259,""),IF(R259&lt;&gt;0,"&amp;ref(Nation/UndeadLead.jpg,nolink,25x25,Undead Leadership);"&amp;R259,""),IF(S259&lt;&gt;"",IF(S259&gt;0,"&amp;ref(Item/Inspirational.jpg,nolink,25x25,Inspirational (+"&amp;S259&amp;"));","&amp;ref(Item/Uninspirational.jpg,nolink,25x25,Inspirational ("&amp;S259&amp;"));"),""),IF(T259&lt;&gt;"","&amp;ref(Item/Taskmaster.jpg,nolink,25x25,Taskmaster (+"&amp;T259&amp;"));",""),IF(U259&lt;&gt;"","&amp;ref(Item/Beastmaster.jpg,nolink,25x25,Beastmaster (+"&amp;U259&amp;"));","")),CONCATENATE("|",IF(P259&lt;&gt;0,"&amp;ref(Nation/LivingLead.jpg,nolink,25x25,Living);",""),IF(Q259&lt;&gt;0,"&amp;ref(Nation/MagicLead.jpg,nolink,25x25,Magic Being);",""),IF(R259&lt;&gt;0,"&amp;ref(Nation/UndeadLead.jpg,nolink,25x25,Undead/Demon);",""),IF(V259&lt;&gt;"","&amp;ref(Nation/Slave.jpg,nolink,25x25,Slave);",""),IF(W259&lt;&gt;"","&amp;ref(Nation/Animal.jpg,nolink,25x25,Animal);",""),IF(X259&lt;&gt;"","&amp;ref(Nation/Undisciplined.jpg,nolink,25x25,Undisciplined);",""),IF(Y259&lt;&gt;"","&amp;ref(Nation/Enlarged.jpg,nolink,25x25,Size "&amp;Y259&amp;" or larger commander are needed);",""))),"|",Z259,IF(AA259&lt;&gt;"","&amp;ref(Nation/Stealthy.jpg,nolink,25x25,Stealthy ("&amp;AA259&amp;"));",""),IF(COUNTIF(AB259,"*f*"),"&amp;ref(Nation/Flying.jpg,nolink,25x25,Flying);",""),IF(COUNTIF(AB259,"*l*"),"&amp;ref(Nation/Floating.jpg,nolink,25x25,Floating);",""),IF(AC259="s","&amp;ref(Nation/Storm-Immunity.jpg,nolink,25x25,Storm Immunity);",""),IF(AD259="p","&amp;ref(Nation/Poor-Amphibian.jpg,nolink,25x25,Poor Amphibian);",""),IF(AD259="f","&amp;ref(Nation/Amphibian.jpg,nolink,25x25,Amphibian);",""),IF(AD259="a","&amp;ref(Nation/Aquatic.jpg,nolink,25x25,Aquatic);",""),IF(COUNTIF(AE259,"*f*"),"&amp;ref(Nation/Forest-Survival.jpg,nolink,25x25,Forest Survival);",""),IF(COUNTIF(AE259,"*m*"),"&amp;ref(Nation/Mountain-Survival.jpg,nolink,25x25,Mountain Survival);",""),IF(COUNTIF(AE259,"*s*"),"&amp;ref(Nation/Swamp-Survival.jpg,nolink,25x25,Swamp Survival);",""),IF(COUNTIF(AE259,"*w*"),"&amp;ref(Nation/Wasteland-Survival.jpg,nolink,25x25,Wasteland Survival);",""),IF(AF259="s","&amp;ref(Nation/Snow-Move.jpg,nolink,25x25,Snow Move);",""),IF(AG259="s","&amp;ref(Nation/Swimming.jpg,nolink,25x25,Swimming);",""),IF(AH259&lt;&gt;"","&amp;ref(Nation/Sailing.jpg,nolink,25x25,Sailing (size points "&amp;MID(AH259,2,3)&amp;", max size "&amp;LEFT(AH259,1)&amp;"));",""),IF(AI259&lt;&gt;"","&amp;ref(Nation/Gift-of-Water-Breathing.jpg,nolink,25x25,Gift of Water Breathing ("&amp;AI259&amp;" size points));",""),"|",CHAR(10),IF(D259="指揮官","|~|&gt;|&gt;|&gt;|&gt;|&gt;|BGCOLOR(#F5F5F5):","|~|&gt;|&gt;|&gt;|&gt;|&gt;|BGCOLOR(#F5F5F5):"),N259,"|",CHAR(10))</f>
        <v xml:space="preserve">|BGCOLOR(#F5F5F5):Pale One|歩兵|&amp;ref(Nation/C_Gold.jpg,nolink,25x25,Gold);9&amp;ref(Nation/C_Resource.jpg,nolink,25x25,Resource);4&amp;ref(Nation/C_Recruitment.jpg,nolink,25x25,Recruitment Point);18|&amp;ref(Nation/R_Fort.jpg,nolink,25x25,Land Fortress);&amp;ref(Nation/R_Cave.jpg,nolink,25x25,Any Cave);||&amp;ref(Nation/LivingLead.jpg,nolink,25x25,Living);|12&amp;ref(Nation/Amphibian.jpg,nolink,25x25,Amphibian);|
|~|&gt;|&gt;|&gt;|&gt;|&gt;|BGCOLOR(#F5F5F5):槍と小盾を持つ軽歩兵。種族的に戦闘技能に問題を抱える|
</v>
      </c>
    </row>
    <row r="260" spans="1:36" x14ac:dyDescent="0.15">
      <c r="A260" t="str">
        <f t="shared" ref="A260:A323" si="10">IF(D260&lt;&gt;D259,B260&amp;" "&amp;C260&amp;" "&amp;D260&amp;" S",IF(D260&lt;&gt;D261,B260&amp;" "&amp;C260&amp;" "&amp;D260&amp;" E","-"))</f>
        <v>-</v>
      </c>
      <c r="B260" t="s">
        <v>6312</v>
      </c>
      <c r="C260" t="s">
        <v>6319</v>
      </c>
      <c r="D260" t="s">
        <v>6314</v>
      </c>
      <c r="E260" t="s">
        <v>6366</v>
      </c>
      <c r="F260">
        <v>9</v>
      </c>
      <c r="G260">
        <v>11</v>
      </c>
      <c r="H260">
        <v>18</v>
      </c>
      <c r="I260" t="s">
        <v>6334</v>
      </c>
      <c r="L260" t="s">
        <v>6303</v>
      </c>
      <c r="N260" t="s">
        <v>6368</v>
      </c>
      <c r="P260" s="20">
        <v>1</v>
      </c>
      <c r="Z260" s="34">
        <v>10</v>
      </c>
      <c r="AD260" s="20" t="s">
        <v>6318</v>
      </c>
      <c r="AJ260" s="26" t="str">
        <f t="shared" si="9"/>
        <v xml:space="preserve">|BGCOLOR(#F5F5F5):Pale One Warrior|歩兵|&amp;ref(Nation/C_Gold.jpg,nolink,25x25,Gold);9&amp;ref(Nation/C_Resource.jpg,nolink,25x25,Resource);11&amp;ref(Nation/C_Recruitment.jpg,nolink,25x25,Recruitment Point);18|&amp;ref(Nation/R_Fort.jpg,nolink,25x25,Land Fortress);&amp;ref(Nation/R_Cave.jpg,nolink,25x25,Any Cave);||&amp;ref(Nation/LivingLead.jpg,nolink,25x25,Living);|10&amp;ref(Nation/Amphibian.jpg,nolink,25x25,Amphibian);|
|~|&gt;|&gt;|&gt;|&gt;|&gt;|BGCOLOR(#F5F5F5):槍と小盾を持つ軽歩兵。洞窟など暗い場所ではやや有利|
</v>
      </c>
    </row>
    <row r="261" spans="1:36" x14ac:dyDescent="0.15">
      <c r="A261" t="str">
        <f t="shared" si="10"/>
        <v>-</v>
      </c>
      <c r="B261" t="s">
        <v>6312</v>
      </c>
      <c r="C261" t="s">
        <v>6319</v>
      </c>
      <c r="D261" t="s">
        <v>6314</v>
      </c>
      <c r="E261" t="s">
        <v>6366</v>
      </c>
      <c r="F261">
        <v>9</v>
      </c>
      <c r="G261">
        <v>19</v>
      </c>
      <c r="H261">
        <v>18</v>
      </c>
      <c r="I261" t="s">
        <v>6334</v>
      </c>
      <c r="L261" t="s">
        <v>6303</v>
      </c>
      <c r="N261" t="s">
        <v>6369</v>
      </c>
      <c r="P261" s="20">
        <v>1</v>
      </c>
      <c r="Z261" s="34">
        <v>8</v>
      </c>
      <c r="AD261" s="20" t="s">
        <v>6318</v>
      </c>
      <c r="AJ261" s="26" t="str">
        <f t="shared" si="9"/>
        <v xml:space="preserve">|BGCOLOR(#F5F5F5):Pale One Warrior|歩兵|&amp;ref(Nation/C_Gold.jpg,nolink,25x25,Gold);9&amp;ref(Nation/C_Resource.jpg,nolink,25x25,Resource);19&amp;ref(Nation/C_Recruitment.jpg,nolink,25x25,Recruitment Point);18|&amp;ref(Nation/R_Fort.jpg,nolink,25x25,Land Fortress);&amp;ref(Nation/R_Cave.jpg,nolink,25x25,Any Cave);||&amp;ref(Nation/LivingLead.jpg,nolink,25x25,Living);|8&amp;ref(Nation/Amphibian.jpg,nolink,25x25,Amphibian);|
|~|&gt;|&gt;|&gt;|&gt;|&gt;|BGCOLOR(#F5F5F5):槍と小盾を持つ歩兵。どの兵も要塞包囲は得意とする|
</v>
      </c>
    </row>
    <row r="262" spans="1:36" x14ac:dyDescent="0.15">
      <c r="A262" t="str">
        <f t="shared" si="10"/>
        <v>-</v>
      </c>
      <c r="B262" t="s">
        <v>6312</v>
      </c>
      <c r="C262" t="s">
        <v>6319</v>
      </c>
      <c r="D262" t="s">
        <v>6314</v>
      </c>
      <c r="E262" t="s">
        <v>6370</v>
      </c>
      <c r="F262">
        <v>12</v>
      </c>
      <c r="G262">
        <v>23</v>
      </c>
      <c r="H262">
        <v>24</v>
      </c>
      <c r="I262" t="s">
        <v>6334</v>
      </c>
      <c r="L262" t="s">
        <v>6303</v>
      </c>
      <c r="N262" t="s">
        <v>6371</v>
      </c>
      <c r="P262" s="20">
        <v>1</v>
      </c>
      <c r="Z262" s="34">
        <v>8</v>
      </c>
      <c r="AD262" s="20" t="s">
        <v>6318</v>
      </c>
      <c r="AJ262" s="26" t="str">
        <f t="shared" si="9"/>
        <v xml:space="preserve">|BGCOLOR(#F5F5F5):Cavern Guard|歩兵|&amp;ref(Nation/C_Gold.jpg,nolink,25x25,Gold);12&amp;ref(Nation/C_Resource.jpg,nolink,25x25,Resource);23&amp;ref(Nation/C_Recruitment.jpg,nolink,25x25,Recruitment Point);24|&amp;ref(Nation/R_Fort.jpg,nolink,25x25,Land Fortress);&amp;ref(Nation/R_Cave.jpg,nolink,25x25,Any Cave);||&amp;ref(Nation/LivingLead.jpg,nolink,25x25,Living);|8&amp;ref(Nation/Amphibian.jpg,nolink,25x25,Amphibian);|
|~|&gt;|&gt;|&gt;|&gt;|&gt;|BGCOLOR(#F5F5F5):薙刀を持つ歩兵。飢えることなく要塞を効率的に守る|
</v>
      </c>
    </row>
    <row r="263" spans="1:36" x14ac:dyDescent="0.15">
      <c r="A263" t="str">
        <f t="shared" si="10"/>
        <v>-</v>
      </c>
      <c r="B263" t="s">
        <v>6312</v>
      </c>
      <c r="C263" t="s">
        <v>6319</v>
      </c>
      <c r="D263" t="s">
        <v>6314</v>
      </c>
      <c r="E263" t="s">
        <v>6372</v>
      </c>
      <c r="F263">
        <v>50</v>
      </c>
      <c r="G263">
        <v>1</v>
      </c>
      <c r="H263">
        <v>50</v>
      </c>
      <c r="I263" t="s">
        <v>6322</v>
      </c>
      <c r="L263" t="s">
        <v>6306</v>
      </c>
      <c r="N263" t="s">
        <v>6373</v>
      </c>
      <c r="P263" s="20">
        <v>1</v>
      </c>
      <c r="Z263" s="34">
        <v>16</v>
      </c>
      <c r="AD263" s="20"/>
      <c r="AJ263" s="26" t="str">
        <f t="shared" si="9"/>
        <v xml:space="preserve">|BGCOLOR(#F5F5F5):Troglodyte|魔獣|&amp;ref(Nation/C_Gold.jpg,nolink,25x25,Gold);50&amp;ref(Nation/C_Resource.jpg,nolink,25x25,Resource);1&amp;ref(Nation/C_Recruitment.jpg,nolink,25x25,Recruitment Point);50|&amp;ref(Nation/R_Fort.jpg,nolink,25x25,Land Fortress);||&amp;ref(Nation/LivingLead.jpg,nolink,25x25,Living);|16|
|~|&gt;|&gt;|&gt;|&gt;|&gt;|BGCOLOR(#F5F5F5):敵を蹂躙する怪物。踏めない相手への二連攻撃も侮れない|
</v>
      </c>
    </row>
    <row r="264" spans="1:36" x14ac:dyDescent="0.15">
      <c r="A264" t="str">
        <f t="shared" si="10"/>
        <v>-</v>
      </c>
      <c r="B264" t="s">
        <v>6312</v>
      </c>
      <c r="C264" t="s">
        <v>6319</v>
      </c>
      <c r="D264" t="s">
        <v>6314</v>
      </c>
      <c r="E264" t="s">
        <v>6374</v>
      </c>
      <c r="F264">
        <v>40</v>
      </c>
      <c r="G264">
        <v>1</v>
      </c>
      <c r="H264">
        <v>32</v>
      </c>
      <c r="I264" t="s">
        <v>6322</v>
      </c>
      <c r="K264" t="s">
        <v>6308</v>
      </c>
      <c r="L264" t="s">
        <v>6375</v>
      </c>
      <c r="M264" t="s">
        <v>6307</v>
      </c>
      <c r="N264" t="s">
        <v>6376</v>
      </c>
      <c r="P264" s="20">
        <v>1</v>
      </c>
      <c r="Z264" s="34">
        <v>14</v>
      </c>
      <c r="AD264" s="20" t="s">
        <v>6325</v>
      </c>
      <c r="AJ264" s="26" t="str">
        <f t="shared" si="9"/>
        <v xml:space="preserve">|BGCOLOR(#F5F5F5):Ancient Stone Hurler|射手&amp;ref(Nation/Sacred.jpg,nolink,25x25,Sacred);|&amp;ref(Nation/C_Gold.jpg,nolink,25x25,Gold);40&amp;ref(Nation/C_Resource.jpg,nolink,25x25,Resource);1&amp;ref(Nation/C_Recruitment.jpg,nolink,25x25,Recruitment Point);32|&amp;ref(Nation/R_Fort.jpg,nolink,25x25,Land Fortress);|&amp;ref(Spell/P_Holy.jpg,nolink,25x25,Temple Needed);|&amp;ref(Nation/LivingLead.jpg,nolink,25x25,Living);|14&amp;ref(Nation/Amphibian.jpg,nolink,25x25,Amphibian);|
|~|&gt;|&gt;|&gt;|&gt;|&gt;|BGCOLOR(#F5F5F5):岩を投げる兵。射程が短すぎるが威力は強烈|
</v>
      </c>
    </row>
    <row r="265" spans="1:36" x14ac:dyDescent="0.15">
      <c r="A265" t="str">
        <f t="shared" si="10"/>
        <v>-</v>
      </c>
      <c r="B265" t="s">
        <v>6312</v>
      </c>
      <c r="C265" t="s">
        <v>6319</v>
      </c>
      <c r="D265" t="s">
        <v>6314</v>
      </c>
      <c r="E265" t="s">
        <v>6374</v>
      </c>
      <c r="F265">
        <v>40</v>
      </c>
      <c r="G265">
        <v>11</v>
      </c>
      <c r="H265">
        <v>32</v>
      </c>
      <c r="I265" t="s">
        <v>6322</v>
      </c>
      <c r="K265" t="s">
        <v>6308</v>
      </c>
      <c r="L265" t="s">
        <v>6375</v>
      </c>
      <c r="M265" t="s">
        <v>6307</v>
      </c>
      <c r="N265" t="s">
        <v>6377</v>
      </c>
      <c r="P265" s="20">
        <v>1</v>
      </c>
      <c r="Z265" s="34">
        <v>12</v>
      </c>
      <c r="AD265" s="20" t="s">
        <v>6318</v>
      </c>
      <c r="AJ265" s="26" t="str">
        <f t="shared" si="9"/>
        <v xml:space="preserve">|BGCOLOR(#F5F5F5):Ancient Stone Hurler|射手&amp;ref(Nation/Sacred.jpg,nolink,25x25,Sacred);|&amp;ref(Nation/C_Gold.jpg,nolink,25x25,Gold);40&amp;ref(Nation/C_Resource.jpg,nolink,25x25,Resource);11&amp;ref(Nation/C_Recruitment.jpg,nolink,25x25,Recruitment Point);32|&amp;ref(Nation/R_Fort.jpg,nolink,25x25,Land Fortress);|&amp;ref(Spell/P_Holy.jpg,nolink,25x25,Temple Needed);|&amp;ref(Nation/LivingLead.jpg,nolink,25x25,Living);|12&amp;ref(Nation/Amphibian.jpg,nolink,25x25,Amphibian);|
|~|&gt;|&gt;|&gt;|&gt;|&gt;|BGCOLOR(#F5F5F5):岩を投げる兵。こちらは鎧を身に着けている|
</v>
      </c>
    </row>
    <row r="266" spans="1:36" x14ac:dyDescent="0.15">
      <c r="A266" t="str">
        <f t="shared" si="10"/>
        <v>-</v>
      </c>
      <c r="B266" t="s">
        <v>6312</v>
      </c>
      <c r="C266" t="s">
        <v>6319</v>
      </c>
      <c r="D266" t="s">
        <v>6314</v>
      </c>
      <c r="E266" t="s">
        <v>6378</v>
      </c>
      <c r="F266">
        <v>40</v>
      </c>
      <c r="G266">
        <v>19</v>
      </c>
      <c r="H266">
        <v>32</v>
      </c>
      <c r="I266" t="s">
        <v>6322</v>
      </c>
      <c r="K266" t="s">
        <v>6308</v>
      </c>
      <c r="L266" t="s">
        <v>6303</v>
      </c>
      <c r="M266" t="s">
        <v>6307</v>
      </c>
      <c r="N266" t="s">
        <v>6379</v>
      </c>
      <c r="P266" s="20">
        <v>1</v>
      </c>
      <c r="Z266" s="34">
        <v>12</v>
      </c>
      <c r="AD266" s="20" t="s">
        <v>6318</v>
      </c>
      <c r="AJ266" s="26" t="str">
        <f t="shared" si="9"/>
        <v xml:space="preserve">|BGCOLOR(#F5F5F5):Ancient One|歩兵&amp;ref(Nation/Sacred.jpg,nolink,25x25,Sacred);|&amp;ref(Nation/C_Gold.jpg,nolink,25x25,Gold);40&amp;ref(Nation/C_Resource.jpg,nolink,25x25,Resource);19&amp;ref(Nation/C_Recruitment.jpg,nolink,25x25,Recruitment Point);32|&amp;ref(Nation/R_Fort.jpg,nolink,25x25,Land Fortress);|&amp;ref(Spell/P_Holy.jpg,nolink,25x25,Temple Needed);|&amp;ref(Nation/LivingLead.jpg,nolink,25x25,Living);|12&amp;ref(Nation/Amphibian.jpg,nolink,25x25,Amphibian);|
|~|&gt;|&gt;|&gt;|&gt;|&gt;|BGCOLOR(#F5F5F5):槍と小盾を持つ歩兵。大きさに見合わない戦闘技能が難点|
</v>
      </c>
    </row>
    <row r="267" spans="1:36" x14ac:dyDescent="0.15">
      <c r="A267" t="str">
        <f t="shared" si="10"/>
        <v>-</v>
      </c>
      <c r="B267" t="s">
        <v>6312</v>
      </c>
      <c r="C267" t="s">
        <v>6319</v>
      </c>
      <c r="D267" t="s">
        <v>6314</v>
      </c>
      <c r="E267" t="s">
        <v>6380</v>
      </c>
      <c r="F267">
        <v>45</v>
      </c>
      <c r="G267">
        <v>37</v>
      </c>
      <c r="H267">
        <v>39</v>
      </c>
      <c r="I267" t="s">
        <v>6345</v>
      </c>
      <c r="K267" t="s">
        <v>6308</v>
      </c>
      <c r="L267" t="s">
        <v>6303</v>
      </c>
      <c r="M267" t="s">
        <v>6307</v>
      </c>
      <c r="N267" t="s">
        <v>6381</v>
      </c>
      <c r="P267" s="20">
        <v>1</v>
      </c>
      <c r="Z267" s="34">
        <v>10</v>
      </c>
      <c r="AD267" s="20" t="s">
        <v>6325</v>
      </c>
      <c r="AJ267" s="26" t="str">
        <f t="shared" si="9"/>
        <v xml:space="preserve">|BGCOLOR(#F5F5F5):Seal Guard|歩兵&amp;ref(Nation/Sacred.jpg,nolink,25x25,Sacred);|&amp;ref(Nation/C_Gold.jpg,nolink,25x25,Gold);45&amp;ref(Nation/C_Resource.jpg,nolink,25x25,Resource);37&amp;ref(Nation/C_Recruitment.jpg,nolink,25x25,Recruitment Point);39|&amp;ref(Nation/R_Capital.jpg,nolink,25x25,National Capital);|&amp;ref(Spell/P_Holy.jpg,nolink,25x25,Temple Needed);|&amp;ref(Nation/LivingLead.jpg,nolink,25x25,Living);|10&amp;ref(Nation/Amphibian.jpg,nolink,25x25,Amphibian);|
|~|&gt;|&gt;|&gt;|&gt;|&gt;|BGCOLOR(#F5F5F5):魔法の薙刀を持つ歩兵。戦闘技能も標準的な水準に|
</v>
      </c>
    </row>
    <row r="268" spans="1:36" x14ac:dyDescent="0.15">
      <c r="A268" t="str">
        <f t="shared" si="10"/>
        <v>-</v>
      </c>
      <c r="B268" t="s">
        <v>6312</v>
      </c>
      <c r="C268" t="s">
        <v>6319</v>
      </c>
      <c r="D268" t="s">
        <v>6314</v>
      </c>
      <c r="E268" t="s">
        <v>6382</v>
      </c>
      <c r="F268">
        <v>50</v>
      </c>
      <c r="G268">
        <v>1</v>
      </c>
      <c r="H268">
        <v>21</v>
      </c>
      <c r="I268" t="s">
        <v>6355</v>
      </c>
      <c r="K268" t="s">
        <v>6308</v>
      </c>
      <c r="L268" t="s">
        <v>6375</v>
      </c>
      <c r="M268" t="s">
        <v>6307</v>
      </c>
      <c r="N268" t="s">
        <v>6383</v>
      </c>
      <c r="P268" s="20">
        <v>1</v>
      </c>
      <c r="Z268" s="34">
        <v>8</v>
      </c>
      <c r="AD268" s="20" t="s">
        <v>6325</v>
      </c>
      <c r="AJ268" s="26" t="str">
        <f t="shared" si="9"/>
        <v xml:space="preserve">|BGCOLOR(#F5F5F5):Great Olm|射手&amp;ref(Nation/Sacred.jpg,nolink,25x25,Sacred);|&amp;ref(Nation/C_Gold.jpg,nolink,25x25,Gold);50&amp;ref(Nation/C_Resource.jpg,nolink,25x25,Resource);1&amp;ref(Nation/C_Recruitment.jpg,nolink,25x25,Recruitment Point);21|&amp;ref(Nation/R_Capital.jpg,nolink,25x25,National Capital);&amp;ref(Nation/R_Cave.jpg,nolink,25x25,Any Cave);|&amp;ref(Spell/P_Holy.jpg,nolink,25x25,Temple Needed);|&amp;ref(Nation/LivingLead.jpg,nolink,25x25,Living);|8&amp;ref(Nation/Amphibian.jpg,nolink,25x25,Amphibian);|
|~|&gt;|&gt;|&gt;|&gt;|&gt;|BGCOLOR(#F5F5F5):思念により敵を麻痺させる。前衛の不器用さを補うのに有効|
</v>
      </c>
    </row>
    <row r="269" spans="1:36" x14ac:dyDescent="0.15">
      <c r="A269" t="str">
        <f t="shared" si="10"/>
        <v>-</v>
      </c>
      <c r="B269" t="s">
        <v>6312</v>
      </c>
      <c r="C269" t="s">
        <v>6319</v>
      </c>
      <c r="D269" t="s">
        <v>6314</v>
      </c>
      <c r="E269" t="s">
        <v>6384</v>
      </c>
      <c r="F269">
        <v>9</v>
      </c>
      <c r="G269">
        <v>5</v>
      </c>
      <c r="H269">
        <v>18</v>
      </c>
      <c r="I269" t="s">
        <v>6360</v>
      </c>
      <c r="L269" t="s">
        <v>6303</v>
      </c>
      <c r="N269" t="s">
        <v>6385</v>
      </c>
      <c r="P269" s="20">
        <v>1</v>
      </c>
      <c r="Z269" s="34">
        <v>10</v>
      </c>
      <c r="AD269" s="20" t="s">
        <v>6325</v>
      </c>
      <c r="AJ269" s="26" t="str">
        <f t="shared" si="9"/>
        <v xml:space="preserve">|BGCOLOR(#F5F5F5):Wet One|歩兵|&amp;ref(Nation/C_Gold.jpg,nolink,25x25,Gold);9&amp;ref(Nation/C_Resource.jpg,nolink,25x25,Resource);5&amp;ref(Nation/C_Recruitment.jpg,nolink,25x25,Recruitment Point);18|&amp;ref(Nation/R_UW-Fort.jpg,nolink,25x25,Underwater Fortress);||&amp;ref(Nation/LivingLead.jpg,nolink,25x25,Living);|10&amp;ref(Nation/Amphibian.jpg,nolink,25x25,Amphibian);|
|~|&gt;|&gt;|&gt;|&gt;|&gt;|BGCOLOR(#F5F5F5):槍を持つ歩兵。陸でも雇えるものと違い防具を身に着けている|
</v>
      </c>
    </row>
    <row r="270" spans="1:36" x14ac:dyDescent="0.15">
      <c r="A270" t="str">
        <f t="shared" si="10"/>
        <v>EA Agartha 兵士 E</v>
      </c>
      <c r="B270" t="s">
        <v>6312</v>
      </c>
      <c r="C270" t="s">
        <v>6319</v>
      </c>
      <c r="D270" t="s">
        <v>6314</v>
      </c>
      <c r="E270" t="s">
        <v>6386</v>
      </c>
      <c r="F270">
        <v>35</v>
      </c>
      <c r="G270">
        <v>7</v>
      </c>
      <c r="H270">
        <v>32</v>
      </c>
      <c r="I270" t="s">
        <v>6360</v>
      </c>
      <c r="K270" t="s">
        <v>6308</v>
      </c>
      <c r="L270" t="s">
        <v>6303</v>
      </c>
      <c r="M270" t="s">
        <v>6307</v>
      </c>
      <c r="N270" t="s">
        <v>6387</v>
      </c>
      <c r="P270" s="20">
        <v>1</v>
      </c>
      <c r="Z270" s="34">
        <v>12</v>
      </c>
      <c r="AD270" s="20" t="s">
        <v>6325</v>
      </c>
      <c r="AJ270" s="26" t="str">
        <f t="shared" si="9"/>
        <v xml:space="preserve">|BGCOLOR(#F5F5F5):Ancient Wet One|歩兵&amp;ref(Nation/Sacred.jpg,nolink,25x25,Sacred);|&amp;ref(Nation/C_Gold.jpg,nolink,25x25,Gold);35&amp;ref(Nation/C_Resource.jpg,nolink,25x25,Resource);7&amp;ref(Nation/C_Recruitment.jpg,nolink,25x25,Recruitment Point);32|&amp;ref(Nation/R_UW-Fort.jpg,nolink,25x25,Underwater Fortress);|&amp;ref(Spell/P_Holy.jpg,nolink,25x25,Temple Needed);|&amp;ref(Nation/LivingLead.jpg,nolink,25x25,Living);|12&amp;ref(Nation/Amphibian.jpg,nolink,25x25,Amphibian);|
|~|&gt;|&gt;|&gt;|&gt;|&gt;|BGCOLOR(#F5F5F5):槍を持つ歩兵。やはり海中で真価を発揮する|
</v>
      </c>
    </row>
    <row r="271" spans="1:36" x14ac:dyDescent="0.15">
      <c r="A271" t="str">
        <f t="shared" si="10"/>
        <v>EA Tir na n'Og 指揮官 S</v>
      </c>
      <c r="B271" t="s">
        <v>2908</v>
      </c>
      <c r="C271" t="s">
        <v>6490</v>
      </c>
      <c r="D271" t="s">
        <v>6489</v>
      </c>
      <c r="E271" t="s">
        <v>6488</v>
      </c>
      <c r="F271">
        <v>25</v>
      </c>
      <c r="G271">
        <v>12</v>
      </c>
      <c r="H271">
        <v>1</v>
      </c>
      <c r="I271" t="s">
        <v>6491</v>
      </c>
      <c r="L271" t="s">
        <v>6492</v>
      </c>
      <c r="N271" t="s">
        <v>6493</v>
      </c>
      <c r="O271" s="24">
        <v>0</v>
      </c>
      <c r="P271" s="20">
        <v>0</v>
      </c>
      <c r="Q271" s="21">
        <v>0</v>
      </c>
      <c r="R271" s="30">
        <v>0</v>
      </c>
      <c r="Z271" s="34">
        <v>14</v>
      </c>
      <c r="AA271" s="21">
        <v>50</v>
      </c>
      <c r="AE271" s="20" t="s">
        <v>6494</v>
      </c>
      <c r="AJ271" s="26" t="str">
        <f t="shared" si="9"/>
        <v xml:space="preserve">|BGCOLOR(#F5F5F5):Fir Bolg Scout|斥候|&amp;ref(Nation/C_Gold.jpg,nolink,25x25,Gold);25&amp;ref(Nation/C_Resource.jpg,nolink,25x25,Resource);12&amp;ref(Nation/C_Command.jpg,nolink,25x25,Commander Point);1|&amp;ref(Nation/R_Fort.jpg,nolink,25x25,Land Fortress);|||14&amp;ref(Nation/Stealthy.jpg,nolink,25x25,Stealthy (50));&amp;ref(Nation/Forest-Survival.jpg,nolink,25x25,Forest Survival);&amp;ref(Nation/Mountain-Survival.jpg,nolink,25x25,Mountain Survival);|
|~|&gt;|&gt;|&gt;|&gt;|&gt;|BGCOLOR(#F5F5F5):装備が整った斥候。斥候としては無駄に高価なだけ|
</v>
      </c>
    </row>
    <row r="272" spans="1:36" x14ac:dyDescent="0.15">
      <c r="A272" t="str">
        <f t="shared" si="10"/>
        <v>-</v>
      </c>
      <c r="B272" t="s">
        <v>2908</v>
      </c>
      <c r="C272" t="s">
        <v>6490</v>
      </c>
      <c r="D272" t="s">
        <v>6489</v>
      </c>
      <c r="E272" t="s">
        <v>6495</v>
      </c>
      <c r="F272">
        <v>40</v>
      </c>
      <c r="G272">
        <v>12</v>
      </c>
      <c r="H272">
        <v>1</v>
      </c>
      <c r="I272" t="s">
        <v>6491</v>
      </c>
      <c r="L272" t="s">
        <v>6489</v>
      </c>
      <c r="N272" t="s">
        <v>6496</v>
      </c>
      <c r="O272" s="24">
        <v>2</v>
      </c>
      <c r="P272" s="20">
        <v>60</v>
      </c>
      <c r="Q272" s="21">
        <v>0</v>
      </c>
      <c r="R272" s="30">
        <v>0</v>
      </c>
      <c r="Z272" s="34">
        <v>14</v>
      </c>
      <c r="AJ272" s="26" t="str">
        <f t="shared" si="9"/>
        <v xml:space="preserve">|BGCOLOR(#F5F5F5):Fir Bolg Champion|指揮官|&amp;ref(Nation/C_Gold.jpg,nolink,25x25,Gold);40&amp;ref(Nation/C_Resource.jpg,nolink,25x25,Resource);12&amp;ref(Nation/C_Command.jpg,nolink,25x25,Commander Point);1|&amp;ref(Nation/R_Fort.jpg,nolink,25x25,Land Fortress);||&amp;ref(Nation/Squad.jpg,nolink,25x25,Squad);2&amp;ref(Nation/LivingLead.jpg,nolink,25x25,Leadership);60|14|
|~|&gt;|&gt;|&gt;|&gt;|&gt;|BGCOLOR(#F5F5F5):標準的な指揮官。芸はないが雇用条件も緩い|
</v>
      </c>
    </row>
    <row r="273" spans="1:36" x14ac:dyDescent="0.15">
      <c r="A273" t="str">
        <f t="shared" si="10"/>
        <v>-</v>
      </c>
      <c r="B273" t="s">
        <v>2908</v>
      </c>
      <c r="C273" t="s">
        <v>6490</v>
      </c>
      <c r="D273" t="s">
        <v>6489</v>
      </c>
      <c r="E273" t="s">
        <v>6497</v>
      </c>
      <c r="F273">
        <v>70</v>
      </c>
      <c r="G273">
        <v>2</v>
      </c>
      <c r="H273">
        <v>2</v>
      </c>
      <c r="I273" t="s">
        <v>6491</v>
      </c>
      <c r="J273" t="s">
        <v>6498</v>
      </c>
      <c r="L273" t="s">
        <v>6499</v>
      </c>
      <c r="N273" t="s">
        <v>6500</v>
      </c>
      <c r="O273" s="24">
        <v>1</v>
      </c>
      <c r="P273" s="20">
        <v>10</v>
      </c>
      <c r="Q273" s="21" t="s">
        <v>6501</v>
      </c>
      <c r="R273" s="30">
        <v>0</v>
      </c>
      <c r="Z273" s="34">
        <v>16</v>
      </c>
      <c r="AJ273" s="26" t="str">
        <f t="shared" si="9"/>
        <v xml:space="preserve">|BGCOLOR(#F5F5F5):Fir Bolg Druid|魔術師|&amp;ref(Nation/C_Gold.jpg,nolink,25x25,Gold);70&amp;ref(Nation/C_Resource.jpg,nolink,25x25,Resource);2&amp;ref(Nation/C_Command.jpg,nolink,25x25,Commander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Leadership);5+|16|
|~|&gt;|&gt;|&gt;|&gt;|&gt;|BGCOLOR(#F5F5F5):風などの魔法技能を持つ。雇用しやすく研究向け|
</v>
      </c>
    </row>
    <row r="274" spans="1:36" x14ac:dyDescent="0.15">
      <c r="A274" t="str">
        <f t="shared" si="10"/>
        <v>-</v>
      </c>
      <c r="B274" t="s">
        <v>2908</v>
      </c>
      <c r="C274" t="s">
        <v>6490</v>
      </c>
      <c r="D274" t="s">
        <v>6489</v>
      </c>
      <c r="E274" t="s">
        <v>6503</v>
      </c>
      <c r="F274">
        <v>160</v>
      </c>
      <c r="G274">
        <v>19</v>
      </c>
      <c r="H274">
        <v>2</v>
      </c>
      <c r="I274" t="s">
        <v>6491</v>
      </c>
      <c r="J274" t="s">
        <v>6498</v>
      </c>
      <c r="K274" t="s">
        <v>6498</v>
      </c>
      <c r="L274" t="s">
        <v>6504</v>
      </c>
      <c r="M274" t="s">
        <v>6505</v>
      </c>
      <c r="N274" t="s">
        <v>6506</v>
      </c>
      <c r="O274" s="24">
        <v>3</v>
      </c>
      <c r="P274" s="20">
        <v>100</v>
      </c>
      <c r="Q274" s="21">
        <v>10</v>
      </c>
      <c r="R274" s="30">
        <v>0</v>
      </c>
      <c r="Z274" s="34">
        <v>14</v>
      </c>
      <c r="AA274" s="21">
        <v>65</v>
      </c>
      <c r="AE274" s="20" t="s">
        <v>6507</v>
      </c>
      <c r="AJ274" s="26" t="str">
        <f t="shared" si="9"/>
        <v xml:space="preserve">|BGCOLOR(#F5F5F5):Sidhe Champion|聖職者&amp;ref(Nation/Sacred.jpg,nolink,25x25,Sacred);|&amp;ref(Nation/C_Gold.jpg,nolink,25x25,Gold);160&amp;ref(Nation/C_Resource.jpg,nolink,25x25,Resource);19&amp;ref(Nation/C_Command.jpg,nolink,25x25,Commander Point);2|&amp;ref(Nation/R_Fort.jpg,nolink,25x25,Land Fortress);|&amp;ref(Spell/P_Research.jpg,nolink,25x25,Lab Needed);&amp;ref(Spell/P_Holy.jpg,nolink,25x25,Temple Needed);|&amp;ref(Nation/Squad.jpg,nolink,25x25,Squad);3&amp;ref(Nation/LivingLead.jpg,nolink,25x25,Leadership);100&amp;ref(Nation/MagicLead.jpg,nolink,25x25,Magic Leadership);10|14&amp;ref(Nation/Stealthy.jpg,nolink,25x25,Stealthy (65));&amp;ref(Nation/Forest-Survival.jpg,nolink,25x25,Forest Survival);|
|~|&gt;|&gt;|&gt;|&gt;|&gt;|BGCOLOR(#F5F5F5):レベル1の聖職者。風と緑の魔法技能も持ち上位指揮官も兼任|
</v>
      </c>
    </row>
    <row r="275" spans="1:36" x14ac:dyDescent="0.15">
      <c r="A275" t="str">
        <f t="shared" si="10"/>
        <v>-</v>
      </c>
      <c r="B275" t="s">
        <v>2908</v>
      </c>
      <c r="C275" t="s">
        <v>6490</v>
      </c>
      <c r="D275" t="s">
        <v>6489</v>
      </c>
      <c r="E275" t="s">
        <v>6508</v>
      </c>
      <c r="F275">
        <v>260</v>
      </c>
      <c r="G275">
        <v>16</v>
      </c>
      <c r="H275">
        <v>2</v>
      </c>
      <c r="I275" t="s">
        <v>6491</v>
      </c>
      <c r="J275" t="s">
        <v>6509</v>
      </c>
      <c r="K275" t="s">
        <v>6510</v>
      </c>
      <c r="L275" t="s">
        <v>6504</v>
      </c>
      <c r="M275" t="s">
        <v>6505</v>
      </c>
      <c r="N275" t="s">
        <v>6511</v>
      </c>
      <c r="O275" s="24">
        <v>3</v>
      </c>
      <c r="P275" s="20">
        <v>80</v>
      </c>
      <c r="Q275" s="20">
        <v>15</v>
      </c>
      <c r="R275" s="30">
        <v>0</v>
      </c>
      <c r="Z275" s="34">
        <v>26</v>
      </c>
      <c r="AA275" s="21">
        <v>65</v>
      </c>
      <c r="AE275" s="20" t="s">
        <v>6507</v>
      </c>
      <c r="AJ275" s="26" t="str">
        <f t="shared" si="9"/>
        <v xml:space="preserve">|BGCOLOR(#F5F5F5):Sidhe Lord|聖職者&amp;ref(Nation/Sacred.jpg,nolink,25x25,Sacred);|&amp;ref(Nation/C_Gold.jpg,nolink,25x25,Gold);260&amp;ref(Nation/C_Resource.jpg,nolink,25x25,Resource);16&amp;ref(Nation/C_Command.jpg,nolink,25x25,Commander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Leadership);15|26&amp;ref(Nation/Stealthy.jpg,nolink,25x25,Stealthy (65));&amp;ref(Nation/Forest-Survival.jpg,nolink,25x25,Forest Survival);|
|~|&gt;|&gt;|&gt;|&gt;|&gt;|BGCOLOR(#F5F5F5):レベル2の聖職者。風と緑の魔法技能も持ち指揮官も兼任|
</v>
      </c>
    </row>
    <row r="276" spans="1:36" x14ac:dyDescent="0.15">
      <c r="A276" t="str">
        <f t="shared" si="10"/>
        <v>-</v>
      </c>
      <c r="B276" t="s">
        <v>2908</v>
      </c>
      <c r="C276" t="s">
        <v>6490</v>
      </c>
      <c r="D276" t="s">
        <v>6489</v>
      </c>
      <c r="E276" t="s">
        <v>6512</v>
      </c>
      <c r="F276">
        <v>200</v>
      </c>
      <c r="G276">
        <v>1</v>
      </c>
      <c r="H276">
        <v>2</v>
      </c>
      <c r="I276" t="s">
        <v>6491</v>
      </c>
      <c r="J276" t="s">
        <v>6509</v>
      </c>
      <c r="K276" t="s">
        <v>6510</v>
      </c>
      <c r="L276" t="s">
        <v>6499</v>
      </c>
      <c r="M276" t="s">
        <v>6505</v>
      </c>
      <c r="N276" t="s">
        <v>6513</v>
      </c>
      <c r="O276" s="24">
        <v>1</v>
      </c>
      <c r="P276" s="20">
        <v>10</v>
      </c>
      <c r="Q276" s="20">
        <v>20</v>
      </c>
      <c r="R276" s="30">
        <v>0</v>
      </c>
      <c r="Z276" s="34">
        <v>16</v>
      </c>
      <c r="AA276" s="20">
        <v>65</v>
      </c>
      <c r="AE276" s="20" t="s">
        <v>6507</v>
      </c>
      <c r="AJ276" s="26" t="str">
        <f t="shared" si="9"/>
        <v xml:space="preserve">|BGCOLOR(#F5F5F5):Bean Sidhe|魔術師&amp;ref(Nation/Sacred.jpg,nolink,25x25,Sacred);|&amp;ref(Nation/C_Gold.jpg,nolink,25x25,Gold);200&amp;ref(Nation/C_Resource.jpg,nolink,25x25,Resource);1&amp;ref(Nation/C_Command.jpg,nolink,25x25,Commander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Leadership);20|16&amp;ref(Nation/Stealthy.jpg,nolink,25x25,Stealthy (65));&amp;ref(Nation/Forest-Survival.jpg,nolink,25x25,Forest Survival);|
|~|&gt;|&gt;|&gt;|&gt;|&gt;|BGCOLOR(#F5F5F5):風、水、緑などの魔法技能を持つ。聖職者ではないが神聖|
</v>
      </c>
    </row>
    <row r="277" spans="1:36" x14ac:dyDescent="0.15">
      <c r="A277" t="str">
        <f t="shared" si="10"/>
        <v>-</v>
      </c>
      <c r="B277" t="s">
        <v>2908</v>
      </c>
      <c r="C277" t="s">
        <v>6490</v>
      </c>
      <c r="D277" t="s">
        <v>6489</v>
      </c>
      <c r="E277" t="s">
        <v>6514</v>
      </c>
      <c r="F277">
        <v>145</v>
      </c>
      <c r="G277">
        <v>1</v>
      </c>
      <c r="H277">
        <v>2</v>
      </c>
      <c r="I277" t="s">
        <v>6491</v>
      </c>
      <c r="J277" t="s">
        <v>6509</v>
      </c>
      <c r="L277" t="s">
        <v>6517</v>
      </c>
      <c r="N277" t="s">
        <v>6515</v>
      </c>
      <c r="O277" s="24">
        <v>1</v>
      </c>
      <c r="P277" s="20">
        <v>0</v>
      </c>
      <c r="Q277" s="20">
        <v>10</v>
      </c>
      <c r="R277" s="30">
        <v>0</v>
      </c>
      <c r="Z277" s="34">
        <v>16</v>
      </c>
      <c r="AA277" s="20">
        <v>85</v>
      </c>
      <c r="AE277" s="20" t="s">
        <v>6516</v>
      </c>
      <c r="AJ277" s="26" t="str">
        <f t="shared" si="9"/>
        <v xml:space="preserve">|BGCOLOR(#F5F5F5):Baobhan Sidhe|暗殺者|&amp;ref(Nation/C_Gold.jpg,nolink,25x25,Gold);145&amp;ref(Nation/C_Resource.jpg,nolink,25x25,Resource);1&amp;ref(Nation/C_Command.jpg,nolink,25x25,Commander Point);2|&amp;ref(Nation/R_Fort.jpg,nolink,25x25,Land Fortress);|&amp;ref(Spell/P_Research.jpg,nolink,25x25,Lab Needed);|&amp;ref(Nation/Squad.jpg,nolink,25x25,Squad);1&amp;ref(Nation/MagicLead.jpg,nolink,25x25,Magic Leadership);10|16&amp;ref(Nation/Stealthy.jpg,nolink,25x25,Stealthy (85));&amp;ref(Nation/Forest-Survival.jpg,nolink,25x25,Forest Survival);|
|~|&gt;|&gt;|&gt;|&gt;|&gt;|BGCOLOR(#F5F5F5):風の魔法技能を持つ暗殺者。呪文による効率的な暗殺が可能|
</v>
      </c>
    </row>
    <row r="278" spans="1:36" x14ac:dyDescent="0.15">
      <c r="A278" t="str">
        <f t="shared" si="10"/>
        <v>-</v>
      </c>
      <c r="B278" t="s">
        <v>2908</v>
      </c>
      <c r="C278" t="s">
        <v>6490</v>
      </c>
      <c r="D278" t="s">
        <v>6489</v>
      </c>
      <c r="E278" t="s">
        <v>6518</v>
      </c>
      <c r="F278">
        <v>370</v>
      </c>
      <c r="G278">
        <v>22</v>
      </c>
      <c r="H278">
        <v>4</v>
      </c>
      <c r="I278" t="s">
        <v>6519</v>
      </c>
      <c r="J278" t="s">
        <v>6509</v>
      </c>
      <c r="K278" t="s">
        <v>6498</v>
      </c>
      <c r="L278" t="s">
        <v>6504</v>
      </c>
      <c r="M278" t="s">
        <v>6505</v>
      </c>
      <c r="N278" t="s">
        <v>6520</v>
      </c>
      <c r="O278" s="24">
        <v>4</v>
      </c>
      <c r="P278" s="20">
        <v>120</v>
      </c>
      <c r="Q278" s="20" t="s">
        <v>6521</v>
      </c>
      <c r="R278" s="30">
        <v>0</v>
      </c>
      <c r="Z278" s="34">
        <v>26</v>
      </c>
      <c r="AA278" s="20">
        <v>65</v>
      </c>
      <c r="AE278" s="20" t="s">
        <v>6507</v>
      </c>
      <c r="AJ278" s="26" t="str">
        <f t="shared" si="9"/>
        <v xml:space="preserve">|BGCOLOR(#F5F5F5):Ri|聖職者&amp;ref(Nation/Sacred.jpg,nolink,25x25,Sacred);|&amp;ref(Nation/C_Gold.jpg,nolink,25x25,Gold);370&amp;ref(Nation/C_Resource.jpg,nolink,25x25,Resource);22&amp;ref(Nation/C_Command.jpg,nolink,25x25,Commander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Leadership);25+|26&amp;ref(Nation/Stealthy.jpg,nolink,25x25,Stealthy (65));&amp;ref(Nation/Forest-Survival.jpg,nolink,25x25,Forest Survival);|
|~|&gt;|&gt;|&gt;|&gt;|&gt;|BGCOLOR(#F5F5F5):レベル2の聖職者。風や緑などの魔法技能も持ち最上位指揮官も兼ねる|
</v>
      </c>
    </row>
    <row r="279" spans="1:36" x14ac:dyDescent="0.15">
      <c r="A279" t="str">
        <f t="shared" si="10"/>
        <v>EA Tir na n'Og 指揮官 E</v>
      </c>
      <c r="B279" t="s">
        <v>2908</v>
      </c>
      <c r="C279" t="s">
        <v>6490</v>
      </c>
      <c r="D279" t="s">
        <v>6489</v>
      </c>
      <c r="E279" t="s">
        <v>6524</v>
      </c>
      <c r="F279">
        <v>385</v>
      </c>
      <c r="G279">
        <v>1</v>
      </c>
      <c r="H279">
        <v>4</v>
      </c>
      <c r="I279" t="s">
        <v>6519</v>
      </c>
      <c r="J279" t="s">
        <v>6498</v>
      </c>
      <c r="K279" t="s">
        <v>6498</v>
      </c>
      <c r="L279" t="s">
        <v>6504</v>
      </c>
      <c r="M279" t="s">
        <v>6505</v>
      </c>
      <c r="N279" t="s">
        <v>6522</v>
      </c>
      <c r="O279" s="24">
        <v>2</v>
      </c>
      <c r="P279" s="20">
        <v>40</v>
      </c>
      <c r="Q279" s="20" t="s">
        <v>6523</v>
      </c>
      <c r="R279" s="30">
        <v>0</v>
      </c>
      <c r="Z279" s="34">
        <v>16</v>
      </c>
      <c r="AA279" s="20">
        <v>65</v>
      </c>
      <c r="AE279" s="20" t="s">
        <v>6507</v>
      </c>
      <c r="AJ279" s="26" t="str">
        <f t="shared" si="9"/>
        <v xml:space="preserve">|BGCOLOR(#F5F5F5):Tuatha Sorceress|聖職者&amp;ref(Nation/Sacred.jpg,nolink,25x25,Sacred);|&amp;ref(Nation/C_Gold.jpg,nolink,25x25,Gold);385&amp;ref(Nation/C_Resource.jpg,nolink,25x25,Resource);1&amp;ref(Nation/C_Command.jpg,nolink,25x25,Commander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Leadership);30+|16&amp;ref(Nation/Stealthy.jpg,nolink,25x25,Stealthy (65));&amp;ref(Nation/Forest-Survival.jpg,nolink,25x25,Forest Survival);|
|~|&gt;|&gt;|&gt;|&gt;|&gt;|BGCOLOR(#F5F5F5):レベル2の聖職者。風や緑などの魔法技能も持つ|
</v>
      </c>
    </row>
    <row r="280" spans="1:36" x14ac:dyDescent="0.15">
      <c r="A280" t="str">
        <f t="shared" si="10"/>
        <v>EA Tir na n'Og 兵士 S</v>
      </c>
      <c r="B280" t="s">
        <v>2908</v>
      </c>
      <c r="C280" t="s">
        <v>6490</v>
      </c>
      <c r="D280" t="s">
        <v>6526</v>
      </c>
      <c r="E280" t="s">
        <v>6525</v>
      </c>
      <c r="F280">
        <v>10</v>
      </c>
      <c r="G280">
        <v>5</v>
      </c>
      <c r="H280">
        <v>11</v>
      </c>
      <c r="I280" t="s">
        <v>6491</v>
      </c>
      <c r="L280" t="s">
        <v>6527</v>
      </c>
      <c r="N280" t="s">
        <v>6528</v>
      </c>
      <c r="P280" s="20">
        <v>1</v>
      </c>
      <c r="Z280" s="34">
        <v>14</v>
      </c>
      <c r="AJ280" s="26" t="str">
        <f t="shared" si="9"/>
        <v xml:space="preserve">|BGCOLOR(#F5F5F5):Fir Bolg Militia|歩兵|&amp;ref(Nation/C_Gold.jpg,nolink,25x25,Gold);10&amp;ref(Nation/C_Resource.jpg,nolink,25x25,Resource);5&amp;ref(Nation/C_Recruitment.jpg,nolink,25x25,Recruitment Point);11|&amp;ref(Nation/R_Fort.jpg,nolink,25x25,Land Fortress);||&amp;ref(Nation/LivingLead.jpg,nolink,25x25,Living);|14|
|~|&gt;|&gt;|&gt;|&gt;|&gt;|BGCOLOR(#F5F5F5):槍と盾を持つ民兵。民兵としては強いほう|
</v>
      </c>
    </row>
    <row r="281" spans="1:36" x14ac:dyDescent="0.15">
      <c r="A281" t="str">
        <f t="shared" si="10"/>
        <v>-</v>
      </c>
      <c r="B281" t="s">
        <v>2908</v>
      </c>
      <c r="C281" t="s">
        <v>6490</v>
      </c>
      <c r="D281" t="s">
        <v>6526</v>
      </c>
      <c r="E281" t="s">
        <v>6529</v>
      </c>
      <c r="F281">
        <v>11</v>
      </c>
      <c r="G281">
        <v>2</v>
      </c>
      <c r="H281">
        <v>12</v>
      </c>
      <c r="I281" t="s">
        <v>6491</v>
      </c>
      <c r="L281" t="s">
        <v>6530</v>
      </c>
      <c r="N281" t="s">
        <v>6531</v>
      </c>
      <c r="P281" s="20">
        <v>1</v>
      </c>
      <c r="Z281" s="34">
        <v>14</v>
      </c>
      <c r="AJ281" s="26" t="str">
        <f t="shared" si="9"/>
        <v xml:space="preserve">|BGCOLOR(#F5F5F5):Fir Bolg Slinger|射手|&amp;ref(Nation/C_Gold.jpg,nolink,25x25,Gold);11&amp;ref(Nation/C_Resource.jpg,nolink,25x25,Resource);2&amp;ref(Nation/C_Recruitment.jpg,nolink,25x25,Recruitment Point);12|&amp;ref(Nation/R_Fort.jpg,nolink,25x25,Land Fortress);||&amp;ref(Nation/LivingLead.jpg,nolink,25x25,Living);|14|
|~|&gt;|&gt;|&gt;|&gt;|&gt;|BGCOLOR(#F5F5F5):高精度の投石部隊。軽装の敵が相手なら使える|
</v>
      </c>
    </row>
    <row r="282" spans="1:36" x14ac:dyDescent="0.15">
      <c r="A282" t="str">
        <f t="shared" si="10"/>
        <v>-</v>
      </c>
      <c r="B282" t="s">
        <v>2908</v>
      </c>
      <c r="C282" t="s">
        <v>6490</v>
      </c>
      <c r="D282" t="s">
        <v>6526</v>
      </c>
      <c r="E282" t="s">
        <v>6532</v>
      </c>
      <c r="F282">
        <v>13</v>
      </c>
      <c r="G282">
        <v>10</v>
      </c>
      <c r="H282">
        <v>15</v>
      </c>
      <c r="I282" t="s">
        <v>6491</v>
      </c>
      <c r="L282" t="s">
        <v>6527</v>
      </c>
      <c r="N282" t="s">
        <v>6533</v>
      </c>
      <c r="P282" s="20">
        <v>1</v>
      </c>
      <c r="Z282" s="34">
        <v>12</v>
      </c>
      <c r="AE282" s="20"/>
      <c r="AJ282" s="26" t="str">
        <f t="shared" si="9"/>
        <v xml:space="preserve">|BGCOLOR(#F5F5F5):Fir Bolg Warrior|歩兵|&amp;ref(Nation/C_Gold.jpg,nolink,25x25,Gold);13&amp;ref(Nation/C_Resource.jpg,nolink,25x25,Resource);10&amp;ref(Nation/C_Recruitment.jpg,nolink,25x25,Recruitment Point);15|&amp;ref(Nation/R_Fort.jpg,nolink,25x25,Land Fortress);||&amp;ref(Nation/LivingLead.jpg,nolink,25x25,Living);|12|
|~|&gt;|&gt;|&gt;|&gt;|&gt;|BGCOLOR(#F5F5F5):槍、投槍、盾を持つ軽歩兵。装備は貧相だが戦闘技能は一流|
</v>
      </c>
    </row>
    <row r="283" spans="1:36" x14ac:dyDescent="0.15">
      <c r="A283" t="str">
        <f t="shared" si="10"/>
        <v>-</v>
      </c>
      <c r="B283" t="s">
        <v>2908</v>
      </c>
      <c r="C283" t="s">
        <v>6490</v>
      </c>
      <c r="D283" t="s">
        <v>6526</v>
      </c>
      <c r="E283" t="s">
        <v>6534</v>
      </c>
      <c r="F283">
        <v>13</v>
      </c>
      <c r="G283">
        <v>10</v>
      </c>
      <c r="H283">
        <v>10</v>
      </c>
      <c r="I283" t="s">
        <v>6491</v>
      </c>
      <c r="L283" t="s">
        <v>6527</v>
      </c>
      <c r="N283" t="s">
        <v>6535</v>
      </c>
      <c r="P283" s="20">
        <v>1</v>
      </c>
      <c r="Z283" s="34">
        <v>12</v>
      </c>
      <c r="AJ283" s="26" t="str">
        <f t="shared" si="9"/>
        <v xml:space="preserve">|BGCOLOR(#F5F5F5):Fir Bolg Warrior|歩兵|&amp;ref(Nation/C_Gold.jpg,nolink,25x25,Gold);13&amp;ref(Nation/C_Resource.jpg,nolink,25x25,Resource);10&amp;ref(Nation/C_Recruitment.jpg,nolink,25x25,Recruitment Point);10|&amp;ref(Nation/R_Fort.jpg,nolink,25x25,Land Fortress);||&amp;ref(Nation/LivingLead.jpg,nolink,25x25,Living);|12|
|~|&gt;|&gt;|&gt;|&gt;|&gt;|BGCOLOR(#F5F5F5):斧と盾を持つ軽歩兵。より接近戦に特化している|
</v>
      </c>
    </row>
    <row r="284" spans="1:36" x14ac:dyDescent="0.15">
      <c r="A284" t="str">
        <f t="shared" si="10"/>
        <v>-</v>
      </c>
      <c r="B284" t="s">
        <v>2908</v>
      </c>
      <c r="C284" t="s">
        <v>6490</v>
      </c>
      <c r="D284" t="s">
        <v>6526</v>
      </c>
      <c r="E284" t="s">
        <v>6536</v>
      </c>
      <c r="F284">
        <v>25</v>
      </c>
      <c r="G284">
        <v>12</v>
      </c>
      <c r="H284">
        <v>18</v>
      </c>
      <c r="I284" t="s">
        <v>6491</v>
      </c>
      <c r="L284" t="s">
        <v>6527</v>
      </c>
      <c r="N284" t="s">
        <v>6537</v>
      </c>
      <c r="P284" s="20">
        <v>1</v>
      </c>
      <c r="Z284" s="34">
        <v>12</v>
      </c>
      <c r="AA284" s="21">
        <v>65</v>
      </c>
      <c r="AE284" s="21" t="s">
        <v>6507</v>
      </c>
      <c r="AJ284" s="26" t="str">
        <f t="shared" si="9"/>
        <v xml:space="preserve">|BGCOLOR(#F5F5F5):Sidhe Warrior|歩兵|&amp;ref(Nation/C_Gold.jpg,nolink,25x25,Gold);25&amp;ref(Nation/C_Resource.jpg,nolink,25x25,Resource);12&amp;ref(Nation/C_Recruitment.jpg,nolink,25x25,Recruitment Point);18|&amp;ref(Nation/R_Fort.jpg,nolink,25x25,Land Fortress);||&amp;ref(Nation/LivingLead.jpg,nolink,25x25,Living);|12&amp;ref(Nation/Stealthy.jpg,nolink,25x25,Stealthy (65));&amp;ref(Nation/Forest-Survival.jpg,nolink,25x25,Forest Survival);|
|~|&gt;|&gt;|&gt;|&gt;|&gt;|BGCOLOR(#F5F5F5):槍、投槍、盾を持つ歩兵。鏡像を纏い接近戦では非常に強い|
</v>
      </c>
    </row>
    <row r="285" spans="1:36" x14ac:dyDescent="0.15">
      <c r="A285" t="str">
        <f t="shared" si="10"/>
        <v>EA Tir na n'Og 兵士 E</v>
      </c>
      <c r="B285" t="s">
        <v>2908</v>
      </c>
      <c r="C285" t="s">
        <v>6490</v>
      </c>
      <c r="D285" t="s">
        <v>6526</v>
      </c>
      <c r="E285" t="s">
        <v>6538</v>
      </c>
      <c r="F285">
        <v>40</v>
      </c>
      <c r="G285">
        <v>22</v>
      </c>
      <c r="H285">
        <v>22</v>
      </c>
      <c r="I285" t="s">
        <v>6519</v>
      </c>
      <c r="K285" t="s">
        <v>6539</v>
      </c>
      <c r="L285" t="s">
        <v>6527</v>
      </c>
      <c r="M285" t="s">
        <v>6505</v>
      </c>
      <c r="N285" t="s">
        <v>6540</v>
      </c>
      <c r="P285" s="20">
        <v>1</v>
      </c>
      <c r="Z285" s="34">
        <v>12</v>
      </c>
      <c r="AA285" s="21">
        <v>65</v>
      </c>
      <c r="AE285" s="21" t="s">
        <v>6507</v>
      </c>
      <c r="AJ285" s="26" t="str">
        <f t="shared" si="9"/>
        <v xml:space="preserve">|BGCOLOR(#F5F5F5):Tuatha Warrior|歩兵&amp;ref(Nation/Sacred.jpg,nolink,25x25,Sacred);|&amp;ref(Nation/C_Gold.jpg,nolink,25x25,Gold);40&amp;ref(Nation/C_Resource.jpg,nolink,25x25,Resource);22&amp;ref(Nation/C_Recruitment.jpg,nolink,25x25,Recruitment Point);22|&amp;ref(Nation/R_Capital.jpg,nolink,25x25,National Capital);|&amp;ref(Spell/P_Holy.jpg,nolink,25x25,Temple Needed);|&amp;ref(Nation/LivingLead.jpg,nolink,25x25,Living);|12&amp;ref(Nation/Stealthy.jpg,nolink,25x25,Stealthy (65));&amp;ref(Nation/Forest-Survival.jpg,nolink,25x25,Forest Survival);|
|~|&gt;|&gt;|&gt;|&gt;|&gt;|BGCOLOR(#F5F5F5):魔法の槍、投槍、盾を持つ歩兵。鏡像と高い戦闘技能は凶悪|
</v>
      </c>
    </row>
    <row r="286" spans="1:36" x14ac:dyDescent="0.15">
      <c r="A286" t="str">
        <f t="shared" si="10"/>
        <v>EA Fomoria 指揮官 S</v>
      </c>
      <c r="B286" t="s">
        <v>2908</v>
      </c>
      <c r="C286" t="s">
        <v>6607</v>
      </c>
      <c r="D286" t="s">
        <v>6598</v>
      </c>
      <c r="E286" t="s">
        <v>6592</v>
      </c>
      <c r="F286">
        <v>25</v>
      </c>
      <c r="G286">
        <v>12</v>
      </c>
      <c r="H286">
        <v>1</v>
      </c>
      <c r="I286" t="s">
        <v>6593</v>
      </c>
      <c r="L286" t="s">
        <v>6594</v>
      </c>
      <c r="N286" t="s">
        <v>6595</v>
      </c>
      <c r="O286" s="24">
        <v>0</v>
      </c>
      <c r="P286" s="20">
        <v>0</v>
      </c>
      <c r="Q286" s="21">
        <v>0</v>
      </c>
      <c r="R286" s="30">
        <v>0</v>
      </c>
      <c r="Z286" s="34">
        <v>14</v>
      </c>
      <c r="AA286" s="21">
        <v>50</v>
      </c>
      <c r="AE286" s="21" t="s">
        <v>6596</v>
      </c>
      <c r="AJ286" s="26" t="str">
        <f t="shared" si="9"/>
        <v xml:space="preserve">|BGCOLOR(#F5F5F5):Fir Bolg Scout|斥候|&amp;ref(Nation/C_Gold.jpg,nolink,25x25,Gold);25&amp;ref(Nation/C_Resource.jpg,nolink,25x25,Resource);12&amp;ref(Nation/C_Command.jpg,nolink,25x25,Commander Point);1|&amp;ref(Nation/R_Fort.jpg,nolink,25x25,Land Fortress);|||14&amp;ref(Nation/Stealthy.jpg,nolink,25x25,Stealthy (50));&amp;ref(Nation/Forest-Survival.jpg,nolink,25x25,Forest Survival);&amp;ref(Nation/Mountain-Survival.jpg,nolink,25x25,Mountain Survival);|
|~|&gt;|&gt;|&gt;|&gt;|&gt;|BGCOLOR(#F5F5F5):装備が整った斥候。斥候としては無駄に高価なだけ|
</v>
      </c>
    </row>
    <row r="287" spans="1:36" x14ac:dyDescent="0.15">
      <c r="A287" t="str">
        <f t="shared" si="10"/>
        <v>-</v>
      </c>
      <c r="B287" t="s">
        <v>2908</v>
      </c>
      <c r="C287" t="s">
        <v>6607</v>
      </c>
      <c r="D287" t="s">
        <v>6598</v>
      </c>
      <c r="E287" t="s">
        <v>6597</v>
      </c>
      <c r="F287">
        <v>40</v>
      </c>
      <c r="G287">
        <v>12</v>
      </c>
      <c r="H287">
        <v>1</v>
      </c>
      <c r="I287" t="s">
        <v>6593</v>
      </c>
      <c r="L287" t="s">
        <v>6598</v>
      </c>
      <c r="N287" t="s">
        <v>6599</v>
      </c>
      <c r="O287" s="24">
        <v>2</v>
      </c>
      <c r="P287" s="20">
        <v>60</v>
      </c>
      <c r="Q287" s="21">
        <v>0</v>
      </c>
      <c r="R287" s="30">
        <v>0</v>
      </c>
      <c r="Z287" s="34">
        <v>14</v>
      </c>
      <c r="AJ287" s="26" t="str">
        <f t="shared" si="9"/>
        <v xml:space="preserve">|BGCOLOR(#F5F5F5):Fir Bolg Champion|指揮官|&amp;ref(Nation/C_Gold.jpg,nolink,25x25,Gold);40&amp;ref(Nation/C_Resource.jpg,nolink,25x25,Resource);12&amp;ref(Nation/C_Command.jpg,nolink,25x25,Commander Point);1|&amp;ref(Nation/R_Fort.jpg,nolink,25x25,Land Fortress);||&amp;ref(Nation/Squad.jpg,nolink,25x25,Squad);2&amp;ref(Nation/LivingLead.jpg,nolink,25x25,Leadership);60|14|
|~|&gt;|&gt;|&gt;|&gt;|&gt;|BGCOLOR(#F5F5F5):標準的な指揮官。手頃な値段と雇用条件|
</v>
      </c>
    </row>
    <row r="288" spans="1:36" x14ac:dyDescent="0.15">
      <c r="A288" t="str">
        <f t="shared" si="10"/>
        <v>-</v>
      </c>
      <c r="B288" t="s">
        <v>2908</v>
      </c>
      <c r="C288" t="s">
        <v>6607</v>
      </c>
      <c r="D288" t="s">
        <v>6598</v>
      </c>
      <c r="E288" t="s">
        <v>6600</v>
      </c>
      <c r="F288">
        <v>70</v>
      </c>
      <c r="G288">
        <v>2</v>
      </c>
      <c r="H288">
        <v>2</v>
      </c>
      <c r="I288" t="s">
        <v>6593</v>
      </c>
      <c r="J288" t="s">
        <v>6601</v>
      </c>
      <c r="L288" t="s">
        <v>6602</v>
      </c>
      <c r="N288" t="s">
        <v>6603</v>
      </c>
      <c r="O288" s="24">
        <v>1</v>
      </c>
      <c r="P288" s="20">
        <v>10</v>
      </c>
      <c r="Q288" s="21">
        <v>10</v>
      </c>
      <c r="R288" s="30">
        <v>0</v>
      </c>
      <c r="Z288" s="34">
        <v>16</v>
      </c>
      <c r="AJ288" s="26" t="str">
        <f t="shared" si="9"/>
        <v xml:space="preserve">|BGCOLOR(#F5F5F5):Fir Bolg Druid|魔術師|&amp;ref(Nation/C_Gold.jpg,nolink,25x25,Gold);70&amp;ref(Nation/C_Resource.jpg,nolink,25x25,Resource);2&amp;ref(Nation/C_Command.jpg,nolink,25x25,Commander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Leadership);10|16|
|~|&gt;|&gt;|&gt;|&gt;|&gt;|BGCOLOR(#F5F5F5):風などの魔法技能を持つ。雇用しやすく研究向け|
</v>
      </c>
    </row>
    <row r="289" spans="1:36" x14ac:dyDescent="0.15">
      <c r="A289" t="str">
        <f t="shared" si="10"/>
        <v>-</v>
      </c>
      <c r="B289" t="s">
        <v>2908</v>
      </c>
      <c r="C289" t="s">
        <v>6607</v>
      </c>
      <c r="D289" t="s">
        <v>6598</v>
      </c>
      <c r="E289" t="s">
        <v>6604</v>
      </c>
      <c r="F289">
        <v>45</v>
      </c>
      <c r="G289">
        <v>19</v>
      </c>
      <c r="H289">
        <v>1</v>
      </c>
      <c r="I289" t="s">
        <v>6593</v>
      </c>
      <c r="L289" t="s">
        <v>6594</v>
      </c>
      <c r="N289" t="s">
        <v>6605</v>
      </c>
      <c r="O289" s="24">
        <v>0</v>
      </c>
      <c r="P289" s="20">
        <v>0</v>
      </c>
      <c r="Q289" s="20">
        <v>0</v>
      </c>
      <c r="R289" s="30">
        <v>0</v>
      </c>
      <c r="Z289" s="34">
        <v>16</v>
      </c>
      <c r="AA289" s="20">
        <v>40</v>
      </c>
      <c r="AE289" s="20" t="s">
        <v>6606</v>
      </c>
      <c r="AJ289" s="26" t="str">
        <f t="shared" si="9"/>
        <v xml:space="preserve">|BGCOLOR(#F5F5F5):Fomorian Scout|斥候|&amp;ref(Nation/C_Gold.jpg,nolink,25x25,Gold);45&amp;ref(Nation/C_Resource.jpg,nolink,25x25,Resource);19&amp;ref(Nation/C_Command.jpg,nolink,25x25,Commander Point);1|&amp;ref(Nation/R_Fort.jpg,nolink,25x25,Land Fortress);|||16&amp;ref(Nation/Stealthy.jpg,nolink,25x25,Stealthy (40));&amp;ref(Nation/Forest-Survival.jpg,nolink,25x25,Forest Survival);&amp;ref(Nation/Mountain-Survival.jpg,nolink,25x25,Mountain Survival);|
|~|&gt;|&gt;|&gt;|&gt;|&gt;|BGCOLOR(#F5F5F5):巨人の斥候。普通の偵察目的だとあまり利点がない|
</v>
      </c>
    </row>
    <row r="290" spans="1:36" x14ac:dyDescent="0.15">
      <c r="A290" t="str">
        <f t="shared" si="10"/>
        <v>-</v>
      </c>
      <c r="B290" t="s">
        <v>2908</v>
      </c>
      <c r="C290" t="s">
        <v>6607</v>
      </c>
      <c r="D290" t="s">
        <v>6598</v>
      </c>
      <c r="E290" t="s">
        <v>6608</v>
      </c>
      <c r="F290">
        <v>60</v>
      </c>
      <c r="G290">
        <v>29</v>
      </c>
      <c r="H290">
        <v>1</v>
      </c>
      <c r="I290" t="s">
        <v>6593</v>
      </c>
      <c r="L290" t="s">
        <v>6598</v>
      </c>
      <c r="N290" t="s">
        <v>6609</v>
      </c>
      <c r="O290" s="24">
        <v>2</v>
      </c>
      <c r="P290" s="20">
        <v>60</v>
      </c>
      <c r="Q290" s="20">
        <v>0</v>
      </c>
      <c r="R290" s="30">
        <v>0</v>
      </c>
      <c r="Z290" s="34">
        <v>14</v>
      </c>
      <c r="AJ290" s="26" t="str">
        <f t="shared" si="9"/>
        <v xml:space="preserve">|BGCOLOR(#F5F5F5):Fomorian Champion|指揮官|&amp;ref(Nation/C_Gold.jpg,nolink,25x25,Gold);60&amp;ref(Nation/C_Resource.jpg,nolink,25x25,Resource);29&amp;ref(Nation/C_Command.jpg,nolink,25x25,Commander Point);1|&amp;ref(Nation/R_Fort.jpg,nolink,25x25,Land Fortress);||&amp;ref(Nation/Squad.jpg,nolink,25x25,Squad);2&amp;ref(Nation/LivingLead.jpg,nolink,25x25,Leadership);60|14|
|~|&gt;|&gt;|&gt;|&gt;|&gt;|BGCOLOR(#F5F5F5):巨人の指揮官。丈夫で倒されにくい|
</v>
      </c>
    </row>
    <row r="291" spans="1:36" x14ac:dyDescent="0.15">
      <c r="A291" t="str">
        <f t="shared" si="10"/>
        <v>-</v>
      </c>
      <c r="B291" t="s">
        <v>2908</v>
      </c>
      <c r="C291" t="s">
        <v>6607</v>
      </c>
      <c r="D291" t="s">
        <v>6598</v>
      </c>
      <c r="E291" t="s">
        <v>6610</v>
      </c>
      <c r="F291">
        <v>130</v>
      </c>
      <c r="G291">
        <v>29</v>
      </c>
      <c r="H291">
        <v>1</v>
      </c>
      <c r="I291" t="s">
        <v>6593</v>
      </c>
      <c r="K291" t="s">
        <v>6614</v>
      </c>
      <c r="L291" t="s">
        <v>6611</v>
      </c>
      <c r="M291" t="s">
        <v>6613</v>
      </c>
      <c r="N291" t="s">
        <v>6612</v>
      </c>
      <c r="O291" s="24">
        <v>3</v>
      </c>
      <c r="P291" s="20">
        <v>80</v>
      </c>
      <c r="Q291" s="20">
        <v>0</v>
      </c>
      <c r="R291" s="30">
        <v>0</v>
      </c>
      <c r="Z291" s="34">
        <v>14</v>
      </c>
      <c r="AJ291" s="26" t="str">
        <f t="shared" si="9"/>
        <v xml:space="preserve">|BGCOLOR(#F5F5F5):Unmarked Champion|聖職者&amp;ref(Nation/Sacred.jpg,nolink,25x25,Sacred);|&amp;ref(Nation/C_Gold.jpg,nolink,25x25,Gold);130&amp;ref(Nation/C_Resource.jpg,nolink,25x25,Resource);29&amp;ref(Nation/C_Command.jpg,nolink,25x25,Commander Point);1|&amp;ref(Nation/R_Fort.jpg,nolink,25x25,Land Fortress);|&amp;ref(Spell/P_Holy.jpg,nolink,25x25,Temple Needed);|&amp;ref(Nation/Squad.jpg,nolink,25x25,Squad);3&amp;ref(Nation/LivingLead.jpg,nolink,25x25,Leadership);80|14|
|~|&gt;|&gt;|&gt;|&gt;|&gt;|BGCOLOR(#F5F5F5):レベル1の聖職者。上位指揮官も兼任する|
</v>
      </c>
    </row>
    <row r="292" spans="1:36" x14ac:dyDescent="0.15">
      <c r="A292" t="str">
        <f t="shared" si="10"/>
        <v>-</v>
      </c>
      <c r="B292" t="s">
        <v>2908</v>
      </c>
      <c r="C292" t="s">
        <v>6607</v>
      </c>
      <c r="D292" t="s">
        <v>6598</v>
      </c>
      <c r="E292" t="s">
        <v>6615</v>
      </c>
      <c r="F292">
        <v>200</v>
      </c>
      <c r="G292">
        <v>3</v>
      </c>
      <c r="H292">
        <v>2</v>
      </c>
      <c r="I292" t="s">
        <v>6593</v>
      </c>
      <c r="J292" t="s">
        <v>6601</v>
      </c>
      <c r="K292" t="s">
        <v>6616</v>
      </c>
      <c r="L292" t="s">
        <v>6611</v>
      </c>
      <c r="M292" t="s">
        <v>6613</v>
      </c>
      <c r="N292" t="s">
        <v>6617</v>
      </c>
      <c r="O292" s="24">
        <v>1</v>
      </c>
      <c r="P292" s="20">
        <v>10</v>
      </c>
      <c r="Q292" s="20" t="s">
        <v>6618</v>
      </c>
      <c r="R292" s="30" t="s">
        <v>6619</v>
      </c>
      <c r="Z292" s="34">
        <v>18</v>
      </c>
      <c r="AJ292" s="26" t="str">
        <f t="shared" si="9"/>
        <v xml:space="preserve">|BGCOLOR(#F5F5F5):Fomorian Druid|聖職者&amp;ref(Nation/Sacred.jpg,nolink,25x25,Sacred);|&amp;ref(Nation/C_Gold.jpg,nolink,25x25,Gold);200&amp;ref(Nation/C_Resource.jpg,nolink,25x25,Resource);3&amp;ref(Nation/C_Command.jpg,nolink,25x25,Commander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Leadership);0+|18|
|~|&gt;|&gt;|&gt;|&gt;|&gt;|BGCOLOR(#F5F5F5):レベル1の聖職者。風などの魔法技能も持つ|
</v>
      </c>
    </row>
    <row r="293" spans="1:36" x14ac:dyDescent="0.15">
      <c r="A293" t="str">
        <f t="shared" si="10"/>
        <v>-</v>
      </c>
      <c r="B293" t="s">
        <v>2908</v>
      </c>
      <c r="C293" t="s">
        <v>6607</v>
      </c>
      <c r="D293" t="s">
        <v>6598</v>
      </c>
      <c r="E293" t="s">
        <v>6620</v>
      </c>
      <c r="F293">
        <v>480</v>
      </c>
      <c r="G293">
        <v>37</v>
      </c>
      <c r="H293">
        <v>4</v>
      </c>
      <c r="I293" t="s">
        <v>6621</v>
      </c>
      <c r="J293" t="s">
        <v>6601</v>
      </c>
      <c r="K293" t="s">
        <v>6614</v>
      </c>
      <c r="L293" t="s">
        <v>6611</v>
      </c>
      <c r="M293" t="s">
        <v>6613</v>
      </c>
      <c r="N293" t="s">
        <v>6622</v>
      </c>
      <c r="O293" s="24">
        <v>4</v>
      </c>
      <c r="P293" s="20">
        <v>120</v>
      </c>
      <c r="Q293" s="20" t="s">
        <v>6623</v>
      </c>
      <c r="R293" s="30" t="s">
        <v>6624</v>
      </c>
      <c r="Z293" s="34">
        <v>18</v>
      </c>
      <c r="AD293" s="21" t="s">
        <v>6625</v>
      </c>
      <c r="AH293" s="21">
        <v>6999</v>
      </c>
      <c r="AI293" s="30">
        <v>50</v>
      </c>
      <c r="AJ293" s="26" t="str">
        <f t="shared" si="9"/>
        <v xml:space="preserve">|BGCOLOR(#F5F5F5):Fomorian King|聖職者&amp;ref(Nation/Sacred.jpg,nolink,25x25,Sacred);|&amp;ref(Nation/C_Gold.jpg,nolink,25x25,Gold);480&amp;ref(Nation/C_Resource.jpg,nolink,25x25,Resource);37&amp;ref(Nation/C_Command.jpg,nolink,25x25,Commander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Leadership);15+&amp;ref(Nation/UndeadLead.jpg,nolink,25x25,Undead Leadership);60+|18&amp;ref(Nation/Amphibian.jpg,nolink,25x25,Amphibian);&amp;ref(Nation/Sailing.jpg,nolink,25x25,Sailing (size points 999, max size 6));&amp;ref(Nation/Gift-of-Water-Breathing.jpg,nolink,25x25,Gift of Water Breathing (50 size points));|
|~|&gt;|&gt;|&gt;|&gt;|&gt;|BGCOLOR(#F5F5F5):レベル2の聖職者。高い魔力に航海技能持ちの最上位指揮官も兼ねる|
</v>
      </c>
    </row>
    <row r="294" spans="1:36" x14ac:dyDescent="0.15">
      <c r="A294" t="str">
        <f t="shared" si="10"/>
        <v>-</v>
      </c>
      <c r="B294" t="s">
        <v>2908</v>
      </c>
      <c r="C294" t="s">
        <v>6607</v>
      </c>
      <c r="D294" t="s">
        <v>6598</v>
      </c>
      <c r="E294" t="s">
        <v>6626</v>
      </c>
      <c r="F294">
        <v>175</v>
      </c>
      <c r="G294">
        <v>25</v>
      </c>
      <c r="H294">
        <v>2</v>
      </c>
      <c r="I294" t="s">
        <v>6621</v>
      </c>
      <c r="J294" t="s">
        <v>6614</v>
      </c>
      <c r="K294" t="s">
        <v>6614</v>
      </c>
      <c r="L294" t="s">
        <v>6611</v>
      </c>
      <c r="M294" t="s">
        <v>6613</v>
      </c>
      <c r="N294" t="s">
        <v>6627</v>
      </c>
      <c r="O294" s="24">
        <v>3</v>
      </c>
      <c r="P294" s="20">
        <v>80</v>
      </c>
      <c r="Q294" s="20">
        <v>5</v>
      </c>
      <c r="R294" s="30">
        <v>30</v>
      </c>
      <c r="Z294" s="34">
        <v>14</v>
      </c>
      <c r="AA294" s="21">
        <v>65</v>
      </c>
      <c r="AJ294" s="26" t="str">
        <f t="shared" si="9"/>
        <v xml:space="preserve">|BGCOLOR(#F5F5F5):Nemedian Champion|聖職者&amp;ref(Nation/Sacred.jpg,nolink,25x25,Sacred);|&amp;ref(Nation/C_Gold.jpg,nolink,25x25,Gold);175&amp;ref(Nation/C_Resource.jpg,nolink,25x25,Resource);25&amp;ref(Nation/C_Command.jpg,nolink,25x25,Commander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Leadership);5&amp;ref(Nation/UndeadLead.jpg,nolink,25x25,Undead Leadership);30|14&amp;ref(Nation/Stealthy.jpg,nolink,25x25,Stealthy (65));|
|~|&gt;|&gt;|&gt;|&gt;|&gt;|BGCOLOR(#F5F5F5):レベル1の聖職者。風と死の魔法技能も持ち上位指揮官も兼任|
</v>
      </c>
    </row>
    <row r="295" spans="1:36" x14ac:dyDescent="0.15">
      <c r="A295" t="str">
        <f t="shared" si="10"/>
        <v>EA Fomoria 指揮官 E</v>
      </c>
      <c r="B295" t="s">
        <v>2908</v>
      </c>
      <c r="C295" t="s">
        <v>6607</v>
      </c>
      <c r="D295" t="s">
        <v>6598</v>
      </c>
      <c r="E295" t="s">
        <v>6628</v>
      </c>
      <c r="F295">
        <v>245</v>
      </c>
      <c r="G295">
        <v>1</v>
      </c>
      <c r="H295">
        <v>2</v>
      </c>
      <c r="I295" t="s">
        <v>6621</v>
      </c>
      <c r="J295" t="s">
        <v>6601</v>
      </c>
      <c r="L295" t="s">
        <v>6602</v>
      </c>
      <c r="N295" t="s">
        <v>6629</v>
      </c>
      <c r="O295" s="24">
        <v>1</v>
      </c>
      <c r="P295" s="20">
        <v>10</v>
      </c>
      <c r="Q295" s="21" t="s">
        <v>6618</v>
      </c>
      <c r="R295" s="30" t="s">
        <v>6624</v>
      </c>
      <c r="Z295" s="34">
        <v>16</v>
      </c>
      <c r="AA295" s="21">
        <v>65</v>
      </c>
      <c r="AJ295" s="26" t="str">
        <f t="shared" si="9"/>
        <v xml:space="preserve">|BGCOLOR(#F5F5F5):Nemedian Sorceress|魔術師|&amp;ref(Nation/C_Gold.jpg,nolink,25x25,Gold);245&amp;ref(Nation/C_Resource.jpg,nolink,25x25,Resource);1&amp;ref(Nation/C_Command.jpg,nolink,25x25,Commander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Leadership);10+&amp;ref(Nation/UndeadLead.jpg,nolink,25x25,Undead Leadership);60+|16&amp;ref(Nation/Stealthy.jpg,nolink,25x25,Stealthy (65));|
|~|&gt;|&gt;|&gt;|&gt;|&gt;|BGCOLOR(#F5F5F5):風や死などの魔法技能を持つ。詠唱は長いが疲れにくい|
</v>
      </c>
    </row>
    <row r="296" spans="1:36" x14ac:dyDescent="0.15">
      <c r="A296" t="str">
        <f t="shared" si="10"/>
        <v>EA Fomoria 兵士 S</v>
      </c>
      <c r="B296" t="s">
        <v>2908</v>
      </c>
      <c r="C296" t="s">
        <v>6607</v>
      </c>
      <c r="D296" t="s">
        <v>6630</v>
      </c>
      <c r="E296" t="s">
        <v>6631</v>
      </c>
      <c r="F296">
        <v>11</v>
      </c>
      <c r="G296">
        <v>2</v>
      </c>
      <c r="H296">
        <v>12</v>
      </c>
      <c r="I296" t="s">
        <v>6593</v>
      </c>
      <c r="L296" t="s">
        <v>6632</v>
      </c>
      <c r="N296" t="s">
        <v>6633</v>
      </c>
      <c r="P296" s="20">
        <v>1</v>
      </c>
      <c r="Z296" s="34">
        <v>14</v>
      </c>
      <c r="AJ296" s="26" t="str">
        <f t="shared" si="9"/>
        <v xml:space="preserve">|BGCOLOR(#F5F5F5):Fir Bolg Slinger|射手|&amp;ref(Nation/C_Gold.jpg,nolink,25x25,Gold);11&amp;ref(Nation/C_Resource.jpg,nolink,25x25,Resource);2&amp;ref(Nation/C_Recruitment.jpg,nolink,25x25,Recruitment Point);12|&amp;ref(Nation/R_Fort.jpg,nolink,25x25,Land Fortress);||&amp;ref(Nation/LivingLead.jpg,nolink,25x25,Living);|14|
|~|&gt;|&gt;|&gt;|&gt;|&gt;|BGCOLOR(#F5F5F5):高精度の投石部隊。軽装の敵が相手なら使える|
</v>
      </c>
    </row>
    <row r="297" spans="1:36" x14ac:dyDescent="0.15">
      <c r="A297" t="str">
        <f t="shared" si="10"/>
        <v>-</v>
      </c>
      <c r="B297" t="s">
        <v>2908</v>
      </c>
      <c r="C297" t="s">
        <v>6607</v>
      </c>
      <c r="D297" t="s">
        <v>6630</v>
      </c>
      <c r="E297" t="s">
        <v>6634</v>
      </c>
      <c r="F297">
        <v>13</v>
      </c>
      <c r="G297">
        <v>10</v>
      </c>
      <c r="H297">
        <v>15</v>
      </c>
      <c r="I297" t="s">
        <v>6593</v>
      </c>
      <c r="L297" t="s">
        <v>6635</v>
      </c>
      <c r="N297" t="s">
        <v>6636</v>
      </c>
      <c r="P297" s="20">
        <v>1</v>
      </c>
      <c r="Z297" s="34">
        <v>12</v>
      </c>
      <c r="AJ297" s="26" t="str">
        <f t="shared" si="9"/>
        <v xml:space="preserve">|BGCOLOR(#F5F5F5):Fir Bolg Warrior|歩兵|&amp;ref(Nation/C_Gold.jpg,nolink,25x25,Gold);13&amp;ref(Nation/C_Resource.jpg,nolink,25x25,Resource);10&amp;ref(Nation/C_Recruitment.jpg,nolink,25x25,Recruitment Point);15|&amp;ref(Nation/R_Fort.jpg,nolink,25x25,Land Fortress);||&amp;ref(Nation/LivingLead.jpg,nolink,25x25,Living);|12|
|~|&gt;|&gt;|&gt;|&gt;|&gt;|BGCOLOR(#F5F5F5):斧と盾を持つ軽歩兵。攻撃力と命中率は侮り難い|
</v>
      </c>
    </row>
    <row r="298" spans="1:36" x14ac:dyDescent="0.15">
      <c r="A298" t="str">
        <f t="shared" si="10"/>
        <v>-</v>
      </c>
      <c r="B298" t="s">
        <v>2908</v>
      </c>
      <c r="C298" t="s">
        <v>6607</v>
      </c>
      <c r="D298" t="s">
        <v>6630</v>
      </c>
      <c r="E298" t="s">
        <v>6637</v>
      </c>
      <c r="F298">
        <v>13</v>
      </c>
      <c r="G298">
        <v>10</v>
      </c>
      <c r="H298">
        <v>15</v>
      </c>
      <c r="I298" t="s">
        <v>6593</v>
      </c>
      <c r="L298" t="s">
        <v>6635</v>
      </c>
      <c r="N298" t="s">
        <v>6638</v>
      </c>
      <c r="P298" s="20">
        <v>1</v>
      </c>
      <c r="Z298" s="34">
        <v>12</v>
      </c>
      <c r="AJ298" s="26" t="str">
        <f t="shared" si="9"/>
        <v xml:space="preserve">|BGCOLOR(#F5F5F5):Fir Bolg Warrior|歩兵|&amp;ref(Nation/C_Gold.jpg,nolink,25x25,Gold);13&amp;ref(Nation/C_Resource.jpg,nolink,25x25,Resource);10&amp;ref(Nation/C_Recruitment.jpg,nolink,25x25,Recruitment Point);15|&amp;ref(Nation/R_Fort.jpg,nolink,25x25,Land Fortress);||&amp;ref(Nation/LivingLead.jpg,nolink,25x25,Living);|12|
|~|&gt;|&gt;|&gt;|&gt;|&gt;|BGCOLOR(#F5F5F5):槍、投槍、盾を持つ軽歩兵。防御力は欠くが戦闘技能は高い|
</v>
      </c>
    </row>
    <row r="299" spans="1:36" x14ac:dyDescent="0.15">
      <c r="A299" t="str">
        <f t="shared" si="10"/>
        <v>-</v>
      </c>
      <c r="B299" t="s">
        <v>2908</v>
      </c>
      <c r="C299" t="s">
        <v>6607</v>
      </c>
      <c r="D299" t="s">
        <v>6630</v>
      </c>
      <c r="E299" t="s">
        <v>6639</v>
      </c>
      <c r="F299">
        <v>15</v>
      </c>
      <c r="G299">
        <v>3</v>
      </c>
      <c r="H299">
        <v>7</v>
      </c>
      <c r="I299" t="s">
        <v>6593</v>
      </c>
      <c r="L299" t="s">
        <v>6635</v>
      </c>
      <c r="N299" t="s">
        <v>6640</v>
      </c>
      <c r="P299" s="20">
        <v>1</v>
      </c>
      <c r="Z299" s="34">
        <v>12</v>
      </c>
      <c r="AJ299" s="26" t="str">
        <f t="shared" si="9"/>
        <v xml:space="preserve">|BGCOLOR(#F5F5F5):Fomorian Militia|歩兵|&amp;ref(Nation/C_Gold.jpg,nolink,25x25,Gold);15&amp;ref(Nation/C_Resource.jpg,nolink,25x25,Resource);3&amp;ref(Nation/C_Recruitment.jpg,nolink,25x25,Recruitment Point);7|&amp;ref(Nation/R_Fort.jpg,nolink,25x25,Land Fortress);||&amp;ref(Nation/LivingLead.jpg,nolink,25x25,Living);|12|
|~|&gt;|&gt;|&gt;|&gt;|&gt;|BGCOLOR(#F5F5F5):槍を持つ民兵。大型な上に戦闘技能が低く障害持ちも多い|
</v>
      </c>
    </row>
    <row r="300" spans="1:36" x14ac:dyDescent="0.15">
      <c r="A300" t="str">
        <f t="shared" si="10"/>
        <v>-</v>
      </c>
      <c r="B300" t="s">
        <v>2908</v>
      </c>
      <c r="C300" t="s">
        <v>6607</v>
      </c>
      <c r="D300" t="s">
        <v>6630</v>
      </c>
      <c r="E300" t="s">
        <v>6641</v>
      </c>
      <c r="F300">
        <v>20</v>
      </c>
      <c r="G300">
        <v>15</v>
      </c>
      <c r="H300">
        <v>11</v>
      </c>
      <c r="I300" t="s">
        <v>6593</v>
      </c>
      <c r="L300" t="s">
        <v>6635</v>
      </c>
      <c r="N300" t="s">
        <v>6642</v>
      </c>
      <c r="P300" s="20">
        <v>1</v>
      </c>
      <c r="Z300" s="34">
        <v>14</v>
      </c>
      <c r="AJ300" s="26" t="str">
        <f t="shared" si="9"/>
        <v xml:space="preserve">|BGCOLOR(#F5F5F5):Fomorian Javelinist|歩兵|&amp;ref(Nation/C_Gold.jpg,nolink,25x25,Gold);20&amp;ref(Nation/C_Resource.jpg,nolink,25x25,Resource);15&amp;ref(Nation/C_Recruitment.jpg,nolink,25x25,Recruitment Point);11|&amp;ref(Nation/R_Fort.jpg,nolink,25x25,Land Fortress);||&amp;ref(Nation/LivingLead.jpg,nolink,25x25,Living);|14|
|~|&gt;|&gt;|&gt;|&gt;|&gt;|BGCOLOR(#F5F5F5):槍と投槍を持つ歩兵。巨人の力による投擲は強烈|
</v>
      </c>
    </row>
    <row r="301" spans="1:36" x14ac:dyDescent="0.15">
      <c r="A301" t="str">
        <f t="shared" si="10"/>
        <v>-</v>
      </c>
      <c r="B301" t="s">
        <v>2908</v>
      </c>
      <c r="C301" t="s">
        <v>6607</v>
      </c>
      <c r="D301" t="s">
        <v>6630</v>
      </c>
      <c r="E301" t="s">
        <v>6643</v>
      </c>
      <c r="F301">
        <v>20</v>
      </c>
      <c r="G301">
        <v>17</v>
      </c>
      <c r="H301">
        <v>11</v>
      </c>
      <c r="I301" t="s">
        <v>6593</v>
      </c>
      <c r="L301" t="s">
        <v>6635</v>
      </c>
      <c r="N301" t="s">
        <v>6644</v>
      </c>
      <c r="P301" s="20">
        <v>1</v>
      </c>
      <c r="Z301" s="34">
        <v>14</v>
      </c>
      <c r="AJ301" s="26" t="str">
        <f t="shared" si="9"/>
        <v xml:space="preserve">|BGCOLOR(#F5F5F5):Fomorian Spearman|歩兵|&amp;ref(Nation/C_Gold.jpg,nolink,25x25,Gold);20&amp;ref(Nation/C_Resource.jpg,nolink,25x25,Resource);17&amp;ref(Nation/C_Recruitment.jpg,nolink,25x25,Recruitment Point);11|&amp;ref(Nation/R_Fort.jpg,nolink,25x25,Land Fortress);||&amp;ref(Nation/LivingLead.jpg,nolink,25x25,Living);|14|
|~|&gt;|&gt;|&gt;|&gt;|&gt;|BGCOLOR(#F5F5F5):槍と盾を持つ歩兵。数に押されやすいが一撃は強力|
</v>
      </c>
    </row>
    <row r="302" spans="1:36" x14ac:dyDescent="0.15">
      <c r="A302" t="str">
        <f t="shared" si="10"/>
        <v>-</v>
      </c>
      <c r="B302" t="s">
        <v>2908</v>
      </c>
      <c r="C302" t="s">
        <v>6607</v>
      </c>
      <c r="D302" t="s">
        <v>6630</v>
      </c>
      <c r="E302" t="s">
        <v>6645</v>
      </c>
      <c r="F302">
        <v>30</v>
      </c>
      <c r="G302">
        <v>27</v>
      </c>
      <c r="H302">
        <v>17</v>
      </c>
      <c r="I302" t="s">
        <v>6593</v>
      </c>
      <c r="L302" t="s">
        <v>6635</v>
      </c>
      <c r="N302" t="s">
        <v>6646</v>
      </c>
      <c r="P302" s="20">
        <v>1</v>
      </c>
      <c r="Z302" s="34">
        <v>12</v>
      </c>
      <c r="AJ302" s="26" t="str">
        <f t="shared" si="9"/>
        <v xml:space="preserve">|BGCOLOR(#F5F5F5):Fomorian Warrior|歩兵|&amp;ref(Nation/C_Gold.jpg,nolink,25x25,Gold);30&amp;ref(Nation/C_Resource.jpg,nolink,25x25,Resource);27&amp;ref(Nation/C_Recruitment.jpg,nolink,25x25,Recruitment Point);17|&amp;ref(Nation/R_Fort.jpg,nolink,25x25,Land Fortress);||&amp;ref(Nation/LivingLead.jpg,nolink,25x25,Living);|12|
|~|&gt;|&gt;|&gt;|&gt;|&gt;|BGCOLOR(#F5F5F5):槍と盾を持つ重歩兵。下位に比べ障害持ちが少ない|
</v>
      </c>
    </row>
    <row r="303" spans="1:36" x14ac:dyDescent="0.15">
      <c r="A303" t="str">
        <f t="shared" si="10"/>
        <v>-</v>
      </c>
      <c r="B303" t="s">
        <v>2908</v>
      </c>
      <c r="C303" t="s">
        <v>6607</v>
      </c>
      <c r="D303" t="s">
        <v>6630</v>
      </c>
      <c r="E303" t="s">
        <v>6647</v>
      </c>
      <c r="F303">
        <v>55</v>
      </c>
      <c r="G303">
        <v>27</v>
      </c>
      <c r="H303">
        <v>28</v>
      </c>
      <c r="I303" t="s">
        <v>6621</v>
      </c>
      <c r="K303" t="s">
        <v>6601</v>
      </c>
      <c r="L303" t="s">
        <v>6635</v>
      </c>
      <c r="M303" t="s">
        <v>6613</v>
      </c>
      <c r="N303" t="s">
        <v>6648</v>
      </c>
      <c r="P303" s="20">
        <v>1</v>
      </c>
      <c r="Z303" s="34">
        <v>12</v>
      </c>
      <c r="AJ303" s="26" t="str">
        <f t="shared" si="9"/>
        <v xml:space="preserve">|BGCOLOR(#F5F5F5):Unmarked|歩兵&amp;ref(Nation/Sacred.jpg,nolink,25x25,Sacred);|&amp;ref(Nation/C_Gold.jpg,nolink,25x25,Gold);55&amp;ref(Nation/C_Resource.jpg,nolink,25x25,Resource);27&amp;ref(Nation/C_Recruitment.jpg,nolink,25x25,Recruitment Point);28|&amp;ref(Nation/R_Capital.jpg,nolink,25x25,National Capital);|&amp;ref(Spell/P_Holy.jpg,nolink,25x25,Temple Needed);|&amp;ref(Nation/LivingLead.jpg,nolink,25x25,Living);|12|
|~|&gt;|&gt;|&gt;|&gt;|&gt;|BGCOLOR(#F5F5F5):槍と盾を持つ重歩兵。障害を持たず戦闘技能も高い|
</v>
      </c>
    </row>
    <row r="304" spans="1:36" x14ac:dyDescent="0.15">
      <c r="A304" t="str">
        <f t="shared" si="10"/>
        <v>-</v>
      </c>
      <c r="B304" t="s">
        <v>2908</v>
      </c>
      <c r="C304" t="s">
        <v>6607</v>
      </c>
      <c r="D304" t="s">
        <v>6630</v>
      </c>
      <c r="E304" t="s">
        <v>6649</v>
      </c>
      <c r="F304">
        <v>75</v>
      </c>
      <c r="G304">
        <v>37</v>
      </c>
      <c r="H304">
        <v>37</v>
      </c>
      <c r="I304" t="s">
        <v>6621</v>
      </c>
      <c r="K304" t="s">
        <v>6601</v>
      </c>
      <c r="L304" t="s">
        <v>6635</v>
      </c>
      <c r="M304" t="s">
        <v>6613</v>
      </c>
      <c r="N304" t="s">
        <v>6650</v>
      </c>
      <c r="P304" s="20">
        <v>1</v>
      </c>
      <c r="Z304" s="34">
        <v>16</v>
      </c>
      <c r="AD304" s="21" t="s">
        <v>6625</v>
      </c>
      <c r="AJ304" s="26" t="str">
        <f t="shared" si="9"/>
        <v xml:space="preserve">|BGCOLOR(#F5F5F5):Fomorian Giant|歩兵&amp;ref(Nation/Sacred.jpg,nolink,25x25,Sacred);|&amp;ref(Nation/C_Gold.jpg,nolink,25x25,Gold);75&amp;ref(Nation/C_Resource.jpg,nolink,25x25,Resource);37&amp;ref(Nation/C_Recruitment.jpg,nolink,25x25,Recruitment Point);37|&amp;ref(Nation/R_Capital.jpg,nolink,25x25,National Capital);|&amp;ref(Spell/P_Holy.jpg,nolink,25x25,Temple Needed);|&amp;ref(Nation/LivingLead.jpg,nolink,25x25,Living);|16&amp;ref(Nation/Amphibian.jpg,nolink,25x25,Amphibian);|
|~|&gt;|&gt;|&gt;|&gt;|&gt;|BGCOLOR(#F5F5F5):槍、投槍、盾を持つ歩兵。巨人の中でも最大級の大きさを誇る|
</v>
      </c>
    </row>
    <row r="305" spans="1:36" x14ac:dyDescent="0.15">
      <c r="A305" t="str">
        <f t="shared" si="10"/>
        <v>EA Fomoria 兵士 E</v>
      </c>
      <c r="B305" t="s">
        <v>2908</v>
      </c>
      <c r="C305" t="s">
        <v>6607</v>
      </c>
      <c r="D305" t="s">
        <v>6630</v>
      </c>
      <c r="E305" t="s">
        <v>6651</v>
      </c>
      <c r="F305">
        <v>35</v>
      </c>
      <c r="G305">
        <v>22</v>
      </c>
      <c r="H305">
        <v>24</v>
      </c>
      <c r="I305" t="s">
        <v>6621</v>
      </c>
      <c r="L305" t="s">
        <v>6635</v>
      </c>
      <c r="N305" t="s">
        <v>6652</v>
      </c>
      <c r="P305" s="20">
        <v>1</v>
      </c>
      <c r="Z305" s="34">
        <v>12</v>
      </c>
      <c r="AA305" s="21">
        <v>65</v>
      </c>
      <c r="AJ305" s="26" t="str">
        <f t="shared" si="9"/>
        <v xml:space="preserve">|BGCOLOR(#F5F5F5):Nemedian Warrior|歩兵|&amp;ref(Nation/C_Gold.jpg,nolink,25x25,Gold);35&amp;ref(Nation/C_Resource.jpg,nolink,25x25,Resource);22&amp;ref(Nation/C_Recruitment.jpg,nolink,25x25,Recruitment Point);24|&amp;ref(Nation/R_Capital.jpg,nolink,25x25,National Capital);||&amp;ref(Nation/LivingLead.jpg,nolink,25x25,Living);|12&amp;ref(Nation/Stealthy.jpg,nolink,25x25,Stealthy (65));|
|~|&gt;|&gt;|&gt;|&gt;|&gt;|BGCOLOR(#F5F5F5):魔法の槍、投槍、盾を持つ歩兵。鏡像を纏い接近戦では凶悪な強さ|
</v>
      </c>
    </row>
    <row r="306" spans="1:36" x14ac:dyDescent="0.15">
      <c r="A306" t="str">
        <f t="shared" si="10"/>
        <v>EA Vanheim 指揮官 S</v>
      </c>
      <c r="B306" t="s">
        <v>2908</v>
      </c>
      <c r="C306" t="s">
        <v>6732</v>
      </c>
      <c r="D306" t="s">
        <v>6598</v>
      </c>
      <c r="E306" t="s">
        <v>6721</v>
      </c>
      <c r="F306">
        <v>40</v>
      </c>
      <c r="G306">
        <v>15</v>
      </c>
      <c r="H306">
        <v>1</v>
      </c>
      <c r="I306" t="s">
        <v>6593</v>
      </c>
      <c r="L306" t="s">
        <v>6594</v>
      </c>
      <c r="N306" t="s">
        <v>6722</v>
      </c>
      <c r="O306" s="24">
        <v>0</v>
      </c>
      <c r="P306" s="20">
        <v>0</v>
      </c>
      <c r="Q306" s="21">
        <v>0</v>
      </c>
      <c r="R306" s="30">
        <v>0</v>
      </c>
      <c r="Z306" s="34">
        <v>12</v>
      </c>
      <c r="AA306" s="21">
        <v>75</v>
      </c>
      <c r="AE306" s="21" t="s">
        <v>6723</v>
      </c>
      <c r="AJ306" s="26" t="str">
        <f t="shared" si="9"/>
        <v xml:space="preserve">|BGCOLOR(#F5F5F5):Van Scout|斥候|&amp;ref(Nation/C_Gold.jpg,nolink,25x25,Gold);40&amp;ref(Nation/C_Resource.jpg,nolink,25x25,Resource);15&amp;ref(Nation/C_Command.jpg,nolink,25x25,Commander Point);1|&amp;ref(Nation/R_Fort.jpg,nolink,25x25,Land Fortress);|||12&amp;ref(Nation/Stealthy.jpg,nolink,25x25,Stealthy (75));&amp;ref(Nation/Forest-Survival.jpg,nolink,25x25,Forest Survival);&amp;ref(Nation/Mountain-Survival.jpg,nolink,25x25,Mountain Survival);|
|~|&gt;|&gt;|&gt;|&gt;|&gt;|BGCOLOR(#F5F5F5):幻術に長けた斥候。高価だが隠れるのも上手い|
</v>
      </c>
    </row>
    <row r="307" spans="1:36" x14ac:dyDescent="0.15">
      <c r="A307" t="str">
        <f t="shared" si="10"/>
        <v>-</v>
      </c>
      <c r="B307" t="s">
        <v>2908</v>
      </c>
      <c r="C307" t="s">
        <v>6732</v>
      </c>
      <c r="D307" t="s">
        <v>6598</v>
      </c>
      <c r="E307" t="s">
        <v>6724</v>
      </c>
      <c r="F307">
        <v>140</v>
      </c>
      <c r="G307">
        <v>16</v>
      </c>
      <c r="H307">
        <v>2</v>
      </c>
      <c r="I307" t="s">
        <v>6593</v>
      </c>
      <c r="J307" t="s">
        <v>6601</v>
      </c>
      <c r="K307" t="s">
        <v>6614</v>
      </c>
      <c r="L307" t="s">
        <v>6611</v>
      </c>
      <c r="M307" t="s">
        <v>6613</v>
      </c>
      <c r="N307" t="s">
        <v>6725</v>
      </c>
      <c r="O307" s="24">
        <v>2</v>
      </c>
      <c r="P307" s="20">
        <v>60</v>
      </c>
      <c r="Q307" s="21">
        <v>5</v>
      </c>
      <c r="R307" s="30">
        <v>0</v>
      </c>
      <c r="Z307" s="34">
        <v>26</v>
      </c>
      <c r="AA307" s="21">
        <v>65</v>
      </c>
      <c r="AH307" s="21">
        <v>3999</v>
      </c>
      <c r="AJ307" s="26" t="str">
        <f t="shared" si="9"/>
        <v xml:space="preserve">|BGCOLOR(#F5F5F5):Vanherse|聖職者&amp;ref(Nation/Sacred.jpg,nolink,25x25,Sacred);|&amp;ref(Nation/C_Gold.jpg,nolink,25x25,Gold);140&amp;ref(Nation/C_Resource.jpg,nolink,25x25,Resource);16&amp;ref(Nation/C_Command.jpg,nolink,25x25,Commander Point);2|&amp;ref(Nation/R_Fort.jpg,nolink,25x25,Land Fortress);|&amp;ref(Spell/P_Research.jpg,nolink,25x25,Lab Needed);&amp;ref(Spell/P_Holy.jpg,nolink,25x25,Temple Needed);|&amp;ref(Nation/Squad.jpg,nolink,25x25,Squad);2&amp;ref(Nation/LivingLead.jpg,nolink,25x25,Leadership);60&amp;ref(Nation/MagicLead.jpg,nolink,25x25,Magic Leadership);5|26&amp;ref(Nation/Stealthy.jpg,nolink,25x25,Stealthy (65));&amp;ref(Nation/Sailing.jpg,nolink,25x25,Sailing (size points 999, max size 3));|
|~|&gt;|&gt;|&gt;|&gt;|&gt;|BGCOLOR(#F5F5F5):レベル1の聖職者。風魔法を持ち指揮官も兼任|
</v>
      </c>
    </row>
    <row r="308" spans="1:36" x14ac:dyDescent="0.15">
      <c r="A308" t="str">
        <f t="shared" si="10"/>
        <v>-</v>
      </c>
      <c r="B308" t="s">
        <v>2908</v>
      </c>
      <c r="C308" t="s">
        <v>6732</v>
      </c>
      <c r="D308" t="s">
        <v>6598</v>
      </c>
      <c r="E308" t="s">
        <v>6726</v>
      </c>
      <c r="F308">
        <v>275</v>
      </c>
      <c r="G308">
        <v>18</v>
      </c>
      <c r="H308">
        <v>2</v>
      </c>
      <c r="I308" t="s">
        <v>6593</v>
      </c>
      <c r="J308" t="s">
        <v>6614</v>
      </c>
      <c r="K308" t="s">
        <v>6601</v>
      </c>
      <c r="L308" t="s">
        <v>6611</v>
      </c>
      <c r="M308" t="s">
        <v>6613</v>
      </c>
      <c r="N308" t="s">
        <v>6728</v>
      </c>
      <c r="O308" s="24">
        <v>3</v>
      </c>
      <c r="P308" s="20">
        <v>80</v>
      </c>
      <c r="Q308" s="21">
        <v>15</v>
      </c>
      <c r="R308" s="30">
        <v>5</v>
      </c>
      <c r="Z308" s="34">
        <v>26</v>
      </c>
      <c r="AA308" s="20">
        <v>65</v>
      </c>
      <c r="AH308" s="21">
        <v>3999</v>
      </c>
      <c r="AJ308" s="26" t="str">
        <f t="shared" si="9"/>
        <v xml:space="preserve">|BGCOLOR(#F5F5F5):Vanjarl|聖職者&amp;ref(Nation/Sacred.jpg,nolink,25x25,Sacred);|&amp;ref(Nation/C_Gold.jpg,nolink,25x25,Gold);275&amp;ref(Nation/C_Resource.jpg,nolink,25x25,Resource);18&amp;ref(Nation/C_Command.jpg,nolink,25x25,Commander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Leadership);15&amp;ref(Nation/UndeadLead.jpg,nolink,25x25,Undead Leadership);5|26&amp;ref(Nation/Stealthy.jpg,nolink,25x25,Stealthy (65));&amp;ref(Nation/Sailing.jpg,nolink,25x25,Sailing (size points 999, max size 3));|
|~|&gt;|&gt;|&gt;|&gt;|&gt;|BGCOLOR(#F5F5F5):レベル2の聖職者。風、血魔法を持ち上位指揮官も兼任|
</v>
      </c>
    </row>
    <row r="309" spans="1:36" x14ac:dyDescent="0.15">
      <c r="A309" t="str">
        <f t="shared" si="10"/>
        <v>-</v>
      </c>
      <c r="B309" t="s">
        <v>2908</v>
      </c>
      <c r="C309" t="s">
        <v>6732</v>
      </c>
      <c r="D309" t="s">
        <v>6598</v>
      </c>
      <c r="E309" t="s">
        <v>6727</v>
      </c>
      <c r="F309">
        <v>410</v>
      </c>
      <c r="G309">
        <v>19</v>
      </c>
      <c r="H309">
        <v>4</v>
      </c>
      <c r="I309" t="s">
        <v>6621</v>
      </c>
      <c r="J309" t="s">
        <v>6601</v>
      </c>
      <c r="K309" t="s">
        <v>6614</v>
      </c>
      <c r="L309" t="s">
        <v>6611</v>
      </c>
      <c r="M309" t="s">
        <v>6613</v>
      </c>
      <c r="N309" t="s">
        <v>6729</v>
      </c>
      <c r="O309" s="24">
        <v>4</v>
      </c>
      <c r="P309" s="20">
        <v>120</v>
      </c>
      <c r="Q309" s="20" t="s">
        <v>6730</v>
      </c>
      <c r="R309" s="30" t="s">
        <v>6731</v>
      </c>
      <c r="Z309" s="34">
        <v>28</v>
      </c>
      <c r="AA309" s="20">
        <v>65</v>
      </c>
      <c r="AH309" s="21">
        <v>3999</v>
      </c>
      <c r="AJ309" s="26" t="str">
        <f t="shared" si="9"/>
        <v xml:space="preserve">|BGCOLOR(#F5F5F5):Vanadrott|聖職者&amp;ref(Nation/Sacred.jpg,nolink,25x25,Sacred);|&amp;ref(Nation/C_Gold.jpg,nolink,25x25,Gold);410&amp;ref(Nation/C_Resource.jpg,nolink,25x25,Resource);19&amp;ref(Nation/C_Command.jpg,nolink,25x25,Commander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Leadership);20+&amp;ref(Nation/UndeadLead.jpg,nolink,25x25,Undead Leadership);5+|28&amp;ref(Nation/Stealthy.jpg,nolink,25x25,Stealthy (65));&amp;ref(Nation/Sailing.jpg,nolink,25x25,Sailing (size points 999, max size 3));|
|~|&gt;|&gt;|&gt;|&gt;|&gt;|BGCOLOR(#F5F5F5):レベル2の聖職者。風、血などの魔法を持ち最上位指揮官も兼任|
</v>
      </c>
    </row>
    <row r="310" spans="1:36" x14ac:dyDescent="0.15">
      <c r="A310" t="str">
        <f t="shared" si="10"/>
        <v>EA Vanheim 指揮官 E</v>
      </c>
      <c r="B310" t="s">
        <v>2908</v>
      </c>
      <c r="C310" t="s">
        <v>6732</v>
      </c>
      <c r="D310" t="s">
        <v>6598</v>
      </c>
      <c r="E310" t="s">
        <v>6733</v>
      </c>
      <c r="F310">
        <v>140</v>
      </c>
      <c r="G310">
        <v>2</v>
      </c>
      <c r="H310">
        <v>4</v>
      </c>
      <c r="I310" t="s">
        <v>6621</v>
      </c>
      <c r="J310" t="s">
        <v>6601</v>
      </c>
      <c r="L310" t="s">
        <v>6602</v>
      </c>
      <c r="M310" t="s">
        <v>6613</v>
      </c>
      <c r="N310" t="s">
        <v>6734</v>
      </c>
      <c r="O310" s="24">
        <v>1</v>
      </c>
      <c r="P310" s="20">
        <v>10</v>
      </c>
      <c r="Q310" s="20" t="s">
        <v>6618</v>
      </c>
      <c r="R310" s="30" t="s">
        <v>6619</v>
      </c>
      <c r="Z310" s="34">
        <v>12</v>
      </c>
      <c r="AE310" s="21" t="s">
        <v>6735</v>
      </c>
      <c r="AJ310" s="26" t="str">
        <f t="shared" si="9"/>
        <v xml:space="preserve">|BGCOLOR(#F5F5F5):Dwarven Smith|魔術師&amp;ref(Nation/Sacred.jpg,nolink,25x25,Sacred);|&amp;ref(Nation/C_Gold.jpg,nolink,25x25,Gold);140&amp;ref(Nation/C_Resource.jpg,nolink,25x25,Resource);2&amp;ref(Nation/C_Command.jpg,nolink,25x25,Commander Point);4|&amp;ref(Nation/R_Capital.jpg,nolink,25x25,National Capital);|&amp;ref(Spell/P_Research.jpg,nolink,25x25,Lab Needed);|&amp;ref(Nation/Squad.jpg,nolink,25x25,Squad);1&amp;ref(Nation/LivingLead.jpg,nolink,25x25,Leadership);10&amp;ref(Nation/MagicLead.jpg,nolink,25x25,Magic Leadership);10+&amp;ref(Nation/UndeadLead.jpg,nolink,25x25,Undead Leadership);0+|12&amp;ref(Nation/Mountain-Survival.jpg,nolink,25x25,Mountain Survival);|
|~|&gt;|&gt;|&gt;|&gt;|&gt;|BGCOLOR(#F5F5F5):地などの魔法を持つ鍛冶屋。高度なアイテムの製造に長ける|
</v>
      </c>
    </row>
    <row r="311" spans="1:36" x14ac:dyDescent="0.15">
      <c r="A311" t="str">
        <f t="shared" si="10"/>
        <v>EA Vanheim 兵士 S</v>
      </c>
      <c r="B311" t="s">
        <v>2908</v>
      </c>
      <c r="C311" t="s">
        <v>6732</v>
      </c>
      <c r="D311" t="s">
        <v>6630</v>
      </c>
      <c r="E311" t="s">
        <v>6736</v>
      </c>
      <c r="F311">
        <v>8</v>
      </c>
      <c r="G311">
        <v>6</v>
      </c>
      <c r="H311">
        <v>5</v>
      </c>
      <c r="I311" t="s">
        <v>6593</v>
      </c>
      <c r="L311" t="s">
        <v>6635</v>
      </c>
      <c r="N311" t="s">
        <v>6737</v>
      </c>
      <c r="P311" s="20">
        <v>1</v>
      </c>
      <c r="Z311" s="34">
        <v>12</v>
      </c>
      <c r="AJ311" s="26" t="str">
        <f t="shared" si="9"/>
        <v xml:space="preserve">|BGCOLOR(#F5F5F5):Serf Warrior|歩兵|&amp;ref(Nation/C_Gold.jpg,nolink,25x25,Gold);8&amp;ref(Nation/C_Resource.jpg,nolink,25x25,Resource);6&amp;ref(Nation/C_Recruitment.jpg,nolink,25x25,Recruitment Point);5|&amp;ref(Nation/R_Fort.jpg,nolink,25x25,Land Fortress);||&amp;ref(Nation/LivingLead.jpg,nolink,25x25,Living);|12|
|~|&gt;|&gt;|&gt;|&gt;|&gt;|BGCOLOR(#F5F5F5):槍と盾を持つ民兵。弱いがこの国では貴重な安さを持つ|
</v>
      </c>
    </row>
    <row r="312" spans="1:36" x14ac:dyDescent="0.15">
      <c r="A312" t="str">
        <f t="shared" si="10"/>
        <v>-</v>
      </c>
      <c r="B312" t="s">
        <v>2908</v>
      </c>
      <c r="C312" t="s">
        <v>6732</v>
      </c>
      <c r="D312" t="s">
        <v>6630</v>
      </c>
      <c r="E312" t="s">
        <v>6738</v>
      </c>
      <c r="F312">
        <v>25</v>
      </c>
      <c r="G312">
        <v>10</v>
      </c>
      <c r="H312">
        <v>21</v>
      </c>
      <c r="I312" t="s">
        <v>6593</v>
      </c>
      <c r="L312" t="s">
        <v>6635</v>
      </c>
      <c r="N312" t="s">
        <v>6739</v>
      </c>
      <c r="P312" s="20">
        <v>1</v>
      </c>
      <c r="Z312" s="34">
        <v>14</v>
      </c>
      <c r="AA312" s="20">
        <v>65</v>
      </c>
      <c r="AJ312" s="26" t="str">
        <f t="shared" si="9"/>
        <v xml:space="preserve">|BGCOLOR(#F5F5F5):Huskarl|歩兵|&amp;ref(Nation/C_Gold.jpg,nolink,25x25,Gold);25&amp;ref(Nation/C_Resource.jpg,nolink,25x25,Resource);10&amp;ref(Nation/C_Recruitment.jpg,nolink,25x25,Recruitment Point);21|&amp;ref(Nation/R_Fort.jpg,nolink,25x25,Land Fortress);||&amp;ref(Nation/LivingLead.jpg,nolink,25x25,Living);|14&amp;ref(Nation/Stealthy.jpg,nolink,25x25,Stealthy (65));|
|~|&gt;|&gt;|&gt;|&gt;|&gt;|BGCOLOR(#F5F5F5):槍、投槍、盾を持つ軽歩兵。鏡像により接近戦には異常に強い|
</v>
      </c>
    </row>
    <row r="313" spans="1:36" x14ac:dyDescent="0.15">
      <c r="A313" t="str">
        <f t="shared" si="10"/>
        <v>-</v>
      </c>
      <c r="B313" t="s">
        <v>2908</v>
      </c>
      <c r="C313" t="s">
        <v>6732</v>
      </c>
      <c r="D313" t="s">
        <v>6630</v>
      </c>
      <c r="E313" t="s">
        <v>6738</v>
      </c>
      <c r="F313">
        <v>25</v>
      </c>
      <c r="G313">
        <v>13</v>
      </c>
      <c r="H313">
        <v>21</v>
      </c>
      <c r="I313" t="s">
        <v>6593</v>
      </c>
      <c r="L313" t="s">
        <v>6635</v>
      </c>
      <c r="N313" t="s">
        <v>6740</v>
      </c>
      <c r="P313" s="20">
        <v>1</v>
      </c>
      <c r="Z313" s="34">
        <v>12</v>
      </c>
      <c r="AA313" s="20">
        <v>65</v>
      </c>
      <c r="AJ313" s="26" t="str">
        <f t="shared" si="9"/>
        <v xml:space="preserve">|BGCOLOR(#F5F5F5):Huskarl|歩兵|&amp;ref(Nation/C_Gold.jpg,nolink,25x25,Gold);25&amp;ref(Nation/C_Resource.jpg,nolink,25x25,Resource);13&amp;ref(Nation/C_Recruitment.jpg,nolink,25x25,Recruitment Point);21|&amp;ref(Nation/R_Fort.jpg,nolink,25x25,Land Fortress);||&amp;ref(Nation/LivingLead.jpg,nolink,25x25,Living);|12&amp;ref(Nation/Stealthy.jpg,nolink,25x25,Stealthy (65));|
|~|&gt;|&gt;|&gt;|&gt;|&gt;|BGCOLOR(#F5F5F5):斧、投槍、盾を持つ歩兵。下位ながら戦闘技能も優秀|
</v>
      </c>
    </row>
    <row r="314" spans="1:36" x14ac:dyDescent="0.15">
      <c r="A314" t="str">
        <f t="shared" si="10"/>
        <v>-</v>
      </c>
      <c r="B314" t="s">
        <v>2908</v>
      </c>
      <c r="C314" t="s">
        <v>6732</v>
      </c>
      <c r="D314" t="s">
        <v>6630</v>
      </c>
      <c r="E314" t="s">
        <v>6741</v>
      </c>
      <c r="F314">
        <v>30</v>
      </c>
      <c r="G314">
        <v>17</v>
      </c>
      <c r="H314">
        <v>25</v>
      </c>
      <c r="I314" t="s">
        <v>6593</v>
      </c>
      <c r="L314" t="s">
        <v>6635</v>
      </c>
      <c r="N314" t="s">
        <v>6742</v>
      </c>
      <c r="P314" s="20">
        <v>1</v>
      </c>
      <c r="Z314" s="34">
        <v>10</v>
      </c>
      <c r="AA314" s="20">
        <v>65</v>
      </c>
      <c r="AJ314" s="26" t="str">
        <f t="shared" si="9"/>
        <v xml:space="preserve">|BGCOLOR(#F5F5F5):Hirdman|歩兵|&amp;ref(Nation/C_Gold.jpg,nolink,25x25,Gold);30&amp;ref(Nation/C_Resource.jpg,nolink,25x25,Resource);17&amp;ref(Nation/C_Recruitment.jpg,nolink,25x25,Recruitment Point);25|&amp;ref(Nation/R_Fort.jpg,nolink,25x25,Land Fortress);||&amp;ref(Nation/LivingLead.jpg,nolink,25x25,Living);|10&amp;ref(Nation/Stealthy.jpg,nolink,25x25,Stealthy (65));|
|~|&gt;|&gt;|&gt;|&gt;|&gt;|BGCOLOR(#F5F5F5):長剣と盾を持つ歩兵。HP自体は価格ほど高くないのが穴|
</v>
      </c>
    </row>
    <row r="315" spans="1:36" x14ac:dyDescent="0.15">
      <c r="A315" t="str">
        <f t="shared" si="10"/>
        <v>-</v>
      </c>
      <c r="B315" t="s">
        <v>2908</v>
      </c>
      <c r="C315" t="s">
        <v>6732</v>
      </c>
      <c r="D315" t="s">
        <v>6630</v>
      </c>
      <c r="E315" t="s">
        <v>6743</v>
      </c>
      <c r="F315">
        <v>50</v>
      </c>
      <c r="G315">
        <v>13</v>
      </c>
      <c r="H315">
        <v>48</v>
      </c>
      <c r="I315" t="s">
        <v>6593</v>
      </c>
      <c r="L315" t="s">
        <v>6744</v>
      </c>
      <c r="N315" t="s">
        <v>6747</v>
      </c>
      <c r="P315" s="20">
        <v>1</v>
      </c>
      <c r="Z315" s="34">
        <v>24</v>
      </c>
      <c r="AA315" s="20">
        <v>65</v>
      </c>
      <c r="AJ315" s="26" t="str">
        <f t="shared" si="9"/>
        <v xml:space="preserve">|BGCOLOR(#F5F5F5):Mounted Hirdman|騎兵|&amp;ref(Nation/C_Gold.jpg,nolink,25x25,Gold);50&amp;ref(Nation/C_Resource.jpg,nolink,25x25,Resource);13&amp;ref(Nation/C_Recruitment.jpg,nolink,25x25,Recruitment Point);48|&amp;ref(Nation/R_Fort.jpg,nolink,25x25,Land Fortress);||&amp;ref(Nation/LivingLead.jpg,nolink,25x25,Living);|24&amp;ref(Nation/Stealthy.jpg,nolink,25x25,Stealthy (65));|
|~|&gt;|&gt;|&gt;|&gt;|&gt;|BGCOLOR(#F5F5F5):軽突撃槍、投槍、盾を持つ騎兵。非常に素早く戦闘力も十分|
</v>
      </c>
    </row>
    <row r="316" spans="1:36" x14ac:dyDescent="0.15">
      <c r="A316" t="str">
        <f t="shared" si="10"/>
        <v>-</v>
      </c>
      <c r="B316" t="s">
        <v>2908</v>
      </c>
      <c r="C316" t="s">
        <v>6732</v>
      </c>
      <c r="D316" t="s">
        <v>6630</v>
      </c>
      <c r="E316" t="s">
        <v>6745</v>
      </c>
      <c r="F316">
        <v>40</v>
      </c>
      <c r="G316">
        <v>16</v>
      </c>
      <c r="H316">
        <v>28</v>
      </c>
      <c r="I316" t="s">
        <v>6621</v>
      </c>
      <c r="K316" t="s">
        <v>6601</v>
      </c>
      <c r="L316" t="s">
        <v>6635</v>
      </c>
      <c r="M316" t="s">
        <v>6613</v>
      </c>
      <c r="N316" t="s">
        <v>6746</v>
      </c>
      <c r="P316" s="20">
        <v>1</v>
      </c>
      <c r="Z316" s="34">
        <v>10</v>
      </c>
      <c r="AA316" s="20">
        <v>65</v>
      </c>
      <c r="AJ316" s="26" t="str">
        <f t="shared" si="9"/>
        <v xml:space="preserve">|BGCOLOR(#F5F5F5):Vanhere|歩兵&amp;ref(Nation/Sacred.jpg,nolink,25x25,Sacred);|&amp;ref(Nation/C_Gold.jpg,nolink,25x25,Gold);40&amp;ref(Nation/C_Resource.jpg,nolink,25x25,Resource);16&amp;ref(Nation/C_Recruitment.jpg,nolink,25x25,Recruitment Point);28|&amp;ref(Nation/R_Capital.jpg,nolink,25x25,National Capital);|&amp;ref(Spell/P_Holy.jpg,nolink,25x25,Temple Needed);|&amp;ref(Nation/LivingLead.jpg,nolink,25x25,Living);|10&amp;ref(Nation/Stealthy.jpg,nolink,25x25,Stealthy (65));|
|~|&gt;|&gt;|&gt;|&gt;|&gt;|BGCOLOR(#F5F5F5):長剣と斧を持つ狂戦士。最初は鏡像、傷付けば激怒と共に暴れる|
</v>
      </c>
    </row>
    <row r="317" spans="1:36" x14ac:dyDescent="0.15">
      <c r="A317" t="str">
        <f t="shared" si="10"/>
        <v>EA Vanheim 兵士 E</v>
      </c>
      <c r="B317" t="s">
        <v>2908</v>
      </c>
      <c r="C317" t="s">
        <v>6732</v>
      </c>
      <c r="D317" t="s">
        <v>6630</v>
      </c>
      <c r="E317" t="s">
        <v>6759</v>
      </c>
      <c r="F317">
        <v>100</v>
      </c>
      <c r="G317">
        <v>1</v>
      </c>
      <c r="H317">
        <v>30</v>
      </c>
      <c r="I317" t="s">
        <v>6621</v>
      </c>
      <c r="L317" t="s">
        <v>6760</v>
      </c>
      <c r="N317" t="s">
        <v>6761</v>
      </c>
      <c r="P317" s="20">
        <v>1</v>
      </c>
      <c r="W317">
        <v>1</v>
      </c>
      <c r="Z317" s="34">
        <v>20</v>
      </c>
      <c r="AJ317" s="26" t="str">
        <f t="shared" si="9"/>
        <v xml:space="preserve">|BGCOLOR(#F5F5F5):Fay Boar|魔獣|&amp;ref(Nation/C_Gold.jpg,nolink,25x25,Gold);100&amp;ref(Nation/C_Resource.jpg,nolink,25x25,Resource);1&amp;ref(Nation/C_Recruitment.jpg,nolink,25x25,Recruitment Point);30|&amp;ref(Nation/R_Capital.jpg,nolink,25x25,National Capital);||&amp;ref(Nation/LivingLead.jpg,nolink,25x25,Living);&amp;ref(Nation/Animal.jpg,nolink,25x25,Animal);|20|
|~|&gt;|&gt;|&gt;|&gt;|&gt;|BGCOLOR(#F5F5F5):自走する食糧供給源。不死性を持ち小さな敵の蹂躙も可能|
</v>
      </c>
    </row>
    <row r="318" spans="1:36" x14ac:dyDescent="0.15">
      <c r="A318" t="str">
        <f t="shared" si="10"/>
        <v>EA Helheim 指揮官 S</v>
      </c>
      <c r="B318" t="s">
        <v>2908</v>
      </c>
      <c r="C318" t="s">
        <v>6787</v>
      </c>
      <c r="D318" t="s">
        <v>6786</v>
      </c>
      <c r="E318" t="s">
        <v>6788</v>
      </c>
      <c r="F318">
        <v>40</v>
      </c>
      <c r="G318">
        <v>15</v>
      </c>
      <c r="H318">
        <v>1</v>
      </c>
      <c r="I318" t="s">
        <v>6789</v>
      </c>
      <c r="L318" t="s">
        <v>6790</v>
      </c>
      <c r="N318" t="s">
        <v>6791</v>
      </c>
      <c r="O318" s="24">
        <v>0</v>
      </c>
      <c r="P318" s="20">
        <v>0</v>
      </c>
      <c r="Q318" s="21">
        <v>0</v>
      </c>
      <c r="R318" s="30">
        <v>0</v>
      </c>
      <c r="Z318" s="34">
        <v>12</v>
      </c>
      <c r="AA318" s="20">
        <v>75</v>
      </c>
      <c r="AE318" s="21" t="s">
        <v>6792</v>
      </c>
      <c r="AJ318" s="26" t="str">
        <f t="shared" si="9"/>
        <v xml:space="preserve">|BGCOLOR(#F5F5F5):Van Scout|斥候|&amp;ref(Nation/C_Gold.jpg,nolink,25x25,Gold);40&amp;ref(Nation/C_Resource.jpg,nolink,25x25,Resource);15&amp;ref(Nation/C_Command.jpg,nolink,25x25,Commander Point);1|&amp;ref(Nation/R_Fort.jpg,nolink,25x25,Land Fortress);|||12&amp;ref(Nation/Stealthy.jpg,nolink,25x25,Stealthy (75));&amp;ref(Nation/Forest-Survival.jpg,nolink,25x25,Forest Survival);&amp;ref(Nation/Mountain-Survival.jpg,nolink,25x25,Mountain Survival);|
|~|&gt;|&gt;|&gt;|&gt;|&gt;|BGCOLOR(#F5F5F5):幻術に長けた斥候。高価だが隠れるのも上手い|
</v>
      </c>
    </row>
    <row r="319" spans="1:36" x14ac:dyDescent="0.15">
      <c r="A319" t="str">
        <f t="shared" si="10"/>
        <v>-</v>
      </c>
      <c r="B319" t="s">
        <v>2908</v>
      </c>
      <c r="C319" t="s">
        <v>6787</v>
      </c>
      <c r="D319" t="s">
        <v>6786</v>
      </c>
      <c r="E319" t="s">
        <v>6793</v>
      </c>
      <c r="F319">
        <v>120</v>
      </c>
      <c r="G319">
        <v>13</v>
      </c>
      <c r="H319">
        <v>2</v>
      </c>
      <c r="I319" t="s">
        <v>6789</v>
      </c>
      <c r="J319" t="s">
        <v>6794</v>
      </c>
      <c r="K319" t="s">
        <v>6794</v>
      </c>
      <c r="L319" t="s">
        <v>6795</v>
      </c>
      <c r="M319" t="s">
        <v>6804</v>
      </c>
      <c r="N319" t="s">
        <v>6796</v>
      </c>
      <c r="O319" s="24">
        <v>2</v>
      </c>
      <c r="P319" s="20">
        <v>60</v>
      </c>
      <c r="Q319" s="21">
        <v>5</v>
      </c>
      <c r="R319" s="30">
        <v>0</v>
      </c>
      <c r="Z319" s="34">
        <v>26</v>
      </c>
      <c r="AA319" s="20">
        <v>65</v>
      </c>
      <c r="AJ319" s="26" t="str">
        <f t="shared" si="9"/>
        <v xml:space="preserve">|BGCOLOR(#F5F5F5):Vanherse|聖職者&amp;ref(Nation/Sacred.jpg,nolink,25x25,Sacred);|&amp;ref(Nation/C_Gold.jpg,nolink,25x25,Gold);120&amp;ref(Nation/C_Resource.jpg,nolink,25x25,Resource);13&amp;ref(Nation/C_Command.jpg,nolink,25x25,Commander Point);2|&amp;ref(Nation/R_Fort.jpg,nolink,25x25,Land Fortress);|&amp;ref(Spell/P_Research.jpg,nolink,25x25,Lab Needed);&amp;ref(Spell/P_Holy.jpg,nolink,25x25,Temple Needed);|&amp;ref(Nation/Squad.jpg,nolink,25x25,Squad);2&amp;ref(Nation/LivingLead.jpg,nolink,25x25,Leadership);60&amp;ref(Nation/MagicLead.jpg,nolink,25x25,Magic Leadership);5|26&amp;ref(Nation/Stealthy.jpg,nolink,25x25,Stealthy (65));|
|~|&gt;|&gt;|&gt;|&gt;|&gt;|BGCOLOR(#F5F5F5):レベル1の聖職者。風魔法を持ち指揮官も兼任|
</v>
      </c>
    </row>
    <row r="320" spans="1:36" x14ac:dyDescent="0.15">
      <c r="A320" t="str">
        <f t="shared" si="10"/>
        <v>-</v>
      </c>
      <c r="B320" t="s">
        <v>2908</v>
      </c>
      <c r="C320" t="s">
        <v>6787</v>
      </c>
      <c r="D320" t="s">
        <v>6786</v>
      </c>
      <c r="E320" t="s">
        <v>6797</v>
      </c>
      <c r="F320">
        <v>260</v>
      </c>
      <c r="G320">
        <v>15</v>
      </c>
      <c r="H320">
        <v>2</v>
      </c>
      <c r="I320" t="s">
        <v>6789</v>
      </c>
      <c r="J320" t="s">
        <v>6794</v>
      </c>
      <c r="K320" t="s">
        <v>6794</v>
      </c>
      <c r="L320" t="s">
        <v>6795</v>
      </c>
      <c r="M320" t="s">
        <v>6804</v>
      </c>
      <c r="N320" t="s">
        <v>6798</v>
      </c>
      <c r="O320" s="24">
        <v>3</v>
      </c>
      <c r="P320" s="20">
        <v>80</v>
      </c>
      <c r="Q320" s="21">
        <v>15</v>
      </c>
      <c r="R320" s="30">
        <v>5</v>
      </c>
      <c r="Z320" s="34">
        <v>26</v>
      </c>
      <c r="AA320" s="20">
        <v>65</v>
      </c>
      <c r="AJ320" s="26" t="str">
        <f t="shared" si="9"/>
        <v xml:space="preserve">|BGCOLOR(#F5F5F5):Vanjarl|聖職者&amp;ref(Nation/Sacred.jpg,nolink,25x25,Sacred);|&amp;ref(Nation/C_Gold.jpg,nolink,25x25,Gold);260&amp;ref(Nation/C_Resource.jpg,nolink,25x25,Resource);15&amp;ref(Nation/C_Command.jpg,nolink,25x25,Commander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Leadership);15&amp;ref(Nation/UndeadLead.jpg,nolink,25x25,Undead Leadership);5|26&amp;ref(Nation/Stealthy.jpg,nolink,25x25,Stealthy (65));|
|~|&gt;|&gt;|&gt;|&gt;|&gt;|BGCOLOR(#F5F5F5):レベル2の聖職者。風、血魔法を持ち上位指揮官も兼任|
</v>
      </c>
    </row>
    <row r="321" spans="1:36" x14ac:dyDescent="0.15">
      <c r="A321" t="str">
        <f t="shared" si="10"/>
        <v>-</v>
      </c>
      <c r="B321" t="s">
        <v>2908</v>
      </c>
      <c r="C321" t="s">
        <v>6787</v>
      </c>
      <c r="D321" t="s">
        <v>6786</v>
      </c>
      <c r="E321" t="s">
        <v>6799</v>
      </c>
      <c r="F321">
        <v>160</v>
      </c>
      <c r="G321">
        <v>12</v>
      </c>
      <c r="H321">
        <v>2</v>
      </c>
      <c r="I321" t="s">
        <v>6789</v>
      </c>
      <c r="J321" t="s">
        <v>6794</v>
      </c>
      <c r="K321" t="s">
        <v>6794</v>
      </c>
      <c r="L321" t="s">
        <v>6795</v>
      </c>
      <c r="M321" t="s">
        <v>6804</v>
      </c>
      <c r="N321" t="s">
        <v>6800</v>
      </c>
      <c r="O321" s="24">
        <v>3</v>
      </c>
      <c r="P321" s="20">
        <v>80</v>
      </c>
      <c r="Q321" s="20">
        <v>0</v>
      </c>
      <c r="R321" s="30">
        <v>30</v>
      </c>
      <c r="Z321" s="34">
        <v>26</v>
      </c>
      <c r="AA321" s="20">
        <v>65</v>
      </c>
      <c r="AJ321" s="26" t="str">
        <f t="shared" si="9"/>
        <v xml:space="preserve">|BGCOLOR(#F5F5F5):Helkarl|聖職者&amp;ref(Nation/Sacred.jpg,nolink,25x25,Sacred);|&amp;ref(Nation/C_Gold.jpg,nolink,25x25,Gold);160&amp;ref(Nation/C_Resource.jpg,nolink,25x25,Resource);12&amp;ref(Nation/C_Command.jpg,nolink,25x25,Commander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Needed);|&amp;ref(Nation/Squad.jpg,nolink,25x25,Squad);3&amp;ref(Nation/LivingLead.jpg,nolink,25x25,Leadership);80&amp;ref(Nation/UndeadLead.jpg,nolink,25x25,Undead Leadership);30|26&amp;ref(Nation/Stealthy.jpg,nolink,25x25,Stealthy (65));|
|~|&gt;|&gt;|&gt;|&gt;|&gt;|BGCOLOR(#F5F5F5):レベル1の聖職者。死魔法を持ち上位指揮官も兼任|
</v>
      </c>
    </row>
    <row r="322" spans="1:36" x14ac:dyDescent="0.15">
      <c r="A322" t="str">
        <f t="shared" si="10"/>
        <v>-</v>
      </c>
      <c r="B322" t="s">
        <v>2908</v>
      </c>
      <c r="C322" t="s">
        <v>6787</v>
      </c>
      <c r="D322" t="s">
        <v>6786</v>
      </c>
      <c r="E322" t="s">
        <v>6801</v>
      </c>
      <c r="F322">
        <v>200</v>
      </c>
      <c r="G322">
        <v>18</v>
      </c>
      <c r="H322">
        <v>2</v>
      </c>
      <c r="I322" t="s">
        <v>4343</v>
      </c>
      <c r="J322" t="s">
        <v>6794</v>
      </c>
      <c r="K322" t="s">
        <v>6794</v>
      </c>
      <c r="L322" t="s">
        <v>6795</v>
      </c>
      <c r="M322" t="s">
        <v>6804</v>
      </c>
      <c r="N322" t="s">
        <v>6802</v>
      </c>
      <c r="O322" s="24">
        <v>3</v>
      </c>
      <c r="P322" s="20">
        <v>80</v>
      </c>
      <c r="Q322" s="20">
        <v>5</v>
      </c>
      <c r="R322" s="30">
        <v>30</v>
      </c>
      <c r="Z322" s="34">
        <v>28</v>
      </c>
      <c r="AA322" s="20">
        <v>65</v>
      </c>
      <c r="AB322" s="21" t="s">
        <v>6803</v>
      </c>
      <c r="AJ322" s="26" t="str">
        <f t="shared" si="9"/>
        <v xml:space="preserve">|BGCOLOR(#F5F5F5):Dis|聖職者&amp;ref(Nation/Sacred.jpg,nolink,25x25,Sacred);|&amp;ref(Nation/C_Gold.jpg,nolink,25x25,Gold);200&amp;ref(Nation/C_Resource.jpg,nolink,25x25,Resource);18&amp;ref(Nation/C_Command.jpg,nolink,25x25,Commander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Leadership);5&amp;ref(Nation/UndeadLead.jpg,nolink,25x25,Undead Leadership);30|28&amp;ref(Nation/Stealthy.jpg,nolink,25x25,Stealthy (65));&amp;ref(Nation/Flying.jpg,nolink,25x25,Flying);|
|~|&gt;|&gt;|&gt;|&gt;|&gt;|BGCOLOR(#F5F5F5):レベル1の聖職者。風、死魔法を持ち非常に高速な飛行能力を持つ|
</v>
      </c>
    </row>
    <row r="323" spans="1:36" x14ac:dyDescent="0.15">
      <c r="A323" t="str">
        <f t="shared" si="10"/>
        <v>-</v>
      </c>
      <c r="B323" t="s">
        <v>2908</v>
      </c>
      <c r="C323" t="s">
        <v>6787</v>
      </c>
      <c r="D323" t="s">
        <v>6786</v>
      </c>
      <c r="E323" t="s">
        <v>6805</v>
      </c>
      <c r="F323">
        <v>410</v>
      </c>
      <c r="G323">
        <v>18</v>
      </c>
      <c r="H323">
        <v>4</v>
      </c>
      <c r="I323" t="s">
        <v>6806</v>
      </c>
      <c r="J323" t="s">
        <v>6794</v>
      </c>
      <c r="K323" t="s">
        <v>6794</v>
      </c>
      <c r="L323" t="s">
        <v>6795</v>
      </c>
      <c r="M323" t="s">
        <v>6804</v>
      </c>
      <c r="N323" t="s">
        <v>6807</v>
      </c>
      <c r="O323" s="24">
        <v>4</v>
      </c>
      <c r="P323" s="20">
        <v>120</v>
      </c>
      <c r="Q323" s="20" t="s">
        <v>6808</v>
      </c>
      <c r="R323" s="30" t="s">
        <v>6809</v>
      </c>
      <c r="Z323" s="34">
        <v>28</v>
      </c>
      <c r="AA323" s="20">
        <v>65</v>
      </c>
      <c r="AJ323" s="26" t="str">
        <f t="shared" ref="AJ323:AJ386" si="11">CONCATENATE("|BGCOLOR(#F5F5F5):",E323,"|",L323,IF(M323&lt;&gt;"","&amp;ref(Nation/Sacred.jpg,nolink,25x25,Sacred);",""),"|&amp;ref(Nation/C_Gold.jpg,nolink,25x25,Gold);",F323,"&amp;ref(Nation/C_Resource.jpg,nolink,25x25,Resource);",G323,IF(D323="兵士","&amp;ref(Nation/C_Recruitment.jpg,nolink,25x25,Recruitment Point);","&amp;ref(Nation/C_Command.jpg,nolink,25x25,Commander Point);"),H323,"|",SUBSTITUTE(SUBSTITUTE(SUBSTITUTE(SUBSTITUTE(SUBSTITUTE(SUBSTITUTE(SUBSTITUTE(SUBSTITUTE(SUBSTITUTE(SUBSTITUTE(SUBSTITUTE(SUBSTITUTE(SUBSTITUTE(SUBSTITUTE(SUBSTITUTE(SUBSTITUTE(SUBSTITUTE(SUBSTITUTE(SUBSTITUTE(SUBSTITUTE(SUBSTITUTE(SUBSTITUTE(I323,"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(Free));"),"格","&amp;ref(Nation/Promotion.jpg,nolink,25x25,Promotion);"),"|",IF(J323&lt;&gt;"","&amp;ref(Spell/P_Research.jpg,nolink,25x25,Lab Needed);",""),IF(K323&lt;&gt;"","&amp;ref(Spell/P_Holy.jpg,nolink,25x25,Temple Needed);",""),IF(D323="指揮官",CONCATENATE("|",IF(O323&lt;&gt;0,"&amp;ref(Nation/Squad.jpg,nolink,25x25,Squad);"&amp;O323,""),IF(P323&lt;&gt;0,"&amp;ref(Nation/LivingLead.jpg,nolink,25x25,Leadership);"&amp;P323,""),IF(Q323&lt;&gt;0,"&amp;ref(Nation/MagicLead.jpg,nolink,25x25,Magic Leadership);"&amp;Q323,""),IF(R323&lt;&gt;0,"&amp;ref(Nation/UndeadLead.jpg,nolink,25x25,Undead Leadership);"&amp;R323,""),IF(S323&lt;&gt;"",IF(S323&gt;0,"&amp;ref(Item/Inspirational.jpg,nolink,25x25,Inspirational (+"&amp;S323&amp;"));","&amp;ref(Item/Uninspirational.jpg,nolink,25x25,Inspirational ("&amp;S323&amp;"));"),""),IF(T323&lt;&gt;"","&amp;ref(Item/Taskmaster.jpg,nolink,25x25,Taskmaster (+"&amp;T323&amp;"));",""),IF(U323&lt;&gt;"","&amp;ref(Item/Beastmaster.jpg,nolink,25x25,Beastmaster (+"&amp;U323&amp;"));","")),CONCATENATE("|",IF(P323&lt;&gt;0,"&amp;ref(Nation/LivingLead.jpg,nolink,25x25,Living);",""),IF(Q323&lt;&gt;0,"&amp;ref(Nation/MagicLead.jpg,nolink,25x25,Magic Being);",""),IF(R323&lt;&gt;0,"&amp;ref(Nation/UndeadLead.jpg,nolink,25x25,Undead/Demon);",""),IF(V323&lt;&gt;"","&amp;ref(Nation/Slave.jpg,nolink,25x25,Slave);",""),IF(W323&lt;&gt;"","&amp;ref(Nation/Animal.jpg,nolink,25x25,Animal);",""),IF(X323&lt;&gt;"","&amp;ref(Nation/Undisciplined.jpg,nolink,25x25,Undisciplined);",""),IF(Y323&lt;&gt;"","&amp;ref(Nation/Enlarged.jpg,nolink,25x25,Size "&amp;Y323&amp;" or larger commander are needed);",""))),"|",Z323,IF(AA323&lt;&gt;"","&amp;ref(Nation/Stealthy.jpg,nolink,25x25,Stealthy ("&amp;AA323&amp;"));",""),IF(COUNTIF(AB323,"*f*"),"&amp;ref(Nation/Flying.jpg,nolink,25x25,Flying);",""),IF(COUNTIF(AB323,"*l*"),"&amp;ref(Nation/Floating.jpg,nolink,25x25,Floating);",""),IF(AC323="s","&amp;ref(Nation/Storm-Immunity.jpg,nolink,25x25,Storm Immunity);",""),IF(AD323="p","&amp;ref(Nation/Poor-Amphibian.jpg,nolink,25x25,Poor Amphibian);",""),IF(AD323="f","&amp;ref(Nation/Amphibian.jpg,nolink,25x25,Amphibian);",""),IF(AD323="a","&amp;ref(Nation/Aquatic.jpg,nolink,25x25,Aquatic);",""),IF(COUNTIF(AE323,"*f*"),"&amp;ref(Nation/Forest-Survival.jpg,nolink,25x25,Forest Survival);",""),IF(COUNTIF(AE323,"*m*"),"&amp;ref(Nation/Mountain-Survival.jpg,nolink,25x25,Mountain Survival);",""),IF(COUNTIF(AE323,"*s*"),"&amp;ref(Nation/Swamp-Survival.jpg,nolink,25x25,Swamp Survival);",""),IF(COUNTIF(AE323,"*w*"),"&amp;ref(Nation/Wasteland-Survival.jpg,nolink,25x25,Wasteland Survival);",""),IF(AF323="s","&amp;ref(Nation/Snow-Move.jpg,nolink,25x25,Snow Move);",""),IF(AG323="s","&amp;ref(Nation/Swimming.jpg,nolink,25x25,Swimming);",""),IF(AH323&lt;&gt;"","&amp;ref(Nation/Sailing.jpg,nolink,25x25,Sailing (size points "&amp;MID(AH323,2,3)&amp;", max size "&amp;LEFT(AH323,1)&amp;"));",""),IF(AI323&lt;&gt;"","&amp;ref(Nation/Gift-of-Water-Breathing.jpg,nolink,25x25,Gift of Water Breathing ("&amp;AI323&amp;" size points));",""),"|",CHAR(10),IF(D323="指揮官","|~|&gt;|&gt;|&gt;|&gt;|&gt;|BGCOLOR(#F5F5F5):","|~|&gt;|&gt;|&gt;|&gt;|&gt;|BGCOLOR(#F5F5F5):"),N323,"|",CHAR(10))</f>
        <v xml:space="preserve">|BGCOLOR(#F5F5F5):Hangadrott|聖職者&amp;ref(Nation/Sacred.jpg,nolink,25x25,Sacred);|&amp;ref(Nation/C_Gold.jpg,nolink,25x25,Gold);410&amp;ref(Nation/C_Resource.jpg,nolink,25x25,Resource);18&amp;ref(Nation/C_Command.jpg,nolink,25x25,Commander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Leadership);10+&amp;ref(Nation/UndeadLead.jpg,nolink,25x25,Undead Leadership);90+|28&amp;ref(Nation/Stealthy.jpg,nolink,25x25,Stealthy (65));|
|~|&gt;|&gt;|&gt;|&gt;|&gt;|BGCOLOR(#F5F5F5):レベル2の聖職者。死、風魔法を持ち最上位指揮官も兼任|
</v>
      </c>
    </row>
    <row r="324" spans="1:36" x14ac:dyDescent="0.15">
      <c r="A324" t="str">
        <f t="shared" ref="A324:A387" si="12">IF(D324&lt;&gt;D323,B324&amp;" "&amp;C324&amp;" "&amp;D324&amp;" S",IF(D324&lt;&gt;D325,B324&amp;" "&amp;C324&amp;" "&amp;D324&amp;" E","-"))</f>
        <v>EA Helheim 指揮官 E</v>
      </c>
      <c r="B324" t="s">
        <v>2908</v>
      </c>
      <c r="C324" t="s">
        <v>6787</v>
      </c>
      <c r="D324" t="s">
        <v>6786</v>
      </c>
      <c r="E324" t="s">
        <v>6810</v>
      </c>
      <c r="F324">
        <v>195</v>
      </c>
      <c r="G324">
        <v>2</v>
      </c>
      <c r="H324">
        <v>4</v>
      </c>
      <c r="I324" t="s">
        <v>6806</v>
      </c>
      <c r="J324" t="s">
        <v>6794</v>
      </c>
      <c r="K324" t="s">
        <v>6794</v>
      </c>
      <c r="L324" t="s">
        <v>6811</v>
      </c>
      <c r="N324" t="s">
        <v>6812</v>
      </c>
      <c r="O324" s="24">
        <v>1</v>
      </c>
      <c r="P324" s="20">
        <v>10</v>
      </c>
      <c r="Q324" s="21" t="s">
        <v>6808</v>
      </c>
      <c r="R324" s="30" t="s">
        <v>6813</v>
      </c>
      <c r="Z324" s="34">
        <v>12</v>
      </c>
      <c r="AE324" s="21" t="s">
        <v>6814</v>
      </c>
      <c r="AJ324" s="26" t="str">
        <f t="shared" si="11"/>
        <v xml:space="preserve">|BGCOLOR(#F5F5F5):Svartalf|魔術師|&amp;ref(Nation/C_Gold.jpg,nolink,25x25,Gold);195&amp;ref(Nation/C_Resource.jpg,nolink,25x25,Resource);2&amp;ref(Nation/C_Command.jpg,nolink,25x25,Commander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Leadership);60+|12&amp;ref(Nation/Mountain-Survival.jpg,nolink,25x25,Mountain Survival);|
|~|&gt;|&gt;|&gt;|&gt;|&gt;|BGCOLOR(#F5F5F5):地、死などの魔法技能を持つ。他とは得意分野が異なる|
</v>
      </c>
    </row>
    <row r="325" spans="1:36" x14ac:dyDescent="0.15">
      <c r="A325" t="str">
        <f t="shared" si="12"/>
        <v>EA Helheim 兵士 S</v>
      </c>
      <c r="B325" t="s">
        <v>2908</v>
      </c>
      <c r="C325" t="s">
        <v>6787</v>
      </c>
      <c r="D325" t="s">
        <v>6816</v>
      </c>
      <c r="E325" t="s">
        <v>6815</v>
      </c>
      <c r="F325">
        <v>8</v>
      </c>
      <c r="G325">
        <v>6</v>
      </c>
      <c r="H325">
        <v>6</v>
      </c>
      <c r="I325" t="s">
        <v>6789</v>
      </c>
      <c r="L325" t="s">
        <v>6817</v>
      </c>
      <c r="N325" t="s">
        <v>6818</v>
      </c>
      <c r="P325" s="20">
        <v>1</v>
      </c>
      <c r="Z325" s="34">
        <v>12</v>
      </c>
      <c r="AJ325" s="26" t="str">
        <f t="shared" si="11"/>
        <v xml:space="preserve">|BGCOLOR(#F5F5F5):Serf Warrior|歩兵|&amp;ref(Nation/C_Gold.jpg,nolink,25x25,Gold);8&amp;ref(Nation/C_Resource.jpg,nolink,25x25,Resource);6&amp;ref(Nation/C_Recruitment.jpg,nolink,25x25,Recruitment Point);6|&amp;ref(Nation/R_Fort.jpg,nolink,25x25,Land Fortress);||&amp;ref(Nation/LivingLead.jpg,nolink,25x25,Living);|12|
|~|&gt;|&gt;|&gt;|&gt;|&gt;|BGCOLOR(#F5F5F5):槍と盾を持つ民兵。弱いがこの国では貴重な安さを持つ|
</v>
      </c>
    </row>
    <row r="326" spans="1:36" x14ac:dyDescent="0.15">
      <c r="A326" t="str">
        <f t="shared" si="12"/>
        <v>-</v>
      </c>
      <c r="B326" t="s">
        <v>2908</v>
      </c>
      <c r="C326" t="s">
        <v>6787</v>
      </c>
      <c r="D326" t="s">
        <v>6816</v>
      </c>
      <c r="E326" t="s">
        <v>6819</v>
      </c>
      <c r="F326">
        <v>25</v>
      </c>
      <c r="G326">
        <v>10</v>
      </c>
      <c r="H326">
        <v>21</v>
      </c>
      <c r="I326" t="s">
        <v>4342</v>
      </c>
      <c r="L326" t="s">
        <v>3174</v>
      </c>
      <c r="N326" t="s">
        <v>6739</v>
      </c>
      <c r="P326" s="21">
        <v>1</v>
      </c>
      <c r="Z326" s="34">
        <v>14</v>
      </c>
      <c r="AA326" s="21">
        <v>65</v>
      </c>
      <c r="AJ326" s="26" t="str">
        <f t="shared" si="11"/>
        <v xml:space="preserve">|BGCOLOR(#F5F5F5):Huskarl|歩兵|&amp;ref(Nation/C_Gold.jpg,nolink,25x25,Gold);25&amp;ref(Nation/C_Resource.jpg,nolink,25x25,Resource);10&amp;ref(Nation/C_Recruitment.jpg,nolink,25x25,Recruitment Point);21|&amp;ref(Nation/R_Fort.jpg,nolink,25x25,Land Fortress);||&amp;ref(Nation/LivingLead.jpg,nolink,25x25,Living);|14&amp;ref(Nation/Stealthy.jpg,nolink,25x25,Stealthy (65));|
|~|&gt;|&gt;|&gt;|&gt;|&gt;|BGCOLOR(#F5F5F5):槍、投槍、盾を持つ軽歩兵。鏡像により接近戦には異常に強い|
</v>
      </c>
    </row>
    <row r="327" spans="1:36" x14ac:dyDescent="0.15">
      <c r="A327" t="str">
        <f t="shared" si="12"/>
        <v>-</v>
      </c>
      <c r="B327" t="s">
        <v>2908</v>
      </c>
      <c r="C327" t="s">
        <v>6787</v>
      </c>
      <c r="D327" t="s">
        <v>6816</v>
      </c>
      <c r="E327" t="s">
        <v>6819</v>
      </c>
      <c r="F327">
        <v>25</v>
      </c>
      <c r="G327">
        <v>13</v>
      </c>
      <c r="H327">
        <v>21</v>
      </c>
      <c r="I327" t="s">
        <v>4342</v>
      </c>
      <c r="L327" t="s">
        <v>3174</v>
      </c>
      <c r="N327" t="s">
        <v>6740</v>
      </c>
      <c r="P327" s="21">
        <v>1</v>
      </c>
      <c r="Z327" s="34">
        <v>12</v>
      </c>
      <c r="AA327" s="21">
        <v>65</v>
      </c>
      <c r="AJ327" s="26" t="str">
        <f t="shared" si="11"/>
        <v xml:space="preserve">|BGCOLOR(#F5F5F5):Huskarl|歩兵|&amp;ref(Nation/C_Gold.jpg,nolink,25x25,Gold);25&amp;ref(Nation/C_Resource.jpg,nolink,25x25,Resource);13&amp;ref(Nation/C_Recruitment.jpg,nolink,25x25,Recruitment Point);21|&amp;ref(Nation/R_Fort.jpg,nolink,25x25,Land Fortress);||&amp;ref(Nation/LivingLead.jpg,nolink,25x25,Living);|12&amp;ref(Nation/Stealthy.jpg,nolink,25x25,Stealthy (65));|
|~|&gt;|&gt;|&gt;|&gt;|&gt;|BGCOLOR(#F5F5F5):斧、投槍、盾を持つ歩兵。下位ながら戦闘技能も優秀|
</v>
      </c>
    </row>
    <row r="328" spans="1:36" x14ac:dyDescent="0.15">
      <c r="A328" t="str">
        <f t="shared" si="12"/>
        <v>-</v>
      </c>
      <c r="B328" t="s">
        <v>2908</v>
      </c>
      <c r="C328" t="s">
        <v>6787</v>
      </c>
      <c r="D328" t="s">
        <v>6816</v>
      </c>
      <c r="E328" t="s">
        <v>6820</v>
      </c>
      <c r="F328">
        <v>30</v>
      </c>
      <c r="G328">
        <v>17</v>
      </c>
      <c r="H328">
        <v>25</v>
      </c>
      <c r="I328" t="s">
        <v>4342</v>
      </c>
      <c r="L328" t="s">
        <v>3174</v>
      </c>
      <c r="N328" t="s">
        <v>6742</v>
      </c>
      <c r="P328" s="21">
        <v>1</v>
      </c>
      <c r="Z328" s="34">
        <v>10</v>
      </c>
      <c r="AA328" s="21">
        <v>65</v>
      </c>
      <c r="AJ328" s="26" t="str">
        <f t="shared" si="11"/>
        <v xml:space="preserve">|BGCOLOR(#F5F5F5):Hirdman|歩兵|&amp;ref(Nation/C_Gold.jpg,nolink,25x25,Gold);30&amp;ref(Nation/C_Resource.jpg,nolink,25x25,Resource);17&amp;ref(Nation/C_Recruitment.jpg,nolink,25x25,Recruitment Point);25|&amp;ref(Nation/R_Fort.jpg,nolink,25x25,Land Fortress);||&amp;ref(Nation/LivingLead.jpg,nolink,25x25,Living);|10&amp;ref(Nation/Stealthy.jpg,nolink,25x25,Stealthy (65));|
|~|&gt;|&gt;|&gt;|&gt;|&gt;|BGCOLOR(#F5F5F5):長剣と盾を持つ歩兵。HP自体は価格ほど高くないのが穴|
</v>
      </c>
    </row>
    <row r="329" spans="1:36" x14ac:dyDescent="0.15">
      <c r="A329" t="str">
        <f t="shared" si="12"/>
        <v>-</v>
      </c>
      <c r="B329" t="s">
        <v>2908</v>
      </c>
      <c r="C329" t="s">
        <v>6787</v>
      </c>
      <c r="D329" t="s">
        <v>6816</v>
      </c>
      <c r="E329" t="s">
        <v>6821</v>
      </c>
      <c r="F329">
        <v>50</v>
      </c>
      <c r="G329">
        <v>13</v>
      </c>
      <c r="H329">
        <v>48</v>
      </c>
      <c r="I329" t="s">
        <v>4342</v>
      </c>
      <c r="L329" t="s">
        <v>4861</v>
      </c>
      <c r="N329" t="s">
        <v>6747</v>
      </c>
      <c r="P329" s="21">
        <v>1</v>
      </c>
      <c r="Z329" s="34">
        <v>24</v>
      </c>
      <c r="AA329" s="21">
        <v>65</v>
      </c>
      <c r="AJ329" s="26" t="str">
        <f t="shared" si="11"/>
        <v xml:space="preserve">|BGCOLOR(#F5F5F5):Mounted Hirdman|騎兵|&amp;ref(Nation/C_Gold.jpg,nolink,25x25,Gold);50&amp;ref(Nation/C_Resource.jpg,nolink,25x25,Resource);13&amp;ref(Nation/C_Recruitment.jpg,nolink,25x25,Recruitment Point);48|&amp;ref(Nation/R_Fort.jpg,nolink,25x25,Land Fortress);||&amp;ref(Nation/LivingLead.jpg,nolink,25x25,Living);|24&amp;ref(Nation/Stealthy.jpg,nolink,25x25,Stealthy (65));|
|~|&gt;|&gt;|&gt;|&gt;|&gt;|BGCOLOR(#F5F5F5):軽突撃槍、投槍、盾を持つ騎兵。非常に素早く戦闘力も十分|
</v>
      </c>
    </row>
    <row r="330" spans="1:36" x14ac:dyDescent="0.15">
      <c r="A330" t="str">
        <f t="shared" si="12"/>
        <v>-</v>
      </c>
      <c r="B330" t="s">
        <v>2908</v>
      </c>
      <c r="C330" t="s">
        <v>6787</v>
      </c>
      <c r="D330" t="s">
        <v>6816</v>
      </c>
      <c r="E330" t="s">
        <v>6822</v>
      </c>
      <c r="F330">
        <v>45</v>
      </c>
      <c r="G330">
        <v>18</v>
      </c>
      <c r="H330">
        <v>29</v>
      </c>
      <c r="I330" t="s">
        <v>6806</v>
      </c>
      <c r="K330" t="s">
        <v>6794</v>
      </c>
      <c r="L330" t="s">
        <v>6823</v>
      </c>
      <c r="M330" t="s">
        <v>6804</v>
      </c>
      <c r="N330" t="s">
        <v>6824</v>
      </c>
      <c r="P330" s="20">
        <v>1</v>
      </c>
      <c r="Z330" s="34">
        <v>26</v>
      </c>
      <c r="AA330" s="20">
        <v>65</v>
      </c>
      <c r="AB330" s="21" t="s">
        <v>6803</v>
      </c>
      <c r="AJ330" s="26" t="str">
        <f t="shared" si="11"/>
        <v xml:space="preserve">|BGCOLOR(#F5F5F5):Valkyrie|飛行兵&amp;ref(Nation/Sacred.jpg,nolink,25x25,Sacred);|&amp;ref(Nation/C_Gold.jpg,nolink,25x25,Gold);45&amp;ref(Nation/C_Resource.jpg,nolink,25x25,Resource);18&amp;ref(Nation/C_Recruitment.jpg,nolink,25x25,Recruitment Point);29|&amp;ref(Nation/R_Capital.jpg,nolink,25x25,National Capital);|&amp;ref(Spell/P_Holy.jpg,nolink,25x25,Temple Needed);|&amp;ref(Nation/LivingLead.jpg,nolink,25x25,Living);|26&amp;ref(Nation/Stealthy.jpg,nolink,25x25,Stealthy (65));&amp;ref(Nation/Flying.jpg,nolink,25x25,Flying);|
|~|&gt;|&gt;|&gt;|&gt;|&gt;|BGCOLOR(#F5F5F5):軽突撃槍と盾を持つ女戦士。飛行による柔軟な立ち回りが可能|
</v>
      </c>
    </row>
    <row r="331" spans="1:36" x14ac:dyDescent="0.15">
      <c r="A331" t="str">
        <f t="shared" si="12"/>
        <v>EA Helheim 兵士 E</v>
      </c>
      <c r="B331" t="s">
        <v>2908</v>
      </c>
      <c r="C331" t="s">
        <v>6787</v>
      </c>
      <c r="D331" t="s">
        <v>6816</v>
      </c>
      <c r="E331" t="s">
        <v>6825</v>
      </c>
      <c r="F331">
        <v>65</v>
      </c>
      <c r="G331">
        <v>12</v>
      </c>
      <c r="H331">
        <v>48</v>
      </c>
      <c r="I331" t="s">
        <v>6806</v>
      </c>
      <c r="K331" t="s">
        <v>6794</v>
      </c>
      <c r="L331" t="s">
        <v>6826</v>
      </c>
      <c r="M331" t="s">
        <v>6804</v>
      </c>
      <c r="N331" t="s">
        <v>6827</v>
      </c>
      <c r="P331" s="20">
        <v>1</v>
      </c>
      <c r="Z331" s="34">
        <v>24</v>
      </c>
      <c r="AA331" s="20">
        <v>65</v>
      </c>
      <c r="AJ331" s="26" t="str">
        <f t="shared" si="11"/>
        <v xml:space="preserve">|BGCOLOR(#F5F5F5):Helhirding|騎兵&amp;ref(Nation/Sacred.jpg,nolink,25x25,Sacred);|&amp;ref(Nation/C_Gold.jpg,nolink,25x25,Gold);65&amp;ref(Nation/C_Resource.jpg,nolink,25x25,Resource);12&amp;ref(Nation/C_Recruitment.jpg,nolink,25x25,Recruitment Point);48|&amp;ref(Nation/R_Capital.jpg,nolink,25x25,National Capital);|&amp;ref(Spell/P_Holy.jpg,nolink,25x25,Temple Needed);|&amp;ref(Nation/LivingLead.jpg,nolink,25x25,Living);|24&amp;ref(Nation/Stealthy.jpg,nolink,25x25,Stealthy (65));|
|~|&gt;|&gt;|&gt;|&gt;|&gt;|BGCOLOR(#F5F5F5):軽突撃槍と盾を持つ騎兵。高い戦闘技能と鏡像は正に脅威|
</v>
      </c>
    </row>
    <row r="332" spans="1:36" x14ac:dyDescent="0.15">
      <c r="A332" t="str">
        <f t="shared" si="12"/>
        <v>EA Niefelheim 指揮官 S</v>
      </c>
      <c r="B332" t="s">
        <v>2908</v>
      </c>
      <c r="C332" t="s">
        <v>6877</v>
      </c>
      <c r="D332" t="s">
        <v>6876</v>
      </c>
      <c r="E332" t="s">
        <v>6875</v>
      </c>
      <c r="F332">
        <v>55</v>
      </c>
      <c r="G332">
        <v>7</v>
      </c>
      <c r="H332">
        <v>1</v>
      </c>
      <c r="I332" t="s">
        <v>6878</v>
      </c>
      <c r="K332" t="s">
        <v>6879</v>
      </c>
      <c r="L332" t="s">
        <v>6881</v>
      </c>
      <c r="M332" t="s">
        <v>6880</v>
      </c>
      <c r="N332" t="s">
        <v>6882</v>
      </c>
      <c r="O332" s="24">
        <v>0</v>
      </c>
      <c r="P332" s="20">
        <v>0</v>
      </c>
      <c r="Q332" s="21">
        <v>0</v>
      </c>
      <c r="R332" s="30">
        <v>0</v>
      </c>
      <c r="Z332" s="34">
        <v>18</v>
      </c>
      <c r="AA332" s="20">
        <v>40</v>
      </c>
      <c r="AE332" s="21" t="s">
        <v>6883</v>
      </c>
      <c r="AF332" s="21" t="s">
        <v>6884</v>
      </c>
      <c r="AJ332" s="26" t="str">
        <f t="shared" si="11"/>
        <v xml:space="preserve">|BGCOLOR(#F5F5F5):Jotun Scout|斥候&amp;ref(Nation/Sacred.jpg,nolink,25x25,Sacred);|&amp;ref(Nation/C_Gold.jpg,nolink,25x25,Gold);55&amp;ref(Nation/C_Resource.jpg,nolink,25x25,Resource);7&amp;ref(Nation/C_Command.jpg,nolink,25x25,Commander Point);1|&amp;ref(Nation/R_Fort.jpg,nolink,25x25,Land Fortress);|&amp;ref(Spell/P_Holy.jpg,nolink,25x25,Temple Needed);||18&amp;ref(Nation/Stealthy.jpg,nolink,25x25,Stealthy (40));&amp;ref(Nation/Forest-Survival.jpg,nolink,25x25,Forest Survival);&amp;ref(Nation/Mountain-Survival.jpg,nolink,25x25,Mountain Survival);&amp;ref(Nation/Snow-Move.jpg,nolink,25x25,Snow Move);|
|~|&gt;|&gt;|&gt;|&gt;|&gt;|BGCOLOR(#F5F5F5):高価で隠れるのも下手。幸い移動は早め|
</v>
      </c>
    </row>
    <row r="333" spans="1:36" x14ac:dyDescent="0.15">
      <c r="A333" t="str">
        <f t="shared" si="12"/>
        <v>-</v>
      </c>
      <c r="B333" t="s">
        <v>2908</v>
      </c>
      <c r="C333" t="s">
        <v>6877</v>
      </c>
      <c r="D333" t="s">
        <v>6876</v>
      </c>
      <c r="E333" t="s">
        <v>6885</v>
      </c>
      <c r="F333">
        <v>75</v>
      </c>
      <c r="G333">
        <v>33</v>
      </c>
      <c r="H333">
        <v>1</v>
      </c>
      <c r="I333" t="s">
        <v>6878</v>
      </c>
      <c r="K333" t="s">
        <v>6879</v>
      </c>
      <c r="L333" t="s">
        <v>6876</v>
      </c>
      <c r="M333" t="s">
        <v>6880</v>
      </c>
      <c r="N333" t="s">
        <v>6886</v>
      </c>
      <c r="O333" s="24">
        <v>2</v>
      </c>
      <c r="P333" s="20">
        <v>60</v>
      </c>
      <c r="Q333" s="21">
        <v>0</v>
      </c>
      <c r="R333" s="30">
        <v>0</v>
      </c>
      <c r="Z333" s="34">
        <v>14</v>
      </c>
      <c r="AF333" s="21" t="s">
        <v>6887</v>
      </c>
      <c r="AJ333" s="26" t="str">
        <f t="shared" si="11"/>
        <v xml:space="preserve">|BGCOLOR(#F5F5F5):Jotun Herse|指揮官&amp;ref(Nation/Sacred.jpg,nolink,25x25,Sacred);|&amp;ref(Nation/C_Gold.jpg,nolink,25x25,Gold);75&amp;ref(Nation/C_Resource.jpg,nolink,25x25,Resource);33&amp;ref(Nation/C_Command.jpg,nolink,25x25,Commander Point);1|&amp;ref(Nation/R_Fort.jpg,nolink,25x25,Land Fortress);|&amp;ref(Spell/P_Holy.jpg,nolink,25x25,Temple Needed);|&amp;ref(Nation/Squad.jpg,nolink,25x25,Squad);2&amp;ref(Nation/LivingLead.jpg,nolink,25x25,Leadership);60|14&amp;ref(Nation/Snow-Move.jpg,nolink,25x25,Snow Move);|
|~|&gt;|&gt;|&gt;|&gt;|&gt;|BGCOLOR(#F5F5F5):標準的な指揮官。維持費は安いが雇用に寺院が要る|
</v>
      </c>
    </row>
    <row r="334" spans="1:36" x14ac:dyDescent="0.15">
      <c r="A334" t="str">
        <f t="shared" si="12"/>
        <v>-</v>
      </c>
      <c r="B334" t="s">
        <v>2908</v>
      </c>
      <c r="C334" t="s">
        <v>6877</v>
      </c>
      <c r="D334" t="s">
        <v>6876</v>
      </c>
      <c r="E334" t="s">
        <v>6888</v>
      </c>
      <c r="F334">
        <v>130</v>
      </c>
      <c r="G334">
        <v>33</v>
      </c>
      <c r="H334">
        <v>1</v>
      </c>
      <c r="I334" t="s">
        <v>6878</v>
      </c>
      <c r="K334" t="s">
        <v>6879</v>
      </c>
      <c r="L334" t="s">
        <v>6889</v>
      </c>
      <c r="M334" t="s">
        <v>6880</v>
      </c>
      <c r="N334" t="s">
        <v>6890</v>
      </c>
      <c r="O334" s="24">
        <v>3</v>
      </c>
      <c r="P334" s="20">
        <v>80</v>
      </c>
      <c r="Q334" s="21">
        <v>0</v>
      </c>
      <c r="R334" s="30">
        <v>0</v>
      </c>
      <c r="Z334" s="34">
        <v>14</v>
      </c>
      <c r="AF334" s="21" t="s">
        <v>6891</v>
      </c>
      <c r="AJ334" s="26" t="str">
        <f t="shared" si="11"/>
        <v xml:space="preserve">|BGCOLOR(#F5F5F5):Jotun Jarl|聖職者&amp;ref(Nation/Sacred.jpg,nolink,25x25,Sacred);|&amp;ref(Nation/C_Gold.jpg,nolink,25x25,Gold);130&amp;ref(Nation/C_Resource.jpg,nolink,25x25,Resource);33&amp;ref(Nation/C_Command.jpg,nolink,25x25,Commander Point);1|&amp;ref(Nation/R_Fort.jpg,nolink,25x25,Land Fortress);|&amp;ref(Spell/P_Holy.jpg,nolink,25x25,Temple Needed);|&amp;ref(Nation/Squad.jpg,nolink,25x25,Squad);3&amp;ref(Nation/LivingLead.jpg,nolink,25x25,Leadership);80|14&amp;ref(Nation/Snow-Move.jpg,nolink,25x25,Snow Move);|
|~|&gt;|&gt;|&gt;|&gt;|&gt;|BGCOLOR(#F5F5F5):レベル1の聖職者。上位指揮官も兼任する|
</v>
      </c>
    </row>
    <row r="335" spans="1:36" x14ac:dyDescent="0.15">
      <c r="A335" t="str">
        <f t="shared" si="12"/>
        <v>-</v>
      </c>
      <c r="B335" t="s">
        <v>2908</v>
      </c>
      <c r="C335" t="s">
        <v>6877</v>
      </c>
      <c r="D335" t="s">
        <v>6876</v>
      </c>
      <c r="E335" t="s">
        <v>6892</v>
      </c>
      <c r="F335">
        <v>110</v>
      </c>
      <c r="G335">
        <v>19</v>
      </c>
      <c r="H335">
        <v>2</v>
      </c>
      <c r="I335" t="s">
        <v>6878</v>
      </c>
      <c r="K335" t="s">
        <v>6879</v>
      </c>
      <c r="L335" t="s">
        <v>6889</v>
      </c>
      <c r="M335" t="s">
        <v>6880</v>
      </c>
      <c r="N335" t="s">
        <v>6893</v>
      </c>
      <c r="O335" s="24">
        <v>2</v>
      </c>
      <c r="P335" s="20">
        <v>40</v>
      </c>
      <c r="Q335" s="20">
        <v>0</v>
      </c>
      <c r="R335" s="30">
        <v>0</v>
      </c>
      <c r="Z335" s="34">
        <v>16</v>
      </c>
      <c r="AE335" s="21" t="s">
        <v>6894</v>
      </c>
      <c r="AF335" s="20" t="s">
        <v>6891</v>
      </c>
      <c r="AJ335" s="26" t="str">
        <f t="shared" si="11"/>
        <v xml:space="preserve">|BGCOLOR(#F5F5F5):Jotun Gode|聖職者&amp;ref(Nation/Sacred.jpg,nolink,25x25,Sacred);|&amp;ref(Nation/C_Gold.jpg,nolink,25x25,Gold);110&amp;ref(Nation/C_Resource.jpg,nolink,25x25,Resource);19&amp;ref(Nation/C_Command.jpg,nolink,25x25,Commander Point);2|&amp;ref(Nation/R_Fort.jpg,nolink,25x25,Land Fortress);|&amp;ref(Spell/P_Holy.jpg,nolink,25x25,Temple Needed);|&amp;ref(Nation/Squad.jpg,nolink,25x25,Squad);2&amp;ref(Nation/LivingLead.jpg,nolink,25x25,Leadership);40|16&amp;ref(Nation/Forest-Survival.jpg,nolink,25x25,Forest Survival);&amp;ref(Nation/Snow-Move.jpg,nolink,25x25,Snow Move);|
|~|&gt;|&gt;|&gt;|&gt;|&gt;|BGCOLOR(#F5F5F5):レベル2の聖職者。一応は指揮もできる|
</v>
      </c>
    </row>
    <row r="336" spans="1:36" x14ac:dyDescent="0.15">
      <c r="A336" t="str">
        <f t="shared" si="12"/>
        <v>-</v>
      </c>
      <c r="B336" t="s">
        <v>2908</v>
      </c>
      <c r="C336" t="s">
        <v>6877</v>
      </c>
      <c r="D336" t="s">
        <v>6876</v>
      </c>
      <c r="E336" t="s">
        <v>6895</v>
      </c>
      <c r="F336">
        <v>255</v>
      </c>
      <c r="G336">
        <v>3</v>
      </c>
      <c r="H336">
        <v>4</v>
      </c>
      <c r="I336" t="s">
        <v>6878</v>
      </c>
      <c r="J336" t="s">
        <v>6879</v>
      </c>
      <c r="L336" t="s">
        <v>6896</v>
      </c>
      <c r="N336" t="s">
        <v>6902</v>
      </c>
      <c r="O336" s="24">
        <v>1</v>
      </c>
      <c r="P336" s="20">
        <v>10</v>
      </c>
      <c r="Q336" s="21" t="s">
        <v>6897</v>
      </c>
      <c r="R336" s="30" t="s">
        <v>6898</v>
      </c>
      <c r="Z336" s="34">
        <v>16</v>
      </c>
      <c r="AE336" s="21" t="s">
        <v>6899</v>
      </c>
      <c r="AF336" s="20" t="s">
        <v>6900</v>
      </c>
      <c r="AJ336" s="26" t="str">
        <f t="shared" si="11"/>
        <v xml:space="preserve">|BGCOLOR(#F5F5F5):Jotun Skratti|魔術師|&amp;ref(Nation/C_Gold.jpg,nolink,25x25,Gold);255&amp;ref(Nation/C_Resource.jpg,nolink,25x25,Resource);3&amp;ref(Nation/C_Command.jpg,nolink,25x25,Commander Point);4|&amp;ref(Nation/R_Fort.jpg,nolink,25x25,Land Fortress);|&amp;ref(Spell/P_Research.jpg,nolink,25x25,Lab Needed);|&amp;ref(Nation/Squad.jpg,nolink,25x25,Squad);1&amp;ref(Nation/LivingLead.jpg,nolink,25x25,Leadership);10&amp;ref(Nation/MagicLead.jpg,nolink,25x25,Magic Leadership);20+&amp;ref(Nation/UndeadLead.jpg,nolink,25x25,Undead Leadership);10+|16&amp;ref(Nation/Forest-Survival.jpg,nolink,25x25,Forest Survival);&amp;ref(Nation/Snow-Move.jpg,nolink,25x25,Snow Move);|
|~|&gt;|&gt;|&gt;|&gt;|&gt;|BGCOLOR(#F5F5F5):水や血などの魔法技能を持つ。狼男や狼に変身できる|
</v>
      </c>
    </row>
    <row r="337" spans="1:36" x14ac:dyDescent="0.15">
      <c r="A337" t="str">
        <f t="shared" si="12"/>
        <v>-</v>
      </c>
      <c r="B337" t="s">
        <v>2908</v>
      </c>
      <c r="C337" t="s">
        <v>6877</v>
      </c>
      <c r="D337" t="s">
        <v>6876</v>
      </c>
      <c r="E337" t="s">
        <v>6901</v>
      </c>
      <c r="F337">
        <v>225</v>
      </c>
      <c r="G337">
        <v>3</v>
      </c>
      <c r="H337">
        <v>2</v>
      </c>
      <c r="I337" t="s">
        <v>6878</v>
      </c>
      <c r="J337" t="s">
        <v>6879</v>
      </c>
      <c r="L337" t="s">
        <v>6896</v>
      </c>
      <c r="N337" t="s">
        <v>6903</v>
      </c>
      <c r="O337" s="24">
        <v>2</v>
      </c>
      <c r="P337" s="20">
        <v>40</v>
      </c>
      <c r="Q337" s="21" t="s">
        <v>6898</v>
      </c>
      <c r="R337" s="30" t="s">
        <v>6904</v>
      </c>
      <c r="Z337" s="34">
        <v>16</v>
      </c>
      <c r="AE337" s="20" t="s">
        <v>6905</v>
      </c>
      <c r="AF337" s="20" t="s">
        <v>6900</v>
      </c>
      <c r="AJ337" s="26" t="str">
        <f t="shared" si="11"/>
        <v xml:space="preserve">|BGCOLOR(#F5F5F5):Gygja|魔術師|&amp;ref(Nation/C_Gold.jpg,nolink,25x25,Gold);225&amp;ref(Nation/C_Resource.jpg,nolink,25x25,Resource);3&amp;ref(Nation/C_Command.jpg,nolink,25x25,Commander Point);2|&amp;ref(Nation/R_Fort.jpg,nolink,25x25,Land Fortress);|&amp;ref(Spell/P_Research.jpg,nolink,25x25,Lab Needed);|&amp;ref(Nation/Squad.jpg,nolink,25x25,Squad);2&amp;ref(Nation/LivingLead.jpg,nolink,25x25,Leadership);40&amp;ref(Nation/MagicLead.jpg,nolink,25x25,Magic Leadership);10+&amp;ref(Nation/UndeadLead.jpg,nolink,25x25,Undead Leadership);35+|16&amp;ref(Nation/Forest-Survival.jpg,nolink,25x25,Forest Survival);&amp;ref(Nation/Snow-Move.jpg,nolink,25x25,Snow Move);|
|~|&gt;|&gt;|&gt;|&gt;|&gt;|BGCOLOR(#F5F5F5):死、緑、血などの魔法技能を持つ。魔力が幅広いが安定しない|
</v>
      </c>
    </row>
    <row r="338" spans="1:36" x14ac:dyDescent="0.15">
      <c r="A338" t="str">
        <f t="shared" si="12"/>
        <v>EA Niefelheim 指揮官 E</v>
      </c>
      <c r="B338" t="s">
        <v>2908</v>
      </c>
      <c r="C338" t="s">
        <v>6877</v>
      </c>
      <c r="D338" t="s">
        <v>6876</v>
      </c>
      <c r="E338" t="s">
        <v>6906</v>
      </c>
      <c r="F338">
        <v>525</v>
      </c>
      <c r="G338">
        <v>43</v>
      </c>
      <c r="H338">
        <v>4</v>
      </c>
      <c r="I338" t="s">
        <v>6907</v>
      </c>
      <c r="J338" t="s">
        <v>6879</v>
      </c>
      <c r="K338" t="s">
        <v>6908</v>
      </c>
      <c r="L338" t="s">
        <v>6889</v>
      </c>
      <c r="M338" t="s">
        <v>6880</v>
      </c>
      <c r="N338" t="s">
        <v>6909</v>
      </c>
      <c r="O338" s="24">
        <v>4</v>
      </c>
      <c r="P338" s="20">
        <v>120</v>
      </c>
      <c r="Q338" s="20" t="s">
        <v>6910</v>
      </c>
      <c r="R338" s="30" t="s">
        <v>6911</v>
      </c>
      <c r="Z338" s="34">
        <v>20</v>
      </c>
      <c r="AF338" s="20" t="s">
        <v>6891</v>
      </c>
      <c r="AJ338" s="26" t="str">
        <f t="shared" si="11"/>
        <v xml:space="preserve">|BGCOLOR(#F5F5F5):Niefel Jarl|聖職者&amp;ref(Nation/Sacred.jpg,nolink,25x25,Sacred);|&amp;ref(Nation/C_Gold.jpg,nolink,25x25,Gold);525&amp;ref(Nation/C_Resource.jpg,nolink,25x25,Resource);43&amp;ref(Nation/C_Command.jpg,nolink,25x25,Commander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Leadership);15+&amp;ref(Nation/UndeadLead.jpg,nolink,25x25,Undead Leadership);60+|20&amp;ref(Nation/Snow-Move.jpg,nolink,25x25,Snow Move);|
|~|&gt;|&gt;|&gt;|&gt;|&gt;|BGCOLOR(#F5F5F5):水、死などの魔法技能を持つ。最上位指揮官も兼任し戦闘力も高い|
</v>
      </c>
    </row>
    <row r="339" spans="1:36" x14ac:dyDescent="0.15">
      <c r="A339" t="str">
        <f t="shared" si="12"/>
        <v>EA Niefelheim 兵士 S</v>
      </c>
      <c r="B339" t="s">
        <v>2908</v>
      </c>
      <c r="C339" t="s">
        <v>6877</v>
      </c>
      <c r="D339" t="s">
        <v>6913</v>
      </c>
      <c r="E339" t="s">
        <v>6912</v>
      </c>
      <c r="F339">
        <v>20</v>
      </c>
      <c r="G339">
        <v>15</v>
      </c>
      <c r="H339">
        <v>11</v>
      </c>
      <c r="I339" t="s">
        <v>6878</v>
      </c>
      <c r="L339" t="s">
        <v>6914</v>
      </c>
      <c r="N339" t="s">
        <v>6915</v>
      </c>
      <c r="P339" s="20">
        <v>1</v>
      </c>
      <c r="Z339" s="34">
        <v>14</v>
      </c>
      <c r="AF339" s="20" t="s">
        <v>6891</v>
      </c>
      <c r="AJ339" s="26" t="str">
        <f t="shared" si="11"/>
        <v xml:space="preserve">|BGCOLOR(#F5F5F5):Jotun Militia|歩兵|&amp;ref(Nation/C_Gold.jpg,nolink,25x25,Gold);20&amp;ref(Nation/C_Resource.jpg,nolink,25x25,Resource);15&amp;ref(Nation/C_Recruitment.jpg,nolink,25x25,Recruitment Point);11|&amp;ref(Nation/R_Fort.jpg,nolink,25x25,Land Fortress);||&amp;ref(Nation/LivingLead.jpg,nolink,25x25,Living);|14&amp;ref(Nation/Snow-Move.jpg,nolink,25x25,Snow Move);|
|~|&gt;|&gt;|&gt;|&gt;|&gt;|BGCOLOR(#F5F5F5):斧と盾を持つ民兵。肉壁か包囲戦の人員としてなら使える|
</v>
      </c>
    </row>
    <row r="340" spans="1:36" x14ac:dyDescent="0.15">
      <c r="A340" t="str">
        <f t="shared" si="12"/>
        <v>-</v>
      </c>
      <c r="B340" t="s">
        <v>2908</v>
      </c>
      <c r="C340" t="s">
        <v>6877</v>
      </c>
      <c r="D340" t="s">
        <v>6913</v>
      </c>
      <c r="E340" t="s">
        <v>6916</v>
      </c>
      <c r="F340">
        <v>30</v>
      </c>
      <c r="G340">
        <v>17</v>
      </c>
      <c r="H340">
        <v>17</v>
      </c>
      <c r="I340" t="s">
        <v>6878</v>
      </c>
      <c r="L340" t="s">
        <v>6914</v>
      </c>
      <c r="N340" t="s">
        <v>6917</v>
      </c>
      <c r="P340" s="20">
        <v>1</v>
      </c>
      <c r="Z340" s="34">
        <v>14</v>
      </c>
      <c r="AF340" s="20" t="s">
        <v>6887</v>
      </c>
      <c r="AJ340" s="26" t="str">
        <f t="shared" si="11"/>
        <v xml:space="preserve">|BGCOLOR(#F5F5F5):Jotun Spearman|歩兵|&amp;ref(Nation/C_Gold.jpg,nolink,25x25,Gold);30&amp;ref(Nation/C_Resource.jpg,nolink,25x25,Resource);17&amp;ref(Nation/C_Recruitment.jpg,nolink,25x25,Recruitment Point);17|&amp;ref(Nation/R_Fort.jpg,nolink,25x25,Land Fortress);||&amp;ref(Nation/LivingLead.jpg,nolink,25x25,Living);|14&amp;ref(Nation/Snow-Move.jpg,nolink,25x25,Snow Move);|
|~|&gt;|&gt;|&gt;|&gt;|&gt;|BGCOLOR(#F5F5F5):槍と盾を持つ歩兵。囲まれやすいが一撃は非常に重い|
</v>
      </c>
    </row>
    <row r="341" spans="1:36" x14ac:dyDescent="0.15">
      <c r="A341" t="str">
        <f t="shared" si="12"/>
        <v>-</v>
      </c>
      <c r="B341" t="s">
        <v>2908</v>
      </c>
      <c r="C341" t="s">
        <v>6877</v>
      </c>
      <c r="D341" t="s">
        <v>6913</v>
      </c>
      <c r="E341" t="s">
        <v>6918</v>
      </c>
      <c r="F341">
        <v>30</v>
      </c>
      <c r="G341">
        <v>17</v>
      </c>
      <c r="H341">
        <v>17</v>
      </c>
      <c r="I341" t="s">
        <v>6878</v>
      </c>
      <c r="L341" t="s">
        <v>6914</v>
      </c>
      <c r="N341" t="s">
        <v>6919</v>
      </c>
      <c r="P341" s="20">
        <v>1</v>
      </c>
      <c r="Z341" s="34">
        <v>14</v>
      </c>
      <c r="AF341" s="20" t="s">
        <v>6887</v>
      </c>
      <c r="AJ341" s="26" t="str">
        <f t="shared" si="11"/>
        <v xml:space="preserve">|BGCOLOR(#F5F5F5):Jotun Javelinist|歩兵|&amp;ref(Nation/C_Gold.jpg,nolink,25x25,Gold);30&amp;ref(Nation/C_Resource.jpg,nolink,25x25,Resource);17&amp;ref(Nation/C_Recruitment.jpg,nolink,25x25,Recruitment Point);17|&amp;ref(Nation/R_Fort.jpg,nolink,25x25,Land Fortress);||&amp;ref(Nation/LivingLead.jpg,nolink,25x25,Living);|14&amp;ref(Nation/Snow-Move.jpg,nolink,25x25,Snow Move);|
|~|&gt;|&gt;|&gt;|&gt;|&gt;|BGCOLOR(#F5F5F5):斧、投槍、盾を持つ歩兵。高い筋力からの投擲は強烈|
</v>
      </c>
    </row>
    <row r="342" spans="1:36" x14ac:dyDescent="0.15">
      <c r="A342" t="str">
        <f t="shared" si="12"/>
        <v>-</v>
      </c>
      <c r="B342" t="s">
        <v>2908</v>
      </c>
      <c r="C342" t="s">
        <v>6877</v>
      </c>
      <c r="D342" t="s">
        <v>6913</v>
      </c>
      <c r="E342" t="s">
        <v>6920</v>
      </c>
      <c r="F342">
        <v>30</v>
      </c>
      <c r="G342">
        <v>9</v>
      </c>
      <c r="H342">
        <v>17</v>
      </c>
      <c r="I342" t="s">
        <v>6878</v>
      </c>
      <c r="L342" t="s">
        <v>6914</v>
      </c>
      <c r="N342" t="s">
        <v>6921</v>
      </c>
      <c r="P342" s="20">
        <v>1</v>
      </c>
      <c r="Z342" s="34">
        <v>14</v>
      </c>
      <c r="AF342" s="20" t="s">
        <v>6887</v>
      </c>
      <c r="AJ342" s="26" t="str">
        <f t="shared" si="11"/>
        <v xml:space="preserve">|BGCOLOR(#F5F5F5):Jotun Hurler|歩兵|&amp;ref(Nation/C_Gold.jpg,nolink,25x25,Gold);30&amp;ref(Nation/C_Resource.jpg,nolink,25x25,Resource);9&amp;ref(Nation/C_Recruitment.jpg,nolink,25x25,Recruitment Point);17|&amp;ref(Nation/R_Fort.jpg,nolink,25x25,Land Fortress);||&amp;ref(Nation/LivingLead.jpg,nolink,25x25,Living);|14&amp;ref(Nation/Snow-Move.jpg,nolink,25x25,Snow Move);|
|~|&gt;|&gt;|&gt;|&gt;|&gt;|BGCOLOR(#F5F5F5):手斧と大岩を持つ歩兵。岩は短射程だが破壊的威力を持つ|
</v>
      </c>
    </row>
    <row r="343" spans="1:36" x14ac:dyDescent="0.15">
      <c r="A343" t="str">
        <f t="shared" si="12"/>
        <v>-</v>
      </c>
      <c r="B343" t="s">
        <v>2908</v>
      </c>
      <c r="C343" t="s">
        <v>6877</v>
      </c>
      <c r="D343" t="s">
        <v>6913</v>
      </c>
      <c r="E343" t="s">
        <v>6922</v>
      </c>
      <c r="F343">
        <v>35</v>
      </c>
      <c r="G343">
        <v>21</v>
      </c>
      <c r="H343">
        <v>20</v>
      </c>
      <c r="I343" t="s">
        <v>6878</v>
      </c>
      <c r="L343" t="s">
        <v>6914</v>
      </c>
      <c r="N343" t="s">
        <v>6923</v>
      </c>
      <c r="P343" s="20">
        <v>1</v>
      </c>
      <c r="Z343" s="34">
        <v>14</v>
      </c>
      <c r="AF343" s="20" t="s">
        <v>6891</v>
      </c>
      <c r="AJ343" s="26" t="str">
        <f t="shared" si="11"/>
        <v xml:space="preserve">|BGCOLOR(#F5F5F5):Jotun Huskarl|歩兵|&amp;ref(Nation/C_Gold.jpg,nolink,25x25,Gold);35&amp;ref(Nation/C_Resource.jpg,nolink,25x25,Resource);21&amp;ref(Nation/C_Recruitment.jpg,nolink,25x25,Recruitment Point);20|&amp;ref(Nation/R_Fort.jpg,nolink,25x25,Land Fortress);||&amp;ref(Nation/LivingLead.jpg,nolink,25x25,Living);|14&amp;ref(Nation/Snow-Move.jpg,nolink,25x25,Snow Move);|
|~|&gt;|&gt;|&gt;|&gt;|&gt;|BGCOLOR(#F5F5F5):斧と盾を持つ重歩兵。下位より士気が高い|
</v>
      </c>
    </row>
    <row r="344" spans="1:36" x14ac:dyDescent="0.15">
      <c r="A344" t="str">
        <f t="shared" si="12"/>
        <v>-</v>
      </c>
      <c r="B344" t="s">
        <v>2908</v>
      </c>
      <c r="C344" t="s">
        <v>6877</v>
      </c>
      <c r="D344" t="s">
        <v>6913</v>
      </c>
      <c r="E344" t="s">
        <v>6922</v>
      </c>
      <c r="F344">
        <v>35</v>
      </c>
      <c r="G344">
        <v>21</v>
      </c>
      <c r="H344">
        <v>20</v>
      </c>
      <c r="I344" t="s">
        <v>6878</v>
      </c>
      <c r="L344" t="s">
        <v>6914</v>
      </c>
      <c r="N344" t="s">
        <v>6924</v>
      </c>
      <c r="P344" s="20">
        <v>1</v>
      </c>
      <c r="Z344" s="34">
        <v>14</v>
      </c>
      <c r="AF344" s="20" t="s">
        <v>6891</v>
      </c>
      <c r="AJ344" s="26" t="str">
        <f t="shared" si="11"/>
        <v xml:space="preserve">|BGCOLOR(#F5F5F5):Jotun Huskarl|歩兵|&amp;ref(Nation/C_Gold.jpg,nolink,25x25,Gold);35&amp;ref(Nation/C_Resource.jpg,nolink,25x25,Resource);21&amp;ref(Nation/C_Recruitment.jpg,nolink,25x25,Recruitment Point);20|&amp;ref(Nation/R_Fort.jpg,nolink,25x25,Land Fortress);||&amp;ref(Nation/LivingLead.jpg,nolink,25x25,Living);|14&amp;ref(Nation/Snow-Move.jpg,nolink,25x25,Snow Move);|
|~|&gt;|&gt;|&gt;|&gt;|&gt;|BGCOLOR(#F5F5F5):槍と盾を持つ重歩兵。巨人の槍は人間の槍兵さえ迎撃する|
</v>
      </c>
    </row>
    <row r="345" spans="1:36" x14ac:dyDescent="0.15">
      <c r="A345" t="str">
        <f t="shared" si="12"/>
        <v>-</v>
      </c>
      <c r="B345" t="s">
        <v>2908</v>
      </c>
      <c r="C345" t="s">
        <v>6877</v>
      </c>
      <c r="D345" t="s">
        <v>6913</v>
      </c>
      <c r="E345" t="s">
        <v>6925</v>
      </c>
      <c r="F345">
        <v>40</v>
      </c>
      <c r="G345">
        <v>33</v>
      </c>
      <c r="H345">
        <v>24</v>
      </c>
      <c r="I345" t="s">
        <v>6878</v>
      </c>
      <c r="L345" t="s">
        <v>6914</v>
      </c>
      <c r="N345" t="s">
        <v>6926</v>
      </c>
      <c r="P345" s="20">
        <v>1</v>
      </c>
      <c r="Z345" s="34">
        <v>12</v>
      </c>
      <c r="AF345" s="20" t="s">
        <v>6891</v>
      </c>
      <c r="AJ345" s="26" t="str">
        <f t="shared" si="11"/>
        <v xml:space="preserve">|BGCOLOR(#F5F5F5):Jotun Hirdman|歩兵|&amp;ref(Nation/C_Gold.jpg,nolink,25x25,Gold);40&amp;ref(Nation/C_Resource.jpg,nolink,25x25,Resource);33&amp;ref(Nation/C_Recruitment.jpg,nolink,25x25,Recruitment Point);24|&amp;ref(Nation/R_Fort.jpg,nolink,25x25,Land Fortress);||&amp;ref(Nation/LivingLead.jpg,nolink,25x25,Living);|12&amp;ref(Nation/Snow-Move.jpg,nolink,25x25,Snow Move);|
|~|&gt;|&gt;|&gt;|&gt;|&gt;|BGCOLOR(#F5F5F5):長剣と盾を持つ重歩兵。戦闘技能も向上している|
</v>
      </c>
    </row>
    <row r="346" spans="1:36" x14ac:dyDescent="0.15">
      <c r="A346" t="str">
        <f t="shared" si="12"/>
        <v>-</v>
      </c>
      <c r="B346" t="s">
        <v>2908</v>
      </c>
      <c r="C346" t="s">
        <v>6877</v>
      </c>
      <c r="D346" t="s">
        <v>6913</v>
      </c>
      <c r="E346" t="s">
        <v>6927</v>
      </c>
      <c r="F346">
        <v>70</v>
      </c>
      <c r="G346">
        <v>5</v>
      </c>
      <c r="H346">
        <v>38</v>
      </c>
      <c r="I346" t="s">
        <v>6907</v>
      </c>
      <c r="L346" t="s">
        <v>6914</v>
      </c>
      <c r="N346" t="s">
        <v>6928</v>
      </c>
      <c r="P346" s="20">
        <v>1</v>
      </c>
      <c r="Z346" s="34">
        <v>16</v>
      </c>
      <c r="AE346" s="21" t="s">
        <v>6931</v>
      </c>
      <c r="AF346" s="20" t="s">
        <v>6891</v>
      </c>
      <c r="AJ346" s="26" t="str">
        <f t="shared" si="11"/>
        <v xml:space="preserve">|BGCOLOR(#F5F5F5):Jotun Skinshifter|歩兵|&amp;ref(Nation/C_Gold.jpg,nolink,25x25,Gold);70&amp;ref(Nation/C_Resource.jpg,nolink,25x25,Resource);5&amp;ref(Nation/C_Recruitment.jpg,nolink,25x25,Recruitment Point);38|&amp;ref(Nation/R_Capital.jpg,nolink,25x25,National Capital);||&amp;ref(Nation/LivingLead.jpg,nolink,25x25,Living);|16&amp;ref(Nation/Forest-Survival.jpg,nolink,25x25,Forest Survival);&amp;ref(Nation/Snow-Move.jpg,nolink,25x25,Snow Move);|
|~|&gt;|&gt;|&gt;|&gt;|&gt;|BGCOLOR(#F5F5F5):槍を持つ軽歩兵。倒されると狼男に変身し戦い続ける|
</v>
      </c>
    </row>
    <row r="347" spans="1:36" x14ac:dyDescent="0.15">
      <c r="A347" t="str">
        <f t="shared" si="12"/>
        <v>EA Niefelheim 兵士 E</v>
      </c>
      <c r="B347" t="s">
        <v>2908</v>
      </c>
      <c r="C347" t="s">
        <v>6877</v>
      </c>
      <c r="D347" t="s">
        <v>6913</v>
      </c>
      <c r="E347" t="s">
        <v>6929</v>
      </c>
      <c r="F347">
        <v>155</v>
      </c>
      <c r="G347">
        <v>21</v>
      </c>
      <c r="H347">
        <v>37</v>
      </c>
      <c r="I347" t="s">
        <v>6907</v>
      </c>
      <c r="K347" t="s">
        <v>6972</v>
      </c>
      <c r="L347" t="s">
        <v>6914</v>
      </c>
      <c r="M347" t="s">
        <v>6880</v>
      </c>
      <c r="N347" t="s">
        <v>6930</v>
      </c>
      <c r="P347" s="20">
        <v>1</v>
      </c>
      <c r="Z347" s="34">
        <v>18</v>
      </c>
      <c r="AF347" s="20" t="s">
        <v>6887</v>
      </c>
      <c r="AJ347" s="26" t="str">
        <f t="shared" si="11"/>
        <v xml:space="preserve">|BGCOLOR(#F5F5F5):Niefel Giant|歩兵&amp;ref(Nation/Sacred.jpg,nolink,25x25,Sacred);|&amp;ref(Nation/C_Gold.jpg,nolink,25x25,Gold);155&amp;ref(Nation/C_Resource.jpg,nolink,25x25,Resource);21&amp;ref(Nation/C_Recruitment.jpg,nolink,25x25,Recruitment Point);37|&amp;ref(Nation/R_Capital.jpg,nolink,25x25,National Capital);|&amp;ref(Spell/P_Holy.jpg,nolink,25x25,Temple Needed);|&amp;ref(Nation/LivingLead.jpg,nolink,25x25,Living);|18&amp;ref(Nation/Snow-Move.jpg,nolink,25x25,Snow Move);|
|~|&gt;|&gt;|&gt;|&gt;|&gt;|BGCOLOR(#F5F5F5):斧と盾を持つ重歩兵。寒い州では驚異的な戦闘力を持つ|
</v>
      </c>
    </row>
    <row r="348" spans="1:36" x14ac:dyDescent="0.15">
      <c r="A348" t="str">
        <f t="shared" si="12"/>
        <v>EA Rus 指揮官 S</v>
      </c>
      <c r="B348" t="s">
        <v>2908</v>
      </c>
      <c r="C348" t="s">
        <v>7004</v>
      </c>
      <c r="D348" t="s">
        <v>6876</v>
      </c>
      <c r="E348" t="s">
        <v>6976</v>
      </c>
      <c r="F348">
        <v>25</v>
      </c>
      <c r="G348">
        <v>5</v>
      </c>
      <c r="H348">
        <v>1</v>
      </c>
      <c r="I348" t="s">
        <v>6980</v>
      </c>
      <c r="L348" t="s">
        <v>6881</v>
      </c>
      <c r="N348" t="s">
        <v>6977</v>
      </c>
      <c r="O348" s="24">
        <v>0</v>
      </c>
      <c r="P348" s="20">
        <v>0</v>
      </c>
      <c r="Q348" s="21">
        <v>0</v>
      </c>
      <c r="R348" s="30">
        <v>0</v>
      </c>
      <c r="Z348" s="34">
        <v>16</v>
      </c>
      <c r="AA348" s="21">
        <v>60</v>
      </c>
      <c r="AE348" s="21" t="s">
        <v>6978</v>
      </c>
      <c r="AF348" s="20" t="s">
        <v>6891</v>
      </c>
      <c r="AJ348" s="26" t="str">
        <f t="shared" si="11"/>
        <v xml:space="preserve">|BGCOLOR(#F5F5F5):Scout|斥候|&amp;ref(Nation/C_Gold.jpg,nolink,25x25,Gold);25&amp;ref(Nation/C_Resource.jpg,nolink,25x25,Resource);5&amp;ref(Nation/C_Command.jpg,nolink,25x25,Commander Point);1|&amp;ref(Nation/R_Fort.jpg,nolink,25x25,Land Fortress);&amp;ref(Nation/R_Foreign.jpg,nolink,25x25,Non-Fort Land);|||16&amp;ref(Nation/Stealthy.jpg,nolink,25x25,Stealthy (60));&amp;ref(Nation/Forest-Survival.jpg,nolink,25x25,Forest Survival);&amp;ref(Nation/Mountain-Survival.jpg,nolink,25x25,Mountain Survival);&amp;ref(Nation/Snow-Move.jpg,nolink,25x25,Snow Move);|
|~|&gt;|&gt;|&gt;|&gt;|&gt;|BGCOLOR(#F5F5F5):雪道に慣れた斥候。隠れるのも上手く有能|
</v>
      </c>
    </row>
    <row r="349" spans="1:36" x14ac:dyDescent="0.15">
      <c r="A349" t="str">
        <f t="shared" si="12"/>
        <v>-</v>
      </c>
      <c r="B349" t="s">
        <v>2908</v>
      </c>
      <c r="C349" t="s">
        <v>7004</v>
      </c>
      <c r="D349" t="s">
        <v>6876</v>
      </c>
      <c r="E349" t="s">
        <v>6979</v>
      </c>
      <c r="F349">
        <v>40</v>
      </c>
      <c r="G349">
        <v>17</v>
      </c>
      <c r="H349">
        <v>1</v>
      </c>
      <c r="I349" t="s">
        <v>6878</v>
      </c>
      <c r="L349" t="s">
        <v>6876</v>
      </c>
      <c r="N349" t="s">
        <v>6981</v>
      </c>
      <c r="O349" s="24">
        <v>2</v>
      </c>
      <c r="P349" s="20">
        <v>60</v>
      </c>
      <c r="Q349" s="21">
        <v>0</v>
      </c>
      <c r="R349" s="30">
        <v>0</v>
      </c>
      <c r="Z349" s="34">
        <v>12</v>
      </c>
      <c r="AF349" s="20" t="s">
        <v>6891</v>
      </c>
      <c r="AJ349" s="26" t="str">
        <f t="shared" si="11"/>
        <v xml:space="preserve">|BGCOLOR(#F5F5F5):Rusian Chieftain|指揮官|&amp;ref(Nation/C_Gold.jpg,nolink,25x25,Gold);40&amp;ref(Nation/C_Resource.jpg,nolink,25x25,Resource);17&amp;ref(Nation/C_Command.jpg,nolink,25x25,Commander Point);1|&amp;ref(Nation/R_Fort.jpg,nolink,25x25,Land Fortress);||&amp;ref(Nation/Squad.jpg,nolink,25x25,Squad);2&amp;ref(Nation/LivingLead.jpg,nolink,25x25,Leadership);60|12&amp;ref(Nation/Snow-Move.jpg,nolink,25x25,Snow Move);|
|~|&gt;|&gt;|&gt;|&gt;|&gt;|BGCOLOR(#F5F5F5):標準的な指揮官。定住者側のため装備が良質|
</v>
      </c>
    </row>
    <row r="350" spans="1:36" x14ac:dyDescent="0.15">
      <c r="A350" t="str">
        <f t="shared" si="12"/>
        <v>-</v>
      </c>
      <c r="B350" t="s">
        <v>2908</v>
      </c>
      <c r="C350" t="s">
        <v>7004</v>
      </c>
      <c r="D350" t="s">
        <v>6876</v>
      </c>
      <c r="E350" t="s">
        <v>6982</v>
      </c>
      <c r="F350">
        <v>45</v>
      </c>
      <c r="G350">
        <v>2</v>
      </c>
      <c r="H350">
        <v>1</v>
      </c>
      <c r="I350" t="s">
        <v>6878</v>
      </c>
      <c r="K350" t="s">
        <v>6985</v>
      </c>
      <c r="L350" t="s">
        <v>6889</v>
      </c>
      <c r="M350" t="s">
        <v>6880</v>
      </c>
      <c r="N350" t="s">
        <v>6983</v>
      </c>
      <c r="O350" s="24">
        <v>1</v>
      </c>
      <c r="P350" s="20">
        <v>10</v>
      </c>
      <c r="Q350" s="21">
        <v>0</v>
      </c>
      <c r="R350" s="30">
        <v>0</v>
      </c>
      <c r="Z350" s="34">
        <v>16</v>
      </c>
      <c r="AF350" s="20" t="s">
        <v>6891</v>
      </c>
      <c r="AJ350" s="26" t="str">
        <f t="shared" si="11"/>
        <v xml:space="preserve">|BGCOLOR(#F5F5F5):Rusian Priest|聖職者&amp;ref(Nation/Sacred.jpg,nolink,25x25,Sacred);|&amp;ref(Nation/C_Gold.jpg,nolink,25x25,Gold);45&amp;ref(Nation/C_Resource.jpg,nolink,25x25,Resource);2&amp;ref(Nation/C_Command.jpg,nolink,25x25,Commander Point);1|&amp;ref(Nation/R_Fort.jpg,nolink,25x25,Land Fortress);|&amp;ref(Spell/P_Holy.jpg,nolink,25x25,Temple Needed);|&amp;ref(Nation/Squad.jpg,nolink,25x25,Squad);1&amp;ref(Nation/LivingLead.jpg,nolink,25x25,Leadership);10|16&amp;ref(Nation/Snow-Move.jpg,nolink,25x25,Snow Move);|
|~|&gt;|&gt;|&gt;|&gt;|&gt;|BGCOLOR(#F5F5F5):レベル1の聖職者。雪慣れしている以外は特徴はない|
</v>
      </c>
    </row>
    <row r="351" spans="1:36" x14ac:dyDescent="0.15">
      <c r="A351" t="str">
        <f t="shared" si="12"/>
        <v>-</v>
      </c>
      <c r="B351" t="s">
        <v>2908</v>
      </c>
      <c r="C351" t="s">
        <v>7004</v>
      </c>
      <c r="D351" t="s">
        <v>6876</v>
      </c>
      <c r="E351" t="s">
        <v>6984</v>
      </c>
      <c r="F351">
        <v>125</v>
      </c>
      <c r="G351">
        <v>2</v>
      </c>
      <c r="H351">
        <v>2</v>
      </c>
      <c r="I351" t="s">
        <v>6878</v>
      </c>
      <c r="J351" t="s">
        <v>6879</v>
      </c>
      <c r="L351" t="s">
        <v>6896</v>
      </c>
      <c r="N351" t="s">
        <v>6986</v>
      </c>
      <c r="O351" s="24">
        <v>1</v>
      </c>
      <c r="P351" s="20">
        <v>15</v>
      </c>
      <c r="Q351" s="21" t="s">
        <v>6910</v>
      </c>
      <c r="R351" s="30">
        <v>0</v>
      </c>
      <c r="Z351" s="34">
        <v>16</v>
      </c>
      <c r="AF351" s="20" t="s">
        <v>6891</v>
      </c>
      <c r="AJ351" s="26" t="str">
        <f t="shared" si="11"/>
        <v xml:space="preserve">|BGCOLOR(#F5F5F5):Rusian Wizard|魔術師|&amp;ref(Nation/C_Gold.jpg,nolink,25x25,Gold);125&amp;ref(Nation/C_Resource.jpg,nolink,25x25,Resource);2&amp;ref(Nation/C_Command.jpg,nolink,25x25,Commander Point);2|&amp;ref(Nation/R_Fort.jpg,nolink,25x25,Land Fortress);|&amp;ref(Spell/P_Research.jpg,nolink,25x25,Lab Needed);|&amp;ref(Nation/Squad.jpg,nolink,25x25,Squad);1&amp;ref(Nation/LivingLead.jpg,nolink,25x25,Leadership);15&amp;ref(Nation/MagicLead.jpg,nolink,25x25,Magic Leadership);15+|16&amp;ref(Nation/Snow-Move.jpg,nolink,25x25,Snow Move);|
|~|&gt;|&gt;|&gt;|&gt;|&gt;|BGCOLOR(#F5F5F5):火、緑などの魔法技能を持つ。研究が得意|
</v>
      </c>
    </row>
    <row r="352" spans="1:36" x14ac:dyDescent="0.15">
      <c r="A352" t="str">
        <f t="shared" si="12"/>
        <v>-</v>
      </c>
      <c r="B352" t="s">
        <v>2908</v>
      </c>
      <c r="C352" t="s">
        <v>7004</v>
      </c>
      <c r="D352" t="s">
        <v>6876</v>
      </c>
      <c r="E352" t="s">
        <v>6987</v>
      </c>
      <c r="F352">
        <v>270</v>
      </c>
      <c r="G352">
        <v>5</v>
      </c>
      <c r="H352">
        <v>2</v>
      </c>
      <c r="I352" t="s">
        <v>6907</v>
      </c>
      <c r="J352" t="s">
        <v>6879</v>
      </c>
      <c r="K352" t="s">
        <v>6972</v>
      </c>
      <c r="L352" t="s">
        <v>6889</v>
      </c>
      <c r="M352" t="s">
        <v>6880</v>
      </c>
      <c r="N352" t="s">
        <v>6988</v>
      </c>
      <c r="O352" s="24">
        <v>4</v>
      </c>
      <c r="P352" s="20" t="s">
        <v>6989</v>
      </c>
      <c r="Q352" s="20" t="s">
        <v>6897</v>
      </c>
      <c r="R352" s="30">
        <v>0</v>
      </c>
      <c r="Z352" s="34">
        <v>16</v>
      </c>
      <c r="AF352" s="20" t="s">
        <v>6891</v>
      </c>
      <c r="AJ352" s="26" t="str">
        <f t="shared" si="11"/>
        <v xml:space="preserve">|BGCOLOR(#F5F5F5):Son of Heaven|聖職者&amp;ref(Nation/Sacred.jpg,nolink,25x25,Sacred);|&amp;ref(Nation/C_Gold.jpg,nolink,25x25,Gold);270&amp;ref(Nation/C_Resource.jpg,nolink,25x25,Resource);5&amp;ref(Nation/C_Command.jpg,nolink,25x25,Commander Point);2|&amp;ref(Nation/R_Capital.jpg,nolink,25x25,National Capital);|&amp;ref(Spell/P_Research.jpg,nolink,25x25,Lab Needed);&amp;ref(Spell/P_Holy.jpg,nolink,25x25,Temple Needed);|&amp;ref(Nation/Squad.jpg,nolink,25x25,Squad);4&amp;ref(Nation/LivingLead.jpg,nolink,25x25,Leadership);125+&amp;ref(Nation/MagicLead.jpg,nolink,25x25,Magic Leadership);20+|16&amp;ref(Nation/Snow-Move.jpg,nolink,25x25,Snow Move);|
|~|&gt;|&gt;|&gt;|&gt;|&gt;|BGCOLOR(#F5F5F5):レベル2の聖職者。幅広い魔法技能を持ち最上位指揮官も兼ねる|
</v>
      </c>
    </row>
    <row r="353" spans="1:36" x14ac:dyDescent="0.15">
      <c r="A353" t="str">
        <f t="shared" si="12"/>
        <v>-</v>
      </c>
      <c r="B353" t="s">
        <v>2908</v>
      </c>
      <c r="C353" t="s">
        <v>7004</v>
      </c>
      <c r="D353" t="s">
        <v>6876</v>
      </c>
      <c r="E353" t="s">
        <v>6990</v>
      </c>
      <c r="F353">
        <v>285</v>
      </c>
      <c r="G353">
        <v>5</v>
      </c>
      <c r="H353">
        <v>2</v>
      </c>
      <c r="I353" t="s">
        <v>6907</v>
      </c>
      <c r="J353" t="s">
        <v>6879</v>
      </c>
      <c r="K353" t="s">
        <v>6972</v>
      </c>
      <c r="L353" t="s">
        <v>6889</v>
      </c>
      <c r="M353" t="s">
        <v>6880</v>
      </c>
      <c r="N353" t="s">
        <v>6991</v>
      </c>
      <c r="O353" s="24">
        <v>3</v>
      </c>
      <c r="P353" s="20" t="s">
        <v>6992</v>
      </c>
      <c r="Q353" s="20" t="s">
        <v>6897</v>
      </c>
      <c r="R353" s="30">
        <v>0</v>
      </c>
      <c r="Z353" s="34">
        <v>16</v>
      </c>
      <c r="AF353" s="20" t="s">
        <v>6891</v>
      </c>
      <c r="AJ353" s="26" t="str">
        <f t="shared" si="11"/>
        <v xml:space="preserve">|BGCOLOR(#F5F5F5):Daughter of the Sun|聖職者&amp;ref(Nation/Sacred.jpg,nolink,25x25,Sacred);|&amp;ref(Nation/C_Gold.jpg,nolink,25x25,Gold);285&amp;ref(Nation/C_Resource.jpg,nolink,25x25,Resource);5&amp;ref(Nation/C_Command.jpg,nolink,25x25,Commander Point);2|&amp;ref(Nation/R_Capital.jpg,nolink,25x25,National Capital);|&amp;ref(Spell/P_Research.jpg,nolink,25x25,Lab Needed);&amp;ref(Spell/P_Holy.jpg,nolink,25x25,Temple Needed);|&amp;ref(Nation/Squad.jpg,nolink,25x25,Squad);3&amp;ref(Nation/LivingLead.jpg,nolink,25x25,Leadership);90+&amp;ref(Nation/MagicLead.jpg,nolink,25x25,Magic Leadership);20+|16&amp;ref(Nation/Snow-Move.jpg,nolink,25x25,Snow Move);|
|~|&gt;|&gt;|&gt;|&gt;|&gt;|BGCOLOR(#F5F5F5):レベル1の聖職者。火、緑などの魔法技能を持ち上位指揮官も兼任|
</v>
      </c>
    </row>
    <row r="354" spans="1:36" x14ac:dyDescent="0.15">
      <c r="A354" t="str">
        <f t="shared" si="12"/>
        <v>-</v>
      </c>
      <c r="B354" t="s">
        <v>2908</v>
      </c>
      <c r="C354" t="s">
        <v>7004</v>
      </c>
      <c r="D354" t="s">
        <v>6876</v>
      </c>
      <c r="E354" t="s">
        <v>6993</v>
      </c>
      <c r="F354">
        <v>380</v>
      </c>
      <c r="G354">
        <v>5</v>
      </c>
      <c r="H354">
        <v>4</v>
      </c>
      <c r="I354" t="s">
        <v>6907</v>
      </c>
      <c r="J354" t="s">
        <v>6879</v>
      </c>
      <c r="K354" t="s">
        <v>6985</v>
      </c>
      <c r="L354" t="s">
        <v>6889</v>
      </c>
      <c r="M354" t="s">
        <v>6880</v>
      </c>
      <c r="N354" t="s">
        <v>6994</v>
      </c>
      <c r="O354" s="24">
        <v>2</v>
      </c>
      <c r="P354" s="20">
        <v>40</v>
      </c>
      <c r="Q354" s="20" t="s">
        <v>6904</v>
      </c>
      <c r="R354" s="30">
        <v>0</v>
      </c>
      <c r="Z354" s="34">
        <v>18</v>
      </c>
      <c r="AE354" s="21" t="s">
        <v>6995</v>
      </c>
      <c r="AF354" s="20" t="s">
        <v>6891</v>
      </c>
      <c r="AJ354" s="26" t="str">
        <f t="shared" si="11"/>
        <v xml:space="preserve">|BGCOLOR(#F5F5F5):Perkunu|聖職者&amp;ref(Nation/Sacred.jpg,nolink,25x25,Sacred);|&amp;ref(Nation/C_Gold.jpg,nolink,25x25,Gold);380&amp;ref(Nation/C_Resource.jpg,nolink,25x25,Resource);5&amp;ref(Nation/C_Command.jpg,nolink,25x25,Commander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Leadership);35+|18&amp;ref(Nation/Forest-Survival.jpg,nolink,25x25,Forest Survival);&amp;ref(Nation/Mountain-Survival.jpg,nolink,25x25,Mountain Survival);&amp;ref(Nation/Snow-Move.jpg,nolink,25x25,Snow Move);|
|~|&gt;|&gt;|&gt;|&gt;|&gt;|BGCOLOR(#F5F5F5):レベル1の聖職者。風、緑、星などの魔法技能も持つ|
</v>
      </c>
    </row>
    <row r="355" spans="1:36" x14ac:dyDescent="0.15">
      <c r="A355" t="str">
        <f t="shared" si="12"/>
        <v>-</v>
      </c>
      <c r="B355" t="s">
        <v>2908</v>
      </c>
      <c r="C355" t="s">
        <v>7004</v>
      </c>
      <c r="D355" t="s">
        <v>6876</v>
      </c>
      <c r="E355" t="s">
        <v>6979</v>
      </c>
      <c r="F355">
        <v>45</v>
      </c>
      <c r="G355">
        <v>8</v>
      </c>
      <c r="H355">
        <v>1</v>
      </c>
      <c r="I355" t="s">
        <v>6996</v>
      </c>
      <c r="L355" t="s">
        <v>6876</v>
      </c>
      <c r="N355" t="s">
        <v>6997</v>
      </c>
      <c r="O355" s="24">
        <v>2</v>
      </c>
      <c r="P355" s="20">
        <v>40</v>
      </c>
      <c r="Q355" s="21">
        <v>0</v>
      </c>
      <c r="R355" s="30">
        <v>0</v>
      </c>
      <c r="Z355" s="34">
        <v>16</v>
      </c>
      <c r="AA355" s="21">
        <v>40</v>
      </c>
      <c r="AE355" s="21" t="s">
        <v>6995</v>
      </c>
      <c r="AF355" s="20" t="s">
        <v>6891</v>
      </c>
      <c r="AJ355" s="26" t="str">
        <f t="shared" si="11"/>
        <v xml:space="preserve">|BGCOLOR(#F5F5F5):Rusian Chieftain|指揮官|&amp;ref(Nation/C_Gold.jpg,nolink,25x25,Gold);45&amp;ref(Nation/C_Resource.jpg,nolink,25x25,Resource);8&amp;ref(Nation/C_Command.jpg,nolink,25x25,Commander Point);1|&amp;ref(Nation/R_Foreign.jpg,nolink,25x25,Non-Fort Land);||&amp;ref(Nation/Squad.jpg,nolink,25x25,Squad);2&amp;ref(Nation/LivingLead.jpg,nolink,25x25,Leadership);40|16&amp;ref(Nation/Stealthy.jpg,nolink,25x25,Stealthy (40));&amp;ref(Nation/Forest-Survival.jpg,nolink,25x25,Forest Survival);&amp;ref(Nation/Mountain-Survival.jpg,nolink,25x25,Mountain Survival);&amp;ref(Nation/Snow-Move.jpg,nolink,25x25,Snow Move);|
|~|&gt;|&gt;|&gt;|&gt;|&gt;|BGCOLOR(#F5F5F5):隠密行動可能な指揮官。狂戦士のため負傷すると特攻する|
</v>
      </c>
    </row>
    <row r="356" spans="1:36" x14ac:dyDescent="0.15">
      <c r="A356" t="str">
        <f t="shared" si="12"/>
        <v>-</v>
      </c>
      <c r="B356" t="s">
        <v>2908</v>
      </c>
      <c r="C356" t="s">
        <v>7004</v>
      </c>
      <c r="D356" t="s">
        <v>6876</v>
      </c>
      <c r="E356" t="s">
        <v>7001</v>
      </c>
      <c r="F356">
        <v>235</v>
      </c>
      <c r="G356">
        <v>2</v>
      </c>
      <c r="H356">
        <v>2</v>
      </c>
      <c r="I356" t="s">
        <v>6999</v>
      </c>
      <c r="J356" t="s">
        <v>6879</v>
      </c>
      <c r="K356" t="s">
        <v>6972</v>
      </c>
      <c r="L356" t="s">
        <v>6889</v>
      </c>
      <c r="M356" t="s">
        <v>6880</v>
      </c>
      <c r="N356" t="s">
        <v>7002</v>
      </c>
      <c r="O356" s="24">
        <v>1</v>
      </c>
      <c r="P356" s="20">
        <v>10</v>
      </c>
      <c r="Q356" s="20" t="s">
        <v>6897</v>
      </c>
      <c r="R356" s="30">
        <v>0</v>
      </c>
      <c r="Z356" s="34">
        <v>16</v>
      </c>
      <c r="AE356" s="21" t="s">
        <v>6995</v>
      </c>
      <c r="AF356" s="20" t="s">
        <v>7003</v>
      </c>
      <c r="AJ356" s="26" t="str">
        <f t="shared" si="11"/>
        <v xml:space="preserve">|BGCOLOR(#F5F5F5):Thunder Priest|聖職者&amp;ref(Nation/Sacred.jpg,nolink,25x25,Sacred);|&amp;ref(Nation/C_Gold.jpg,nolink,25x25,Gold);235&amp;ref(Nation/C_Resource.jpg,nolink,25x25,Resource);2&amp;ref(Nation/C_Command.jpg,nolink,25x25,Commander Point);2|&amp;ref(Nation/R_Forest.jpg,nolink,25x25,Any Forest);|&amp;ref(Spell/P_Research.jpg,nolink,25x25,Lab Needed);&amp;ref(Spell/P_Holy.jpg,nolink,25x25,Temple Needed);|&amp;ref(Nation/Squad.jpg,nolink,25x25,Squad);1&amp;ref(Nation/LivingLead.jpg,nolink,25x25,Leadership);10&amp;ref(Nation/MagicLead.jpg,nolink,25x25,Magic Leadership);20+|16&amp;ref(Nation/Forest-Survival.jpg,nolink,25x25,Forest Survival);&amp;ref(Nation/Mountain-Survival.jpg,nolink,25x25,Mountain Survival);&amp;ref(Nation/Snow-Move.jpg,nolink,25x25,Snow Move);|
|~|&gt;|&gt;|&gt;|&gt;|&gt;|BGCOLOR(#F5F5F5):レベル1の聖職者。風や緑などの魔法技能も持つ|
</v>
      </c>
    </row>
    <row r="357" spans="1:36" x14ac:dyDescent="0.15">
      <c r="A357" t="str">
        <f t="shared" si="12"/>
        <v>EA Rus 指揮官 E</v>
      </c>
      <c r="B357" t="s">
        <v>2908</v>
      </c>
      <c r="C357" t="s">
        <v>7004</v>
      </c>
      <c r="D357" t="s">
        <v>6876</v>
      </c>
      <c r="E357" t="s">
        <v>6998</v>
      </c>
      <c r="F357">
        <v>90</v>
      </c>
      <c r="G357">
        <v>10</v>
      </c>
      <c r="H357">
        <v>1</v>
      </c>
      <c r="I357" t="s">
        <v>6999</v>
      </c>
      <c r="L357" t="s">
        <v>6876</v>
      </c>
      <c r="N357" t="s">
        <v>7000</v>
      </c>
      <c r="O357" s="24">
        <v>3</v>
      </c>
      <c r="P357" s="20">
        <v>80</v>
      </c>
      <c r="Q357" s="21">
        <v>0</v>
      </c>
      <c r="R357" s="30">
        <v>0</v>
      </c>
      <c r="Z357" s="34">
        <v>16</v>
      </c>
      <c r="AA357" s="21">
        <v>40</v>
      </c>
      <c r="AE357" s="21" t="s">
        <v>6978</v>
      </c>
      <c r="AF357" s="20" t="s">
        <v>6891</v>
      </c>
      <c r="AJ357" s="26" t="str">
        <f t="shared" si="11"/>
        <v xml:space="preserve">|BGCOLOR(#F5F5F5):Chud Chieftain|指揮官|&amp;ref(Nation/C_Gold.jpg,nolink,25x25,Gold);90&amp;ref(Nation/C_Resource.jpg,nolink,25x25,Resource);10&amp;ref(Nation/C_Command.jpg,nolink,25x25,Commander Point);1|&amp;ref(Nation/R_Forest.jpg,nolink,25x25,Any Forest);||&amp;ref(Nation/Squad.jpg,nolink,25x25,Squad);3&amp;ref(Nation/LivingLead.jpg,nolink,25x25,Leadership);80|16&amp;ref(Nation/Stealthy.jpg,nolink,25x25,Stealthy (40));&amp;ref(Nation/Forest-Survival.jpg,nolink,25x25,Forest Survival);&amp;ref(Nation/Mountain-Survival.jpg,nolink,25x25,Mountain Survival);&amp;ref(Nation/Snow-Move.jpg,nolink,25x25,Snow Move);|
|~|&gt;|&gt;|&gt;|&gt;|&gt;|BGCOLOR(#F5F5F5):隠密行動可能な上位指揮官。やはり気が短い|
</v>
      </c>
    </row>
    <row r="358" spans="1:36" x14ac:dyDescent="0.15">
      <c r="A358" t="str">
        <f t="shared" si="12"/>
        <v>EA Rus 兵士 S</v>
      </c>
      <c r="B358" t="s">
        <v>2908</v>
      </c>
      <c r="C358" t="s">
        <v>7004</v>
      </c>
      <c r="D358" t="s">
        <v>6913</v>
      </c>
      <c r="E358" t="s">
        <v>7005</v>
      </c>
      <c r="F358">
        <v>10</v>
      </c>
      <c r="G358">
        <v>6</v>
      </c>
      <c r="H358">
        <v>4</v>
      </c>
      <c r="I358" t="s">
        <v>6980</v>
      </c>
      <c r="L358" t="s">
        <v>7006</v>
      </c>
      <c r="N358" t="s">
        <v>7007</v>
      </c>
      <c r="P358" s="20">
        <v>1</v>
      </c>
      <c r="X358">
        <v>1</v>
      </c>
      <c r="Z358" s="34">
        <v>14</v>
      </c>
      <c r="AA358" s="21">
        <v>40</v>
      </c>
      <c r="AE358" s="20" t="s">
        <v>6978</v>
      </c>
      <c r="AF358" s="20" t="s">
        <v>6887</v>
      </c>
      <c r="AJ358" s="26" t="str">
        <f t="shared" si="11"/>
        <v xml:space="preserve">|BGCOLOR(#F5F5F5):Rusian Hunter|射手|&amp;ref(Nation/C_Gold.jpg,nolink,25x25,Gold);10&amp;ref(Nation/C_Resource.jpg,nolink,25x25,Resource);6&amp;ref(Nation/C_Recruitment.jpg,nolink,25x25,Recruitment Point);4|&amp;ref(Nation/R_Fort.jpg,nolink,25x25,Land Fortress);&amp;ref(Nation/R_Foreign.jpg,nolink,25x25,Non-Fort Land);||&amp;ref(Nation/LivingLead.jpg,nolink,25x25,Living);&amp;ref(Nation/Undisciplined.jpg,nolink,25x25,Undisciplined);|14&amp;ref(Nation/Stealthy.jpg,nolink,25x25,Stealthy (40));&amp;ref(Nation/Forest-Survival.jpg,nolink,25x25,Forest Survival);&amp;ref(Nation/Mountain-Survival.jpg,nolink,25x25,Mountain Survival);&amp;ref(Nation/Snow-Move.jpg,nolink,25x25,Snow Move);|
|~|&gt;|&gt;|&gt;|&gt;|&gt;|BGCOLOR(#F5F5F5):精度の高い弓兵。命令は聞いてくれない|
</v>
      </c>
    </row>
    <row r="359" spans="1:36" x14ac:dyDescent="0.15">
      <c r="A359" t="str">
        <f t="shared" si="12"/>
        <v>-</v>
      </c>
      <c r="B359" t="s">
        <v>2908</v>
      </c>
      <c r="C359" t="s">
        <v>7004</v>
      </c>
      <c r="D359" t="s">
        <v>6913</v>
      </c>
      <c r="E359" t="s">
        <v>7008</v>
      </c>
      <c r="F359">
        <v>10</v>
      </c>
      <c r="G359">
        <v>12</v>
      </c>
      <c r="H359">
        <v>9</v>
      </c>
      <c r="I359" t="s">
        <v>6878</v>
      </c>
      <c r="L359" t="s">
        <v>6914</v>
      </c>
      <c r="N359" t="s">
        <v>7009</v>
      </c>
      <c r="P359" s="20">
        <v>1</v>
      </c>
      <c r="Z359" s="34">
        <v>12</v>
      </c>
      <c r="AF359" s="20" t="s">
        <v>6887</v>
      </c>
      <c r="AJ359" s="26" t="str">
        <f t="shared" si="11"/>
        <v xml:space="preserve">|BGCOLOR(#F5F5F5):Rusian Warrior|歩兵|&amp;ref(Nation/C_Gold.jpg,nolink,25x25,Gold);10&amp;ref(Nation/C_Resource.jpg,nolink,25x25,Resource);12&amp;ref(Nation/C_Recruitment.jpg,nolink,25x25,Recruitment Point);9|&amp;ref(Nation/R_Fort.jpg,nolink,25x25,Land Fortress);||&amp;ref(Nation/LivingLead.jpg,nolink,25x25,Living);|12&amp;ref(Nation/Snow-Move.jpg,nolink,25x25,Snow Move);|
|~|&gt;|&gt;|&gt;|&gt;|&gt;|BGCOLOR(#F5F5F5):槍と盾を持つ歩兵。要塞の兵は統制が取れ装備も良い|
</v>
      </c>
    </row>
    <row r="360" spans="1:36" x14ac:dyDescent="0.15">
      <c r="A360" t="str">
        <f t="shared" si="12"/>
        <v>-</v>
      </c>
      <c r="B360" t="s">
        <v>2908</v>
      </c>
      <c r="C360" t="s">
        <v>7004</v>
      </c>
      <c r="D360" t="s">
        <v>6913</v>
      </c>
      <c r="E360" t="s">
        <v>7008</v>
      </c>
      <c r="F360">
        <v>10</v>
      </c>
      <c r="G360">
        <v>12</v>
      </c>
      <c r="H360">
        <v>9</v>
      </c>
      <c r="I360" t="s">
        <v>6878</v>
      </c>
      <c r="L360" t="s">
        <v>6914</v>
      </c>
      <c r="N360" t="s">
        <v>7010</v>
      </c>
      <c r="P360" s="20">
        <v>1</v>
      </c>
      <c r="Z360" s="34">
        <v>12</v>
      </c>
      <c r="AF360" s="20" t="s">
        <v>6887</v>
      </c>
      <c r="AJ360" s="26" t="str">
        <f t="shared" si="11"/>
        <v xml:space="preserve">|BGCOLOR(#F5F5F5):Rusian Warrior|歩兵|&amp;ref(Nation/C_Gold.jpg,nolink,25x25,Gold);10&amp;ref(Nation/C_Resource.jpg,nolink,25x25,Resource);12&amp;ref(Nation/C_Recruitment.jpg,nolink,25x25,Recruitment Point);9|&amp;ref(Nation/R_Fort.jpg,nolink,25x25,Land Fortress);||&amp;ref(Nation/LivingLead.jpg,nolink,25x25,Living);|12&amp;ref(Nation/Snow-Move.jpg,nolink,25x25,Snow Move);|
|~|&gt;|&gt;|&gt;|&gt;|&gt;|BGCOLOR(#F5F5F5):斧と盾を持つ歩兵。迎撃されやすいが攻撃力は優秀|
</v>
      </c>
    </row>
    <row r="361" spans="1:36" x14ac:dyDescent="0.15">
      <c r="A361" t="str">
        <f t="shared" si="12"/>
        <v>-</v>
      </c>
      <c r="B361" t="s">
        <v>2908</v>
      </c>
      <c r="C361" t="s">
        <v>7004</v>
      </c>
      <c r="D361" t="s">
        <v>6913</v>
      </c>
      <c r="E361" t="s">
        <v>7011</v>
      </c>
      <c r="F361">
        <v>20</v>
      </c>
      <c r="G361">
        <v>12</v>
      </c>
      <c r="H361">
        <v>13</v>
      </c>
      <c r="I361" t="s">
        <v>6878</v>
      </c>
      <c r="L361" t="s">
        <v>6914</v>
      </c>
      <c r="N361" t="s">
        <v>7012</v>
      </c>
      <c r="P361" s="20">
        <v>1</v>
      </c>
      <c r="Z361" s="34">
        <v>14</v>
      </c>
      <c r="AF361" s="20" t="s">
        <v>6891</v>
      </c>
      <c r="AJ361" s="26" t="str">
        <f t="shared" si="11"/>
        <v xml:space="preserve">|BGCOLOR(#F5F5F5):Chud Warrior|歩兵|&amp;ref(Nation/C_Gold.jpg,nolink,25x25,Gold);20&amp;ref(Nation/C_Resource.jpg,nolink,25x25,Resource);12&amp;ref(Nation/C_Recruitment.jpg,nolink,25x25,Recruitment Point);13|&amp;ref(Nation/R_Fort.jpg,nolink,25x25,Land Fortress);||&amp;ref(Nation/LivingLead.jpg,nolink,25x25,Living);|14&amp;ref(Nation/Snow-Move.jpg,nolink,25x25,Snow Move);|
|~|&gt;|&gt;|&gt;|&gt;|&gt;|BGCOLOR(#F5F5F5):槍と盾を持つ歩兵。人間よりも身体能力が高い|
</v>
      </c>
    </row>
    <row r="362" spans="1:36" x14ac:dyDescent="0.15">
      <c r="A362" t="str">
        <f t="shared" si="12"/>
        <v>-</v>
      </c>
      <c r="B362" t="s">
        <v>2908</v>
      </c>
      <c r="C362" t="s">
        <v>7004</v>
      </c>
      <c r="D362" t="s">
        <v>6913</v>
      </c>
      <c r="E362" t="s">
        <v>7013</v>
      </c>
      <c r="F362">
        <v>35</v>
      </c>
      <c r="G362">
        <v>13</v>
      </c>
      <c r="H362">
        <v>28</v>
      </c>
      <c r="I362" t="s">
        <v>6878</v>
      </c>
      <c r="L362" t="s">
        <v>6914</v>
      </c>
      <c r="N362" t="s">
        <v>7014</v>
      </c>
      <c r="P362" s="20">
        <v>1</v>
      </c>
      <c r="Z362" s="34">
        <v>14</v>
      </c>
      <c r="AF362" s="20" t="s">
        <v>6887</v>
      </c>
      <c r="AJ362" s="26" t="str">
        <f t="shared" si="11"/>
        <v xml:space="preserve">|BGCOLOR(#F5F5F5):Chud Berserker|歩兵|&amp;ref(Nation/C_Gold.jpg,nolink,25x25,Gold);35&amp;ref(Nation/C_Resource.jpg,nolink,25x25,Resource);13&amp;ref(Nation/C_Recruitment.jpg,nolink,25x25,Recruitment Point);28|&amp;ref(Nation/R_Fort.jpg,nolink,25x25,Land Fortress);||&amp;ref(Nation/LivingLead.jpg,nolink,25x25,Living);|14&amp;ref(Nation/Snow-Move.jpg,nolink,25x25,Snow Move);|
|~|&gt;|&gt;|&gt;|&gt;|&gt;|BGCOLOR(#F5F5F5):長剣と斧を持つ狂戦士。要塞のみの兵には珍しい性質|
</v>
      </c>
    </row>
    <row r="363" spans="1:36" x14ac:dyDescent="0.15">
      <c r="A363" t="str">
        <f t="shared" si="12"/>
        <v>-</v>
      </c>
      <c r="B363" t="s">
        <v>2908</v>
      </c>
      <c r="C363" t="s">
        <v>7004</v>
      </c>
      <c r="D363" t="s">
        <v>6913</v>
      </c>
      <c r="E363" t="s">
        <v>7015</v>
      </c>
      <c r="F363">
        <v>25</v>
      </c>
      <c r="G363">
        <v>7</v>
      </c>
      <c r="H363">
        <v>9</v>
      </c>
      <c r="I363" t="s">
        <v>7016</v>
      </c>
      <c r="L363" t="s">
        <v>6914</v>
      </c>
      <c r="N363" t="s">
        <v>7017</v>
      </c>
      <c r="P363" s="20">
        <v>1</v>
      </c>
      <c r="X363">
        <v>1</v>
      </c>
      <c r="Z363" s="34">
        <v>14</v>
      </c>
      <c r="AA363" s="21">
        <v>40</v>
      </c>
      <c r="AE363" s="21" t="s">
        <v>6978</v>
      </c>
      <c r="AF363" s="20" t="s">
        <v>6891</v>
      </c>
      <c r="AJ363" s="26" t="str">
        <f t="shared" si="11"/>
        <v xml:space="preserve">|BGCOLOR(#F5F5F5):Chud Hunter|歩兵|&amp;ref(Nation/C_Gold.jpg,nolink,25x25,Gold);25&amp;ref(Nation/C_Resource.jpg,nolink,25x25,Resource);7&amp;ref(Nation/C_Recruitment.jpg,nolink,25x25,Recruitment Point);9|&amp;ref(Nation/R_Capital.jpg,nolink,25x25,National Capital);&amp;ref(Nation/R_Forest.jpg,nolink,25x25,Any Forest);||&amp;ref(Nation/LivingLead.jpg,nolink,25x25,Living);&amp;ref(Nation/Undisciplined.jpg,nolink,25x25,Undisciplined);|14&amp;ref(Nation/Stealthy.jpg,nolink,25x25,Stealthy (40));&amp;ref(Nation/Forest-Survival.jpg,nolink,25x25,Forest Survival);&amp;ref(Nation/Mountain-Survival.jpg,nolink,25x25,Mountain Survival);&amp;ref(Nation/Snow-Move.jpg,nolink,25x25,Snow Move);|
|~|&gt;|&gt;|&gt;|&gt;|&gt;|BGCOLOR(#F5F5F5):槍と投槍を持つ歩兵。統制不能だが狂戦士で能力は高い|
</v>
      </c>
    </row>
    <row r="364" spans="1:36" x14ac:dyDescent="0.15">
      <c r="A364" t="str">
        <f t="shared" si="12"/>
        <v>-</v>
      </c>
      <c r="B364" t="s">
        <v>2908</v>
      </c>
      <c r="C364" t="s">
        <v>7004</v>
      </c>
      <c r="D364" t="s">
        <v>6913</v>
      </c>
      <c r="E364" t="s">
        <v>7018</v>
      </c>
      <c r="F364">
        <v>65</v>
      </c>
      <c r="G364">
        <v>5</v>
      </c>
      <c r="H364">
        <v>33</v>
      </c>
      <c r="I364" t="s">
        <v>6907</v>
      </c>
      <c r="K364" t="s">
        <v>6985</v>
      </c>
      <c r="L364" t="s">
        <v>6914</v>
      </c>
      <c r="M364" t="s">
        <v>6880</v>
      </c>
      <c r="N364" t="s">
        <v>7019</v>
      </c>
      <c r="P364" s="20">
        <v>1</v>
      </c>
      <c r="Z364" s="34">
        <v>16</v>
      </c>
      <c r="AE364" s="21" t="s">
        <v>6978</v>
      </c>
      <c r="AF364" s="20" t="s">
        <v>6891</v>
      </c>
      <c r="AJ364" s="26" t="str">
        <f t="shared" si="11"/>
        <v xml:space="preserve">|BGCOLOR(#F5F5F5):Chud Skinshifter|歩兵&amp;ref(Nation/Sacred.jpg,nolink,25x25,Sacred);|&amp;ref(Nation/C_Gold.jpg,nolink,25x25,Gold);65&amp;ref(Nation/C_Resource.jpg,nolink,25x25,Resource);5&amp;ref(Nation/C_Recruitment.jpg,nolink,25x25,Recruitment Point);33|&amp;ref(Nation/R_Capital.jpg,nolink,25x25,National Capital);|&amp;ref(Spell/P_Holy.jpg,nolink,25x25,Temple Needed);|&amp;ref(Nation/LivingLead.jpg,nolink,25x25,Living);|16&amp;ref(Nation/Forest-Survival.jpg,nolink,25x25,Forest Survival);&amp;ref(Nation/Mountain-Survival.jpg,nolink,25x25,Mountain Survival);&amp;ref(Nation/Snow-Move.jpg,nolink,25x25,Snow Move);|
|~|&gt;|&gt;|&gt;|&gt;|&gt;|BGCOLOR(#F5F5F5):戦斧を持つ軽歩兵。倒されると熊に変身して戦い続ける|
</v>
      </c>
    </row>
    <row r="365" spans="1:36" x14ac:dyDescent="0.15">
      <c r="A365" t="str">
        <f t="shared" si="12"/>
        <v>EA Rus 兵士 E</v>
      </c>
      <c r="B365" t="s">
        <v>2908</v>
      </c>
      <c r="C365" t="s">
        <v>7004</v>
      </c>
      <c r="D365" t="s">
        <v>6913</v>
      </c>
      <c r="E365" t="s">
        <v>7020</v>
      </c>
      <c r="F365">
        <v>18</v>
      </c>
      <c r="G365">
        <v>4</v>
      </c>
      <c r="H365">
        <v>13</v>
      </c>
      <c r="I365" t="s">
        <v>6999</v>
      </c>
      <c r="L365" t="s">
        <v>6914</v>
      </c>
      <c r="N365" t="s">
        <v>7021</v>
      </c>
      <c r="P365" s="20">
        <v>1</v>
      </c>
      <c r="X365">
        <v>1</v>
      </c>
      <c r="Z365" s="34">
        <v>14</v>
      </c>
      <c r="AA365" s="21">
        <v>40</v>
      </c>
      <c r="AE365" s="21" t="s">
        <v>6978</v>
      </c>
      <c r="AF365" s="20" t="s">
        <v>6891</v>
      </c>
      <c r="AJ365" s="26" t="str">
        <f t="shared" si="11"/>
        <v xml:space="preserve">|BGCOLOR(#F5F5F5):Bear Warrior|歩兵|&amp;ref(Nation/C_Gold.jpg,nolink,25x25,Gold);18&amp;ref(Nation/C_Resource.jpg,nolink,25x25,Resource);4&amp;ref(Nation/C_Recruitment.jpg,nolink,25x25,Recruitment Point);13|&amp;ref(Nation/R_Forest.jpg,nolink,25x25,Any Forest);||&amp;ref(Nation/LivingLead.jpg,nolink,25x25,Living);&amp;ref(Nation/Undisciplined.jpg,nolink,25x25,Undisciplined);|14&amp;ref(Nation/Stealthy.jpg,nolink,25x25,Stealthy (40));&amp;ref(Nation/Forest-Survival.jpg,nolink,25x25,Forest Survival);&amp;ref(Nation/Mountain-Survival.jpg,nolink,25x25,Mountain Survival);&amp;ref(Nation/Snow-Move.jpg,nolink,25x25,Snow Move);|
|~|&gt;|&gt;|&gt;|&gt;|&gt;|BGCOLOR(#F5F5F5):斧二つを持つ軽装狂戦士。非常に攻撃的な性能を持つ|
</v>
      </c>
    </row>
    <row r="366" spans="1:36" x14ac:dyDescent="0.15">
      <c r="A366" t="str">
        <f t="shared" si="12"/>
        <v>EA Kailasa 指揮官 S</v>
      </c>
      <c r="B366" t="s">
        <v>2908</v>
      </c>
      <c r="C366" t="s">
        <v>7176</v>
      </c>
      <c r="D366" t="s">
        <v>7145</v>
      </c>
      <c r="E366" t="s">
        <v>7146</v>
      </c>
      <c r="F366">
        <v>20</v>
      </c>
      <c r="G366">
        <v>1</v>
      </c>
      <c r="H366">
        <v>1</v>
      </c>
      <c r="I366" t="s">
        <v>7147</v>
      </c>
      <c r="L366" t="s">
        <v>7148</v>
      </c>
      <c r="N366" t="s">
        <v>7149</v>
      </c>
      <c r="O366" s="24">
        <v>0</v>
      </c>
      <c r="P366" s="20">
        <v>0</v>
      </c>
      <c r="Q366" s="21">
        <v>0</v>
      </c>
      <c r="R366" s="30">
        <v>0</v>
      </c>
      <c r="Z366" s="34">
        <v>16</v>
      </c>
      <c r="AA366" s="21">
        <v>60</v>
      </c>
      <c r="AE366" s="20" t="s">
        <v>7150</v>
      </c>
      <c r="AJ366" s="26" t="str">
        <f t="shared" si="11"/>
        <v xml:space="preserve">|BGCOLOR(#F5F5F5):Markata Scout|斥候|&amp;ref(Nation/C_Gold.jpg,nolink,25x25,Gold);20&amp;ref(Nation/C_Resource.jpg,nolink,25x25,Resource);1&amp;ref(Nation/C_Command.jpg,nolink,25x25,Commander Point);1|&amp;ref(Nation/R_Fort.jpg,nolink,25x25,Land Fortress);|||16&amp;ref(Nation/Stealthy.jpg,nolink,25x25,Stealthy (60));&amp;ref(Nation/Forest-Survival.jpg,nolink,25x25,Forest Survival);&amp;ref(Nation/Mountain-Survival.jpg,nolink,25x25,Mountain Survival);|
|~|&gt;|&gt;|&gt;|&gt;|&gt;|BGCOLOR(#F5F5F5):安価で隠れるのも上手い斥候。移動も早め|
</v>
      </c>
    </row>
    <row r="367" spans="1:36" x14ac:dyDescent="0.15">
      <c r="A367" t="str">
        <f t="shared" si="12"/>
        <v>-</v>
      </c>
      <c r="B367" t="s">
        <v>2908</v>
      </c>
      <c r="C367" t="s">
        <v>7176</v>
      </c>
      <c r="D367" t="s">
        <v>7145</v>
      </c>
      <c r="E367" t="s">
        <v>7151</v>
      </c>
      <c r="F367">
        <v>40</v>
      </c>
      <c r="G367">
        <v>8</v>
      </c>
      <c r="H367">
        <v>1</v>
      </c>
      <c r="I367" t="s">
        <v>7152</v>
      </c>
      <c r="L367" t="s">
        <v>7145</v>
      </c>
      <c r="N367" t="s">
        <v>7153</v>
      </c>
      <c r="O367" s="24">
        <v>2</v>
      </c>
      <c r="P367" s="20">
        <v>40</v>
      </c>
      <c r="Q367" s="21">
        <v>0</v>
      </c>
      <c r="R367" s="30">
        <v>0</v>
      </c>
      <c r="Z367" s="34">
        <v>16</v>
      </c>
      <c r="AA367" s="20">
        <v>40</v>
      </c>
      <c r="AE367" s="20" t="s">
        <v>7154</v>
      </c>
      <c r="AJ367" s="26" t="str">
        <f t="shared" si="11"/>
        <v xml:space="preserve">|BGCOLOR(#F5F5F5):Atavi Chieftain|指揮官|&amp;ref(Nation/C_Gold.jpg,nolink,25x25,Gold);40&amp;ref(Nation/C_Resource.jpg,nolink,25x25,Resource);8&amp;ref(Nation/C_Command.jpg,nolink,25x25,Commander Point);1|&amp;ref(Nation/R_Fort.jpg,nolink,25x25,Land Fortress);&amp;ref(Nation/R_Forest.jpg,nolink,25x25,Any Forest);||&amp;ref(Nation/Squad.jpg,nolink,25x25,Squad);2&amp;ref(Nation/LivingLead.jpg,nolink,25x25,Leadership);40|16&amp;ref(Nation/Stealthy.jpg,nolink,25x25,Stealthy (40));&amp;ref(Nation/Forest-Survival.jpg,nolink,25x25,Forest Survival);|
|~|&gt;|&gt;|&gt;|&gt;|&gt;|BGCOLOR(#F5F5F5):隠密行動可能な指揮官。鎧がなく脆い|
</v>
      </c>
    </row>
    <row r="368" spans="1:36" x14ac:dyDescent="0.15">
      <c r="A368" t="str">
        <f t="shared" si="12"/>
        <v>-</v>
      </c>
      <c r="B368" t="s">
        <v>2908</v>
      </c>
      <c r="C368" t="s">
        <v>7176</v>
      </c>
      <c r="D368" t="s">
        <v>7145</v>
      </c>
      <c r="E368" t="s">
        <v>7155</v>
      </c>
      <c r="F368">
        <v>75</v>
      </c>
      <c r="G368">
        <v>20</v>
      </c>
      <c r="H368">
        <v>1</v>
      </c>
      <c r="I368" t="s">
        <v>7147</v>
      </c>
      <c r="L368" t="s">
        <v>7145</v>
      </c>
      <c r="N368" t="s">
        <v>7156</v>
      </c>
      <c r="O368" s="24">
        <v>3</v>
      </c>
      <c r="P368" s="20">
        <v>80</v>
      </c>
      <c r="Q368" s="21">
        <v>0</v>
      </c>
      <c r="R368" s="30">
        <v>0</v>
      </c>
      <c r="Z368" s="34">
        <v>12</v>
      </c>
      <c r="AE368" s="20" t="s">
        <v>7157</v>
      </c>
      <c r="AJ368" s="26" t="str">
        <f t="shared" si="11"/>
        <v xml:space="preserve">|BGCOLOR(#F5F5F5):Bandar Commander|指揮官|&amp;ref(Nation/C_Gold.jpg,nolink,25x25,Gold);75&amp;ref(Nation/C_Resource.jpg,nolink,25x25,Resource);20&amp;ref(Nation/C_Command.jpg,nolink,25x25,Commander Point);1|&amp;ref(Nation/R_Fort.jpg,nolink,25x25,Land Fortress);||&amp;ref(Nation/Squad.jpg,nolink,25x25,Squad);3&amp;ref(Nation/LivingLead.jpg,nolink,25x25,Leadership);80|12&amp;ref(Nation/Forest-Survival.jpg,nolink,25x25,Forest Survival);|
|~|&gt;|&gt;|&gt;|&gt;|&gt;|BGCOLOR(#F5F5F5):標準的な指揮官。体格も大きく丈夫|
</v>
      </c>
    </row>
    <row r="369" spans="1:36" x14ac:dyDescent="0.15">
      <c r="A369" t="str">
        <f t="shared" si="12"/>
        <v>-</v>
      </c>
      <c r="B369" t="s">
        <v>2908</v>
      </c>
      <c r="C369" t="s">
        <v>7176</v>
      </c>
      <c r="D369" t="s">
        <v>7145</v>
      </c>
      <c r="E369" t="s">
        <v>7158</v>
      </c>
      <c r="F369">
        <v>55</v>
      </c>
      <c r="G369">
        <v>1</v>
      </c>
      <c r="H369">
        <v>2</v>
      </c>
      <c r="I369" t="s">
        <v>7147</v>
      </c>
      <c r="J369" t="s">
        <v>7160</v>
      </c>
      <c r="K369" t="s">
        <v>7162</v>
      </c>
      <c r="L369" t="s">
        <v>7159</v>
      </c>
      <c r="M369" t="s">
        <v>7161</v>
      </c>
      <c r="N369" t="s">
        <v>7163</v>
      </c>
      <c r="O369" s="24">
        <v>1</v>
      </c>
      <c r="P369" s="20">
        <v>10</v>
      </c>
      <c r="Q369" s="20">
        <v>10</v>
      </c>
      <c r="R369" s="30">
        <v>0</v>
      </c>
      <c r="Z369" s="34">
        <v>16</v>
      </c>
      <c r="AE369" s="20" t="s">
        <v>7154</v>
      </c>
      <c r="AJ369" s="26" t="str">
        <f t="shared" si="11"/>
        <v xml:space="preserve">|BGCOLOR(#F5F5F5):Yogi|魔術師&amp;ref(Nation/Sacred.jpg,nolink,25x25,Sacred);|&amp;ref(Nation/C_Gold.jpg,nolink,25x25,Gold);55&amp;ref(Nation/C_Resource.jpg,nolink,25x25,Resource);1&amp;ref(Nation/C_Command.jpg,nolink,25x25,Commander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Leadership);10|16&amp;ref(Nation/Forest-Survival.jpg,nolink,25x25,Forest Survival);|
|~|&gt;|&gt;|&gt;|&gt;|&gt;|BGCOLOR(#F5F5F5):星魔法を持つ。白き猿は経験次第で死後に転生する|
</v>
      </c>
    </row>
    <row r="370" spans="1:36" x14ac:dyDescent="0.15">
      <c r="A370" t="str">
        <f t="shared" si="12"/>
        <v>-</v>
      </c>
      <c r="B370" t="s">
        <v>2908</v>
      </c>
      <c r="C370" t="s">
        <v>7176</v>
      </c>
      <c r="D370" t="s">
        <v>7145</v>
      </c>
      <c r="E370" t="s">
        <v>7164</v>
      </c>
      <c r="F370">
        <v>160</v>
      </c>
      <c r="G370">
        <v>1</v>
      </c>
      <c r="H370">
        <v>2</v>
      </c>
      <c r="I370" t="s">
        <v>7147</v>
      </c>
      <c r="J370" t="s">
        <v>7160</v>
      </c>
      <c r="K370" t="s">
        <v>7165</v>
      </c>
      <c r="L370" t="s">
        <v>7159</v>
      </c>
      <c r="M370" t="s">
        <v>7161</v>
      </c>
      <c r="N370" t="s">
        <v>7166</v>
      </c>
      <c r="O370" s="24">
        <v>1</v>
      </c>
      <c r="P370" s="20">
        <v>10</v>
      </c>
      <c r="Q370" s="20">
        <v>25</v>
      </c>
      <c r="R370" s="30">
        <v>0</v>
      </c>
      <c r="Z370" s="34">
        <v>10</v>
      </c>
      <c r="AE370" s="20" t="s">
        <v>7157</v>
      </c>
      <c r="AJ370" s="26" t="str">
        <f t="shared" si="11"/>
        <v xml:space="preserve">|BGCOLOR(#F5F5F5):Guru|魔術師&amp;ref(Nation/Sacred.jpg,nolink,25x25,Sacred);|&amp;ref(Nation/C_Gold.jpg,nolink,25x25,Gold);160&amp;ref(Nation/C_Resource.jpg,nolink,25x25,Resource);1&amp;ref(Nation/C_Command.jpg,nolink,25x25,Commander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Leadership);25|10&amp;ref(Nation/Forest-Survival.jpg,nolink,25x25,Forest Survival);|
|~|&gt;|&gt;|&gt;|&gt;|&gt;|BGCOLOR(#F5F5F5):星と緑魔法を持つ。戦闘時の移動が極端に遅い|
</v>
      </c>
    </row>
    <row r="371" spans="1:36" x14ac:dyDescent="0.15">
      <c r="A371" t="str">
        <f t="shared" si="12"/>
        <v>-</v>
      </c>
      <c r="B371" t="s">
        <v>2908</v>
      </c>
      <c r="C371" t="s">
        <v>7176</v>
      </c>
      <c r="D371" t="s">
        <v>7145</v>
      </c>
      <c r="E371" t="s">
        <v>7167</v>
      </c>
      <c r="F371">
        <v>105</v>
      </c>
      <c r="G371">
        <v>8</v>
      </c>
      <c r="H371">
        <v>2</v>
      </c>
      <c r="I371" t="s">
        <v>7147</v>
      </c>
      <c r="K371" t="s">
        <v>7162</v>
      </c>
      <c r="L371" t="s">
        <v>7168</v>
      </c>
      <c r="M371" t="s">
        <v>7161</v>
      </c>
      <c r="N371" t="s">
        <v>7169</v>
      </c>
      <c r="O371" s="24">
        <v>3</v>
      </c>
      <c r="P371" s="20">
        <v>80</v>
      </c>
      <c r="Q371" s="20">
        <v>40</v>
      </c>
      <c r="R371" s="30">
        <v>0</v>
      </c>
      <c r="Z371" s="34">
        <v>16</v>
      </c>
      <c r="AJ371" s="26" t="str">
        <f t="shared" si="11"/>
        <v xml:space="preserve">|BGCOLOR(#F5F5F5):Guhyaka General|聖職者&amp;ref(Nation/Sacred.jpg,nolink,25x25,Sacred);|&amp;ref(Nation/C_Gold.jpg,nolink,25x25,Gold);105&amp;ref(Nation/C_Resource.jpg,nolink,25x25,Resource);8&amp;ref(Nation/C_Command.jpg,nolink,25x25,Commander Point);2|&amp;ref(Nation/R_Fort.jpg,nolink,25x25,Land Fortress);|&amp;ref(Spell/P_Holy.jpg,nolink,25x25,Temple Needed);|&amp;ref(Nation/Squad.jpg,nolink,25x25,Squad);3&amp;ref(Nation/LivingLead.jpg,nolink,25x25,Leadership);80&amp;ref(Nation/MagicLead.jpg,nolink,25x25,Magic Leadership);40|16|
|~|&gt;|&gt;|&gt;|&gt;|&gt;|BGCOLOR(#F5F5F5):レベル1の聖職者。魔法生物の指揮枠を持つ|
</v>
      </c>
    </row>
    <row r="372" spans="1:36" x14ac:dyDescent="0.15">
      <c r="A372" t="str">
        <f t="shared" si="12"/>
        <v>-</v>
      </c>
      <c r="B372" t="s">
        <v>2908</v>
      </c>
      <c r="C372" t="s">
        <v>7176</v>
      </c>
      <c r="D372" t="s">
        <v>7145</v>
      </c>
      <c r="E372" t="s">
        <v>7170</v>
      </c>
      <c r="F372">
        <v>345</v>
      </c>
      <c r="G372">
        <v>7</v>
      </c>
      <c r="H372">
        <v>2</v>
      </c>
      <c r="I372" t="s">
        <v>7171</v>
      </c>
      <c r="J372" t="s">
        <v>7160</v>
      </c>
      <c r="K372" t="s">
        <v>7165</v>
      </c>
      <c r="L372" t="s">
        <v>7168</v>
      </c>
      <c r="M372" t="s">
        <v>7161</v>
      </c>
      <c r="N372" t="s">
        <v>7172</v>
      </c>
      <c r="O372" s="24">
        <v>2</v>
      </c>
      <c r="P372" s="20">
        <v>40</v>
      </c>
      <c r="Q372" s="20" t="s">
        <v>7173</v>
      </c>
      <c r="R372" s="30">
        <v>0</v>
      </c>
      <c r="Z372" s="34">
        <v>16</v>
      </c>
      <c r="AJ372" s="26" t="str">
        <f t="shared" si="11"/>
        <v xml:space="preserve">|BGCOLOR(#F5F5F5):Yaksha|聖職者&amp;ref(Nation/Sacred.jpg,nolink,25x25,Sacred);|&amp;ref(Nation/C_Gold.jpg,nolink,25x25,Gold);345&amp;ref(Nation/C_Resource.jpg,nolink,25x25,Resource);7&amp;ref(Nation/C_Command.jpg,nolink,25x25,Commander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Leadership);35+|16|
|~|&gt;|&gt;|&gt;|&gt;|&gt;|BGCOLOR(#F5F5F5):レベル1の聖職者。地と緑の魔法技能を持つ|
</v>
      </c>
    </row>
    <row r="373" spans="1:36" x14ac:dyDescent="0.15">
      <c r="A373" t="str">
        <f t="shared" si="12"/>
        <v>EA Kailasa 指揮官 E</v>
      </c>
      <c r="B373" t="s">
        <v>2908</v>
      </c>
      <c r="C373" t="s">
        <v>7176</v>
      </c>
      <c r="D373" t="s">
        <v>7145</v>
      </c>
      <c r="E373" t="s">
        <v>7174</v>
      </c>
      <c r="F373">
        <v>345</v>
      </c>
      <c r="G373">
        <v>1</v>
      </c>
      <c r="H373">
        <v>2</v>
      </c>
      <c r="I373" t="s">
        <v>7171</v>
      </c>
      <c r="J373" t="s">
        <v>7162</v>
      </c>
      <c r="K373" t="s">
        <v>7162</v>
      </c>
      <c r="L373" t="s">
        <v>7168</v>
      </c>
      <c r="M373" t="s">
        <v>7161</v>
      </c>
      <c r="N373" t="s">
        <v>7175</v>
      </c>
      <c r="O373" s="24">
        <v>2</v>
      </c>
      <c r="P373" s="20">
        <v>40</v>
      </c>
      <c r="Q373" s="20" t="s">
        <v>7173</v>
      </c>
      <c r="R373" s="30">
        <v>0</v>
      </c>
      <c r="Z373" s="34">
        <v>16</v>
      </c>
      <c r="AJ373" s="26" t="str">
        <f t="shared" si="11"/>
        <v xml:space="preserve">|BGCOLOR(#F5F5F5):Yakshini|聖職者&amp;ref(Nation/Sacred.jpg,nolink,25x25,Sacred);|&amp;ref(Nation/C_Gold.jpg,nolink,25x25,Gold);345&amp;ref(Nation/C_Resource.jpg,nolink,25x25,Resource);1&amp;ref(Nation/C_Command.jpg,nolink,25x25,Commander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Leadership);35+|16|
|~|&gt;|&gt;|&gt;|&gt;|&gt;|BGCOLOR(#F5F5F5):レベル1の聖職者。水と緑の魔法技能を持つ|
</v>
      </c>
    </row>
    <row r="374" spans="1:36" x14ac:dyDescent="0.15">
      <c r="A374" t="str">
        <f t="shared" si="12"/>
        <v>EA Kailasa 兵士 S</v>
      </c>
      <c r="B374" t="s">
        <v>2908</v>
      </c>
      <c r="C374" t="s">
        <v>7176</v>
      </c>
      <c r="D374" t="s">
        <v>7178</v>
      </c>
      <c r="E374" t="s">
        <v>7177</v>
      </c>
      <c r="F374">
        <v>5</v>
      </c>
      <c r="G374">
        <v>1</v>
      </c>
      <c r="H374">
        <v>3</v>
      </c>
      <c r="I374" t="s">
        <v>7152</v>
      </c>
      <c r="L374" t="s">
        <v>7179</v>
      </c>
      <c r="N374" t="s">
        <v>7181</v>
      </c>
      <c r="P374" s="20">
        <v>1</v>
      </c>
      <c r="W374">
        <v>1</v>
      </c>
      <c r="X374">
        <v>1</v>
      </c>
      <c r="Z374" s="34">
        <v>14</v>
      </c>
      <c r="AE374" s="21" t="s">
        <v>7157</v>
      </c>
      <c r="AJ374" s="26" t="str">
        <f t="shared" si="11"/>
        <v xml:space="preserve">|BGCOLOR(#F5F5F5):Markata|歩兵|&amp;ref(Nation/C_Gold.jpg,nolink,25x25,Gold);5&amp;ref(Nation/C_Resource.jpg,nolink,25x25,Resource);1&amp;ref(Nation/C_Recruitment.jpg,nolink,25x25,Recruitment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|~|&gt;|&gt;|&gt;|&gt;|&gt;|BGCOLOR(#F5F5F5):棍棒と小石を持つ小猿。感動的に弱いが数で敵を煩わせる|
</v>
      </c>
    </row>
    <row r="375" spans="1:36" x14ac:dyDescent="0.15">
      <c r="A375" t="str">
        <f t="shared" si="12"/>
        <v>-</v>
      </c>
      <c r="B375" t="s">
        <v>2908</v>
      </c>
      <c r="C375" t="s">
        <v>7176</v>
      </c>
      <c r="D375" t="s">
        <v>7178</v>
      </c>
      <c r="E375" t="s">
        <v>7180</v>
      </c>
      <c r="F375">
        <v>5</v>
      </c>
      <c r="G375">
        <v>2</v>
      </c>
      <c r="H375">
        <v>3</v>
      </c>
      <c r="I375" t="s">
        <v>7152</v>
      </c>
      <c r="L375" t="s">
        <v>7182</v>
      </c>
      <c r="N375" t="s">
        <v>7183</v>
      </c>
      <c r="P375" s="20">
        <v>1</v>
      </c>
      <c r="W375">
        <v>1</v>
      </c>
      <c r="X375">
        <v>1</v>
      </c>
      <c r="Z375" s="34">
        <v>14</v>
      </c>
      <c r="AE375" s="21" t="s">
        <v>7157</v>
      </c>
      <c r="AJ375" s="26" t="str">
        <f t="shared" si="11"/>
        <v xml:space="preserve">|BGCOLOR(#F5F5F5):Markata Archer|射手|&amp;ref(Nation/C_Gold.jpg,nolink,25x25,Gold);5&amp;ref(Nation/C_Resource.jpg,nolink,25x25,Resource);2&amp;ref(Nation/C_Recruitment.jpg,nolink,25x25,Recruitment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|~|&gt;|&gt;|&gt;|&gt;|&gt;|BGCOLOR(#F5F5F5):小猿の弓兵。狙いは雑で威力も低く標的も決められないが数は出る|
</v>
      </c>
    </row>
    <row r="376" spans="1:36" x14ac:dyDescent="0.15">
      <c r="A376" t="str">
        <f t="shared" si="12"/>
        <v>-</v>
      </c>
      <c r="B376" t="s">
        <v>2908</v>
      </c>
      <c r="C376" t="s">
        <v>7176</v>
      </c>
      <c r="D376" t="s">
        <v>7178</v>
      </c>
      <c r="E376" t="s">
        <v>7184</v>
      </c>
      <c r="F376">
        <v>7</v>
      </c>
      <c r="G376">
        <v>3</v>
      </c>
      <c r="H376">
        <v>3</v>
      </c>
      <c r="I376" t="s">
        <v>7152</v>
      </c>
      <c r="L376" t="s">
        <v>7182</v>
      </c>
      <c r="N376" t="s">
        <v>7185</v>
      </c>
      <c r="P376" s="20">
        <v>1</v>
      </c>
      <c r="W376">
        <v>1</v>
      </c>
      <c r="Z376" s="34">
        <v>14</v>
      </c>
      <c r="AA376" s="21">
        <v>40</v>
      </c>
      <c r="AE376" s="21" t="s">
        <v>7157</v>
      </c>
      <c r="AJ376" s="26" t="str">
        <f t="shared" si="11"/>
        <v xml:space="preserve">|BGCOLOR(#F5F5F5):Atavi Archer|射手|&amp;ref(Nation/C_Gold.jpg,nolink,25x25,Gold);7&amp;ref(Nation/C_Resource.jpg,nolink,25x25,Resource);3&amp;ref(Nation/C_Recruitment.jpg,nolink,25x25,Recruitment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|~|&gt;|&gt;|&gt;|&gt;|&gt;|BGCOLOR(#F5F5F5):森の猿の弓兵。防具はないが隠密行動可能で安価|
</v>
      </c>
    </row>
    <row r="377" spans="1:36" x14ac:dyDescent="0.15">
      <c r="A377" t="str">
        <f t="shared" si="12"/>
        <v>-</v>
      </c>
      <c r="B377" t="s">
        <v>2908</v>
      </c>
      <c r="C377" t="s">
        <v>7176</v>
      </c>
      <c r="D377" t="s">
        <v>7178</v>
      </c>
      <c r="E377" t="s">
        <v>7186</v>
      </c>
      <c r="F377">
        <v>7</v>
      </c>
      <c r="G377">
        <v>3</v>
      </c>
      <c r="H377">
        <v>3</v>
      </c>
      <c r="I377" t="s">
        <v>7152</v>
      </c>
      <c r="L377" t="s">
        <v>7179</v>
      </c>
      <c r="N377" t="s">
        <v>7187</v>
      </c>
      <c r="P377" s="20">
        <v>1</v>
      </c>
      <c r="W377">
        <v>1</v>
      </c>
      <c r="Z377" s="34">
        <v>14</v>
      </c>
      <c r="AA377" s="21">
        <v>40</v>
      </c>
      <c r="AE377" s="20" t="s">
        <v>7157</v>
      </c>
      <c r="AJ377" s="26" t="str">
        <f t="shared" si="11"/>
        <v xml:space="preserve">|BGCOLOR(#F5F5F5):Atavi Infantry|歩兵|&amp;ref(Nation/C_Gold.jpg,nolink,25x25,Gold);7&amp;ref(Nation/C_Resource.jpg,nolink,25x25,Resource);3&amp;ref(Nation/C_Recruitment.jpg,nolink,25x25,Recruitment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|~|&gt;|&gt;|&gt;|&gt;|&gt;|BGCOLOR(#F5F5F5):棍棒、小石、小盾を持つ軽歩兵。鎧がなく脆いが安価|
</v>
      </c>
    </row>
    <row r="378" spans="1:36" x14ac:dyDescent="0.15">
      <c r="A378" t="str">
        <f t="shared" si="12"/>
        <v>-</v>
      </c>
      <c r="B378" t="s">
        <v>2908</v>
      </c>
      <c r="C378" t="s">
        <v>7176</v>
      </c>
      <c r="D378" t="s">
        <v>7178</v>
      </c>
      <c r="E378" t="s">
        <v>7188</v>
      </c>
      <c r="F378">
        <v>16</v>
      </c>
      <c r="G378">
        <v>7</v>
      </c>
      <c r="H378">
        <v>9</v>
      </c>
      <c r="I378" t="s">
        <v>7147</v>
      </c>
      <c r="L378" t="s">
        <v>7182</v>
      </c>
      <c r="N378" t="s">
        <v>7189</v>
      </c>
      <c r="P378" s="20">
        <v>1</v>
      </c>
      <c r="W378">
        <v>1</v>
      </c>
      <c r="Z378" s="34">
        <v>12</v>
      </c>
      <c r="AE378" s="20" t="s">
        <v>7157</v>
      </c>
      <c r="AJ378" s="26" t="str">
        <f t="shared" si="11"/>
        <v xml:space="preserve">|BGCOLOR(#F5F5F5):Light Bander Archer|射手|&amp;ref(Nation/C_Gold.jpg,nolink,25x25,Gold);16&amp;ref(Nation/C_Resource.jpg,nolink,25x25,Resource);7&amp;ref(Nation/C_Recruitment.jpg,nolink,25x25,Recruitment Point);9|&amp;ref(Nation/R_Fort.jpg,nolink,25x25,Land Fortress);||&amp;ref(Nation/LivingLead.jpg,nolink,25x25,Living);&amp;ref(Nation/Animal.jpg,nolink,25x25,Animal);|12&amp;ref(Nation/Forest-Survival.jpg,nolink,25x25,Forest Survival);|
|~|&gt;|&gt;|&gt;|&gt;|&gt;|BGCOLOR(#F5F5F5):長弓を使う大猿の弓兵。狙いは下手だが威力は高い|
</v>
      </c>
    </row>
    <row r="379" spans="1:36" x14ac:dyDescent="0.15">
      <c r="A379" t="str">
        <f t="shared" si="12"/>
        <v>-</v>
      </c>
      <c r="B379" t="s">
        <v>2908</v>
      </c>
      <c r="C379" t="s">
        <v>7176</v>
      </c>
      <c r="D379" t="s">
        <v>7178</v>
      </c>
      <c r="E379" t="s">
        <v>7190</v>
      </c>
      <c r="F379">
        <v>16</v>
      </c>
      <c r="G379">
        <v>4</v>
      </c>
      <c r="H379">
        <v>9</v>
      </c>
      <c r="I379" t="s">
        <v>7147</v>
      </c>
      <c r="L379" t="s">
        <v>7179</v>
      </c>
      <c r="N379" t="s">
        <v>7191</v>
      </c>
      <c r="P379" s="20">
        <v>1</v>
      </c>
      <c r="W379">
        <v>1</v>
      </c>
      <c r="Z379" s="34">
        <v>12</v>
      </c>
      <c r="AE379" s="20" t="s">
        <v>7157</v>
      </c>
      <c r="AJ379" s="26" t="str">
        <f t="shared" si="11"/>
        <v xml:space="preserve">|BGCOLOR(#F5F5F5):Bandar Warrior|歩兵|&amp;ref(Nation/C_Gold.jpg,nolink,25x25,Gold);16&amp;ref(Nation/C_Resource.jpg,nolink,25x25,Resource);4&amp;ref(Nation/C_Recruitment.jpg,nolink,25x25,Recruitment Point);9|&amp;ref(Nation/R_Fort.jpg,nolink,25x25,Land Fortress);||&amp;ref(Nation/LivingLead.jpg,nolink,25x25,Living);&amp;ref(Nation/Animal.jpg,nolink,25x25,Animal);|12&amp;ref(Nation/Forest-Survival.jpg,nolink,25x25,Forest Survival);|
|~|&gt;|&gt;|&gt;|&gt;|&gt;|BGCOLOR(#F5F5F5):棍棒、小石、小盾を持つ軽歩兵。大猿は強靭だが数で押されがち|
</v>
      </c>
    </row>
    <row r="380" spans="1:36" x14ac:dyDescent="0.15">
      <c r="A380" t="str">
        <f t="shared" si="12"/>
        <v>-</v>
      </c>
      <c r="B380" t="s">
        <v>2908</v>
      </c>
      <c r="C380" t="s">
        <v>7176</v>
      </c>
      <c r="D380" t="s">
        <v>7178</v>
      </c>
      <c r="E380" t="s">
        <v>7192</v>
      </c>
      <c r="F380">
        <v>19</v>
      </c>
      <c r="G380">
        <v>17</v>
      </c>
      <c r="H380">
        <v>12</v>
      </c>
      <c r="I380" t="s">
        <v>7147</v>
      </c>
      <c r="L380" t="s">
        <v>7179</v>
      </c>
      <c r="N380" t="s">
        <v>7193</v>
      </c>
      <c r="P380" s="20">
        <v>1</v>
      </c>
      <c r="W380">
        <v>1</v>
      </c>
      <c r="Z380" s="34">
        <v>10</v>
      </c>
      <c r="AE380" s="20" t="s">
        <v>7157</v>
      </c>
      <c r="AJ380" s="26" t="str">
        <f t="shared" si="11"/>
        <v xml:space="preserve">|BGCOLOR(#F5F5F5):Bandar Swordsman|歩兵|&amp;ref(Nation/C_Gold.jpg,nolink,25x25,Gold);19&amp;ref(Nation/C_Resource.jpg,nolink,25x25,Resource);17&amp;ref(Nation/C_Recruitment.jpg,nolink,25x25,Recruitment Point);12|&amp;ref(Nation/R_Fort.jpg,nolink,25x25,Land Fortress);||&amp;ref(Nation/LivingLead.jpg,nolink,25x25,Living);&amp;ref(Nation/Animal.jpg,nolink,25x25,Animal);|10&amp;ref(Nation/Forest-Survival.jpg,nolink,25x25,Forest Survival);|
|~|&gt;|&gt;|&gt;|&gt;|&gt;|BGCOLOR(#F5F5F5):曲刀と小盾を持つ歩兵。高い筋力と良質な武器による一撃は強力|
</v>
      </c>
    </row>
    <row r="381" spans="1:36" x14ac:dyDescent="0.15">
      <c r="A381" t="str">
        <f t="shared" si="12"/>
        <v>-</v>
      </c>
      <c r="B381" t="s">
        <v>2908</v>
      </c>
      <c r="C381" t="s">
        <v>7176</v>
      </c>
      <c r="D381" t="s">
        <v>7178</v>
      </c>
      <c r="E381" t="s">
        <v>7194</v>
      </c>
      <c r="F381">
        <v>27</v>
      </c>
      <c r="G381">
        <v>2</v>
      </c>
      <c r="H381">
        <v>18</v>
      </c>
      <c r="I381" t="s">
        <v>7147</v>
      </c>
      <c r="K381" t="s">
        <v>7160</v>
      </c>
      <c r="L381" t="s">
        <v>7179</v>
      </c>
      <c r="M381" t="s">
        <v>7161</v>
      </c>
      <c r="N381" t="s">
        <v>7195</v>
      </c>
      <c r="Q381" s="21">
        <v>1</v>
      </c>
      <c r="Z381" s="34">
        <v>14</v>
      </c>
      <c r="AJ381" s="26" t="str">
        <f t="shared" si="11"/>
        <v xml:space="preserve">|BGCOLOR(#F5F5F5):Guhyaka|歩兵&amp;ref(Nation/Sacred.jpg,nolink,25x25,Sacred);|&amp;ref(Nation/C_Gold.jpg,nolink,25x25,Gold);27&amp;ref(Nation/C_Resource.jpg,nolink,25x25,Resource);2&amp;ref(Nation/C_Recruitment.jpg,nolink,25x25,Recruitment Point);18|&amp;ref(Nation/R_Fort.jpg,nolink,25x25,Land Fortress);|&amp;ref(Spell/P_Holy.jpg,nolink,25x25,Temple Needed);|&amp;ref(Nation/MagicLead.jpg,nolink,25x25,Magic Being);|14|
|~|&gt;|&gt;|&gt;|&gt;|&gt;|BGCOLOR(#F5F5F5):槍を持つ軽歩兵。接近戦には強いが射撃を浴びると脆い|
</v>
      </c>
    </row>
    <row r="382" spans="1:36" x14ac:dyDescent="0.15">
      <c r="A382" t="str">
        <f t="shared" si="12"/>
        <v>-</v>
      </c>
      <c r="B382" t="s">
        <v>2908</v>
      </c>
      <c r="C382" t="s">
        <v>7176</v>
      </c>
      <c r="D382" t="s">
        <v>7178</v>
      </c>
      <c r="E382" t="s">
        <v>7196</v>
      </c>
      <c r="F382">
        <v>35</v>
      </c>
      <c r="G382">
        <v>8</v>
      </c>
      <c r="H382">
        <v>24</v>
      </c>
      <c r="I382" t="s">
        <v>7171</v>
      </c>
      <c r="K382" t="s">
        <v>7160</v>
      </c>
      <c r="L382" t="s">
        <v>7179</v>
      </c>
      <c r="M382" t="s">
        <v>7161</v>
      </c>
      <c r="N382" t="s">
        <v>7197</v>
      </c>
      <c r="Q382" s="21">
        <v>1</v>
      </c>
      <c r="Z382" s="34">
        <v>14</v>
      </c>
      <c r="AJ382" s="26" t="str">
        <f t="shared" si="11"/>
        <v xml:space="preserve">|BGCOLOR(#F5F5F5):Yavana|歩兵&amp;ref(Nation/Sacred.jpg,nolink,25x25,Sacred);|&amp;ref(Nation/C_Gold.jpg,nolink,25x25,Gold);35&amp;ref(Nation/C_Resource.jpg,nolink,25x25,Resource);8&amp;ref(Nation/C_Recruitment.jpg,nolink,25x25,Recruitment Point);24|&amp;ref(Nation/R_Capital.jpg,nolink,25x25,National Capital);|&amp;ref(Spell/P_Holy.jpg,nolink,25x25,Temple Needed);|&amp;ref(Nation/MagicLead.jpg,nolink,25x25,Magic Being);|14|
|~|&gt;|&gt;|&gt;|&gt;|&gt;|BGCOLOR(#F5F5F5):曲刀と小盾を持つ軽歩兵。攻撃力に優れるがやはり射撃には弱い|
</v>
      </c>
    </row>
    <row r="383" spans="1:36" x14ac:dyDescent="0.15">
      <c r="A383" t="str">
        <f t="shared" si="12"/>
        <v>EA Kailasa 兵士 E</v>
      </c>
      <c r="B383" t="s">
        <v>2908</v>
      </c>
      <c r="C383" t="s">
        <v>7176</v>
      </c>
      <c r="D383" t="s">
        <v>7178</v>
      </c>
      <c r="E383" t="s">
        <v>7198</v>
      </c>
      <c r="F383">
        <v>30</v>
      </c>
      <c r="G383">
        <v>5</v>
      </c>
      <c r="H383">
        <v>21</v>
      </c>
      <c r="I383" t="s">
        <v>7171</v>
      </c>
      <c r="K383" t="s">
        <v>7160</v>
      </c>
      <c r="L383" t="s">
        <v>7182</v>
      </c>
      <c r="M383" t="s">
        <v>7161</v>
      </c>
      <c r="N383" t="s">
        <v>7199</v>
      </c>
      <c r="Q383" s="21">
        <v>1</v>
      </c>
      <c r="Z383" s="34">
        <v>14</v>
      </c>
      <c r="AJ383" s="26" t="str">
        <f t="shared" si="11"/>
        <v xml:space="preserve">|BGCOLOR(#F5F5F5):Yavana Archer|射手&amp;ref(Nation/Sacred.jpg,nolink,25x25,Sacred);|&amp;ref(Nation/C_Gold.jpg,nolink,25x25,Gold);30&amp;ref(Nation/C_Resource.jpg,nolink,25x25,Resource);5&amp;ref(Nation/C_Recruitment.jpg,nolink,25x25,Recruitment Point);21|&amp;ref(Nation/R_Capital.jpg,nolink,25x25,National Capital);|&amp;ref(Spell/P_Holy.jpg,nolink,25x25,Temple Needed);|&amp;ref(Nation/MagicLead.jpg,nolink,25x25,Magic Being);|14|
|~|&gt;|&gt;|&gt;|&gt;|&gt;|BGCOLOR(#F5F5F5):長弓を使う夜叉。祝福を載せた矢を活用すれば強力|
</v>
      </c>
    </row>
    <row r="384" spans="1:36" x14ac:dyDescent="0.15">
      <c r="A384" t="str">
        <f t="shared" si="12"/>
        <v>EA Lanka 指揮官 S</v>
      </c>
      <c r="B384" t="s">
        <v>2908</v>
      </c>
      <c r="C384" t="s">
        <v>7313</v>
      </c>
      <c r="D384" t="s">
        <v>7312</v>
      </c>
      <c r="E384" t="s">
        <v>7309</v>
      </c>
      <c r="F384">
        <v>20</v>
      </c>
      <c r="G384">
        <v>1</v>
      </c>
      <c r="H384">
        <v>1</v>
      </c>
      <c r="I384" t="s">
        <v>4342</v>
      </c>
      <c r="L384" t="s">
        <v>3138</v>
      </c>
      <c r="N384" t="s">
        <v>7149</v>
      </c>
      <c r="O384" s="24">
        <v>0</v>
      </c>
      <c r="P384" s="21">
        <v>0</v>
      </c>
      <c r="Q384" s="21">
        <v>0</v>
      </c>
      <c r="R384" s="30">
        <v>0</v>
      </c>
      <c r="Z384" s="34">
        <v>16</v>
      </c>
      <c r="AA384" s="21">
        <v>60</v>
      </c>
      <c r="AE384" s="21" t="s">
        <v>7310</v>
      </c>
      <c r="AJ384" s="26" t="str">
        <f t="shared" si="11"/>
        <v xml:space="preserve">|BGCOLOR(#F5F5F5):Markata Scout|斥候|&amp;ref(Nation/C_Gold.jpg,nolink,25x25,Gold);20&amp;ref(Nation/C_Resource.jpg,nolink,25x25,Resource);1&amp;ref(Nation/C_Command.jpg,nolink,25x25,Commander Point);1|&amp;ref(Nation/R_Fort.jpg,nolink,25x25,Land Fortress);|||16&amp;ref(Nation/Stealthy.jpg,nolink,25x25,Stealthy (60));&amp;ref(Nation/Forest-Survival.jpg,nolink,25x25,Forest Survival);&amp;ref(Nation/Mountain-Survival.jpg,nolink,25x25,Mountain Survival);|
|~|&gt;|&gt;|&gt;|&gt;|&gt;|BGCOLOR(#F5F5F5):安価で隠れるのも上手い斥候。移動も早め|
</v>
      </c>
    </row>
    <row r="385" spans="1:36" x14ac:dyDescent="0.15">
      <c r="A385" t="str">
        <f t="shared" si="12"/>
        <v>-</v>
      </c>
      <c r="B385" t="s">
        <v>2908</v>
      </c>
      <c r="C385" t="s">
        <v>7313</v>
      </c>
      <c r="D385" t="s">
        <v>7312</v>
      </c>
      <c r="E385" t="s">
        <v>7294</v>
      </c>
      <c r="F385">
        <v>40</v>
      </c>
      <c r="G385">
        <v>8</v>
      </c>
      <c r="H385">
        <v>1</v>
      </c>
      <c r="I385" t="s">
        <v>4957</v>
      </c>
      <c r="L385" t="s">
        <v>3135</v>
      </c>
      <c r="N385" t="s">
        <v>7153</v>
      </c>
      <c r="O385" s="24">
        <v>2</v>
      </c>
      <c r="P385" s="21">
        <v>40</v>
      </c>
      <c r="Q385" s="21">
        <v>0</v>
      </c>
      <c r="R385" s="30">
        <v>0</v>
      </c>
      <c r="Z385" s="34">
        <v>16</v>
      </c>
      <c r="AA385" s="21">
        <v>40</v>
      </c>
      <c r="AE385" s="21" t="s">
        <v>7311</v>
      </c>
      <c r="AJ385" s="26" t="str">
        <f t="shared" si="11"/>
        <v xml:space="preserve">|BGCOLOR(#F5F5F5):Atavi Chieftain|指揮官|&amp;ref(Nation/C_Gold.jpg,nolink,25x25,Gold);40&amp;ref(Nation/C_Resource.jpg,nolink,25x25,Resource);8&amp;ref(Nation/C_Command.jpg,nolink,25x25,Commander Point);1|&amp;ref(Nation/R_Fort.jpg,nolink,25x25,Land Fortress);&amp;ref(Nation/R_Forest.jpg,nolink,25x25,Any Forest);||&amp;ref(Nation/Squad.jpg,nolink,25x25,Squad);2&amp;ref(Nation/LivingLead.jpg,nolink,25x25,Leadership);40|16&amp;ref(Nation/Stealthy.jpg,nolink,25x25,Stealthy (40));&amp;ref(Nation/Forest-Survival.jpg,nolink,25x25,Forest Survival);|
|~|&gt;|&gt;|&gt;|&gt;|&gt;|BGCOLOR(#F5F5F5):隠密行動可能な指揮官。鎧がなく脆い|
</v>
      </c>
    </row>
    <row r="386" spans="1:36" x14ac:dyDescent="0.15">
      <c r="A386" t="str">
        <f t="shared" si="12"/>
        <v>-</v>
      </c>
      <c r="B386" t="s">
        <v>2908</v>
      </c>
      <c r="C386" t="s">
        <v>7313</v>
      </c>
      <c r="D386" t="s">
        <v>7312</v>
      </c>
      <c r="E386" t="s">
        <v>7297</v>
      </c>
      <c r="F386">
        <v>75</v>
      </c>
      <c r="G386">
        <v>20</v>
      </c>
      <c r="H386">
        <v>1</v>
      </c>
      <c r="I386" t="s">
        <v>4342</v>
      </c>
      <c r="L386" t="s">
        <v>3135</v>
      </c>
      <c r="N386" t="s">
        <v>7156</v>
      </c>
      <c r="O386" s="24">
        <v>3</v>
      </c>
      <c r="P386" s="21">
        <v>80</v>
      </c>
      <c r="Q386" s="21">
        <v>0</v>
      </c>
      <c r="R386" s="30">
        <v>0</v>
      </c>
      <c r="Z386" s="34">
        <v>12</v>
      </c>
      <c r="AE386" s="21" t="s">
        <v>7311</v>
      </c>
      <c r="AJ386" s="26" t="str">
        <f t="shared" si="11"/>
        <v xml:space="preserve">|BGCOLOR(#F5F5F5):Bandar Commander|指揮官|&amp;ref(Nation/C_Gold.jpg,nolink,25x25,Gold);75&amp;ref(Nation/C_Resource.jpg,nolink,25x25,Resource);20&amp;ref(Nation/C_Command.jpg,nolink,25x25,Commander Point);1|&amp;ref(Nation/R_Fort.jpg,nolink,25x25,Land Fortress);||&amp;ref(Nation/Squad.jpg,nolink,25x25,Squad);3&amp;ref(Nation/LivingLead.jpg,nolink,25x25,Leadership);80|12&amp;ref(Nation/Forest-Survival.jpg,nolink,25x25,Forest Survival);|
|~|&gt;|&gt;|&gt;|&gt;|&gt;|BGCOLOR(#F5F5F5):標準的な指揮官。体格も大きく丈夫|
</v>
      </c>
    </row>
    <row r="387" spans="1:36" x14ac:dyDescent="0.15">
      <c r="A387" t="str">
        <f t="shared" si="12"/>
        <v>-</v>
      </c>
      <c r="B387" t="s">
        <v>2908</v>
      </c>
      <c r="C387" t="s">
        <v>7313</v>
      </c>
      <c r="D387" t="s">
        <v>7312</v>
      </c>
      <c r="E387" t="s">
        <v>7314</v>
      </c>
      <c r="F387">
        <v>115</v>
      </c>
      <c r="G387">
        <v>22</v>
      </c>
      <c r="H387">
        <v>2</v>
      </c>
      <c r="I387" t="s">
        <v>7201</v>
      </c>
      <c r="L387" t="s">
        <v>7312</v>
      </c>
      <c r="N387" t="s">
        <v>7315</v>
      </c>
      <c r="O387" s="24">
        <v>4</v>
      </c>
      <c r="P387" s="20">
        <v>120</v>
      </c>
      <c r="Q387" s="20">
        <v>0</v>
      </c>
      <c r="R387" s="30">
        <v>0</v>
      </c>
      <c r="Z387" s="34">
        <v>10</v>
      </c>
      <c r="AE387" s="20" t="s">
        <v>7316</v>
      </c>
      <c r="AJ387" s="26" t="str">
        <f t="shared" ref="AJ387:AJ450" si="13">CONCATENATE("|BGCOLOR(#F5F5F5):",E387,"|",L387,IF(M387&lt;&gt;"","&amp;ref(Nation/Sacred.jpg,nolink,25x25,Sacred);",""),"|&amp;ref(Nation/C_Gold.jpg,nolink,25x25,Gold);",F387,"&amp;ref(Nation/C_Resource.jpg,nolink,25x25,Resource);",G387,IF(D387="兵士","&amp;ref(Nation/C_Recruitment.jpg,nolink,25x25,Recruitment Point);","&amp;ref(Nation/C_Command.jpg,nolink,25x25,Commander Point);"),H387,"|",SUBSTITUTE(SUBSTITUTE(SUBSTITUTE(SUBSTITUTE(SUBSTITUTE(SUBSTITUTE(SUBSTITUTE(SUBSTITUTE(SUBSTITUTE(SUBSTITUTE(SUBSTITUTE(SUBSTITUTE(SUBSTITUTE(SUBSTITUTE(SUBSTITUTE(SUBSTITUTE(SUBSTITUTE(SUBSTITUTE(SUBSTITUTE(SUBSTITUTE(SUBSTITUTE(SUBSTITUTE(I387,"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(Free));"),"格","&amp;ref(Nation/Promotion.jpg,nolink,25x25,Promotion);"),"|",IF(J387&lt;&gt;"","&amp;ref(Spell/P_Research.jpg,nolink,25x25,Lab Needed);",""),IF(K387&lt;&gt;"","&amp;ref(Spell/P_Holy.jpg,nolink,25x25,Temple Needed);",""),IF(D387="指揮官",CONCATENATE("|",IF(O387&lt;&gt;0,"&amp;ref(Nation/Squad.jpg,nolink,25x25,Squad);"&amp;O387,""),IF(P387&lt;&gt;0,"&amp;ref(Nation/LivingLead.jpg,nolink,25x25,Leadership);"&amp;P387,""),IF(Q387&lt;&gt;0,"&amp;ref(Nation/MagicLead.jpg,nolink,25x25,Magic Leadership);"&amp;Q387,""),IF(R387&lt;&gt;0,"&amp;ref(Nation/UndeadLead.jpg,nolink,25x25,Undead Leadership);"&amp;R387,""),IF(S387&lt;&gt;"",IF(S387&gt;0,"&amp;ref(Item/Inspirational.jpg,nolink,25x25,Inspirational (+"&amp;S387&amp;"));","&amp;ref(Item/Uninspirational.jpg,nolink,25x25,Inspirational ("&amp;S387&amp;"));"),""),IF(T387&lt;&gt;"","&amp;ref(Item/Taskmaster.jpg,nolink,25x25,Taskmaster (+"&amp;T387&amp;"));",""),IF(U387&lt;&gt;"","&amp;ref(Item/Beastmaster.jpg,nolink,25x25,Beastmaster (+"&amp;U387&amp;"));","")),CONCATENATE("|",IF(P387&lt;&gt;0,"&amp;ref(Nation/LivingLead.jpg,nolink,25x25,Living);",""),IF(Q387&lt;&gt;0,"&amp;ref(Nation/MagicLead.jpg,nolink,25x25,Magic Being);",""),IF(R387&lt;&gt;0,"&amp;ref(Nation/UndeadLead.jpg,nolink,25x25,Undead/Demon);",""),IF(V387&lt;&gt;"","&amp;ref(Nation/Slave.jpg,nolink,25x25,Slave);",""),IF(W387&lt;&gt;"","&amp;ref(Nation/Animal.jpg,nolink,25x25,Animal);",""),IF(X387&lt;&gt;"","&amp;ref(Nation/Undisciplined.jpg,nolink,25x25,Undisciplined);",""),IF(Y387&lt;&gt;"","&amp;ref(Nation/Enlarged.jpg,nolink,25x25,Size "&amp;Y387&amp;" or larger commander are needed);",""))),"|",Z387,IF(AA387&lt;&gt;"","&amp;ref(Nation/Stealthy.jpg,nolink,25x25,Stealthy ("&amp;AA387&amp;"));",""),IF(COUNTIF(AB387,"*f*"),"&amp;ref(Nation/Flying.jpg,nolink,25x25,Flying);",""),IF(COUNTIF(AB387,"*l*"),"&amp;ref(Nation/Floating.jpg,nolink,25x25,Floating);",""),IF(AC387="s","&amp;ref(Nation/Storm-Immunity.jpg,nolink,25x25,Storm Immunity);",""),IF(AD387="p","&amp;ref(Nation/Poor-Amphibian.jpg,nolink,25x25,Poor Amphibian);",""),IF(AD387="f","&amp;ref(Nation/Amphibian.jpg,nolink,25x25,Amphibian);",""),IF(AD387="a","&amp;ref(Nation/Aquatic.jpg,nolink,25x25,Aquatic);",""),IF(COUNTIF(AE387,"*f*"),"&amp;ref(Nation/Forest-Survival.jpg,nolink,25x25,Forest Survival);",""),IF(COUNTIF(AE387,"*m*"),"&amp;ref(Nation/Mountain-Survival.jpg,nolink,25x25,Mountain Survival);",""),IF(COUNTIF(AE387,"*s*"),"&amp;ref(Nation/Swamp-Survival.jpg,nolink,25x25,Swamp Survival);",""),IF(COUNTIF(AE387,"*w*"),"&amp;ref(Nation/Wasteland-Survival.jpg,nolink,25x25,Wasteland Survival);",""),IF(AF387="s","&amp;ref(Nation/Snow-Move.jpg,nolink,25x25,Snow Move);",""),IF(AG387="s","&amp;ref(Nation/Swimming.jpg,nolink,25x25,Swimming);",""),IF(AH387&lt;&gt;"","&amp;ref(Nation/Sailing.jpg,nolink,25x25,Sailing (size points "&amp;MID(AH387,2,3)&amp;", max size "&amp;LEFT(AH387,1)&amp;"));",""),IF(AI387&lt;&gt;"","&amp;ref(Nation/Gift-of-Water-Breathing.jpg,nolink,25x25,Gift of Water Breathing ("&amp;AI387&amp;" size points));",""),"|",CHAR(10),IF(D387="指揮官","|~|&gt;|&gt;|&gt;|&gt;|&gt;|BGCOLOR(#F5F5F5):","|~|&gt;|&gt;|&gt;|&gt;|&gt;|BGCOLOR(#F5F5F5):"),N387,"|",CHAR(10))</f>
        <v xml:space="preserve">|BGCOLOR(#F5F5F5):Bandaraja|指揮官|&amp;ref(Nation/C_Gold.jpg,nolink,25x25,Gold);115&amp;ref(Nation/C_Resource.jpg,nolink,25x25,Resource);22&amp;ref(Nation/C_Command.jpg,nolink,25x25,Commander Point);2|&amp;ref(Nation/R_Fort.jpg,nolink,25x25,Land Fortress);||&amp;ref(Nation/Squad.jpg,nolink,25x25,Squad);4&amp;ref(Nation/LivingLead.jpg,nolink,25x25,Leadership);120|10&amp;ref(Nation/Forest-Survival.jpg,nolink,25x25,Forest Survival);|
|~|&gt;|&gt;|&gt;|&gt;|&gt;|BGCOLOR(#F5F5F5):上位指揮官。防具は良質だが盾は持たない|
</v>
      </c>
    </row>
    <row r="388" spans="1:36" x14ac:dyDescent="0.15">
      <c r="A388" t="str">
        <f t="shared" ref="A388:A451" si="14">IF(D388&lt;&gt;D387,B388&amp;" "&amp;C388&amp;" "&amp;D388&amp;" S",IF(D388&lt;&gt;D389,B388&amp;" "&amp;C388&amp;" "&amp;D388&amp;" E","-"))</f>
        <v>-</v>
      </c>
      <c r="B388" t="s">
        <v>2908</v>
      </c>
      <c r="C388" t="s">
        <v>7313</v>
      </c>
      <c r="D388" t="s">
        <v>7312</v>
      </c>
      <c r="E388" t="s">
        <v>7317</v>
      </c>
      <c r="F388">
        <v>80</v>
      </c>
      <c r="G388">
        <v>4</v>
      </c>
      <c r="H388">
        <v>2</v>
      </c>
      <c r="I388" t="s">
        <v>7201</v>
      </c>
      <c r="J388" t="s">
        <v>7320</v>
      </c>
      <c r="K388" t="s">
        <v>7320</v>
      </c>
      <c r="L388" t="s">
        <v>7318</v>
      </c>
      <c r="M388" t="s">
        <v>7321</v>
      </c>
      <c r="N388" t="s">
        <v>7319</v>
      </c>
      <c r="O388" s="24">
        <v>1</v>
      </c>
      <c r="P388" s="20">
        <v>10</v>
      </c>
      <c r="Q388" s="20">
        <v>5</v>
      </c>
      <c r="R388" s="30">
        <v>20</v>
      </c>
      <c r="Z388" s="34">
        <v>14</v>
      </c>
      <c r="AE388" s="20" t="s">
        <v>7316</v>
      </c>
      <c r="AJ388" s="26" t="str">
        <f t="shared" si="13"/>
        <v xml:space="preserve">|BGCOLOR(#F5F5F5):Raktapata|聖職者&amp;ref(Nation/Sacred.jpg,nolink,25x25,Sacred);|&amp;ref(Nation/C_Gold.jpg,nolink,25x25,Gold);80&amp;ref(Nation/C_Resource.jpg,nolink,25x25,Resource);4&amp;ref(Nation/C_Command.jpg,nolink,25x25,Commander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Leadership);20|14&amp;ref(Nation/Forest-Survival.jpg,nolink,25x25,Forest Survival);|
|~|&gt;|&gt;|&gt;|&gt;|&gt;|BGCOLOR(#F5F5F5):レベル1の聖職者。血魔法を持つ|
</v>
      </c>
    </row>
    <row r="389" spans="1:36" x14ac:dyDescent="0.15">
      <c r="A389" t="str">
        <f t="shared" si="14"/>
        <v>-</v>
      </c>
      <c r="B389" t="s">
        <v>2908</v>
      </c>
      <c r="C389" t="s">
        <v>7313</v>
      </c>
      <c r="D389" t="s">
        <v>7312</v>
      </c>
      <c r="E389" t="s">
        <v>7322</v>
      </c>
      <c r="F389">
        <v>150</v>
      </c>
      <c r="G389">
        <v>5</v>
      </c>
      <c r="H389">
        <v>2</v>
      </c>
      <c r="I389" t="s">
        <v>7201</v>
      </c>
      <c r="J389" t="s">
        <v>7320</v>
      </c>
      <c r="L389" t="s">
        <v>7323</v>
      </c>
      <c r="N389" t="s">
        <v>7324</v>
      </c>
      <c r="O389" s="24">
        <v>1</v>
      </c>
      <c r="P389" s="20">
        <v>10</v>
      </c>
      <c r="Q389" s="20">
        <v>15</v>
      </c>
      <c r="R389" s="30">
        <v>35</v>
      </c>
      <c r="Z389" s="34">
        <v>14</v>
      </c>
      <c r="AE389" s="20" t="s">
        <v>7316</v>
      </c>
      <c r="AJ389" s="26" t="str">
        <f t="shared" si="13"/>
        <v xml:space="preserve">|BGCOLOR(#F5F5F5):Yogini|魔術師|&amp;ref(Nation/C_Gold.jpg,nolink,25x25,Gold);150&amp;ref(Nation/C_Resource.jpg,nolink,25x25,Resource);5&amp;ref(Nation/C_Command.jpg,nolink,25x25,Commander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Leadership);35|14&amp;ref(Nation/Forest-Survival.jpg,nolink,25x25,Forest Survival);|
|~|&gt;|&gt;|&gt;|&gt;|&gt;|BGCOLOR(#F5F5F5):緑、死、血の魔法技能を持つ。魔術師としてはやや丈夫|
</v>
      </c>
    </row>
    <row r="390" spans="1:36" x14ac:dyDescent="0.15">
      <c r="A390" t="str">
        <f t="shared" si="14"/>
        <v>-</v>
      </c>
      <c r="B390" t="s">
        <v>2908</v>
      </c>
      <c r="C390" t="s">
        <v>7313</v>
      </c>
      <c r="D390" t="s">
        <v>7312</v>
      </c>
      <c r="E390" t="s">
        <v>7325</v>
      </c>
      <c r="F390">
        <v>170</v>
      </c>
      <c r="G390">
        <v>5</v>
      </c>
      <c r="H390">
        <v>2</v>
      </c>
      <c r="I390" t="s">
        <v>7201</v>
      </c>
      <c r="J390" t="s">
        <v>7320</v>
      </c>
      <c r="K390" t="s">
        <v>7326</v>
      </c>
      <c r="L390" t="s">
        <v>7318</v>
      </c>
      <c r="M390" t="s">
        <v>7321</v>
      </c>
      <c r="N390" t="s">
        <v>7327</v>
      </c>
      <c r="O390" s="24">
        <v>1</v>
      </c>
      <c r="P390" s="20">
        <v>10</v>
      </c>
      <c r="Q390" s="20" t="s">
        <v>7328</v>
      </c>
      <c r="R390" s="30" t="s">
        <v>7329</v>
      </c>
      <c r="Z390" s="34">
        <v>14</v>
      </c>
      <c r="AE390" s="20" t="s">
        <v>7316</v>
      </c>
      <c r="AJ390" s="26" t="str">
        <f t="shared" si="13"/>
        <v xml:space="preserve">|BGCOLOR(#F5F5F5):Kala-Mukha|聖職者&amp;ref(Nation/Sacred.jpg,nolink,25x25,Sacred);|&amp;ref(Nation/C_Gold.jpg,nolink,25x25,Gold);170&amp;ref(Nation/C_Resource.jpg,nolink,25x25,Resource);5&amp;ref(Nation/C_Command.jpg,nolink,25x25,Commander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Leadership);35+|14&amp;ref(Nation/Forest-Survival.jpg,nolink,25x25,Forest Survival);|
|~|&gt;|&gt;|&gt;|&gt;|&gt;|BGCOLOR(#F5F5F5):レベル2の聖職者。血などの魔法技能も持つ|
</v>
      </c>
    </row>
    <row r="391" spans="1:36" x14ac:dyDescent="0.15">
      <c r="A391" t="str">
        <f t="shared" si="14"/>
        <v>-</v>
      </c>
      <c r="B391" t="s">
        <v>2908</v>
      </c>
      <c r="C391" t="s">
        <v>7313</v>
      </c>
      <c r="D391" t="s">
        <v>7312</v>
      </c>
      <c r="E391" t="s">
        <v>7330</v>
      </c>
      <c r="F391">
        <v>305</v>
      </c>
      <c r="G391">
        <v>2</v>
      </c>
      <c r="H391">
        <v>4</v>
      </c>
      <c r="I391" t="s">
        <v>7331</v>
      </c>
      <c r="J391" t="s">
        <v>7320</v>
      </c>
      <c r="K391" t="s">
        <v>7326</v>
      </c>
      <c r="L391" t="s">
        <v>7318</v>
      </c>
      <c r="M391" t="s">
        <v>7321</v>
      </c>
      <c r="N391" t="s">
        <v>7334</v>
      </c>
      <c r="O391" s="24">
        <v>2</v>
      </c>
      <c r="P391" s="20">
        <v>40</v>
      </c>
      <c r="Q391" s="20" t="s">
        <v>7332</v>
      </c>
      <c r="R391" s="30" t="s">
        <v>7333</v>
      </c>
      <c r="Z391" s="34">
        <v>16</v>
      </c>
      <c r="AE391" s="20" t="s">
        <v>7316</v>
      </c>
      <c r="AJ391" s="26" t="str">
        <f t="shared" si="13"/>
        <v xml:space="preserve">|BGCOLOR(#F5F5F5):Rakshasi|聖職者&amp;ref(Nation/Sacred.jpg,nolink,25x25,Sacred);|&amp;ref(Nation/C_Gold.jpg,nolink,25x25,Gold);305&amp;ref(Nation/C_Resource.jpg,nolink,25x25,Resource);2&amp;ref(Nation/C_Command.jpg,nolink,25x25,Commander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Leadership);15+&amp;ref(Nation/UndeadLead.jpg,nolink,25x25,Undead Leadership);60+|16&amp;ref(Nation/Forest-Survival.jpg,nolink,25x25,Forest Survival);|
|~|&gt;|&gt;|&gt;|&gt;|&gt;|BGCOLOR(#F5F5F5):レベル1の聖職者。幅広い魔力と変身能力を持つ|
</v>
      </c>
    </row>
    <row r="392" spans="1:36" x14ac:dyDescent="0.15">
      <c r="A392" t="str">
        <f t="shared" si="14"/>
        <v>EA Lanka 指揮官 E</v>
      </c>
      <c r="B392" t="s">
        <v>2908</v>
      </c>
      <c r="C392" t="s">
        <v>7313</v>
      </c>
      <c r="D392" t="s">
        <v>7312</v>
      </c>
      <c r="E392" t="s">
        <v>7335</v>
      </c>
      <c r="F392">
        <v>390</v>
      </c>
      <c r="G392">
        <v>22</v>
      </c>
      <c r="H392">
        <v>2</v>
      </c>
      <c r="I392" t="s">
        <v>7331</v>
      </c>
      <c r="J392" t="s">
        <v>7320</v>
      </c>
      <c r="K392" t="s">
        <v>7326</v>
      </c>
      <c r="L392" t="s">
        <v>7318</v>
      </c>
      <c r="M392" t="s">
        <v>7321</v>
      </c>
      <c r="N392" t="s">
        <v>7336</v>
      </c>
      <c r="O392" s="24">
        <v>3</v>
      </c>
      <c r="P392" s="20">
        <v>80</v>
      </c>
      <c r="Q392" s="20" t="s">
        <v>7337</v>
      </c>
      <c r="R392" s="30" t="s">
        <v>7338</v>
      </c>
      <c r="Z392" s="34">
        <v>18</v>
      </c>
      <c r="AE392" s="20" t="s">
        <v>7316</v>
      </c>
      <c r="AJ392" s="26" t="str">
        <f t="shared" si="13"/>
        <v xml:space="preserve">|BGCOLOR(#F5F5F5):Raksharaja|聖職者&amp;ref(Nation/Sacred.jpg,nolink,25x25,Sacred);|&amp;ref(Nation/C_Gold.jpg,nolink,25x25,Gold);390&amp;ref(Nation/C_Resource.jpg,nolink,25x25,Resource);22&amp;ref(Nation/C_Command.jpg,nolink,25x25,Commander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Leadership);20+&amp;ref(Nation/UndeadLead.jpg,nolink,25x25,Undead Leadership);80+|18&amp;ref(Nation/Forest-Survival.jpg,nolink,25x25,Forest Survival);|
|~|&gt;|&gt;|&gt;|&gt;|&gt;|BGCOLOR(#F5F5F5):レベル2の聖職者。優れた魔力と指揮能力も備える|
</v>
      </c>
    </row>
    <row r="393" spans="1:36" x14ac:dyDescent="0.15">
      <c r="A393" t="str">
        <f t="shared" si="14"/>
        <v>EA Lanka 兵士 S</v>
      </c>
      <c r="B393" t="s">
        <v>2908</v>
      </c>
      <c r="C393" t="s">
        <v>7313</v>
      </c>
      <c r="D393" t="s">
        <v>3169</v>
      </c>
      <c r="E393" t="s">
        <v>7339</v>
      </c>
      <c r="F393">
        <v>5</v>
      </c>
      <c r="G393">
        <v>1</v>
      </c>
      <c r="H393">
        <v>3</v>
      </c>
      <c r="I393" t="s">
        <v>4957</v>
      </c>
      <c r="L393" t="s">
        <v>3174</v>
      </c>
      <c r="N393" t="s">
        <v>7181</v>
      </c>
      <c r="P393" s="21">
        <v>1</v>
      </c>
      <c r="W393">
        <v>1</v>
      </c>
      <c r="X393">
        <v>1</v>
      </c>
      <c r="Z393" s="34">
        <v>14</v>
      </c>
      <c r="AE393" s="21" t="s">
        <v>7311</v>
      </c>
      <c r="AJ393" s="26" t="str">
        <f t="shared" si="13"/>
        <v xml:space="preserve">|BGCOLOR(#F5F5F5):Markata|歩兵|&amp;ref(Nation/C_Gold.jpg,nolink,25x25,Gold);5&amp;ref(Nation/C_Resource.jpg,nolink,25x25,Resource);1&amp;ref(Nation/C_Recruitment.jpg,nolink,25x25,Recruitment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|~|&gt;|&gt;|&gt;|&gt;|&gt;|BGCOLOR(#F5F5F5):棍棒と小石を持つ小猿。感動的に弱いが数で敵を煩わせる|
</v>
      </c>
    </row>
    <row r="394" spans="1:36" x14ac:dyDescent="0.15">
      <c r="A394" t="str">
        <f t="shared" si="14"/>
        <v>-</v>
      </c>
      <c r="B394" t="s">
        <v>2908</v>
      </c>
      <c r="C394" t="s">
        <v>7313</v>
      </c>
      <c r="D394" t="s">
        <v>3169</v>
      </c>
      <c r="E394" t="s">
        <v>7340</v>
      </c>
      <c r="F394">
        <v>5</v>
      </c>
      <c r="G394">
        <v>2</v>
      </c>
      <c r="H394">
        <v>3</v>
      </c>
      <c r="I394" t="s">
        <v>4957</v>
      </c>
      <c r="L394" t="s">
        <v>3171</v>
      </c>
      <c r="N394" t="s">
        <v>7183</v>
      </c>
      <c r="P394" s="21">
        <v>1</v>
      </c>
      <c r="W394">
        <v>1</v>
      </c>
      <c r="X394">
        <v>1</v>
      </c>
      <c r="Z394" s="34">
        <v>14</v>
      </c>
      <c r="AE394" s="21" t="s">
        <v>7311</v>
      </c>
      <c r="AJ394" s="26" t="str">
        <f t="shared" si="13"/>
        <v xml:space="preserve">|BGCOLOR(#F5F5F5):Markata Archer|射手|&amp;ref(Nation/C_Gold.jpg,nolink,25x25,Gold);5&amp;ref(Nation/C_Resource.jpg,nolink,25x25,Resource);2&amp;ref(Nation/C_Recruitment.jpg,nolink,25x25,Recruitment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|~|&gt;|&gt;|&gt;|&gt;|&gt;|BGCOLOR(#F5F5F5):小猿の弓兵。狙いは雑で威力も低く標的も決められないが数は出る|
</v>
      </c>
    </row>
    <row r="395" spans="1:36" x14ac:dyDescent="0.15">
      <c r="A395" t="str">
        <f t="shared" si="14"/>
        <v>-</v>
      </c>
      <c r="B395" t="s">
        <v>2908</v>
      </c>
      <c r="C395" t="s">
        <v>7313</v>
      </c>
      <c r="D395" t="s">
        <v>3169</v>
      </c>
      <c r="E395" t="s">
        <v>7341</v>
      </c>
      <c r="F395">
        <v>7</v>
      </c>
      <c r="G395">
        <v>3</v>
      </c>
      <c r="H395">
        <v>3</v>
      </c>
      <c r="I395" t="s">
        <v>4957</v>
      </c>
      <c r="L395" t="s">
        <v>3171</v>
      </c>
      <c r="N395" t="s">
        <v>7185</v>
      </c>
      <c r="P395" s="21">
        <v>1</v>
      </c>
      <c r="W395">
        <v>1</v>
      </c>
      <c r="Z395" s="34">
        <v>14</v>
      </c>
      <c r="AA395" s="21">
        <v>40</v>
      </c>
      <c r="AE395" s="21" t="s">
        <v>7311</v>
      </c>
      <c r="AJ395" s="26" t="str">
        <f t="shared" si="13"/>
        <v xml:space="preserve">|BGCOLOR(#F5F5F5):Atavi Archer|射手|&amp;ref(Nation/C_Gold.jpg,nolink,25x25,Gold);7&amp;ref(Nation/C_Resource.jpg,nolink,25x25,Resource);3&amp;ref(Nation/C_Recruitment.jpg,nolink,25x25,Recruitment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|~|&gt;|&gt;|&gt;|&gt;|&gt;|BGCOLOR(#F5F5F5):森の猿の弓兵。防具はないが隠密行動可能で安価|
</v>
      </c>
    </row>
    <row r="396" spans="1:36" x14ac:dyDescent="0.15">
      <c r="A396" t="str">
        <f t="shared" si="14"/>
        <v>-</v>
      </c>
      <c r="B396" t="s">
        <v>2908</v>
      </c>
      <c r="C396" t="s">
        <v>7313</v>
      </c>
      <c r="D396" t="s">
        <v>3169</v>
      </c>
      <c r="E396" t="s">
        <v>7342</v>
      </c>
      <c r="F396">
        <v>7</v>
      </c>
      <c r="G396">
        <v>3</v>
      </c>
      <c r="H396">
        <v>3</v>
      </c>
      <c r="I396" t="s">
        <v>4957</v>
      </c>
      <c r="L396" t="s">
        <v>3174</v>
      </c>
      <c r="N396" t="s">
        <v>7187</v>
      </c>
      <c r="P396" s="21">
        <v>1</v>
      </c>
      <c r="W396">
        <v>1</v>
      </c>
      <c r="Z396" s="34">
        <v>14</v>
      </c>
      <c r="AA396" s="21">
        <v>40</v>
      </c>
      <c r="AE396" s="21" t="s">
        <v>7311</v>
      </c>
      <c r="AJ396" s="26" t="str">
        <f t="shared" si="13"/>
        <v xml:space="preserve">|BGCOLOR(#F5F5F5):Atavi Infantry|歩兵|&amp;ref(Nation/C_Gold.jpg,nolink,25x25,Gold);7&amp;ref(Nation/C_Resource.jpg,nolink,25x25,Resource);3&amp;ref(Nation/C_Recruitment.jpg,nolink,25x25,Recruitment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|~|&gt;|&gt;|&gt;|&gt;|&gt;|BGCOLOR(#F5F5F5):棍棒、小石、小盾を持つ軽歩兵。鎧がなく脆いが安価|
</v>
      </c>
    </row>
    <row r="397" spans="1:36" x14ac:dyDescent="0.15">
      <c r="A397" t="str">
        <f t="shared" si="14"/>
        <v>-</v>
      </c>
      <c r="B397" t="s">
        <v>2908</v>
      </c>
      <c r="C397" t="s">
        <v>7313</v>
      </c>
      <c r="D397" t="s">
        <v>3169</v>
      </c>
      <c r="E397" t="s">
        <v>7343</v>
      </c>
      <c r="F397">
        <v>16</v>
      </c>
      <c r="G397">
        <v>7</v>
      </c>
      <c r="H397">
        <v>9</v>
      </c>
      <c r="I397" t="s">
        <v>4342</v>
      </c>
      <c r="L397" t="s">
        <v>3171</v>
      </c>
      <c r="N397" t="s">
        <v>7189</v>
      </c>
      <c r="P397" s="21">
        <v>1</v>
      </c>
      <c r="W397">
        <v>1</v>
      </c>
      <c r="Z397" s="34">
        <v>12</v>
      </c>
      <c r="AE397" s="21" t="s">
        <v>7311</v>
      </c>
      <c r="AJ397" s="26" t="str">
        <f t="shared" si="13"/>
        <v xml:space="preserve">|BGCOLOR(#F5F5F5):Light Bander Archer|射手|&amp;ref(Nation/C_Gold.jpg,nolink,25x25,Gold);16&amp;ref(Nation/C_Resource.jpg,nolink,25x25,Resource);7&amp;ref(Nation/C_Recruitment.jpg,nolink,25x25,Recruitment Point);9|&amp;ref(Nation/R_Fort.jpg,nolink,25x25,Land Fortress);||&amp;ref(Nation/LivingLead.jpg,nolink,25x25,Living);&amp;ref(Nation/Animal.jpg,nolink,25x25,Animal);|12&amp;ref(Nation/Forest-Survival.jpg,nolink,25x25,Forest Survival);|
|~|&gt;|&gt;|&gt;|&gt;|&gt;|BGCOLOR(#F5F5F5):長弓を使う大猿の弓兵。狙いは下手だが威力は高い|
</v>
      </c>
    </row>
    <row r="398" spans="1:36" x14ac:dyDescent="0.15">
      <c r="A398" t="str">
        <f t="shared" si="14"/>
        <v>-</v>
      </c>
      <c r="B398" t="s">
        <v>2908</v>
      </c>
      <c r="C398" t="s">
        <v>7313</v>
      </c>
      <c r="D398" t="s">
        <v>3169</v>
      </c>
      <c r="E398" t="s">
        <v>7344</v>
      </c>
      <c r="F398">
        <v>16</v>
      </c>
      <c r="G398">
        <v>13</v>
      </c>
      <c r="H398">
        <v>9</v>
      </c>
      <c r="I398" t="s">
        <v>4342</v>
      </c>
      <c r="L398" t="s">
        <v>3174</v>
      </c>
      <c r="N398" t="s">
        <v>7345</v>
      </c>
      <c r="P398" s="21">
        <v>1</v>
      </c>
      <c r="W398">
        <v>1</v>
      </c>
      <c r="Z398" s="34">
        <v>10</v>
      </c>
      <c r="AE398" s="21" t="s">
        <v>7311</v>
      </c>
      <c r="AJ398" s="26" t="str">
        <f t="shared" si="13"/>
        <v xml:space="preserve">|BGCOLOR(#F5F5F5):Bandar Warrior|歩兵|&amp;ref(Nation/C_Gold.jpg,nolink,25x25,Gold);16&amp;ref(Nation/C_Resource.jpg,nolink,25x25,Resource);13&amp;ref(Nation/C_Recruitment.jpg,nolink,25x25,Recruitment Point);9|&amp;ref(Nation/R_Fort.jpg,nolink,25x25,Land Fortress);||&amp;ref(Nation/LivingLead.jpg,nolink,25x25,Living);&amp;ref(Nation/Animal.jpg,nolink,25x25,Animal);|10&amp;ref(Nation/Forest-Survival.jpg,nolink,25x25,Forest Survival);|
|~|&gt;|&gt;|&gt;|&gt;|&gt;|BGCOLOR(#F5F5F5):棍棒、小石、小盾を持つ歩兵。大猿は強靭だが数で押されがち|
</v>
      </c>
    </row>
    <row r="399" spans="1:36" x14ac:dyDescent="0.15">
      <c r="A399" t="str">
        <f t="shared" si="14"/>
        <v>-</v>
      </c>
      <c r="B399" t="s">
        <v>2908</v>
      </c>
      <c r="C399" t="s">
        <v>7313</v>
      </c>
      <c r="D399" t="s">
        <v>3169</v>
      </c>
      <c r="E399" t="s">
        <v>7346</v>
      </c>
      <c r="F399">
        <v>50</v>
      </c>
      <c r="G399">
        <v>20</v>
      </c>
      <c r="H399">
        <v>32</v>
      </c>
      <c r="I399" t="s">
        <v>7201</v>
      </c>
      <c r="K399" t="s">
        <v>7320</v>
      </c>
      <c r="L399" t="s">
        <v>7347</v>
      </c>
      <c r="M399" t="s">
        <v>7321</v>
      </c>
      <c r="N399" t="s">
        <v>7348</v>
      </c>
      <c r="P399" s="20">
        <v>1</v>
      </c>
      <c r="W399">
        <v>1</v>
      </c>
      <c r="Z399" s="34">
        <v>10</v>
      </c>
      <c r="AE399" s="20" t="s">
        <v>7316</v>
      </c>
      <c r="AJ399" s="26" t="str">
        <f t="shared" si="13"/>
        <v xml:space="preserve">|BGCOLOR(#F5F5F5):Kala-Mukha Warrior|歩兵&amp;ref(Nation/Sacred.jpg,nolink,25x25,Sacred);|&amp;ref(Nation/C_Gold.jpg,nolink,25x25,Gold);50&amp;ref(Nation/C_Resource.jpg,nolink,25x25,Resource);20&amp;ref(Nation/C_Recruitment.jpg,nolink,25x25,Recruitment Point);32|&amp;ref(Nation/R_Fort.jpg,nolink,25x25,Land Fortress);|&amp;ref(Spell/P_Holy.jpg,nolink,25x25,Temple Needed);|&amp;ref(Nation/LivingLead.jpg,nolink,25x25,Living);&amp;ref(Nation/Animal.jpg,nolink,25x25,Animal);|10&amp;ref(Nation/Forest-Survival.jpg,nolink,25x25,Forest Survival);|
|~|&gt;|&gt;|&gt;|&gt;|&gt;|BGCOLOR(#F5F5F5):曲刀と小盾を持つ歩兵。強靭で暗視も持つがやや大食い|
</v>
      </c>
    </row>
    <row r="400" spans="1:36" x14ac:dyDescent="0.15">
      <c r="A400" t="str">
        <f t="shared" si="14"/>
        <v>-</v>
      </c>
      <c r="B400" t="s">
        <v>2908</v>
      </c>
      <c r="C400" t="s">
        <v>7313</v>
      </c>
      <c r="D400" t="s">
        <v>3169</v>
      </c>
      <c r="E400" t="s">
        <v>7349</v>
      </c>
      <c r="F400">
        <v>35</v>
      </c>
      <c r="G400">
        <v>4</v>
      </c>
      <c r="H400">
        <v>21</v>
      </c>
      <c r="I400" t="s">
        <v>7331</v>
      </c>
      <c r="K400" t="s">
        <v>7320</v>
      </c>
      <c r="L400" t="s">
        <v>7347</v>
      </c>
      <c r="M400" t="s">
        <v>7321</v>
      </c>
      <c r="N400" t="s">
        <v>7350</v>
      </c>
      <c r="R400" s="30">
        <v>1</v>
      </c>
      <c r="Z400" s="34">
        <v>14</v>
      </c>
      <c r="AE400" s="20" t="s">
        <v>7351</v>
      </c>
      <c r="AJ400" s="26" t="str">
        <f t="shared" si="13"/>
        <v xml:space="preserve">|BGCOLOR(#F5F5F5):Asara|歩兵&amp;ref(Nation/Sacred.jpg,nolink,25x25,Sacred);|&amp;ref(Nation/C_Gold.jpg,nolink,25x25,Gold);35&amp;ref(Nation/C_Resource.jpg,nolink,25x25,Resource);4&amp;ref(Nation/C_Recruitment.jpg,nolink,25x25,Recruitment Point);21|&amp;ref(Nation/R_Capital.jpg,nolink,25x25,National Capital);|&amp;ref(Spell/P_Holy.jpg,nolink,25x25,Temple Needed);|&amp;ref(Nation/UndeadLead.jpg,nolink,25x25,Undead/Demon);|14&amp;ref(Nation/Forest-Survival.jpg,nolink,25x25,Forest Survival);|
|~|&gt;|&gt;|&gt;|&gt;|&gt;|BGCOLOR(#F5F5F5):槍と投槍を持つ軽歩兵。巨人並みの筋力を持つが防具がない|
</v>
      </c>
    </row>
    <row r="401" spans="1:36" x14ac:dyDescent="0.15">
      <c r="A401" t="str">
        <f t="shared" si="14"/>
        <v>-</v>
      </c>
      <c r="B401" t="s">
        <v>2908</v>
      </c>
      <c r="C401" t="s">
        <v>7313</v>
      </c>
      <c r="D401" t="s">
        <v>3169</v>
      </c>
      <c r="E401" t="s">
        <v>7352</v>
      </c>
      <c r="F401">
        <v>35</v>
      </c>
      <c r="G401">
        <v>4</v>
      </c>
      <c r="H401">
        <v>21</v>
      </c>
      <c r="I401" t="s">
        <v>7331</v>
      </c>
      <c r="K401" t="s">
        <v>7320</v>
      </c>
      <c r="L401" t="s">
        <v>7347</v>
      </c>
      <c r="M401" t="s">
        <v>7321</v>
      </c>
      <c r="N401" t="s">
        <v>7353</v>
      </c>
      <c r="R401" s="30">
        <v>1</v>
      </c>
      <c r="Z401" s="34">
        <v>20</v>
      </c>
      <c r="AE401" s="20" t="s">
        <v>7316</v>
      </c>
      <c r="AJ401" s="26" t="str">
        <f t="shared" si="13"/>
        <v xml:space="preserve">|BGCOLOR(#F5F5F5):Anusara|歩兵&amp;ref(Nation/Sacred.jpg,nolink,25x25,Sacred);|&amp;ref(Nation/C_Gold.jpg,nolink,25x25,Gold);35&amp;ref(Nation/C_Resource.jpg,nolink,25x25,Resource);4&amp;ref(Nation/C_Recruitment.jpg,nolink,25x25,Recruitment Point);21|&amp;ref(Nation/R_Capital.jpg,nolink,25x25,National Capital);|&amp;ref(Spell/P_Holy.jpg,nolink,25x25,Temple Needed);|&amp;ref(Nation/UndeadLead.jpg,nolink,25x25,Undead/Demon);|20&amp;ref(Nation/Forest-Survival.jpg,nolink,25x25,Forest Survival);|
|~|&gt;|&gt;|&gt;|&gt;|&gt;|BGCOLOR(#F5F5F5):棍棒と小盾を持つ軽歩兵。足が速く食事を必要としない|
</v>
      </c>
    </row>
    <row r="402" spans="1:36" x14ac:dyDescent="0.15">
      <c r="A402" t="str">
        <f t="shared" si="14"/>
        <v>EA Lanka 兵士 E</v>
      </c>
      <c r="B402" t="s">
        <v>2908</v>
      </c>
      <c r="C402" t="s">
        <v>7313</v>
      </c>
      <c r="D402" t="s">
        <v>3169</v>
      </c>
      <c r="E402" t="s">
        <v>7354</v>
      </c>
      <c r="F402">
        <v>55</v>
      </c>
      <c r="G402">
        <v>17</v>
      </c>
      <c r="H402">
        <v>31</v>
      </c>
      <c r="I402" t="s">
        <v>7331</v>
      </c>
      <c r="K402" t="s">
        <v>7320</v>
      </c>
      <c r="L402" t="s">
        <v>7347</v>
      </c>
      <c r="M402" t="s">
        <v>7321</v>
      </c>
      <c r="N402" t="s">
        <v>7355</v>
      </c>
      <c r="R402" s="30">
        <v>1</v>
      </c>
      <c r="Z402" s="34">
        <v>14</v>
      </c>
      <c r="AE402" s="20" t="s">
        <v>7356</v>
      </c>
      <c r="AJ402" s="26" t="str">
        <f t="shared" si="13"/>
        <v xml:space="preserve">|BGCOLOR(#F5F5F5):Palankasha|歩兵&amp;ref(Nation/Sacred.jpg,nolink,25x25,Sacred);|&amp;ref(Nation/C_Gold.jpg,nolink,25x25,Gold);55&amp;ref(Nation/C_Resource.jpg,nolink,25x25,Resource);17&amp;ref(Nation/C_Recruitment.jpg,nolink,25x25,Recruitment Point);31|&amp;ref(Nation/R_Capital.jpg,nolink,25x25,National Capital);|&amp;ref(Spell/P_Holy.jpg,nolink,25x25,Temple Needed);|&amp;ref(Nation/UndeadLead.jpg,nolink,25x25,Undead/Demon);|14&amp;ref(Nation/Forest-Survival.jpg,nolink,25x25,Forest Survival);|
|~|&gt;|&gt;|&gt;|&gt;|&gt;|BGCOLOR(#F5F5F5):曲刀と小盾を持つ軽歩兵。比較的真っ当な装備で安定した実力|
</v>
      </c>
    </row>
    <row r="403" spans="1:36" x14ac:dyDescent="0.15">
      <c r="A403" t="str">
        <f t="shared" si="14"/>
        <v>EA Yomi 指揮官 S</v>
      </c>
      <c r="B403" t="s">
        <v>2908</v>
      </c>
      <c r="C403" t="s">
        <v>7493</v>
      </c>
      <c r="D403" t="s">
        <v>7460</v>
      </c>
      <c r="E403" t="s">
        <v>7458</v>
      </c>
      <c r="F403">
        <v>40</v>
      </c>
      <c r="G403">
        <v>12</v>
      </c>
      <c r="H403">
        <v>1</v>
      </c>
      <c r="I403" t="s">
        <v>7459</v>
      </c>
      <c r="L403" t="s">
        <v>7460</v>
      </c>
      <c r="N403" t="s">
        <v>7462</v>
      </c>
      <c r="O403" s="24">
        <v>2</v>
      </c>
      <c r="P403" s="21">
        <v>40</v>
      </c>
      <c r="Q403" s="21">
        <v>0</v>
      </c>
      <c r="R403" s="30">
        <v>0</v>
      </c>
      <c r="Z403" s="34">
        <v>12</v>
      </c>
      <c r="AA403" s="21">
        <v>40</v>
      </c>
      <c r="AE403" s="20" t="s">
        <v>7463</v>
      </c>
      <c r="AJ403" s="26" t="str">
        <f t="shared" si="13"/>
        <v xml:space="preserve">|BGCOLOR(#F5F5F5):Bakemono Chief|指揮官|&amp;ref(Nation/C_Gold.jpg,nolink,25x25,Gold);40&amp;ref(Nation/C_Resource.jpg,nolink,25x25,Resource);12&amp;ref(Nation/C_Command.jpg,nolink,25x25,Commander Point);1|&amp;ref(Nation/R_Fort.jpg,nolink,25x25,Land Fortress);&amp;ref(Nation/R_Mountain.jpg,nolink,25x25,Any Highland/Mountains);||&amp;ref(Nation/Squad.jpg,nolink,25x25,Squad);2&amp;ref(Nation/LivingLead.jpg,nolink,25x25,Leadership);40|12&amp;ref(Nation/Stealthy.jpg,nolink,25x25,Stealthy (40));&amp;ref(Nation/Forest-Survival.jpg,nolink,25x25,Forest Survival);&amp;ref(Nation/Mountain-Survival.jpg,nolink,25x25,Mountain Survival);|
|~|&gt;|&gt;|&gt;|&gt;|&gt;|BGCOLOR(#F5F5F5):斥候兼指揮官。隠れるのは上手くない|
</v>
      </c>
    </row>
    <row r="404" spans="1:36" x14ac:dyDescent="0.15">
      <c r="A404" t="str">
        <f t="shared" si="14"/>
        <v>-</v>
      </c>
      <c r="B404" t="s">
        <v>2908</v>
      </c>
      <c r="C404" t="s">
        <v>7493</v>
      </c>
      <c r="D404" t="s">
        <v>7460</v>
      </c>
      <c r="E404" t="s">
        <v>7464</v>
      </c>
      <c r="F404">
        <v>45</v>
      </c>
      <c r="G404">
        <v>16</v>
      </c>
      <c r="H404">
        <v>1</v>
      </c>
      <c r="I404" t="s">
        <v>7465</v>
      </c>
      <c r="L404" t="s">
        <v>7460</v>
      </c>
      <c r="N404" t="s">
        <v>7466</v>
      </c>
      <c r="O404" s="24">
        <v>2</v>
      </c>
      <c r="P404" s="21">
        <v>40</v>
      </c>
      <c r="Q404" s="21">
        <v>0</v>
      </c>
      <c r="R404" s="30">
        <v>0</v>
      </c>
      <c r="Z404" s="34">
        <v>12</v>
      </c>
      <c r="AA404" s="21">
        <v>40</v>
      </c>
      <c r="AJ404" s="26" t="str">
        <f t="shared" si="13"/>
        <v xml:space="preserve">|BGCOLOR(#F5F5F5):Bandit Leader|指揮官|&amp;ref(Nation/C_Gold.jpg,nolink,25x25,Gold);45&amp;ref(Nation/C_Resource.jpg,nolink,25x25,Resource);16&amp;ref(Nation/C_Command.jpg,nolink,25x25,Commander Point);1|&amp;ref(Nation/R_Fort.jpg,nolink,25x25,Land Fortress);||&amp;ref(Nation/Squad.jpg,nolink,25x25,Squad);2&amp;ref(Nation/LivingLead.jpg,nolink,25x25,Leadership);40|12&amp;ref(Nation/Stealthy.jpg,nolink,25x25,Stealthy (40));|
|~|&gt;|&gt;|&gt;|&gt;|&gt;|BGCOLOR(#F5F5F5):隠密行動可能な指揮官。略奪を得意とする|
</v>
      </c>
    </row>
    <row r="405" spans="1:36" x14ac:dyDescent="0.15">
      <c r="A405" t="str">
        <f t="shared" si="14"/>
        <v>-</v>
      </c>
      <c r="B405" t="s">
        <v>2908</v>
      </c>
      <c r="C405" t="s">
        <v>7493</v>
      </c>
      <c r="D405" t="s">
        <v>7460</v>
      </c>
      <c r="E405" t="s">
        <v>7467</v>
      </c>
      <c r="F405">
        <v>125</v>
      </c>
      <c r="G405">
        <v>22</v>
      </c>
      <c r="H405">
        <v>2</v>
      </c>
      <c r="I405" t="s">
        <v>7465</v>
      </c>
      <c r="J405" t="s">
        <v>7474</v>
      </c>
      <c r="L405" t="s">
        <v>7460</v>
      </c>
      <c r="N405" t="s">
        <v>7468</v>
      </c>
      <c r="O405" s="24">
        <v>4</v>
      </c>
      <c r="P405" s="21">
        <v>120</v>
      </c>
      <c r="Q405" s="21">
        <v>0</v>
      </c>
      <c r="R405" s="30">
        <v>70</v>
      </c>
      <c r="Z405" s="34">
        <v>10</v>
      </c>
      <c r="AJ405" s="26" t="str">
        <f t="shared" si="13"/>
        <v xml:space="preserve">|BGCOLOR(#F5F5F5):Demon General|指揮官|&amp;ref(Nation/C_Gold.jpg,nolink,25x25,Gold);125&amp;ref(Nation/C_Resource.jpg,nolink,25x25,Resource);22&amp;ref(Nation/C_Command.jpg,nolink,25x25,Commander Point);2|&amp;ref(Nation/R_Fort.jpg,nolink,25x25,Land Fortress);|&amp;ref(Spell/P_Research.jpg,nolink,25x25,Lab Needed);|&amp;ref(Nation/Squad.jpg,nolink,25x25,Squad);4&amp;ref(Nation/LivingLead.jpg,nolink,25x25,Leadership);120&amp;ref(Nation/UndeadLead.jpg,nolink,25x25,Undead Leadership);70|10|
|~|&gt;|&gt;|&gt;|&gt;|&gt;|BGCOLOR(#F5F5F5):最上位指揮官。鬼の指揮も高度にこなせる|
</v>
      </c>
    </row>
    <row r="406" spans="1:36" x14ac:dyDescent="0.15">
      <c r="A406" t="str">
        <f t="shared" si="14"/>
        <v>-</v>
      </c>
      <c r="B406" t="s">
        <v>2908</v>
      </c>
      <c r="C406" t="s">
        <v>7493</v>
      </c>
      <c r="D406" t="s">
        <v>7460</v>
      </c>
      <c r="E406" t="s">
        <v>7469</v>
      </c>
      <c r="F406">
        <v>65</v>
      </c>
      <c r="G406">
        <v>1</v>
      </c>
      <c r="H406">
        <v>2</v>
      </c>
      <c r="I406" t="s">
        <v>7459</v>
      </c>
      <c r="J406" t="s">
        <v>7474</v>
      </c>
      <c r="L406" t="s">
        <v>7470</v>
      </c>
      <c r="N406" t="s">
        <v>7471</v>
      </c>
      <c r="O406" s="24">
        <v>1</v>
      </c>
      <c r="P406" s="20">
        <v>10</v>
      </c>
      <c r="Q406" s="20">
        <v>5</v>
      </c>
      <c r="R406" s="30">
        <v>30</v>
      </c>
      <c r="Z406" s="34">
        <v>16</v>
      </c>
      <c r="AE406" s="20" t="s">
        <v>7472</v>
      </c>
      <c r="AJ406" s="26" t="str">
        <f t="shared" si="13"/>
        <v xml:space="preserve">|BGCOLOR(#F5F5F5):Namanari|魔術師|&amp;ref(Nation/C_Gold.jpg,nolink,25x25,Gold);65&amp;ref(Nation/C_Resource.jpg,nolink,25x25,Resource);1&amp;ref(Nation/C_Command.jpg,nolink,25x25,Commander Point);2|&amp;ref(Nation/R_Fort.jpg,nolink,25x25,Land Fortress);&amp;ref(Nation/R_Mountain.jpg,nolink,25x25,Any Highland/Mountains);|&amp;ref(Spell/P_Research.jpg,nolink,25x25,Lab Needed);|&amp;ref(Nation/Squad.jpg,nolink,25x25,Squad);1&amp;ref(Nation/LivingLead.jpg,nolink,25x25,Leadership);10&amp;ref(Nation/MagicLead.jpg,nolink,25x25,Magic Leadership);5&amp;ref(Nation/UndeadLead.jpg,nolink,25x25,Undead Leadership);30|16&amp;ref(Nation/Mountain-Survival.jpg,nolink,25x25,Mountain Survival);&amp;ref(Nation/Swamp-Survival.jpg,nolink,25x25,Swamp Survival);|
|~|&gt;|&gt;|&gt;|&gt;|&gt;|BGCOLOR(#F5F5F5):死と緑の魔法を持つ。特殊な儀式により更なる力を得る|
</v>
      </c>
    </row>
    <row r="407" spans="1:36" x14ac:dyDescent="0.15">
      <c r="A407" t="str">
        <f t="shared" si="14"/>
        <v>-</v>
      </c>
      <c r="B407" t="s">
        <v>2908</v>
      </c>
      <c r="C407" t="s">
        <v>7493</v>
      </c>
      <c r="D407" t="s">
        <v>7460</v>
      </c>
      <c r="E407" t="s">
        <v>7473</v>
      </c>
      <c r="F407">
        <v>115</v>
      </c>
      <c r="G407">
        <v>1</v>
      </c>
      <c r="H407">
        <v>2</v>
      </c>
      <c r="I407" t="s">
        <v>7465</v>
      </c>
      <c r="J407" t="s">
        <v>7475</v>
      </c>
      <c r="L407" t="s">
        <v>7470</v>
      </c>
      <c r="N407" t="s">
        <v>7561</v>
      </c>
      <c r="O407" s="24">
        <v>1</v>
      </c>
      <c r="P407" s="20" t="s">
        <v>7478</v>
      </c>
      <c r="Q407" s="21" t="s">
        <v>7476</v>
      </c>
      <c r="R407" s="30" t="s">
        <v>7477</v>
      </c>
      <c r="Z407" s="34">
        <v>12</v>
      </c>
      <c r="AE407" s="20" t="s">
        <v>7479</v>
      </c>
      <c r="AJ407" s="26" t="str">
        <f t="shared" si="13"/>
        <v xml:space="preserve">|BGCOLOR(#F5F5F5):Sorcerer|魔術師|&amp;ref(Nation/C_Gold.jpg,nolink,25x25,Gold);115&amp;ref(Nation/C_Resource.jpg,nolink,25x25,Resource);1&amp;ref(Nation/C_Command.jpg,nolink,25x25,Commander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Leadership);30+|12&amp;ref(Nation/Mountain-Survival.jpg,nolink,25x25,Mountain Survival);|
|~|&gt;|&gt;|&gt;|&gt;|&gt;|BGCOLOR(#F5F5F5):地、死などの魔法技能を持つ。魔力のわりに高齢|
</v>
      </c>
    </row>
    <row r="408" spans="1:36" x14ac:dyDescent="0.15">
      <c r="A408" t="str">
        <f t="shared" si="14"/>
        <v>-</v>
      </c>
      <c r="B408" t="s">
        <v>2908</v>
      </c>
      <c r="C408" t="s">
        <v>7493</v>
      </c>
      <c r="D408" t="s">
        <v>7460</v>
      </c>
      <c r="E408" t="s">
        <v>7480</v>
      </c>
      <c r="F408">
        <v>50</v>
      </c>
      <c r="G408">
        <v>1</v>
      </c>
      <c r="H408">
        <v>1</v>
      </c>
      <c r="I408" t="s">
        <v>7465</v>
      </c>
      <c r="K408" t="s">
        <v>7474</v>
      </c>
      <c r="L408" t="s">
        <v>7481</v>
      </c>
      <c r="M408" t="s">
        <v>7461</v>
      </c>
      <c r="N408" t="s">
        <v>7482</v>
      </c>
      <c r="O408" s="24">
        <v>1</v>
      </c>
      <c r="P408" s="20">
        <v>10</v>
      </c>
      <c r="Q408" s="21" t="s">
        <v>7483</v>
      </c>
      <c r="R408" s="30" t="s">
        <v>7478</v>
      </c>
      <c r="Z408" s="34">
        <v>16</v>
      </c>
      <c r="AJ408" s="26" t="str">
        <f t="shared" si="13"/>
        <v xml:space="preserve">|BGCOLOR(#F5F5F5):Demon Priest|聖職者&amp;ref(Nation/Sacred.jpg,nolink,25x25,Sacred);|&amp;ref(Nation/C_Gold.jpg,nolink,25x25,Gold);50&amp;ref(Nation/C_Resource.jpg,nolink,25x25,Resource);1&amp;ref(Nation/C_Command.jpg,nolink,25x25,Commander Point);1|&amp;ref(Nation/R_Fort.jpg,nolink,25x25,Land Fortress);|&amp;ref(Spell/P_Holy.jpg,nolink,25x25,Temple Needed);|&amp;ref(Nation/Squad.jpg,nolink,25x25,Squad);1&amp;ref(Nation/LivingLead.jpg,nolink,25x25,Leadership);10&amp;ref(Nation/MagicLead.jpg,nolink,25x25,Magic Leadership);0+&amp;ref(Nation/UndeadLead.jpg,nolink,25x25,Undead Leadership);10+|16|
|~|&gt;|&gt;|&gt;|&gt;|&gt;|BGCOLOR(#F5F5F5):レベル1の聖職者。ごく低確率だが魔力も持ち得る|
</v>
      </c>
    </row>
    <row r="409" spans="1:36" x14ac:dyDescent="0.15">
      <c r="A409" t="str">
        <f t="shared" si="14"/>
        <v>-</v>
      </c>
      <c r="B409" t="s">
        <v>2908</v>
      </c>
      <c r="C409" t="s">
        <v>7493</v>
      </c>
      <c r="D409" t="s">
        <v>7460</v>
      </c>
      <c r="E409" t="s">
        <v>7484</v>
      </c>
      <c r="F409">
        <v>195</v>
      </c>
      <c r="G409">
        <v>38</v>
      </c>
      <c r="H409">
        <v>2</v>
      </c>
      <c r="I409" t="s">
        <v>7465</v>
      </c>
      <c r="J409" t="s">
        <v>7474</v>
      </c>
      <c r="K409" t="s">
        <v>7474</v>
      </c>
      <c r="L409" t="s">
        <v>7470</v>
      </c>
      <c r="M409" t="s">
        <v>7461</v>
      </c>
      <c r="N409" t="s">
        <v>7485</v>
      </c>
      <c r="O409" s="24">
        <v>1</v>
      </c>
      <c r="P409" s="20">
        <v>10</v>
      </c>
      <c r="Q409" s="20" t="s">
        <v>7483</v>
      </c>
      <c r="R409" s="30" t="s">
        <v>7486</v>
      </c>
      <c r="Z409" s="34">
        <v>10</v>
      </c>
      <c r="AE409" s="21" t="s">
        <v>7487</v>
      </c>
      <c r="AF409" s="21" t="s">
        <v>7518</v>
      </c>
      <c r="AJ409" s="26" t="str">
        <f t="shared" si="13"/>
        <v xml:space="preserve">|BGCOLOR(#F5F5F5):Oni Shugo|魔術師&amp;ref(Nation/Sacred.jpg,nolink,25x25,Sacred);|&amp;ref(Nation/C_Gold.jpg,nolink,25x25,Gold);195&amp;ref(Nation/C_Resource.jpg,nolink,25x25,Resource);38&amp;ref(Nation/C_Command.jpg,nolink,25x25,Commander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Leadership);0+&amp;ref(Nation/UndeadLead.jpg,nolink,25x25,Undead Leadership);100+|10&amp;ref(Nation/Mountain-Survival.jpg,nolink,25x25,Mountain Survival);&amp;ref(Nation/Snow-Move.jpg,nolink,25x25,Snow Move);|
|~|&gt;|&gt;|&gt;|&gt;|&gt;|BGCOLOR(#F5F5F5):死などの魔法を持つ。鬼を多数率いるが指揮自体は下手|
</v>
      </c>
    </row>
    <row r="410" spans="1:36" x14ac:dyDescent="0.15">
      <c r="A410" t="str">
        <f t="shared" si="14"/>
        <v>EA Yomi 指揮官 E</v>
      </c>
      <c r="B410" t="s">
        <v>2908</v>
      </c>
      <c r="C410" t="s">
        <v>7493</v>
      </c>
      <c r="D410" t="s">
        <v>7460</v>
      </c>
      <c r="E410" t="s">
        <v>7488</v>
      </c>
      <c r="F410">
        <v>490</v>
      </c>
      <c r="G410">
        <v>43</v>
      </c>
      <c r="H410">
        <v>4</v>
      </c>
      <c r="I410" t="s">
        <v>7489</v>
      </c>
      <c r="J410" t="s">
        <v>7474</v>
      </c>
      <c r="K410" t="s">
        <v>7475</v>
      </c>
      <c r="L410" t="s">
        <v>7481</v>
      </c>
      <c r="M410" t="s">
        <v>7461</v>
      </c>
      <c r="N410" t="s">
        <v>7490</v>
      </c>
      <c r="O410" s="24">
        <v>1</v>
      </c>
      <c r="P410" s="20" t="s">
        <v>7491</v>
      </c>
      <c r="Q410" s="20" t="s">
        <v>7491</v>
      </c>
      <c r="R410" s="30" t="s">
        <v>7492</v>
      </c>
      <c r="Z410" s="34">
        <v>16</v>
      </c>
      <c r="AE410" s="20" t="s">
        <v>7487</v>
      </c>
      <c r="AF410" s="21" t="s">
        <v>7517</v>
      </c>
      <c r="AJ410" s="26" t="str">
        <f t="shared" si="13"/>
        <v xml:space="preserve">|BGCOLOR(#F5F5F5):Dai Oni|聖職者&amp;ref(Nation/Sacred.jpg,nolink,25x25,Sacred);|&amp;ref(Nation/C_Gold.jpg,nolink,25x25,Gold);490&amp;ref(Nation/C_Resource.jpg,nolink,25x25,Resource);43&amp;ref(Nation/C_Command.jpg,nolink,25x25,Commander Point);4|&amp;ref(Nation/R_Capital.jpg,nolink,25x25,National Capital);|&amp;ref(Spell/P_Research.jpg,nolink,25x25,Lab Needed);&amp;ref(Spell/P_Holy.jpg,nolink,25x25,Temple Needed);|&amp;ref(Nation/Squad.jpg,nolink,25x25,Squad);1&amp;ref(Nation/LivingLead.jpg,nolink,25x25,Leadership);20+&amp;ref(Nation/MagicLead.jpg,nolink,25x25,Magic Leadership);20+&amp;ref(Nation/UndeadLead.jpg,nolink,25x25,Undead Leadership);210+|16&amp;ref(Nation/Mountain-Survival.jpg,nolink,25x25,Mountain Survival);&amp;ref(Nation/Snow-Move.jpg,nolink,25x25,Snow Move);|
|~|&gt;|&gt;|&gt;|&gt;|&gt;|BGCOLOR(#F5F5F5):レベル1の聖職者。高い魔力と戦闘力を併せ持つ|
</v>
      </c>
    </row>
    <row r="411" spans="1:36" x14ac:dyDescent="0.15">
      <c r="A411" t="str">
        <f t="shared" si="14"/>
        <v>EA Yomi 兵士 S</v>
      </c>
      <c r="B411" t="s">
        <v>2908</v>
      </c>
      <c r="C411" t="s">
        <v>7493</v>
      </c>
      <c r="D411" t="s">
        <v>7494</v>
      </c>
      <c r="E411" t="s">
        <v>7495</v>
      </c>
      <c r="F411">
        <v>7</v>
      </c>
      <c r="G411">
        <v>2</v>
      </c>
      <c r="H411">
        <v>3</v>
      </c>
      <c r="I411" t="s">
        <v>7459</v>
      </c>
      <c r="L411" t="s">
        <v>7496</v>
      </c>
      <c r="N411" t="s">
        <v>7497</v>
      </c>
      <c r="P411" s="20">
        <v>1</v>
      </c>
      <c r="X411">
        <v>1</v>
      </c>
      <c r="Z411" s="34">
        <v>14</v>
      </c>
      <c r="AA411" s="21">
        <v>40</v>
      </c>
      <c r="AE411" s="20" t="s">
        <v>7463</v>
      </c>
      <c r="AJ411" s="26" t="str">
        <f t="shared" si="13"/>
        <v xml:space="preserve">|BGCOLOR(#F5F5F5):Bakemono-Sho|歩兵|&amp;ref(Nation/C_Gold.jpg,nolink,25x25,Gold);7&amp;ref(Nation/C_Resource.jpg,nolink,25x25,Resource);2&amp;ref(Nation/C_Recruitment.jpg,nolink,25x25,Recruitment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|~|&gt;|&gt;|&gt;|&gt;|&gt;|BGCOLOR(#F5F5F5):棍棒を持つ軽歩兵。数は出るが能力も値段相応|
</v>
      </c>
    </row>
    <row r="412" spans="1:36" x14ac:dyDescent="0.15">
      <c r="A412" t="str">
        <f t="shared" si="14"/>
        <v>-</v>
      </c>
      <c r="B412" t="s">
        <v>2908</v>
      </c>
      <c r="C412" t="s">
        <v>7493</v>
      </c>
      <c r="D412" t="s">
        <v>7494</v>
      </c>
      <c r="E412" t="s">
        <v>7495</v>
      </c>
      <c r="F412">
        <v>7</v>
      </c>
      <c r="G412">
        <v>3</v>
      </c>
      <c r="H412">
        <v>3</v>
      </c>
      <c r="I412" t="s">
        <v>7459</v>
      </c>
      <c r="L412" t="s">
        <v>7496</v>
      </c>
      <c r="N412" t="s">
        <v>7498</v>
      </c>
      <c r="P412" s="20">
        <v>1</v>
      </c>
      <c r="X412">
        <v>1</v>
      </c>
      <c r="Z412" s="34">
        <v>14</v>
      </c>
      <c r="AA412" s="21">
        <v>40</v>
      </c>
      <c r="AE412" s="20" t="s">
        <v>7463</v>
      </c>
      <c r="AJ412" s="26" t="str">
        <f t="shared" si="13"/>
        <v xml:space="preserve">|BGCOLOR(#F5F5F5):Bakemono-Sho|歩兵|&amp;ref(Nation/C_Gold.jpg,nolink,25x25,Gold);7&amp;ref(Nation/C_Resource.jpg,nolink,25x25,Resource);3&amp;ref(Nation/C_Recruitment.jpg,nolink,25x25,Recruitment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|~|&gt;|&gt;|&gt;|&gt;|&gt;|BGCOLOR(#F5F5F5):槍を持つ軽歩兵。迎撃周りの優位で多少は強くなっている|
</v>
      </c>
    </row>
    <row r="413" spans="1:36" x14ac:dyDescent="0.15">
      <c r="A413" t="str">
        <f t="shared" si="14"/>
        <v>-</v>
      </c>
      <c r="B413" t="s">
        <v>2908</v>
      </c>
      <c r="C413" t="s">
        <v>7493</v>
      </c>
      <c r="D413" t="s">
        <v>7494</v>
      </c>
      <c r="E413" t="s">
        <v>7495</v>
      </c>
      <c r="F413">
        <v>7</v>
      </c>
      <c r="G413">
        <v>4</v>
      </c>
      <c r="H413">
        <v>3</v>
      </c>
      <c r="I413" t="s">
        <v>7459</v>
      </c>
      <c r="L413" t="s">
        <v>7499</v>
      </c>
      <c r="N413" t="s">
        <v>7500</v>
      </c>
      <c r="P413" s="20">
        <v>1</v>
      </c>
      <c r="X413">
        <v>1</v>
      </c>
      <c r="Z413" s="34">
        <v>14</v>
      </c>
      <c r="AA413" s="21">
        <v>40</v>
      </c>
      <c r="AE413" s="20" t="s">
        <v>7501</v>
      </c>
      <c r="AJ413" s="26" t="str">
        <f t="shared" si="13"/>
        <v xml:space="preserve">|BGCOLOR(#F5F5F5):Bakemono-Sho|射手|&amp;ref(Nation/C_Gold.jpg,nolink,25x25,Gold);7&amp;ref(Nation/C_Resource.jpg,nolink,25x25,Resource);4&amp;ref(Nation/C_Recruitment.jpg,nolink,25x25,Recruitment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|~|&gt;|&gt;|&gt;|&gt;|&gt;|BGCOLOR(#F5F5F5):弓を持つ化物。統制不能だが数を溜めれば侮れない|
</v>
      </c>
    </row>
    <row r="414" spans="1:36" x14ac:dyDescent="0.15">
      <c r="A414" t="str">
        <f t="shared" si="14"/>
        <v>-</v>
      </c>
      <c r="B414" t="s">
        <v>2908</v>
      </c>
      <c r="C414" t="s">
        <v>7493</v>
      </c>
      <c r="D414" t="s">
        <v>7494</v>
      </c>
      <c r="E414" t="s">
        <v>7522</v>
      </c>
      <c r="F414">
        <v>9</v>
      </c>
      <c r="G414">
        <v>11</v>
      </c>
      <c r="H414">
        <v>5</v>
      </c>
      <c r="I414" t="s">
        <v>7465</v>
      </c>
      <c r="L414" t="s">
        <v>7496</v>
      </c>
      <c r="N414" t="s">
        <v>7524</v>
      </c>
      <c r="P414" s="20">
        <v>1</v>
      </c>
      <c r="Z414" s="34">
        <v>10</v>
      </c>
      <c r="AA414" s="20">
        <v>40</v>
      </c>
      <c r="AE414" s="20"/>
      <c r="AJ414" s="26" t="str">
        <f t="shared" si="13"/>
        <v xml:space="preserve">|BGCOLOR(#F5F5F5):Bandit|歩兵|&amp;ref(Nation/C_Gold.jpg,nolink,25x25,Gold);9&amp;ref(Nation/C_Resource.jpg,nolink,25x25,Resource);11&amp;ref(Nation/C_Recruitment.jpg,nolink,25x25,Recruitment Point);5|&amp;ref(Nation/R_Fort.jpg,nolink,25x25,Land Fortress);||&amp;ref(Nation/LivingLead.jpg,nolink,25x25,Living);|10&amp;ref(Nation/Stealthy.jpg,nolink,25x25,Stealthy (40));|
|~|&gt;|&gt;|&gt;|&gt;|&gt;|BGCOLOR(#F5F5F5):槍を持つ歩兵。化物よりは頼りになる|
</v>
      </c>
    </row>
    <row r="415" spans="1:36" x14ac:dyDescent="0.15">
      <c r="A415" t="str">
        <f t="shared" si="14"/>
        <v>-</v>
      </c>
      <c r="B415" t="s">
        <v>2908</v>
      </c>
      <c r="C415" t="s">
        <v>7493</v>
      </c>
      <c r="D415" t="s">
        <v>7494</v>
      </c>
      <c r="E415" t="s">
        <v>7523</v>
      </c>
      <c r="F415">
        <v>9</v>
      </c>
      <c r="G415">
        <v>16</v>
      </c>
      <c r="H415">
        <v>5</v>
      </c>
      <c r="I415" t="s">
        <v>7465</v>
      </c>
      <c r="L415" t="s">
        <v>7499</v>
      </c>
      <c r="N415" t="s">
        <v>7525</v>
      </c>
      <c r="P415" s="20">
        <v>1</v>
      </c>
      <c r="Z415" s="34">
        <v>10</v>
      </c>
      <c r="AA415" s="20">
        <v>40</v>
      </c>
      <c r="AE415" s="20"/>
      <c r="AJ415" s="26" t="str">
        <f t="shared" si="13"/>
        <v xml:space="preserve">|BGCOLOR(#F5F5F5):Bandit|射手|&amp;ref(Nation/C_Gold.jpg,nolink,25x25,Gold);9&amp;ref(Nation/C_Resource.jpg,nolink,25x25,Resource);16&amp;ref(Nation/C_Recruitment.jpg,nolink,25x25,Recruitment Point);5|&amp;ref(Nation/R_Fort.jpg,nolink,25x25,Land Fortress);||&amp;ref(Nation/LivingLead.jpg,nolink,25x25,Living);|10&amp;ref(Nation/Stealthy.jpg,nolink,25x25,Stealthy (40));|
|~|&gt;|&gt;|&gt;|&gt;|&gt;|BGCOLOR(#F5F5F5):弓を持つ人間。腕前は並だが白兵戦も不可能ではない|
</v>
      </c>
    </row>
    <row r="416" spans="1:36" x14ac:dyDescent="0.15">
      <c r="A416" t="str">
        <f t="shared" si="14"/>
        <v>-</v>
      </c>
      <c r="B416" t="s">
        <v>2908</v>
      </c>
      <c r="C416" t="s">
        <v>7493</v>
      </c>
      <c r="D416" t="s">
        <v>7494</v>
      </c>
      <c r="E416" t="s">
        <v>7502</v>
      </c>
      <c r="F416">
        <v>0</v>
      </c>
      <c r="G416">
        <v>1</v>
      </c>
      <c r="H416">
        <v>3</v>
      </c>
      <c r="I416" t="s">
        <v>7503</v>
      </c>
      <c r="K416" t="s">
        <v>7474</v>
      </c>
      <c r="L416" t="s">
        <v>7496</v>
      </c>
      <c r="N416" t="s">
        <v>7504</v>
      </c>
      <c r="R416" s="30">
        <v>1</v>
      </c>
      <c r="X416">
        <v>1</v>
      </c>
      <c r="Z416" s="34">
        <v>14</v>
      </c>
      <c r="AE416" s="20" t="s">
        <v>7487</v>
      </c>
      <c r="AF416" s="21" t="s">
        <v>7517</v>
      </c>
      <c r="AJ416" s="26" t="str">
        <f t="shared" si="13"/>
        <v xml:space="preserve">|BGCOLOR(#F5F5F5):Ko-Oni|歩兵|&amp;ref(Nation/C_Gold.jpg,nolink,25x25,Gold);0&amp;ref(Nation/C_Resource.jpg,nolink,25x25,Resource);1&amp;ref(Nation/C_Recruitment.jpg,nolink,25x25,Recruitment Point);3|&amp;ref(Nation/Dominion-Free-Spawn.jpg,nolink,25x25,Dominion Automatic Generation (Free));(&amp;ref(Nation/R_Fort.jpg,nolink,25x25,Land Fortress);&amp;ref(Nation/R_Foreign.jpg,nolink,25x25,Non-Fort Land);)|&amp;ref(Spell/P_Holy.jpg,nolink,25x25,Temple Needed);|&amp;ref(Nation/UndeadLead.jpg,nolink,25x25,Undead/Demon);&amp;ref(Nation/Undisciplined.jpg,nolink,25x25,Undisciplined);|14&amp;ref(Nation/Mountain-Survival.jpg,nolink,25x25,Mountain Survival);&amp;ref(Nation/Snow-Move.jpg,nolink,25x25,Snow Move);|
|~|&gt;|&gt;|&gt;|&gt;|&gt;|BGCOLOR(#F5F5F5):棍棒を持つ軽歩兵。小柄さを活かし数で攻めると強い|
</v>
      </c>
    </row>
    <row r="417" spans="1:36" x14ac:dyDescent="0.15">
      <c r="A417" t="str">
        <f t="shared" si="14"/>
        <v>-</v>
      </c>
      <c r="B417" t="s">
        <v>2908</v>
      </c>
      <c r="C417" t="s">
        <v>7493</v>
      </c>
      <c r="D417" t="s">
        <v>7494</v>
      </c>
      <c r="E417" t="s">
        <v>7505</v>
      </c>
      <c r="F417">
        <v>0</v>
      </c>
      <c r="G417">
        <v>1</v>
      </c>
      <c r="H417">
        <v>5</v>
      </c>
      <c r="I417" t="s">
        <v>7506</v>
      </c>
      <c r="K417" t="s">
        <v>7475</v>
      </c>
      <c r="L417" t="s">
        <v>7496</v>
      </c>
      <c r="N417" t="s">
        <v>7507</v>
      </c>
      <c r="R417" s="30">
        <v>1</v>
      </c>
      <c r="X417">
        <v>1</v>
      </c>
      <c r="Z417" s="34">
        <v>14</v>
      </c>
      <c r="AE417" s="20" t="s">
        <v>7487</v>
      </c>
      <c r="AF417" s="21" t="s">
        <v>7517</v>
      </c>
      <c r="AJ417" s="26" t="str">
        <f t="shared" si="13"/>
        <v xml:space="preserve">|BGCOLOR(#F5F5F5):Aka-Oni|歩兵|&amp;ref(Nation/C_Gold.jpg,nolink,25x25,Gold);0&amp;ref(Nation/C_Resource.jpg,nolink,25x25,Resource);1&amp;ref(Nation/C_Recruitment.jpg,nolink,25x25,Recruitment Point);5|&amp;ref(Nation/Dominion-Free-Spawn.jpg,nolink,25x25,Dominion Automatic Generation (Free));(&amp;ref(Nation/R_Fort.jpg,nolink,25x25,Land Fortress);&amp;ref(Nation/R_Foreign.jpg,nolink,25x25,Non-Fort Land);+&amp;ref(Spell/S_Heat.jpg,nolink,25x25,Heat Temperature);)|&amp;ref(Spell/P_Holy.jpg,nolink,25x25,Temple Needed);|&amp;ref(Nation/UndeadLead.jpg,nolink,25x25,Undead/Demon);&amp;ref(Nation/Undisciplined.jpg,nolink,25x25,Undisciplined);|14&amp;ref(Nation/Mountain-Survival.jpg,nolink,25x25,Mountain Survival);&amp;ref(Nation/Snow-Move.jpg,nolink,25x25,Snow Move);|
|~|&gt;|&gt;|&gt;|&gt;|&gt;|BGCOLOR(#F5F5F5):大棍棒を持つ軽歩兵。炎投げでの遠隔攻撃も行う|
</v>
      </c>
    </row>
    <row r="418" spans="1:36" x14ac:dyDescent="0.15">
      <c r="A418" t="str">
        <f t="shared" si="14"/>
        <v>-</v>
      </c>
      <c r="B418" t="s">
        <v>2908</v>
      </c>
      <c r="C418" t="s">
        <v>7493</v>
      </c>
      <c r="D418" t="s">
        <v>7494</v>
      </c>
      <c r="E418" t="s">
        <v>7508</v>
      </c>
      <c r="F418">
        <v>0</v>
      </c>
      <c r="G418">
        <v>1</v>
      </c>
      <c r="H418">
        <v>5</v>
      </c>
      <c r="I418" t="s">
        <v>7509</v>
      </c>
      <c r="K418" t="s">
        <v>7474</v>
      </c>
      <c r="L418" t="s">
        <v>7496</v>
      </c>
      <c r="N418" t="s">
        <v>7510</v>
      </c>
      <c r="R418" s="30">
        <v>1</v>
      </c>
      <c r="X418">
        <v>1</v>
      </c>
      <c r="Z418" s="34">
        <v>14</v>
      </c>
      <c r="AE418" s="20" t="s">
        <v>7487</v>
      </c>
      <c r="AF418" s="21" t="s">
        <v>7518</v>
      </c>
      <c r="AJ418" s="26" t="str">
        <f t="shared" si="13"/>
        <v xml:space="preserve">|BGCOLOR(#F5F5F5):Ao-Oni|歩兵|&amp;ref(Nation/C_Gold.jpg,nolink,25x25,Gold);0&amp;ref(Nation/C_Resource.jpg,nolink,25x25,Resource);1&amp;ref(Nation/C_Recruitment.jpg,nolink,25x25,Recruitment Point);5|&amp;ref(Nation/Dominion-Free-Spawn.jpg,nolink,25x25,Dominion Automatic Generation (Free));(&amp;ref(Nation/R_Fort.jpg,nolink,25x25,Land Fortress);&amp;ref(Nation/R_Foreign.jpg,nolink,25x25,Non-Fort Land);+&amp;ref(Spell/S_Cold.jpg,nolink,25x25,Cold Temperature);)|&amp;ref(Spell/P_Holy.jpg,nolink,25x25,Temple Needed);|&amp;ref(Nation/UndeadLead.jpg,nolink,25x25,Undead/Demon);&amp;ref(Nation/Undisciplined.jpg,nolink,25x25,Undisciplined);|14&amp;ref(Nation/Mountain-Survival.jpg,nolink,25x25,Mountain Survival);&amp;ref(Nation/Snow-Move.jpg,nolink,25x25,Snow Move);|
|~|&gt;|&gt;|&gt;|&gt;|&gt;|BGCOLOR(#F5F5F5):大棍棒を持つ軽歩兵。冷気による疲労攻撃も行う|
</v>
      </c>
    </row>
    <row r="419" spans="1:36" x14ac:dyDescent="0.15">
      <c r="A419" t="str">
        <f t="shared" si="14"/>
        <v>-</v>
      </c>
      <c r="B419" t="s">
        <v>2908</v>
      </c>
      <c r="C419" t="s">
        <v>7493</v>
      </c>
      <c r="D419" t="s">
        <v>7494</v>
      </c>
      <c r="E419" t="s">
        <v>7511</v>
      </c>
      <c r="F419">
        <v>0</v>
      </c>
      <c r="G419">
        <v>11</v>
      </c>
      <c r="H419">
        <v>10</v>
      </c>
      <c r="I419" t="s">
        <v>7512</v>
      </c>
      <c r="K419" t="s">
        <v>7475</v>
      </c>
      <c r="L419" t="s">
        <v>7496</v>
      </c>
      <c r="N419" t="s">
        <v>7513</v>
      </c>
      <c r="R419" s="30">
        <v>1</v>
      </c>
      <c r="X419">
        <v>1</v>
      </c>
      <c r="Z419" s="34">
        <v>14</v>
      </c>
      <c r="AE419" s="20" t="s">
        <v>7487</v>
      </c>
      <c r="AF419" s="20" t="s">
        <v>7518</v>
      </c>
      <c r="AJ419" s="26" t="str">
        <f t="shared" si="13"/>
        <v xml:space="preserve">|BGCOLOR(#F5F5F5):Oni|歩兵|&amp;ref(Nation/C_Gold.jpg,nolink,25x25,Gold);0&amp;ref(Nation/C_Resource.jpg,nolink,25x25,Resource);11&amp;ref(Nation/C_Recruitment.jpg,nolink,25x25,Recruitment Point);10|&amp;ref(Nation/Dominion-Free-Spawn.jpg,nolink,25x25,Dominion Automatic Generation (Free));(&amp;ref(Nation/R_Mountain.jpg,nolink,25x25,Any Highland/Mountains);)|&amp;ref(Spell/P_Holy.jpg,nolink,25x25,Temple Needed);|&amp;ref(Nation/UndeadLead.jpg,nolink,25x25,Undead/Demon);&amp;ref(Nation/Undisciplined.jpg,nolink,25x25,Undisciplined);|14&amp;ref(Nation/Mountain-Survival.jpg,nolink,25x25,Mountain Survival);&amp;ref(Nation/Snow-Move.jpg,nolink,25x25,Snow Move);|
|~|&gt;|&gt;|&gt;|&gt;|&gt;|BGCOLOR(#F5F5F5):野太刀を持つ軽歩兵。大型なだけに一撃は非常に重い|
</v>
      </c>
    </row>
    <row r="420" spans="1:36" x14ac:dyDescent="0.15">
      <c r="A420" t="str">
        <f t="shared" si="14"/>
        <v>-</v>
      </c>
      <c r="B420" t="s">
        <v>2908</v>
      </c>
      <c r="C420" t="s">
        <v>7493</v>
      </c>
      <c r="D420" t="s">
        <v>7494</v>
      </c>
      <c r="E420" t="s">
        <v>7514</v>
      </c>
      <c r="F420">
        <v>0</v>
      </c>
      <c r="G420">
        <v>10</v>
      </c>
      <c r="H420">
        <v>10</v>
      </c>
      <c r="I420" t="s">
        <v>7512</v>
      </c>
      <c r="K420" t="s">
        <v>7475</v>
      </c>
      <c r="L420" t="s">
        <v>7496</v>
      </c>
      <c r="N420" t="s">
        <v>7515</v>
      </c>
      <c r="R420" s="30">
        <v>1</v>
      </c>
      <c r="X420">
        <v>1</v>
      </c>
      <c r="Z420" s="34">
        <v>14</v>
      </c>
      <c r="AE420" s="20" t="s">
        <v>7487</v>
      </c>
      <c r="AF420" s="20" t="s">
        <v>7518</v>
      </c>
      <c r="AJ420" s="26" t="str">
        <f t="shared" si="13"/>
        <v xml:space="preserve">|BGCOLOR(#F5F5F5):Kuro-Oni|歩兵|&amp;ref(Nation/C_Gold.jpg,nolink,25x25,Gold);0&amp;ref(Nation/C_Resource.jpg,nolink,25x25,Resource);10&amp;ref(Nation/C_Recruitment.jpg,nolink,25x25,Recruitment Point);10|&amp;ref(Nation/Dominion-Free-Spawn.jpg,nolink,25x25,Dominion Automatic Generation (Free));(&amp;ref(Nation/R_Mountain.jpg,nolink,25x25,Any Highland/Mountains);)|&amp;ref(Spell/P_Holy.jpg,nolink,25x25,Temple Needed);|&amp;ref(Nation/UndeadLead.jpg,nolink,25x25,Undead/Demon);&amp;ref(Nation/Undisciplined.jpg,nolink,25x25,Undisciplined);|14&amp;ref(Nation/Mountain-Survival.jpg,nolink,25x25,Mountain Survival);&amp;ref(Nation/Snow-Move.jpg,nolink,25x25,Snow Move);|
|~|&gt;|&gt;|&gt;|&gt;|&gt;|BGCOLOR(#F5F5F5):野太刀を持つ軽歩兵。炎投げと毒吐きでの遠隔攻撃も行う|
</v>
      </c>
    </row>
    <row r="421" spans="1:36" x14ac:dyDescent="0.15">
      <c r="A421" t="str">
        <f t="shared" si="14"/>
        <v>EA Yomi 兵士 E</v>
      </c>
      <c r="B421" t="s">
        <v>2908</v>
      </c>
      <c r="C421" t="s">
        <v>7493</v>
      </c>
      <c r="D421" t="s">
        <v>7494</v>
      </c>
      <c r="E421" t="s">
        <v>7516</v>
      </c>
      <c r="F421">
        <v>0</v>
      </c>
      <c r="G421">
        <v>32</v>
      </c>
      <c r="H421">
        <v>10</v>
      </c>
      <c r="I421" t="s">
        <v>7512</v>
      </c>
      <c r="K421" t="s">
        <v>7474</v>
      </c>
      <c r="L421" t="s">
        <v>7496</v>
      </c>
      <c r="M421" t="s">
        <v>7461</v>
      </c>
      <c r="N421" t="s">
        <v>7519</v>
      </c>
      <c r="R421" s="30">
        <v>1</v>
      </c>
      <c r="Z421" s="34">
        <v>8</v>
      </c>
      <c r="AE421" s="20" t="s">
        <v>7487</v>
      </c>
      <c r="AF421" s="20" t="s">
        <v>7517</v>
      </c>
      <c r="AJ421" s="26" t="str">
        <f t="shared" si="13"/>
        <v xml:space="preserve">|BGCOLOR(#F5F5F5):Amanojaku|歩兵&amp;ref(Nation/Sacred.jpg,nolink,25x25,Sacred);|&amp;ref(Nation/C_Gold.jpg,nolink,25x25,Gold);0&amp;ref(Nation/C_Resource.jpg,nolink,25x25,Resource);32&amp;ref(Nation/C_Recruitment.jpg,nolink,25x25,Recruitment Point);10|&amp;ref(Nation/Dominion-Free-Spawn.jpg,nolink,25x25,Dominion Automatic Generation (Free));(&amp;ref(Nation/R_Mountain.jpg,nolink,25x25,Any Highland/Mountains);)|&amp;ref(Spell/P_Holy.jpg,nolink,25x25,Temple Needed);|&amp;ref(Nation/UndeadLead.jpg,nolink,25x25,Undead/Demon);|8&amp;ref(Nation/Mountain-Survival.jpg,nolink,25x25,Mountain Survival);&amp;ref(Nation/Snow-Move.jpg,nolink,25x25,Snow Move);|
|~|&gt;|&gt;|&gt;|&gt;|&gt;|BGCOLOR(#F5F5F5):野太刀を持つ重歩兵。統制不能ではなく戦闘力も高い|
</v>
      </c>
    </row>
    <row r="422" spans="1:36" x14ac:dyDescent="0.15">
      <c r="A422" t="str">
        <f t="shared" si="14"/>
        <v>EA Hinnom 指揮官 S</v>
      </c>
      <c r="B422" t="s">
        <v>2908</v>
      </c>
      <c r="C422" t="s">
        <v>7708</v>
      </c>
      <c r="D422" t="s">
        <v>7669</v>
      </c>
      <c r="E422" t="s">
        <v>7668</v>
      </c>
      <c r="F422">
        <v>90</v>
      </c>
      <c r="G422">
        <v>2</v>
      </c>
      <c r="H422">
        <v>2</v>
      </c>
      <c r="I422" t="s">
        <v>7670</v>
      </c>
      <c r="J422" t="s">
        <v>7671</v>
      </c>
      <c r="L422" t="s">
        <v>7672</v>
      </c>
      <c r="N422" t="s">
        <v>7673</v>
      </c>
      <c r="O422" s="24">
        <v>1</v>
      </c>
      <c r="P422" s="21">
        <v>10</v>
      </c>
      <c r="Q422" s="21">
        <v>10</v>
      </c>
      <c r="R422" s="30">
        <v>30</v>
      </c>
      <c r="Z422" s="34">
        <v>18</v>
      </c>
      <c r="AE422" s="20" t="s">
        <v>7674</v>
      </c>
      <c r="AJ422" s="26" t="str">
        <f t="shared" si="13"/>
        <v xml:space="preserve">|BGCOLOR(#F5F5F5):Horite Shaman|魔術師|&amp;ref(Nation/C_Gold.jpg,nolink,25x25,Gold);90&amp;ref(Nation/C_Resource.jpg,nolink,25x25,Resource);2&amp;ref(Nation/C_Command.jpg,nolink,25x25,Commander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Leadership);10&amp;ref(Nation/UndeadLead.jpg,nolink,25x25,Undead Leadership);30|18&amp;ref(Nation/Mountain-Survival.jpg,nolink,25x25,Mountain Survival);&amp;ref(Nation/Wasteland-Survival.jpg,nolink,25x25,Wasteland Survival);|
|~|&gt;|&gt;|&gt;|&gt;|&gt;|BGCOLOR(#F5F5F5):地、死、緑の魔法技能を持つ。研究向けではない|
</v>
      </c>
    </row>
    <row r="423" spans="1:36" x14ac:dyDescent="0.15">
      <c r="A423" t="str">
        <f t="shared" si="14"/>
        <v>-</v>
      </c>
      <c r="B423" t="s">
        <v>2908</v>
      </c>
      <c r="C423" t="s">
        <v>7708</v>
      </c>
      <c r="D423" t="s">
        <v>7669</v>
      </c>
      <c r="E423" t="s">
        <v>7675</v>
      </c>
      <c r="F423">
        <v>40</v>
      </c>
      <c r="G423">
        <v>16</v>
      </c>
      <c r="H423">
        <v>1</v>
      </c>
      <c r="I423" t="s">
        <v>7670</v>
      </c>
      <c r="L423" t="s">
        <v>7676</v>
      </c>
      <c r="N423" t="s">
        <v>7677</v>
      </c>
      <c r="O423" s="24">
        <v>0</v>
      </c>
      <c r="P423" s="21">
        <v>0</v>
      </c>
      <c r="Q423" s="21">
        <v>0</v>
      </c>
      <c r="R423" s="30">
        <v>0</v>
      </c>
      <c r="Z423" s="34">
        <v>18</v>
      </c>
      <c r="AA423" s="21">
        <v>50</v>
      </c>
      <c r="AE423" s="20" t="s">
        <v>7678</v>
      </c>
      <c r="AJ423" s="26" t="str">
        <f t="shared" si="13"/>
        <v xml:space="preserve">|BGCOLOR(#F5F5F5):Avvite Scout|斥候|&amp;ref(Nation/C_Gold.jpg,nolink,25x25,Gold);40&amp;ref(Nation/C_Resource.jpg,nolink,25x25,Resource);16&amp;ref(Nation/C_Command.jpg,nolink,25x25,Commander Point);1|&amp;ref(Nation/R_Fort.jpg,nolink,25x25,Land Fortress);|||18&amp;ref(Nation/Stealthy.jpg,nolink,25x25,Stealthy (50));&amp;ref(Nation/Forest-Survival.jpg,nolink,25x25,Forest Survival);&amp;ref(Nation/Mountain-Survival.jpg,nolink,25x25,Mountain Survival);&amp;ref(Nation/Wasteland-Survival.jpg,nolink,25x25,Wasteland Survival);|
|~|&gt;|&gt;|&gt;|&gt;|&gt;|BGCOLOR(#F5F5F5):高価な斥候。足は速く巨体を思えば隠れるのは上手いほう|
</v>
      </c>
    </row>
    <row r="424" spans="1:36" x14ac:dyDescent="0.15">
      <c r="A424" t="str">
        <f t="shared" si="14"/>
        <v>-</v>
      </c>
      <c r="B424" t="s">
        <v>2908</v>
      </c>
      <c r="C424" t="s">
        <v>7708</v>
      </c>
      <c r="D424" t="s">
        <v>7669</v>
      </c>
      <c r="E424" t="s">
        <v>7679</v>
      </c>
      <c r="F424">
        <v>85</v>
      </c>
      <c r="G424">
        <v>26</v>
      </c>
      <c r="H424">
        <v>1</v>
      </c>
      <c r="I424" t="s">
        <v>7670</v>
      </c>
      <c r="L424" t="s">
        <v>7669</v>
      </c>
      <c r="N424" t="s">
        <v>7680</v>
      </c>
      <c r="O424" s="24">
        <v>3</v>
      </c>
      <c r="P424" s="21">
        <v>80</v>
      </c>
      <c r="Q424" s="21">
        <v>0</v>
      </c>
      <c r="R424" s="30">
        <v>0</v>
      </c>
      <c r="Z424" s="34">
        <v>14</v>
      </c>
      <c r="AE424" s="20" t="s">
        <v>7681</v>
      </c>
      <c r="AJ424" s="26" t="str">
        <f t="shared" si="13"/>
        <v xml:space="preserve">|BGCOLOR(#F5F5F5):Avvite Commander|指揮官|&amp;ref(Nation/C_Gold.jpg,nolink,25x25,Gold);85&amp;ref(Nation/C_Resource.jpg,nolink,25x25,Resource);26&amp;ref(Nation/C_Command.jpg,nolink,25x25,Commander Point);1|&amp;ref(Nation/R_Fort.jpg,nolink,25x25,Land Fortress);||&amp;ref(Nation/Squad.jpg,nolink,25x25,Squad);3&amp;ref(Nation/LivingLead.jpg,nolink,25x25,Leadership);80|14&amp;ref(Nation/Wasteland-Survival.jpg,nolink,25x25,Wasteland Survival);|
|~|&gt;|&gt;|&gt;|&gt;|&gt;|BGCOLOR(#F5F5F5):標準的な指揮官。指揮能力は高め|
</v>
      </c>
    </row>
    <row r="425" spans="1:36" x14ac:dyDescent="0.15">
      <c r="A425" t="str">
        <f t="shared" si="14"/>
        <v>-</v>
      </c>
      <c r="B425" t="s">
        <v>2908</v>
      </c>
      <c r="C425" t="s">
        <v>7708</v>
      </c>
      <c r="D425" t="s">
        <v>7669</v>
      </c>
      <c r="E425" t="s">
        <v>7682</v>
      </c>
      <c r="F425">
        <v>65</v>
      </c>
      <c r="G425">
        <v>2</v>
      </c>
      <c r="H425">
        <v>1</v>
      </c>
      <c r="I425" t="s">
        <v>7670</v>
      </c>
      <c r="K425" t="s">
        <v>7671</v>
      </c>
      <c r="L425" t="s">
        <v>7683</v>
      </c>
      <c r="M425" t="s">
        <v>7690</v>
      </c>
      <c r="N425" t="s">
        <v>7684</v>
      </c>
      <c r="O425" s="24">
        <v>0</v>
      </c>
      <c r="P425" s="20">
        <v>0</v>
      </c>
      <c r="Q425" s="20">
        <v>0</v>
      </c>
      <c r="R425" s="30">
        <v>0</v>
      </c>
      <c r="Z425" s="34">
        <v>18</v>
      </c>
      <c r="AE425" s="20" t="s">
        <v>7685</v>
      </c>
      <c r="AJ425" s="26" t="str">
        <f t="shared" si="13"/>
        <v xml:space="preserve">|BGCOLOR(#F5F5F5):Qedesim|聖職者&amp;ref(Nation/Sacred.jpg,nolink,25x25,Sacred);|&amp;ref(Nation/C_Gold.jpg,nolink,25x25,Gold);65&amp;ref(Nation/C_Resource.jpg,nolink,25x25,Resource);2&amp;ref(Nation/C_Command.jpg,nolink,25x25,Commander Point);1|&amp;ref(Nation/R_Fort.jpg,nolink,25x25,Land Fortress);|&amp;ref(Spell/P_Holy.jpg,nolink,25x25,Temple Needed);||18&amp;ref(Nation/Wasteland-Survival.jpg,nolink,25x25,Wasteland Survival);|
|~|&gt;|&gt;|&gt;|&gt;|&gt;|BGCOLOR(#F5F5F5):レベル1の聖職者。巨人なので丈夫ではある|
</v>
      </c>
    </row>
    <row r="426" spans="1:36" x14ac:dyDescent="0.15">
      <c r="A426" t="str">
        <f t="shared" si="14"/>
        <v>-</v>
      </c>
      <c r="B426" t="s">
        <v>2908</v>
      </c>
      <c r="C426" t="s">
        <v>7708</v>
      </c>
      <c r="D426" t="s">
        <v>7669</v>
      </c>
      <c r="E426" t="s">
        <v>7686</v>
      </c>
      <c r="F426">
        <v>70</v>
      </c>
      <c r="G426">
        <v>2</v>
      </c>
      <c r="H426">
        <v>1</v>
      </c>
      <c r="I426" t="s">
        <v>7670</v>
      </c>
      <c r="K426" t="s">
        <v>7689</v>
      </c>
      <c r="L426" t="s">
        <v>7683</v>
      </c>
      <c r="M426" t="s">
        <v>7690</v>
      </c>
      <c r="N426" t="s">
        <v>7687</v>
      </c>
      <c r="O426" s="24">
        <v>1</v>
      </c>
      <c r="P426" s="20">
        <v>10</v>
      </c>
      <c r="Q426" s="20">
        <v>0</v>
      </c>
      <c r="R426" s="30">
        <v>0</v>
      </c>
      <c r="Z426" s="34">
        <v>18</v>
      </c>
      <c r="AE426" s="20" t="s">
        <v>7685</v>
      </c>
      <c r="AJ426" s="26" t="str">
        <f t="shared" si="13"/>
        <v xml:space="preserve">|BGCOLOR(#F5F5F5):Qedesot|聖職者&amp;ref(Nation/Sacred.jpg,nolink,25x25,Sacred);|&amp;ref(Nation/C_Gold.jpg,nolink,25x25,Gold);70&amp;ref(Nation/C_Resource.jpg,nolink,25x25,Resource);2&amp;ref(Nation/C_Command.jpg,nolink,25x25,Commander Point);1|&amp;ref(Nation/R_Fort.jpg,nolink,25x25,Land Fortress);|&amp;ref(Spell/P_Holy.jpg,nolink,25x25,Temple Needed);|&amp;ref(Nation/Squad.jpg,nolink,25x25,Squad);1&amp;ref(Nation/LivingLead.jpg,nolink,25x25,Leadership);10|18&amp;ref(Nation/Wasteland-Survival.jpg,nolink,25x25,Wasteland Survival);|
|~|&gt;|&gt;|&gt;|&gt;|&gt;|BGCOLOR(#F5F5F5):レベル1の聖職者。こちらは少数の兵は連れられる|
</v>
      </c>
    </row>
    <row r="427" spans="1:36" x14ac:dyDescent="0.15">
      <c r="A427" t="str">
        <f t="shared" si="14"/>
        <v>-</v>
      </c>
      <c r="B427" t="s">
        <v>2908</v>
      </c>
      <c r="C427" t="s">
        <v>7708</v>
      </c>
      <c r="D427" t="s">
        <v>7669</v>
      </c>
      <c r="E427" t="s">
        <v>7688</v>
      </c>
      <c r="F427">
        <v>160</v>
      </c>
      <c r="G427">
        <v>2</v>
      </c>
      <c r="H427">
        <v>2</v>
      </c>
      <c r="I427" t="s">
        <v>7670</v>
      </c>
      <c r="J427" t="s">
        <v>7671</v>
      </c>
      <c r="L427" t="s">
        <v>7672</v>
      </c>
      <c r="N427" t="s">
        <v>7691</v>
      </c>
      <c r="O427" s="24">
        <v>1</v>
      </c>
      <c r="P427" s="20">
        <v>10</v>
      </c>
      <c r="Q427" s="20">
        <v>10</v>
      </c>
      <c r="R427" s="30">
        <v>0</v>
      </c>
      <c r="Z427" s="34">
        <v>18</v>
      </c>
      <c r="AE427" s="20" t="s">
        <v>7685</v>
      </c>
      <c r="AJ427" s="26" t="str">
        <f t="shared" si="13"/>
        <v xml:space="preserve">|BGCOLOR(#F5F5F5):Acha|魔術師|&amp;ref(Nation/C_Gold.jpg,nolink,25x25,Gold);160&amp;ref(Nation/C_Resource.jpg,nolink,25x25,Resource);2&amp;ref(Nation/C_Command.jpg,nolink,25x25,Commander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Leadership);10|18&amp;ref(Nation/Wasteland-Survival.jpg,nolink,25x25,Wasteland Survival);|
|~|&gt;|&gt;|&gt;|&gt;|&gt;|BGCOLOR(#F5F5F5):緑の魔法技能を持つ。優れた治療技術も保有|
</v>
      </c>
    </row>
    <row r="428" spans="1:36" x14ac:dyDescent="0.15">
      <c r="A428" t="str">
        <f t="shared" si="14"/>
        <v>-</v>
      </c>
      <c r="B428" t="s">
        <v>2908</v>
      </c>
      <c r="C428" t="s">
        <v>7708</v>
      </c>
      <c r="D428" t="s">
        <v>7669</v>
      </c>
      <c r="E428" t="s">
        <v>7692</v>
      </c>
      <c r="F428">
        <v>120</v>
      </c>
      <c r="G428">
        <v>2</v>
      </c>
      <c r="H428">
        <v>2</v>
      </c>
      <c r="I428" t="s">
        <v>7670</v>
      </c>
      <c r="J428" t="s">
        <v>7671</v>
      </c>
      <c r="L428" t="s">
        <v>7672</v>
      </c>
      <c r="N428" t="s">
        <v>7693</v>
      </c>
      <c r="O428" s="24">
        <v>1</v>
      </c>
      <c r="P428" s="20" t="s">
        <v>7694</v>
      </c>
      <c r="Q428" s="21" t="s">
        <v>7694</v>
      </c>
      <c r="R428" s="30">
        <v>0</v>
      </c>
      <c r="Z428" s="34">
        <v>18</v>
      </c>
      <c r="AE428" s="20" t="s">
        <v>7685</v>
      </c>
      <c r="AJ428" s="26" t="str">
        <f t="shared" si="13"/>
        <v xml:space="preserve">|BGCOLOR(#F5F5F5):Ammi|魔術師|&amp;ref(Nation/C_Gold.jpg,nolink,25x25,Gold);120&amp;ref(Nation/C_Resource.jpg,nolink,25x25,Resource);2&amp;ref(Nation/C_Command.jpg,nolink,25x25,Commander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Leadership);10+|18&amp;ref(Nation/Wasteland-Survival.jpg,nolink,25x25,Wasteland Survival);|
|~|&gt;|&gt;|&gt;|&gt;|&gt;|BGCOLOR(#F5F5F5):火風地星から一系統を持つ。優れた占師でもある|
</v>
      </c>
    </row>
    <row r="429" spans="1:36" x14ac:dyDescent="0.15">
      <c r="A429" t="str">
        <f t="shared" si="14"/>
        <v>-</v>
      </c>
      <c r="B429" t="s">
        <v>2908</v>
      </c>
      <c r="C429" t="s">
        <v>7708</v>
      </c>
      <c r="D429" t="s">
        <v>7669</v>
      </c>
      <c r="E429" t="s">
        <v>7695</v>
      </c>
      <c r="F429">
        <v>240</v>
      </c>
      <c r="G429">
        <v>8</v>
      </c>
      <c r="H429">
        <v>2</v>
      </c>
      <c r="I429" t="s">
        <v>7670</v>
      </c>
      <c r="J429" t="s">
        <v>7689</v>
      </c>
      <c r="K429" t="s">
        <v>7689</v>
      </c>
      <c r="L429" t="s">
        <v>7683</v>
      </c>
      <c r="M429" t="s">
        <v>7690</v>
      </c>
      <c r="N429" t="s">
        <v>7706</v>
      </c>
      <c r="O429" s="24">
        <v>3</v>
      </c>
      <c r="P429" s="20" t="s">
        <v>7696</v>
      </c>
      <c r="Q429" s="20" t="s">
        <v>7697</v>
      </c>
      <c r="R429" s="30">
        <v>5</v>
      </c>
      <c r="Z429" s="34">
        <v>22</v>
      </c>
      <c r="AE429" s="20" t="s">
        <v>7681</v>
      </c>
      <c r="AJ429" s="26" t="str">
        <f t="shared" si="13"/>
        <v xml:space="preserve">|BGCOLOR(#F5F5F5):Kohen|聖職者&amp;ref(Nation/Sacred.jpg,nolink,25x25,Sacred);|&amp;ref(Nation/C_Gold.jpg,nolink,25x25,Gold);240&amp;ref(Nation/C_Resource.jpg,nolink,25x25,Resource);8&amp;ref(Nation/C_Command.jpg,nolink,25x25,Commander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Leadership);5+&amp;ref(Nation/UndeadLead.jpg,nolink,25x25,Undead Leadership);5|22&amp;ref(Nation/Wasteland-Survival.jpg,nolink,25x25,Wasteland Survival);|
|~|&gt;|&gt;|&gt;|&gt;|&gt;|BGCOLOR(#F5F5F5):レベル1の聖職者。血などの魔法技能を持つ。Rephaimは州に騒乱を招く|
</v>
      </c>
    </row>
    <row r="430" spans="1:36" x14ac:dyDescent="0.15">
      <c r="A430" t="str">
        <f t="shared" si="14"/>
        <v>-</v>
      </c>
      <c r="B430" t="s">
        <v>2908</v>
      </c>
      <c r="C430" t="s">
        <v>7708</v>
      </c>
      <c r="D430" t="s">
        <v>7669</v>
      </c>
      <c r="E430" t="s">
        <v>7698</v>
      </c>
      <c r="F430">
        <v>485</v>
      </c>
      <c r="G430">
        <v>101</v>
      </c>
      <c r="H430">
        <v>4</v>
      </c>
      <c r="I430" t="s">
        <v>7699</v>
      </c>
      <c r="J430" t="s">
        <v>7671</v>
      </c>
      <c r="K430" t="s">
        <v>7700</v>
      </c>
      <c r="L430" t="s">
        <v>7683</v>
      </c>
      <c r="M430" t="s">
        <v>7690</v>
      </c>
      <c r="N430" t="s">
        <v>7704</v>
      </c>
      <c r="O430" s="24">
        <v>5</v>
      </c>
      <c r="P430" s="20" t="s">
        <v>7701</v>
      </c>
      <c r="Q430" s="20" t="s">
        <v>7702</v>
      </c>
      <c r="R430" s="30">
        <v>15</v>
      </c>
      <c r="Z430" s="34">
        <v>20</v>
      </c>
      <c r="AE430" s="20" t="s">
        <v>7685</v>
      </c>
      <c r="AJ430" s="26" t="str">
        <f t="shared" si="13"/>
        <v xml:space="preserve">|BGCOLOR(#F5F5F5):Melqart|聖職者&amp;ref(Nation/Sacred.jpg,nolink,25x25,Sacred);|&amp;ref(Nation/C_Gold.jpg,nolink,25x25,Gold);485&amp;ref(Nation/C_Resource.jpg,nolink,25x25,Resource);101&amp;ref(Nation/C_Command.jpg,nolink,25x25,Commander Point);4|&amp;ref(Nation/R_Capital.jpg,nolink,25x25,National Capital);|&amp;ref(Spell/P_Research.jpg,nolink,25x25,Lab Needed);&amp;ref(Spell/P_Holy.jpg,nolink,25x25,Temple Needed);|&amp;ref(Nation/Squad.jpg,nolink,25x25,Squad);5&amp;ref(Nation/LivingLead.jpg,nolink,25x25,Leadership);160+&amp;ref(Nation/MagicLead.jpg,nolink,25x25,Magic Leadership);25+&amp;ref(Nation/UndeadLead.jpg,nolink,25x25,Undead Leadership);15|20&amp;ref(Nation/Wasteland-Survival.jpg,nolink,25x25,Wasteland Survival);|
|~|&gt;|&gt;|&gt;|&gt;|&gt;|BGCOLOR(#F5F5F5):レベル1の聖職者。血などの魔法、極めて高い指揮能力と戦闘力を持つ|
</v>
      </c>
    </row>
    <row r="431" spans="1:36" x14ac:dyDescent="0.15">
      <c r="A431" t="str">
        <f t="shared" si="14"/>
        <v>EA Hinnom 指揮官 E</v>
      </c>
      <c r="B431" t="s">
        <v>2908</v>
      </c>
      <c r="C431" t="s">
        <v>7708</v>
      </c>
      <c r="D431" t="s">
        <v>7669</v>
      </c>
      <c r="E431" t="s">
        <v>7703</v>
      </c>
      <c r="F431">
        <v>455</v>
      </c>
      <c r="G431">
        <v>3</v>
      </c>
      <c r="H431">
        <v>4</v>
      </c>
      <c r="I431" t="s">
        <v>7699</v>
      </c>
      <c r="J431" t="s">
        <v>7671</v>
      </c>
      <c r="K431" t="s">
        <v>7689</v>
      </c>
      <c r="L431" t="s">
        <v>7683</v>
      </c>
      <c r="M431" t="s">
        <v>7690</v>
      </c>
      <c r="N431" t="s">
        <v>7705</v>
      </c>
      <c r="O431" s="24">
        <v>4</v>
      </c>
      <c r="P431" s="20" t="s">
        <v>7707</v>
      </c>
      <c r="Q431" s="20" t="s">
        <v>7702</v>
      </c>
      <c r="R431" s="30" t="s">
        <v>7694</v>
      </c>
      <c r="Z431" s="34">
        <v>22</v>
      </c>
      <c r="AE431" s="20" t="s">
        <v>7685</v>
      </c>
      <c r="AJ431" s="26" t="str">
        <f t="shared" si="13"/>
        <v xml:space="preserve">|BGCOLOR(#F5F5F5):Ba'al|聖職者&amp;ref(Nation/Sacred.jpg,nolink,25x25,Sacred);|&amp;ref(Nation/C_Gold.jpg,nolink,25x25,Gold);455&amp;ref(Nation/C_Resource.jpg,nolink,25x25,Resource);3&amp;ref(Nation/C_Command.jpg,nolink,25x25,Commander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Leadership);25+&amp;ref(Nation/UndeadLead.jpg,nolink,25x25,Undead Leadership);10+|22&amp;ref(Nation/Wasteland-Survival.jpg,nolink,25x25,Wasteland Survival);|
|~|&gt;|&gt;|&gt;|&gt;|&gt;|BGCOLOR(#F5F5F5):レベル1の聖職者。血などの魔法と高い指揮能力を持つ|
</v>
      </c>
    </row>
    <row r="432" spans="1:36" x14ac:dyDescent="0.15">
      <c r="A432" t="str">
        <f t="shared" si="14"/>
        <v>EA Hinnom 兵士 S</v>
      </c>
      <c r="B432" t="s">
        <v>2908</v>
      </c>
      <c r="C432" t="s">
        <v>7708</v>
      </c>
      <c r="D432" t="s">
        <v>7710</v>
      </c>
      <c r="E432" t="s">
        <v>7709</v>
      </c>
      <c r="F432">
        <v>11</v>
      </c>
      <c r="G432">
        <v>2</v>
      </c>
      <c r="H432">
        <v>3</v>
      </c>
      <c r="I432" t="s">
        <v>7670</v>
      </c>
      <c r="L432" t="s">
        <v>7711</v>
      </c>
      <c r="N432" t="s">
        <v>7712</v>
      </c>
      <c r="P432" s="21">
        <v>1</v>
      </c>
      <c r="V432">
        <v>1</v>
      </c>
      <c r="Z432" s="34">
        <v>12</v>
      </c>
      <c r="AJ432" s="26" t="str">
        <f t="shared" si="13"/>
        <v xml:space="preserve">|BGCOLOR(#F5F5F5):Enkidu Slave|歩兵|&amp;ref(Nation/C_Gold.jpg,nolink,25x25,Gold);11&amp;ref(Nation/C_Resource.jpg,nolink,25x25,Resource);2&amp;ref(Nation/C_Recruitment.jpg,nolink,25x25,Recruitment Point);3|&amp;ref(Nation/R_Fort.jpg,nolink,25x25,Land Fortress);||&amp;ref(Nation/LivingLead.jpg,nolink,25x25,Living);&amp;ref(Nation/Slave.jpg,nolink,25x25,Slave);|12|
|~|&gt;|&gt;|&gt;|&gt;|&gt;|BGCOLOR(#F5F5F5):毛皮だけ纏った奴隷。少々丈夫な肉壁以外にはなり得ない|
</v>
      </c>
    </row>
    <row r="433" spans="1:36" x14ac:dyDescent="0.15">
      <c r="A433" t="str">
        <f t="shared" si="14"/>
        <v>-</v>
      </c>
      <c r="B433" t="s">
        <v>2908</v>
      </c>
      <c r="C433" t="s">
        <v>7708</v>
      </c>
      <c r="D433" t="s">
        <v>7710</v>
      </c>
      <c r="E433" t="s">
        <v>7713</v>
      </c>
      <c r="F433">
        <v>20</v>
      </c>
      <c r="G433">
        <v>1</v>
      </c>
      <c r="H433">
        <v>4</v>
      </c>
      <c r="I433" t="s">
        <v>7670</v>
      </c>
      <c r="L433" t="s">
        <v>7711</v>
      </c>
      <c r="N433" t="s">
        <v>7716</v>
      </c>
      <c r="P433" s="21">
        <v>1</v>
      </c>
      <c r="Z433" s="34">
        <v>16</v>
      </c>
      <c r="AE433" s="20" t="s">
        <v>7714</v>
      </c>
      <c r="AJ433" s="26" t="str">
        <f t="shared" si="13"/>
        <v xml:space="preserve">|BGCOLOR(#F5F5F5):Horite|歩兵|&amp;ref(Nation/C_Gold.jpg,nolink,25x25,Gold);20&amp;ref(Nation/C_Resource.jpg,nolink,25x25,Resource);1&amp;ref(Nation/C_Recruitment.jpg,nolink,25x25,Recruitment Point);4|&amp;ref(Nation/R_Fort.jpg,nolink,25x25,Land Fortress);||&amp;ref(Nation/LivingLead.jpg,nolink,25x25,Living);|16&amp;ref(Nation/Mountain-Survival.jpg,nolink,25x25,Mountain Survival);&amp;ref(Nation/Wasteland-Survival.jpg,nolink,25x25,Wasteland Survival);|
|~|&gt;|&gt;|&gt;|&gt;|&gt;|BGCOLOR(#F5F5F5):大棍棒を持つ軽歩兵。熱や冷気、暗闇に多少の耐性を持つ|
</v>
      </c>
    </row>
    <row r="434" spans="1:36" x14ac:dyDescent="0.15">
      <c r="A434" t="str">
        <f t="shared" si="14"/>
        <v>-</v>
      </c>
      <c r="B434" t="s">
        <v>2908</v>
      </c>
      <c r="C434" t="s">
        <v>7708</v>
      </c>
      <c r="D434" t="s">
        <v>7710</v>
      </c>
      <c r="E434" t="s">
        <v>7715</v>
      </c>
      <c r="F434">
        <v>23</v>
      </c>
      <c r="G434">
        <v>4</v>
      </c>
      <c r="H434">
        <v>13</v>
      </c>
      <c r="I434" t="s">
        <v>7670</v>
      </c>
      <c r="L434" t="s">
        <v>7711</v>
      </c>
      <c r="N434" t="s">
        <v>7717</v>
      </c>
      <c r="P434" s="21">
        <v>1</v>
      </c>
      <c r="Z434" s="34">
        <v>16</v>
      </c>
      <c r="AE434" s="20" t="s">
        <v>7674</v>
      </c>
      <c r="AJ434" s="26" t="str">
        <f t="shared" si="13"/>
        <v xml:space="preserve">|BGCOLOR(#F5F5F5):Horite Hunter|歩兵|&amp;ref(Nation/C_Gold.jpg,nolink,25x25,Gold);23&amp;ref(Nation/C_Resource.jpg,nolink,25x25,Resource);4&amp;ref(Nation/C_Recruitment.jpg,nolink,25x25,Recruitment Point);13|&amp;ref(Nation/R_Fort.jpg,nolink,25x25,Land Fortress);||&amp;ref(Nation/LivingLead.jpg,nolink,25x25,Living);|16&amp;ref(Nation/Mountain-Survival.jpg,nolink,25x25,Mountain Survival);&amp;ref(Nation/Wasteland-Survival.jpg,nolink,25x25,Wasteland Survival);|
|~|&gt;|&gt;|&gt;|&gt;|&gt;|BGCOLOR(#F5F5F5):槍と網を持つ軽歩兵。中型までの敵を捕縛してくれる|
</v>
      </c>
    </row>
    <row r="435" spans="1:36" x14ac:dyDescent="0.15">
      <c r="A435" t="str">
        <f t="shared" si="14"/>
        <v>-</v>
      </c>
      <c r="B435" t="s">
        <v>2908</v>
      </c>
      <c r="C435" t="s">
        <v>7708</v>
      </c>
      <c r="D435" t="s">
        <v>7710</v>
      </c>
      <c r="E435" t="s">
        <v>7718</v>
      </c>
      <c r="F435">
        <v>25</v>
      </c>
      <c r="G435">
        <v>2</v>
      </c>
      <c r="H435">
        <v>10</v>
      </c>
      <c r="I435" t="s">
        <v>7670</v>
      </c>
      <c r="L435" t="s">
        <v>7711</v>
      </c>
      <c r="N435" t="s">
        <v>7719</v>
      </c>
      <c r="P435" s="20">
        <v>1</v>
      </c>
      <c r="Z435" s="34">
        <v>16</v>
      </c>
      <c r="AE435" s="20" t="s">
        <v>7674</v>
      </c>
      <c r="AJ435" s="26" t="str">
        <f t="shared" si="13"/>
        <v xml:space="preserve">|BGCOLOR(#F5F5F5):Horite Champion|歩兵|&amp;ref(Nation/C_Gold.jpg,nolink,25x25,Gold);25&amp;ref(Nation/C_Resource.jpg,nolink,25x25,Resource);2&amp;ref(Nation/C_Recruitment.jpg,nolink,25x25,Recruitment Point);10|&amp;ref(Nation/R_Fort.jpg,nolink,25x25,Land Fortress);||&amp;ref(Nation/LivingLead.jpg,nolink,25x25,Living);|16&amp;ref(Nation/Mountain-Survival.jpg,nolink,25x25,Mountain Survival);&amp;ref(Nation/Wasteland-Survival.jpg,nolink,25x25,Wasteland Survival);|
|~|&gt;|&gt;|&gt;|&gt;|&gt;|BGCOLOR(#F5F5F5):大棍棒を持つ軽歩兵。攻撃力は侮り難い|
</v>
      </c>
    </row>
    <row r="436" spans="1:36" x14ac:dyDescent="0.15">
      <c r="A436" t="str">
        <f t="shared" si="14"/>
        <v>-</v>
      </c>
      <c r="B436" t="s">
        <v>2908</v>
      </c>
      <c r="C436" t="s">
        <v>7708</v>
      </c>
      <c r="D436" t="s">
        <v>7710</v>
      </c>
      <c r="E436" t="s">
        <v>7720</v>
      </c>
      <c r="F436">
        <v>25</v>
      </c>
      <c r="G436">
        <v>14</v>
      </c>
      <c r="H436">
        <v>15</v>
      </c>
      <c r="I436" t="s">
        <v>7670</v>
      </c>
      <c r="L436" t="s">
        <v>7711</v>
      </c>
      <c r="N436" t="s">
        <v>7721</v>
      </c>
      <c r="P436" s="20">
        <v>1</v>
      </c>
      <c r="Z436" s="34">
        <v>16</v>
      </c>
      <c r="AE436" s="20" t="s">
        <v>7722</v>
      </c>
      <c r="AJ436" s="26" t="str">
        <f t="shared" si="13"/>
        <v xml:space="preserve">|BGCOLOR(#F5F5F5):Avvite Light Infantry|歩兵|&amp;ref(Nation/C_Gold.jpg,nolink,25x25,Gold);25&amp;ref(Nation/C_Resource.jpg,nolink,25x25,Resource);14&amp;ref(Nation/C_Recruitment.jpg,nolink,25x25,Recruitment Point);15|&amp;ref(Nation/R_Fort.jpg,nolink,25x25,Land Fortress);||&amp;ref(Nation/LivingLead.jpg,nolink,25x25,Living);|16&amp;ref(Nation/Wasteland-Survival.jpg,nolink,25x25,Wasteland Survival);|
|~|&gt;|&gt;|&gt;|&gt;|&gt;|BGCOLOR(#F5F5F5):槍、投槍、盾を持つ歩兵。大きさに見合う能力は備えている|
</v>
      </c>
    </row>
    <row r="437" spans="1:36" x14ac:dyDescent="0.15">
      <c r="A437" t="str">
        <f t="shared" si="14"/>
        <v>-</v>
      </c>
      <c r="B437" t="s">
        <v>2908</v>
      </c>
      <c r="C437" t="s">
        <v>7708</v>
      </c>
      <c r="D437" t="s">
        <v>7710</v>
      </c>
      <c r="E437" t="s">
        <v>7723</v>
      </c>
      <c r="F437">
        <v>25</v>
      </c>
      <c r="G437">
        <v>23</v>
      </c>
      <c r="H437">
        <v>15</v>
      </c>
      <c r="I437" t="s">
        <v>7670</v>
      </c>
      <c r="L437" t="s">
        <v>7711</v>
      </c>
      <c r="N437" t="s">
        <v>7724</v>
      </c>
      <c r="P437" s="20">
        <v>1</v>
      </c>
      <c r="Z437" s="34">
        <v>12</v>
      </c>
      <c r="AE437" s="20" t="s">
        <v>7681</v>
      </c>
      <c r="AJ437" s="26" t="str">
        <f t="shared" si="13"/>
        <v xml:space="preserve">|BGCOLOR(#F5F5F5):Avvite Spearman|歩兵|&amp;ref(Nation/C_Gold.jpg,nolink,25x25,Gold);25&amp;ref(Nation/C_Resource.jpg,nolink,25x25,Resource);23&amp;ref(Nation/C_Recruitment.jpg,nolink,25x25,Recruitment Point);15|&amp;ref(Nation/R_Fort.jpg,nolink,25x25,Land Fortress);||&amp;ref(Nation/LivingLead.jpg,nolink,25x25,Living);|12&amp;ref(Nation/Wasteland-Survival.jpg,nolink,25x25,Wasteland Survival);|
|~|&gt;|&gt;|&gt;|&gt;|&gt;|BGCOLOR(#F5F5F5):槍、投槍、盾を持つ歩兵。防具が強化されている|
</v>
      </c>
    </row>
    <row r="438" spans="1:36" x14ac:dyDescent="0.15">
      <c r="A438" t="str">
        <f t="shared" si="14"/>
        <v>-</v>
      </c>
      <c r="B438" t="s">
        <v>2908</v>
      </c>
      <c r="C438" t="s">
        <v>7708</v>
      </c>
      <c r="D438" t="s">
        <v>7710</v>
      </c>
      <c r="E438" t="s">
        <v>7725</v>
      </c>
      <c r="F438">
        <v>25</v>
      </c>
      <c r="G438">
        <v>25</v>
      </c>
      <c r="H438">
        <v>15</v>
      </c>
      <c r="I438" t="s">
        <v>7670</v>
      </c>
      <c r="L438" t="s">
        <v>7711</v>
      </c>
      <c r="N438" t="s">
        <v>7726</v>
      </c>
      <c r="P438" s="20">
        <v>1</v>
      </c>
      <c r="Z438" s="34">
        <v>12</v>
      </c>
      <c r="AE438" s="20" t="s">
        <v>7681</v>
      </c>
      <c r="AJ438" s="26" t="str">
        <f t="shared" si="13"/>
        <v xml:space="preserve">|BGCOLOR(#F5F5F5):Avvite Swordsman|歩兵|&amp;ref(Nation/C_Gold.jpg,nolink,25x25,Gold);25&amp;ref(Nation/C_Resource.jpg,nolink,25x25,Resource);25&amp;ref(Nation/C_Recruitment.jpg,nolink,25x25,Recruitment Point);15|&amp;ref(Nation/R_Fort.jpg,nolink,25x25,Land Fortress);||&amp;ref(Nation/LivingLead.jpg,nolink,25x25,Living);|12&amp;ref(Nation/Wasteland-Survival.jpg,nolink,25x25,Wasteland Survival);|
|~|&gt;|&gt;|&gt;|&gt;|&gt;|BGCOLOR(#F5F5F5):長剣と盾を持つ歩兵。巨人の力もあって一撃は重い|
</v>
      </c>
    </row>
    <row r="439" spans="1:36" x14ac:dyDescent="0.15">
      <c r="A439" t="str">
        <f t="shared" si="14"/>
        <v>-</v>
      </c>
      <c r="B439" t="s">
        <v>2908</v>
      </c>
      <c r="C439" t="s">
        <v>7708</v>
      </c>
      <c r="D439" t="s">
        <v>7710</v>
      </c>
      <c r="E439" t="s">
        <v>7727</v>
      </c>
      <c r="F439">
        <v>25</v>
      </c>
      <c r="G439">
        <v>35</v>
      </c>
      <c r="H439">
        <v>15</v>
      </c>
      <c r="I439" t="s">
        <v>7670</v>
      </c>
      <c r="L439" t="s">
        <v>7728</v>
      </c>
      <c r="N439" t="s">
        <v>7729</v>
      </c>
      <c r="P439" s="20">
        <v>1</v>
      </c>
      <c r="Z439" s="34">
        <v>10</v>
      </c>
      <c r="AE439" s="20" t="s">
        <v>7681</v>
      </c>
      <c r="AJ439" s="26" t="str">
        <f t="shared" si="13"/>
        <v xml:space="preserve">|BGCOLOR(#F5F5F5):Avvite Heavy Archer|射手|&amp;ref(Nation/C_Gold.jpg,nolink,25x25,Gold);25&amp;ref(Nation/C_Resource.jpg,nolink,25x25,Resource);35&amp;ref(Nation/C_Recruitment.jpg,nolink,25x25,Recruitment Point);15|&amp;ref(Nation/R_Fort.jpg,nolink,25x25,Land Fortress);||&amp;ref(Nation/LivingLead.jpg,nolink,25x25,Living);|10&amp;ref(Nation/Wasteland-Survival.jpg,nolink,25x25,Wasteland Survival);|
|~|&gt;|&gt;|&gt;|&gt;|&gt;|BGCOLOR(#F5F5F5):大弓を使う巨人。精度は並だが威力は大したもの|
</v>
      </c>
    </row>
    <row r="440" spans="1:36" x14ac:dyDescent="0.15">
      <c r="A440" t="str">
        <f t="shared" si="14"/>
        <v>-</v>
      </c>
      <c r="B440" t="s">
        <v>2908</v>
      </c>
      <c r="C440" t="s">
        <v>7708</v>
      </c>
      <c r="D440" t="s">
        <v>7710</v>
      </c>
      <c r="E440" t="s">
        <v>7730</v>
      </c>
      <c r="F440">
        <v>35</v>
      </c>
      <c r="G440">
        <v>25</v>
      </c>
      <c r="H440">
        <v>24</v>
      </c>
      <c r="I440" t="s">
        <v>7670</v>
      </c>
      <c r="L440" t="s">
        <v>7731</v>
      </c>
      <c r="N440" t="s">
        <v>7732</v>
      </c>
      <c r="P440" s="20">
        <v>1</v>
      </c>
      <c r="Z440" s="34">
        <v>16</v>
      </c>
      <c r="AE440" s="20" t="s">
        <v>7685</v>
      </c>
      <c r="AJ440" s="26" t="str">
        <f t="shared" si="13"/>
        <v xml:space="preserve">|BGCOLOR(#F5F5F5):Avvite Horn Blower|旗手|&amp;ref(Nation/C_Gold.jpg,nolink,25x25,Gold);35&amp;ref(Nation/C_Resource.jpg,nolink,25x25,Resource);25&amp;ref(Nation/C_Recruitment.jpg,nolink,25x25,Recruitment Point);24|&amp;ref(Nation/R_Fort.jpg,nolink,25x25,Land Fortress);||&amp;ref(Nation/LivingLead.jpg,nolink,25x25,Living);|16&amp;ref(Nation/Wasteland-Survival.jpg,nolink,25x25,Wasteland Survival);|
|~|&gt;|&gt;|&gt;|&gt;|&gt;|BGCOLOR(#F5F5F5):所属部隊の士気を高める軍楽隊。要塞包囲にも利用できる|
</v>
      </c>
    </row>
    <row r="441" spans="1:36" x14ac:dyDescent="0.15">
      <c r="A441" t="str">
        <f t="shared" si="14"/>
        <v>-</v>
      </c>
      <c r="B441" t="s">
        <v>2908</v>
      </c>
      <c r="C441" t="s">
        <v>7708</v>
      </c>
      <c r="D441" t="s">
        <v>7710</v>
      </c>
      <c r="E441" t="s">
        <v>7733</v>
      </c>
      <c r="F441">
        <v>75</v>
      </c>
      <c r="G441">
        <v>31</v>
      </c>
      <c r="H441">
        <v>51</v>
      </c>
      <c r="I441" t="s">
        <v>7670</v>
      </c>
      <c r="L441" t="s">
        <v>7734</v>
      </c>
      <c r="N441" t="s">
        <v>7735</v>
      </c>
      <c r="P441" s="20">
        <v>1</v>
      </c>
      <c r="Z441" s="34">
        <v>18</v>
      </c>
      <c r="AE441" s="20" t="s">
        <v>7685</v>
      </c>
      <c r="AJ441" s="26" t="str">
        <f t="shared" si="13"/>
        <v xml:space="preserve">|BGCOLOR(#F5F5F5):Avvite Charioteer|戦車|&amp;ref(Nation/C_Gold.jpg,nolink,25x25,Gold);75&amp;ref(Nation/C_Resource.jpg,nolink,25x25,Resource);31&amp;ref(Nation/C_Recruitment.jpg,nolink,25x25,Recruitment Point);51|&amp;ref(Nation/R_Fort.jpg,nolink,25x25,Land Fortress);||&amp;ref(Nation/LivingLead.jpg,nolink,25x25,Living);|18&amp;ref(Nation/Wasteland-Survival.jpg,nolink,25x25,Wasteland Survival);|
|~|&gt;|&gt;|&gt;|&gt;|&gt;|BGCOLOR(#F5F5F5):敵を蹂躙する巨大戦車。少々鈍いが大きさは利点になる|
</v>
      </c>
    </row>
    <row r="442" spans="1:36" x14ac:dyDescent="0.15">
      <c r="A442" t="str">
        <f t="shared" si="14"/>
        <v>-</v>
      </c>
      <c r="B442" t="s">
        <v>2908</v>
      </c>
      <c r="C442" t="s">
        <v>7708</v>
      </c>
      <c r="D442" t="s">
        <v>7710</v>
      </c>
      <c r="E442" t="s">
        <v>7736</v>
      </c>
      <c r="F442">
        <v>40</v>
      </c>
      <c r="G442">
        <v>32</v>
      </c>
      <c r="H442">
        <v>28</v>
      </c>
      <c r="I442" t="s">
        <v>7670</v>
      </c>
      <c r="L442" t="s">
        <v>7711</v>
      </c>
      <c r="N442" t="s">
        <v>7737</v>
      </c>
      <c r="P442" s="20">
        <v>1</v>
      </c>
      <c r="Z442" s="34">
        <v>12</v>
      </c>
      <c r="AE442" s="20" t="s">
        <v>7681</v>
      </c>
      <c r="AJ442" s="26" t="str">
        <f t="shared" si="13"/>
        <v xml:space="preserve">|BGCOLOR(#F5F5F5):Dawn Guard|歩兵|&amp;ref(Nation/C_Gold.jpg,nolink,25x25,Gold);40&amp;ref(Nation/C_Resource.jpg,nolink,25x25,Resource);32&amp;ref(Nation/C_Recruitment.jpg,nolink,25x25,Recruitment Point);28|&amp;ref(Nation/R_Fort.jpg,nolink,25x25,Land Fortress);||&amp;ref(Nation/LivingLead.jpg,nolink,25x25,Living);|12&amp;ref(Nation/Wasteland-Survival.jpg,nolink,25x25,Wasteland Survival);|
|~|&gt;|&gt;|&gt;|&gt;|&gt;|BGCOLOR(#F5F5F5):魔法の長剣と盾を持つ歩兵。高い技量を持ち護衛も得意|
</v>
      </c>
    </row>
    <row r="443" spans="1:36" x14ac:dyDescent="0.15">
      <c r="A443" t="str">
        <f t="shared" si="14"/>
        <v>EA Hinnom 兵士 E</v>
      </c>
      <c r="B443" t="s">
        <v>2908</v>
      </c>
      <c r="C443" t="s">
        <v>7708</v>
      </c>
      <c r="D443" t="s">
        <v>7710</v>
      </c>
      <c r="E443" t="s">
        <v>7738</v>
      </c>
      <c r="F443">
        <v>115</v>
      </c>
      <c r="G443">
        <v>53</v>
      </c>
      <c r="H443">
        <v>27</v>
      </c>
      <c r="I443" t="s">
        <v>7699</v>
      </c>
      <c r="K443" t="s">
        <v>7671</v>
      </c>
      <c r="L443" t="s">
        <v>7711</v>
      </c>
      <c r="M443" t="s">
        <v>7690</v>
      </c>
      <c r="N443" t="s">
        <v>7739</v>
      </c>
      <c r="P443" s="20">
        <v>1</v>
      </c>
      <c r="Z443" s="34">
        <v>16</v>
      </c>
      <c r="AE443" s="20" t="s">
        <v>7685</v>
      </c>
      <c r="AJ443" s="26" t="str">
        <f t="shared" si="13"/>
        <v xml:space="preserve">|BGCOLOR(#F5F5F5):Rephaite Warrior|歩兵&amp;ref(Nation/Sacred.jpg,nolink,25x25,Sacred);|&amp;ref(Nation/C_Gold.jpg,nolink,25x25,Gold);115&amp;ref(Nation/C_Resource.jpg,nolink,25x25,Resource);53&amp;ref(Nation/C_Recruitment.jpg,nolink,25x25,Recruitment Point);27|&amp;ref(Nation/R_Capital.jpg,nolink,25x25,National Capital);|&amp;ref(Spell/P_Holy.jpg,nolink,25x25,Temple Needed);|&amp;ref(Nation/LivingLead.jpg,nolink,25x25,Living);|16&amp;ref(Nation/Wasteland-Survival.jpg,nolink,25x25,Wasteland Survival);|
|~|&gt;|&gt;|&gt;|&gt;|&gt;|BGCOLOR(#F5F5F5):魔法の長剣と盾を持つ重歩兵。巨大で相応に強いが州を荒らす|
</v>
      </c>
    </row>
    <row r="444" spans="1:36" x14ac:dyDescent="0.15">
      <c r="A444" t="str">
        <f t="shared" si="14"/>
        <v>EA Ur 指揮官 S</v>
      </c>
      <c r="B444" t="s">
        <v>2908</v>
      </c>
      <c r="C444" t="s">
        <v>7862</v>
      </c>
      <c r="D444" t="s">
        <v>7822</v>
      </c>
      <c r="E444" t="s">
        <v>7815</v>
      </c>
      <c r="F444">
        <v>30</v>
      </c>
      <c r="G444">
        <v>2</v>
      </c>
      <c r="H444">
        <v>1</v>
      </c>
      <c r="I444" t="s">
        <v>7816</v>
      </c>
      <c r="L444" t="s">
        <v>7817</v>
      </c>
      <c r="N444" t="s">
        <v>7818</v>
      </c>
      <c r="O444" s="24">
        <v>0</v>
      </c>
      <c r="P444" s="20">
        <v>0</v>
      </c>
      <c r="Q444" s="21">
        <v>0</v>
      </c>
      <c r="R444" s="30">
        <v>0</v>
      </c>
      <c r="Z444" s="34">
        <v>18</v>
      </c>
      <c r="AA444" s="21">
        <v>40</v>
      </c>
      <c r="AE444" s="20" t="s">
        <v>7819</v>
      </c>
      <c r="AJ444" s="26" t="str">
        <f t="shared" si="13"/>
        <v xml:space="preserve">|BGCOLOR(#F5F5F5):Enkidu Scout|斥候|&amp;ref(Nation/C_Gold.jpg,nolink,25x25,Gold);30&amp;ref(Nation/C_Resource.jpg,nolink,25x25,Resource);2&amp;ref(Nation/C_Command.jpg,nolink,25x25,Commander Point);1|&amp;ref(Nation/R_Fort.jpg,nolink,25x25,Land Fortress);&amp;ref(Nation/R_Foreign.jpg,nolink,25x25,Non-Fort Land);|||18&amp;ref(Nation/Stealthy.jpg,nolink,25x25,Stealthy (40));&amp;ref(Nation/Forest-Survival.jpg,nolink,25x25,Forest Survival);&amp;ref(Nation/Mountain-Survival.jpg,nolink,25x25,Mountain Survival);|
|~|&gt;|&gt;|&gt;|&gt;|&gt;|BGCOLOR(#F5F5F5):やや高価で隠れるのが下手な斥候。雇用はしやすい|
</v>
      </c>
    </row>
    <row r="445" spans="1:36" x14ac:dyDescent="0.15">
      <c r="A445" t="str">
        <f t="shared" si="14"/>
        <v>-</v>
      </c>
      <c r="B445" t="s">
        <v>2908</v>
      </c>
      <c r="C445" t="s">
        <v>7862</v>
      </c>
      <c r="D445" t="s">
        <v>7822</v>
      </c>
      <c r="E445" t="s">
        <v>7820</v>
      </c>
      <c r="F445">
        <v>45</v>
      </c>
      <c r="G445">
        <v>13</v>
      </c>
      <c r="H445">
        <v>1</v>
      </c>
      <c r="I445" t="s">
        <v>7821</v>
      </c>
      <c r="L445" t="s">
        <v>7822</v>
      </c>
      <c r="N445" t="s">
        <v>7823</v>
      </c>
      <c r="O445" s="24">
        <v>2</v>
      </c>
      <c r="P445" s="20">
        <v>60</v>
      </c>
      <c r="Q445" s="21">
        <v>0</v>
      </c>
      <c r="R445" s="30">
        <v>0</v>
      </c>
      <c r="Z445" s="34">
        <v>16</v>
      </c>
      <c r="AJ445" s="26" t="str">
        <f t="shared" si="13"/>
        <v xml:space="preserve">|BGCOLOR(#F5F5F5):Enkidu Commander|指揮官|&amp;ref(Nation/C_Gold.jpg,nolink,25x25,Gold);45&amp;ref(Nation/C_Resource.jpg,nolink,25x25,Resource);13&amp;ref(Nation/C_Command.jpg,nolink,25x25,Commander Point);1|&amp;ref(Nation/R_Fort.jpg,nolink,25x25,Land Fortress);||&amp;ref(Nation/Squad.jpg,nolink,25x25,Squad);2&amp;ref(Nation/LivingLead.jpg,nolink,25x25,Leadership);60|16|
|~|&gt;|&gt;|&gt;|&gt;|&gt;|BGCOLOR(#F5F5F5):標準的な指揮官。要塞外のものより装備が良質|
</v>
      </c>
    </row>
    <row r="446" spans="1:36" x14ac:dyDescent="0.15">
      <c r="A446" t="str">
        <f t="shared" si="14"/>
        <v>-</v>
      </c>
      <c r="B446" t="s">
        <v>2908</v>
      </c>
      <c r="C446" t="s">
        <v>7862</v>
      </c>
      <c r="D446" t="s">
        <v>7822</v>
      </c>
      <c r="E446" t="s">
        <v>7824</v>
      </c>
      <c r="F446">
        <v>15</v>
      </c>
      <c r="G446">
        <v>2</v>
      </c>
      <c r="H446">
        <v>1</v>
      </c>
      <c r="I446" t="s">
        <v>7821</v>
      </c>
      <c r="L446" t="s">
        <v>7822</v>
      </c>
      <c r="N446" t="s">
        <v>7825</v>
      </c>
      <c r="O446" s="24">
        <v>2</v>
      </c>
      <c r="P446" s="20">
        <v>80</v>
      </c>
      <c r="Q446" s="21">
        <v>0</v>
      </c>
      <c r="R446" s="30">
        <v>0</v>
      </c>
      <c r="S446" s="24">
        <v>-1</v>
      </c>
      <c r="Z446" s="34">
        <v>12</v>
      </c>
      <c r="AJ446" s="26" t="str">
        <f t="shared" si="13"/>
        <v xml:space="preserve">|BGCOLOR(#F5F5F5):Enkidu Elder|指揮官|&amp;ref(Nation/C_Gold.jpg,nolink,25x25,Gold);15&amp;ref(Nation/C_Resource.jpg,nolink,25x25,Resource);2&amp;ref(Nation/C_Command.jpg,nolink,25x25,Commander Point);1|&amp;ref(Nation/R_Fort.jpg,nolink,25x25,Land Fortress);||&amp;ref(Nation/Squad.jpg,nolink,25x25,Squad);2&amp;ref(Nation/LivingLead.jpg,nolink,25x25,Leadership);80&amp;ref(Item/Uninspirational.jpg,nolink,25x25,Inspirational (-1));|12|
|~|&gt;|&gt;|&gt;|&gt;|&gt;|BGCOLOR(#F5F5F5):数だけ連れられる指揮官。士気はむしろ下げてしまう|
</v>
      </c>
    </row>
    <row r="447" spans="1:36" x14ac:dyDescent="0.15">
      <c r="A447" t="str">
        <f t="shared" si="14"/>
        <v>-</v>
      </c>
      <c r="B447" t="s">
        <v>2908</v>
      </c>
      <c r="C447" t="s">
        <v>7862</v>
      </c>
      <c r="D447" t="s">
        <v>7822</v>
      </c>
      <c r="E447" t="s">
        <v>7826</v>
      </c>
      <c r="F447">
        <v>75</v>
      </c>
      <c r="G447">
        <v>1</v>
      </c>
      <c r="H447">
        <v>2</v>
      </c>
      <c r="I447" t="s">
        <v>7821</v>
      </c>
      <c r="J447" t="s">
        <v>7828</v>
      </c>
      <c r="K447" t="s">
        <v>7829</v>
      </c>
      <c r="L447" t="s">
        <v>7827</v>
      </c>
      <c r="M447" t="s">
        <v>7830</v>
      </c>
      <c r="N447" t="s">
        <v>7831</v>
      </c>
      <c r="O447" s="24">
        <v>1</v>
      </c>
      <c r="P447" s="20">
        <v>10</v>
      </c>
      <c r="Q447" s="20">
        <v>5</v>
      </c>
      <c r="R447" s="30">
        <v>0</v>
      </c>
      <c r="Z447" s="34">
        <v>18</v>
      </c>
      <c r="AJ447" s="26" t="str">
        <f t="shared" si="13"/>
        <v xml:space="preserve">|BGCOLOR(#F5F5F5):Gala|聖職者&amp;ref(Nation/Sacred.jpg,nolink,25x25,Sacred);|&amp;ref(Nation/C_Gold.jpg,nolink,25x25,Gold);75&amp;ref(Nation/C_Resource.jpg,nolink,25x25,Resource);1&amp;ref(Nation/C_Command.jpg,nolink,25x25,Commander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Leadership);5|18|
|~|&gt;|&gt;|&gt;|&gt;|&gt;|BGCOLOR(#F5F5F5):レベル1の聖職者。斃れた神の復活作業を得意とする|
</v>
      </c>
    </row>
    <row r="448" spans="1:36" x14ac:dyDescent="0.15">
      <c r="A448" t="str">
        <f t="shared" si="14"/>
        <v>-</v>
      </c>
      <c r="B448" t="s">
        <v>2908</v>
      </c>
      <c r="C448" t="s">
        <v>7862</v>
      </c>
      <c r="D448" t="s">
        <v>7822</v>
      </c>
      <c r="E448" t="s">
        <v>7832</v>
      </c>
      <c r="F448">
        <v>100</v>
      </c>
      <c r="G448">
        <v>1</v>
      </c>
      <c r="H448">
        <v>2</v>
      </c>
      <c r="I448" t="s">
        <v>7821</v>
      </c>
      <c r="J448" t="s">
        <v>7828</v>
      </c>
      <c r="K448" t="s">
        <v>7829</v>
      </c>
      <c r="L448" t="s">
        <v>7827</v>
      </c>
      <c r="M448" t="s">
        <v>7830</v>
      </c>
      <c r="N448" t="s">
        <v>7833</v>
      </c>
      <c r="O448" s="24">
        <v>1</v>
      </c>
      <c r="P448" s="20">
        <v>10</v>
      </c>
      <c r="Q448" s="20">
        <v>10</v>
      </c>
      <c r="R448" s="30">
        <v>0</v>
      </c>
      <c r="Z448" s="34">
        <v>18</v>
      </c>
      <c r="AJ448" s="26" t="str">
        <f t="shared" si="13"/>
        <v xml:space="preserve">|BGCOLOR(#F5F5F5):Sal-Me|聖職者&amp;ref(Nation/Sacred.jpg,nolink,25x25,Sacred);|&amp;ref(Nation/C_Gold.jpg,nolink,25x25,Gold);100&amp;ref(Nation/C_Resource.jpg,nolink,25x25,Resource);1&amp;ref(Nation/C_Command.jpg,nolink,25x25,Commander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Leadership);10|18|
|~|&gt;|&gt;|&gt;|&gt;|&gt;|BGCOLOR(#F5F5F5):レベル1の聖職者。水と緑の魔法技能も持つ|
</v>
      </c>
    </row>
    <row r="449" spans="1:36" x14ac:dyDescent="0.15">
      <c r="A449" t="str">
        <f t="shared" si="14"/>
        <v>-</v>
      </c>
      <c r="B449" t="s">
        <v>2908</v>
      </c>
      <c r="C449" t="s">
        <v>7862</v>
      </c>
      <c r="D449" t="s">
        <v>7822</v>
      </c>
      <c r="E449" t="s">
        <v>7834</v>
      </c>
      <c r="F449">
        <v>155</v>
      </c>
      <c r="G449">
        <v>2</v>
      </c>
      <c r="H449">
        <v>2</v>
      </c>
      <c r="I449" t="s">
        <v>7821</v>
      </c>
      <c r="J449" t="s">
        <v>7828</v>
      </c>
      <c r="K449" t="s">
        <v>7829</v>
      </c>
      <c r="L449" t="s">
        <v>7827</v>
      </c>
      <c r="M449" t="s">
        <v>7830</v>
      </c>
      <c r="N449" t="s">
        <v>7835</v>
      </c>
      <c r="O449" s="24">
        <v>1</v>
      </c>
      <c r="P449" s="20">
        <v>10</v>
      </c>
      <c r="Q449" s="20">
        <v>10</v>
      </c>
      <c r="R449" s="30">
        <v>0</v>
      </c>
      <c r="Z449" s="34">
        <v>18</v>
      </c>
      <c r="AJ449" s="26" t="str">
        <f t="shared" si="13"/>
        <v xml:space="preserve">|BGCOLOR(#F5F5F5):Gudu|聖職者&amp;ref(Nation/Sacred.jpg,nolink,25x25,Sacred);|&amp;ref(Nation/C_Gold.jpg,nolink,25x25,Gold);155&amp;ref(Nation/C_Resource.jpg,nolink,25x25,Resource);2&amp;ref(Nation/C_Command.jpg,nolink,25x25,Commander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Leadership);10|18|
|~|&gt;|&gt;|&gt;|&gt;|&gt;|BGCOLOR(#F5F5F5):レベル1の聖職者。風か地の魔法技能も持つ|
</v>
      </c>
    </row>
    <row r="450" spans="1:36" x14ac:dyDescent="0.15">
      <c r="A450" t="str">
        <f t="shared" si="14"/>
        <v>-</v>
      </c>
      <c r="B450" t="s">
        <v>2908</v>
      </c>
      <c r="C450" t="s">
        <v>7862</v>
      </c>
      <c r="D450" t="s">
        <v>7822</v>
      </c>
      <c r="E450" t="s">
        <v>7836</v>
      </c>
      <c r="F450">
        <v>195</v>
      </c>
      <c r="G450">
        <v>2</v>
      </c>
      <c r="H450">
        <v>2</v>
      </c>
      <c r="I450" t="s">
        <v>7821</v>
      </c>
      <c r="J450" t="s">
        <v>7828</v>
      </c>
      <c r="K450" t="s">
        <v>7837</v>
      </c>
      <c r="L450" t="s">
        <v>7827</v>
      </c>
      <c r="M450" t="s">
        <v>7830</v>
      </c>
      <c r="N450" t="s">
        <v>7838</v>
      </c>
      <c r="O450" s="24">
        <v>1</v>
      </c>
      <c r="P450" s="20">
        <v>10</v>
      </c>
      <c r="Q450" s="20">
        <v>10</v>
      </c>
      <c r="R450" s="30">
        <v>0</v>
      </c>
      <c r="Z450" s="34">
        <v>18</v>
      </c>
      <c r="AJ450" s="26" t="str">
        <f t="shared" si="13"/>
        <v xml:space="preserve">|BGCOLOR(#F5F5F5):Ishib|聖職者&amp;ref(Nation/Sacred.jpg,nolink,25x25,Sacred);|&amp;ref(Nation/C_Gold.jpg,nolink,25x25,Gold);195&amp;ref(Nation/C_Resource.jpg,nolink,25x25,Resource);2&amp;ref(Nation/C_Command.jpg,nolink,25x25,Commander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Leadership);10|18|
|~|&gt;|&gt;|&gt;|&gt;|&gt;|BGCOLOR(#F5F5F5):レベル2の聖職者。水などの魔法技能も持つ|
</v>
      </c>
    </row>
    <row r="451" spans="1:36" x14ac:dyDescent="0.15">
      <c r="A451" t="str">
        <f t="shared" si="14"/>
        <v>-</v>
      </c>
      <c r="B451" t="s">
        <v>2908</v>
      </c>
      <c r="C451" t="s">
        <v>7862</v>
      </c>
      <c r="D451" t="s">
        <v>7822</v>
      </c>
      <c r="E451" t="s">
        <v>7839</v>
      </c>
      <c r="F451">
        <v>265</v>
      </c>
      <c r="G451">
        <v>1</v>
      </c>
      <c r="H451">
        <v>4</v>
      </c>
      <c r="I451" t="s">
        <v>7840</v>
      </c>
      <c r="J451" t="s">
        <v>7841</v>
      </c>
      <c r="K451" t="s">
        <v>7829</v>
      </c>
      <c r="L451" t="s">
        <v>7827</v>
      </c>
      <c r="M451" t="s">
        <v>7830</v>
      </c>
      <c r="N451" t="s">
        <v>7842</v>
      </c>
      <c r="O451" s="24">
        <v>1</v>
      </c>
      <c r="P451" s="20">
        <v>10</v>
      </c>
      <c r="Q451" s="20">
        <v>20</v>
      </c>
      <c r="R451" s="30">
        <v>0</v>
      </c>
      <c r="S451" s="24">
        <v>2</v>
      </c>
      <c r="Z451" s="34">
        <v>18</v>
      </c>
      <c r="AJ451" s="26" t="str">
        <f t="shared" ref="AJ451:AJ514" si="15">CONCATENATE("|BGCOLOR(#F5F5F5):",E451,"|",L451,IF(M451&lt;&gt;"","&amp;ref(Nation/Sacred.jpg,nolink,25x25,Sacred);",""),"|&amp;ref(Nation/C_Gold.jpg,nolink,25x25,Gold);",F451,"&amp;ref(Nation/C_Resource.jpg,nolink,25x25,Resource);",G451,IF(D451="兵士","&amp;ref(Nation/C_Recruitment.jpg,nolink,25x25,Recruitment Point);","&amp;ref(Nation/C_Command.jpg,nolink,25x25,Commander Point);"),H451,"|",SUBSTITUTE(SUBSTITUTE(SUBSTITUTE(SUBSTITUTE(SUBSTITUTE(SUBSTITUTE(SUBSTITUTE(SUBSTITUTE(SUBSTITUTE(SUBSTITUTE(SUBSTITUTE(SUBSTITUTE(SUBSTITUTE(SUBSTITUTE(SUBSTITUTE(SUBSTITUTE(SUBSTITUTE(SUBSTITUTE(SUBSTITUTE(SUBSTITUTE(SUBSTITUTE(SUBSTITUTE(I451,"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(Free));"),"格","&amp;ref(Nation/Promotion.jpg,nolink,25x25,Promotion);"),"|",IF(J451&lt;&gt;"","&amp;ref(Spell/P_Research.jpg,nolink,25x25,Lab Needed);",""),IF(K451&lt;&gt;"","&amp;ref(Spell/P_Holy.jpg,nolink,25x25,Temple Needed);",""),IF(D451="指揮官",CONCATENATE("|",IF(O451&lt;&gt;0,"&amp;ref(Nation/Squad.jpg,nolink,25x25,Squad);"&amp;O451,""),IF(P451&lt;&gt;0,"&amp;ref(Nation/LivingLead.jpg,nolink,25x25,Leadership);"&amp;P451,""),IF(Q451&lt;&gt;0,"&amp;ref(Nation/MagicLead.jpg,nolink,25x25,Magic Leadership);"&amp;Q451,""),IF(R451&lt;&gt;0,"&amp;ref(Nation/UndeadLead.jpg,nolink,25x25,Undead Leadership);"&amp;R451,""),IF(S451&lt;&gt;"",IF(S451&gt;0,"&amp;ref(Item/Inspirational.jpg,nolink,25x25,Inspirational (+"&amp;S451&amp;"));","&amp;ref(Item/Uninspirational.jpg,nolink,25x25,Inspirational ("&amp;S451&amp;"));"),""),IF(T451&lt;&gt;"","&amp;ref(Item/Taskmaster.jpg,nolink,25x25,Taskmaster (+"&amp;T451&amp;"));",""),IF(U451&lt;&gt;"","&amp;ref(Item/Beastmaster.jpg,nolink,25x25,Beastmaster (+"&amp;U451&amp;"));","")),CONCATENATE("|",IF(P451&lt;&gt;0,"&amp;ref(Nation/LivingLead.jpg,nolink,25x25,Living);",""),IF(Q451&lt;&gt;0,"&amp;ref(Nation/MagicLead.jpg,nolink,25x25,Magic Being);",""),IF(R451&lt;&gt;0,"&amp;ref(Nation/UndeadLead.jpg,nolink,25x25,Undead/Demon);",""),IF(V451&lt;&gt;"","&amp;ref(Nation/Slave.jpg,nolink,25x25,Slave);",""),IF(W451&lt;&gt;"","&amp;ref(Nation/Animal.jpg,nolink,25x25,Animal);",""),IF(X451&lt;&gt;"","&amp;ref(Nation/Undisciplined.jpg,nolink,25x25,Undisciplined);",""),IF(Y451&lt;&gt;"","&amp;ref(Nation/Enlarged.jpg,nolink,25x25,Size "&amp;Y451&amp;" or larger commander are needed);",""))),"|",Z451,IF(AA451&lt;&gt;"","&amp;ref(Nation/Stealthy.jpg,nolink,25x25,Stealthy ("&amp;AA451&amp;"));",""),IF(COUNTIF(AB451,"*f*"),"&amp;ref(Nation/Flying.jpg,nolink,25x25,Flying);",""),IF(COUNTIF(AB451,"*l*"),"&amp;ref(Nation/Floating.jpg,nolink,25x25,Floating);",""),IF(AC451="s","&amp;ref(Nation/Storm-Immunity.jpg,nolink,25x25,Storm Immunity);",""),IF(AD451="p","&amp;ref(Nation/Poor-Amphibian.jpg,nolink,25x25,Poor Amphibian);",""),IF(AD451="f","&amp;ref(Nation/Amphibian.jpg,nolink,25x25,Amphibian);",""),IF(AD451="a","&amp;ref(Nation/Aquatic.jpg,nolink,25x25,Aquatic);",""),IF(COUNTIF(AE451,"*f*"),"&amp;ref(Nation/Forest-Survival.jpg,nolink,25x25,Forest Survival);",""),IF(COUNTIF(AE451,"*m*"),"&amp;ref(Nation/Mountain-Survival.jpg,nolink,25x25,Mountain Survival);",""),IF(COUNTIF(AE451,"*s*"),"&amp;ref(Nation/Swamp-Survival.jpg,nolink,25x25,Swamp Survival);",""),IF(COUNTIF(AE451,"*w*"),"&amp;ref(Nation/Wasteland-Survival.jpg,nolink,25x25,Wasteland Survival);",""),IF(AF451="s","&amp;ref(Nation/Snow-Move.jpg,nolink,25x25,Snow Move);",""),IF(AG451="s","&amp;ref(Nation/Swimming.jpg,nolink,25x25,Swimming);",""),IF(AH451&lt;&gt;"","&amp;ref(Nation/Sailing.jpg,nolink,25x25,Sailing (size points "&amp;MID(AH451,2,3)&amp;", max size "&amp;LEFT(AH451,1)&amp;"));",""),IF(AI451&lt;&gt;"","&amp;ref(Nation/Gift-of-Water-Breathing.jpg,nolink,25x25,Gift of Water Breathing ("&amp;AI451&amp;" size points));",""),"|",CHAR(10),IF(D451="指揮官","|~|&gt;|&gt;|&gt;|&gt;|&gt;|BGCOLOR(#F5F5F5):","|~|&gt;|&gt;|&gt;|&gt;|&gt;|BGCOLOR(#F5F5F5):"),N451,"|",CHAR(10))</f>
        <v xml:space="preserve">|BGCOLOR(#F5F5F5):Entu|聖職者&amp;ref(Nation/Sacred.jpg,nolink,25x25,Sacred);|&amp;ref(Nation/C_Gold.jpg,nolink,25x25,Gold);265&amp;ref(Nation/C_Resource.jpg,nolink,25x25,Resource);1&amp;ref(Nation/C_Command.jpg,nolink,25x25,Commander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Leadership);20&amp;ref(Item/Inspirational.jpg,nolink,25x25,Inspirational (+2));|18|
|~|&gt;|&gt;|&gt;|&gt;|&gt;|BGCOLOR(#F5F5F5):レベル3の聖職者。地、緑などの魔法技能も持つ|
</v>
      </c>
    </row>
    <row r="452" spans="1:36" x14ac:dyDescent="0.15">
      <c r="A452" t="str">
        <f t="shared" ref="A452:A515" si="16">IF(D452&lt;&gt;D451,B452&amp;" "&amp;C452&amp;" "&amp;D452&amp;" S",IF(D452&lt;&gt;D453,B452&amp;" "&amp;C452&amp;" "&amp;D452&amp;" E","-"))</f>
        <v>-</v>
      </c>
      <c r="B452" t="s">
        <v>2908</v>
      </c>
      <c r="C452" t="s">
        <v>7862</v>
      </c>
      <c r="D452" t="s">
        <v>7822</v>
      </c>
      <c r="E452" t="s">
        <v>7843</v>
      </c>
      <c r="F452">
        <v>290</v>
      </c>
      <c r="G452">
        <v>8</v>
      </c>
      <c r="H452">
        <v>4</v>
      </c>
      <c r="I452" t="s">
        <v>7840</v>
      </c>
      <c r="J452" t="s">
        <v>7837</v>
      </c>
      <c r="K452" t="s">
        <v>7837</v>
      </c>
      <c r="L452" t="s">
        <v>7827</v>
      </c>
      <c r="M452" t="s">
        <v>7830</v>
      </c>
      <c r="N452" t="s">
        <v>7844</v>
      </c>
      <c r="O452" s="24">
        <v>3</v>
      </c>
      <c r="P452" s="20">
        <v>80</v>
      </c>
      <c r="Q452" s="20">
        <v>20</v>
      </c>
      <c r="R452" s="30">
        <v>0</v>
      </c>
      <c r="S452" s="24">
        <v>1</v>
      </c>
      <c r="Z452" s="34">
        <v>16</v>
      </c>
      <c r="AJ452" s="26" t="str">
        <f t="shared" si="15"/>
        <v xml:space="preserve">|BGCOLOR(#F5F5F5):Ensi|聖職者&amp;ref(Nation/Sacred.jpg,nolink,25x25,Sacred);|&amp;ref(Nation/C_Gold.jpg,nolink,25x25,Gold);290&amp;ref(Nation/C_Resource.jpg,nolink,25x25,Resource);8&amp;ref(Nation/C_Command.jpg,nolink,25x25,Commander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Leadership);20&amp;ref(Item/Inspirational.jpg,nolink,25x25,Inspirational (+1));|16|
|~|&gt;|&gt;|&gt;|&gt;|&gt;|BGCOLOR(#F5F5F5):レベル3の聖職者。水、緑などの魔法を持ち上位指揮官も兼ねる|
</v>
      </c>
    </row>
    <row r="453" spans="1:36" x14ac:dyDescent="0.15">
      <c r="A453" t="str">
        <f t="shared" si="16"/>
        <v>-</v>
      </c>
      <c r="B453" t="s">
        <v>2908</v>
      </c>
      <c r="C453" t="s">
        <v>7862</v>
      </c>
      <c r="D453" t="s">
        <v>7822</v>
      </c>
      <c r="E453" t="s">
        <v>7845</v>
      </c>
      <c r="F453">
        <v>45</v>
      </c>
      <c r="G453">
        <v>4</v>
      </c>
      <c r="H453">
        <v>1</v>
      </c>
      <c r="I453" t="s">
        <v>7846</v>
      </c>
      <c r="L453" t="s">
        <v>7822</v>
      </c>
      <c r="N453" t="s">
        <v>7847</v>
      </c>
      <c r="O453" s="24">
        <v>2</v>
      </c>
      <c r="P453" s="20">
        <v>40</v>
      </c>
      <c r="Q453" s="20">
        <v>0</v>
      </c>
      <c r="R453" s="30">
        <v>0</v>
      </c>
      <c r="U453" s="30">
        <v>1</v>
      </c>
      <c r="Z453" s="34">
        <v>18</v>
      </c>
      <c r="AJ453" s="26" t="str">
        <f t="shared" si="15"/>
        <v xml:space="preserve">|BGCOLOR(#F5F5F5):Enkidu Chief|指揮官|&amp;ref(Nation/C_Gold.jpg,nolink,25x25,Gold);45&amp;ref(Nation/C_Resource.jpg,nolink,25x25,Resource);4&amp;ref(Nation/C_Command.jpg,nolink,25x25,Commander Point);1|&amp;ref(Nation/R_Foreign.jpg,nolink,25x25,Non-Fort Land);||&amp;ref(Nation/Squad.jpg,nolink,25x25,Squad);2&amp;ref(Nation/LivingLead.jpg,nolink,25x25,Leadership);40&amp;ref(Item/Beastmaster.jpg,nolink,25x25,Beastmaster (+1));|18|
|~|&gt;|&gt;|&gt;|&gt;|&gt;|BGCOLOR(#F5F5F5):動物の指揮が得意な指揮官。装備は貧相|
</v>
      </c>
    </row>
    <row r="454" spans="1:36" x14ac:dyDescent="0.15">
      <c r="A454" t="str">
        <f t="shared" si="16"/>
        <v>-</v>
      </c>
      <c r="B454" t="s">
        <v>2908</v>
      </c>
      <c r="C454" t="s">
        <v>7862</v>
      </c>
      <c r="D454" t="s">
        <v>7822</v>
      </c>
      <c r="E454" t="s">
        <v>7848</v>
      </c>
      <c r="F454">
        <v>275</v>
      </c>
      <c r="G454">
        <v>2</v>
      </c>
      <c r="H454">
        <v>2</v>
      </c>
      <c r="I454" t="s">
        <v>7846</v>
      </c>
      <c r="J454" t="s">
        <v>7828</v>
      </c>
      <c r="L454" t="s">
        <v>7849</v>
      </c>
      <c r="N454" t="s">
        <v>7850</v>
      </c>
      <c r="O454" s="24">
        <v>1</v>
      </c>
      <c r="P454" s="20">
        <v>10</v>
      </c>
      <c r="Q454" s="21" t="s">
        <v>7851</v>
      </c>
      <c r="R454" s="30" t="s">
        <v>7852</v>
      </c>
      <c r="U454" s="30">
        <v>2</v>
      </c>
      <c r="Z454" s="34">
        <v>18</v>
      </c>
      <c r="AJ454" s="26" t="str">
        <f t="shared" si="15"/>
        <v xml:space="preserve">|BGCOLOR(#F5F5F5):Enkidu Shaman|魔術師|&amp;ref(Nation/C_Gold.jpg,nolink,25x25,Gold);275&amp;ref(Nation/C_Resource.jpg,nolink,25x25,Resource);2&amp;ref(Nation/C_Command.jpg,nolink,25x25,Commander Point);2|&amp;ref(Nation/R_Foreign.jpg,nolink,25x25,Non-Fort Land);|&amp;ref(Spell/P_Research.jpg,nolink,25x25,Lab Needed);|&amp;ref(Nation/Squad.jpg,nolink,25x25,Squad);1&amp;ref(Nation/LivingLead.jpg,nolink,25x25,Leadership);10&amp;ref(Nation/MagicLead.jpg,nolink,25x25,Magic Leadership);30+&amp;ref(Nation/UndeadLead.jpg,nolink,25x25,Undead Leadership);0+&amp;ref(Item/Beastmaster.jpg,nolink,25x25,Beastmaster (+2));|18|
|~|&gt;|&gt;|&gt;|&gt;|&gt;|BGCOLOR(#F5F5F5):緑、地などの魔法技能を持つ。要塞外の雇用としては驚異の魔力|
</v>
      </c>
    </row>
    <row r="455" spans="1:36" x14ac:dyDescent="0.15">
      <c r="A455" t="str">
        <f t="shared" si="16"/>
        <v>-</v>
      </c>
      <c r="B455" t="s">
        <v>2908</v>
      </c>
      <c r="C455" t="s">
        <v>7862</v>
      </c>
      <c r="D455" t="s">
        <v>7822</v>
      </c>
      <c r="E455" t="s">
        <v>7853</v>
      </c>
      <c r="F455">
        <v>50</v>
      </c>
      <c r="G455">
        <v>4</v>
      </c>
      <c r="H455">
        <v>1</v>
      </c>
      <c r="I455" t="s">
        <v>7854</v>
      </c>
      <c r="L455" t="s">
        <v>7822</v>
      </c>
      <c r="N455" t="s">
        <v>7855</v>
      </c>
      <c r="O455" s="24">
        <v>2</v>
      </c>
      <c r="P455" s="20">
        <v>40</v>
      </c>
      <c r="Q455" s="20">
        <v>0</v>
      </c>
      <c r="R455" s="30">
        <v>0</v>
      </c>
      <c r="Z455" s="34">
        <v>18</v>
      </c>
      <c r="AA455" s="21">
        <v>40</v>
      </c>
      <c r="AE455" s="21" t="s">
        <v>7856</v>
      </c>
      <c r="AJ455" s="26" t="str">
        <f t="shared" si="15"/>
        <v xml:space="preserve">|BGCOLOR(#F5F5F5):Enkidu Hunter Chief|指揮官|&amp;ref(Nation/C_Gold.jpg,nolink,25x25,Gold);50&amp;ref(Nation/C_Resource.jpg,nolink,25x25,Resource);4&amp;ref(Nation/C_Command.jpg,nolink,25x25,Commander Point);1|&amp;ref(Nation/R_Swamp.jpg,nolink,25x25,Any Swamp);||&amp;ref(Nation/Squad.jpg,nolink,25x25,Squad);2&amp;ref(Nation/LivingLead.jpg,nolink,25x25,Leadership);40|18&amp;ref(Nation/Stealthy.jpg,nolink,25x25,Stealthy (40));&amp;ref(Nation/Swamp-Survival.jpg,nolink,25x25,Swamp Survival);|
|~|&gt;|&gt;|&gt;|&gt;|&gt;|BGCOLOR(#F5F5F5):隠密行動可能な指揮官。狂戦士のため負傷すると突撃する|
</v>
      </c>
    </row>
    <row r="456" spans="1:36" x14ac:dyDescent="0.15">
      <c r="A456" t="str">
        <f t="shared" si="16"/>
        <v>-</v>
      </c>
      <c r="B456" t="s">
        <v>2908</v>
      </c>
      <c r="C456" t="s">
        <v>7862</v>
      </c>
      <c r="D456" t="s">
        <v>7822</v>
      </c>
      <c r="E456" t="s">
        <v>7857</v>
      </c>
      <c r="F456">
        <v>60</v>
      </c>
      <c r="G456">
        <v>2</v>
      </c>
      <c r="H456">
        <v>1</v>
      </c>
      <c r="I456" t="s">
        <v>7854</v>
      </c>
      <c r="L456" t="s">
        <v>7822</v>
      </c>
      <c r="N456" t="s">
        <v>7858</v>
      </c>
      <c r="O456" s="24">
        <v>2</v>
      </c>
      <c r="P456" s="20">
        <v>40</v>
      </c>
      <c r="Q456" s="20">
        <v>0</v>
      </c>
      <c r="R456" s="30">
        <v>0</v>
      </c>
      <c r="Z456" s="34">
        <v>18</v>
      </c>
      <c r="AA456" s="21">
        <v>40</v>
      </c>
      <c r="AE456" s="21" t="s">
        <v>7856</v>
      </c>
      <c r="AJ456" s="26" t="str">
        <f t="shared" si="15"/>
        <v xml:space="preserve">|BGCOLOR(#F5F5F5):Enkidu Head Hunter|指揮官|&amp;ref(Nation/C_Gold.jpg,nolink,25x25,Gold);60&amp;ref(Nation/C_Resource.jpg,nolink,25x25,Resource);2&amp;ref(Nation/C_Command.jpg,nolink,25x25,Commander Point);1|&amp;ref(Nation/R_Swamp.jpg,nolink,25x25,Any Swamp);||&amp;ref(Nation/Squad.jpg,nolink,25x25,Squad);2&amp;ref(Nation/LivingLead.jpg,nolink,25x25,Leadership);40|18&amp;ref(Nation/Stealthy.jpg,nolink,25x25,Stealthy (40));&amp;ref(Nation/Swamp-Survival.jpg,nolink,25x25,Swamp Survival);|
|~|&gt;|&gt;|&gt;|&gt;|&gt;|BGCOLOR(#F5F5F5):略奪を得意とする指揮官。こちらも気が短い|
</v>
      </c>
    </row>
    <row r="457" spans="1:36" x14ac:dyDescent="0.15">
      <c r="A457" t="str">
        <f t="shared" si="16"/>
        <v>-</v>
      </c>
      <c r="B457" t="s">
        <v>2908</v>
      </c>
      <c r="C457" t="s">
        <v>7862</v>
      </c>
      <c r="D457" t="s">
        <v>7822</v>
      </c>
      <c r="E457" t="s">
        <v>7859</v>
      </c>
      <c r="F457">
        <v>120</v>
      </c>
      <c r="G457">
        <v>2</v>
      </c>
      <c r="H457">
        <v>2</v>
      </c>
      <c r="I457" t="s">
        <v>7854</v>
      </c>
      <c r="J457" t="s">
        <v>7828</v>
      </c>
      <c r="L457" t="s">
        <v>7849</v>
      </c>
      <c r="N457" t="s">
        <v>7860</v>
      </c>
      <c r="O457" s="24">
        <v>1</v>
      </c>
      <c r="P457" s="20">
        <v>10</v>
      </c>
      <c r="Q457" s="21" t="s">
        <v>7861</v>
      </c>
      <c r="R457" s="30" t="s">
        <v>7851</v>
      </c>
      <c r="Z457" s="34">
        <v>18</v>
      </c>
      <c r="AE457" s="21" t="s">
        <v>7856</v>
      </c>
      <c r="AJ457" s="26" t="str">
        <f t="shared" si="15"/>
        <v xml:space="preserve">|BGCOLOR(#F5F5F5):Enkidu Bone Reader|魔術師|&amp;ref(Nation/C_Gold.jpg,nolink,25x25,Gold);120&amp;ref(Nation/C_Resource.jpg,nolink,25x25,Resource);2&amp;ref(Nation/C_Command.jpg,nolink,25x25,Commander Point);2|&amp;ref(Nation/R_Swamp.jpg,nolink,25x25,Any Swamp);|&amp;ref(Spell/P_Research.jpg,nolink,25x25,Lab Needed);|&amp;ref(Nation/Squad.jpg,nolink,25x25,Squad);1&amp;ref(Nation/LivingLead.jpg,nolink,25x25,Leadership);10&amp;ref(Nation/MagicLead.jpg,nolink,25x25,Magic Leadership);5+&amp;ref(Nation/UndeadLead.jpg,nolink,25x25,Undead Leadership);30+|18&amp;ref(Nation/Swamp-Survival.jpg,nolink,25x25,Swamp Survival);|
|~|&gt;|&gt;|&gt;|&gt;|&gt;|BGCOLOR(#F5F5F5):地、死などの魔法技能を持つ。占師でもある|
</v>
      </c>
    </row>
    <row r="458" spans="1:36" x14ac:dyDescent="0.15">
      <c r="A458" t="str">
        <f t="shared" si="16"/>
        <v>-</v>
      </c>
      <c r="B458" t="s">
        <v>2908</v>
      </c>
      <c r="C458" t="s">
        <v>7862</v>
      </c>
      <c r="D458" t="s">
        <v>7822</v>
      </c>
      <c r="E458" t="s">
        <v>7893</v>
      </c>
      <c r="F458">
        <v>45</v>
      </c>
      <c r="G458">
        <v>10</v>
      </c>
      <c r="H458">
        <v>1</v>
      </c>
      <c r="I458" t="s">
        <v>7894</v>
      </c>
      <c r="L458" t="s">
        <v>7822</v>
      </c>
      <c r="N458" t="s">
        <v>7898</v>
      </c>
      <c r="O458" s="24">
        <v>2</v>
      </c>
      <c r="P458" s="20">
        <v>40</v>
      </c>
      <c r="Q458" s="20">
        <v>0</v>
      </c>
      <c r="R458" s="30">
        <v>0</v>
      </c>
      <c r="Z458" s="34">
        <v>20</v>
      </c>
      <c r="AD458" s="21" t="s">
        <v>7895</v>
      </c>
      <c r="AJ458" s="26" t="str">
        <f t="shared" si="15"/>
        <v xml:space="preserve">|BGCOLOR(#F5F5F5):Kulullu Commander|指揮官|&amp;ref(Nation/C_Gold.jpg,nolink,25x25,Gold);45&amp;ref(Nation/C_Resource.jpg,nolink,25x25,Resource);10&amp;ref(Nation/C_Command.jpg,nolink,25x25,Commander Point);1|&amp;ref(Nation/R_UW-Fort.jpg,nolink,25x25,Underwater Fortress);||&amp;ref(Nation/Squad.jpg,nolink,25x25,Squad);2&amp;ref(Nation/LivingLead.jpg,nolink,25x25,Leadership);40|20&amp;ref(Nation/Aquatic.jpg,nolink,25x25,Aquatic);|
|~|&gt;|&gt;|&gt;|&gt;|&gt;|BGCOLOR(#F5F5F5):水棲指揮官。自力では海から出られないが行軍は早い|
</v>
      </c>
    </row>
    <row r="459" spans="1:36" x14ac:dyDescent="0.15">
      <c r="A459" t="str">
        <f t="shared" si="16"/>
        <v>-</v>
      </c>
      <c r="B459" t="s">
        <v>2908</v>
      </c>
      <c r="C459" t="s">
        <v>7862</v>
      </c>
      <c r="D459" t="s">
        <v>7822</v>
      </c>
      <c r="E459" t="s">
        <v>7896</v>
      </c>
      <c r="F459">
        <v>145</v>
      </c>
      <c r="G459">
        <v>10</v>
      </c>
      <c r="H459">
        <v>2</v>
      </c>
      <c r="I459" t="s">
        <v>7894</v>
      </c>
      <c r="J459" t="s">
        <v>7828</v>
      </c>
      <c r="K459" t="s">
        <v>7828</v>
      </c>
      <c r="L459" t="s">
        <v>7827</v>
      </c>
      <c r="M459" t="s">
        <v>7830</v>
      </c>
      <c r="N459" t="s">
        <v>7897</v>
      </c>
      <c r="O459" s="24">
        <v>3</v>
      </c>
      <c r="P459" s="20">
        <v>80</v>
      </c>
      <c r="Q459" s="20">
        <v>5</v>
      </c>
      <c r="R459" s="30">
        <v>0</v>
      </c>
      <c r="Z459" s="34">
        <v>20</v>
      </c>
      <c r="AD459" s="21" t="s">
        <v>7895</v>
      </c>
      <c r="AJ459" s="26" t="str">
        <f t="shared" si="15"/>
        <v xml:space="preserve">|BGCOLOR(#F5F5F5):Kulullu King|聖職者&amp;ref(Nation/Sacred.jpg,nolink,25x25,Sacred);|&amp;ref(Nation/C_Gold.jpg,nolink,25x25,Gold);145&amp;ref(Nation/C_Resource.jpg,nolink,25x25,Resource);10&amp;ref(Nation/C_Command.jpg,nolink,25x25,Commander Point);2|&amp;ref(Nation/R_UW-Fort.jpg,nolink,25x25,Underwater Fortress);|&amp;ref(Spell/P_Research.jpg,nolink,25x25,Lab Needed);&amp;ref(Spell/P_Holy.jpg,nolink,25x25,Temple Needed);|&amp;ref(Nation/Squad.jpg,nolink,25x25,Squad);3&amp;ref(Nation/LivingLead.jpg,nolink,25x25,Leadership);80&amp;ref(Nation/MagicLead.jpg,nolink,25x25,Magic Leadership);5|20&amp;ref(Nation/Aquatic.jpg,nolink,25x25,Aquatic);|
|~|&gt;|&gt;|&gt;|&gt;|&gt;|BGCOLOR(#F5F5F5):レベル2の聖職者。水の魔法を持ち水棲上位指揮官も兼任|
</v>
      </c>
    </row>
    <row r="460" spans="1:36" x14ac:dyDescent="0.15">
      <c r="A460" t="str">
        <f t="shared" si="16"/>
        <v>-</v>
      </c>
      <c r="B460" t="s">
        <v>2908</v>
      </c>
      <c r="C460" t="s">
        <v>7862</v>
      </c>
      <c r="D460" t="s">
        <v>7822</v>
      </c>
      <c r="E460" t="s">
        <v>11860</v>
      </c>
      <c r="F460">
        <v>195</v>
      </c>
      <c r="G460">
        <v>1</v>
      </c>
      <c r="H460">
        <v>2</v>
      </c>
      <c r="I460" t="s">
        <v>7894</v>
      </c>
      <c r="J460" t="s">
        <v>7828</v>
      </c>
      <c r="K460" t="s">
        <v>7837</v>
      </c>
      <c r="L460" t="s">
        <v>7827</v>
      </c>
      <c r="M460" t="s">
        <v>7830</v>
      </c>
      <c r="N460" t="s">
        <v>7899</v>
      </c>
      <c r="O460" s="24">
        <v>2</v>
      </c>
      <c r="P460" s="20">
        <v>40</v>
      </c>
      <c r="Q460" s="20" t="s">
        <v>7900</v>
      </c>
      <c r="R460" s="30">
        <v>0</v>
      </c>
      <c r="Z460" s="34">
        <v>22</v>
      </c>
      <c r="AD460" s="21" t="s">
        <v>7895</v>
      </c>
      <c r="AJ460" s="26" t="str">
        <f t="shared" si="15"/>
        <v xml:space="preserve">|BGCOLOR(#F5F5F5):Kuliltu Queen|聖職者&amp;ref(Nation/Sacred.jpg,nolink,25x25,Sacred);|&amp;ref(Nation/C_Gold.jpg,nolink,25x25,Gold);195&amp;ref(Nation/C_Resource.jpg,nolink,25x25,Resource);1&amp;ref(Nation/C_Command.jpg,nolink,25x25,Commander Point);2|&amp;ref(Nation/R_UW-Fort.jpg,nolink,25x25,Underwater Fortress);|&amp;ref(Spell/P_Research.jpg,nolink,25x25,Lab Needed);&amp;ref(Spell/P_Holy.jpg,nolink,25x25,Temple Needed);|&amp;ref(Nation/Squad.jpg,nolink,25x25,Squad);2&amp;ref(Nation/LivingLead.jpg,nolink,25x25,Leadership);40&amp;ref(Nation/MagicLead.jpg,nolink,25x25,Magic Leadership);15+|22&amp;ref(Nation/Aquatic.jpg,nolink,25x25,Aquatic);|
|~|&gt;|&gt;|&gt;|&gt;|&gt;|BGCOLOR(#F5F5F5):レベル2の聖職者。水、緑などの魔法技能を持つ|
</v>
      </c>
    </row>
    <row r="461" spans="1:36" x14ac:dyDescent="0.15">
      <c r="A461" t="str">
        <f t="shared" si="16"/>
        <v>EA Ur 指揮官 E</v>
      </c>
      <c r="B461" t="s">
        <v>2908</v>
      </c>
      <c r="C461" t="s">
        <v>7862</v>
      </c>
      <c r="D461" t="s">
        <v>7822</v>
      </c>
      <c r="E461" t="s">
        <v>7901</v>
      </c>
      <c r="F461">
        <v>190</v>
      </c>
      <c r="G461">
        <v>1</v>
      </c>
      <c r="H461">
        <v>2</v>
      </c>
      <c r="I461" t="s">
        <v>7894</v>
      </c>
      <c r="J461" t="s">
        <v>7828</v>
      </c>
      <c r="L461" t="s">
        <v>7849</v>
      </c>
      <c r="N461" t="s">
        <v>7902</v>
      </c>
      <c r="O461" s="24">
        <v>2</v>
      </c>
      <c r="P461" s="20">
        <v>40</v>
      </c>
      <c r="Q461" s="20" t="s">
        <v>7900</v>
      </c>
      <c r="R461" s="30">
        <v>0</v>
      </c>
      <c r="Z461" s="34">
        <v>22</v>
      </c>
      <c r="AD461" s="20" t="s">
        <v>7903</v>
      </c>
      <c r="AJ461" s="26" t="str">
        <f t="shared" si="15"/>
        <v xml:space="preserve">|BGCOLOR(#F5F5F5):Kulullu Sage|魔術師|&amp;ref(Nation/C_Gold.jpg,nolink,25x25,Gold);190&amp;ref(Nation/C_Resource.jpg,nolink,25x25,Resource);1&amp;ref(Nation/C_Command.jpg,nolink,25x25,Commander Point);2|&amp;ref(Nation/R_UW-Fort.jpg,nolink,25x25,Underwater Fortress);|&amp;ref(Spell/P_Research.jpg,nolink,25x25,Lab Needed);|&amp;ref(Nation/Squad.jpg,nolink,25x25,Squad);2&amp;ref(Nation/LivingLead.jpg,nolink,25x25,Leadership);40&amp;ref(Nation/MagicLead.jpg,nolink,25x25,Magic Leadership);15+|22&amp;ref(Nation/Aquatic.jpg,nolink,25x25,Aquatic);|
|~|&gt;|&gt;|&gt;|&gt;|&gt;|BGCOLOR(#F5F5F5):水などの魔法技能を持つ。研究が得意|
</v>
      </c>
    </row>
    <row r="462" spans="1:36" x14ac:dyDescent="0.15">
      <c r="A462" t="str">
        <f>IF(D462&lt;&gt;D457,B462&amp;" "&amp;C462&amp;" "&amp;D462&amp;" S",IF(D462&lt;&gt;D463,B462&amp;" "&amp;C462&amp;" "&amp;D462&amp;" E","-"))</f>
        <v>EA Ur 兵士 S</v>
      </c>
      <c r="B462" t="s">
        <v>2908</v>
      </c>
      <c r="C462" t="s">
        <v>7862</v>
      </c>
      <c r="D462" t="s">
        <v>7863</v>
      </c>
      <c r="E462" t="s">
        <v>7864</v>
      </c>
      <c r="F462">
        <v>16</v>
      </c>
      <c r="G462">
        <v>7</v>
      </c>
      <c r="H462">
        <v>9</v>
      </c>
      <c r="I462" t="s">
        <v>7821</v>
      </c>
      <c r="L462" t="s">
        <v>7865</v>
      </c>
      <c r="N462" t="s">
        <v>7866</v>
      </c>
      <c r="P462" s="20">
        <v>1</v>
      </c>
      <c r="Z462" s="34">
        <v>16</v>
      </c>
      <c r="AJ462" s="26" t="str">
        <f t="shared" si="15"/>
        <v xml:space="preserve">|BGCOLOR(#F5F5F5):Enkidu Soldier|歩兵|&amp;ref(Nation/C_Gold.jpg,nolink,25x25,Gold);16&amp;ref(Nation/C_Resource.jpg,nolink,25x25,Resource);7&amp;ref(Nation/C_Recruitment.jpg,nolink,25x25,Recruitment Point);9|&amp;ref(Nation/R_Fort.jpg,nolink,25x25,Land Fortress);||&amp;ref(Nation/LivingLead.jpg,nolink,25x25,Living);|16|
|~|&gt;|&gt;|&gt;|&gt;|&gt;|BGCOLOR(#F5F5F5):斧と盾を持つ軽歩兵。大型なだけに攻撃力は高い|
</v>
      </c>
    </row>
    <row r="463" spans="1:36" x14ac:dyDescent="0.15">
      <c r="A463" t="str">
        <f t="shared" si="16"/>
        <v>-</v>
      </c>
      <c r="B463" t="s">
        <v>2908</v>
      </c>
      <c r="C463" t="s">
        <v>7862</v>
      </c>
      <c r="D463" t="s">
        <v>7863</v>
      </c>
      <c r="E463" t="s">
        <v>7867</v>
      </c>
      <c r="F463">
        <v>35</v>
      </c>
      <c r="G463">
        <v>2</v>
      </c>
      <c r="H463">
        <v>21</v>
      </c>
      <c r="I463" t="s">
        <v>7821</v>
      </c>
      <c r="L463" t="s">
        <v>7868</v>
      </c>
      <c r="N463" t="s">
        <v>7869</v>
      </c>
      <c r="P463" s="20">
        <v>1</v>
      </c>
      <c r="Z463" s="34">
        <v>16</v>
      </c>
      <c r="AJ463" s="26" t="str">
        <f t="shared" si="15"/>
        <v xml:space="preserve">|BGCOLOR(#F5F5F5):Enkidu Horn Blower|旗手|&amp;ref(Nation/C_Gold.jpg,nolink,25x25,Gold);35&amp;ref(Nation/C_Resource.jpg,nolink,25x25,Resource);2&amp;ref(Nation/C_Recruitment.jpg,nolink,25x25,Recruitment Point);21|&amp;ref(Nation/R_Fort.jpg,nolink,25x25,Land Fortress);||&amp;ref(Nation/LivingLead.jpg,nolink,25x25,Living);|16|
|~|&gt;|&gt;|&gt;|&gt;|&gt;|BGCOLOR(#F5F5F5):所属部隊の士気を高める軍楽隊。戦闘力は低い|
</v>
      </c>
    </row>
    <row r="464" spans="1:36" x14ac:dyDescent="0.15">
      <c r="A464" t="str">
        <f t="shared" si="16"/>
        <v>-</v>
      </c>
      <c r="B464" t="s">
        <v>2908</v>
      </c>
      <c r="C464" t="s">
        <v>7862</v>
      </c>
      <c r="D464" t="s">
        <v>7863</v>
      </c>
      <c r="E464" t="s">
        <v>7870</v>
      </c>
      <c r="F464">
        <v>16</v>
      </c>
      <c r="G464">
        <v>13</v>
      </c>
      <c r="H464">
        <v>9</v>
      </c>
      <c r="I464" t="s">
        <v>7821</v>
      </c>
      <c r="L464" t="s">
        <v>7865</v>
      </c>
      <c r="N464" t="s">
        <v>7871</v>
      </c>
      <c r="P464" s="20">
        <v>1</v>
      </c>
      <c r="Z464" s="34">
        <v>14</v>
      </c>
      <c r="AJ464" s="26" t="str">
        <f t="shared" si="15"/>
        <v xml:space="preserve">|BGCOLOR(#F5F5F5):Enkidu Spear Guard|歩兵|&amp;ref(Nation/C_Gold.jpg,nolink,25x25,Gold);16&amp;ref(Nation/C_Resource.jpg,nolink,25x25,Resource);13&amp;ref(Nation/C_Recruitment.jpg,nolink,25x25,Recruitment Point);9|&amp;ref(Nation/R_Fort.jpg,nolink,25x25,Land Fortress);||&amp;ref(Nation/LivingLead.jpg,nolink,25x25,Living);|14|
|~|&gt;|&gt;|&gt;|&gt;|&gt;|BGCOLOR(#F5F5F5):槍と盾を持つ軽歩兵。鎧はあつが兜は着けていない|
</v>
      </c>
    </row>
    <row r="465" spans="1:36" x14ac:dyDescent="0.15">
      <c r="A465" t="str">
        <f t="shared" si="16"/>
        <v>-</v>
      </c>
      <c r="B465" t="s">
        <v>2908</v>
      </c>
      <c r="C465" t="s">
        <v>7862</v>
      </c>
      <c r="D465" t="s">
        <v>7863</v>
      </c>
      <c r="E465" t="s">
        <v>7872</v>
      </c>
      <c r="F465">
        <v>19</v>
      </c>
      <c r="G465">
        <v>13</v>
      </c>
      <c r="H465">
        <v>13</v>
      </c>
      <c r="I465" t="s">
        <v>7821</v>
      </c>
      <c r="L465" t="s">
        <v>7865</v>
      </c>
      <c r="N465" t="s">
        <v>7873</v>
      </c>
      <c r="P465" s="20">
        <v>1</v>
      </c>
      <c r="Z465" s="34">
        <v>14</v>
      </c>
      <c r="AJ465" s="26" t="str">
        <f t="shared" si="15"/>
        <v xml:space="preserve">|BGCOLOR(#F5F5F5):Ur-Guard|歩兵|&amp;ref(Nation/C_Gold.jpg,nolink,25x25,Gold);19&amp;ref(Nation/C_Resource.jpg,nolink,25x25,Resource);13&amp;ref(Nation/C_Recruitment.jpg,nolink,25x25,Recruitment Point);13|&amp;ref(Nation/R_Fort.jpg,nolink,25x25,Land Fortress);||&amp;ref(Nation/LivingLead.jpg,nolink,25x25,Living);|14|
|~|&gt;|&gt;|&gt;|&gt;|&gt;|BGCOLOR(#F5F5F5):斧と盾を持つ軽歩兵。要塞の防衛を得意とする|
</v>
      </c>
    </row>
    <row r="466" spans="1:36" x14ac:dyDescent="0.15">
      <c r="A466" t="str">
        <f t="shared" si="16"/>
        <v>-</v>
      </c>
      <c r="B466" t="s">
        <v>2908</v>
      </c>
      <c r="C466" t="s">
        <v>7862</v>
      </c>
      <c r="D466" t="s">
        <v>7863</v>
      </c>
      <c r="E466" t="s">
        <v>7874</v>
      </c>
      <c r="F466">
        <v>29</v>
      </c>
      <c r="G466">
        <v>17</v>
      </c>
      <c r="H466">
        <v>18</v>
      </c>
      <c r="I466" t="s">
        <v>7840</v>
      </c>
      <c r="K466" t="s">
        <v>7828</v>
      </c>
      <c r="L466" t="s">
        <v>7865</v>
      </c>
      <c r="M466" t="s">
        <v>7830</v>
      </c>
      <c r="N466" t="s">
        <v>7875</v>
      </c>
      <c r="P466" s="20">
        <v>1</v>
      </c>
      <c r="Z466" s="34">
        <v>12</v>
      </c>
      <c r="AJ466" s="26" t="str">
        <f t="shared" si="15"/>
        <v xml:space="preserve">|BGCOLOR(#F5F5F5):Enki's Chosen|歩兵&amp;ref(Nation/Sacred.jpg,nolink,25x25,Sacred);|&amp;ref(Nation/C_Gold.jpg,nolink,25x25,Gold);29&amp;ref(Nation/C_Resource.jpg,nolink,25x25,Resource);17&amp;ref(Nation/C_Recruitment.jpg,nolink,25x25,Recruitment Point);18|&amp;ref(Nation/R_Capital.jpg,nolink,25x25,National Capital);|&amp;ref(Spell/P_Holy.jpg,nolink,25x25,Temple Needed);|&amp;ref(Nation/LivingLead.jpg,nolink,25x25,Living);|12|
|~|&gt;|&gt;|&gt;|&gt;|&gt;|BGCOLOR(#F5F5F5):斧と盾を持つ歩兵。護衛も得意だが頭はお留守なまま|
</v>
      </c>
    </row>
    <row r="467" spans="1:36" x14ac:dyDescent="0.15">
      <c r="A467" t="str">
        <f t="shared" si="16"/>
        <v>-</v>
      </c>
      <c r="B467" t="s">
        <v>2908</v>
      </c>
      <c r="C467" t="s">
        <v>7862</v>
      </c>
      <c r="D467" t="s">
        <v>7863</v>
      </c>
      <c r="E467" t="s">
        <v>7876</v>
      </c>
      <c r="F467">
        <v>150</v>
      </c>
      <c r="G467">
        <v>1</v>
      </c>
      <c r="H467">
        <v>50</v>
      </c>
      <c r="I467" t="s">
        <v>7877</v>
      </c>
      <c r="K467" t="s">
        <v>7828</v>
      </c>
      <c r="L467" t="s">
        <v>7878</v>
      </c>
      <c r="M467" t="s">
        <v>7830</v>
      </c>
      <c r="N467" t="s">
        <v>7879</v>
      </c>
      <c r="P467" s="20">
        <v>1</v>
      </c>
      <c r="Z467" s="34">
        <v>20</v>
      </c>
      <c r="AE467" s="21" t="s">
        <v>7856</v>
      </c>
      <c r="AJ467" s="26" t="str">
        <f t="shared" si="15"/>
        <v xml:space="preserve">|BGCOLOR(#F5F5F5):Mushussu|魔獣&amp;ref(Nation/Sacred.jpg,nolink,25x25,Sacred);|&amp;ref(Nation/C_Gold.jpg,nolink,25x25,Gold);150&amp;ref(Nation/C_Resource.jpg,nolink,25x25,Resource);1&amp;ref(Nation/C_Recruitment.jpg,nolink,25x25,Recruitment Point);50|1/&amp;ref(Nation/R_Capital.jpg,nolink,25x25,National Capital);|&amp;ref(Spell/P_Holy.jpg,nolink,25x25,Temple Needed);|&amp;ref(Nation/LivingLead.jpg,nolink,25x25,Living);|20&amp;ref(Nation/Swamp-Survival.jpg,nolink,25x25,Swamp Survival);|
|~|&gt;|&gt;|&gt;|&gt;|&gt;|BGCOLOR(#F5F5F5):高い戦闘力を持つ聖獣。数は出ないが扱いは容易|
</v>
      </c>
    </row>
    <row r="468" spans="1:36" x14ac:dyDescent="0.15">
      <c r="A468" t="str">
        <f t="shared" si="16"/>
        <v>-</v>
      </c>
      <c r="B468" t="s">
        <v>2908</v>
      </c>
      <c r="C468" t="s">
        <v>7862</v>
      </c>
      <c r="D468" t="s">
        <v>7863</v>
      </c>
      <c r="E468" t="s">
        <v>7880</v>
      </c>
      <c r="F468">
        <v>16</v>
      </c>
      <c r="G468">
        <v>2</v>
      </c>
      <c r="H468">
        <v>9</v>
      </c>
      <c r="I468" t="s">
        <v>7846</v>
      </c>
      <c r="L468" t="s">
        <v>7865</v>
      </c>
      <c r="N468" t="s">
        <v>7881</v>
      </c>
      <c r="P468" s="20">
        <v>1</v>
      </c>
      <c r="Z468" s="34">
        <v>16</v>
      </c>
      <c r="AJ468" s="26" t="str">
        <f t="shared" si="15"/>
        <v xml:space="preserve">|BGCOLOR(#F5F5F5):Enkidu|歩兵|&amp;ref(Nation/C_Gold.jpg,nolink,25x25,Gold);16&amp;ref(Nation/C_Resource.jpg,nolink,25x25,Resource);2&amp;ref(Nation/C_Recruitment.jpg,nolink,25x25,Recruitment Point);9|&amp;ref(Nation/R_Foreign.jpg,nolink,25x25,Non-Fort Land);||&amp;ref(Nation/LivingLead.jpg,nolink,25x25,Living);|16|
|~|&gt;|&gt;|&gt;|&gt;|&gt;|BGCOLOR(#F5F5F5):棍棒を持つ軽歩兵。手軽に出せるが装備も貧弱|
</v>
      </c>
    </row>
    <row r="469" spans="1:36" x14ac:dyDescent="0.15">
      <c r="A469" t="str">
        <f t="shared" si="16"/>
        <v>-</v>
      </c>
      <c r="B469" t="s">
        <v>2908</v>
      </c>
      <c r="C469" t="s">
        <v>7862</v>
      </c>
      <c r="D469" t="s">
        <v>7863</v>
      </c>
      <c r="E469" t="s">
        <v>7882</v>
      </c>
      <c r="F469">
        <v>16</v>
      </c>
      <c r="G469">
        <v>7</v>
      </c>
      <c r="H469">
        <v>9</v>
      </c>
      <c r="I469" t="s">
        <v>7846</v>
      </c>
      <c r="L469" t="s">
        <v>7883</v>
      </c>
      <c r="N469" t="s">
        <v>7884</v>
      </c>
      <c r="P469" s="20">
        <v>1</v>
      </c>
      <c r="Z469" s="34">
        <v>16</v>
      </c>
      <c r="AJ469" s="26" t="str">
        <f t="shared" si="15"/>
        <v xml:space="preserve">|BGCOLOR(#F5F5F5):Enkidu Archer|射手|&amp;ref(Nation/C_Gold.jpg,nolink,25x25,Gold);16&amp;ref(Nation/C_Resource.jpg,nolink,25x25,Resource);7&amp;ref(Nation/C_Recruitment.jpg,nolink,25x25,Recruitment Point);9|&amp;ref(Nation/R_Foreign.jpg,nolink,25x25,Non-Fort Land);||&amp;ref(Nation/LivingLead.jpg,nolink,25x25,Living);|16|
|~|&gt;|&gt;|&gt;|&gt;|&gt;|BGCOLOR(#F5F5F5):要塞側には居ない弓兵。長弓を使い威力も高い|
</v>
      </c>
    </row>
    <row r="470" spans="1:36" x14ac:dyDescent="0.15">
      <c r="A470" t="str">
        <f t="shared" si="16"/>
        <v>-</v>
      </c>
      <c r="B470" t="s">
        <v>2908</v>
      </c>
      <c r="C470" t="s">
        <v>7862</v>
      </c>
      <c r="D470" t="s">
        <v>7863</v>
      </c>
      <c r="E470" t="s">
        <v>7885</v>
      </c>
      <c r="F470">
        <v>16</v>
      </c>
      <c r="G470">
        <v>5</v>
      </c>
      <c r="H470">
        <v>9</v>
      </c>
      <c r="I470" t="s">
        <v>7846</v>
      </c>
      <c r="L470" t="s">
        <v>7865</v>
      </c>
      <c r="N470" t="s">
        <v>7886</v>
      </c>
      <c r="P470" s="20">
        <v>1</v>
      </c>
      <c r="Z470" s="34">
        <v>16</v>
      </c>
      <c r="AJ470" s="26" t="str">
        <f t="shared" si="15"/>
        <v xml:space="preserve">|BGCOLOR(#F5F5F5):Enkidu Warrior|歩兵|&amp;ref(Nation/C_Gold.jpg,nolink,25x25,Gold);16&amp;ref(Nation/C_Resource.jpg,nolink,25x25,Resource);5&amp;ref(Nation/C_Recruitment.jpg,nolink,25x25,Recruitment Point);9|&amp;ref(Nation/R_Foreign.jpg,nolink,25x25,Non-Fort Land);||&amp;ref(Nation/LivingLead.jpg,nolink,25x25,Living);|16|
|~|&gt;|&gt;|&gt;|&gt;|&gt;|BGCOLOR(#F5F5F5):槍と盾を持つ軽歩兵。盾がある分は安定している|
</v>
      </c>
    </row>
    <row r="471" spans="1:36" x14ac:dyDescent="0.15">
      <c r="A471" t="str">
        <f t="shared" si="16"/>
        <v>-</v>
      </c>
      <c r="B471" t="s">
        <v>2908</v>
      </c>
      <c r="C471" t="s">
        <v>7862</v>
      </c>
      <c r="D471" t="s">
        <v>7863</v>
      </c>
      <c r="E471" t="s">
        <v>7887</v>
      </c>
      <c r="F471">
        <v>16</v>
      </c>
      <c r="G471">
        <v>5</v>
      </c>
      <c r="H471">
        <v>9</v>
      </c>
      <c r="I471" t="s">
        <v>7846</v>
      </c>
      <c r="L471" t="s">
        <v>7865</v>
      </c>
      <c r="N471" t="s">
        <v>7888</v>
      </c>
      <c r="P471" s="20">
        <v>1</v>
      </c>
      <c r="Z471" s="34">
        <v>16</v>
      </c>
      <c r="AJ471" s="26" t="str">
        <f t="shared" si="15"/>
        <v xml:space="preserve">|BGCOLOR(#F5F5F5):Enkidu Warrior|歩兵|&amp;ref(Nation/C_Gold.jpg,nolink,25x25,Gold);16&amp;ref(Nation/C_Resource.jpg,nolink,25x25,Resource);5&amp;ref(Nation/C_Recruitment.jpg,nolink,25x25,Recruitment Point);9|&amp;ref(Nation/R_Foreign.jpg,nolink,25x25,Non-Fort Land);||&amp;ref(Nation/LivingLead.jpg,nolink,25x25,Living);|16|
|~|&gt;|&gt;|&gt;|&gt;|&gt;|BGCOLOR(#F5F5F5):棍棒と盾を持つ軽歩兵。攻撃力は僅かに勝る|
</v>
      </c>
    </row>
    <row r="472" spans="1:36" x14ac:dyDescent="0.15">
      <c r="A472" t="str">
        <f t="shared" si="16"/>
        <v>-</v>
      </c>
      <c r="B472" t="s">
        <v>2908</v>
      </c>
      <c r="C472" t="s">
        <v>7862</v>
      </c>
      <c r="D472" t="s">
        <v>7863</v>
      </c>
      <c r="E472" t="s">
        <v>7889</v>
      </c>
      <c r="F472">
        <v>16</v>
      </c>
      <c r="G472">
        <v>4</v>
      </c>
      <c r="H472">
        <v>9</v>
      </c>
      <c r="I472" t="s">
        <v>7854</v>
      </c>
      <c r="L472" t="s">
        <v>7865</v>
      </c>
      <c r="N472" t="s">
        <v>7890</v>
      </c>
      <c r="P472" s="20">
        <v>1</v>
      </c>
      <c r="Z472" s="34">
        <v>16</v>
      </c>
      <c r="AA472" s="21">
        <v>40</v>
      </c>
      <c r="AE472" s="21" t="s">
        <v>7856</v>
      </c>
      <c r="AJ472" s="26" t="str">
        <f t="shared" si="15"/>
        <v xml:space="preserve">|BGCOLOR(#F5F5F5):Enkidu Hunter|歩兵|&amp;ref(Nation/C_Gold.jpg,nolink,25x25,Gold);16&amp;ref(Nation/C_Resource.jpg,nolink,25x25,Resource);4&amp;ref(Nation/C_Recruitment.jpg,nolink,25x25,Recruitment Point);9|&amp;ref(Nation/R_Swamp.jpg,nolink,25x25,Any Swamp);||&amp;ref(Nation/LivingLead.jpg,nolink,25x25,Living);|16&amp;ref(Nation/Stealthy.jpg,nolink,25x25,Stealthy (40));&amp;ref(Nation/Swamp-Survival.jpg,nolink,25x25,Swamp Survival);|
|~|&gt;|&gt;|&gt;|&gt;|&gt;|BGCOLOR(#F5F5F5):槍と投槍を持つ軽装狂戦士。脆いが容易には退かない|
</v>
      </c>
    </row>
    <row r="473" spans="1:36" x14ac:dyDescent="0.15">
      <c r="A473" t="str">
        <f t="shared" si="16"/>
        <v>-</v>
      </c>
      <c r="B473" t="s">
        <v>2908</v>
      </c>
      <c r="C473" t="s">
        <v>7862</v>
      </c>
      <c r="D473" t="s">
        <v>7863</v>
      </c>
      <c r="E473" t="s">
        <v>7891</v>
      </c>
      <c r="F473">
        <v>26</v>
      </c>
      <c r="G473">
        <v>4</v>
      </c>
      <c r="H473">
        <v>23</v>
      </c>
      <c r="I473" t="s">
        <v>7854</v>
      </c>
      <c r="L473" t="s">
        <v>7865</v>
      </c>
      <c r="N473" t="s">
        <v>7892</v>
      </c>
      <c r="P473" s="20">
        <v>1</v>
      </c>
      <c r="Z473" s="34">
        <v>16</v>
      </c>
      <c r="AA473" s="21">
        <v>40</v>
      </c>
      <c r="AE473" s="21" t="s">
        <v>7856</v>
      </c>
      <c r="AJ473" s="26" t="str">
        <f t="shared" si="15"/>
        <v xml:space="preserve">|BGCOLOR(#F5F5F5):Enkidu Reaver|歩兵|&amp;ref(Nation/C_Gold.jpg,nolink,25x25,Gold);26&amp;ref(Nation/C_Resource.jpg,nolink,25x25,Resource);4&amp;ref(Nation/C_Recruitment.jpg,nolink,25x25,Recruitment Point);23|&amp;ref(Nation/R_Swamp.jpg,nolink,25x25,Any Swamp);||&amp;ref(Nation/LivingLead.jpg,nolink,25x25,Living);|16&amp;ref(Nation/Stealthy.jpg,nolink,25x25,Stealthy (40));&amp;ref(Nation/Swamp-Survival.jpg,nolink,25x25,Swamp Survival);|
|~|&gt;|&gt;|&gt;|&gt;|&gt;|BGCOLOR(#F5F5F5):斧を持つ軽装狂戦士。戦闘力は高く略奪も得意としている|
</v>
      </c>
    </row>
    <row r="474" spans="1:36" x14ac:dyDescent="0.15">
      <c r="A474" t="str">
        <f t="shared" si="16"/>
        <v>-</v>
      </c>
      <c r="B474" t="s">
        <v>2908</v>
      </c>
      <c r="C474" t="s">
        <v>7862</v>
      </c>
      <c r="D474" t="s">
        <v>7863</v>
      </c>
      <c r="E474" t="s">
        <v>7904</v>
      </c>
      <c r="F474">
        <v>18</v>
      </c>
      <c r="G474">
        <v>2</v>
      </c>
      <c r="H474">
        <v>9</v>
      </c>
      <c r="I474" t="s">
        <v>7894</v>
      </c>
      <c r="L474" t="s">
        <v>7865</v>
      </c>
      <c r="N474" t="s">
        <v>7905</v>
      </c>
      <c r="P474" s="20">
        <v>1</v>
      </c>
      <c r="Z474" s="34">
        <v>20</v>
      </c>
      <c r="AD474" s="21" t="s">
        <v>7895</v>
      </c>
      <c r="AJ474" s="26" t="str">
        <f t="shared" si="15"/>
        <v xml:space="preserve">|BGCOLOR(#F5F5F5):Kulullu|歩兵|&amp;ref(Nation/C_Gold.jpg,nolink,25x25,Gold);18&amp;ref(Nation/C_Resource.jpg,nolink,25x25,Resource);2&amp;ref(Nation/C_Recruitment.jpg,nolink,25x25,Recruitment Point);9|&amp;ref(Nation/R_UW-Fort.jpg,nolink,25x25,Underwater Fortress);||&amp;ref(Nation/LivingLead.jpg,nolink,25x25,Living);|20&amp;ref(Nation/Aquatic.jpg,nolink,25x25,Aquatic);|
|~|&gt;|&gt;|&gt;|&gt;|&gt;|BGCOLOR(#F5F5F5):槍を持つ軽歩兵。水棲のため陸には上がれない|
</v>
      </c>
    </row>
    <row r="475" spans="1:36" x14ac:dyDescent="0.15">
      <c r="A475" t="str">
        <f t="shared" si="16"/>
        <v>EA Ur 兵士 E</v>
      </c>
      <c r="B475" t="s">
        <v>2908</v>
      </c>
      <c r="C475" t="s">
        <v>7862</v>
      </c>
      <c r="D475" t="s">
        <v>7863</v>
      </c>
      <c r="E475" t="s">
        <v>7906</v>
      </c>
      <c r="F475">
        <v>18</v>
      </c>
      <c r="G475">
        <v>10</v>
      </c>
      <c r="H475">
        <v>9</v>
      </c>
      <c r="I475" t="s">
        <v>7894</v>
      </c>
      <c r="L475" t="s">
        <v>7865</v>
      </c>
      <c r="N475" t="s">
        <v>7907</v>
      </c>
      <c r="P475" s="20">
        <v>1</v>
      </c>
      <c r="Z475" s="34">
        <v>18</v>
      </c>
      <c r="AD475" s="21" t="s">
        <v>7895</v>
      </c>
      <c r="AJ475" s="26" t="str">
        <f t="shared" si="15"/>
        <v xml:space="preserve">|BGCOLOR(#F5F5F5):Kulullu Soldier|歩兵|&amp;ref(Nation/C_Gold.jpg,nolink,25x25,Gold);18&amp;ref(Nation/C_Resource.jpg,nolink,25x25,Resource);10&amp;ref(Nation/C_Recruitment.jpg,nolink,25x25,Recruitment Point);9|&amp;ref(Nation/R_UW-Fort.jpg,nolink,25x25,Underwater Fortress);||&amp;ref(Nation/LivingLead.jpg,nolink,25x25,Living);|18&amp;ref(Nation/Aquatic.jpg,nolink,25x25,Aquatic);|
|~|&gt;|&gt;|&gt;|&gt;|&gt;|BGCOLOR(#F5F5F5):槍を持つ歩兵。海中の制圧や維持の助けにはなる|
</v>
      </c>
    </row>
    <row r="476" spans="1:36" x14ac:dyDescent="0.15">
      <c r="A476" t="str">
        <f t="shared" si="16"/>
        <v>EA Berytos 指揮官 S</v>
      </c>
      <c r="B476" t="s">
        <v>2908</v>
      </c>
      <c r="C476" t="s">
        <v>8012</v>
      </c>
      <c r="D476" t="s">
        <v>7822</v>
      </c>
      <c r="E476" t="s">
        <v>7992</v>
      </c>
      <c r="F476">
        <v>25</v>
      </c>
      <c r="G476">
        <v>3</v>
      </c>
      <c r="H476">
        <v>1</v>
      </c>
      <c r="I476" t="s">
        <v>7821</v>
      </c>
      <c r="L476" t="s">
        <v>7817</v>
      </c>
      <c r="N476" t="s">
        <v>7993</v>
      </c>
      <c r="O476" s="24">
        <v>0</v>
      </c>
      <c r="P476" s="20">
        <v>0</v>
      </c>
      <c r="Q476" s="21">
        <v>0</v>
      </c>
      <c r="R476" s="30">
        <v>0</v>
      </c>
      <c r="Z476" s="34">
        <v>16</v>
      </c>
      <c r="AD476" s="21" t="s">
        <v>7994</v>
      </c>
      <c r="AJ476" s="26" t="str">
        <f t="shared" si="15"/>
        <v xml:space="preserve">|BGCOLOR(#F5F5F5):Berytian Scout|斥候|&amp;ref(Nation/C_Gold.jpg,nolink,25x25,Gold);25&amp;ref(Nation/C_Resource.jpg,nolink,25x25,Resource);3&amp;ref(Nation/C_Command.jpg,nolink,25x25,Commander Point);1|&amp;ref(Nation/R_Fort.jpg,nolink,25x25,Land Fortress);|||16|
|~|&gt;|&gt;|&gt;|&gt;|&gt;|BGCOLOR(#F5F5F5):若干資源消費が小さい斥候。大きな差はない|
</v>
      </c>
    </row>
    <row r="477" spans="1:36" x14ac:dyDescent="0.15">
      <c r="A477" t="str">
        <f t="shared" si="16"/>
        <v>-</v>
      </c>
      <c r="B477" t="s">
        <v>2908</v>
      </c>
      <c r="C477" t="s">
        <v>8012</v>
      </c>
      <c r="D477" t="s">
        <v>7822</v>
      </c>
      <c r="E477" t="s">
        <v>7995</v>
      </c>
      <c r="F477">
        <v>100</v>
      </c>
      <c r="G477">
        <v>17</v>
      </c>
      <c r="H477">
        <v>1</v>
      </c>
      <c r="I477" t="s">
        <v>7821</v>
      </c>
      <c r="L477" t="s">
        <v>7822</v>
      </c>
      <c r="N477" t="s">
        <v>7996</v>
      </c>
      <c r="O477" s="24">
        <v>3</v>
      </c>
      <c r="P477" s="20">
        <v>80</v>
      </c>
      <c r="Q477" s="21">
        <v>0</v>
      </c>
      <c r="R477" s="30">
        <v>0</v>
      </c>
      <c r="Z477" s="34">
        <v>12</v>
      </c>
      <c r="AH477" s="21">
        <v>2999</v>
      </c>
      <c r="AJ477" s="26" t="str">
        <f t="shared" si="15"/>
        <v xml:space="preserve">|BGCOLOR(#F5F5F5):Berytian Captain|指揮官|&amp;ref(Nation/C_Gold.jpg,nolink,25x25,Gold);100&amp;ref(Nation/C_Resource.jpg,nolink,25x25,Resource);17&amp;ref(Nation/C_Command.jpg,nolink,25x25,Commander Point);1|&amp;ref(Nation/R_Fort.jpg,nolink,25x25,Land Fortress);||&amp;ref(Nation/Squad.jpg,nolink,25x25,Squad);3&amp;ref(Nation/LivingLead.jpg,nolink,25x25,Leadership);80|12&amp;ref(Nation/Sailing.jpg,nolink,25x25,Sailing (size points 999, max size 2));|
|~|&gt;|&gt;|&gt;|&gt;|&gt;|BGCOLOR(#F5F5F5):標準的な指揮官。航海技能も保有する|
</v>
      </c>
    </row>
    <row r="478" spans="1:36" x14ac:dyDescent="0.15">
      <c r="A478" t="str">
        <f t="shared" si="16"/>
        <v>-</v>
      </c>
      <c r="B478" t="s">
        <v>2908</v>
      </c>
      <c r="C478" t="s">
        <v>8012</v>
      </c>
      <c r="D478" t="s">
        <v>7822</v>
      </c>
      <c r="E478" t="s">
        <v>7997</v>
      </c>
      <c r="F478">
        <v>140</v>
      </c>
      <c r="G478">
        <v>2</v>
      </c>
      <c r="H478">
        <v>2</v>
      </c>
      <c r="I478" t="s">
        <v>7821</v>
      </c>
      <c r="J478" t="s">
        <v>7828</v>
      </c>
      <c r="K478" t="s">
        <v>7999</v>
      </c>
      <c r="L478" t="s">
        <v>7827</v>
      </c>
      <c r="M478" t="s">
        <v>7830</v>
      </c>
      <c r="N478" t="s">
        <v>7998</v>
      </c>
      <c r="O478" s="24">
        <v>1</v>
      </c>
      <c r="P478" s="20" t="s">
        <v>8000</v>
      </c>
      <c r="Q478" s="21">
        <v>10</v>
      </c>
      <c r="R478" s="30" t="s">
        <v>7861</v>
      </c>
      <c r="Z478" s="34">
        <v>16</v>
      </c>
      <c r="AH478" s="21">
        <v>2999</v>
      </c>
      <c r="AJ478" s="26" t="str">
        <f t="shared" si="15"/>
        <v xml:space="preserve">|BGCOLOR(#F5F5F5):Berytian Priest|聖職者&amp;ref(Nation/Sacred.jpg,nolink,25x25,Sacred);|&amp;ref(Nation/C_Gold.jpg,nolink,25x25,Gold);140&amp;ref(Nation/C_Resource.jpg,nolink,25x25,Resource);2&amp;ref(Nation/C_Command.jpg,nolink,25x25,Commander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Leadership);5+|16&amp;ref(Nation/Sailing.jpg,nolink,25x25,Sailing (size points 999, max size 2));|
|~|&gt;|&gt;|&gt;|&gt;|&gt;|BGCOLOR(#F5F5F5):レベル1の聖職者。血などの魔法技能も持つ|
</v>
      </c>
    </row>
    <row r="479" spans="1:36" x14ac:dyDescent="0.15">
      <c r="A479" t="str">
        <f t="shared" si="16"/>
        <v>-</v>
      </c>
      <c r="B479" t="s">
        <v>2908</v>
      </c>
      <c r="C479" t="s">
        <v>8012</v>
      </c>
      <c r="D479" t="s">
        <v>7822</v>
      </c>
      <c r="E479" t="s">
        <v>8001</v>
      </c>
      <c r="F479">
        <v>80</v>
      </c>
      <c r="G479">
        <v>4</v>
      </c>
      <c r="H479">
        <v>2</v>
      </c>
      <c r="I479" t="s">
        <v>7821</v>
      </c>
      <c r="J479" t="s">
        <v>7828</v>
      </c>
      <c r="L479" t="s">
        <v>7849</v>
      </c>
      <c r="N479" t="s">
        <v>8002</v>
      </c>
      <c r="O479" s="24">
        <v>1</v>
      </c>
      <c r="P479" s="20">
        <v>10</v>
      </c>
      <c r="Q479" s="20">
        <v>10</v>
      </c>
      <c r="R479" s="30">
        <v>0</v>
      </c>
      <c r="Z479" s="34">
        <v>16</v>
      </c>
      <c r="AH479" s="21">
        <v>2999</v>
      </c>
      <c r="AJ479" s="26" t="str">
        <f t="shared" si="15"/>
        <v xml:space="preserve">|BGCOLOR(#F5F5F5):Berytian Sage|魔術師|&amp;ref(Nation/C_Gold.jpg,nolink,25x25,Gold);80&amp;ref(Nation/C_Resource.jpg,nolink,25x25,Resource);4&amp;ref(Nation/C_Command.jpg,nolink,25x25,Commander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Leadership);10|16&amp;ref(Nation/Sailing.jpg,nolink,25x25,Sailing (size points 999, max size 2));|
|~|&gt;|&gt;|&gt;|&gt;|&gt;|BGCOLOR(#F5F5F5):地などの魔法技能を持つ。研究に長ける|
</v>
      </c>
    </row>
    <row r="480" spans="1:36" x14ac:dyDescent="0.15">
      <c r="A480" t="str">
        <f t="shared" si="16"/>
        <v>-</v>
      </c>
      <c r="B480" t="s">
        <v>2908</v>
      </c>
      <c r="C480" t="s">
        <v>8012</v>
      </c>
      <c r="D480" t="s">
        <v>7822</v>
      </c>
      <c r="E480" t="s">
        <v>8003</v>
      </c>
      <c r="F480">
        <v>80</v>
      </c>
      <c r="G480">
        <v>2</v>
      </c>
      <c r="H480">
        <v>2</v>
      </c>
      <c r="I480" t="s">
        <v>8004</v>
      </c>
      <c r="J480" t="s">
        <v>7828</v>
      </c>
      <c r="L480" t="s">
        <v>7849</v>
      </c>
      <c r="N480" t="s">
        <v>8005</v>
      </c>
      <c r="O480" s="24">
        <v>2</v>
      </c>
      <c r="P480" s="20">
        <v>40</v>
      </c>
      <c r="Q480" s="20">
        <v>10</v>
      </c>
      <c r="R480" s="30">
        <v>0</v>
      </c>
      <c r="Z480" s="34">
        <v>16</v>
      </c>
      <c r="AH480" s="20">
        <v>2999</v>
      </c>
      <c r="AJ480" s="26" t="str">
        <f t="shared" si="15"/>
        <v xml:space="preserve">|BGCOLOR(#F5F5F5):Mage Pilot|魔術師|&amp;ref(Nation/C_Gold.jpg,nolink,25x25,Gold);80&amp;ref(Nation/C_Resource.jpg,nolink,25x25,Resource);2&amp;ref(Nation/C_Command.jpg,nolink,25x25,Commander Point);2|&amp;ref(Nation/R_Coast-Fort.jpg,nolink,25x25,Coastal Fortress);|&amp;ref(Spell/P_Research.jpg,nolink,25x25,Lab Needed);|&amp;ref(Nation/Squad.jpg,nolink,25x25,Squad);2&amp;ref(Nation/LivingLead.jpg,nolink,25x25,Leadership);40&amp;ref(Nation/MagicLead.jpg,nolink,25x25,Magic Leadership);10|16&amp;ref(Nation/Sailing.jpg,nolink,25x25,Sailing (size points 999, max size 2));|
|~|&gt;|&gt;|&gt;|&gt;|&gt;|BGCOLOR(#F5F5F5):風と水の魔法技能を持つ。他の多くと同様に航海も可能|
</v>
      </c>
    </row>
    <row r="481" spans="1:36" x14ac:dyDescent="0.15">
      <c r="A481" t="str">
        <f t="shared" si="16"/>
        <v>-</v>
      </c>
      <c r="B481" t="s">
        <v>2908</v>
      </c>
      <c r="C481" t="s">
        <v>8012</v>
      </c>
      <c r="D481" t="s">
        <v>7822</v>
      </c>
      <c r="E481" t="s">
        <v>8006</v>
      </c>
      <c r="F481">
        <v>205</v>
      </c>
      <c r="G481">
        <v>2</v>
      </c>
      <c r="H481">
        <v>4</v>
      </c>
      <c r="I481" t="s">
        <v>8004</v>
      </c>
      <c r="J481" t="s">
        <v>7828</v>
      </c>
      <c r="L481" t="s">
        <v>7849</v>
      </c>
      <c r="N481" t="s">
        <v>8007</v>
      </c>
      <c r="O481" s="24">
        <v>2</v>
      </c>
      <c r="P481" s="20" t="s">
        <v>8009</v>
      </c>
      <c r="Q481" s="21" t="s">
        <v>8008</v>
      </c>
      <c r="R481" s="30">
        <v>0</v>
      </c>
      <c r="Z481" s="34">
        <v>12</v>
      </c>
      <c r="AH481" s="20">
        <v>2999</v>
      </c>
      <c r="AJ481" s="26" t="str">
        <f t="shared" si="15"/>
        <v xml:space="preserve">|BGCOLOR(#F5F5F5):Storm Caller|魔術師|&amp;ref(Nation/C_Gold.jpg,nolink,25x25,Gold);205&amp;ref(Nation/C_Resource.jpg,nolink,25x25,Resource);2&amp;ref(Nation/C_Command.jpg,nolink,25x25,Commander Point);4|&amp;ref(Nation/R_Coast-Fort.jpg,nolink,25x25,Coastal Fortress);|&amp;ref(Spell/P_Research.jpg,nolink,25x25,Lab Needed);|&amp;ref(Nation/Squad.jpg,nolink,25x25,Squad);2&amp;ref(Nation/LivingLead.jpg,nolink,25x25,Leadership);40+&amp;ref(Nation/MagicLead.jpg,nolink,25x25,Magic Leadership);25+|12&amp;ref(Nation/Sailing.jpg,nolink,25x25,Sailing (size points 999, max size 2));|
|~|&gt;|&gt;|&gt;|&gt;|&gt;|BGCOLOR(#F5F5F5):風、水などの魔法技能を持つ。雇用条件からすると強い魔力|
</v>
      </c>
    </row>
    <row r="482" spans="1:36" x14ac:dyDescent="0.15">
      <c r="A482" t="str">
        <f t="shared" si="16"/>
        <v>EA Berytos 指揮官 E</v>
      </c>
      <c r="B482" t="s">
        <v>2908</v>
      </c>
      <c r="C482" t="s">
        <v>8012</v>
      </c>
      <c r="D482" t="s">
        <v>7822</v>
      </c>
      <c r="E482" t="s">
        <v>8010</v>
      </c>
      <c r="F482">
        <v>415</v>
      </c>
      <c r="G482">
        <v>8</v>
      </c>
      <c r="H482">
        <v>4</v>
      </c>
      <c r="I482" t="s">
        <v>7840</v>
      </c>
      <c r="J482" t="s">
        <v>7828</v>
      </c>
      <c r="K482" t="s">
        <v>7837</v>
      </c>
      <c r="L482" t="s">
        <v>7827</v>
      </c>
      <c r="M482" t="s">
        <v>7830</v>
      </c>
      <c r="N482" t="s">
        <v>8093</v>
      </c>
      <c r="O482" s="24">
        <v>3</v>
      </c>
      <c r="P482" s="20" t="s">
        <v>8011</v>
      </c>
      <c r="Q482" s="20" t="s">
        <v>8009</v>
      </c>
      <c r="R482" s="30" t="s">
        <v>8000</v>
      </c>
      <c r="Z482" s="34">
        <v>20</v>
      </c>
      <c r="AJ482" s="26" t="str">
        <f t="shared" si="15"/>
        <v xml:space="preserve">|BGCOLOR(#F5F5F5):Bride-in-Waiting|聖職者&amp;ref(Nation/Sacred.jpg,nolink,25x25,Sacred);|&amp;ref(Nation/C_Gold.jpg,nolink,25x25,Gold);415&amp;ref(Nation/C_Resource.jpg,nolink,25x25,Resource);8&amp;ref(Nation/C_Command.jpg,nolink,25x25,Commander Point);4|&amp;ref(Nation/R_Capital.jpg,nolink,25x25,National Capital);|&amp;ref(Spell/P_Research.jpg,nolink,25x25,Lab Needed);&amp;ref(Spell/P_Holy.jpg,nolink,25x25,Temple Needed);|&amp;ref(Nation/Squad.jpg,nolink,25x25,Squad);3&amp;ref(Nation/LivingLead.jpg,nolink,25x25,Leadership);90+&amp;ref(Nation/MagicLead.jpg,nolink,25x25,Magic Leadership);40+&amp;ref(Nation/UndeadLead.jpg,nolink,25x25,Undead Leadership);10+|20|
|~|&gt;|&gt;|&gt;|&gt;|&gt;|BGCOLOR(#F5F5F5):レベル2の聖職者。火風地血の魔法技能を持つ。指揮は可能だが航海は不可|
</v>
      </c>
    </row>
    <row r="483" spans="1:36" x14ac:dyDescent="0.15">
      <c r="A483" t="str">
        <f t="shared" si="16"/>
        <v>EA Berytos 兵士 S</v>
      </c>
      <c r="B483" t="s">
        <v>2908</v>
      </c>
      <c r="C483" t="s">
        <v>8012</v>
      </c>
      <c r="D483" t="s">
        <v>7863</v>
      </c>
      <c r="E483" t="s">
        <v>8013</v>
      </c>
      <c r="F483">
        <v>7</v>
      </c>
      <c r="G483">
        <v>5</v>
      </c>
      <c r="H483">
        <v>3</v>
      </c>
      <c r="I483" t="s">
        <v>7821</v>
      </c>
      <c r="L483" t="s">
        <v>8014</v>
      </c>
      <c r="N483" t="s">
        <v>8015</v>
      </c>
      <c r="P483" s="21">
        <v>1</v>
      </c>
      <c r="Z483" s="34">
        <v>10</v>
      </c>
      <c r="AJ483" s="26" t="str">
        <f t="shared" si="15"/>
        <v xml:space="preserve">|BGCOLOR(#F5F5F5):Berytian Militia|民兵|&amp;ref(Nation/C_Gold.jpg,nolink,25x25,Gold);7&amp;ref(Nation/C_Resource.jpg,nolink,25x25,Resource);5&amp;ref(Nation/C_Recruitment.jpg,nolink,25x25,Recruitment Point);3|&amp;ref(Nation/R_Fort.jpg,nolink,25x25,Land Fortress);||&amp;ref(Nation/LivingLead.jpg,nolink,25x25,Living);|10|
|~|&gt;|&gt;|&gt;|&gt;|&gt;|BGCOLOR(#F5F5F5):槍と盾を持つ民兵。当然ながら弱いが装備は良いほう|
</v>
      </c>
    </row>
    <row r="484" spans="1:36" x14ac:dyDescent="0.15">
      <c r="A484" t="str">
        <f t="shared" si="16"/>
        <v>-</v>
      </c>
      <c r="B484" t="s">
        <v>2908</v>
      </c>
      <c r="C484" t="s">
        <v>8012</v>
      </c>
      <c r="D484" t="s">
        <v>7863</v>
      </c>
      <c r="E484" t="s">
        <v>8016</v>
      </c>
      <c r="F484">
        <v>10</v>
      </c>
      <c r="G484">
        <v>7</v>
      </c>
      <c r="H484">
        <v>9</v>
      </c>
      <c r="I484" t="s">
        <v>7821</v>
      </c>
      <c r="L484" t="s">
        <v>7883</v>
      </c>
      <c r="N484" t="s">
        <v>8017</v>
      </c>
      <c r="P484" s="20">
        <v>1</v>
      </c>
      <c r="Z484" s="34">
        <v>14</v>
      </c>
      <c r="AJ484" s="26" t="str">
        <f t="shared" si="15"/>
        <v xml:space="preserve">|BGCOLOR(#F5F5F5):Berytian Archer|射手|&amp;ref(Nation/C_Gold.jpg,nolink,25x25,Gold);10&amp;ref(Nation/C_Resource.jpg,nolink,25x25,Resource);7&amp;ref(Nation/C_Recruitment.jpg,nolink,25x25,Recruitment Point);9|&amp;ref(Nation/R_Fort.jpg,nolink,25x25,Land Fortress);||&amp;ref(Nation/LivingLead.jpg,nolink,25x25,Living);|14|
|~|&gt;|&gt;|&gt;|&gt;|&gt;|BGCOLOR(#F5F5F5):短弓を持つ弓兵。平凡な性能|
</v>
      </c>
    </row>
    <row r="485" spans="1:36" x14ac:dyDescent="0.15">
      <c r="A485" t="str">
        <f t="shared" si="16"/>
        <v>-</v>
      </c>
      <c r="B485" t="s">
        <v>2908</v>
      </c>
      <c r="C485" t="s">
        <v>8012</v>
      </c>
      <c r="D485" t="s">
        <v>7863</v>
      </c>
      <c r="E485" t="s">
        <v>8018</v>
      </c>
      <c r="F485">
        <v>10</v>
      </c>
      <c r="G485">
        <v>9</v>
      </c>
      <c r="H485">
        <v>9</v>
      </c>
      <c r="I485" t="s">
        <v>7821</v>
      </c>
      <c r="L485" t="s">
        <v>7865</v>
      </c>
      <c r="N485" t="s">
        <v>8019</v>
      </c>
      <c r="P485" s="20">
        <v>1</v>
      </c>
      <c r="Z485" s="34">
        <v>14</v>
      </c>
      <c r="AJ485" s="26" t="str">
        <f t="shared" si="15"/>
        <v xml:space="preserve">|BGCOLOR(#F5F5F5):Berytian Spearman|歩兵|&amp;ref(Nation/C_Gold.jpg,nolink,25x25,Gold);10&amp;ref(Nation/C_Resource.jpg,nolink,25x25,Resource);9&amp;ref(Nation/C_Recruitment.jpg,nolink,25x25,Recruitment Point);9|&amp;ref(Nation/R_Fort.jpg,nolink,25x25,Land Fortress);||&amp;ref(Nation/LivingLead.jpg,nolink,25x25,Living);|14|
|~|&gt;|&gt;|&gt;|&gt;|&gt;|BGCOLOR(#F5F5F5):槍、投槍、盾を持つ軽歩兵。迎撃も含めばそこそこ粘る|
</v>
      </c>
    </row>
    <row r="486" spans="1:36" x14ac:dyDescent="0.15">
      <c r="A486" t="str">
        <f t="shared" si="16"/>
        <v>-</v>
      </c>
      <c r="B486" t="s">
        <v>2908</v>
      </c>
      <c r="C486" t="s">
        <v>8012</v>
      </c>
      <c r="D486" t="s">
        <v>7863</v>
      </c>
      <c r="E486" t="s">
        <v>8020</v>
      </c>
      <c r="F486">
        <v>10</v>
      </c>
      <c r="G486">
        <v>14</v>
      </c>
      <c r="H486">
        <v>9</v>
      </c>
      <c r="I486" t="s">
        <v>7821</v>
      </c>
      <c r="L486" t="s">
        <v>7865</v>
      </c>
      <c r="N486" t="s">
        <v>8021</v>
      </c>
      <c r="P486" s="20">
        <v>1</v>
      </c>
      <c r="Z486" s="34">
        <v>12</v>
      </c>
      <c r="AJ486" s="26" t="str">
        <f t="shared" si="15"/>
        <v xml:space="preserve">|BGCOLOR(#F5F5F5):Berytian Soldier|歩兵|&amp;ref(Nation/C_Gold.jpg,nolink,25x25,Gold);10&amp;ref(Nation/C_Resource.jpg,nolink,25x25,Resource);14&amp;ref(Nation/C_Recruitment.jpg,nolink,25x25,Recruitment Point);9|&amp;ref(Nation/R_Fort.jpg,nolink,25x25,Land Fortress);||&amp;ref(Nation/LivingLead.jpg,nolink,25x25,Living);|12|
|~|&gt;|&gt;|&gt;|&gt;|&gt;|BGCOLOR(#F5F5F5):小剣と盾を持つ歩兵。槍よりは攻撃力が高い|
</v>
      </c>
    </row>
    <row r="487" spans="1:36" x14ac:dyDescent="0.15">
      <c r="A487" t="str">
        <f t="shared" si="16"/>
        <v>-</v>
      </c>
      <c r="B487" t="s">
        <v>2908</v>
      </c>
      <c r="C487" t="s">
        <v>8012</v>
      </c>
      <c r="D487" t="s">
        <v>7863</v>
      </c>
      <c r="E487" t="s">
        <v>8022</v>
      </c>
      <c r="F487">
        <v>12</v>
      </c>
      <c r="G487">
        <v>19</v>
      </c>
      <c r="H487">
        <v>14</v>
      </c>
      <c r="I487" t="s">
        <v>7821</v>
      </c>
      <c r="L487" t="s">
        <v>7865</v>
      </c>
      <c r="N487" t="s">
        <v>8023</v>
      </c>
      <c r="P487" s="20">
        <v>1</v>
      </c>
      <c r="Z487" s="34">
        <v>10</v>
      </c>
      <c r="AJ487" s="26" t="str">
        <f t="shared" si="15"/>
        <v xml:space="preserve">|BGCOLOR(#F5F5F5):Berytian Heavy Spearman|歩兵|&amp;ref(Nation/C_Gold.jpg,nolink,25x25,Gold);12&amp;ref(Nation/C_Resource.jpg,nolink,25x25,Resource);19&amp;ref(Nation/C_Recruitment.jpg,nolink,25x25,Recruitment Point);14|&amp;ref(Nation/R_Fort.jpg,nolink,25x25,Land Fortress);||&amp;ref(Nation/LivingLead.jpg,nolink,25x25,Living);|10|
|~|&gt;|&gt;|&gt;|&gt;|&gt;|BGCOLOR(#F5F5F5):長槍と盾を持つ歩兵。密な隊列を組める|
</v>
      </c>
    </row>
    <row r="488" spans="1:36" x14ac:dyDescent="0.15">
      <c r="A488" t="str">
        <f t="shared" si="16"/>
        <v>-</v>
      </c>
      <c r="B488" t="s">
        <v>2908</v>
      </c>
      <c r="C488" t="s">
        <v>8012</v>
      </c>
      <c r="D488" t="s">
        <v>7863</v>
      </c>
      <c r="E488" t="s">
        <v>8024</v>
      </c>
      <c r="F488">
        <v>14</v>
      </c>
      <c r="G488">
        <v>19</v>
      </c>
      <c r="H488">
        <v>18</v>
      </c>
      <c r="I488" t="s">
        <v>7821</v>
      </c>
      <c r="L488" t="s">
        <v>7865</v>
      </c>
      <c r="N488" t="s">
        <v>8025</v>
      </c>
      <c r="P488" s="20">
        <v>1</v>
      </c>
      <c r="Z488" s="34">
        <v>10</v>
      </c>
      <c r="AJ488" s="26" t="str">
        <f t="shared" si="15"/>
        <v xml:space="preserve">|BGCOLOR(#F5F5F5):Berytian Elite Soldier|歩兵|&amp;ref(Nation/C_Gold.jpg,nolink,25x25,Gold);14&amp;ref(Nation/C_Resource.jpg,nolink,25x25,Resource);19&amp;ref(Nation/C_Recruitment.jpg,nolink,25x25,Recruitment Point);18|&amp;ref(Nation/R_Fort.jpg,nolink,25x25,Land Fortress);||&amp;ref(Nation/LivingLead.jpg,nolink,25x25,Living);|10|
|~|&gt;|&gt;|&gt;|&gt;|&gt;|BGCOLOR(#F5F5F5):小剣と盾を持つ歩兵。高い士気を持ち戦闘技能も向上|
</v>
      </c>
    </row>
    <row r="489" spans="1:36" x14ac:dyDescent="0.15">
      <c r="A489" t="str">
        <f t="shared" si="16"/>
        <v>-</v>
      </c>
      <c r="B489" t="s">
        <v>2908</v>
      </c>
      <c r="C489" t="s">
        <v>8012</v>
      </c>
      <c r="D489" t="s">
        <v>7863</v>
      </c>
      <c r="E489" t="s">
        <v>8026</v>
      </c>
      <c r="F489">
        <v>20</v>
      </c>
      <c r="G489">
        <v>13</v>
      </c>
      <c r="H489">
        <v>24</v>
      </c>
      <c r="I489" t="s">
        <v>7821</v>
      </c>
      <c r="L489" t="s">
        <v>8027</v>
      </c>
      <c r="N489" t="s">
        <v>8028</v>
      </c>
      <c r="P489" s="20">
        <v>1</v>
      </c>
      <c r="Z489" s="34">
        <v>20</v>
      </c>
      <c r="AJ489" s="26" t="str">
        <f t="shared" si="15"/>
        <v xml:space="preserve">|BGCOLOR(#F5F5F5):Berytian Lancer|騎兵|&amp;ref(Nation/C_Gold.jpg,nolink,25x25,Gold);20&amp;ref(Nation/C_Resource.jpg,nolink,25x25,Resource);13&amp;ref(Nation/C_Recruitment.jpg,nolink,25x25,Recruitment Point);24|&amp;ref(Nation/R_Fort.jpg,nolink,25x25,Land Fortress);||&amp;ref(Nation/LivingLead.jpg,nolink,25x25,Living);|20|
|~|&gt;|&gt;|&gt;|&gt;|&gt;|BGCOLOR(#F5F5F5):軽突撃槍と盾を持つ軽騎兵。船に乗れない点に注意|
</v>
      </c>
    </row>
    <row r="490" spans="1:36" x14ac:dyDescent="0.15">
      <c r="A490" t="str">
        <f t="shared" si="16"/>
        <v>-</v>
      </c>
      <c r="B490" t="s">
        <v>2908</v>
      </c>
      <c r="C490" t="s">
        <v>8012</v>
      </c>
      <c r="D490" t="s">
        <v>7863</v>
      </c>
      <c r="E490" t="s">
        <v>8029</v>
      </c>
      <c r="F490">
        <v>100</v>
      </c>
      <c r="G490">
        <v>20</v>
      </c>
      <c r="H490">
        <v>33</v>
      </c>
      <c r="I490" t="s">
        <v>7821</v>
      </c>
      <c r="L490" t="s">
        <v>8030</v>
      </c>
      <c r="N490" t="s">
        <v>8033</v>
      </c>
      <c r="P490" s="20">
        <v>1</v>
      </c>
      <c r="W490">
        <v>1</v>
      </c>
      <c r="Z490" s="34">
        <v>20</v>
      </c>
      <c r="AJ490" s="26" t="str">
        <f t="shared" si="15"/>
        <v xml:space="preserve">|BGCOLOR(#F5F5F5):War Elephant|軍用象|&amp;ref(Nation/C_Gold.jpg,nolink,25x25,Gold);100&amp;ref(Nation/C_Resource.jpg,nolink,25x25,Resource);20&amp;ref(Nation/C_Recruitment.jpg,nolink,25x25,Recruitment Point);33|&amp;ref(Nation/R_Fort.jpg,nolink,25x25,Land Fortress);||&amp;ref(Nation/LivingLead.jpg,nolink,25x25,Living);&amp;ref(Nation/Animal.jpg,nolink,25x25,Animal);|20|
|~|&gt;|&gt;|&gt;|&gt;|&gt;|BGCOLOR(#F5F5F5):敵を蹂躙する巨大生物。当然だが船には載らない|
</v>
      </c>
    </row>
    <row r="491" spans="1:36" x14ac:dyDescent="0.15">
      <c r="A491" t="str">
        <f t="shared" si="16"/>
        <v>EA Berytos 兵士 E</v>
      </c>
      <c r="B491" t="s">
        <v>2908</v>
      </c>
      <c r="C491" t="s">
        <v>8012</v>
      </c>
      <c r="D491" t="s">
        <v>7863</v>
      </c>
      <c r="E491" t="s">
        <v>8031</v>
      </c>
      <c r="F491">
        <v>35</v>
      </c>
      <c r="G491">
        <v>25</v>
      </c>
      <c r="H491">
        <v>21</v>
      </c>
      <c r="I491" t="s">
        <v>4343</v>
      </c>
      <c r="K491" t="s">
        <v>7828</v>
      </c>
      <c r="L491" t="s">
        <v>7865</v>
      </c>
      <c r="M491" t="s">
        <v>7830</v>
      </c>
      <c r="N491" t="s">
        <v>8032</v>
      </c>
      <c r="P491" s="20">
        <v>1</v>
      </c>
      <c r="Z491" s="34">
        <v>14</v>
      </c>
      <c r="AJ491" s="26" t="str">
        <f t="shared" si="15"/>
        <v xml:space="preserve">|BGCOLOR(#F5F5F5):Colossi Warrior|歩兵&amp;ref(Nation/Sacred.jpg,nolink,25x25,Sacred);|&amp;ref(Nation/C_Gold.jpg,nolink,25x25,Gold);35&amp;ref(Nation/C_Resource.jpg,nolink,25x25,Resource);25&amp;ref(Nation/C_Recruitment.jpg,nolink,25x25,Recruitment Point);21|&amp;ref(Nation/R_Capital.jpg,nolink,25x25,National Capital);|&amp;ref(Spell/P_Holy.jpg,nolink,25x25,Temple Needed);|&amp;ref(Nation/LivingLead.jpg,nolink,25x25,Living);|14|
|~|&gt;|&gt;|&gt;|&gt;|&gt;|BGCOLOR(#F5F5F5):小剣と盾を持つ歩兵。強靭だが大柄で船にも載らない|
</v>
      </c>
    </row>
    <row r="492" spans="1:36" x14ac:dyDescent="0.15">
      <c r="A492" t="str">
        <f t="shared" si="16"/>
        <v>EA Xibalba 指揮官 S</v>
      </c>
      <c r="B492" t="s">
        <v>2908</v>
      </c>
      <c r="C492" t="s">
        <v>8142</v>
      </c>
      <c r="D492" t="s">
        <v>8099</v>
      </c>
      <c r="E492" t="s">
        <v>8098</v>
      </c>
      <c r="F492">
        <v>40</v>
      </c>
      <c r="G492">
        <v>3</v>
      </c>
      <c r="H492">
        <v>1</v>
      </c>
      <c r="I492" t="s">
        <v>8122</v>
      </c>
      <c r="L492" t="s">
        <v>8099</v>
      </c>
      <c r="N492" t="s">
        <v>8100</v>
      </c>
      <c r="O492" s="24">
        <v>2</v>
      </c>
      <c r="P492" s="20">
        <v>40</v>
      </c>
      <c r="Q492" s="21">
        <v>10</v>
      </c>
      <c r="R492" s="30">
        <v>0</v>
      </c>
      <c r="Z492" s="34">
        <v>18</v>
      </c>
      <c r="AA492" s="21">
        <v>40</v>
      </c>
      <c r="AB492" s="21" t="s">
        <v>8101</v>
      </c>
      <c r="AE492" s="21" t="s">
        <v>8102</v>
      </c>
      <c r="AJ492" s="26" t="str">
        <f t="shared" si="15"/>
        <v xml:space="preserve">|BGCOLOR(#F5F5F5):Batab|指揮官|&amp;ref(Nation/C_Gold.jpg,nolink,25x25,Gold);40&amp;ref(Nation/C_Resource.jpg,nolink,25x25,Resource);3&amp;ref(Nation/C_Command.jpg,nolink,25x25,Commander Point);1|&amp;ref(Nation/R_Fort.jpg,nolink,25x25,Land Fortress);&amp;ref(Nation/R_Forest.jpg,nolink,25x25,Any Forest);&amp;ref(Nation/R_Cave.jpg,nolink,25x25,Any Cave);||&amp;ref(Nation/Squad.jpg,nolink,25x25,Squad);2&amp;ref(Nation/LivingLead.jpg,nolink,25x25,Leadership);40&amp;ref(Nation/MagicLead.jpg,nolink,25x25,Magic Leadership);10|18&amp;ref(Nation/Stealthy.jpg,nolink,25x25,Stealthy (40));&amp;ref(Nation/Flying.jpg,nolink,25x25,Flying);&amp;ref(Nation/Forest-Survival.jpg,nolink,25x25,Forest Survival);|
|~|&gt;|&gt;|&gt;|&gt;|&gt;|BGCOLOR(#F5F5F5):標準的な指揮官。安いので斥候も兼ねる|
</v>
      </c>
    </row>
    <row r="493" spans="1:36" x14ac:dyDescent="0.15">
      <c r="A493" t="str">
        <f t="shared" si="16"/>
        <v>-</v>
      </c>
      <c r="B493" t="s">
        <v>2908</v>
      </c>
      <c r="C493" t="s">
        <v>8142</v>
      </c>
      <c r="D493" t="s">
        <v>8099</v>
      </c>
      <c r="E493" t="s">
        <v>8103</v>
      </c>
      <c r="F493">
        <v>105</v>
      </c>
      <c r="G493">
        <v>2</v>
      </c>
      <c r="H493">
        <v>1</v>
      </c>
      <c r="I493" t="s">
        <v>8104</v>
      </c>
      <c r="K493" t="s">
        <v>8105</v>
      </c>
      <c r="L493" t="s">
        <v>8106</v>
      </c>
      <c r="M493" t="s">
        <v>8107</v>
      </c>
      <c r="N493" t="s">
        <v>8108</v>
      </c>
      <c r="O493" s="24">
        <v>3</v>
      </c>
      <c r="P493" s="20">
        <v>80</v>
      </c>
      <c r="Q493" s="21">
        <v>10</v>
      </c>
      <c r="R493" s="30">
        <v>0</v>
      </c>
      <c r="Z493" s="34">
        <v>22</v>
      </c>
      <c r="AA493" s="21">
        <v>40</v>
      </c>
      <c r="AB493" s="21" t="s">
        <v>8101</v>
      </c>
      <c r="AE493" s="21" t="s">
        <v>8102</v>
      </c>
      <c r="AJ493" s="26" t="str">
        <f t="shared" si="15"/>
        <v xml:space="preserve">|BGCOLOR(#F5F5F5):Ajaw|聖職者&amp;ref(Nation/Sacred.jpg,nolink,25x25,Sacred);|&amp;ref(Nation/C_Gold.jpg,nolink,25x25,Gold);105&amp;ref(Nation/C_Resource.jpg,nolink,25x25,Resource);2&amp;ref(Nation/C_Command.jpg,nolink,25x25,Commander Point);1|&amp;ref(Nation/R_Fort.jpg,nolink,25x25,Land Fortress);|&amp;ref(Spell/P_Holy.jpg,nolink,25x25,Temple Needed);|&amp;ref(Nation/Squad.jpg,nolink,25x25,Squad);3&amp;ref(Nation/LivingLead.jpg,nolink,25x25,Leadership);80&amp;ref(Nation/MagicLead.jpg,nolink,25x25,Magic Leadership);10|22&amp;ref(Nation/Stealthy.jpg,nolink,25x25,Stealthy (40));&amp;ref(Nation/Flying.jpg,nolink,25x25,Flying);&amp;ref(Nation/Forest-Survival.jpg,nolink,25x25,Forest Survival);|
|~|&gt;|&gt;|&gt;|&gt;|&gt;|BGCOLOR(#F5F5F5):レベル1の聖職者。上位指揮官も兼任する|
</v>
      </c>
    </row>
    <row r="494" spans="1:36" x14ac:dyDescent="0.15">
      <c r="A494" t="str">
        <f t="shared" si="16"/>
        <v>-</v>
      </c>
      <c r="B494" t="s">
        <v>2908</v>
      </c>
      <c r="C494" t="s">
        <v>8142</v>
      </c>
      <c r="D494" t="s">
        <v>8099</v>
      </c>
      <c r="E494" t="s">
        <v>8109</v>
      </c>
      <c r="F494">
        <v>170</v>
      </c>
      <c r="G494">
        <v>1</v>
      </c>
      <c r="H494">
        <v>2</v>
      </c>
      <c r="I494" t="s">
        <v>8104</v>
      </c>
      <c r="K494" t="s">
        <v>8105</v>
      </c>
      <c r="L494" t="s">
        <v>8106</v>
      </c>
      <c r="M494" t="s">
        <v>8107</v>
      </c>
      <c r="N494" t="s">
        <v>8110</v>
      </c>
      <c r="O494" s="24">
        <v>4</v>
      </c>
      <c r="P494" s="20">
        <v>120</v>
      </c>
      <c r="Q494" s="21">
        <v>10</v>
      </c>
      <c r="R494" s="30">
        <v>0</v>
      </c>
      <c r="Z494" s="34">
        <v>20</v>
      </c>
      <c r="AA494" s="21">
        <v>40</v>
      </c>
      <c r="AB494" s="21" t="s">
        <v>8101</v>
      </c>
      <c r="AE494" s="21" t="s">
        <v>8111</v>
      </c>
      <c r="AJ494" s="26" t="str">
        <f t="shared" si="15"/>
        <v xml:space="preserve">|BGCOLOR(#F5F5F5):Ajaw Kan Ek'|聖職者&amp;ref(Nation/Sacred.jpg,nolink,25x25,Sacred);|&amp;ref(Nation/C_Gold.jpg,nolink,25x25,Gold);170&amp;ref(Nation/C_Resource.jpg,nolink,25x25,Resource);1&amp;ref(Nation/C_Command.jpg,nolink,25x25,Commander Point);2|&amp;ref(Nation/R_Fort.jpg,nolink,25x25,Land Fortress);|&amp;ref(Spell/P_Holy.jpg,nolink,25x25,Temple Needed);|&amp;ref(Nation/Squad.jpg,nolink,25x25,Squad);4&amp;ref(Nation/LivingLead.jpg,nolink,25x25,Leadership);120&amp;ref(Nation/MagicLead.jpg,nolink,25x25,Magic Leadership);10|20&amp;ref(Nation/Stealthy.jpg,nolink,25x25,Stealthy (40));&amp;ref(Nation/Flying.jpg,nolink,25x25,Flying);&amp;ref(Nation/Forest-Survival.jpg,nolink,25x25,Forest Survival);|
|~|&gt;|&gt;|&gt;|&gt;|&gt;|BGCOLOR(#F5F5F5):レベル2の聖職者。最上位指揮官も兼任する|
</v>
      </c>
    </row>
    <row r="495" spans="1:36" x14ac:dyDescent="0.15">
      <c r="A495" t="str">
        <f t="shared" si="16"/>
        <v>-</v>
      </c>
      <c r="B495" t="s">
        <v>2908</v>
      </c>
      <c r="C495" t="s">
        <v>8142</v>
      </c>
      <c r="D495" t="s">
        <v>8099</v>
      </c>
      <c r="E495" t="s">
        <v>8112</v>
      </c>
      <c r="F495">
        <v>60</v>
      </c>
      <c r="G495">
        <v>1</v>
      </c>
      <c r="H495">
        <v>1</v>
      </c>
      <c r="I495" t="s">
        <v>8104</v>
      </c>
      <c r="K495" t="s">
        <v>8105</v>
      </c>
      <c r="L495" t="s">
        <v>8099</v>
      </c>
      <c r="M495" t="s">
        <v>8107</v>
      </c>
      <c r="N495" t="s">
        <v>8113</v>
      </c>
      <c r="O495" s="24">
        <v>2</v>
      </c>
      <c r="P495" s="20">
        <v>40</v>
      </c>
      <c r="Q495" s="20">
        <v>80</v>
      </c>
      <c r="R495" s="30">
        <v>0</v>
      </c>
      <c r="U495" s="30">
        <v>3</v>
      </c>
      <c r="Z495" s="34">
        <v>22</v>
      </c>
      <c r="AA495" s="20">
        <v>40</v>
      </c>
      <c r="AB495" s="20" t="s">
        <v>8101</v>
      </c>
      <c r="AE495" s="20" t="s">
        <v>8102</v>
      </c>
      <c r="AJ495" s="26" t="str">
        <f t="shared" si="15"/>
        <v xml:space="preserve">|BGCOLOR(#F5F5F5):Xibalban Scorpion Trainer|指揮官&amp;ref(Nation/Sacred.jpg,nolink,25x25,Sacred);|&amp;ref(Nation/C_Gold.jpg,nolink,25x25,Gold);60&amp;ref(Nation/C_Resource.jpg,nolink,25x25,Resource);1&amp;ref(Nation/C_Command.jpg,nolink,25x25,Commander Point);1|&amp;ref(Nation/R_Fort.jpg,nolink,25x25,Land Fortress);|&amp;ref(Spell/P_Holy.jpg,nolink,25x25,Temple Needed);|&amp;ref(Nation/Squad.jpg,nolink,25x25,Squad);2&amp;ref(Nation/LivingLead.jpg,nolink,25x25,Leadership);40&amp;ref(Nation/MagicLead.jpg,nolink,25x25,Magic Leadership);80&amp;ref(Item/Beastmaster.jpg,nolink,25x25,Beastmaster (+3));|22&amp;ref(Nation/Stealthy.jpg,nolink,25x25,Stealthy (40));&amp;ref(Nation/Flying.jpg,nolink,25x25,Flying);&amp;ref(Nation/Forest-Survival.jpg,nolink,25x25,Forest Survival);|
|~|&gt;|&gt;|&gt;|&gt;|&gt;|BGCOLOR(#F5F5F5):魔法生物担当の指揮官。蠍や各種の召喚生物の指揮に|
</v>
      </c>
    </row>
    <row r="496" spans="1:36" x14ac:dyDescent="0.15">
      <c r="A496" t="str">
        <f t="shared" si="16"/>
        <v>-</v>
      </c>
      <c r="B496" t="s">
        <v>2908</v>
      </c>
      <c r="C496" t="s">
        <v>8142</v>
      </c>
      <c r="D496" t="s">
        <v>8099</v>
      </c>
      <c r="E496" t="s">
        <v>8114</v>
      </c>
      <c r="F496">
        <v>100</v>
      </c>
      <c r="G496">
        <v>1</v>
      </c>
      <c r="H496">
        <v>2</v>
      </c>
      <c r="I496" t="s">
        <v>8121</v>
      </c>
      <c r="J496" t="s">
        <v>8105</v>
      </c>
      <c r="K496" t="s">
        <v>8105</v>
      </c>
      <c r="L496" t="s">
        <v>8106</v>
      </c>
      <c r="M496" t="s">
        <v>8107</v>
      </c>
      <c r="N496" t="s">
        <v>8115</v>
      </c>
      <c r="O496" s="24">
        <v>1</v>
      </c>
      <c r="P496" s="20">
        <v>10</v>
      </c>
      <c r="Q496" s="20">
        <v>15</v>
      </c>
      <c r="R496" s="30">
        <v>30</v>
      </c>
      <c r="Z496" s="34">
        <v>22</v>
      </c>
      <c r="AA496" s="20">
        <v>40</v>
      </c>
      <c r="AB496" s="20" t="s">
        <v>8101</v>
      </c>
      <c r="AE496" s="20" t="s">
        <v>8111</v>
      </c>
      <c r="AJ496" s="26" t="str">
        <f t="shared" si="15"/>
        <v xml:space="preserve">|BGCOLOR(#F5F5F5):Chilan|聖職者&amp;ref(Nation/Sacred.jpg,nolink,25x25,Sacred);|&amp;ref(Nation/C_Gold.jpg,nolink,25x25,Gold);100&amp;ref(Nation/C_Resource.jpg,nolink,25x25,Resource);1&amp;ref(Nation/C_Command.jpg,nolink,25x25,Commander Point);2|&amp;ref(Nation/R_Fort.jpg,nolink,25x25,Land Fortress);&amp;ref(Nation/R_Cave.jpg,nolink,25x25,Any Cave);|&amp;ref(Spell/P_Research.jpg,nolink,25x25,Lab Needed);&amp;ref(Spell/P_Holy.jpg,nolink,25x25,Temple Needed);|&amp;ref(Nation/Squad.jpg,nolink,25x25,Squad);1&amp;ref(Nation/LivingLead.jpg,nolink,25x25,Leadership);10&amp;ref(Nation/MagicLead.jpg,nolink,25x25,Magic Leadership);15&amp;ref(Nation/UndeadLead.jpg,nolink,25x25,Undead Leadership);30|22&amp;ref(Nation/Stealthy.jpg,nolink,25x25,Stealthy (40));&amp;ref(Nation/Flying.jpg,nolink,25x25,Flying);&amp;ref(Nation/Forest-Survival.jpg,nolink,25x25,Forest Survival);|
|~|&gt;|&gt;|&gt;|&gt;|&gt;|BGCOLOR(#F5F5F5):レベル1の聖職者。地と死の魔法技能も持つ|
</v>
      </c>
    </row>
    <row r="497" spans="1:36" x14ac:dyDescent="0.15">
      <c r="A497" t="str">
        <f t="shared" si="16"/>
        <v>-</v>
      </c>
      <c r="B497" t="s">
        <v>2908</v>
      </c>
      <c r="C497" t="s">
        <v>8142</v>
      </c>
      <c r="D497" t="s">
        <v>8099</v>
      </c>
      <c r="E497" t="s">
        <v>8116</v>
      </c>
      <c r="F497">
        <v>70</v>
      </c>
      <c r="G497">
        <v>1</v>
      </c>
      <c r="H497">
        <v>2</v>
      </c>
      <c r="I497" t="s">
        <v>8104</v>
      </c>
      <c r="J497" t="s">
        <v>8105</v>
      </c>
      <c r="K497" t="s">
        <v>8117</v>
      </c>
      <c r="L497" t="s">
        <v>8106</v>
      </c>
      <c r="M497" t="s">
        <v>8107</v>
      </c>
      <c r="N497" t="s">
        <v>8118</v>
      </c>
      <c r="O497" s="24">
        <v>1</v>
      </c>
      <c r="P497" s="20">
        <v>10</v>
      </c>
      <c r="Q497" s="20">
        <v>15</v>
      </c>
      <c r="R497" s="30">
        <v>5</v>
      </c>
      <c r="S497" s="24">
        <v>-1</v>
      </c>
      <c r="Z497" s="34">
        <v>22</v>
      </c>
      <c r="AA497" s="20">
        <v>40</v>
      </c>
      <c r="AB497" s="20" t="s">
        <v>8101</v>
      </c>
      <c r="AE497" s="20" t="s">
        <v>8102</v>
      </c>
      <c r="AJ497" s="26" t="str">
        <f t="shared" si="15"/>
        <v xml:space="preserve">|BGCOLOR(#F5F5F5):Ah Nakom|聖職者&amp;ref(Nation/Sacred.jpg,nolink,25x25,Sacred);|&amp;ref(Nation/C_Gold.jpg,nolink,25x25,Gold);70&amp;ref(Nation/C_Resource.jpg,nolink,25x25,Resource);1&amp;ref(Nation/C_Command.jpg,nolink,25x25,Commander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Leadership);15&amp;ref(Nation/UndeadLead.jpg,nolink,25x25,Undead Leadership);5&amp;ref(Item/Uninspirational.jpg,nolink,25x25,Inspirational (-1));|22&amp;ref(Nation/Stealthy.jpg,nolink,25x25,Stealthy (40));&amp;ref(Nation/Flying.jpg,nolink,25x25,Flying);&amp;ref(Nation/Forest-Survival.jpg,nolink,25x25,Forest Survival);|
|~|&gt;|&gt;|&gt;|&gt;|&gt;|BGCOLOR(#F5F5F5):レベル1の聖職者。血の魔法技能も持つ。Zotzは皆奴隷集めが得意|
</v>
      </c>
    </row>
    <row r="498" spans="1:36" x14ac:dyDescent="0.15">
      <c r="A498" t="str">
        <f t="shared" si="16"/>
        <v>-</v>
      </c>
      <c r="B498" t="s">
        <v>2908</v>
      </c>
      <c r="C498" t="s">
        <v>8142</v>
      </c>
      <c r="D498" t="s">
        <v>8099</v>
      </c>
      <c r="E498" t="s">
        <v>8119</v>
      </c>
      <c r="F498">
        <v>110</v>
      </c>
      <c r="G498">
        <v>1</v>
      </c>
      <c r="H498">
        <v>2</v>
      </c>
      <c r="I498" t="s">
        <v>8104</v>
      </c>
      <c r="J498" t="s">
        <v>8105</v>
      </c>
      <c r="K498" t="s">
        <v>8117</v>
      </c>
      <c r="L498" t="s">
        <v>8106</v>
      </c>
      <c r="M498" t="s">
        <v>8107</v>
      </c>
      <c r="N498" t="s">
        <v>8120</v>
      </c>
      <c r="O498" s="24">
        <v>2</v>
      </c>
      <c r="P498" s="20">
        <v>45</v>
      </c>
      <c r="Q498" s="20" t="s">
        <v>8125</v>
      </c>
      <c r="R498" s="30" t="s">
        <v>8126</v>
      </c>
      <c r="Z498" s="34">
        <v>22</v>
      </c>
      <c r="AA498" s="20">
        <v>40</v>
      </c>
      <c r="AB498" s="20" t="s">
        <v>8101</v>
      </c>
      <c r="AE498" s="20" t="s">
        <v>8111</v>
      </c>
      <c r="AJ498" s="26" t="str">
        <f t="shared" si="15"/>
        <v xml:space="preserve">|BGCOLOR(#F5F5F5):Ah K'in|聖職者&amp;ref(Nation/Sacred.jpg,nolink,25x25,Sacred);|&amp;ref(Nation/C_Gold.jpg,nolink,25x25,Gold);110&amp;ref(Nation/C_Resource.jpg,nolink,25x25,Resource);1&amp;ref(Nation/C_Command.jpg,nolink,25x25,Commander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Needed);|&amp;ref(Nation/Squad.jpg,nolink,25x25,Squad);2&amp;ref(Nation/LivingLead.jpg,nolink,25x25,Leadership);45&amp;ref(Nation/MagicLead.jpg,nolink,25x25,Magic Leadership);15+&amp;ref(Nation/UndeadLead.jpg,nolink,25x25,Undead Leadership);0+|22&amp;ref(Nation/Stealthy.jpg,nolink,25x25,Stealthy (40));&amp;ref(Nation/Flying.jpg,nolink,25x25,Flying);&amp;ref(Nation/Forest-Survival.jpg,nolink,25x25,Forest Survival);|
|~|&gt;|&gt;|&gt;|&gt;|&gt;|BGCOLOR(#F5F5F5):レベル1の聖職者。火などの魔法技能も持つ|
</v>
      </c>
    </row>
    <row r="499" spans="1:36" x14ac:dyDescent="0.15">
      <c r="A499" t="str">
        <f t="shared" si="16"/>
        <v>-</v>
      </c>
      <c r="B499" t="s">
        <v>2908</v>
      </c>
      <c r="C499" t="s">
        <v>8142</v>
      </c>
      <c r="D499" t="s">
        <v>8099</v>
      </c>
      <c r="E499" t="s">
        <v>8123</v>
      </c>
      <c r="F499">
        <v>120</v>
      </c>
      <c r="G499">
        <v>1</v>
      </c>
      <c r="H499">
        <v>2</v>
      </c>
      <c r="I499" t="s">
        <v>8104</v>
      </c>
      <c r="J499" t="s">
        <v>8105</v>
      </c>
      <c r="L499" t="s">
        <v>8124</v>
      </c>
      <c r="N499" t="s">
        <v>8129</v>
      </c>
      <c r="O499" s="24">
        <v>1</v>
      </c>
      <c r="P499" s="20">
        <v>10</v>
      </c>
      <c r="Q499" s="21" t="s">
        <v>8125</v>
      </c>
      <c r="R499" s="30" t="s">
        <v>8127</v>
      </c>
      <c r="Z499" s="34">
        <v>22</v>
      </c>
      <c r="AA499" s="20">
        <v>40</v>
      </c>
      <c r="AB499" s="20" t="s">
        <v>8101</v>
      </c>
      <c r="AE499" s="20" t="s">
        <v>8102</v>
      </c>
      <c r="AJ499" s="26" t="str">
        <f t="shared" si="15"/>
        <v xml:space="preserve">|BGCOLOR(#F5F5F5):Ah Itz|魔術師|&amp;ref(Nation/C_Gold.jpg,nolink,25x25,Gold);120&amp;ref(Nation/C_Resource.jpg,nolink,25x25,Resource);1&amp;ref(Nation/C_Command.jpg,nolink,25x25,Commander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Leadership);35+|22&amp;ref(Nation/Stealthy.jpg,nolink,25x25,Stealthy (40));&amp;ref(Nation/Flying.jpg,nolink,25x25,Flying);&amp;ref(Nation/Forest-Survival.jpg,nolink,25x25,Forest Survival);|
|~|&gt;|&gt;|&gt;|&gt;|&gt;|BGCOLOR(#F5F5F5):死、血などの魔法技能を持つ。上位より雇用が早い点が売り|
</v>
      </c>
    </row>
    <row r="500" spans="1:36" x14ac:dyDescent="0.15">
      <c r="A500" t="str">
        <f t="shared" si="16"/>
        <v>-</v>
      </c>
      <c r="B500" t="s">
        <v>2908</v>
      </c>
      <c r="C500" t="s">
        <v>8142</v>
      </c>
      <c r="D500" t="s">
        <v>8099</v>
      </c>
      <c r="E500" t="s">
        <v>8128</v>
      </c>
      <c r="F500">
        <v>160</v>
      </c>
      <c r="G500">
        <v>1</v>
      </c>
      <c r="H500">
        <v>4</v>
      </c>
      <c r="I500" t="s">
        <v>8104</v>
      </c>
      <c r="J500" t="s">
        <v>8105</v>
      </c>
      <c r="L500" t="s">
        <v>8124</v>
      </c>
      <c r="N500" t="s">
        <v>8130</v>
      </c>
      <c r="O500" s="24">
        <v>1</v>
      </c>
      <c r="P500" s="20">
        <v>10</v>
      </c>
      <c r="Q500" s="21" t="s">
        <v>8125</v>
      </c>
      <c r="R500" s="30" t="s">
        <v>8131</v>
      </c>
      <c r="Z500" s="34">
        <v>20</v>
      </c>
      <c r="AA500" s="20">
        <v>40</v>
      </c>
      <c r="AB500" s="20" t="s">
        <v>8101</v>
      </c>
      <c r="AE500" s="20" t="s">
        <v>8102</v>
      </c>
      <c r="AJ500" s="26" t="str">
        <f t="shared" si="15"/>
        <v xml:space="preserve">|BGCOLOR(#F5F5F5):Camazots|魔術師|&amp;ref(Nation/C_Gold.jpg,nolink,25x25,Gold);160&amp;ref(Nation/C_Resource.jpg,nolink,25x25,Resource);1&amp;ref(Nation/C_Command.jpg,nolink,25x25,Commander Point);4|&amp;ref(Nation/R_Fort.jpg,nolink,25x25,Land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Leadership);65+|20&amp;ref(Nation/Stealthy.jpg,nolink,25x25,Stealthy (40));&amp;ref(Nation/Flying.jpg,nolink,25x25,Flying);&amp;ref(Nation/Forest-Survival.jpg,nolink,25x25,Forest Survival);|
|~|&gt;|&gt;|&gt;|&gt;|&gt;|BGCOLOR(#F5F5F5):死、血などの魔法技能を持つ。雇用時間は長いが条件は緩い|
</v>
      </c>
    </row>
    <row r="501" spans="1:36" x14ac:dyDescent="0.15">
      <c r="A501" t="str">
        <f t="shared" si="16"/>
        <v>-</v>
      </c>
      <c r="B501" t="s">
        <v>2908</v>
      </c>
      <c r="C501" t="s">
        <v>8142</v>
      </c>
      <c r="D501" t="s">
        <v>8099</v>
      </c>
      <c r="E501" t="s">
        <v>8132</v>
      </c>
      <c r="F501">
        <v>275</v>
      </c>
      <c r="G501">
        <v>8</v>
      </c>
      <c r="H501">
        <v>2</v>
      </c>
      <c r="I501" t="s">
        <v>8133</v>
      </c>
      <c r="J501" t="s">
        <v>8134</v>
      </c>
      <c r="K501" t="s">
        <v>8105</v>
      </c>
      <c r="L501" t="s">
        <v>8106</v>
      </c>
      <c r="M501" t="s">
        <v>8107</v>
      </c>
      <c r="N501" t="s">
        <v>8135</v>
      </c>
      <c r="O501" s="24">
        <v>2</v>
      </c>
      <c r="P501" s="20">
        <v>50</v>
      </c>
      <c r="Q501" s="20" t="s">
        <v>8136</v>
      </c>
      <c r="R501" s="30" t="s">
        <v>8137</v>
      </c>
      <c r="Z501" s="34">
        <v>16</v>
      </c>
      <c r="AA501" s="20">
        <v>40</v>
      </c>
      <c r="AB501" s="20" t="s">
        <v>8101</v>
      </c>
      <c r="AE501" s="20" t="s">
        <v>8102</v>
      </c>
      <c r="AJ501" s="26" t="str">
        <f t="shared" si="15"/>
        <v xml:space="preserve">|BGCOLOR(#F5F5F5):Ah K'in Kan Ek'|聖職者&amp;ref(Nation/Sacred.jpg,nolink,25x25,Sacred);|&amp;ref(Nation/C_Gold.jpg,nolink,25x25,Gold);275&amp;ref(Nation/C_Resource.jpg,nolink,25x25,Resource);8&amp;ref(Nation/C_Command.jpg,nolink,25x25,Commander Point);2|&amp;ref(Nation/R_Capital.jpg,nolink,25x25,National Capital);|&amp;ref(Spell/P_Research.jpg,nolink,25x25,Lab Needed);&amp;ref(Spell/P_Holy.jpg,nolink,25x25,Temple Needed);|&amp;ref(Nation/Squad.jpg,nolink,25x25,Squad);2&amp;ref(Nation/LivingLead.jpg,nolink,25x25,Leadership);50&amp;ref(Nation/MagicLead.jpg,nolink,25x25,Magic Leadership);25+&amp;ref(Nation/UndeadLead.jpg,nolink,25x25,Undead Leadership);30+|16&amp;ref(Nation/Stealthy.jpg,nolink,25x25,Stealthy (40));&amp;ref(Nation/Flying.jpg,nolink,25x25,Flying);&amp;ref(Nation/Forest-Survival.jpg,nolink,25x25,Forest Survival);|
|~|&gt;|&gt;|&gt;|&gt;|&gt;|BGCOLOR(#F5F5F5):レベル2の聖職者。火、地、死などの魔法技能も持つ|
</v>
      </c>
    </row>
    <row r="502" spans="1:36" x14ac:dyDescent="0.15">
      <c r="A502" t="str">
        <f t="shared" si="16"/>
        <v>EA Xibalba 指揮官 E</v>
      </c>
      <c r="B502" t="s">
        <v>2908</v>
      </c>
      <c r="C502" t="s">
        <v>8142</v>
      </c>
      <c r="D502" t="s">
        <v>8099</v>
      </c>
      <c r="E502" t="s">
        <v>8138</v>
      </c>
      <c r="F502">
        <v>565</v>
      </c>
      <c r="G502">
        <v>1</v>
      </c>
      <c r="H502">
        <v>4</v>
      </c>
      <c r="I502" t="s">
        <v>8133</v>
      </c>
      <c r="J502" t="s">
        <v>8105</v>
      </c>
      <c r="K502" t="s">
        <v>8105</v>
      </c>
      <c r="L502" t="s">
        <v>8106</v>
      </c>
      <c r="M502" t="s">
        <v>8107</v>
      </c>
      <c r="N502" t="s">
        <v>8139</v>
      </c>
      <c r="O502" s="24">
        <v>3</v>
      </c>
      <c r="P502" s="20" t="s">
        <v>8140</v>
      </c>
      <c r="Q502" s="20" t="s">
        <v>8137</v>
      </c>
      <c r="R502" s="30" t="s">
        <v>8141</v>
      </c>
      <c r="Z502" s="34">
        <v>22</v>
      </c>
      <c r="AA502" s="20">
        <v>40</v>
      </c>
      <c r="AB502" s="20" t="s">
        <v>8101</v>
      </c>
      <c r="AE502" s="20" t="s">
        <v>8102</v>
      </c>
      <c r="AJ502" s="26" t="str">
        <f t="shared" si="15"/>
        <v xml:space="preserve">|BGCOLOR(#F5F5F5):Onaqui|聖職者&amp;ref(Nation/Sacred.jpg,nolink,25x25,Sacred);|&amp;ref(Nation/C_Gold.jpg,nolink,25x25,Gold);565&amp;ref(Nation/C_Resource.jpg,nolink,25x25,Resource);1&amp;ref(Nation/C_Command.jpg,nolink,25x25,Commander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Leadership);30+&amp;ref(Nation/UndeadLead.jpg,nolink,25x25,Undead Leadership);145+|22&amp;ref(Nation/Stealthy.jpg,nolink,25x25,Stealthy (40));&amp;ref(Nation/Flying.jpg,nolink,25x25,Flying);&amp;ref(Nation/Forest-Survival.jpg,nolink,25x25,Forest Survival);|
|~|&gt;|&gt;|&gt;|&gt;|&gt;|BGCOLOR(#F5F5F5):レベル2の聖職者。州に不安を撒くが魔力は強大|
</v>
      </c>
    </row>
    <row r="503" spans="1:36" x14ac:dyDescent="0.15">
      <c r="A503" t="str">
        <f t="shared" si="16"/>
        <v>EA Xibalba 兵士 S</v>
      </c>
      <c r="B503" t="s">
        <v>2908</v>
      </c>
      <c r="C503" t="s">
        <v>2958</v>
      </c>
      <c r="D503" t="s">
        <v>8143</v>
      </c>
      <c r="E503" t="s">
        <v>8144</v>
      </c>
      <c r="F503">
        <v>8</v>
      </c>
      <c r="G503">
        <v>1</v>
      </c>
      <c r="H503">
        <v>6</v>
      </c>
      <c r="I503" t="s">
        <v>8145</v>
      </c>
      <c r="L503" t="s">
        <v>8146</v>
      </c>
      <c r="N503" t="s">
        <v>8147</v>
      </c>
      <c r="P503" s="20">
        <v>1</v>
      </c>
      <c r="Z503" s="34">
        <v>20</v>
      </c>
      <c r="AA503" s="20">
        <v>40</v>
      </c>
      <c r="AB503" s="20" t="s">
        <v>8148</v>
      </c>
      <c r="AE503" s="20" t="s">
        <v>8149</v>
      </c>
      <c r="AJ503" s="26" t="str">
        <f t="shared" si="15"/>
        <v xml:space="preserve">|BGCOLOR(#F5F5F5):Xibalban Warrior|飛行兵|&amp;ref(Nation/C_Gold.jpg,nolink,25x25,Gold);8&amp;ref(Nation/C_Resource.jpg,nolink,25x25,Resource);1&amp;ref(Nation/C_Recruitment.jpg,nolink,25x25,Recruitment Point);6|&amp;ref(Nation/R_Fort.jpg,nolink,25x25,Land Fortress);&amp;ref(Nation/R_Forest.jpg,nolink,25x25,Any Forest);&amp;ref(Nation/R_Cave.jpg,nolink,25x25,Any Cave);||&amp;ref(Nation/LivingLead.jpg,nolink,25x25,Living);|20&amp;ref(Nation/Stealthy.jpg,nolink,25x25,Stealthy (40));&amp;ref(Nation/Flying.jpg,nolink,25x25,Flying);&amp;ref(Nation/Forest-Survival.jpg,nolink,25x25,Forest Survival);|
|~|&gt;|&gt;|&gt;|&gt;|&gt;|BGCOLOR(#F5F5F5):突撃槍を持つ軽戦士。最初の一撃だけはそれなり|
</v>
      </c>
    </row>
    <row r="504" spans="1:36" x14ac:dyDescent="0.15">
      <c r="A504" t="str">
        <f t="shared" si="16"/>
        <v>-</v>
      </c>
      <c r="B504" t="s">
        <v>2908</v>
      </c>
      <c r="C504" t="s">
        <v>2958</v>
      </c>
      <c r="D504" t="s">
        <v>8143</v>
      </c>
      <c r="E504" t="s">
        <v>8144</v>
      </c>
      <c r="F504">
        <v>8</v>
      </c>
      <c r="G504">
        <v>2</v>
      </c>
      <c r="H504">
        <v>6</v>
      </c>
      <c r="I504" t="s">
        <v>8145</v>
      </c>
      <c r="L504" t="s">
        <v>8146</v>
      </c>
      <c r="N504" t="s">
        <v>8150</v>
      </c>
      <c r="P504" s="20">
        <v>1</v>
      </c>
      <c r="Z504" s="34">
        <v>20</v>
      </c>
      <c r="AA504" s="20">
        <v>40</v>
      </c>
      <c r="AB504" s="20" t="s">
        <v>8148</v>
      </c>
      <c r="AE504" s="20" t="s">
        <v>8151</v>
      </c>
      <c r="AJ504" s="26" t="str">
        <f t="shared" si="15"/>
        <v xml:space="preserve">|BGCOLOR(#F5F5F5):Xibalban Warrior|飛行兵|&amp;ref(Nation/C_Gold.jpg,nolink,25x25,Gold);8&amp;ref(Nation/C_Resource.jpg,nolink,25x25,Resource);2&amp;ref(Nation/C_Recruitment.jpg,nolink,25x25,Recruitment Point);6|&amp;ref(Nation/R_Fort.jpg,nolink,25x25,Land Fortress);&amp;ref(Nation/R_Forest.jpg,nolink,25x25,Any Forest);&amp;ref(Nation/R_Cave.jpg,nolink,25x25,Any Cave);||&amp;ref(Nation/LivingLead.jpg,nolink,25x25,Living);|20&amp;ref(Nation/Stealthy.jpg,nolink,25x25,Stealthy (40));&amp;ref(Nation/Flying.jpg,nolink,25x25,Flying);&amp;ref(Nation/Forest-Survival.jpg,nolink,25x25,Forest Survival);|
|~|&gt;|&gt;|&gt;|&gt;|&gt;|BGCOLOR(#F5F5F5):刃付き鈍器を持つ軽戦士。両手武器で非力さを補っている|
</v>
      </c>
    </row>
    <row r="505" spans="1:36" x14ac:dyDescent="0.15">
      <c r="A505" t="str">
        <f t="shared" si="16"/>
        <v>-</v>
      </c>
      <c r="B505" t="s">
        <v>2908</v>
      </c>
      <c r="C505" t="s">
        <v>2958</v>
      </c>
      <c r="D505" t="s">
        <v>8143</v>
      </c>
      <c r="E505" t="s">
        <v>8152</v>
      </c>
      <c r="F505">
        <v>8</v>
      </c>
      <c r="G505">
        <v>2</v>
      </c>
      <c r="H505">
        <v>6</v>
      </c>
      <c r="I505" t="s">
        <v>8153</v>
      </c>
      <c r="L505" t="s">
        <v>8146</v>
      </c>
      <c r="N505" t="s">
        <v>8154</v>
      </c>
      <c r="P505" s="20">
        <v>1</v>
      </c>
      <c r="Z505" s="34">
        <v>20</v>
      </c>
      <c r="AA505" s="20">
        <v>40</v>
      </c>
      <c r="AB505" s="20" t="s">
        <v>8148</v>
      </c>
      <c r="AE505" s="20" t="s">
        <v>8149</v>
      </c>
      <c r="AJ505" s="26" t="str">
        <f t="shared" si="15"/>
        <v xml:space="preserve">|BGCOLOR(#F5F5F5):Xibalban Dart Thrower|飛行兵|&amp;ref(Nation/C_Gold.jpg,nolink,25x25,Gold);8&amp;ref(Nation/C_Resource.jpg,nolink,25x25,Resource);2&amp;ref(Nation/C_Recruitment.jpg,nolink,25x25,Recruitment Point);6|&amp;ref(Nation/R_Fort.jpg,nolink,25x25,Land Fortress);||&amp;ref(Nation/LivingLead.jpg,nolink,25x25,Living);|20&amp;ref(Nation/Stealthy.jpg,nolink,25x25,Stealthy (40));&amp;ref(Nation/Flying.jpg,nolink,25x25,Flying);&amp;ref(Nation/Forest-Survival.jpg,nolink,25x25,Forest Survival);|
|~|&gt;|&gt;|&gt;|&gt;|&gt;|BGCOLOR(#F5F5F5):鈍器と吹矢を持つ軽戦士。射撃部隊と考えるには色々と足りない|
</v>
      </c>
    </row>
    <row r="506" spans="1:36" x14ac:dyDescent="0.15">
      <c r="A506" t="str">
        <f t="shared" si="16"/>
        <v>-</v>
      </c>
      <c r="B506" t="s">
        <v>2908</v>
      </c>
      <c r="C506" t="s">
        <v>2958</v>
      </c>
      <c r="D506" t="s">
        <v>8143</v>
      </c>
      <c r="E506" t="s">
        <v>8155</v>
      </c>
      <c r="F506">
        <v>10</v>
      </c>
      <c r="G506">
        <v>4</v>
      </c>
      <c r="H506">
        <v>12</v>
      </c>
      <c r="I506" t="s">
        <v>8153</v>
      </c>
      <c r="L506" t="s">
        <v>8146</v>
      </c>
      <c r="N506" t="s">
        <v>8156</v>
      </c>
      <c r="P506" s="20">
        <v>1</v>
      </c>
      <c r="Z506" s="34">
        <v>16</v>
      </c>
      <c r="AA506" s="20">
        <v>40</v>
      </c>
      <c r="AB506" s="20" t="s">
        <v>8148</v>
      </c>
      <c r="AE506" s="20" t="s">
        <v>8149</v>
      </c>
      <c r="AJ506" s="26" t="str">
        <f t="shared" si="15"/>
        <v xml:space="preserve">|BGCOLOR(#F5F5F5):Xibalban Guard|飛行兵|&amp;ref(Nation/C_Gold.jpg,nolink,25x25,Gold);10&amp;ref(Nation/C_Resource.jpg,nolink,25x25,Resource);4&amp;ref(Nation/C_Recruitment.jpg,nolink,25x25,Recruitment Point);12|&amp;ref(Nation/R_Fort.jpg,nolink,25x25,Land Fortress);||&amp;ref(Nation/LivingLead.jpg,nolink,25x25,Living);|16&amp;ref(Nation/Stealthy.jpg,nolink,25x25,Stealthy (40));&amp;ref(Nation/Flying.jpg,nolink,25x25,Flying);&amp;ref(Nation/Forest-Survival.jpg,nolink,25x25,Forest Survival);|
|~|&gt;|&gt;|&gt;|&gt;|&gt;|BGCOLOR(#F5F5F5):刃付き鈍器を持つ軽戦士。戦闘技能が高めで護衛も得意|
</v>
      </c>
    </row>
    <row r="507" spans="1:36" x14ac:dyDescent="0.15">
      <c r="A507" t="str">
        <f t="shared" si="16"/>
        <v>-</v>
      </c>
      <c r="B507" t="s">
        <v>2908</v>
      </c>
      <c r="C507" t="s">
        <v>2958</v>
      </c>
      <c r="D507" t="s">
        <v>8143</v>
      </c>
      <c r="E507" t="s">
        <v>8157</v>
      </c>
      <c r="F507">
        <v>1</v>
      </c>
      <c r="G507">
        <v>1</v>
      </c>
      <c r="H507">
        <v>2</v>
      </c>
      <c r="I507" t="s">
        <v>8153</v>
      </c>
      <c r="L507" t="s">
        <v>8162</v>
      </c>
      <c r="N507" t="s">
        <v>8159</v>
      </c>
      <c r="Q507" s="21">
        <v>1</v>
      </c>
      <c r="W507">
        <v>1</v>
      </c>
      <c r="X507">
        <v>1</v>
      </c>
      <c r="Z507" s="34">
        <v>8</v>
      </c>
      <c r="AA507" s="20">
        <v>40</v>
      </c>
      <c r="AE507" s="20" t="s">
        <v>8160</v>
      </c>
      <c r="AJ507" s="26" t="str">
        <f t="shared" si="15"/>
        <v xml:space="preserve">|BGCOLOR(#F5F5F5):Large Scorpion|魔獣|&amp;ref(Nation/C_Gold.jpg,nolink,25x25,Gold);1&amp;ref(Nation/C_Resource.jpg,nolink,25x25,Resource);1&amp;ref(Nation/C_Recruitment.jpg,nolink,25x25,Recruitment Point);2|&amp;ref(Nation/R_Fort.jpg,nolink,25x25,Land Fortress);||&amp;ref(Nation/MagicLead.jpg,nolink,25x25,Magic Being);&amp;ref(Nation/Animal.jpg,nolink,25x25,Animal);&amp;ref(Nation/Undisciplined.jpg,nolink,25x25,Undisciplined);|8&amp;ref(Nation/Stealthy.jpg,nolink,25x25,Stealthy (40));&amp;ref(Nation/Wasteland-Survival.jpg,nolink,25x25,Wasteland Survival);|
|~|&gt;|&gt;|&gt;|&gt;|&gt;|BGCOLOR(#F5F5F5):やや大きい蠍。大群で敵を煩わせるのが主な役割|
</v>
      </c>
    </row>
    <row r="508" spans="1:36" x14ac:dyDescent="0.15">
      <c r="A508" t="str">
        <f t="shared" si="16"/>
        <v>-</v>
      </c>
      <c r="B508" t="s">
        <v>2908</v>
      </c>
      <c r="C508" t="s">
        <v>2958</v>
      </c>
      <c r="D508" t="s">
        <v>8143</v>
      </c>
      <c r="E508" t="s">
        <v>8161</v>
      </c>
      <c r="F508">
        <v>5</v>
      </c>
      <c r="G508">
        <v>1</v>
      </c>
      <c r="H508">
        <v>2</v>
      </c>
      <c r="I508" t="s">
        <v>8153</v>
      </c>
      <c r="L508" t="s">
        <v>8158</v>
      </c>
      <c r="N508" t="s">
        <v>8163</v>
      </c>
      <c r="Q508" s="21">
        <v>1</v>
      </c>
      <c r="W508">
        <v>1</v>
      </c>
      <c r="X508">
        <v>1</v>
      </c>
      <c r="Z508" s="34">
        <v>8</v>
      </c>
      <c r="AA508" s="20">
        <v>40</v>
      </c>
      <c r="AE508" s="20" t="s">
        <v>8164</v>
      </c>
      <c r="AJ508" s="26" t="str">
        <f t="shared" si="15"/>
        <v xml:space="preserve">|BGCOLOR(#F5F5F5):Giant Scorpion|魔獣|&amp;ref(Nation/C_Gold.jpg,nolink,25x25,Gold);5&amp;ref(Nation/C_Resource.jpg,nolink,25x25,Resource);1&amp;ref(Nation/C_Recruitment.jpg,nolink,25x25,Recruitment Point);2|&amp;ref(Nation/R_Fort.jpg,nolink,25x25,Land Fortress);||&amp;ref(Nation/MagicLead.jpg,nolink,25x25,Magic Being);&amp;ref(Nation/Animal.jpg,nolink,25x25,Animal);&amp;ref(Nation/Undisciplined.jpg,nolink,25x25,Undisciplined);|8&amp;ref(Nation/Stealthy.jpg,nolink,25x25,Stealthy (40));&amp;ref(Nation/Wasteland-Survival.jpg,nolink,25x25,Wasteland Survival);|
|~|&gt;|&gt;|&gt;|&gt;|&gt;|BGCOLOR(#F5F5F5):かなり大きい蠍。毒針も鋭くなり軽装相手なら十分な脅威|
</v>
      </c>
    </row>
    <row r="509" spans="1:36" x14ac:dyDescent="0.15">
      <c r="A509" t="str">
        <f t="shared" si="16"/>
        <v>-</v>
      </c>
      <c r="B509" t="s">
        <v>2908</v>
      </c>
      <c r="C509" t="s">
        <v>2958</v>
      </c>
      <c r="D509" t="s">
        <v>8143</v>
      </c>
      <c r="E509" t="s">
        <v>8165</v>
      </c>
      <c r="F509">
        <v>15</v>
      </c>
      <c r="G509">
        <v>1</v>
      </c>
      <c r="H509">
        <v>15</v>
      </c>
      <c r="I509" t="s">
        <v>8166</v>
      </c>
      <c r="L509" t="s">
        <v>8158</v>
      </c>
      <c r="N509" t="s">
        <v>8167</v>
      </c>
      <c r="P509" s="20">
        <v>1</v>
      </c>
      <c r="W509">
        <v>1</v>
      </c>
      <c r="X509">
        <v>1</v>
      </c>
      <c r="Z509" s="34">
        <v>8</v>
      </c>
      <c r="AE509" s="20" t="s">
        <v>8164</v>
      </c>
      <c r="AJ509" s="26" t="str">
        <f t="shared" si="15"/>
        <v xml:space="preserve">|BGCOLOR(#F5F5F5):Xibalban Scorpion|魔獣|&amp;ref(Nation/C_Gold.jpg,nolink,25x25,Gold);15&amp;ref(Nation/C_Resource.jpg,nolink,25x25,Resource);1&amp;ref(Nation/C_Recruitment.jpg,nolink,25x25,Recruitment Point);15|10/&amp;ref(Nation/R_Fort.jpg,nolink,25x25,Land Fortress);||&amp;ref(Nation/LivingLead.jpg,nolink,25x25,Living);&amp;ref(Nation/Animal.jpg,nolink,25x25,Animal);&amp;ref(Nation/Undisciplined.jpg,nolink,25x25,Undisciplined);|8&amp;ref(Nation/Wasteland-Survival.jpg,nolink,25x25,Wasteland Survival);|
|~|&gt;|&gt;|&gt;|&gt;|&gt;|BGCOLOR(#F5F5F5):異常に大きい蠍。致命的な毒を持ち攻撃面も期待できる|
</v>
      </c>
    </row>
    <row r="510" spans="1:36" x14ac:dyDescent="0.15">
      <c r="A510" t="str">
        <f t="shared" si="16"/>
        <v>-</v>
      </c>
      <c r="B510" t="s">
        <v>2908</v>
      </c>
      <c r="C510" t="s">
        <v>2958</v>
      </c>
      <c r="D510" t="s">
        <v>8143</v>
      </c>
      <c r="E510" t="s">
        <v>8168</v>
      </c>
      <c r="F510">
        <v>18</v>
      </c>
      <c r="G510">
        <v>15</v>
      </c>
      <c r="H510">
        <v>24</v>
      </c>
      <c r="I510" t="s">
        <v>8169</v>
      </c>
      <c r="K510" t="s">
        <v>8170</v>
      </c>
      <c r="L510" t="s">
        <v>8146</v>
      </c>
      <c r="M510" t="s">
        <v>8171</v>
      </c>
      <c r="N510" t="s">
        <v>8172</v>
      </c>
      <c r="P510" s="20">
        <v>1</v>
      </c>
      <c r="Z510" s="34">
        <v>16</v>
      </c>
      <c r="AB510" s="21" t="s">
        <v>8148</v>
      </c>
      <c r="AE510" s="20" t="s">
        <v>8149</v>
      </c>
      <c r="AJ510" s="26" t="str">
        <f t="shared" si="15"/>
        <v xml:space="preserve">|BGCOLOR(#F5F5F5):Sun Guide|飛行兵&amp;ref(Nation/Sacred.jpg,nolink,25x25,Sacred);|&amp;ref(Nation/C_Gold.jpg,nolink,25x25,Gold);18&amp;ref(Nation/C_Resource.jpg,nolink,25x25,Resource);15&amp;ref(Nation/C_Recruitment.jpg,nolink,25x25,Recruitment Point);24|&amp;ref(Nation/R_Capital.jpg,nolink,25x25,National Capital);|&amp;ref(Spell/P_Holy.jpg,nolink,25x25,Temple Needed);|&amp;ref(Nation/LivingLead.jpg,nolink,25x25,Living);|16&amp;ref(Nation/Flying.jpg,nolink,25x25,Flying);&amp;ref(Nation/Forest-Survival.jpg,nolink,25x25,Forest Survival);|
|~|&gt;|&gt;|&gt;|&gt;|&gt;|BGCOLOR(#F5F5F5):魔法の刃を持つ戦士。高い攻撃技能を持ち攻撃力も十分|
</v>
      </c>
    </row>
    <row r="511" spans="1:36" x14ac:dyDescent="0.15">
      <c r="A511" t="str">
        <f t="shared" si="16"/>
        <v>EA Xibalba 兵士 E</v>
      </c>
      <c r="B511" t="s">
        <v>2908</v>
      </c>
      <c r="C511" t="s">
        <v>2958</v>
      </c>
      <c r="D511" t="s">
        <v>8300</v>
      </c>
      <c r="E511" t="s">
        <v>8295</v>
      </c>
      <c r="F511">
        <v>0</v>
      </c>
      <c r="G511">
        <v>1</v>
      </c>
      <c r="H511">
        <v>17</v>
      </c>
      <c r="I511" t="s">
        <v>8296</v>
      </c>
      <c r="L511" t="s">
        <v>8298</v>
      </c>
      <c r="M511" t="s">
        <v>8297</v>
      </c>
      <c r="N511" t="s">
        <v>8299</v>
      </c>
      <c r="R511" s="30">
        <v>1</v>
      </c>
      <c r="Z511" s="34">
        <v>26</v>
      </c>
      <c r="AA511" s="20">
        <v>40</v>
      </c>
      <c r="AB511" s="21" t="s">
        <v>8301</v>
      </c>
      <c r="AE511" s="20" t="s">
        <v>8302</v>
      </c>
      <c r="AJ511" s="26" t="str">
        <f t="shared" si="15"/>
        <v xml:space="preserve">|BGCOLOR(#F5F5F5):Beast Bat|魔獣&amp;ref(Nation/Sacred.jpg,nolink,25x25,Sacred);|&amp;ref(Nation/C_Gold.jpg,nolink,25x25,Gold);0&amp;ref(Nation/C_Resource.jpg,nolink,25x25,Resource);1&amp;ref(Nation/C_Recruitment.jpg,nolink,25x25,Recruitment Point);17|&amp;ref(Nation/Dominion-Monster-Summoner.jpg,nolink,25x25,Dominion Monster Summoner (Free));||&amp;ref(Nation/UndeadLead.jpg,nolink,25x25,Undead/Demon);|26&amp;ref(Nation/Stealthy.jpg,nolink,25x25,Stealthy (40));&amp;ref(Nation/Flying.jpg,nolink,25x25,Flying);&amp;ref(Nation/Forest-Survival.jpg,nolink,25x25,Forest Survival);|
|~|&gt;|&gt;|&gt;|&gt;|&gt;|BGCOLOR(#F5F5F5):疲労毒を持つ大蝙蝠。Onaquiが自動生産する|
</v>
      </c>
    </row>
    <row r="512" spans="1:36" x14ac:dyDescent="0.15">
      <c r="A512" t="str">
        <f t="shared" si="16"/>
        <v>EA Mekone 指揮官 S</v>
      </c>
      <c r="B512" t="s">
        <v>2908</v>
      </c>
      <c r="C512" t="s">
        <v>8359</v>
      </c>
      <c r="D512" t="s">
        <v>8336</v>
      </c>
      <c r="E512" t="s">
        <v>8330</v>
      </c>
      <c r="F512">
        <v>25</v>
      </c>
      <c r="G512">
        <v>5</v>
      </c>
      <c r="H512">
        <v>1</v>
      </c>
      <c r="I512" t="s">
        <v>8331</v>
      </c>
      <c r="L512" t="s">
        <v>8332</v>
      </c>
      <c r="N512" t="s">
        <v>8333</v>
      </c>
      <c r="O512" s="24">
        <v>0</v>
      </c>
      <c r="P512" s="21">
        <v>0</v>
      </c>
      <c r="Q512" s="21">
        <v>0</v>
      </c>
      <c r="R512" s="30">
        <v>0</v>
      </c>
      <c r="Z512" s="34">
        <v>16</v>
      </c>
      <c r="AA512" s="20">
        <v>50</v>
      </c>
      <c r="AE512" s="20" t="s">
        <v>8334</v>
      </c>
      <c r="AJ512" s="26" t="str">
        <f t="shared" si="15"/>
        <v xml:space="preserve">|BGCOLOR(#F5F5F5):Perioeci Scout|斥候|&amp;ref(Nation/C_Gold.jpg,nolink,25x25,Gold);25&amp;ref(Nation/C_Resource.jpg,nolink,25x25,Resource);5&amp;ref(Nation/C_Command.jpg,nolink,25x25,Commander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|~|&gt;|&gt;|&gt;|&gt;|&gt;|BGCOLOR(#F5F5F5):ほぼ標準と変わらない斥候。敵地の偵察を担う|
</v>
      </c>
    </row>
    <row r="513" spans="1:36" x14ac:dyDescent="0.15">
      <c r="A513" t="str">
        <f t="shared" si="16"/>
        <v>-</v>
      </c>
      <c r="B513" t="s">
        <v>2908</v>
      </c>
      <c r="C513" t="s">
        <v>8359</v>
      </c>
      <c r="D513" t="s">
        <v>8336</v>
      </c>
      <c r="E513" t="s">
        <v>8335</v>
      </c>
      <c r="F513">
        <v>45</v>
      </c>
      <c r="G513">
        <v>30</v>
      </c>
      <c r="H513">
        <v>1</v>
      </c>
      <c r="I513" t="s">
        <v>8331</v>
      </c>
      <c r="L513" t="s">
        <v>8336</v>
      </c>
      <c r="N513" t="s">
        <v>8337</v>
      </c>
      <c r="O513" s="24">
        <v>2</v>
      </c>
      <c r="P513" s="20">
        <v>60</v>
      </c>
      <c r="Q513" s="21">
        <v>0</v>
      </c>
      <c r="R513" s="30">
        <v>0</v>
      </c>
      <c r="Z513" s="34">
        <v>14</v>
      </c>
      <c r="AJ513" s="26" t="str">
        <f t="shared" si="15"/>
        <v xml:space="preserve">|BGCOLOR(#F5F5F5):Neodamode Commander|指揮官|&amp;ref(Nation/C_Gold.jpg,nolink,25x25,Gold);45&amp;ref(Nation/C_Resource.jpg,nolink,25x25,Resource);30&amp;ref(Nation/C_Command.jpg,nolink,25x25,Commander Point);1|&amp;ref(Nation/R_Fort.jpg,nolink,25x25,Land Fortress);||&amp;ref(Nation/Squad.jpg,nolink,25x25,Squad);2&amp;ref(Nation/LivingLead.jpg,nolink,25x25,Leadership);60|14|
|~|&gt;|&gt;|&gt;|&gt;|&gt;|BGCOLOR(#F5F5F5):標準的な指揮官。Giganteは指揮できない|
</v>
      </c>
    </row>
    <row r="514" spans="1:36" x14ac:dyDescent="0.15">
      <c r="A514" t="str">
        <f t="shared" si="16"/>
        <v>-</v>
      </c>
      <c r="B514" t="s">
        <v>2908</v>
      </c>
      <c r="C514" t="s">
        <v>8359</v>
      </c>
      <c r="D514" t="s">
        <v>8336</v>
      </c>
      <c r="E514" t="s">
        <v>8338</v>
      </c>
      <c r="F514">
        <v>90</v>
      </c>
      <c r="G514">
        <v>75</v>
      </c>
      <c r="H514">
        <v>1</v>
      </c>
      <c r="I514" t="s">
        <v>8331</v>
      </c>
      <c r="L514" t="s">
        <v>8336</v>
      </c>
      <c r="N514" t="s">
        <v>8339</v>
      </c>
      <c r="O514" s="24">
        <v>3</v>
      </c>
      <c r="P514" s="20">
        <v>80</v>
      </c>
      <c r="Q514" s="21">
        <v>0</v>
      </c>
      <c r="R514" s="30">
        <v>0</v>
      </c>
      <c r="T514" s="20">
        <v>2</v>
      </c>
      <c r="Z514" s="34">
        <v>14</v>
      </c>
      <c r="AJ514" s="26" t="str">
        <f t="shared" si="15"/>
        <v xml:space="preserve">|BGCOLOR(#F5F5F5):Lochos|指揮官|&amp;ref(Nation/C_Gold.jpg,nolink,25x25,Gold);90&amp;ref(Nation/C_Resource.jpg,nolink,25x25,Resource);75&amp;ref(Nation/C_Command.jpg,nolink,25x25,Commander Point);1|&amp;ref(Nation/R_Fort.jpg,nolink,25x25,Land Fortress);||&amp;ref(Nation/Squad.jpg,nolink,25x25,Squad);3&amp;ref(Nation/LivingLead.jpg,nolink,25x25,Leadership);80&amp;ref(Item/Taskmaster.jpg,nolink,25x25,Taskmaster (+2));|14|
|~|&gt;|&gt;|&gt;|&gt;|&gt;|BGCOLOR(#F5F5F5):上位指揮官。Giganteと奴隷の指揮に適する|
</v>
      </c>
    </row>
    <row r="515" spans="1:36" x14ac:dyDescent="0.15">
      <c r="A515" t="str">
        <f t="shared" si="16"/>
        <v>-</v>
      </c>
      <c r="B515" t="s">
        <v>2908</v>
      </c>
      <c r="C515" t="s">
        <v>8359</v>
      </c>
      <c r="D515" t="s">
        <v>8336</v>
      </c>
      <c r="E515" t="s">
        <v>8340</v>
      </c>
      <c r="F515">
        <v>110</v>
      </c>
      <c r="G515">
        <v>1</v>
      </c>
      <c r="H515">
        <v>2</v>
      </c>
      <c r="I515" t="s">
        <v>8331</v>
      </c>
      <c r="J515" t="s">
        <v>8341</v>
      </c>
      <c r="K515" t="s">
        <v>8341</v>
      </c>
      <c r="L515" t="s">
        <v>8342</v>
      </c>
      <c r="M515" t="s">
        <v>8297</v>
      </c>
      <c r="N515" t="s">
        <v>8343</v>
      </c>
      <c r="O515" s="24">
        <v>3</v>
      </c>
      <c r="P515" s="20" t="s">
        <v>8346</v>
      </c>
      <c r="Q515" s="20">
        <v>5</v>
      </c>
      <c r="R515" s="30">
        <v>0</v>
      </c>
      <c r="T515" s="20">
        <v>1</v>
      </c>
      <c r="Z515" s="34">
        <v>18</v>
      </c>
      <c r="AJ515" s="26" t="str">
        <f t="shared" ref="AJ515:AJ578" si="17">CONCATENATE("|BGCOLOR(#F5F5F5):",E515,"|",L515,IF(M515&lt;&gt;"","&amp;ref(Nation/Sacred.jpg,nolink,25x25,Sacred);",""),"|&amp;ref(Nation/C_Gold.jpg,nolink,25x25,Gold);",F515,"&amp;ref(Nation/C_Resource.jpg,nolink,25x25,Resource);",G515,IF(D515="兵士","&amp;ref(Nation/C_Recruitment.jpg,nolink,25x25,Recruitment Point);","&amp;ref(Nation/C_Command.jpg,nolink,25x25,Commander Point);"),H515,"|",SUBSTITUTE(SUBSTITUTE(SUBSTITUTE(SUBSTITUTE(SUBSTITUTE(SUBSTITUTE(SUBSTITUTE(SUBSTITUTE(SUBSTITUTE(SUBSTITUTE(SUBSTITUTE(SUBSTITUTE(SUBSTITUTE(SUBSTITUTE(SUBSTITUTE(SUBSTITUTE(SUBSTITUTE(SUBSTITUTE(SUBSTITUTE(SUBSTITUTE(SUBSTITUTE(SUBSTITUTE(I515,"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(Free));"),"格","&amp;ref(Nation/Promotion.jpg,nolink,25x25,Promotion);"),"|",IF(J515&lt;&gt;"","&amp;ref(Spell/P_Research.jpg,nolink,25x25,Lab Needed);",""),IF(K515&lt;&gt;"","&amp;ref(Spell/P_Holy.jpg,nolink,25x25,Temple Needed);",""),IF(D515="指揮官",CONCATENATE("|",IF(O515&lt;&gt;0,"&amp;ref(Nation/Squad.jpg,nolink,25x25,Squad);"&amp;O515,""),IF(P515&lt;&gt;0,"&amp;ref(Nation/LivingLead.jpg,nolink,25x25,Leadership);"&amp;P515,""),IF(Q515&lt;&gt;0,"&amp;ref(Nation/MagicLead.jpg,nolink,25x25,Magic Leadership);"&amp;Q515,""),IF(R515&lt;&gt;0,"&amp;ref(Nation/UndeadLead.jpg,nolink,25x25,Undead Leadership);"&amp;R515,""),IF(S515&lt;&gt;"",IF(S515&gt;0,"&amp;ref(Item/Inspirational.jpg,nolink,25x25,Inspirational (+"&amp;S515&amp;"));","&amp;ref(Item/Uninspirational.jpg,nolink,25x25,Inspirational ("&amp;S515&amp;"));"),""),IF(T515&lt;&gt;"","&amp;ref(Item/Taskmaster.jpg,nolink,25x25,Taskmaster (+"&amp;T515&amp;"));",""),IF(U515&lt;&gt;"","&amp;ref(Item/Beastmaster.jpg,nolink,25x25,Beastmaster (+"&amp;U515&amp;"));","")),CONCATENATE("|",IF(P515&lt;&gt;0,"&amp;ref(Nation/LivingLead.jpg,nolink,25x25,Living);",""),IF(Q515&lt;&gt;0,"&amp;ref(Nation/MagicLead.jpg,nolink,25x25,Magic Being);",""),IF(R515&lt;&gt;0,"&amp;ref(Nation/UndeadLead.jpg,nolink,25x25,Undead/Demon);",""),IF(V515&lt;&gt;"","&amp;ref(Nation/Slave.jpg,nolink,25x25,Slave);",""),IF(W515&lt;&gt;"","&amp;ref(Nation/Animal.jpg,nolink,25x25,Animal);",""),IF(X515&lt;&gt;"","&amp;ref(Nation/Undisciplined.jpg,nolink,25x25,Undisciplined);",""),IF(Y515&lt;&gt;"","&amp;ref(Nation/Enlarged.jpg,nolink,25x25,Size "&amp;Y515&amp;" or larger commander are needed);",""))),"|",Z515,IF(AA515&lt;&gt;"","&amp;ref(Nation/Stealthy.jpg,nolink,25x25,Stealthy ("&amp;AA515&amp;"));",""),IF(COUNTIF(AB515,"*f*"),"&amp;ref(Nation/Flying.jpg,nolink,25x25,Flying);",""),IF(COUNTIF(AB515,"*l*"),"&amp;ref(Nation/Floating.jpg,nolink,25x25,Floating);",""),IF(AC515="s","&amp;ref(Nation/Storm-Immunity.jpg,nolink,25x25,Storm Immunity);",""),IF(AD515="p","&amp;ref(Nation/Poor-Amphibian.jpg,nolink,25x25,Poor Amphibian);",""),IF(AD515="f","&amp;ref(Nation/Amphibian.jpg,nolink,25x25,Amphibian);",""),IF(AD515="a","&amp;ref(Nation/Aquatic.jpg,nolink,25x25,Aquatic);",""),IF(COUNTIF(AE515,"*f*"),"&amp;ref(Nation/Forest-Survival.jpg,nolink,25x25,Forest Survival);",""),IF(COUNTIF(AE515,"*m*"),"&amp;ref(Nation/Mountain-Survival.jpg,nolink,25x25,Mountain Survival);",""),IF(COUNTIF(AE515,"*s*"),"&amp;ref(Nation/Swamp-Survival.jpg,nolink,25x25,Swamp Survival);",""),IF(COUNTIF(AE515,"*w*"),"&amp;ref(Nation/Wasteland-Survival.jpg,nolink,25x25,Wasteland Survival);",""),IF(AF515="s","&amp;ref(Nation/Snow-Move.jpg,nolink,25x25,Snow Move);",""),IF(AG515="s","&amp;ref(Nation/Swimming.jpg,nolink,25x25,Swimming);",""),IF(AH515&lt;&gt;"","&amp;ref(Nation/Sailing.jpg,nolink,25x25,Sailing (size points "&amp;MID(AH515,2,3)&amp;", max size "&amp;LEFT(AH515,1)&amp;"));",""),IF(AI515&lt;&gt;"","&amp;ref(Nation/Gift-of-Water-Breathing.jpg,nolink,25x25,Gift of Water Breathing ("&amp;AI515&amp;" size points));",""),"|",CHAR(10),IF(D515="指揮官","|~|&gt;|&gt;|&gt;|&gt;|&gt;|BGCOLOR(#F5F5F5):","|~|&gt;|&gt;|&gt;|&gt;|&gt;|BGCOLOR(#F5F5F5):"),N515,"|",CHAR(10))</f>
        <v xml:space="preserve">|BGCOLOR(#F5F5F5):Geronte|聖職者&amp;ref(Nation/Sacred.jpg,nolink,25x25,Sacred);|&amp;ref(Nation/C_Gold.jpg,nolink,25x25,Gold);110&amp;ref(Nation/C_Resource.jpg,nolink,25x25,Resource);1&amp;ref(Nation/C_Command.jpg,nolink,25x25,Commander Point);2|&amp;ref(Nation/R_Fort.jpg,nolink,25x25,Land Fortress);|&amp;ref(Spell/P_Research.jpg,nolink,25x25,Lab Needed);&amp;ref(Spell/P_Holy.jpg,nolink,25x25,Temple Needed);|&amp;ref(Nation/Squad.jpg,nolink,25x25,Squad);3&amp;ref(Nation/LivingLead.jpg,nolink,25x25,Leadership);30+&amp;ref(Nation/MagicLead.jpg,nolink,25x25,Magic Leadership);5&amp;ref(Item/Taskmaster.jpg,nolink,25x25,Taskmaster (+1));|18|
|~|&gt;|&gt;|&gt;|&gt;|&gt;|BGCOLOR(#F5F5F5):レベル1の聖職者。火か地の魔法技能も持つ|
</v>
      </c>
    </row>
    <row r="516" spans="1:36" x14ac:dyDescent="0.15">
      <c r="A516" t="str">
        <f t="shared" ref="A516:A570" si="18">IF(D516&lt;&gt;D515,B516&amp;" "&amp;C516&amp;" "&amp;D516&amp;" S",IF(D516&lt;&gt;D517,B516&amp;" "&amp;C516&amp;" "&amp;D516&amp;" E","-"))</f>
        <v>-</v>
      </c>
      <c r="B516" t="s">
        <v>2908</v>
      </c>
      <c r="C516" t="s">
        <v>8359</v>
      </c>
      <c r="D516" t="s">
        <v>8336</v>
      </c>
      <c r="E516" t="s">
        <v>8344</v>
      </c>
      <c r="F516">
        <v>180</v>
      </c>
      <c r="G516">
        <v>1</v>
      </c>
      <c r="H516">
        <v>2</v>
      </c>
      <c r="I516" t="s">
        <v>8331</v>
      </c>
      <c r="J516" t="s">
        <v>8341</v>
      </c>
      <c r="K516" t="s">
        <v>8341</v>
      </c>
      <c r="L516" t="s">
        <v>8342</v>
      </c>
      <c r="M516" t="s">
        <v>8297</v>
      </c>
      <c r="N516" t="s">
        <v>8345</v>
      </c>
      <c r="O516" s="24">
        <v>3</v>
      </c>
      <c r="P516" s="20" t="s">
        <v>8347</v>
      </c>
      <c r="Q516" s="20">
        <v>15</v>
      </c>
      <c r="R516" s="30">
        <v>0</v>
      </c>
      <c r="T516" s="20">
        <v>1</v>
      </c>
      <c r="Z516" s="34">
        <v>16</v>
      </c>
      <c r="AJ516" s="26" t="str">
        <f t="shared" si="17"/>
        <v xml:space="preserve">|BGCOLOR(#F5F5F5):Ephor|聖職者&amp;ref(Nation/Sacred.jpg,nolink,25x25,Sacred);|&amp;ref(Nation/C_Gold.jpg,nolink,25x25,Gold);180&amp;ref(Nation/C_Resource.jpg,nolink,25x25,Resource);1&amp;ref(Nation/C_Command.jpg,nolink,25x25,Commander Point);2|&amp;ref(Nation/R_Fort.jpg,nolink,25x25,Land Fortress);|&amp;ref(Spell/P_Research.jpg,nolink,25x25,Lab Needed);&amp;ref(Spell/P_Holy.jpg,nolink,25x25,Temple Needed);|&amp;ref(Nation/Squad.jpg,nolink,25x25,Squad);3&amp;ref(Nation/LivingLead.jpg,nolink,25x25,Leadership);35+&amp;ref(Nation/MagicLead.jpg,nolink,25x25,Magic Leadership);15&amp;ref(Item/Taskmaster.jpg,nolink,25x25,Taskmaster (+1));|16|
|~|&gt;|&gt;|&gt;|&gt;|&gt;|BGCOLOR(#F5F5F5):レベル1の聖職者。秋毎の要塞における反乱粛清の要|
</v>
      </c>
    </row>
    <row r="517" spans="1:36" x14ac:dyDescent="0.15">
      <c r="A517" t="str">
        <f t="shared" si="18"/>
        <v>-</v>
      </c>
      <c r="B517" t="s">
        <v>2908</v>
      </c>
      <c r="C517" t="s">
        <v>8359</v>
      </c>
      <c r="D517" t="s">
        <v>8336</v>
      </c>
      <c r="E517" t="s">
        <v>8348</v>
      </c>
      <c r="F517">
        <v>295</v>
      </c>
      <c r="G517">
        <v>79</v>
      </c>
      <c r="H517">
        <v>2</v>
      </c>
      <c r="I517" t="s">
        <v>8349</v>
      </c>
      <c r="J517" t="s">
        <v>8341</v>
      </c>
      <c r="K517" t="s">
        <v>8350</v>
      </c>
      <c r="L517" t="s">
        <v>8351</v>
      </c>
      <c r="M517" t="s">
        <v>8297</v>
      </c>
      <c r="N517" t="s">
        <v>8352</v>
      </c>
      <c r="O517" s="24">
        <v>4</v>
      </c>
      <c r="P517" s="20">
        <v>130</v>
      </c>
      <c r="Q517" s="20">
        <v>20</v>
      </c>
      <c r="R517" s="30">
        <v>0</v>
      </c>
      <c r="T517" s="20">
        <v>2</v>
      </c>
      <c r="Z517" s="34">
        <v>14</v>
      </c>
      <c r="AJ517" s="26" t="str">
        <f t="shared" si="17"/>
        <v xml:space="preserve">|BGCOLOR(#F5F5F5):Polemarch|魔術師&amp;ref(Nation/Sacred.jpg,nolink,25x25,Sacred);|&amp;ref(Nation/C_Gold.jpg,nolink,25x25,Gold);295&amp;ref(Nation/C_Resource.jpg,nolink,25x25,Resource);79&amp;ref(Nation/C_Command.jpg,nolink,25x25,Commander Point);2|&amp;ref(Nation/R_Capital.jpg,nolink,25x25,National Capital);|&amp;ref(Spell/P_Research.jpg,nolink,25x25,Lab Needed);&amp;ref(Spell/P_Holy.jpg,nolink,25x25,Temple Needed);|&amp;ref(Nation/Squad.jpg,nolink,25x25,Squad);4&amp;ref(Nation/LivingLead.jpg,nolink,25x25,Leadership);130&amp;ref(Nation/MagicLead.jpg,nolink,25x25,Magic Leadership);20&amp;ref(Item/Taskmaster.jpg,nolink,25x25,Taskmaster (+2));|14|
|~|&gt;|&gt;|&gt;|&gt;|&gt;|BGCOLOR(#F5F5F5):火と地の魔法技能を持つ。最上位指揮官も兼ねる|
</v>
      </c>
    </row>
    <row r="518" spans="1:36" x14ac:dyDescent="0.15">
      <c r="A518" t="str">
        <f t="shared" si="18"/>
        <v>-</v>
      </c>
      <c r="B518" t="s">
        <v>2908</v>
      </c>
      <c r="C518" t="s">
        <v>8359</v>
      </c>
      <c r="D518" t="s">
        <v>8336</v>
      </c>
      <c r="E518" t="s">
        <v>8353</v>
      </c>
      <c r="F518">
        <v>295</v>
      </c>
      <c r="G518">
        <v>1</v>
      </c>
      <c r="H518">
        <v>2</v>
      </c>
      <c r="I518" t="s">
        <v>8349</v>
      </c>
      <c r="J518" t="s">
        <v>8341</v>
      </c>
      <c r="K518" t="s">
        <v>8354</v>
      </c>
      <c r="L518" t="s">
        <v>8342</v>
      </c>
      <c r="M518" t="s">
        <v>8297</v>
      </c>
      <c r="N518" t="s">
        <v>8356</v>
      </c>
      <c r="O518" s="24">
        <v>3</v>
      </c>
      <c r="P518" s="20" t="s">
        <v>8347</v>
      </c>
      <c r="Q518" s="20">
        <v>20</v>
      </c>
      <c r="R518" s="30">
        <v>0</v>
      </c>
      <c r="T518" s="20">
        <v>1</v>
      </c>
      <c r="Z518" s="34">
        <v>20</v>
      </c>
      <c r="AJ518" s="26" t="str">
        <f t="shared" si="17"/>
        <v xml:space="preserve">|BGCOLOR(#F5F5F5):Archon|聖職者&amp;ref(Nation/Sacred.jpg,nolink,25x25,Sacred);|&amp;ref(Nation/C_Gold.jpg,nolink,25x25,Gold);295&amp;ref(Nation/C_Resource.jpg,nolink,25x25,Resource);1&amp;ref(Nation/C_Command.jpg,nolink,25x25,Commander Point);2|&amp;ref(Nation/R_Capital.jpg,nolink,25x25,National Capital);|&amp;ref(Spell/P_Research.jpg,nolink,25x25,Lab Needed);&amp;ref(Spell/P_Holy.jpg,nolink,25x25,Temple Needed);|&amp;ref(Nation/Squad.jpg,nolink,25x25,Squad);3&amp;ref(Nation/LivingLead.jpg,nolink,25x25,Leadership);35+&amp;ref(Nation/MagicLead.jpg,nolink,25x25,Magic Leadership);20&amp;ref(Item/Taskmaster.jpg,nolink,25x25,Taskmaster (+1));|20|
|~|&gt;|&gt;|&gt;|&gt;|&gt;|BGCOLOR(#F5F5F5):レベル1の聖職者。火、地などの魔法技能を持つ|
</v>
      </c>
    </row>
    <row r="519" spans="1:36" x14ac:dyDescent="0.15">
      <c r="A519" t="str">
        <f t="shared" si="18"/>
        <v>-</v>
      </c>
      <c r="B519" t="s">
        <v>2908</v>
      </c>
      <c r="C519" t="s">
        <v>8359</v>
      </c>
      <c r="D519" t="s">
        <v>8336</v>
      </c>
      <c r="E519" t="s">
        <v>8355</v>
      </c>
      <c r="F519">
        <v>350</v>
      </c>
      <c r="G519">
        <v>1</v>
      </c>
      <c r="H519">
        <v>4</v>
      </c>
      <c r="I519" t="s">
        <v>8349</v>
      </c>
      <c r="J519" t="s">
        <v>8341</v>
      </c>
      <c r="K519" t="s">
        <v>8354</v>
      </c>
      <c r="L519" t="s">
        <v>8342</v>
      </c>
      <c r="M519" t="s">
        <v>8297</v>
      </c>
      <c r="N519" t="s">
        <v>8357</v>
      </c>
      <c r="O519" s="24">
        <v>3</v>
      </c>
      <c r="P519" s="20" t="s">
        <v>8358</v>
      </c>
      <c r="Q519" s="20" t="s">
        <v>8346</v>
      </c>
      <c r="R519" s="30">
        <v>0</v>
      </c>
      <c r="T519" s="20">
        <v>2</v>
      </c>
      <c r="Z519" s="34">
        <v>16</v>
      </c>
      <c r="AJ519" s="26" t="str">
        <f t="shared" si="17"/>
        <v xml:space="preserve">|BGCOLOR(#F5F5F5):Basileus|聖職者&amp;ref(Nation/Sacred.jpg,nolink,25x25,Sacred);|&amp;ref(Nation/C_Gold.jpg,nolink,25x25,Gold);350&amp;ref(Nation/C_Resource.jpg,nolink,25x25,Resource);1&amp;ref(Nation/C_Command.jpg,nolink,25x25,Commander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Needed);|&amp;ref(Nation/Squad.jpg,nolink,25x25,Squad);3&amp;ref(Nation/LivingLead.jpg,nolink,25x25,Leadership);90+&amp;ref(Nation/MagicLead.jpg,nolink,25x25,Magic Leadership);30+&amp;ref(Item/Taskmaster.jpg,nolink,25x25,Taskmaster (+2));|16|
|~|&gt;|&gt;|&gt;|&gt;|&gt;|BGCOLOR(#F5F5F5):レベル2の聖職者。火、地、水などの魔法技能を持つ|
</v>
      </c>
    </row>
    <row r="520" spans="1:36" x14ac:dyDescent="0.15">
      <c r="A520" t="str">
        <f t="shared" si="18"/>
        <v>EA Mekone 指揮官 E</v>
      </c>
      <c r="B520" t="s">
        <v>2908</v>
      </c>
      <c r="C520" t="s">
        <v>8359</v>
      </c>
      <c r="D520" t="s">
        <v>8336</v>
      </c>
      <c r="E520" t="s">
        <v>8360</v>
      </c>
      <c r="F520">
        <v>330</v>
      </c>
      <c r="G520">
        <v>3</v>
      </c>
      <c r="H520">
        <v>4</v>
      </c>
      <c r="I520" t="s">
        <v>8349</v>
      </c>
      <c r="J520" t="s">
        <v>8341</v>
      </c>
      <c r="L520" t="s">
        <v>8351</v>
      </c>
      <c r="N520" t="s">
        <v>8361</v>
      </c>
      <c r="O520" s="24">
        <v>2</v>
      </c>
      <c r="P520" s="20" t="s">
        <v>8362</v>
      </c>
      <c r="Q520" s="20">
        <v>30</v>
      </c>
      <c r="R520" s="30">
        <v>0</v>
      </c>
      <c r="Z520" s="34">
        <v>22</v>
      </c>
      <c r="AJ520" s="26" t="str">
        <f t="shared" si="17"/>
        <v xml:space="preserve">|BGCOLOR(#F5F5F5):Elder Cyclops|魔術師|&amp;ref(Nation/C_Gold.jpg,nolink,25x25,Gold);330&amp;ref(Nation/C_Resource.jpg,nolink,25x25,Resource);3&amp;ref(Nation/C_Command.jpg,nolink,25x25,Commander Point);4|&amp;ref(Nation/R_Capital.jpg,nolink,25x25,National Capital);|&amp;ref(Spell/P_Research.jpg,nolink,25x25,Lab Needed);|&amp;ref(Nation/Squad.jpg,nolink,25x25,Squad);2&amp;ref(Nation/LivingLead.jpg,nolink,25x25,Leadership);50+&amp;ref(Nation/MagicLead.jpg,nolink,25x25,Magic Leadership);30|22|
|~|&gt;|&gt;|&gt;|&gt;|&gt;|BGCOLOR(#F5F5F5):火、地、風などの魔法技能を持つ鍛冶師。資源も大量に生産|
</v>
      </c>
    </row>
    <row r="521" spans="1:36" x14ac:dyDescent="0.15">
      <c r="A521" t="str">
        <f t="shared" si="18"/>
        <v>EA Mekone 兵士 S</v>
      </c>
      <c r="B521" t="s">
        <v>2908</v>
      </c>
      <c r="C521" t="s">
        <v>8359</v>
      </c>
      <c r="D521" t="s">
        <v>8300</v>
      </c>
      <c r="E521" t="s">
        <v>8363</v>
      </c>
      <c r="F521">
        <v>10</v>
      </c>
      <c r="G521">
        <v>5</v>
      </c>
      <c r="H521">
        <v>9</v>
      </c>
      <c r="I521" t="s">
        <v>8331</v>
      </c>
      <c r="L521" t="s">
        <v>8364</v>
      </c>
      <c r="N521" t="s">
        <v>8365</v>
      </c>
      <c r="P521" s="21">
        <v>1</v>
      </c>
      <c r="Z521" s="34">
        <v>14</v>
      </c>
      <c r="AJ521" s="26" t="str">
        <f t="shared" si="17"/>
        <v xml:space="preserve">|BGCOLOR(#F5F5F5):Perioeci Peltast|歩兵|&amp;ref(Nation/C_Gold.jpg,nolink,25x25,Gold);10&amp;ref(Nation/C_Resource.jpg,nolink,25x25,Resource);5&amp;ref(Nation/C_Recruitment.jpg,nolink,25x25,Recruitment Point);9|&amp;ref(Nation/R_Fort.jpg,nolink,25x25,Land Fortress);||&amp;ref(Nation/LivingLead.jpg,nolink,25x25,Living);|14|
|~|&gt;|&gt;|&gt;|&gt;|&gt;|BGCOLOR(#F5F5F5):槍、投槍、盾を持つ軽歩兵。奴隷ではなく士気は標準的|
</v>
      </c>
    </row>
    <row r="522" spans="1:36" x14ac:dyDescent="0.15">
      <c r="A522" t="str">
        <f t="shared" si="18"/>
        <v>-</v>
      </c>
      <c r="B522" t="s">
        <v>2908</v>
      </c>
      <c r="C522" t="s">
        <v>8359</v>
      </c>
      <c r="D522" t="s">
        <v>8300</v>
      </c>
      <c r="E522" t="s">
        <v>8366</v>
      </c>
      <c r="F522">
        <v>8</v>
      </c>
      <c r="G522">
        <v>5</v>
      </c>
      <c r="H522">
        <v>4</v>
      </c>
      <c r="I522" t="s">
        <v>8331</v>
      </c>
      <c r="L522" t="s">
        <v>8364</v>
      </c>
      <c r="N522" t="s">
        <v>8367</v>
      </c>
      <c r="P522" s="21">
        <v>1</v>
      </c>
      <c r="V522">
        <v>1</v>
      </c>
      <c r="Z522" s="34">
        <v>14</v>
      </c>
      <c r="AJ522" s="26" t="str">
        <f t="shared" si="17"/>
        <v xml:space="preserve">|BGCOLOR(#F5F5F5):Helote Peltast|歩兵|&amp;ref(Nation/C_Gold.jpg,nolink,25x25,Gold);8&amp;ref(Nation/C_Resource.jpg,nolink,25x25,Resource);5&amp;ref(Nation/C_Recruitment.jpg,nolink,25x25,Recruitment Point);4|&amp;ref(Nation/R_Fort.jpg,nolink,25x25,Land Fortress);||&amp;ref(Nation/LivingLead.jpg,nolink,25x25,Living);&amp;ref(Nation/Slave.jpg,nolink,25x25,Slave);|14|
|~|&gt;|&gt;|&gt;|&gt;|&gt;|BGCOLOR(#F5F5F5):槍、投槍、盾を持つ軽歩兵。適切な指揮がないとすぐ逃げる|
</v>
      </c>
    </row>
    <row r="523" spans="1:36" x14ac:dyDescent="0.15">
      <c r="A523" t="str">
        <f t="shared" si="18"/>
        <v>-</v>
      </c>
      <c r="B523" t="s">
        <v>2908</v>
      </c>
      <c r="C523" t="s">
        <v>8359</v>
      </c>
      <c r="D523" t="s">
        <v>8300</v>
      </c>
      <c r="E523" t="s">
        <v>8368</v>
      </c>
      <c r="F523">
        <v>8</v>
      </c>
      <c r="G523">
        <v>15</v>
      </c>
      <c r="H523">
        <v>4</v>
      </c>
      <c r="I523" t="s">
        <v>8331</v>
      </c>
      <c r="L523" t="s">
        <v>8364</v>
      </c>
      <c r="N523" t="s">
        <v>8369</v>
      </c>
      <c r="P523" s="21">
        <v>1</v>
      </c>
      <c r="V523">
        <v>1</v>
      </c>
      <c r="Z523" s="34">
        <v>12</v>
      </c>
      <c r="AJ523" s="26" t="str">
        <f t="shared" si="17"/>
        <v xml:space="preserve">|BGCOLOR(#F5F5F5):Helote Ekdromos|歩兵|&amp;ref(Nation/C_Gold.jpg,nolink,25x25,Gold);8&amp;ref(Nation/C_Resource.jpg,nolink,25x25,Resource);15&amp;ref(Nation/C_Recruitment.jpg,nolink,25x25,Recruitment Point);4|&amp;ref(Nation/R_Fort.jpg,nolink,25x25,Land Fortress);||&amp;ref(Nation/LivingLead.jpg,nolink,25x25,Living);&amp;ref(Nation/Slave.jpg,nolink,25x25,Slave);|12|
|~|&gt;|&gt;|&gt;|&gt;|&gt;|BGCOLOR(#F5F5F5):槍と盾を持つ歩兵。経験を積んだHeloteは解放奴隷になれる|
</v>
      </c>
    </row>
    <row r="524" spans="1:36" x14ac:dyDescent="0.15">
      <c r="A524" t="str">
        <f t="shared" si="18"/>
        <v>-</v>
      </c>
      <c r="B524" t="s">
        <v>2908</v>
      </c>
      <c r="C524" t="s">
        <v>8359</v>
      </c>
      <c r="D524" t="s">
        <v>8300</v>
      </c>
      <c r="E524" t="s">
        <v>8370</v>
      </c>
      <c r="F524">
        <v>8</v>
      </c>
      <c r="G524">
        <v>29</v>
      </c>
      <c r="H524">
        <v>4</v>
      </c>
      <c r="I524" t="s">
        <v>8331</v>
      </c>
      <c r="L524" t="s">
        <v>8364</v>
      </c>
      <c r="N524" t="s">
        <v>8371</v>
      </c>
      <c r="P524" s="20">
        <v>1</v>
      </c>
      <c r="V524">
        <v>1</v>
      </c>
      <c r="Z524" s="34">
        <v>10</v>
      </c>
      <c r="AJ524" s="26" t="str">
        <f t="shared" si="17"/>
        <v xml:space="preserve">|BGCOLOR(#F5F5F5):Helote Hoplite|歩兵|&amp;ref(Nation/C_Gold.jpg,nolink,25x25,Gold);8&amp;ref(Nation/C_Resource.jpg,nolink,25x25,Resource);29&amp;ref(Nation/C_Recruitment.jpg,nolink,25x25,Recruitment Point);4|&amp;ref(Nation/R_Fort.jpg,nolink,25x25,Land Fortress);||&amp;ref(Nation/LivingLead.jpg,nolink,25x25,Living);&amp;ref(Nation/Slave.jpg,nolink,25x25,Slave);|10|
|~|&gt;|&gt;|&gt;|&gt;|&gt;|BGCOLOR(#F5F5F5):長槍と盾を持つ重歩兵。高密度の硬い槍の壁は侮れない|
</v>
      </c>
    </row>
    <row r="525" spans="1:36" x14ac:dyDescent="0.15">
      <c r="A525" t="str">
        <f t="shared" si="18"/>
        <v>-</v>
      </c>
      <c r="B525" t="s">
        <v>2908</v>
      </c>
      <c r="C525" t="s">
        <v>8359</v>
      </c>
      <c r="D525" t="s">
        <v>8300</v>
      </c>
      <c r="E525" t="s">
        <v>8372</v>
      </c>
      <c r="F525">
        <v>40</v>
      </c>
      <c r="G525">
        <v>51</v>
      </c>
      <c r="H525">
        <v>25</v>
      </c>
      <c r="I525" t="s">
        <v>8373</v>
      </c>
      <c r="L525" t="s">
        <v>8364</v>
      </c>
      <c r="N525" t="s">
        <v>8374</v>
      </c>
      <c r="P525" s="20">
        <v>1</v>
      </c>
      <c r="Y525">
        <v>4</v>
      </c>
      <c r="Z525" s="34">
        <v>18</v>
      </c>
      <c r="AJ525" s="26" t="str">
        <f t="shared" si="17"/>
        <v xml:space="preserve">|BGCOLOR(#F5F5F5):Gigante Ekdromos|歩兵|&amp;ref(Nation/C_Gold.jpg,nolink,25x25,Gold);40&amp;ref(Nation/C_Resource.jpg,nolink,25x25,Resource);51&amp;ref(Nation/C_Recruitment.jpg,nolink,25x25,Recruitment Point);25|1/&amp;ref(Nation/R_Fort.jpg,nolink,25x25,Land Fortress);（4/&amp;ref(Nation/R_Capital.jpg,nolink,25x25,National Capital);）||&amp;ref(Nation/LivingLead.jpg,nolink,25x25,Living);&amp;ref(Nation/Enlarged.jpg,nolink,25x25,Size 4 or larger commander are needed);|18|
|~|&gt;|&gt;|&gt;|&gt;|&gt;|BGCOLOR(#F5F5F5):魔法の槍と盾を持つ重歩兵。巨人ながらそれなりの密度の隊列を組む|
</v>
      </c>
    </row>
    <row r="526" spans="1:36" x14ac:dyDescent="0.15">
      <c r="A526" t="str">
        <f t="shared" si="18"/>
        <v>-</v>
      </c>
      <c r="B526" t="s">
        <v>2908</v>
      </c>
      <c r="C526" t="s">
        <v>8359</v>
      </c>
      <c r="D526" t="s">
        <v>8300</v>
      </c>
      <c r="E526" t="s">
        <v>8375</v>
      </c>
      <c r="F526">
        <v>40</v>
      </c>
      <c r="G526">
        <v>75</v>
      </c>
      <c r="H526">
        <v>25</v>
      </c>
      <c r="I526" t="s">
        <v>8373</v>
      </c>
      <c r="L526" t="s">
        <v>8364</v>
      </c>
      <c r="N526" t="s">
        <v>8376</v>
      </c>
      <c r="P526" s="20">
        <v>1</v>
      </c>
      <c r="Y526">
        <v>4</v>
      </c>
      <c r="Z526" s="34">
        <v>12</v>
      </c>
      <c r="AJ526" s="26" t="str">
        <f t="shared" si="17"/>
        <v xml:space="preserve">|BGCOLOR(#F5F5F5):Gigante Hoplite|歩兵|&amp;ref(Nation/C_Gold.jpg,nolink,25x25,Gold);40&amp;ref(Nation/C_Resource.jpg,nolink,25x25,Resource);75&amp;ref(Nation/C_Recruitment.jpg,nolink,25x25,Recruitment Point);25|1/&amp;ref(Nation/R_Fort.jpg,nolink,25x25,Land Fortress);（4/&amp;ref(Nation/R_Capital.jpg,nolink,25x25,National Capital);）||&amp;ref(Nation/LivingLead.jpg,nolink,25x25,Living);&amp;ref(Nation/Enlarged.jpg,nolink,25x25,Size 4 or larger commander are needed);|12|
|~|&gt;|&gt;|&gt;|&gt;|&gt;|BGCOLOR(#F5F5F5):魔法の槍と盾を持つ重歩兵。非常に硬く体力もある恐るべき壁|
</v>
      </c>
    </row>
    <row r="527" spans="1:36" x14ac:dyDescent="0.15">
      <c r="A527" t="str">
        <f t="shared" si="18"/>
        <v>-</v>
      </c>
      <c r="B527" t="s">
        <v>2908</v>
      </c>
      <c r="C527" t="s">
        <v>8359</v>
      </c>
      <c r="D527" t="s">
        <v>8300</v>
      </c>
      <c r="E527" t="s">
        <v>8377</v>
      </c>
      <c r="F527">
        <v>30</v>
      </c>
      <c r="G527">
        <v>7</v>
      </c>
      <c r="H527">
        <v>19</v>
      </c>
      <c r="I527" t="s">
        <v>8373</v>
      </c>
      <c r="L527" t="s">
        <v>8364</v>
      </c>
      <c r="N527" t="s">
        <v>8378</v>
      </c>
      <c r="P527" s="20">
        <v>1</v>
      </c>
      <c r="Y527">
        <v>4</v>
      </c>
      <c r="Z527" s="34">
        <v>18</v>
      </c>
      <c r="AJ527" s="26" t="str">
        <f t="shared" si="17"/>
        <v xml:space="preserve">|BGCOLOR(#F5F5F5):Discobolus|歩兵|&amp;ref(Nation/C_Gold.jpg,nolink,25x25,Gold);30&amp;ref(Nation/C_Resource.jpg,nolink,25x25,Resource);7&amp;ref(Nation/C_Recruitment.jpg,nolink,25x25,Recruitment Point);19|1/&amp;ref(Nation/R_Fort.jpg,nolink,25x25,Land Fortress);（4/&amp;ref(Nation/R_Capital.jpg,nolink,25x25,National Capital);）||&amp;ref(Nation/LivingLead.jpg,nolink,25x25,Living);&amp;ref(Nation/Enlarged.jpg,nolink,25x25,Size 4 or larger commander are needed);|18|
|~|&gt;|&gt;|&gt;|&gt;|&gt;|BGCOLOR(#F5F5F5):円盤投げで支援する兵。まともな武具を持たず脆いが技術はある|
</v>
      </c>
    </row>
    <row r="528" spans="1:36" x14ac:dyDescent="0.15">
      <c r="A528" t="str">
        <f t="shared" si="18"/>
        <v>-</v>
      </c>
      <c r="B528" t="s">
        <v>2908</v>
      </c>
      <c r="C528" t="s">
        <v>4785</v>
      </c>
      <c r="D528" t="s">
        <v>3169</v>
      </c>
      <c r="E528" t="s">
        <v>8379</v>
      </c>
      <c r="F528">
        <v>8</v>
      </c>
      <c r="G528">
        <v>7</v>
      </c>
      <c r="H528">
        <v>5</v>
      </c>
      <c r="I528" t="s">
        <v>8380</v>
      </c>
      <c r="L528" t="s">
        <v>8364</v>
      </c>
      <c r="N528" t="s">
        <v>8381</v>
      </c>
      <c r="P528" s="20">
        <v>1</v>
      </c>
      <c r="Z528" s="34">
        <v>14</v>
      </c>
      <c r="AJ528" s="26" t="str">
        <f t="shared" si="17"/>
        <v xml:space="preserve">|BGCOLOR(#F5F5F5):Neodamode Peltast|歩兵|&amp;ref(Nation/C_Gold.jpg,nolink,25x25,Gold);8&amp;ref(Nation/C_Resource.jpg,nolink,25x25,Resource);7&amp;ref(Nation/C_Recruitment.jpg,nolink,25x25,Recruitment Point);5|&amp;ref(Nation/Promotion.jpg,nolink,25x25,Promotion);||&amp;ref(Nation/LivingLead.jpg,nolink,25x25,Living);|14|
|~|&gt;|&gt;|&gt;|&gt;|&gt;|BGCOLOR(#F5F5F5):解放奴隷のPeltast。装備は変わらないが経験豊富な分は強い|
</v>
      </c>
    </row>
    <row r="529" spans="1:36" x14ac:dyDescent="0.15">
      <c r="A529" t="str">
        <f t="shared" si="18"/>
        <v>-</v>
      </c>
      <c r="B529" t="s">
        <v>2908</v>
      </c>
      <c r="C529" t="s">
        <v>4785</v>
      </c>
      <c r="D529" t="s">
        <v>3169</v>
      </c>
      <c r="E529" t="s">
        <v>8382</v>
      </c>
      <c r="F529">
        <v>8</v>
      </c>
      <c r="G529">
        <v>15</v>
      </c>
      <c r="H529">
        <v>5</v>
      </c>
      <c r="I529" t="s">
        <v>8380</v>
      </c>
      <c r="L529" t="s">
        <v>8364</v>
      </c>
      <c r="N529" t="s">
        <v>8383</v>
      </c>
      <c r="P529" s="20">
        <v>1</v>
      </c>
      <c r="Z529" s="34">
        <v>14</v>
      </c>
      <c r="AJ529" s="26" t="str">
        <f t="shared" si="17"/>
        <v xml:space="preserve">|BGCOLOR(#F5F5F5):Neodamode Ekdromos|歩兵|&amp;ref(Nation/C_Gold.jpg,nolink,25x25,Gold);8&amp;ref(Nation/C_Resource.jpg,nolink,25x25,Resource);15&amp;ref(Nation/C_Recruitment.jpg,nolink,25x25,Recruitment Point);5|&amp;ref(Nation/Promotion.jpg,nolink,25x25,Promotion);||&amp;ref(Nation/LivingLead.jpg,nolink,25x25,Living);|14|
|~|&gt;|&gt;|&gt;|&gt;|&gt;|BGCOLOR(#F5F5F5):解放奴隷のEkdromos。他と違い散兵能力が追加されている|
</v>
      </c>
    </row>
    <row r="530" spans="1:36" x14ac:dyDescent="0.15">
      <c r="A530" t="str">
        <f t="shared" si="18"/>
        <v>EA Mekone 兵士 E</v>
      </c>
      <c r="B530" t="s">
        <v>2908</v>
      </c>
      <c r="C530" t="s">
        <v>4785</v>
      </c>
      <c r="D530" t="s">
        <v>3169</v>
      </c>
      <c r="E530" t="s">
        <v>8384</v>
      </c>
      <c r="F530">
        <v>8</v>
      </c>
      <c r="G530">
        <v>29</v>
      </c>
      <c r="H530">
        <v>5</v>
      </c>
      <c r="I530" t="s">
        <v>8380</v>
      </c>
      <c r="L530" t="s">
        <v>8364</v>
      </c>
      <c r="N530" t="s">
        <v>8385</v>
      </c>
      <c r="P530" s="20">
        <v>1</v>
      </c>
      <c r="Z530" s="34">
        <v>12</v>
      </c>
      <c r="AJ530" s="26" t="str">
        <f t="shared" si="17"/>
        <v xml:space="preserve">|BGCOLOR(#F5F5F5):Neodamode Hoplite|歩兵|&amp;ref(Nation/C_Gold.jpg,nolink,25x25,Gold);8&amp;ref(Nation/C_Resource.jpg,nolink,25x25,Resource);29&amp;ref(Nation/C_Recruitment.jpg,nolink,25x25,Recruitment Point);5|&amp;ref(Nation/Promotion.jpg,nolink,25x25,Promotion);||&amp;ref(Nation/LivingLead.jpg,nolink,25x25,Living);|12|
|~|&gt;|&gt;|&gt;|&gt;|&gt;|BGCOLOR(#F5F5F5):解放奴隷のHoplite。奴隷でなくなるため維持費も上がってしまう|
</v>
      </c>
    </row>
    <row r="531" spans="1:36" x14ac:dyDescent="0.15">
      <c r="A531" t="str">
        <f t="shared" si="18"/>
        <v>EA Atlantis 指揮官 S</v>
      </c>
      <c r="B531" t="s">
        <v>2908</v>
      </c>
      <c r="C531" t="s">
        <v>8480</v>
      </c>
      <c r="D531" t="s">
        <v>8461</v>
      </c>
      <c r="E531" t="s">
        <v>8448</v>
      </c>
      <c r="F531">
        <v>25</v>
      </c>
      <c r="G531">
        <v>1</v>
      </c>
      <c r="H531">
        <v>1</v>
      </c>
      <c r="I531" t="s">
        <v>8453</v>
      </c>
      <c r="L531" t="s">
        <v>8449</v>
      </c>
      <c r="N531" t="s">
        <v>8450</v>
      </c>
      <c r="O531" s="24">
        <v>0</v>
      </c>
      <c r="P531" s="20">
        <v>0</v>
      </c>
      <c r="Q531" s="21">
        <v>0</v>
      </c>
      <c r="R531" s="30">
        <v>0</v>
      </c>
      <c r="Z531" s="34">
        <v>14</v>
      </c>
      <c r="AA531" s="21">
        <v>50</v>
      </c>
      <c r="AD531" s="21" t="s">
        <v>8451</v>
      </c>
      <c r="AJ531" s="26" t="str">
        <f t="shared" si="17"/>
        <v xml:space="preserve">|BGCOLOR(#F5F5F5):Scout|斥候|&amp;ref(Nation/C_Gold.jpg,nolink,25x25,Gold);25&amp;ref(Nation/C_Resource.jpg,nolink,25x25,Resource);1&amp;ref(Nation/C_Command.jpg,nolink,25x25,Commander Point);1|&amp;ref(Nation/R_UW-Fort.jpg,nolink,25x25,Underwater Fortress);|||14&amp;ref(Nation/Stealthy.jpg,nolink,25x25,Stealthy (50));&amp;ref(Nation/Amphibian.jpg,nolink,25x25,Amphibian);|
|~|&gt;|&gt;|&gt;|&gt;|&gt;|BGCOLOR(#F5F5F5):水陸両棲の斥候。海を通れる一方で森や山は苦手|
</v>
      </c>
    </row>
    <row r="532" spans="1:36" x14ac:dyDescent="0.15">
      <c r="A532" t="str">
        <f t="shared" si="18"/>
        <v>-</v>
      </c>
      <c r="B532" t="s">
        <v>2908</v>
      </c>
      <c r="C532" t="s">
        <v>8480</v>
      </c>
      <c r="D532" t="s">
        <v>8461</v>
      </c>
      <c r="E532" t="s">
        <v>8452</v>
      </c>
      <c r="F532">
        <v>45</v>
      </c>
      <c r="G532">
        <v>3</v>
      </c>
      <c r="H532">
        <v>1</v>
      </c>
      <c r="I532" t="s">
        <v>8454</v>
      </c>
      <c r="K532" t="s">
        <v>8456</v>
      </c>
      <c r="L532" t="s">
        <v>8455</v>
      </c>
      <c r="M532" t="s">
        <v>8457</v>
      </c>
      <c r="N532" t="s">
        <v>8458</v>
      </c>
      <c r="O532" s="24">
        <v>1</v>
      </c>
      <c r="P532" s="20">
        <v>10</v>
      </c>
      <c r="Q532" s="21">
        <v>0</v>
      </c>
      <c r="R532" s="30">
        <v>0</v>
      </c>
      <c r="Z532" s="34">
        <v>14</v>
      </c>
      <c r="AD532" s="21" t="s">
        <v>8459</v>
      </c>
      <c r="AJ532" s="26" t="str">
        <f t="shared" si="17"/>
        <v xml:space="preserve">|BGCOLOR(#F5F5F5):Coral Priest|聖職者&amp;ref(Nation/Sacred.jpg,nolink,25x25,Sacred);|&amp;ref(Nation/C_Gold.jpg,nolink,25x25,Gold);45&amp;ref(Nation/C_Resource.jpg,nolink,25x25,Resource);3&amp;ref(Nation/C_Command.jpg,nolink,25x25,Commander Point);1|&amp;ref(Nation/R_UW-Fort.jpg,nolink,25x25,Underwater Fortress);&amp;ref(Nation/R_Coast-Fort.jpg,nolink,25x25,Coastal Fortress);|&amp;ref(Spell/P_Holy.jpg,nolink,25x25,Temple Needed);|&amp;ref(Nation/Squad.jpg,nolink,25x25,Squad);1&amp;ref(Nation/LivingLead.jpg,nolink,25x25,Leadership);10|14&amp;ref(Nation/Amphibian.jpg,nolink,25x25,Amphibian);|
|~|&gt;|&gt;|&gt;|&gt;|&gt;|BGCOLOR(#F5F5F5):レベル1の聖職者。水陸両棲以外の特徴は乏しい|
</v>
      </c>
    </row>
    <row r="533" spans="1:36" x14ac:dyDescent="0.15">
      <c r="A533" t="str">
        <f t="shared" si="18"/>
        <v>-</v>
      </c>
      <c r="B533" t="s">
        <v>2908</v>
      </c>
      <c r="C533" t="s">
        <v>8480</v>
      </c>
      <c r="D533" t="s">
        <v>8461</v>
      </c>
      <c r="E533" t="s">
        <v>8460</v>
      </c>
      <c r="F533">
        <v>50</v>
      </c>
      <c r="G533">
        <v>2</v>
      </c>
      <c r="H533">
        <v>1</v>
      </c>
      <c r="I533" t="s">
        <v>8453</v>
      </c>
      <c r="L533" t="s">
        <v>8461</v>
      </c>
      <c r="N533" t="s">
        <v>8462</v>
      </c>
      <c r="O533" s="24">
        <v>2</v>
      </c>
      <c r="P533" s="20">
        <v>60</v>
      </c>
      <c r="Q533" s="21">
        <v>0</v>
      </c>
      <c r="R533" s="30">
        <v>0</v>
      </c>
      <c r="Z533" s="34">
        <v>16</v>
      </c>
      <c r="AD533" s="21" t="s">
        <v>8459</v>
      </c>
      <c r="AJ533" s="26" t="str">
        <f t="shared" si="17"/>
        <v xml:space="preserve">|BGCOLOR(#F5F5F5):Shambler Chief|指揮官|&amp;ref(Nation/C_Gold.jpg,nolink,25x25,Gold);50&amp;ref(Nation/C_Resource.jpg,nolink,25x25,Resource);2&amp;ref(Nation/C_Command.jpg,nolink,25x25,Commander Point);1|&amp;ref(Nation/R_UW-Fort.jpg,nolink,25x25,Underwater Fortress);||&amp;ref(Nation/Squad.jpg,nolink,25x25,Squad);2&amp;ref(Nation/LivingLead.jpg,nolink,25x25,Leadership);60|16&amp;ref(Nation/Amphibian.jpg,nolink,25x25,Amphibian);|
|~|&gt;|&gt;|&gt;|&gt;|&gt;|BGCOLOR(#F5F5F5):標準的な指揮官。大柄で丈夫だが装備は貧弱|
</v>
      </c>
    </row>
    <row r="534" spans="1:36" x14ac:dyDescent="0.15">
      <c r="A534" t="str">
        <f t="shared" si="18"/>
        <v>-</v>
      </c>
      <c r="B534" t="s">
        <v>2908</v>
      </c>
      <c r="C534" t="s">
        <v>8480</v>
      </c>
      <c r="D534" t="s">
        <v>8461</v>
      </c>
      <c r="E534" t="s">
        <v>8463</v>
      </c>
      <c r="F534">
        <v>80</v>
      </c>
      <c r="G534">
        <v>26</v>
      </c>
      <c r="H534">
        <v>1</v>
      </c>
      <c r="I534" t="s">
        <v>8453</v>
      </c>
      <c r="L534" t="s">
        <v>8461</v>
      </c>
      <c r="N534" t="s">
        <v>8464</v>
      </c>
      <c r="O534" s="24">
        <v>3</v>
      </c>
      <c r="P534" s="20">
        <v>80</v>
      </c>
      <c r="Q534" s="20">
        <v>0</v>
      </c>
      <c r="R534" s="30">
        <v>0</v>
      </c>
      <c r="Z534" s="34">
        <v>12</v>
      </c>
      <c r="AD534" s="20" t="s">
        <v>8459</v>
      </c>
      <c r="AJ534" s="26" t="str">
        <f t="shared" si="17"/>
        <v xml:space="preserve">|BGCOLOR(#F5F5F5):Coral Commander|指揮官|&amp;ref(Nation/C_Gold.jpg,nolink,25x25,Gold);80&amp;ref(Nation/C_Resource.jpg,nolink,25x25,Resource);26&amp;ref(Nation/C_Command.jpg,nolink,25x25,Commander Point);1|&amp;ref(Nation/R_UW-Fort.jpg,nolink,25x25,Underwater Fortress);||&amp;ref(Nation/Squad.jpg,nolink,25x25,Squad);3&amp;ref(Nation/LivingLead.jpg,nolink,25x25,Leadership);80|12&amp;ref(Nation/Amphibian.jpg,nolink,25x25,Amphibian);|
|~|&gt;|&gt;|&gt;|&gt;|&gt;|BGCOLOR(#F5F5F5):上位指揮官。真っ当な防具を持ち頑丈|
</v>
      </c>
    </row>
    <row r="535" spans="1:36" x14ac:dyDescent="0.15">
      <c r="A535" t="str">
        <f t="shared" si="18"/>
        <v>-</v>
      </c>
      <c r="B535" t="s">
        <v>2908</v>
      </c>
      <c r="C535" t="s">
        <v>8480</v>
      </c>
      <c r="D535" t="s">
        <v>8461</v>
      </c>
      <c r="E535" t="s">
        <v>8465</v>
      </c>
      <c r="F535">
        <v>95</v>
      </c>
      <c r="G535">
        <v>5</v>
      </c>
      <c r="H535">
        <v>2</v>
      </c>
      <c r="I535" t="s">
        <v>8453</v>
      </c>
      <c r="K535" t="s">
        <v>8456</v>
      </c>
      <c r="L535" t="s">
        <v>8455</v>
      </c>
      <c r="M535" t="s">
        <v>8457</v>
      </c>
      <c r="N535" t="s">
        <v>8466</v>
      </c>
      <c r="O535" s="24">
        <v>2</v>
      </c>
      <c r="P535" s="20">
        <v>40</v>
      </c>
      <c r="Q535" s="20">
        <v>0</v>
      </c>
      <c r="R535" s="30">
        <v>0</v>
      </c>
      <c r="Z535" s="34">
        <v>16</v>
      </c>
      <c r="AD535" s="20" t="s">
        <v>8467</v>
      </c>
      <c r="AJ535" s="26" t="str">
        <f t="shared" si="17"/>
        <v xml:space="preserve">|BGCOLOR(#F5F5F5):Mother of the Deep|聖職者&amp;ref(Nation/Sacred.jpg,nolink,25x25,Sacred);|&amp;ref(Nation/C_Gold.jpg,nolink,25x25,Gold);95&amp;ref(Nation/C_Resource.jpg,nolink,25x25,Resource);5&amp;ref(Nation/C_Command.jpg,nolink,25x25,Commander Point);2|&amp;ref(Nation/R_UW-Fort.jpg,nolink,25x25,Underwater Fortress);|&amp;ref(Spell/P_Holy.jpg,nolink,25x25,Temple Needed);|&amp;ref(Nation/Squad.jpg,nolink,25x25,Squad);2&amp;ref(Nation/LivingLead.jpg,nolink,25x25,Leadership);40|16&amp;ref(Nation/Amphibian.jpg,nolink,25x25,Amphibian);|
|~|&gt;|&gt;|&gt;|&gt;|&gt;|BGCOLOR(#F5F5F5):レベル2の聖職者。大柄な分は丈夫|
</v>
      </c>
    </row>
    <row r="536" spans="1:36" x14ac:dyDescent="0.15">
      <c r="A536" t="str">
        <f t="shared" si="18"/>
        <v>-</v>
      </c>
      <c r="B536" t="s">
        <v>2908</v>
      </c>
      <c r="C536" t="s">
        <v>8480</v>
      </c>
      <c r="D536" t="s">
        <v>8461</v>
      </c>
      <c r="E536" t="s">
        <v>8468</v>
      </c>
      <c r="F536">
        <v>215</v>
      </c>
      <c r="G536">
        <v>4</v>
      </c>
      <c r="H536">
        <v>2</v>
      </c>
      <c r="I536" t="s">
        <v>8453</v>
      </c>
      <c r="J536" t="s">
        <v>8456</v>
      </c>
      <c r="L536" t="s">
        <v>8469</v>
      </c>
      <c r="N536" t="s">
        <v>8470</v>
      </c>
      <c r="O536" s="24">
        <v>1</v>
      </c>
      <c r="P536" s="20" t="s">
        <v>8479</v>
      </c>
      <c r="Q536" s="21" t="s">
        <v>8471</v>
      </c>
      <c r="R536" s="30">
        <v>0</v>
      </c>
      <c r="Z536" s="34">
        <v>16</v>
      </c>
      <c r="AD536" s="20" t="s">
        <v>8459</v>
      </c>
      <c r="AI536" s="30">
        <v>10</v>
      </c>
      <c r="AJ536" s="26" t="str">
        <f t="shared" si="17"/>
        <v xml:space="preserve">|BGCOLOR(#F5F5F5):Mage of the Deep|魔術師|&amp;ref(Nation/C_Gold.jpg,nolink,25x25,Gold);215&amp;ref(Nation/C_Resource.jpg,nolink,25x25,Resource);4&amp;ref(Nation/C_Command.jpg,nolink,25x25,Commander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Leadership);20+|16&amp;ref(Nation/Amphibian.jpg,nolink,25x25,Amphibian);&amp;ref(Nation/Gift-of-Water-Breathing.jpg,nolink,25x25,Gift of Water Breathing (10 size points));|
|~|&gt;|&gt;|&gt;|&gt;|&gt;|BGCOLOR(#F5F5F5):水などの魔法技能を持つ。雇用条件のわりに最大魔力は高い|
</v>
      </c>
    </row>
    <row r="537" spans="1:36" x14ac:dyDescent="0.15">
      <c r="A537" t="str">
        <f t="shared" si="18"/>
        <v>-</v>
      </c>
      <c r="B537" t="s">
        <v>2908</v>
      </c>
      <c r="C537" t="s">
        <v>8480</v>
      </c>
      <c r="D537" t="s">
        <v>8461</v>
      </c>
      <c r="E537" t="s">
        <v>8472</v>
      </c>
      <c r="F537">
        <v>325</v>
      </c>
      <c r="G537">
        <v>1</v>
      </c>
      <c r="H537">
        <v>4</v>
      </c>
      <c r="I537" t="s">
        <v>8401</v>
      </c>
      <c r="K537" t="s">
        <v>8456</v>
      </c>
      <c r="L537" t="s">
        <v>8455</v>
      </c>
      <c r="M537" t="s">
        <v>8457</v>
      </c>
      <c r="N537" t="s">
        <v>8473</v>
      </c>
      <c r="O537" s="24">
        <v>5</v>
      </c>
      <c r="P537" s="20">
        <v>160</v>
      </c>
      <c r="Q537" s="20">
        <v>0</v>
      </c>
      <c r="R537" s="30">
        <v>0</v>
      </c>
      <c r="Z537" s="34">
        <v>20</v>
      </c>
      <c r="AD537" s="20" t="s">
        <v>8467</v>
      </c>
      <c r="AJ537" s="26" t="str">
        <f t="shared" si="17"/>
        <v xml:space="preserve">|BGCOLOR(#F5F5F5):Basalt Queen|聖職者&amp;ref(Nation/Sacred.jpg,nolink,25x25,Sacred);|&amp;ref(Nation/C_Gold.jpg,nolink,25x25,Gold);325&amp;ref(Nation/C_Resource.jpg,nolink,25x25,Resource);1&amp;ref(Nation/C_Command.jpg,nolink,25x25,Commander Point);4|&amp;ref(Nation/R_Capital.jpg,nolink,25x25,National Capital);|&amp;ref(Spell/P_Holy.jpg,nolink,25x25,Temple Needed);|&amp;ref(Nation/Squad.jpg,nolink,25x25,Squad);5&amp;ref(Nation/LivingLead.jpg,nolink,25x25,Leadership);160|20&amp;ref(Nation/Amphibian.jpg,nolink,25x25,Amphibian);|
|~|&gt;|&gt;|&gt;|&gt;|&gt;|BGCOLOR(#F5F5F5):レベル3の聖職者。最上位指揮官も兼任する|
</v>
      </c>
    </row>
    <row r="538" spans="1:36" x14ac:dyDescent="0.15">
      <c r="A538" t="str">
        <f t="shared" si="18"/>
        <v>EA Atlantis 指揮官 E</v>
      </c>
      <c r="B538" t="s">
        <v>2908</v>
      </c>
      <c r="C538" t="s">
        <v>8480</v>
      </c>
      <c r="D538" t="s">
        <v>8461</v>
      </c>
      <c r="E538" t="s">
        <v>8474</v>
      </c>
      <c r="F538">
        <v>445</v>
      </c>
      <c r="G538">
        <v>1</v>
      </c>
      <c r="H538">
        <v>4</v>
      </c>
      <c r="I538" t="s">
        <v>8401</v>
      </c>
      <c r="J538" t="s">
        <v>8456</v>
      </c>
      <c r="K538" t="s">
        <v>8475</v>
      </c>
      <c r="L538" t="s">
        <v>8469</v>
      </c>
      <c r="M538" t="s">
        <v>8457</v>
      </c>
      <c r="N538" t="s">
        <v>8476</v>
      </c>
      <c r="O538" s="24">
        <v>1</v>
      </c>
      <c r="P538" s="20" t="s">
        <v>8477</v>
      </c>
      <c r="Q538" s="20" t="s">
        <v>8478</v>
      </c>
      <c r="R538" s="30">
        <v>0</v>
      </c>
      <c r="Z538" s="34">
        <v>20</v>
      </c>
      <c r="AD538" s="20" t="s">
        <v>8459</v>
      </c>
      <c r="AJ538" s="26" t="str">
        <f t="shared" si="17"/>
        <v xml:space="preserve">|BGCOLOR(#F5F5F5):Basalt King|魔術師&amp;ref(Nation/Sacred.jpg,nolink,25x25,Sacred);|&amp;ref(Nation/C_Gold.jpg,nolink,25x25,Gold);445&amp;ref(Nation/C_Resource.jpg,nolink,25x25,Resource);1&amp;ref(Nation/C_Command.jpg,nolink,25x25,Commander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Needed);|&amp;ref(Nation/Squad.jpg,nolink,25x25,Squad);1&amp;ref(Nation/LivingLead.jpg,nolink,25x25,Leadership);15+&amp;ref(Nation/MagicLead.jpg,nolink,25x25,Magic Leadership);35+|20&amp;ref(Nation/Amphibian.jpg,nolink,25x25,Amphibian);|
|~|&gt;|&gt;|&gt;|&gt;|&gt;|BGCOLOR(#F5F5F5):地、水、火の魔法技能を持つ。資源も少量生産|
</v>
      </c>
    </row>
    <row r="539" spans="1:36" x14ac:dyDescent="0.15">
      <c r="A539" t="str">
        <f t="shared" si="18"/>
        <v>EA Atlantis 兵士 S</v>
      </c>
      <c r="B539" t="s">
        <v>2908</v>
      </c>
      <c r="C539" t="s">
        <v>8480</v>
      </c>
      <c r="D539" t="s">
        <v>8502</v>
      </c>
      <c r="E539" t="s">
        <v>8481</v>
      </c>
      <c r="F539">
        <v>10</v>
      </c>
      <c r="G539">
        <v>10</v>
      </c>
      <c r="H539">
        <v>9</v>
      </c>
      <c r="I539" t="s">
        <v>8454</v>
      </c>
      <c r="L539" t="s">
        <v>8482</v>
      </c>
      <c r="N539" t="s">
        <v>8483</v>
      </c>
      <c r="P539" s="20">
        <v>1</v>
      </c>
      <c r="Z539" s="34">
        <v>10</v>
      </c>
      <c r="AD539" s="20" t="s">
        <v>8451</v>
      </c>
      <c r="AJ539" s="26" t="str">
        <f t="shared" si="17"/>
        <v xml:space="preserve">|BGCOLOR(#F5F5F5):Reef Dweller|歩兵|&amp;ref(Nation/C_Gold.jpg,nolink,25x25,Gold);10&amp;ref(Nation/C_Resource.jpg,nolink,25x25,Resource);10&amp;ref(Nation/C_Recruitment.jpg,nolink,25x25,Recruitment Point);9|&amp;ref(Nation/R_UW-Fort.jpg,nolink,25x25,Underwater Fortress);&amp;ref(Nation/R_Coast-Fort.jpg,nolink,25x25,Coastal Fortress);||&amp;ref(Nation/LivingLead.jpg,nolink,25x25,Living);|10&amp;ref(Nation/Amphibian.jpg,nolink,25x25,Amphibian);|
|~|&gt;|&gt;|&gt;|&gt;|&gt;|BGCOLOR(#F5F5F5):珊瑚の槍と盾を持つ歩兵。珊瑚の武具は毒を持つ|
</v>
      </c>
    </row>
    <row r="540" spans="1:36" x14ac:dyDescent="0.15">
      <c r="A540" t="str">
        <f t="shared" si="18"/>
        <v>-</v>
      </c>
      <c r="B540" t="s">
        <v>2908</v>
      </c>
      <c r="C540" t="s">
        <v>8480</v>
      </c>
      <c r="D540" t="s">
        <v>8502</v>
      </c>
      <c r="E540" t="s">
        <v>8484</v>
      </c>
      <c r="F540">
        <v>10</v>
      </c>
      <c r="G540">
        <v>4</v>
      </c>
      <c r="H540">
        <v>9</v>
      </c>
      <c r="I540" t="s">
        <v>8453</v>
      </c>
      <c r="L540" t="s">
        <v>8482</v>
      </c>
      <c r="N540" t="s">
        <v>8485</v>
      </c>
      <c r="P540" s="20">
        <v>1</v>
      </c>
      <c r="Z540" s="34">
        <v>10</v>
      </c>
      <c r="AD540" s="20" t="s">
        <v>8459</v>
      </c>
      <c r="AJ540" s="26" t="str">
        <f t="shared" si="17"/>
        <v xml:space="preserve">|BGCOLOR(#F5F5F5):Atlantian Spearman|歩兵|&amp;ref(Nation/C_Gold.jpg,nolink,25x25,Gold);10&amp;ref(Nation/C_Resource.jpg,nolink,25x25,Resource);4&amp;ref(Nation/C_Recruitment.jpg,nolink,25x25,Recruitment Point);9|&amp;ref(Nation/R_UW-Fort.jpg,nolink,25x25,Underwater Fortress);||&amp;ref(Nation/LivingLead.jpg,nolink,25x25,Living);|10&amp;ref(Nation/Amphibian.jpg,nolink,25x25,Amphibian);|
|~|&gt;|&gt;|&gt;|&gt;|&gt;|BGCOLOR(#F5F5F5):槍を持つ軽歩兵。Atlantianは丈夫だがやや鈍重|
</v>
      </c>
    </row>
    <row r="541" spans="1:36" x14ac:dyDescent="0.15">
      <c r="A541" t="str">
        <f t="shared" si="18"/>
        <v>-</v>
      </c>
      <c r="B541" t="s">
        <v>2908</v>
      </c>
      <c r="C541" t="s">
        <v>8480</v>
      </c>
      <c r="D541" t="s">
        <v>8502</v>
      </c>
      <c r="E541" t="s">
        <v>8486</v>
      </c>
      <c r="F541">
        <v>20</v>
      </c>
      <c r="G541">
        <v>1</v>
      </c>
      <c r="H541">
        <v>25</v>
      </c>
      <c r="I541" t="s">
        <v>8453</v>
      </c>
      <c r="L541" t="s">
        <v>8482</v>
      </c>
      <c r="N541" t="s">
        <v>8487</v>
      </c>
      <c r="P541" s="20">
        <v>1</v>
      </c>
      <c r="Z541" s="34">
        <v>14</v>
      </c>
      <c r="AD541" s="20" t="s">
        <v>8467</v>
      </c>
      <c r="AJ541" s="26" t="str">
        <f t="shared" si="17"/>
        <v xml:space="preserve">|BGCOLOR(#F5F5F5):Shambler|歩兵|&amp;ref(Nation/C_Gold.jpg,nolink,25x25,Gold);20&amp;ref(Nation/C_Resource.jpg,nolink,25x25,Resource);1&amp;ref(Nation/C_Recruitment.jpg,nolink,25x25,Recruitment Point);25|&amp;ref(Nation/R_UW-Fort.jpg,nolink,25x25,Underwater Fortress);||&amp;ref(Nation/LivingLead.jpg,nolink,25x25,Living);|14&amp;ref(Nation/Amphibian.jpg,nolink,25x25,Amphibian);|
|~|&gt;|&gt;|&gt;|&gt;|&gt;|BGCOLOR(#F5F5F5):爪の二連撃で戦う軽歩兵。Shamblerは大型で力も強い|
</v>
      </c>
    </row>
    <row r="542" spans="1:36" x14ac:dyDescent="0.15">
      <c r="A542" t="str">
        <f t="shared" si="18"/>
        <v>-</v>
      </c>
      <c r="B542" t="s">
        <v>2908</v>
      </c>
      <c r="C542" t="s">
        <v>8480</v>
      </c>
      <c r="D542" t="s">
        <v>8502</v>
      </c>
      <c r="E542" t="s">
        <v>8488</v>
      </c>
      <c r="F542">
        <v>25</v>
      </c>
      <c r="G542">
        <v>7</v>
      </c>
      <c r="H542">
        <v>30</v>
      </c>
      <c r="I542" t="s">
        <v>8453</v>
      </c>
      <c r="L542" t="s">
        <v>8482</v>
      </c>
      <c r="N542" t="s">
        <v>8489</v>
      </c>
      <c r="P542" s="20">
        <v>1</v>
      </c>
      <c r="Z542" s="34">
        <v>12</v>
      </c>
      <c r="AD542" s="20" t="s">
        <v>8467</v>
      </c>
      <c r="AJ542" s="26" t="str">
        <f t="shared" si="17"/>
        <v xml:space="preserve">|BGCOLOR(#F5F5F5):War Shambler|歩兵|&amp;ref(Nation/C_Gold.jpg,nolink,25x25,Gold);25&amp;ref(Nation/C_Resource.jpg,nolink,25x25,Resource);7&amp;ref(Nation/C_Recruitment.jpg,nolink,25x25,Recruitment Point);30|&amp;ref(Nation/R_UW-Fort.jpg,nolink,25x25,Underwater Fortress);||&amp;ref(Nation/LivingLead.jpg,nolink,25x25,Living);|12&amp;ref(Nation/Amphibian.jpg,nolink,25x25,Amphibian);|
|~|&gt;|&gt;|&gt;|&gt;|&gt;|BGCOLOR(#F5F5F5):槍と盾を持つ歩兵。力が強いため武器が弱くとも強烈|
</v>
      </c>
    </row>
    <row r="543" spans="1:36" x14ac:dyDescent="0.15">
      <c r="A543" t="str">
        <f t="shared" si="18"/>
        <v>-</v>
      </c>
      <c r="B543" t="s">
        <v>2908</v>
      </c>
      <c r="C543" t="s">
        <v>8480</v>
      </c>
      <c r="D543" t="s">
        <v>8502</v>
      </c>
      <c r="E543" t="s">
        <v>8490</v>
      </c>
      <c r="F543">
        <v>30</v>
      </c>
      <c r="G543">
        <v>26</v>
      </c>
      <c r="H543">
        <v>39</v>
      </c>
      <c r="I543" t="s">
        <v>8453</v>
      </c>
      <c r="L543" t="s">
        <v>8482</v>
      </c>
      <c r="N543" t="s">
        <v>8491</v>
      </c>
      <c r="P543" s="20">
        <v>1</v>
      </c>
      <c r="Z543" s="34">
        <v>10</v>
      </c>
      <c r="AD543" s="20" t="s">
        <v>8459</v>
      </c>
      <c r="AJ543" s="26" t="str">
        <f t="shared" si="17"/>
        <v xml:space="preserve">|BGCOLOR(#F5F5F5):Coral Guard|歩兵|&amp;ref(Nation/C_Gold.jpg,nolink,25x25,Gold);30&amp;ref(Nation/C_Resource.jpg,nolink,25x25,Resource);26&amp;ref(Nation/C_Recruitment.jpg,nolink,25x25,Recruitment Point);39|&amp;ref(Nation/R_UW-Fort.jpg,nolink,25x25,Underwater Fortress);||&amp;ref(Nation/LivingLead.jpg,nolink,25x25,Living);|10&amp;ref(Nation/Amphibian.jpg,nolink,25x25,Amphibian);|
|~|&gt;|&gt;|&gt;|&gt;|&gt;|BGCOLOR(#F5F5F5):珊瑚の薙刀と盾を持つ重歩兵。両手武器を片手で振るう|
</v>
      </c>
    </row>
    <row r="544" spans="1:36" x14ac:dyDescent="0.15">
      <c r="A544" t="str">
        <f t="shared" si="18"/>
        <v>-</v>
      </c>
      <c r="B544" t="s">
        <v>2908</v>
      </c>
      <c r="C544" t="s">
        <v>8480</v>
      </c>
      <c r="D544" t="s">
        <v>8502</v>
      </c>
      <c r="E544" t="s">
        <v>8492</v>
      </c>
      <c r="F544">
        <v>10</v>
      </c>
      <c r="G544">
        <v>1</v>
      </c>
      <c r="H544">
        <v>9</v>
      </c>
      <c r="I544" t="s">
        <v>8453</v>
      </c>
      <c r="L544" t="s">
        <v>8482</v>
      </c>
      <c r="N544" t="s">
        <v>8493</v>
      </c>
      <c r="P544" s="20">
        <v>1</v>
      </c>
      <c r="Z544" s="34">
        <v>12</v>
      </c>
      <c r="AD544" s="20" t="s">
        <v>8459</v>
      </c>
      <c r="AJ544" s="26" t="str">
        <f t="shared" si="17"/>
        <v xml:space="preserve">|BGCOLOR(#F5F5F5):Deep One|歩兵|&amp;ref(Nation/C_Gold.jpg,nolink,25x25,Gold);10&amp;ref(Nation/C_Resource.jpg,nolink,25x25,Resource);1&amp;ref(Nation/C_Recruitment.jpg,nolink,25x25,Recruitment Point);9|&amp;ref(Nation/R_UW-Fort.jpg,nolink,25x25,Underwater Fortress);||&amp;ref(Nation/LivingLead.jpg,nolink,25x25,Living);|12&amp;ref(Nation/Amphibian.jpg,nolink,25x25,Amphibian);|
|~|&gt;|&gt;|&gt;|&gt;|&gt;|BGCOLOR(#F5F5F5):爪と顎で戦う軽歩兵。Deep Oneは完全な暗視能力を備える|
</v>
      </c>
    </row>
    <row r="545" spans="1:36" x14ac:dyDescent="0.15">
      <c r="A545" t="str">
        <f t="shared" si="18"/>
        <v>-</v>
      </c>
      <c r="B545" t="s">
        <v>2908</v>
      </c>
      <c r="C545" t="s">
        <v>8480</v>
      </c>
      <c r="D545" t="s">
        <v>8502</v>
      </c>
      <c r="E545" t="s">
        <v>8494</v>
      </c>
      <c r="F545">
        <v>10</v>
      </c>
      <c r="G545">
        <v>7</v>
      </c>
      <c r="H545">
        <v>9</v>
      </c>
      <c r="I545" t="s">
        <v>8453</v>
      </c>
      <c r="L545" t="s">
        <v>8482</v>
      </c>
      <c r="N545" t="s">
        <v>8495</v>
      </c>
      <c r="P545" s="20">
        <v>1</v>
      </c>
      <c r="Z545" s="34">
        <v>12</v>
      </c>
      <c r="AD545" s="20" t="s">
        <v>8467</v>
      </c>
      <c r="AJ545" s="26" t="str">
        <f t="shared" si="17"/>
        <v xml:space="preserve">|BGCOLOR(#F5F5F5):Deep One Spearman|歩兵|&amp;ref(Nation/C_Gold.jpg,nolink,25x25,Gold);10&amp;ref(Nation/C_Resource.jpg,nolink,25x25,Resource);7&amp;ref(Nation/C_Recruitment.jpg,nolink,25x25,Recruitment Point);9|&amp;ref(Nation/R_UW-Fort.jpg,nolink,25x25,Underwater Fortress);||&amp;ref(Nation/LivingLead.jpg,nolink,25x25,Living);|12&amp;ref(Nation/Amphibian.jpg,nolink,25x25,Amphibian);|
|~|&gt;|&gt;|&gt;|&gt;|&gt;|BGCOLOR(#F5F5F5):魔法の槍を持つ軽歩兵。霊体に強いが魔法抵抗は乏しい|
</v>
      </c>
    </row>
    <row r="546" spans="1:36" x14ac:dyDescent="0.15">
      <c r="A546" t="str">
        <f t="shared" si="18"/>
        <v>-</v>
      </c>
      <c r="B546" t="s">
        <v>2908</v>
      </c>
      <c r="C546" t="s">
        <v>8480</v>
      </c>
      <c r="D546" t="s">
        <v>8502</v>
      </c>
      <c r="E546" t="s">
        <v>8496</v>
      </c>
      <c r="F546">
        <v>20</v>
      </c>
      <c r="G546">
        <v>1</v>
      </c>
      <c r="H546">
        <v>25</v>
      </c>
      <c r="I546" t="s">
        <v>8453</v>
      </c>
      <c r="L546" t="s">
        <v>8482</v>
      </c>
      <c r="N546" t="s">
        <v>8497</v>
      </c>
      <c r="P546" s="20">
        <v>1</v>
      </c>
      <c r="Z546" s="34">
        <v>14</v>
      </c>
      <c r="AD546" s="20" t="s">
        <v>8467</v>
      </c>
      <c r="AJ546" s="26" t="str">
        <f t="shared" si="17"/>
        <v xml:space="preserve">|BGCOLOR(#F5F5F5):Shambler of the Deep|歩兵|&amp;ref(Nation/C_Gold.jpg,nolink,25x25,Gold);20&amp;ref(Nation/C_Resource.jpg,nolink,25x25,Resource);1&amp;ref(Nation/C_Recruitment.jpg,nolink,25x25,Recruitment Point);25|&amp;ref(Nation/R_UW-Fort.jpg,nolink,25x25,Underwater Fortress);||&amp;ref(Nation/LivingLead.jpg,nolink,25x25,Living);|14&amp;ref(Nation/Amphibian.jpg,nolink,25x25,Amphibian);|
|~|&gt;|&gt;|&gt;|&gt;|&gt;|BGCOLOR(#F5F5F5):爪の二連撃と顎で戦う軽歩兵。大柄ながら手数で補っている|
</v>
      </c>
    </row>
    <row r="547" spans="1:36" x14ac:dyDescent="0.15">
      <c r="A547" t="str">
        <f t="shared" si="18"/>
        <v>-</v>
      </c>
      <c r="B547" t="s">
        <v>2908</v>
      </c>
      <c r="C547" t="s">
        <v>8480</v>
      </c>
      <c r="D547" t="s">
        <v>8502</v>
      </c>
      <c r="E547" t="s">
        <v>8498</v>
      </c>
      <c r="F547">
        <v>25</v>
      </c>
      <c r="G547">
        <v>11</v>
      </c>
      <c r="H547">
        <v>30</v>
      </c>
      <c r="I547" t="s">
        <v>8453</v>
      </c>
      <c r="L547" t="s">
        <v>8482</v>
      </c>
      <c r="N547" t="s">
        <v>8499</v>
      </c>
      <c r="P547" s="20">
        <v>1</v>
      </c>
      <c r="Z547" s="34">
        <v>14</v>
      </c>
      <c r="AD547" s="20" t="s">
        <v>8459</v>
      </c>
      <c r="AJ547" s="26" t="str">
        <f t="shared" si="17"/>
        <v xml:space="preserve">|BGCOLOR(#F5F5F5):Warrior of the Deep|歩兵|&amp;ref(Nation/C_Gold.jpg,nolink,25x25,Gold);25&amp;ref(Nation/C_Resource.jpg,nolink,25x25,Resource);11&amp;ref(Nation/C_Recruitment.jpg,nolink,25x25,Recruitment Point);30|&amp;ref(Nation/R_UW-Fort.jpg,nolink,25x25,Underwater Fortress);||&amp;ref(Nation/LivingLead.jpg,nolink,25x25,Living);|14&amp;ref(Nation/Amphibian.jpg,nolink,25x25,Amphibian);|
|~|&gt;|&gt;|&gt;|&gt;|&gt;|BGCOLOR(#F5F5F5):魔法の槍と盾を持つ軽歩兵。手数は減るが一撃の重さは光る|
</v>
      </c>
    </row>
    <row r="548" spans="1:36" x14ac:dyDescent="0.15">
      <c r="A548" t="str">
        <f t="shared" si="18"/>
        <v>EA Atlantis 兵士 E</v>
      </c>
      <c r="B548" t="s">
        <v>2908</v>
      </c>
      <c r="C548" t="s">
        <v>8480</v>
      </c>
      <c r="D548" t="s">
        <v>8502</v>
      </c>
      <c r="E548" t="s">
        <v>8500</v>
      </c>
      <c r="F548">
        <v>35</v>
      </c>
      <c r="G548">
        <v>56</v>
      </c>
      <c r="H548">
        <v>35</v>
      </c>
      <c r="I548" t="s">
        <v>8401</v>
      </c>
      <c r="K548" t="s">
        <v>8475</v>
      </c>
      <c r="L548" t="s">
        <v>8482</v>
      </c>
      <c r="M548" t="s">
        <v>8457</v>
      </c>
      <c r="N548" t="s">
        <v>8501</v>
      </c>
      <c r="P548" s="20">
        <v>1</v>
      </c>
      <c r="Z548" s="34">
        <v>8</v>
      </c>
      <c r="AD548" s="20" t="s">
        <v>8459</v>
      </c>
      <c r="AJ548" s="26" t="str">
        <f t="shared" si="17"/>
        <v xml:space="preserve">|BGCOLOR(#F5F5F5):Living Pillar|歩兵&amp;ref(Nation/Sacred.jpg,nolink,25x25,Sacred);|&amp;ref(Nation/C_Gold.jpg,nolink,25x25,Gold);35&amp;ref(Nation/C_Resource.jpg,nolink,25x25,Resource);56&amp;ref(Nation/C_Recruitment.jpg,nolink,25x25,Recruitment Point);35|&amp;ref(Nation/R_Capital.jpg,nolink,25x25,National Capital);|&amp;ref(Spell/P_Holy.jpg,nolink,25x25,Temple Needed);|&amp;ref(Nation/LivingLead.jpg,nolink,25x25,Living);|8&amp;ref(Nation/Amphibian.jpg,nolink,25x25,Amphibian);|
|~|&gt;|&gt;|&gt;|&gt;|&gt;|BGCOLOR(#F5F5F5):魔法の槍と盾を持つ重歩兵。極めて硬い鎧だが恐ろしく鈍重|
</v>
      </c>
    </row>
    <row r="549" spans="1:36" x14ac:dyDescent="0.15">
      <c r="A549" t="str">
        <f t="shared" si="18"/>
        <v>EA R'lyeh 指揮官 S</v>
      </c>
      <c r="B549" t="s">
        <v>2908</v>
      </c>
      <c r="C549" t="s">
        <v>8557</v>
      </c>
      <c r="D549" t="s">
        <v>8461</v>
      </c>
      <c r="E549" t="s">
        <v>8533</v>
      </c>
      <c r="F549">
        <v>25</v>
      </c>
      <c r="G549">
        <v>1</v>
      </c>
      <c r="H549">
        <v>1</v>
      </c>
      <c r="I549" t="s">
        <v>8453</v>
      </c>
      <c r="L549" t="s">
        <v>8449</v>
      </c>
      <c r="N549" t="s">
        <v>8534</v>
      </c>
      <c r="O549" s="24">
        <v>0</v>
      </c>
      <c r="P549" s="20">
        <v>0</v>
      </c>
      <c r="Q549" s="21">
        <v>0</v>
      </c>
      <c r="R549" s="30">
        <v>0</v>
      </c>
      <c r="Z549" s="34">
        <v>14</v>
      </c>
      <c r="AA549" s="21">
        <v>50</v>
      </c>
      <c r="AD549" s="20" t="s">
        <v>8459</v>
      </c>
      <c r="AJ549" s="26" t="str">
        <f t="shared" si="17"/>
        <v xml:space="preserve">|BGCOLOR(#F5F5F5):Scout|斥候|&amp;ref(Nation/C_Gold.jpg,nolink,25x25,Gold);25&amp;ref(Nation/C_Resource.jpg,nolink,25x25,Resource);1&amp;ref(Nation/C_Command.jpg,nolink,25x25,Commander Point);1|&amp;ref(Nation/R_UW-Fort.jpg,nolink,25x25,Underwater Fortress);|||14&amp;ref(Nation/Stealthy.jpg,nolink,25x25,Stealthy (50));&amp;ref(Nation/Amphibian.jpg,nolink,25x25,Amphibian);|
|~|&gt;|&gt;|&gt;|&gt;|&gt;|BGCOLOR(#F5F5F5):水陸両棲の斥候。海を通れる一方で森や山は苦手|
</v>
      </c>
    </row>
    <row r="550" spans="1:36" x14ac:dyDescent="0.15">
      <c r="A550" t="str">
        <f t="shared" si="18"/>
        <v>-</v>
      </c>
      <c r="B550" t="s">
        <v>2908</v>
      </c>
      <c r="C550" t="s">
        <v>8557</v>
      </c>
      <c r="D550" t="s">
        <v>8461</v>
      </c>
      <c r="E550" t="s">
        <v>8535</v>
      </c>
      <c r="F550">
        <v>80</v>
      </c>
      <c r="G550">
        <v>49</v>
      </c>
      <c r="H550">
        <v>1</v>
      </c>
      <c r="I550" t="s">
        <v>8453</v>
      </c>
      <c r="L550" t="s">
        <v>8461</v>
      </c>
      <c r="N550" t="s">
        <v>8536</v>
      </c>
      <c r="O550" s="24">
        <v>3</v>
      </c>
      <c r="P550" s="20">
        <v>80</v>
      </c>
      <c r="Q550" s="21">
        <v>0</v>
      </c>
      <c r="R550" s="30">
        <v>0</v>
      </c>
      <c r="T550" s="20">
        <v>1</v>
      </c>
      <c r="Z550" s="34">
        <v>10</v>
      </c>
      <c r="AD550" s="20" t="s">
        <v>8467</v>
      </c>
      <c r="AJ550" s="26" t="str">
        <f t="shared" si="17"/>
        <v xml:space="preserve">|BGCOLOR(#F5F5F5):Slave Prince|指揮官|&amp;ref(Nation/C_Gold.jpg,nolink,25x25,Gold);80&amp;ref(Nation/C_Resource.jpg,nolink,25x25,Resource);49&amp;ref(Nation/C_Command.jpg,nolink,25x25,Commander Point);1|&amp;ref(Nation/R_UW-Fort.jpg,nolink,25x25,Underwater Fortress);||&amp;ref(Nation/Squad.jpg,nolink,25x25,Squad);3&amp;ref(Nation/LivingLead.jpg,nolink,25x25,Leadership);80&amp;ref(Item/Taskmaster.jpg,nolink,25x25,Taskmaster (+1));|10&amp;ref(Nation/Amphibian.jpg,nolink,25x25,Amphibian);|
|~|&gt;|&gt;|&gt;|&gt;|&gt;|BGCOLOR(#F5F5F5):標準的な指揮官。奴隷兵士の管理が主な役目|
</v>
      </c>
    </row>
    <row r="551" spans="1:36" x14ac:dyDescent="0.15">
      <c r="A551" t="str">
        <f t="shared" si="18"/>
        <v>-</v>
      </c>
      <c r="B551" t="s">
        <v>2908</v>
      </c>
      <c r="C551" t="s">
        <v>8557</v>
      </c>
      <c r="D551" t="s">
        <v>8461</v>
      </c>
      <c r="E551" t="s">
        <v>8537</v>
      </c>
      <c r="F551">
        <v>45</v>
      </c>
      <c r="G551">
        <v>1</v>
      </c>
      <c r="H551">
        <v>1</v>
      </c>
      <c r="I551" t="s">
        <v>8453</v>
      </c>
      <c r="K551" t="s">
        <v>8456</v>
      </c>
      <c r="L551" t="s">
        <v>8455</v>
      </c>
      <c r="M551" t="s">
        <v>8457</v>
      </c>
      <c r="N551" t="s">
        <v>8538</v>
      </c>
      <c r="O551" s="24">
        <v>1</v>
      </c>
      <c r="P551" s="20">
        <v>10</v>
      </c>
      <c r="Q551" s="21">
        <v>0</v>
      </c>
      <c r="R551" s="30">
        <v>0</v>
      </c>
      <c r="Z551" s="34">
        <v>18</v>
      </c>
      <c r="AD551" s="20" t="s">
        <v>8467</v>
      </c>
      <c r="AJ551" s="26" t="str">
        <f t="shared" si="17"/>
        <v xml:space="preserve">|BGCOLOR(#F5F5F5):Slave Priest|聖職者&amp;ref(Nation/Sacred.jpg,nolink,25x25,Sacred);|&amp;ref(Nation/C_Gold.jpg,nolink,25x25,Gold);45&amp;ref(Nation/C_Resource.jpg,nolink,25x25,Resource);1&amp;ref(Nation/C_Command.jpg,nolink,25x25,Commander Point);1|&amp;ref(Nation/R_UW-Fort.jpg,nolink,25x25,Underwater Fortress);|&amp;ref(Spell/P_Holy.jpg,nolink,25x25,Temple Needed);|&amp;ref(Nation/Squad.jpg,nolink,25x25,Squad);1&amp;ref(Nation/LivingLead.jpg,nolink,25x25,Leadership);10|18&amp;ref(Nation/Amphibian.jpg,nolink,25x25,Amphibian);|
|~|&gt;|&gt;|&gt;|&gt;|&gt;|BGCOLOR(#F5F5F5):レベル1の聖職者。水陸両棲。奴隷扱いで維持費が安い|
</v>
      </c>
    </row>
    <row r="552" spans="1:36" x14ac:dyDescent="0.15">
      <c r="A552" t="str">
        <f t="shared" si="18"/>
        <v>-</v>
      </c>
      <c r="B552" t="s">
        <v>2908</v>
      </c>
      <c r="C552" t="s">
        <v>8557</v>
      </c>
      <c r="D552" t="s">
        <v>8461</v>
      </c>
      <c r="E552" t="s">
        <v>8539</v>
      </c>
      <c r="F552">
        <v>175</v>
      </c>
      <c r="G552">
        <v>1</v>
      </c>
      <c r="H552">
        <v>2</v>
      </c>
      <c r="I552" t="s">
        <v>8453</v>
      </c>
      <c r="J552" t="s">
        <v>8456</v>
      </c>
      <c r="L552" t="s">
        <v>8469</v>
      </c>
      <c r="N552" t="s">
        <v>8540</v>
      </c>
      <c r="O552" s="24">
        <v>1</v>
      </c>
      <c r="P552" s="20">
        <v>10</v>
      </c>
      <c r="Q552" s="21" t="s">
        <v>8547</v>
      </c>
      <c r="R552" s="30">
        <v>0</v>
      </c>
      <c r="Z552" s="34">
        <v>16</v>
      </c>
      <c r="AD552" s="20" t="s">
        <v>8459</v>
      </c>
      <c r="AJ552" s="26" t="str">
        <f t="shared" si="17"/>
        <v xml:space="preserve">|BGCOLOR(#F5F5F5):Slave Mage|魔術師|&amp;ref(Nation/C_Gold.jpg,nolink,25x25,Gold);175&amp;ref(Nation/C_Resource.jpg,nolink,25x25,Resource);1&amp;ref(Nation/C_Command.jpg,nolink,25x25,Commander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Leadership);25+|16&amp;ref(Nation/Amphibian.jpg,nolink,25x25,Amphibian);|
|~|&gt;|&gt;|&gt;|&gt;|&gt;|BGCOLOR(#F5F5F5):水、星などの魔法技能を持つ。陸にも自力で上がれる|
</v>
      </c>
    </row>
    <row r="553" spans="1:36" x14ac:dyDescent="0.15">
      <c r="A553" t="str">
        <f t="shared" si="18"/>
        <v>-</v>
      </c>
      <c r="B553" t="s">
        <v>2908</v>
      </c>
      <c r="C553" t="s">
        <v>8557</v>
      </c>
      <c r="D553" t="s">
        <v>8461</v>
      </c>
      <c r="E553" t="s">
        <v>8541</v>
      </c>
      <c r="F553">
        <v>300</v>
      </c>
      <c r="G553">
        <v>1</v>
      </c>
      <c r="H553">
        <v>2</v>
      </c>
      <c r="I553" t="s">
        <v>8453</v>
      </c>
      <c r="K553" t="s">
        <v>8456</v>
      </c>
      <c r="L553" t="s">
        <v>8455</v>
      </c>
      <c r="M553" t="s">
        <v>8457</v>
      </c>
      <c r="N553" t="s">
        <v>8542</v>
      </c>
      <c r="O553" s="24">
        <v>1</v>
      </c>
      <c r="P553" s="20">
        <v>10</v>
      </c>
      <c r="Q553" s="20">
        <v>90</v>
      </c>
      <c r="R553" s="30">
        <v>0</v>
      </c>
      <c r="Z553" s="34">
        <v>0</v>
      </c>
      <c r="AD553" s="20" t="s">
        <v>8543</v>
      </c>
      <c r="AJ553" s="26" t="str">
        <f t="shared" si="17"/>
        <v xml:space="preserve">|BGCOLOR(#F5F5F5):Grandmother|聖職者&amp;ref(Nation/Sacred.jpg,nolink,25x25,Sacred);|&amp;ref(Nation/C_Gold.jpg,nolink,25x25,Gold);300&amp;ref(Nation/C_Resource.jpg,nolink,25x25,Resource);1&amp;ref(Nation/C_Command.jpg,nolink,25x25,Commander Point);2|&amp;ref(Nation/R_UW-Fort.jpg,nolink,25x25,Underwater Fortress);|&amp;ref(Spell/P_Holy.jpg,nolink,25x25,Temple Needed);|&amp;ref(Nation/Squad.jpg,nolink,25x25,Squad);1&amp;ref(Nation/LivingLead.jpg,nolink,25x25,Leadership);10&amp;ref(Nation/MagicLead.jpg,nolink,25x25,Magic Leadership);90|0&amp;ref(Nation/Aquatic.jpg,nolink,25x25,Aquatic);|
|~|&gt;|&gt;|&gt;|&gt;|&gt;|BGCOLOR(#F5F5F5):レベル3の聖職者。星の魔法技能も持つが移動不能|
</v>
      </c>
    </row>
    <row r="554" spans="1:36" x14ac:dyDescent="0.15">
      <c r="A554" t="str">
        <f t="shared" si="18"/>
        <v>-</v>
      </c>
      <c r="B554" t="s">
        <v>2908</v>
      </c>
      <c r="C554" t="s">
        <v>8557</v>
      </c>
      <c r="D554" t="s">
        <v>8461</v>
      </c>
      <c r="E554" t="s">
        <v>8544</v>
      </c>
      <c r="F554">
        <v>215</v>
      </c>
      <c r="G554">
        <v>1</v>
      </c>
      <c r="H554">
        <v>2</v>
      </c>
      <c r="I554" t="s">
        <v>8453</v>
      </c>
      <c r="J554" t="s">
        <v>8456</v>
      </c>
      <c r="L554" t="s">
        <v>8469</v>
      </c>
      <c r="N554" t="s">
        <v>8545</v>
      </c>
      <c r="O554" s="24">
        <v>1</v>
      </c>
      <c r="P554" s="20">
        <v>10</v>
      </c>
      <c r="Q554" s="20" t="s">
        <v>8546</v>
      </c>
      <c r="R554" s="30" t="s">
        <v>8551</v>
      </c>
      <c r="T554" s="21">
        <v>2</v>
      </c>
      <c r="Z554" s="34">
        <v>14</v>
      </c>
      <c r="AD554" s="20" t="s">
        <v>8543</v>
      </c>
      <c r="AJ554" s="26" t="str">
        <f t="shared" si="17"/>
        <v xml:space="preserve">|BGCOLOR(#F5F5F5):Aboleth|魔術師|&amp;ref(Nation/C_Gold.jpg,nolink,25x25,Gold);215&amp;ref(Nation/C_Resource.jpg,nolink,25x25,Resource);1&amp;ref(Nation/C_Command.jpg,nolink,25x25,Commander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Leadership);150+&amp;ref(Nation/UndeadLead.jpg,nolink,25x25,Undead Leadership);0+&amp;ref(Item/Taskmaster.jpg,nolink,25x25,Taskmaster (+2));|14&amp;ref(Nation/Aquatic.jpg,nolink,25x25,Aquatic);|
|~|&gt;|&gt;|&gt;|&gt;|&gt;|BGCOLOR(#F5F5F5):水、星などの魔法技能を持つ。強大だが水棲|
</v>
      </c>
    </row>
    <row r="555" spans="1:36" x14ac:dyDescent="0.15">
      <c r="A555" t="str">
        <f t="shared" si="18"/>
        <v>-</v>
      </c>
      <c r="B555" t="s">
        <v>2908</v>
      </c>
      <c r="C555" t="s">
        <v>8557</v>
      </c>
      <c r="D555" t="s">
        <v>8461</v>
      </c>
      <c r="E555" t="s">
        <v>8548</v>
      </c>
      <c r="F555">
        <v>420</v>
      </c>
      <c r="G555">
        <v>1</v>
      </c>
      <c r="H555">
        <v>4</v>
      </c>
      <c r="I555" t="s">
        <v>8401</v>
      </c>
      <c r="J555" t="s">
        <v>8456</v>
      </c>
      <c r="L555" t="s">
        <v>8469</v>
      </c>
      <c r="N555" t="s">
        <v>8549</v>
      </c>
      <c r="O555" s="24">
        <v>2</v>
      </c>
      <c r="P555" s="20">
        <v>40</v>
      </c>
      <c r="Q555" s="20" t="s">
        <v>8550</v>
      </c>
      <c r="R555" s="30" t="s">
        <v>8551</v>
      </c>
      <c r="T555" s="21">
        <v>3</v>
      </c>
      <c r="Z555" s="34">
        <v>16</v>
      </c>
      <c r="AD555" s="20" t="s">
        <v>8552</v>
      </c>
      <c r="AJ555" s="26" t="str">
        <f t="shared" si="17"/>
        <v xml:space="preserve">|BGCOLOR(#F5F5F5):Mind Lord|魔術師|&amp;ref(Nation/C_Gold.jpg,nolink,25x25,Gold);420&amp;ref(Nation/C_Resource.jpg,nolink,25x25,Resource);1&amp;ref(Nation/C_Command.jpg,nolink,25x25,Commander Point);4|&amp;ref(Nation/R_Capital.jpg,nolink,25x25,National Capital);|&amp;ref(Spell/P_Research.jpg,nolink,25x25,Lab Needed);|&amp;ref(Nation/Squad.jpg,nolink,25x25,Squad);2&amp;ref(Nation/LivingLead.jpg,nolink,25x25,Leadership);40&amp;ref(Nation/MagicLead.jpg,nolink,25x25,Magic Leadership);165+&amp;ref(Nation/UndeadLead.jpg,nolink,25x25,Undead Leadership);0+&amp;ref(Item/Taskmaster.jpg,nolink,25x25,Taskmaster (+3));|16&amp;ref(Nation/Aquatic.jpg,nolink,25x25,Aquatic);|
|~|&gt;|&gt;|&gt;|&gt;|&gt;|BGCOLOR(#F5F5F5):水、星などの魔法技能を持つ。装備欄の少なさが欠点|
</v>
      </c>
    </row>
    <row r="556" spans="1:36" x14ac:dyDescent="0.15">
      <c r="A556" t="str">
        <f t="shared" si="18"/>
        <v>-</v>
      </c>
      <c r="B556" t="s">
        <v>2908</v>
      </c>
      <c r="C556" t="s">
        <v>8557</v>
      </c>
      <c r="D556" t="s">
        <v>8461</v>
      </c>
      <c r="E556" t="s">
        <v>8553</v>
      </c>
      <c r="F556">
        <v>265</v>
      </c>
      <c r="G556">
        <v>1</v>
      </c>
      <c r="H556">
        <v>2</v>
      </c>
      <c r="I556" t="s">
        <v>8401</v>
      </c>
      <c r="J556" t="s">
        <v>8456</v>
      </c>
      <c r="K556" t="s">
        <v>8475</v>
      </c>
      <c r="L556" t="s">
        <v>8455</v>
      </c>
      <c r="M556" t="s">
        <v>8457</v>
      </c>
      <c r="N556" t="s">
        <v>8554</v>
      </c>
      <c r="O556" s="24">
        <v>1</v>
      </c>
      <c r="P556" s="20">
        <v>10</v>
      </c>
      <c r="Q556" s="20" t="s">
        <v>8555</v>
      </c>
      <c r="R556" s="30" t="s">
        <v>8556</v>
      </c>
      <c r="T556" s="21">
        <v>2</v>
      </c>
      <c r="Z556" s="34">
        <v>14</v>
      </c>
      <c r="AD556" s="20" t="s">
        <v>8543</v>
      </c>
      <c r="AJ556" s="26" t="str">
        <f t="shared" si="17"/>
        <v xml:space="preserve">|BGCOLOR(#F5F5F5):Abodai|聖職者&amp;ref(Nation/Sacred.jpg,nolink,25x25,Sacred);|&amp;ref(Nation/C_Gold.jpg,nolink,25x25,Gold);265&amp;ref(Nation/C_Resource.jpg,nolink,25x25,Resource);1&amp;ref(Nation/C_Command.jpg,nolink,25x25,Commander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Leadership);145+&amp;ref(Nation/UndeadLead.jpg,nolink,25x25,Undead Leadership);30+&amp;ref(Item/Taskmaster.jpg,nolink,25x25,Taskmaster (+2));|14&amp;ref(Nation/Aquatic.jpg,nolink,25x25,Aquatic);|
|~|&gt;|&gt;|&gt;|&gt;|&gt;|BGCOLOR(#F5F5F5):レベル1の聖職者。星、水、死などの魔法も持つ|
</v>
      </c>
    </row>
    <row r="557" spans="1:36" x14ac:dyDescent="0.15">
      <c r="A557" t="str">
        <f t="shared" si="18"/>
        <v>-</v>
      </c>
      <c r="B557" t="s">
        <v>2908</v>
      </c>
      <c r="C557" t="s">
        <v>8557</v>
      </c>
      <c r="D557" t="s">
        <v>8461</v>
      </c>
      <c r="E557" t="s">
        <v>8576</v>
      </c>
      <c r="F557">
        <v>100</v>
      </c>
      <c r="G557">
        <v>1</v>
      </c>
      <c r="H557">
        <v>2</v>
      </c>
      <c r="I557" t="s">
        <v>8577</v>
      </c>
      <c r="K557" t="s">
        <v>8456</v>
      </c>
      <c r="L557" t="s">
        <v>8455</v>
      </c>
      <c r="M557" t="s">
        <v>8457</v>
      </c>
      <c r="N557" t="s">
        <v>8578</v>
      </c>
      <c r="O557" s="24">
        <v>1</v>
      </c>
      <c r="P557" s="20">
        <v>10</v>
      </c>
      <c r="Q557" s="20">
        <v>40</v>
      </c>
      <c r="R557" s="30">
        <v>0</v>
      </c>
      <c r="Z557" s="34">
        <v>0</v>
      </c>
      <c r="AD557" s="20" t="s">
        <v>8543</v>
      </c>
      <c r="AJ557" s="26" t="str">
        <f t="shared" si="17"/>
        <v xml:space="preserve">|BGCOLOR(#F5F5F5):Polypal Mother|聖職者&amp;ref(Nation/Sacred.jpg,nolink,25x25,Sacred);|&amp;ref(Nation/C_Gold.jpg,nolink,25x25,Gold);100&amp;ref(Nation/C_Resource.jpg,nolink,25x25,Resource);1&amp;ref(Nation/C_Command.jpg,nolink,25x25,Commander Point);2|&amp;ref(Nation/R_Foreign-Sea.jpg,nolink,25x25,Non-Fort Underwater);|&amp;ref(Spell/P_Holy.jpg,nolink,25x25,Temple Needed);|&amp;ref(Nation/Squad.jpg,nolink,25x25,Squad);1&amp;ref(Nation/LivingLead.jpg,nolink,25x25,Leadership);10&amp;ref(Nation/MagicLead.jpg,nolink,25x25,Magic Leadership);40|0&amp;ref(Nation/Aquatic.jpg,nolink,25x25,Aquatic);|
|~|&gt;|&gt;|&gt;|&gt;|&gt;|BGCOLOR(#F5F5F5):レベル2の聖職者。支配圏内だと多くの子を産むが移動不可|
</v>
      </c>
    </row>
    <row r="558" spans="1:36" x14ac:dyDescent="0.15">
      <c r="A558" t="str">
        <f t="shared" si="18"/>
        <v>EA R'lyeh 指揮官 E</v>
      </c>
      <c r="B558" t="s">
        <v>2908</v>
      </c>
      <c r="C558" t="s">
        <v>8557</v>
      </c>
      <c r="D558" t="s">
        <v>8461</v>
      </c>
      <c r="E558" t="s">
        <v>8579</v>
      </c>
      <c r="F558">
        <v>190</v>
      </c>
      <c r="G558">
        <v>1</v>
      </c>
      <c r="H558">
        <v>2</v>
      </c>
      <c r="I558" t="s">
        <v>8580</v>
      </c>
      <c r="J558" t="s">
        <v>8456</v>
      </c>
      <c r="K558" t="s">
        <v>8456</v>
      </c>
      <c r="L558" t="s">
        <v>8455</v>
      </c>
      <c r="M558" t="s">
        <v>8457</v>
      </c>
      <c r="N558" t="s">
        <v>8581</v>
      </c>
      <c r="O558" s="24">
        <v>1</v>
      </c>
      <c r="P558" s="20">
        <v>10</v>
      </c>
      <c r="Q558" s="20" t="s">
        <v>8471</v>
      </c>
      <c r="R558" s="30" t="s">
        <v>8551</v>
      </c>
      <c r="Z558" s="34">
        <v>16</v>
      </c>
      <c r="AD558" s="20" t="s">
        <v>8459</v>
      </c>
      <c r="AJ558" s="26" t="str">
        <f t="shared" si="17"/>
        <v xml:space="preserve">|BGCOLOR(#F5F5F5):Androdai|聖職者&amp;ref(Nation/Sacred.jpg,nolink,25x25,Sacred);|&amp;ref(Nation/C_Gold.jpg,nolink,25x25,Gold);190&amp;ref(Nation/C_Resource.jpg,nolink,25x25,Resource);1&amp;ref(Nation/C_Command.jpg,nolink,25x25,Commander Point);2|&amp;ref(Nation/R_Coast-Fort.jpg,nolink,25x25,Coastal Fortress);|&amp;ref(Spell/P_Research.jpg,nolink,25x25,Lab Needed);&amp;ref(Spell/P_Holy.jpg,nolink,25x25,Temple Needed);|&amp;ref(Nation/Squad.jpg,nolink,25x25,Squad);1&amp;ref(Nation/LivingLead.jpg,nolink,25x25,Leadership);10&amp;ref(Nation/MagicLead.jpg,nolink,25x25,Magic Leadership);20+&amp;ref(Nation/UndeadLead.jpg,nolink,25x25,Undead Leadership);0+|16&amp;ref(Nation/Amphibian.jpg,nolink,25x25,Amphibian);|
|~|&gt;|&gt;|&gt;|&gt;|&gt;|BGCOLOR(#F5F5F5):レベル1の聖職者。研究員やAbolethらの道具として活躍|
</v>
      </c>
    </row>
    <row r="559" spans="1:36" x14ac:dyDescent="0.15">
      <c r="A559" t="str">
        <f t="shared" si="18"/>
        <v>EA R'lyeh 兵士 S</v>
      </c>
      <c r="B559" t="s">
        <v>2908</v>
      </c>
      <c r="C559" t="s">
        <v>8557</v>
      </c>
      <c r="D559" t="s">
        <v>8502</v>
      </c>
      <c r="E559" t="s">
        <v>8558</v>
      </c>
      <c r="F559">
        <v>9</v>
      </c>
      <c r="G559">
        <v>1</v>
      </c>
      <c r="H559">
        <v>6</v>
      </c>
      <c r="I559" t="s">
        <v>8453</v>
      </c>
      <c r="L559" t="s">
        <v>8482</v>
      </c>
      <c r="N559" t="s">
        <v>8559</v>
      </c>
      <c r="P559" s="20">
        <v>1</v>
      </c>
      <c r="V559">
        <v>1</v>
      </c>
      <c r="Z559" s="34">
        <v>14</v>
      </c>
      <c r="AD559" s="20" t="s">
        <v>8552</v>
      </c>
      <c r="AJ559" s="26" t="str">
        <f t="shared" si="17"/>
        <v xml:space="preserve">|BGCOLOR(#F5F5F5):Slave Trooper|歩兵|&amp;ref(Nation/C_Gold.jpg,nolink,25x25,Gold);9&amp;ref(Nation/C_Resource.jpg,nolink,25x25,Resource);1&amp;ref(Nation/C_Recruitment.jpg,nolink,25x25,Recruitment Point);6|&amp;ref(Nation/R_UW-Fort.jpg,nolink,25x25,Underwater Fortress);||&amp;ref(Nation/LivingLead.jpg,nolink,25x25,Living);&amp;ref(Nation/Slave.jpg,nolink,25x25,Slave);|14&amp;ref(Nation/Aquatic.jpg,nolink,25x25,Aquatic);|
|~|&gt;|&gt;|&gt;|&gt;|&gt;|BGCOLOR(#F5F5F5):槍を持つ軽歩兵。戦闘技能は悪くないが士気は欠く|
</v>
      </c>
    </row>
    <row r="560" spans="1:36" x14ac:dyDescent="0.15">
      <c r="A560" t="str">
        <f t="shared" si="18"/>
        <v>-</v>
      </c>
      <c r="B560" t="s">
        <v>2908</v>
      </c>
      <c r="C560" t="s">
        <v>8557</v>
      </c>
      <c r="D560" t="s">
        <v>8502</v>
      </c>
      <c r="E560" t="s">
        <v>8560</v>
      </c>
      <c r="F560">
        <v>9</v>
      </c>
      <c r="G560">
        <v>11</v>
      </c>
      <c r="H560">
        <v>6</v>
      </c>
      <c r="I560" t="s">
        <v>8453</v>
      </c>
      <c r="L560" t="s">
        <v>8482</v>
      </c>
      <c r="N560" t="s">
        <v>8561</v>
      </c>
      <c r="P560" s="20">
        <v>1</v>
      </c>
      <c r="V560">
        <v>1</v>
      </c>
      <c r="Z560" s="34">
        <v>12</v>
      </c>
      <c r="AD560" s="20" t="s">
        <v>8543</v>
      </c>
      <c r="AJ560" s="26" t="str">
        <f t="shared" si="17"/>
        <v xml:space="preserve">|BGCOLOR(#F5F5F5):Slave Guardian|歩兵|&amp;ref(Nation/C_Gold.jpg,nolink,25x25,Gold);9&amp;ref(Nation/C_Resource.jpg,nolink,25x25,Resource);11&amp;ref(Nation/C_Recruitment.jpg,nolink,25x25,Recruitment Point);6|&amp;ref(Nation/R_UW-Fort.jpg,nolink,25x25,Underwater Fortress);||&amp;ref(Nation/LivingLead.jpg,nolink,25x25,Living);&amp;ref(Nation/Slave.jpg,nolink,25x25,Slave);|12&amp;ref(Nation/Aquatic.jpg,nolink,25x25,Aquatic);|
|~|&gt;|&gt;|&gt;|&gt;|&gt;|BGCOLOR(#F5F5F5):三叉矛を持つ歩兵。Tritonは水棲だが戦闘力は高め|
</v>
      </c>
    </row>
    <row r="561" spans="1:36" x14ac:dyDescent="0.15">
      <c r="A561" t="str">
        <f t="shared" si="18"/>
        <v>-</v>
      </c>
      <c r="B561" t="s">
        <v>2908</v>
      </c>
      <c r="C561" t="s">
        <v>8557</v>
      </c>
      <c r="D561" t="s">
        <v>8502</v>
      </c>
      <c r="E561" t="s">
        <v>8558</v>
      </c>
      <c r="F561">
        <v>9</v>
      </c>
      <c r="G561">
        <v>2</v>
      </c>
      <c r="H561">
        <v>6</v>
      </c>
      <c r="I561" t="s">
        <v>8453</v>
      </c>
      <c r="L561" t="s">
        <v>8482</v>
      </c>
      <c r="N561" t="s">
        <v>8562</v>
      </c>
      <c r="P561" s="20">
        <v>1</v>
      </c>
      <c r="V561">
        <v>1</v>
      </c>
      <c r="Z561" s="34">
        <v>16</v>
      </c>
      <c r="AD561" s="20" t="s">
        <v>8459</v>
      </c>
      <c r="AJ561" s="26" t="str">
        <f t="shared" si="17"/>
        <v xml:space="preserve">|BGCOLOR(#F5F5F5):Slave Trooper|歩兵|&amp;ref(Nation/C_Gold.jpg,nolink,25x25,Gold);9&amp;ref(Nation/C_Resource.jpg,nolink,25x25,Resource);2&amp;ref(Nation/C_Recruitment.jpg,nolink,25x25,Recruitment Point);6|&amp;ref(Nation/R_UW-Fort.jpg,nolink,25x25,Underwater Fortress);||&amp;ref(Nation/LivingLead.jpg,nolink,25x25,Living);&amp;ref(Nation/Slave.jpg,nolink,25x25,Slave);|16&amp;ref(Nation/Amphibian.jpg,nolink,25x25,Amphibian);|
|~|&gt;|&gt;|&gt;|&gt;|&gt;|BGCOLOR(#F5F5F5):網と槍を持つ軽歩兵。中型までの敵の足止めに使える|
</v>
      </c>
    </row>
    <row r="562" spans="1:36" x14ac:dyDescent="0.15">
      <c r="A562" t="str">
        <f t="shared" si="18"/>
        <v>-</v>
      </c>
      <c r="B562" t="s">
        <v>2908</v>
      </c>
      <c r="C562" t="s">
        <v>8557</v>
      </c>
      <c r="D562" t="s">
        <v>8502</v>
      </c>
      <c r="E562" t="s">
        <v>8560</v>
      </c>
      <c r="F562">
        <v>9</v>
      </c>
      <c r="G562">
        <v>10</v>
      </c>
      <c r="H562">
        <v>6</v>
      </c>
      <c r="I562" t="s">
        <v>8453</v>
      </c>
      <c r="L562" t="s">
        <v>8482</v>
      </c>
      <c r="N562" t="s">
        <v>8563</v>
      </c>
      <c r="P562" s="20">
        <v>1</v>
      </c>
      <c r="V562">
        <v>1</v>
      </c>
      <c r="Z562" s="34">
        <v>14</v>
      </c>
      <c r="AD562" s="20" t="s">
        <v>8459</v>
      </c>
      <c r="AJ562" s="26" t="str">
        <f t="shared" si="17"/>
        <v xml:space="preserve">|BGCOLOR(#F5F5F5):Slave Guardian|歩兵|&amp;ref(Nation/C_Gold.jpg,nolink,25x25,Gold);9&amp;ref(Nation/C_Resource.jpg,nolink,25x25,Resource);10&amp;ref(Nation/C_Recruitment.jpg,nolink,25x25,Recruitment Point);6|&amp;ref(Nation/R_UW-Fort.jpg,nolink,25x25,Underwater Fortress);||&amp;ref(Nation/LivingLead.jpg,nolink,25x25,Living);&amp;ref(Nation/Slave.jpg,nolink,25x25,Slave);|14&amp;ref(Nation/Amphibian.jpg,nolink,25x25,Amphibian);|
|~|&gt;|&gt;|&gt;|&gt;|&gt;|BGCOLOR(#F5F5F5):槍を持つ歩兵。Mermanは陸でも動けるが足は遅くなる|
</v>
      </c>
    </row>
    <row r="563" spans="1:36" x14ac:dyDescent="0.15">
      <c r="A563" t="str">
        <f t="shared" si="18"/>
        <v>-</v>
      </c>
      <c r="B563" t="s">
        <v>2908</v>
      </c>
      <c r="C563" t="s">
        <v>8557</v>
      </c>
      <c r="D563" t="s">
        <v>8502</v>
      </c>
      <c r="E563" t="s">
        <v>8558</v>
      </c>
      <c r="F563">
        <v>9</v>
      </c>
      <c r="G563">
        <v>2</v>
      </c>
      <c r="H563">
        <v>6</v>
      </c>
      <c r="I563" t="s">
        <v>8453</v>
      </c>
      <c r="L563" t="s">
        <v>8482</v>
      </c>
      <c r="N563" t="s">
        <v>8564</v>
      </c>
      <c r="P563" s="20">
        <v>1</v>
      </c>
      <c r="V563">
        <v>1</v>
      </c>
      <c r="Z563" s="34">
        <v>12</v>
      </c>
      <c r="AD563" s="20" t="s">
        <v>8459</v>
      </c>
      <c r="AJ563" s="26" t="str">
        <f t="shared" si="17"/>
        <v xml:space="preserve">|BGCOLOR(#F5F5F5):Slave Trooper|歩兵|&amp;ref(Nation/C_Gold.jpg,nolink,25x25,Gold);9&amp;ref(Nation/C_Resource.jpg,nolink,25x25,Resource);2&amp;ref(Nation/C_Recruitment.jpg,nolink,25x25,Recruitment Point);6|&amp;ref(Nation/R_UW-Fort.jpg,nolink,25x25,Underwater Fortress);||&amp;ref(Nation/LivingLead.jpg,nolink,25x25,Living);&amp;ref(Nation/Slave.jpg,nolink,25x25,Slave);|12&amp;ref(Nation/Amphibian.jpg,nolink,25x25,Amphibian);|
|~|&gt;|&gt;|&gt;|&gt;|&gt;|BGCOLOR(#F5F5F5):三叉矛を持つ軽歩兵。安物の中では最も一撃が重い|
</v>
      </c>
    </row>
    <row r="564" spans="1:36" x14ac:dyDescent="0.15">
      <c r="A564" t="str">
        <f t="shared" si="18"/>
        <v>-</v>
      </c>
      <c r="B564" t="s">
        <v>2908</v>
      </c>
      <c r="C564" t="s">
        <v>8557</v>
      </c>
      <c r="D564" t="s">
        <v>8502</v>
      </c>
      <c r="E564" t="s">
        <v>8560</v>
      </c>
      <c r="F564">
        <v>9</v>
      </c>
      <c r="G564">
        <v>10</v>
      </c>
      <c r="H564">
        <v>6</v>
      </c>
      <c r="I564" t="s">
        <v>8453</v>
      </c>
      <c r="L564" t="s">
        <v>8482</v>
      </c>
      <c r="N564" t="s">
        <v>8565</v>
      </c>
      <c r="P564" s="20">
        <v>1</v>
      </c>
      <c r="V564">
        <v>1</v>
      </c>
      <c r="Z564" s="34">
        <v>10</v>
      </c>
      <c r="AD564" s="20" t="s">
        <v>8459</v>
      </c>
      <c r="AJ564" s="26" t="str">
        <f t="shared" si="17"/>
        <v xml:space="preserve">|BGCOLOR(#F5F5F5):Slave Guardian|歩兵|&amp;ref(Nation/C_Gold.jpg,nolink,25x25,Gold);9&amp;ref(Nation/C_Resource.jpg,nolink,25x25,Resource);10&amp;ref(Nation/C_Recruitment.jpg,nolink,25x25,Recruitment Point);6|&amp;ref(Nation/R_UW-Fort.jpg,nolink,25x25,Underwater Fortress);||&amp;ref(Nation/LivingLead.jpg,nolink,25x25,Living);&amp;ref(Nation/Slave.jpg,nolink,25x25,Slave);|10&amp;ref(Nation/Amphibian.jpg,nolink,25x25,Amphibian);|
|~|&gt;|&gt;|&gt;|&gt;|&gt;|BGCOLOR(#F5F5F5):三叉矛を持つ歩兵。Atlantianは闇に強く陸も平気|
</v>
      </c>
    </row>
    <row r="565" spans="1:36" x14ac:dyDescent="0.15">
      <c r="A565" t="str">
        <f t="shared" si="18"/>
        <v>-</v>
      </c>
      <c r="B565" t="s">
        <v>2908</v>
      </c>
      <c r="C565" t="s">
        <v>8557</v>
      </c>
      <c r="D565" t="s">
        <v>8502</v>
      </c>
      <c r="E565" t="s">
        <v>8560</v>
      </c>
      <c r="F565">
        <v>9</v>
      </c>
      <c r="G565">
        <v>11</v>
      </c>
      <c r="H565">
        <v>6</v>
      </c>
      <c r="I565" t="s">
        <v>8453</v>
      </c>
      <c r="L565" t="s">
        <v>8482</v>
      </c>
      <c r="N565" t="s">
        <v>8566</v>
      </c>
      <c r="P565" s="20">
        <v>1</v>
      </c>
      <c r="V565">
        <v>1</v>
      </c>
      <c r="Z565" s="34">
        <v>10</v>
      </c>
      <c r="AD565" s="20" t="s">
        <v>8467</v>
      </c>
      <c r="AJ565" s="26" t="str">
        <f t="shared" si="17"/>
        <v xml:space="preserve">|BGCOLOR(#F5F5F5):Slave Guardian|歩兵|&amp;ref(Nation/C_Gold.jpg,nolink,25x25,Gold);9&amp;ref(Nation/C_Resource.jpg,nolink,25x25,Resource);11&amp;ref(Nation/C_Recruitment.jpg,nolink,25x25,Recruitment Point);6|&amp;ref(Nation/R_UW-Fort.jpg,nolink,25x25,Underwater Fortress);||&amp;ref(Nation/LivingLead.jpg,nolink,25x25,Living);&amp;ref(Nation/Slave.jpg,nolink,25x25,Slave);|10&amp;ref(Nation/Amphibian.jpg,nolink,25x25,Amphibian);|
|~|&gt;|&gt;|&gt;|&gt;|&gt;|BGCOLOR(#F5F5F5):三叉矛を持つ歩兵。兜が追加されている程度の違いしかない|
</v>
      </c>
    </row>
    <row r="566" spans="1:36" x14ac:dyDescent="0.15">
      <c r="A566" t="str">
        <f t="shared" si="18"/>
        <v>-</v>
      </c>
      <c r="B566" t="s">
        <v>2908</v>
      </c>
      <c r="C566" t="s">
        <v>8557</v>
      </c>
      <c r="D566" t="s">
        <v>8502</v>
      </c>
      <c r="E566" t="s">
        <v>8567</v>
      </c>
      <c r="F566">
        <v>5</v>
      </c>
      <c r="G566">
        <v>1</v>
      </c>
      <c r="H566">
        <v>2</v>
      </c>
      <c r="I566" t="s">
        <v>8453</v>
      </c>
      <c r="L566" t="s">
        <v>8482</v>
      </c>
      <c r="N566" t="s">
        <v>8568</v>
      </c>
      <c r="P566" s="20"/>
      <c r="Q566" s="21">
        <v>1</v>
      </c>
      <c r="V566">
        <v>1</v>
      </c>
      <c r="Z566" s="34">
        <v>12</v>
      </c>
      <c r="AD566" s="20" t="s">
        <v>8467</v>
      </c>
      <c r="AJ566" s="26" t="str">
        <f t="shared" si="17"/>
        <v xml:space="preserve">|BGCOLOR(#F5F5F5):Lobo Guard|歩兵|&amp;ref(Nation/C_Gold.jpg,nolink,25x25,Gold);5&amp;ref(Nation/C_Resource.jpg,nolink,25x25,Resource);1&amp;ref(Nation/C_Recruitment.jpg,nolink,25x25,Recruitment Point);2|&amp;ref(Nation/R_UW-Fort.jpg,nolink,25x25,Underwater Fortress);||&amp;ref(Nation/MagicLead.jpg,nolink,25x25,Magic Being);&amp;ref(Nation/Slave.jpg,nolink,25x25,Slave);|12&amp;ref(Nation/Amphibian.jpg,nolink,25x25,Amphibian);|
|~|&gt;|&gt;|&gt;|&gt;|&gt;|BGCOLOR(#F5F5F5):意思無き肉壁。勝手に逃げないため信頼性は高い|
</v>
      </c>
    </row>
    <row r="567" spans="1:36" x14ac:dyDescent="0.15">
      <c r="A567" t="str">
        <f t="shared" si="18"/>
        <v>-</v>
      </c>
      <c r="B567" t="s">
        <v>2908</v>
      </c>
      <c r="C567" t="s">
        <v>8557</v>
      </c>
      <c r="D567" t="s">
        <v>8502</v>
      </c>
      <c r="E567" t="s">
        <v>8569</v>
      </c>
      <c r="F567">
        <v>20</v>
      </c>
      <c r="G567">
        <v>1</v>
      </c>
      <c r="H567">
        <v>22</v>
      </c>
      <c r="I567" t="s">
        <v>8453</v>
      </c>
      <c r="L567" t="s">
        <v>8482</v>
      </c>
      <c r="N567" t="s">
        <v>8570</v>
      </c>
      <c r="Q567" s="21">
        <v>1</v>
      </c>
      <c r="V567">
        <v>1</v>
      </c>
      <c r="Z567" s="34">
        <v>14</v>
      </c>
      <c r="AD567" s="20" t="s">
        <v>8459</v>
      </c>
      <c r="AJ567" s="26" t="str">
        <f t="shared" si="17"/>
        <v xml:space="preserve">|BGCOLOR(#F5F5F5):Shambler Thrall|歩兵|&amp;ref(Nation/C_Gold.jpg,nolink,25x25,Gold);20&amp;ref(Nation/C_Resource.jpg,nolink,25x25,Resource);1&amp;ref(Nation/C_Recruitment.jpg,nolink,25x25,Recruitment Point);22|&amp;ref(Nation/R_UW-Fort.jpg,nolink,25x25,Underwater Fortress);||&amp;ref(Nation/MagicLead.jpg,nolink,25x25,Magic Being);&amp;ref(Nation/Slave.jpg,nolink,25x25,Slave);|14&amp;ref(Nation/Amphibian.jpg,nolink,25x25,Amphibian);|
|~|&gt;|&gt;|&gt;|&gt;|&gt;|BGCOLOR(#F5F5F5):意思無き小型生体戦車。人間大以下の敵なら蹂躙する|
</v>
      </c>
    </row>
    <row r="568" spans="1:36" x14ac:dyDescent="0.15">
      <c r="A568" t="str">
        <f t="shared" si="18"/>
        <v>-</v>
      </c>
      <c r="B568" t="s">
        <v>2908</v>
      </c>
      <c r="C568" t="s">
        <v>8557</v>
      </c>
      <c r="D568" t="s">
        <v>8502</v>
      </c>
      <c r="E568" t="s">
        <v>8571</v>
      </c>
      <c r="F568">
        <v>40</v>
      </c>
      <c r="G568">
        <v>1</v>
      </c>
      <c r="H568">
        <v>41</v>
      </c>
      <c r="I568" t="s">
        <v>8453</v>
      </c>
      <c r="L568" t="s">
        <v>8572</v>
      </c>
      <c r="N568" t="s">
        <v>8573</v>
      </c>
      <c r="Q568" s="21">
        <v>1</v>
      </c>
      <c r="Z568" s="34">
        <v>12</v>
      </c>
      <c r="AD568" s="20" t="s">
        <v>8543</v>
      </c>
      <c r="AJ568" s="26" t="str">
        <f t="shared" si="17"/>
        <v xml:space="preserve">|BGCOLOR(#F5F5F5):Giboleth|射手|&amp;ref(Nation/C_Gold.jpg,nolink,25x25,Gold);40&amp;ref(Nation/C_Resource.jpg,nolink,25x25,Resource);1&amp;ref(Nation/C_Recruitment.jpg,nolink,25x25,Recruitment Point);41|&amp;ref(Nation/R_UW-Fort.jpg,nolink,25x25,Underwater Fortress);||&amp;ref(Nation/MagicLead.jpg,nolink,25x25,Magic Being);|12&amp;ref(Nation/Aquatic.jpg,nolink,25x25,Aquatic);|
|~|&gt;|&gt;|&gt;|&gt;|&gt;|BGCOLOR(#F5F5F5):思念により敵を麻痺させる。水棲なのが惜しい|
</v>
      </c>
    </row>
    <row r="569" spans="1:36" x14ac:dyDescent="0.15">
      <c r="A569" t="str">
        <f t="shared" si="18"/>
        <v>-</v>
      </c>
      <c r="B569" t="s">
        <v>2908</v>
      </c>
      <c r="C569" t="s">
        <v>8557</v>
      </c>
      <c r="D569" t="s">
        <v>8502</v>
      </c>
      <c r="E569" t="s">
        <v>8574</v>
      </c>
      <c r="F569">
        <v>50</v>
      </c>
      <c r="G569">
        <v>1</v>
      </c>
      <c r="H569">
        <v>41</v>
      </c>
      <c r="I569" t="s">
        <v>8401</v>
      </c>
      <c r="K569" t="s">
        <v>8456</v>
      </c>
      <c r="L569" t="s">
        <v>8572</v>
      </c>
      <c r="M569" t="s">
        <v>8457</v>
      </c>
      <c r="N569" t="s">
        <v>8575</v>
      </c>
      <c r="Q569" s="20">
        <v>1</v>
      </c>
      <c r="Z569" s="34">
        <v>12</v>
      </c>
      <c r="AD569" s="20" t="s">
        <v>8543</v>
      </c>
      <c r="AJ569" s="26" t="str">
        <f t="shared" si="17"/>
        <v xml:space="preserve">|BGCOLOR(#F5F5F5):Gibodai|射手&amp;ref(Nation/Sacred.jpg,nolink,25x25,Sacred);|&amp;ref(Nation/C_Gold.jpg,nolink,25x25,Gold);50&amp;ref(Nation/C_Resource.jpg,nolink,25x25,Resource);1&amp;ref(Nation/C_Recruitment.jpg,nolink,25x25,Recruitment Point);41|&amp;ref(Nation/R_Capital.jpg,nolink,25x25,National Capital);|&amp;ref(Spell/P_Holy.jpg,nolink,25x25,Temple Needed);|&amp;ref(Nation/MagicLead.jpg,nolink,25x25,Magic Being);|12&amp;ref(Nation/Aquatic.jpg,nolink,25x25,Aquatic);|
|~|&gt;|&gt;|&gt;|&gt;|&gt;|BGCOLOR(#F5F5F5):白兵戦で生命力を啜る。遠距離からの麻痺攻撃も持つ|
</v>
      </c>
    </row>
    <row r="570" spans="1:36" x14ac:dyDescent="0.15">
      <c r="A570" t="str">
        <f t="shared" si="18"/>
        <v>-</v>
      </c>
      <c r="B570" t="s">
        <v>2908</v>
      </c>
      <c r="C570" t="s">
        <v>8557</v>
      </c>
      <c r="D570" t="s">
        <v>8502</v>
      </c>
      <c r="E570" t="s">
        <v>8582</v>
      </c>
      <c r="F570">
        <v>50</v>
      </c>
      <c r="G570">
        <v>16</v>
      </c>
      <c r="H570">
        <v>23</v>
      </c>
      <c r="I570" t="s">
        <v>8580</v>
      </c>
      <c r="L570" t="s">
        <v>8572</v>
      </c>
      <c r="N570" t="s">
        <v>8583</v>
      </c>
      <c r="Q570" s="20">
        <v>1</v>
      </c>
      <c r="Z570" s="34">
        <v>12</v>
      </c>
      <c r="AD570" s="20" t="s">
        <v>8459</v>
      </c>
      <c r="AJ570" s="26" t="str">
        <f t="shared" si="17"/>
        <v xml:space="preserve">|BGCOLOR(#F5F5F5):Androleth|射手|&amp;ref(Nation/C_Gold.jpg,nolink,25x25,Gold);50&amp;ref(Nation/C_Resource.jpg,nolink,25x25,Resource);16&amp;ref(Nation/C_Recruitment.jpg,nolink,25x25,Recruitment Point);23|&amp;ref(Nation/R_Coast-Fort.jpg,nolink,25x25,Coastal Fortress);||&amp;ref(Nation/MagicLead.jpg,nolink,25x25,Magic Being);|12&amp;ref(Nation/Amphibian.jpg,nolink,25x25,Amphibian);|
|~|&gt;|&gt;|&gt;|&gt;|&gt;|BGCOLOR(#F5F5F5):槍と触手、遠距離からの麻痺攻撃を持つ。陸海共通で役立つ|
</v>
      </c>
    </row>
    <row r="571" spans="1:36" x14ac:dyDescent="0.15">
      <c r="A571" t="str">
        <f t="shared" ref="A571:A634" si="19">IF(D571&lt;&gt;D570,B571&amp;" "&amp;C571&amp;" "&amp;D571&amp;" S",IF(D571&lt;&gt;D572,B571&amp;" "&amp;C571&amp;" "&amp;D571&amp;" E","-"))</f>
        <v>EA R'lyeh 兵士 E</v>
      </c>
      <c r="B571" t="s">
        <v>2908</v>
      </c>
      <c r="C571" t="s">
        <v>8557</v>
      </c>
      <c r="D571" t="s">
        <v>8502</v>
      </c>
      <c r="E571" t="s">
        <v>8585</v>
      </c>
      <c r="F571">
        <v>0</v>
      </c>
      <c r="G571">
        <v>1</v>
      </c>
      <c r="H571">
        <v>2</v>
      </c>
      <c r="I571" t="s">
        <v>8586</v>
      </c>
      <c r="L571" t="s">
        <v>8482</v>
      </c>
      <c r="N571" t="s">
        <v>8587</v>
      </c>
      <c r="Q571" s="20">
        <v>1</v>
      </c>
      <c r="Z571" s="34">
        <v>14</v>
      </c>
      <c r="AD571" s="20" t="s">
        <v>8552</v>
      </c>
      <c r="AJ571" s="26" t="str">
        <f t="shared" si="17"/>
        <v xml:space="preserve">|BGCOLOR(#F5F5F5):Polypal Spawn|歩兵|&amp;ref(Nation/C_Gold.jpg,nolink,25x25,Gold);0&amp;ref(Nation/C_Resource.jpg,nolink,25x25,Resource);1&amp;ref(Nation/C_Recruitment.jpg,nolink,25x25,Recruitment Point);2|&amp;ref(Nation/Dominion-Monster-Summoner.jpg,nolink,25x25,Dominion Monster Summoner (Free));||&amp;ref(Nation/MagicLead.jpg,nolink,25x25,Magic Being);|14&amp;ref(Nation/Aquatic.jpg,nolink,25x25,Aquatic);|
|~|&gt;|&gt;|&gt;|&gt;|&gt;|BGCOLOR(#F5F5F5):Motherが産む小さな虫けら。数で敵を煩わせる|
</v>
      </c>
    </row>
    <row r="572" spans="1:36" x14ac:dyDescent="0.15">
      <c r="A572" t="str">
        <f t="shared" si="19"/>
        <v>EA Pelagia 指揮官 S</v>
      </c>
      <c r="B572" t="s">
        <v>2908</v>
      </c>
      <c r="C572" t="s">
        <v>8657</v>
      </c>
      <c r="D572" t="s">
        <v>8461</v>
      </c>
      <c r="E572" t="s">
        <v>8635</v>
      </c>
      <c r="F572">
        <v>25</v>
      </c>
      <c r="G572">
        <v>4</v>
      </c>
      <c r="H572">
        <v>1</v>
      </c>
      <c r="I572" t="s">
        <v>8453</v>
      </c>
      <c r="L572" t="s">
        <v>8449</v>
      </c>
      <c r="N572" t="s">
        <v>8636</v>
      </c>
      <c r="O572" s="24">
        <v>0</v>
      </c>
      <c r="P572" s="21">
        <v>0</v>
      </c>
      <c r="Q572" s="20">
        <v>0</v>
      </c>
      <c r="R572" s="30">
        <v>0</v>
      </c>
      <c r="Z572" s="34" t="s">
        <v>8663</v>
      </c>
      <c r="AD572" s="20" t="s">
        <v>8637</v>
      </c>
      <c r="AJ572" s="26" t="str">
        <f t="shared" si="17"/>
        <v xml:space="preserve">|BGCOLOR(#F5F5F5):Merman Scout|斥候|&amp;ref(Nation/C_Gold.jpg,nolink,25x25,Gold);25&amp;ref(Nation/C_Resource.jpg,nolink,25x25,Resource);4&amp;ref(Nation/C_Command.jpg,nolink,25x25,Commander Point);1|&amp;ref(Nation/R_UW-Fort.jpg,nolink,25x25,Underwater Fortress);|||18&amp;ref(Nation/Amphibian.jpg,nolink,25x25,Amphibian);|
|~|&gt;|&gt;|&gt;|&gt;|&gt;|BGCOLOR(#F5F5F5):水陸両棲の斥候。海を通れるが森や山は苦手で陸では少し遅い|
</v>
      </c>
    </row>
    <row r="573" spans="1:36" x14ac:dyDescent="0.15">
      <c r="A573" t="str">
        <f t="shared" si="19"/>
        <v>-</v>
      </c>
      <c r="B573" t="s">
        <v>2908</v>
      </c>
      <c r="C573" t="s">
        <v>8657</v>
      </c>
      <c r="D573" t="s">
        <v>8461</v>
      </c>
      <c r="E573" t="s">
        <v>8638</v>
      </c>
      <c r="F573">
        <v>40</v>
      </c>
      <c r="G573">
        <v>10</v>
      </c>
      <c r="H573">
        <v>1</v>
      </c>
      <c r="I573" t="s">
        <v>8454</v>
      </c>
      <c r="L573" t="s">
        <v>8461</v>
      </c>
      <c r="N573" t="s">
        <v>8639</v>
      </c>
      <c r="O573" s="24">
        <v>2</v>
      </c>
      <c r="P573" s="21">
        <v>60</v>
      </c>
      <c r="Q573" s="20">
        <v>0</v>
      </c>
      <c r="R573" s="30">
        <v>0</v>
      </c>
      <c r="Z573" s="34" t="s">
        <v>8656</v>
      </c>
      <c r="AD573" s="20" t="s">
        <v>8459</v>
      </c>
      <c r="AJ573" s="26" t="str">
        <f t="shared" si="17"/>
        <v xml:space="preserve">|BGCOLOR(#F5F5F5):Turtle Chief|指揮官|&amp;ref(Nation/C_Gold.jpg,nolink,25x25,Gold);40&amp;ref(Nation/C_Resource.jpg,nolink,25x25,Resource);10&amp;ref(Nation/C_Command.jpg,nolink,25x25,Commander Point);1|&amp;ref(Nation/R_UW-Fort.jpg,nolink,25x25,Underwater Fortress);&amp;ref(Nation/R_Coast-Fort.jpg,nolink,25x25,Coastal Fortress);||&amp;ref(Nation/Squad.jpg,nolink,25x25,Squad);2&amp;ref(Nation/LivingLead.jpg,nolink,25x25,Leadership);60|16&amp;ref(Nation/Amphibian.jpg,nolink,25x25,Amphibian);|
|~|&gt;|&gt;|&gt;|&gt;|&gt;|BGCOLOR(#F5F5F5):水陸両棲の指揮官。魔法に頼らず陸に出られる|
</v>
      </c>
    </row>
    <row r="574" spans="1:36" x14ac:dyDescent="0.15">
      <c r="A574" t="str">
        <f t="shared" si="19"/>
        <v>-</v>
      </c>
      <c r="B574" t="s">
        <v>2908</v>
      </c>
      <c r="C574" t="s">
        <v>8657</v>
      </c>
      <c r="D574" t="s">
        <v>8461</v>
      </c>
      <c r="E574" t="s">
        <v>8640</v>
      </c>
      <c r="F574">
        <v>70</v>
      </c>
      <c r="G574">
        <v>16</v>
      </c>
      <c r="H574">
        <v>1</v>
      </c>
      <c r="I574" t="s">
        <v>8453</v>
      </c>
      <c r="L574" t="s">
        <v>8461</v>
      </c>
      <c r="N574" t="s">
        <v>8641</v>
      </c>
      <c r="O574" s="24">
        <v>3</v>
      </c>
      <c r="P574" s="21">
        <v>80</v>
      </c>
      <c r="Q574" s="20">
        <v>0</v>
      </c>
      <c r="R574" s="30">
        <v>0</v>
      </c>
      <c r="Z574" s="34">
        <v>14</v>
      </c>
      <c r="AD574" s="20" t="s">
        <v>8543</v>
      </c>
      <c r="AJ574" s="26" t="str">
        <f t="shared" si="17"/>
        <v xml:space="preserve">|BGCOLOR(#F5F5F5):Pelagian Captain|指揮官|&amp;ref(Nation/C_Gold.jpg,nolink,25x25,Gold);70&amp;ref(Nation/C_Resource.jpg,nolink,25x25,Resource);16&amp;ref(Nation/C_Command.jpg,nolink,25x25,Commander Point);1|&amp;ref(Nation/R_UW-Fort.jpg,nolink,25x25,Underwater Fortress);||&amp;ref(Nation/Squad.jpg,nolink,25x25,Squad);3&amp;ref(Nation/LivingLead.jpg,nolink,25x25,Leadership);80|14&amp;ref(Nation/Aquatic.jpg,nolink,25x25,Aquatic);|
|~|&gt;|&gt;|&gt;|&gt;|&gt;|BGCOLOR(#F5F5F5):水棲の指揮官。指揮能力は高めだが海を離れられない|
</v>
      </c>
    </row>
    <row r="575" spans="1:36" x14ac:dyDescent="0.15">
      <c r="A575" t="str">
        <f t="shared" si="19"/>
        <v>-</v>
      </c>
      <c r="B575" t="s">
        <v>2908</v>
      </c>
      <c r="C575" t="s">
        <v>8657</v>
      </c>
      <c r="D575" t="s">
        <v>8461</v>
      </c>
      <c r="E575" t="s">
        <v>8642</v>
      </c>
      <c r="F575">
        <v>45</v>
      </c>
      <c r="G575">
        <v>1</v>
      </c>
      <c r="H575">
        <v>1</v>
      </c>
      <c r="I575" t="s">
        <v>8454</v>
      </c>
      <c r="K575" t="s">
        <v>8456</v>
      </c>
      <c r="L575" t="s">
        <v>8455</v>
      </c>
      <c r="M575" t="s">
        <v>8457</v>
      </c>
      <c r="N575" t="s">
        <v>8643</v>
      </c>
      <c r="O575" s="24">
        <v>1</v>
      </c>
      <c r="P575" s="20">
        <v>10</v>
      </c>
      <c r="Q575" s="20">
        <v>0</v>
      </c>
      <c r="R575" s="30">
        <v>0</v>
      </c>
      <c r="Z575" s="34" t="s">
        <v>8648</v>
      </c>
      <c r="AD575" s="20" t="s">
        <v>8459</v>
      </c>
      <c r="AJ575" s="26" t="str">
        <f t="shared" si="17"/>
        <v xml:space="preserve">|BGCOLOR(#F5F5F5):Merman Priest|聖職者&amp;ref(Nation/Sacred.jpg,nolink,25x25,Sacred);|&amp;ref(Nation/C_Gold.jpg,nolink,25x25,Gold);45&amp;ref(Nation/C_Resource.jpg,nolink,25x25,Resource);1&amp;ref(Nation/C_Command.jpg,nolink,25x25,Commander Point);1|&amp;ref(Nation/R_UW-Fort.jpg,nolink,25x25,Underwater Fortress);&amp;ref(Nation/R_Coast-Fort.jpg,nolink,25x25,Coastal Fortress);|&amp;ref(Spell/P_Holy.jpg,nolink,25x25,Temple Needed);|&amp;ref(Nation/Squad.jpg,nolink,25x25,Squad);1&amp;ref(Nation/LivingLead.jpg,nolink,25x25,Leadership);10|18&amp;ref(Nation/Amphibian.jpg,nolink,25x25,Amphibian);|
|~|&gt;|&gt;|&gt;|&gt;|&gt;|BGCOLOR(#F5F5F5):レベル1の聖職者。陸での任務も無理なくこなす|
</v>
      </c>
    </row>
    <row r="576" spans="1:36" x14ac:dyDescent="0.15">
      <c r="A576" t="str">
        <f t="shared" si="19"/>
        <v>-</v>
      </c>
      <c r="B576" t="s">
        <v>2908</v>
      </c>
      <c r="C576" t="s">
        <v>8657</v>
      </c>
      <c r="D576" t="s">
        <v>8461</v>
      </c>
      <c r="E576" t="s">
        <v>8644</v>
      </c>
      <c r="F576">
        <v>95</v>
      </c>
      <c r="G576">
        <v>1</v>
      </c>
      <c r="H576">
        <v>2</v>
      </c>
      <c r="I576" t="s">
        <v>8453</v>
      </c>
      <c r="J576" t="s">
        <v>8456</v>
      </c>
      <c r="L576" t="s">
        <v>8469</v>
      </c>
      <c r="N576" t="s">
        <v>8645</v>
      </c>
      <c r="O576" s="24">
        <v>1</v>
      </c>
      <c r="P576" s="20">
        <v>10</v>
      </c>
      <c r="Q576" s="21">
        <v>10</v>
      </c>
      <c r="R576" s="30">
        <v>0</v>
      </c>
      <c r="Z576" s="34" t="s">
        <v>8664</v>
      </c>
      <c r="AD576" s="20" t="s">
        <v>8459</v>
      </c>
      <c r="AJ576" s="26" t="str">
        <f t="shared" si="17"/>
        <v xml:space="preserve">|BGCOLOR(#F5F5F5):Pelagian Mermage|魔術師|&amp;ref(Nation/C_Gold.jpg,nolink,25x25,Gold);95&amp;ref(Nation/C_Resource.jpg,nolink,25x25,Resource);1&amp;ref(Nation/C_Command.jpg,nolink,25x25,Commander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Leadership);10|10&amp;ref(Nation/Amphibian.jpg,nolink,25x25,Amphibian);|
|~|&gt;|&gt;|&gt;|&gt;|&gt;|BGCOLOR(#F5F5F5):水などの魔法技能を持つ。自力で海を離れられる|
</v>
      </c>
    </row>
    <row r="577" spans="1:36" x14ac:dyDescent="0.15">
      <c r="A577" t="str">
        <f t="shared" si="19"/>
        <v>-</v>
      </c>
      <c r="B577" t="s">
        <v>2908</v>
      </c>
      <c r="C577" t="s">
        <v>8657</v>
      </c>
      <c r="D577" t="s">
        <v>8461</v>
      </c>
      <c r="E577" t="s">
        <v>8646</v>
      </c>
      <c r="F577">
        <v>80</v>
      </c>
      <c r="G577">
        <v>2</v>
      </c>
      <c r="H577">
        <v>2</v>
      </c>
      <c r="I577" t="s">
        <v>8453</v>
      </c>
      <c r="K577" t="s">
        <v>8475</v>
      </c>
      <c r="L577" t="s">
        <v>8455</v>
      </c>
      <c r="M577" t="s">
        <v>8457</v>
      </c>
      <c r="N577" t="s">
        <v>8647</v>
      </c>
      <c r="O577" s="24">
        <v>2</v>
      </c>
      <c r="P577" s="20">
        <v>40</v>
      </c>
      <c r="Q577" s="20">
        <v>0</v>
      </c>
      <c r="R577" s="30">
        <v>0</v>
      </c>
      <c r="Z577" s="34" t="s">
        <v>8648</v>
      </c>
      <c r="AD577" s="20" t="s">
        <v>8552</v>
      </c>
      <c r="AJ577" s="26" t="str">
        <f t="shared" si="17"/>
        <v xml:space="preserve">|BGCOLOR(#F5F5F5):Pearl Clan Priest|聖職者&amp;ref(Nation/Sacred.jpg,nolink,25x25,Sacred);|&amp;ref(Nation/C_Gold.jpg,nolink,25x25,Gold);80&amp;ref(Nation/C_Resource.jpg,nolink,25x25,Resource);2&amp;ref(Nation/C_Command.jpg,nolink,25x25,Commander Point);2|&amp;ref(Nation/R_UW-Fort.jpg,nolink,25x25,Underwater Fortress);|&amp;ref(Spell/P_Holy.jpg,nolink,25x25,Temple Needed);|&amp;ref(Nation/Squad.jpg,nolink,25x25,Squad);2&amp;ref(Nation/LivingLead.jpg,nolink,25x25,Leadership);40|18&amp;ref(Nation/Aquatic.jpg,nolink,25x25,Aquatic);|
|~|&gt;|&gt;|&gt;|&gt;|&gt;|BGCOLOR(#F5F5F5):レベル2の聖職者。海からは出られない|
</v>
      </c>
    </row>
    <row r="578" spans="1:36" x14ac:dyDescent="0.15">
      <c r="A578" t="str">
        <f t="shared" si="19"/>
        <v>-</v>
      </c>
      <c r="B578" t="s">
        <v>2908</v>
      </c>
      <c r="C578" t="s">
        <v>8657</v>
      </c>
      <c r="D578" t="s">
        <v>8461</v>
      </c>
      <c r="E578" t="s">
        <v>8649</v>
      </c>
      <c r="F578">
        <v>195</v>
      </c>
      <c r="G578">
        <v>1</v>
      </c>
      <c r="H578">
        <v>2</v>
      </c>
      <c r="I578" t="s">
        <v>8453</v>
      </c>
      <c r="J578" t="s">
        <v>8456</v>
      </c>
      <c r="L578" t="s">
        <v>8469</v>
      </c>
      <c r="N578" t="s">
        <v>8650</v>
      </c>
      <c r="O578" s="24">
        <v>1</v>
      </c>
      <c r="P578" s="20">
        <v>10</v>
      </c>
      <c r="Q578" s="21" t="s">
        <v>8556</v>
      </c>
      <c r="R578" s="30">
        <v>0</v>
      </c>
      <c r="Z578" s="34" t="s">
        <v>8648</v>
      </c>
      <c r="AD578" s="20" t="s">
        <v>8543</v>
      </c>
      <c r="AJ578" s="26" t="str">
        <f t="shared" si="17"/>
        <v xml:space="preserve">|BGCOLOR(#F5F5F5):Pearl Mage|魔術師|&amp;ref(Nation/C_Gold.jpg,nolink,25x25,Gold);195&amp;ref(Nation/C_Resource.jpg,nolink,25x25,Resource);1&amp;ref(Nation/C_Command.jpg,nolink,25x25,Commander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Leadership);30+|18&amp;ref(Nation/Aquatic.jpg,nolink,25x25,Aquatic);|
|~|&gt;|&gt;|&gt;|&gt;|&gt;|BGCOLOR(#F5F5F5):水、星、緑などの魔法技能を持つ。真珠養殖が可能|
</v>
      </c>
    </row>
    <row r="579" spans="1:36" x14ac:dyDescent="0.15">
      <c r="A579" t="str">
        <f t="shared" si="19"/>
        <v>-</v>
      </c>
      <c r="B579" t="s">
        <v>2908</v>
      </c>
      <c r="C579" t="s">
        <v>8657</v>
      </c>
      <c r="D579" t="s">
        <v>8461</v>
      </c>
      <c r="E579" t="s">
        <v>8651</v>
      </c>
      <c r="F579">
        <v>485</v>
      </c>
      <c r="G579">
        <v>7</v>
      </c>
      <c r="H579">
        <v>4</v>
      </c>
      <c r="I579" t="s">
        <v>8401</v>
      </c>
      <c r="J579" t="s">
        <v>8456</v>
      </c>
      <c r="K579" t="s">
        <v>8475</v>
      </c>
      <c r="L579" t="s">
        <v>8455</v>
      </c>
      <c r="M579" t="s">
        <v>8457</v>
      </c>
      <c r="N579" t="s">
        <v>8652</v>
      </c>
      <c r="O579" s="24">
        <v>4</v>
      </c>
      <c r="P579" s="20">
        <v>120</v>
      </c>
      <c r="Q579" s="20" t="s">
        <v>8653</v>
      </c>
      <c r="R579" s="30">
        <v>0</v>
      </c>
      <c r="Z579" s="34" t="s">
        <v>8648</v>
      </c>
      <c r="AD579" s="20" t="s">
        <v>8543</v>
      </c>
      <c r="AJ579" s="26" t="str">
        <f t="shared" ref="AJ579:AJ643" si="20">CONCATENATE("|BGCOLOR(#F5F5F5):",E579,"|",L579,IF(M579&lt;&gt;"","&amp;ref(Nation/Sacred.jpg,nolink,25x25,Sacred);",""),"|&amp;ref(Nation/C_Gold.jpg,nolink,25x25,Gold);",F579,"&amp;ref(Nation/C_Resource.jpg,nolink,25x25,Resource);",G579,IF(D579="兵士","&amp;ref(Nation/C_Recruitment.jpg,nolink,25x25,Recruitment Point);","&amp;ref(Nation/C_Command.jpg,nolink,25x25,Commander Point);"),H579,"|",SUBSTITUTE(SUBSTITUTE(SUBSTITUTE(SUBSTITUTE(SUBSTITUTE(SUBSTITUTE(SUBSTITUTE(SUBSTITUTE(SUBSTITUTE(SUBSTITUTE(SUBSTITUTE(SUBSTITUTE(SUBSTITUTE(SUBSTITUTE(SUBSTITUTE(SUBSTITUTE(SUBSTITUTE(SUBSTITUTE(SUBSTITUTE(SUBSTITUTE(SUBSTITUTE(SUBSTITUTE(I579,"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(Free));"),"格","&amp;ref(Nation/Promotion.jpg,nolink,25x25,Promotion);"),"|",IF(J579&lt;&gt;"","&amp;ref(Spell/P_Research.jpg,nolink,25x25,Lab Needed);",""),IF(K579&lt;&gt;"","&amp;ref(Spell/P_Holy.jpg,nolink,25x25,Temple Needed);",""),IF(D579="指揮官",CONCATENATE("|",IF(O579&lt;&gt;0,"&amp;ref(Nation/Squad.jpg,nolink,25x25,Squad);"&amp;O579,""),IF(P579&lt;&gt;0,"&amp;ref(Nation/LivingLead.jpg,nolink,25x25,Leadership);"&amp;P579,""),IF(Q579&lt;&gt;0,"&amp;ref(Nation/MagicLead.jpg,nolink,25x25,Magic Leadership);"&amp;Q579,""),IF(R579&lt;&gt;0,"&amp;ref(Nation/UndeadLead.jpg,nolink,25x25,Undead Leadership);"&amp;R579,""),IF(S579&lt;&gt;"",IF(S579&gt;0,"&amp;ref(Item/Inspirational.jpg,nolink,25x25,Inspirational (+"&amp;S579&amp;"));","&amp;ref(Item/Uninspirational.jpg,nolink,25x25,Inspirational ("&amp;S579&amp;"));"),""),IF(T579&lt;&gt;"","&amp;ref(Item/Taskmaster.jpg,nolink,25x25,Taskmaster (+"&amp;T579&amp;"));",""),IF(U579&lt;&gt;"","&amp;ref(Item/Beastmaster.jpg,nolink,25x25,Beastmaster (+"&amp;U579&amp;"));","")),CONCATENATE("|",IF(P579&lt;&gt;0,"&amp;ref(Nation/LivingLead.jpg,nolink,25x25,Living);",""),IF(Q579&lt;&gt;0,"&amp;ref(Nation/MagicLead.jpg,nolink,25x25,Magic Being);",""),IF(R579&lt;&gt;0,"&amp;ref(Nation/UndeadLead.jpg,nolink,25x25,Undead/Demon);",""),IF(V579&lt;&gt;"","&amp;ref(Nation/Slave.jpg,nolink,25x25,Slave);",""),IF(W579&lt;&gt;"","&amp;ref(Nation/Animal.jpg,nolink,25x25,Animal);",""),IF(X579&lt;&gt;"","&amp;ref(Nation/Undisciplined.jpg,nolink,25x25,Undisciplined);",""),IF(Y579&lt;&gt;"","&amp;ref(Nation/Enlarged.jpg,nolink,25x25,Size "&amp;Y579&amp;" or larger commander are needed);",""))),"|",Z579,IF(AA579&lt;&gt;"","&amp;ref(Nation/Stealthy.jpg,nolink,25x25,Stealthy ("&amp;AA579&amp;"));",""),IF(COUNTIF(AB579,"*f*"),"&amp;ref(Nation/Flying.jpg,nolink,25x25,Flying);",""),IF(COUNTIF(AB579,"*l*"),"&amp;ref(Nation/Floating.jpg,nolink,25x25,Floating);",""),IF(AC579="s","&amp;ref(Nation/Storm-Immunity.jpg,nolink,25x25,Storm Immunity);",""),IF(AD579="p","&amp;ref(Nation/Poor-Amphibian.jpg,nolink,25x25,Poor Amphibian);",""),IF(AD579="f","&amp;ref(Nation/Amphibian.jpg,nolink,25x25,Amphibian);",""),IF(AD579="a","&amp;ref(Nation/Aquatic.jpg,nolink,25x25,Aquatic);",""),IF(COUNTIF(AE579,"*f*"),"&amp;ref(Nation/Forest-Survival.jpg,nolink,25x25,Forest Survival);",""),IF(COUNTIF(AE579,"*m*"),"&amp;ref(Nation/Mountain-Survival.jpg,nolink,25x25,Mountain Survival);",""),IF(COUNTIF(AE579,"*s*"),"&amp;ref(Nation/Swamp-Survival.jpg,nolink,25x25,Swamp Survival);",""),IF(COUNTIF(AE579,"*w*"),"&amp;ref(Nation/Wasteland-Survival.jpg,nolink,25x25,Wasteland Survival);",""),IF(AF579="s","&amp;ref(Nation/Snow-Move.jpg,nolink,25x25,Snow Move);",""),IF(AG579="s","&amp;ref(Nation/Swimming.jpg,nolink,25x25,Swimming);",""),IF(AH579&lt;&gt;"","&amp;ref(Nation/Sailing.jpg,nolink,25x25,Sailing (size points "&amp;MID(AH579,2,3)&amp;", max size "&amp;LEFT(AH579,1)&amp;"));",""),IF(AI579&lt;&gt;"","&amp;ref(Nation/Gift-of-Water-Breathing.jpg,nolink,25x25,Gift of Water Breathing ("&amp;AI579&amp;" size points));",""),"|",CHAR(10),IF(D579="指揮官","|~|&gt;|&gt;|&gt;|&gt;|&gt;|BGCOLOR(#F5F5F5):","|~|&gt;|&gt;|&gt;|&gt;|&gt;|BGCOLOR(#F5F5F5):"),N579,"|",CHAR(10))</f>
        <v xml:space="preserve">|BGCOLOR(#F5F5F5):Pearl King|聖職者&amp;ref(Nation/Sacred.jpg,nolink,25x25,Sacred);|&amp;ref(Nation/C_Gold.jpg,nolink,25x25,Gold);485&amp;ref(Nation/C_Resource.jpg,nolink,25x25,Resource);7&amp;ref(Nation/C_Command.jpg,nolink,25x25,Commander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Leadership);40+|18&amp;ref(Nation/Aquatic.jpg,nolink,25x25,Aquatic);|
|~|&gt;|&gt;|&gt;|&gt;|&gt;|BGCOLOR(#F5F5F5):レベル3の聖職者。水、星、緑の魔法を持ち水棲の最上位指揮官も兼任|
</v>
      </c>
    </row>
    <row r="580" spans="1:36" x14ac:dyDescent="0.15">
      <c r="A580" t="str">
        <f t="shared" si="19"/>
        <v>-</v>
      </c>
      <c r="B580" t="s">
        <v>2908</v>
      </c>
      <c r="C580" t="s">
        <v>8657</v>
      </c>
      <c r="D580" t="s">
        <v>8461</v>
      </c>
      <c r="E580" t="s">
        <v>8654</v>
      </c>
      <c r="F580">
        <v>80</v>
      </c>
      <c r="G580">
        <v>4</v>
      </c>
      <c r="H580">
        <v>2</v>
      </c>
      <c r="I580" t="s">
        <v>8401</v>
      </c>
      <c r="J580" t="s">
        <v>8456</v>
      </c>
      <c r="L580" t="s">
        <v>8469</v>
      </c>
      <c r="N580" t="s">
        <v>8655</v>
      </c>
      <c r="O580" s="24">
        <v>1</v>
      </c>
      <c r="P580" s="20">
        <v>10</v>
      </c>
      <c r="Q580" s="20">
        <v>15</v>
      </c>
      <c r="R580" s="30">
        <v>0</v>
      </c>
      <c r="Z580" s="34" t="s">
        <v>8656</v>
      </c>
      <c r="AD580" s="20" t="s">
        <v>8467</v>
      </c>
      <c r="AJ580" s="26" t="str">
        <f t="shared" si="20"/>
        <v xml:space="preserve">|BGCOLOR(#F5F5F5):Ichtyid Pearl Mage|魔術師|&amp;ref(Nation/C_Gold.jpg,nolink,25x25,Gold);80&amp;ref(Nation/C_Resource.jpg,nolink,25x25,Resource);4&amp;ref(Nation/C_Command.jpg,nolink,25x25,Commander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Leadership);15|16&amp;ref(Nation/Amphibian.jpg,nolink,25x25,Amphibian);|
|~|&gt;|&gt;|&gt;|&gt;|&gt;|BGCOLOR(#F5F5F5):水と星の魔法技能を持つ。安価だが出せる数は限られる|
</v>
      </c>
    </row>
    <row r="581" spans="1:36" x14ac:dyDescent="0.15">
      <c r="A581" t="str">
        <f t="shared" si="19"/>
        <v>-</v>
      </c>
      <c r="B581" t="s">
        <v>2908</v>
      </c>
      <c r="C581" t="s">
        <v>8657</v>
      </c>
      <c r="D581" t="s">
        <v>8461</v>
      </c>
      <c r="E581" t="s">
        <v>8658</v>
      </c>
      <c r="F581">
        <v>40</v>
      </c>
      <c r="G581">
        <v>19</v>
      </c>
      <c r="H581">
        <v>1</v>
      </c>
      <c r="I581" t="s">
        <v>8580</v>
      </c>
      <c r="L581" t="s">
        <v>8461</v>
      </c>
      <c r="N581" t="s">
        <v>8659</v>
      </c>
      <c r="O581" s="24">
        <v>2</v>
      </c>
      <c r="P581" s="20">
        <v>60</v>
      </c>
      <c r="Q581" s="20">
        <v>0</v>
      </c>
      <c r="R581" s="30">
        <v>0</v>
      </c>
      <c r="Z581" s="34" t="s">
        <v>8660</v>
      </c>
      <c r="AD581" s="20" t="s">
        <v>8459</v>
      </c>
      <c r="AJ581" s="26" t="str">
        <f t="shared" si="20"/>
        <v xml:space="preserve">|BGCOLOR(#F5F5F5):Pelagian Shore Commander|指揮官|&amp;ref(Nation/C_Gold.jpg,nolink,25x25,Gold);40&amp;ref(Nation/C_Resource.jpg,nolink,25x25,Resource);19&amp;ref(Nation/C_Command.jpg,nolink,25x25,Commander Point);1|&amp;ref(Nation/R_Coast-Fort.jpg,nolink,25x25,Coastal Fortress);||&amp;ref(Nation/Squad.jpg,nolink,25x25,Squad);2&amp;ref(Nation/LivingLead.jpg,nolink,25x25,Leadership);60|12&amp;ref(Nation/Amphibian.jpg,nolink,25x25,Amphibian);|
|~|&gt;|&gt;|&gt;|&gt;|&gt;|BGCOLOR(#F5F5F5):沿岸で出せる指揮官。装備はより陸戦向け|
</v>
      </c>
    </row>
    <row r="582" spans="1:36" x14ac:dyDescent="0.15">
      <c r="A582" t="str">
        <f t="shared" si="19"/>
        <v>EA Pelagia 指揮官 E</v>
      </c>
      <c r="B582" t="s">
        <v>2908</v>
      </c>
      <c r="C582" t="s">
        <v>8657</v>
      </c>
      <c r="D582" t="s">
        <v>8461</v>
      </c>
      <c r="E582" t="s">
        <v>8661</v>
      </c>
      <c r="F582">
        <v>75</v>
      </c>
      <c r="G582">
        <v>3</v>
      </c>
      <c r="H582">
        <v>2</v>
      </c>
      <c r="I582" t="s">
        <v>8580</v>
      </c>
      <c r="J582" t="s">
        <v>8456</v>
      </c>
      <c r="L582" t="s">
        <v>8469</v>
      </c>
      <c r="N582" t="s">
        <v>8662</v>
      </c>
      <c r="O582" s="24">
        <v>1</v>
      </c>
      <c r="P582" s="20">
        <v>10</v>
      </c>
      <c r="Q582" s="21" t="s">
        <v>8479</v>
      </c>
      <c r="R582" s="30">
        <v>0</v>
      </c>
      <c r="Z582" s="34" t="s">
        <v>8656</v>
      </c>
      <c r="AD582" s="20" t="s">
        <v>8459</v>
      </c>
      <c r="AJ582" s="26" t="str">
        <f t="shared" si="20"/>
        <v xml:space="preserve">|BGCOLOR(#F5F5F5):Pelagian Explorer|魔術師|&amp;ref(Nation/C_Gold.jpg,nolink,25x25,Gold);75&amp;ref(Nation/C_Resource.jpg,nolink,25x25,Resource);3&amp;ref(Nation/C_Command.jpg,nolink,25x25,Commander Point);2|&amp;ref(Nation/R_Coast-Fort.jpg,nolink,25x25,Coastal Fortress);|&amp;ref(Spell/P_Research.jpg,nolink,25x25,Lab Needed);|&amp;ref(Nation/Squad.jpg,nolink,25x25,Squad);1&amp;ref(Nation/LivingLead.jpg,nolink,25x25,Leadership);10&amp;ref(Nation/MagicLead.jpg,nolink,25x25,Magic Leadership);10+|16&amp;ref(Nation/Amphibian.jpg,nolink,25x25,Amphibian);|
|~|&gt;|&gt;|&gt;|&gt;|&gt;|BGCOLOR(#F5F5F5):水などの魔法技能を持つ。研究が得意|
</v>
      </c>
    </row>
    <row r="583" spans="1:36" x14ac:dyDescent="0.15">
      <c r="A583" t="str">
        <f t="shared" si="19"/>
        <v>EA Pelagia 兵士 S</v>
      </c>
      <c r="B583" t="s">
        <v>2908</v>
      </c>
      <c r="C583" t="s">
        <v>8657</v>
      </c>
      <c r="D583" t="s">
        <v>8502</v>
      </c>
      <c r="E583" t="s">
        <v>8666</v>
      </c>
      <c r="F583">
        <v>10</v>
      </c>
      <c r="G583">
        <v>3</v>
      </c>
      <c r="H583">
        <v>9</v>
      </c>
      <c r="I583" t="s">
        <v>8453</v>
      </c>
      <c r="L583" t="s">
        <v>8482</v>
      </c>
      <c r="N583" t="s">
        <v>8665</v>
      </c>
      <c r="P583" s="20">
        <v>1</v>
      </c>
      <c r="Z583" s="34" t="s">
        <v>8656</v>
      </c>
      <c r="AD583" s="20" t="s">
        <v>8459</v>
      </c>
      <c r="AJ583" s="26" t="str">
        <f t="shared" si="20"/>
        <v xml:space="preserve">|BGCOLOR(#F5F5F5):Merman Net Thrower|歩兵|&amp;ref(Nation/C_Gold.jpg,nolink,25x25,Gold);10&amp;ref(Nation/C_Resource.jpg,nolink,25x25,Resource);3&amp;ref(Nation/C_Recruitment.jpg,nolink,25x25,Recruitment Point);9|&amp;ref(Nation/R_UW-Fort.jpg,nolink,25x25,Underwater Fortress);||&amp;ref(Nation/LivingLead.jpg,nolink,25x25,Living);|16&amp;ref(Nation/Amphibian.jpg,nolink,25x25,Amphibian);|
|~|&gt;|&gt;|&gt;|&gt;|&gt;|BGCOLOR(#F5F5F5):網と珊瑚の槍を持つ軽歩兵。網で敵を捕らえ毒で始末する|
</v>
      </c>
    </row>
    <row r="584" spans="1:36" x14ac:dyDescent="0.15">
      <c r="A584" t="str">
        <f t="shared" si="19"/>
        <v>-</v>
      </c>
      <c r="B584" t="s">
        <v>2908</v>
      </c>
      <c r="C584" t="s">
        <v>8657</v>
      </c>
      <c r="D584" t="s">
        <v>8502</v>
      </c>
      <c r="E584" t="s">
        <v>8667</v>
      </c>
      <c r="F584">
        <v>11</v>
      </c>
      <c r="G584">
        <v>9</v>
      </c>
      <c r="H584">
        <v>12</v>
      </c>
      <c r="I584" t="s">
        <v>8454</v>
      </c>
      <c r="L584" t="s">
        <v>8482</v>
      </c>
      <c r="N584" t="s">
        <v>8668</v>
      </c>
      <c r="P584" s="20">
        <v>1</v>
      </c>
      <c r="Z584" s="34" t="s">
        <v>8669</v>
      </c>
      <c r="AD584" s="20" t="s">
        <v>8467</v>
      </c>
      <c r="AJ584" s="26" t="str">
        <f t="shared" si="20"/>
        <v xml:space="preserve">|BGCOLOR(#F5F5F5):Turtle Warrior|歩兵|&amp;ref(Nation/C_Gold.jpg,nolink,25x25,Gold);11&amp;ref(Nation/C_Resource.jpg,nolink,25x25,Resource);9&amp;ref(Nation/C_Recruitment.jpg,nolink,25x25,Recruitment Point);12|&amp;ref(Nation/R_UW-Fort.jpg,nolink,25x25,Underwater Fortress);&amp;ref(Nation/R_Coast-Fort.jpg,nolink,25x25,Coastal Fortress);||&amp;ref(Nation/LivingLead.jpg,nolink,25x25,Living);|14&amp;ref(Nation/Amphibian.jpg,nolink,25x25,Amphibian);|
|~|&gt;|&gt;|&gt;|&gt;|&gt;|BGCOLOR(#F5F5F5):珊瑚の槍、珊瑚の投槍、盾を持つ歩兵。毒は地味に効いてくる|
</v>
      </c>
    </row>
    <row r="585" spans="1:36" x14ac:dyDescent="0.15">
      <c r="A585" t="str">
        <f t="shared" si="19"/>
        <v>-</v>
      </c>
      <c r="B585" t="s">
        <v>2908</v>
      </c>
      <c r="C585" t="s">
        <v>8657</v>
      </c>
      <c r="D585" t="s">
        <v>8502</v>
      </c>
      <c r="E585" t="s">
        <v>8670</v>
      </c>
      <c r="F585">
        <v>10</v>
      </c>
      <c r="G585">
        <v>7</v>
      </c>
      <c r="H585">
        <v>9</v>
      </c>
      <c r="I585" t="s">
        <v>8453</v>
      </c>
      <c r="L585" t="s">
        <v>8482</v>
      </c>
      <c r="N585" t="s">
        <v>8671</v>
      </c>
      <c r="P585" s="20">
        <v>1</v>
      </c>
      <c r="Z585" s="34" t="s">
        <v>8669</v>
      </c>
      <c r="AD585" s="20" t="s">
        <v>8552</v>
      </c>
      <c r="AJ585" s="26" t="str">
        <f t="shared" si="20"/>
        <v xml:space="preserve">|BGCOLOR(#F5F5F5):Turtle Tribe Triton|歩兵|&amp;ref(Nation/C_Gold.jpg,nolink,25x25,Gold);10&amp;ref(Nation/C_Resource.jpg,nolink,25x25,Resource);7&amp;ref(Nation/C_Recruitment.jpg,nolink,25x25,Recruitment Point);9|&amp;ref(Nation/R_UW-Fort.jpg,nolink,25x25,Underwater Fortress);||&amp;ref(Nation/LivingLead.jpg,nolink,25x25,Living);|14&amp;ref(Nation/Aquatic.jpg,nolink,25x25,Aquatic);|
|~|&gt;|&gt;|&gt;|&gt;|&gt;|BGCOLOR(#F5F5F5):珊瑚の槍と盾を持つ軽歩兵。部族Tritonはやや弱い|
</v>
      </c>
    </row>
    <row r="586" spans="1:36" x14ac:dyDescent="0.15">
      <c r="A586" t="str">
        <f t="shared" si="19"/>
        <v>-</v>
      </c>
      <c r="B586" t="s">
        <v>2908</v>
      </c>
      <c r="C586" t="s">
        <v>8657</v>
      </c>
      <c r="D586" t="s">
        <v>8502</v>
      </c>
      <c r="E586" t="s">
        <v>8672</v>
      </c>
      <c r="F586">
        <v>10</v>
      </c>
      <c r="G586">
        <v>3</v>
      </c>
      <c r="H586">
        <v>9</v>
      </c>
      <c r="I586" t="s">
        <v>8453</v>
      </c>
      <c r="L586" t="s">
        <v>8482</v>
      </c>
      <c r="N586" t="s">
        <v>8673</v>
      </c>
      <c r="P586" s="20">
        <v>1</v>
      </c>
      <c r="Z586" s="34" t="s">
        <v>8669</v>
      </c>
      <c r="AD586" s="20" t="s">
        <v>8543</v>
      </c>
      <c r="AJ586" s="26" t="str">
        <f t="shared" si="20"/>
        <v xml:space="preserve">|BGCOLOR(#F5F5F5):Shark Tribe Triton|歩兵|&amp;ref(Nation/C_Gold.jpg,nolink,25x25,Gold);10&amp;ref(Nation/C_Resource.jpg,nolink,25x25,Resource);3&amp;ref(Nation/C_Recruitment.jpg,nolink,25x25,Recruitment Point);9|&amp;ref(Nation/R_UW-Fort.jpg,nolink,25x25,Underwater Fortress);||&amp;ref(Nation/LivingLead.jpg,nolink,25x25,Living);|14&amp;ref(Nation/Aquatic.jpg,nolink,25x25,Aquatic);|
|~|&gt;|&gt;|&gt;|&gt;|&gt;|BGCOLOR(#F5F5F5):珊瑚の短剣二つを持つ軽装狂戦士。脆いが軽装相手には意外に強い|
</v>
      </c>
    </row>
    <row r="587" spans="1:36" x14ac:dyDescent="0.15">
      <c r="A587" t="str">
        <f t="shared" si="19"/>
        <v>-</v>
      </c>
      <c r="B587" t="s">
        <v>2908</v>
      </c>
      <c r="C587" t="s">
        <v>8657</v>
      </c>
      <c r="D587" t="s">
        <v>8502</v>
      </c>
      <c r="E587" t="s">
        <v>8674</v>
      </c>
      <c r="F587">
        <v>8</v>
      </c>
      <c r="G587">
        <v>1</v>
      </c>
      <c r="H587">
        <v>5</v>
      </c>
      <c r="I587" t="s">
        <v>8453</v>
      </c>
      <c r="L587" t="s">
        <v>8482</v>
      </c>
      <c r="N587" t="s">
        <v>8675</v>
      </c>
      <c r="P587" s="20">
        <v>1</v>
      </c>
      <c r="Z587" s="34" t="s">
        <v>8660</v>
      </c>
      <c r="AD587" s="20" t="s">
        <v>8543</v>
      </c>
      <c r="AJ587" s="26" t="str">
        <f t="shared" si="20"/>
        <v xml:space="preserve">|BGCOLOR(#F5F5F5):Pelagian Militia|歩兵|&amp;ref(Nation/C_Gold.jpg,nolink,25x25,Gold);8&amp;ref(Nation/C_Resource.jpg,nolink,25x25,Resource);1&amp;ref(Nation/C_Recruitment.jpg,nolink,25x25,Recruitment Point);5|&amp;ref(Nation/R_UW-Fort.jpg,nolink,25x25,Underwater Fortress);||&amp;ref(Nation/LivingLead.jpg,nolink,25x25,Living);|12&amp;ref(Nation/Aquatic.jpg,nolink,25x25,Aquatic);|
|~|&gt;|&gt;|&gt;|&gt;|&gt;|BGCOLOR(#F5F5F5):珊瑚の短剣を持つ民兵。他の民兵よりは能力が高いが装備は貧弱|
</v>
      </c>
    </row>
    <row r="588" spans="1:36" x14ac:dyDescent="0.15">
      <c r="A588" t="str">
        <f t="shared" si="19"/>
        <v>-</v>
      </c>
      <c r="B588" t="s">
        <v>2908</v>
      </c>
      <c r="C588" t="s">
        <v>8657</v>
      </c>
      <c r="D588" t="s">
        <v>8502</v>
      </c>
      <c r="E588" t="s">
        <v>8674</v>
      </c>
      <c r="F588">
        <v>8</v>
      </c>
      <c r="G588">
        <v>2</v>
      </c>
      <c r="H588">
        <v>5</v>
      </c>
      <c r="I588" t="s">
        <v>8453</v>
      </c>
      <c r="L588" t="s">
        <v>8482</v>
      </c>
      <c r="N588" t="s">
        <v>8676</v>
      </c>
      <c r="P588" s="20">
        <v>1</v>
      </c>
      <c r="Z588" s="34" t="s">
        <v>8660</v>
      </c>
      <c r="AD588" s="20" t="s">
        <v>8543</v>
      </c>
      <c r="AJ588" s="26" t="str">
        <f t="shared" si="20"/>
        <v xml:space="preserve">|BGCOLOR(#F5F5F5):Pelagian Militia|歩兵|&amp;ref(Nation/C_Gold.jpg,nolink,25x25,Gold);8&amp;ref(Nation/C_Resource.jpg,nolink,25x25,Resource);2&amp;ref(Nation/C_Recruitment.jpg,nolink,25x25,Recruitment Point);5|&amp;ref(Nation/R_UW-Fort.jpg,nolink,25x25,Underwater Fortress);||&amp;ref(Nation/LivingLead.jpg,nolink,25x25,Living);|12&amp;ref(Nation/Aquatic.jpg,nolink,25x25,Aquatic);|
|~|&gt;|&gt;|&gt;|&gt;|&gt;|BGCOLOR(#F5F5F5):珊瑚の槍を持つ民兵。長さがあるだけ短剣よりは良い|
</v>
      </c>
    </row>
    <row r="589" spans="1:36" x14ac:dyDescent="0.15">
      <c r="A589" t="str">
        <f t="shared" si="19"/>
        <v>-</v>
      </c>
      <c r="B589" t="s">
        <v>2908</v>
      </c>
      <c r="C589" t="s">
        <v>8657</v>
      </c>
      <c r="D589" t="s">
        <v>8502</v>
      </c>
      <c r="E589" t="s">
        <v>8677</v>
      </c>
      <c r="F589">
        <v>10</v>
      </c>
      <c r="G589">
        <v>3</v>
      </c>
      <c r="H589">
        <v>9</v>
      </c>
      <c r="I589" t="s">
        <v>8453</v>
      </c>
      <c r="L589" t="s">
        <v>8482</v>
      </c>
      <c r="N589" t="s">
        <v>8678</v>
      </c>
      <c r="P589" s="20">
        <v>1</v>
      </c>
      <c r="Z589" s="34" t="s">
        <v>8656</v>
      </c>
      <c r="AD589" s="20" t="s">
        <v>8552</v>
      </c>
      <c r="AJ589" s="26" t="str">
        <f t="shared" si="20"/>
        <v xml:space="preserve">|BGCOLOR(#F5F5F5):Pelagian Soldier|歩兵|&amp;ref(Nation/C_Gold.jpg,nolink,25x25,Gold);10&amp;ref(Nation/C_Resource.jpg,nolink,25x25,Resource);3&amp;ref(Nation/C_Recruitment.jpg,nolink,25x25,Recruitment Point);9|&amp;ref(Nation/R_UW-Fort.jpg,nolink,25x25,Underwater Fortress);||&amp;ref(Nation/LivingLead.jpg,nolink,25x25,Living);|16&amp;ref(Nation/Aquatic.jpg,nolink,25x25,Aquatic);|
|~|&gt;|&gt;|&gt;|&gt;|&gt;|BGCOLOR(#F5F5F5):珊瑚の槍と盾を持つ軽歩兵。技量は高いが防具がない|
</v>
      </c>
    </row>
    <row r="590" spans="1:36" x14ac:dyDescent="0.15">
      <c r="A590" t="str">
        <f t="shared" si="19"/>
        <v>-</v>
      </c>
      <c r="B590" t="s">
        <v>2908</v>
      </c>
      <c r="C590" t="s">
        <v>8657</v>
      </c>
      <c r="D590" t="s">
        <v>8502</v>
      </c>
      <c r="E590" t="s">
        <v>8679</v>
      </c>
      <c r="F590">
        <v>13</v>
      </c>
      <c r="G590">
        <v>15</v>
      </c>
      <c r="H590">
        <v>16</v>
      </c>
      <c r="I590" t="s">
        <v>8453</v>
      </c>
      <c r="L590" t="s">
        <v>8482</v>
      </c>
      <c r="N590" t="s">
        <v>8680</v>
      </c>
      <c r="P590" s="20">
        <v>1</v>
      </c>
      <c r="Z590" s="34" t="s">
        <v>8660</v>
      </c>
      <c r="AD590" s="20" t="s">
        <v>8552</v>
      </c>
      <c r="AJ590" s="26" t="str">
        <f t="shared" si="20"/>
        <v xml:space="preserve">|BGCOLOR(#F5F5F5):Coral Clan Soldier|歩兵|&amp;ref(Nation/C_Gold.jpg,nolink,25x25,Gold);13&amp;ref(Nation/C_Resource.jpg,nolink,25x25,Resource);15&amp;ref(Nation/C_Recruitment.jpg,nolink,25x25,Recruitment Point);16|&amp;ref(Nation/R_UW-Fort.jpg,nolink,25x25,Underwater Fortress);||&amp;ref(Nation/LivingLead.jpg,nolink,25x25,Living);|12&amp;ref(Nation/Aquatic.jpg,nolink,25x25,Aquatic);|
|~|&gt;|&gt;|&gt;|&gt;|&gt;|BGCOLOR(#F5F5F5):珊瑚の槍と盾を持つ歩兵。密集した隊列を組める|
</v>
      </c>
    </row>
    <row r="591" spans="1:36" x14ac:dyDescent="0.15">
      <c r="A591" t="str">
        <f t="shared" si="19"/>
        <v>-</v>
      </c>
      <c r="B591" t="s">
        <v>2908</v>
      </c>
      <c r="C591" t="s">
        <v>8657</v>
      </c>
      <c r="D591" t="s">
        <v>8502</v>
      </c>
      <c r="E591" t="s">
        <v>8681</v>
      </c>
      <c r="F591">
        <v>40</v>
      </c>
      <c r="G591">
        <v>7</v>
      </c>
      <c r="H591">
        <v>48</v>
      </c>
      <c r="I591" t="s">
        <v>8453</v>
      </c>
      <c r="L591" t="s">
        <v>8684</v>
      </c>
      <c r="N591" t="s">
        <v>8682</v>
      </c>
      <c r="P591" s="20">
        <v>1</v>
      </c>
      <c r="Z591" s="34" t="s">
        <v>8669</v>
      </c>
      <c r="AD591" s="20" t="s">
        <v>8543</v>
      </c>
      <c r="AJ591" s="26" t="str">
        <f t="shared" si="20"/>
        <v xml:space="preserve">|BGCOLOR(#F5F5F5):Triton Rider|騎兵|&amp;ref(Nation/C_Gold.jpg,nolink,25x25,Gold);40&amp;ref(Nation/C_Resource.jpg,nolink,25x25,Resource);7&amp;ref(Nation/C_Recruitment.jpg,nolink,25x25,Recruitment Point);48|&amp;ref(Nation/R_UW-Fort.jpg,nolink,25x25,Underwater Fortress);||&amp;ref(Nation/LivingLead.jpg,nolink,25x25,Living);|14&amp;ref(Nation/Aquatic.jpg,nolink,25x25,Aquatic);|
|~|&gt;|&gt;|&gt;|&gt;|&gt;|BGCOLOR(#F5F5F5):珊瑚の突撃槍と盾を持つ軽騎兵。乗物の角は魔法武器扱い|
</v>
      </c>
    </row>
    <row r="592" spans="1:36" x14ac:dyDescent="0.15">
      <c r="A592" t="str">
        <f t="shared" si="19"/>
        <v>-</v>
      </c>
      <c r="B592" t="s">
        <v>2908</v>
      </c>
      <c r="C592" t="s">
        <v>8657</v>
      </c>
      <c r="D592" t="s">
        <v>8502</v>
      </c>
      <c r="E592" t="s">
        <v>8683</v>
      </c>
      <c r="F592">
        <v>20</v>
      </c>
      <c r="G592">
        <v>23</v>
      </c>
      <c r="H592">
        <v>23</v>
      </c>
      <c r="I592" t="s">
        <v>8401</v>
      </c>
      <c r="K592" t="s">
        <v>8456</v>
      </c>
      <c r="L592" t="s">
        <v>8482</v>
      </c>
      <c r="M592" t="s">
        <v>8457</v>
      </c>
      <c r="N592" t="s">
        <v>8685</v>
      </c>
      <c r="P592" s="20">
        <v>1</v>
      </c>
      <c r="Z592" s="34" t="s">
        <v>8660</v>
      </c>
      <c r="AD592" s="20" t="s">
        <v>8543</v>
      </c>
      <c r="AJ592" s="26" t="str">
        <f t="shared" si="20"/>
        <v xml:space="preserve">|BGCOLOR(#F5F5F5):Pearl Guard|歩兵&amp;ref(Nation/Sacred.jpg,nolink,25x25,Sacred);|&amp;ref(Nation/C_Gold.jpg,nolink,25x25,Gold);20&amp;ref(Nation/C_Resource.jpg,nolink,25x25,Resource);23&amp;ref(Nation/C_Recruitment.jpg,nolink,25x25,Recruitment Point);23|&amp;ref(Nation/R_Capital.jpg,nolink,25x25,National Capital);|&amp;ref(Spell/P_Holy.jpg,nolink,25x25,Temple Needed);|&amp;ref(Nation/LivingLead.jpg,nolink,25x25,Living);|12&amp;ref(Nation/Aquatic.jpg,nolink,25x25,Aquatic);|
|~|&gt;|&gt;|&gt;|&gt;|&gt;|BGCOLOR(#F5F5F5):魔法の槍と盾を持つ歩兵。密集隊列を組み護衛も得意|
</v>
      </c>
    </row>
    <row r="593" spans="1:36" x14ac:dyDescent="0.15">
      <c r="A593" t="str">
        <f t="shared" si="19"/>
        <v>-</v>
      </c>
      <c r="B593" t="s">
        <v>2908</v>
      </c>
      <c r="C593" t="s">
        <v>8657</v>
      </c>
      <c r="D593" t="s">
        <v>8502</v>
      </c>
      <c r="E593" t="s">
        <v>8686</v>
      </c>
      <c r="F593">
        <v>11</v>
      </c>
      <c r="G593">
        <v>9</v>
      </c>
      <c r="H593">
        <v>12</v>
      </c>
      <c r="I593" t="s">
        <v>8580</v>
      </c>
      <c r="L593" t="s">
        <v>8482</v>
      </c>
      <c r="N593" t="s">
        <v>8687</v>
      </c>
      <c r="P593" s="20">
        <v>1</v>
      </c>
      <c r="Z593" s="34" t="s">
        <v>8669</v>
      </c>
      <c r="AD593" s="20" t="s">
        <v>8459</v>
      </c>
      <c r="AJ593" s="26" t="str">
        <f t="shared" si="20"/>
        <v xml:space="preserve">|BGCOLOR(#F5F5F5):Pelagian Shore Fighter|歩兵|&amp;ref(Nation/C_Gold.jpg,nolink,25x25,Gold);11&amp;ref(Nation/C_Resource.jpg,nolink,25x25,Resource);9&amp;ref(Nation/C_Recruitment.jpg,nolink,25x25,Recruitment Point);12|&amp;ref(Nation/R_Coast-Fort.jpg,nolink,25x25,Coastal Fortress);||&amp;ref(Nation/LivingLead.jpg,nolink,25x25,Living);|14&amp;ref(Nation/Amphibian.jpg,nolink,25x25,Amphibian);|
|~|&gt;|&gt;|&gt;|&gt;|&gt;|BGCOLOR(#F5F5F5):槍、投槍、盾を持つ歩兵。鉄製の陸戦向け装備を持つ|
</v>
      </c>
    </row>
    <row r="594" spans="1:36" x14ac:dyDescent="0.15">
      <c r="A594" t="str">
        <f t="shared" si="19"/>
        <v>-</v>
      </c>
      <c r="B594" t="s">
        <v>2908</v>
      </c>
      <c r="C594" t="s">
        <v>8657</v>
      </c>
      <c r="D594" t="s">
        <v>8502</v>
      </c>
      <c r="E594" t="s">
        <v>8688</v>
      </c>
      <c r="F594">
        <v>13</v>
      </c>
      <c r="G594">
        <v>19</v>
      </c>
      <c r="H594">
        <v>16</v>
      </c>
      <c r="I594" t="s">
        <v>8580</v>
      </c>
      <c r="L594" t="s">
        <v>8482</v>
      </c>
      <c r="N594" t="s">
        <v>8689</v>
      </c>
      <c r="P594" s="20">
        <v>1</v>
      </c>
      <c r="Z594" s="34" t="s">
        <v>8664</v>
      </c>
      <c r="AD594" s="20" t="s">
        <v>8459</v>
      </c>
      <c r="AJ594" s="26" t="str">
        <f t="shared" si="20"/>
        <v xml:space="preserve">|BGCOLOR(#F5F5F5):Sideraspist|歩兵|&amp;ref(Nation/C_Gold.jpg,nolink,25x25,Gold);13&amp;ref(Nation/C_Resource.jpg,nolink,25x25,Resource);19&amp;ref(Nation/C_Recruitment.jpg,nolink,25x25,Recruitment Point);16|&amp;ref(Nation/R_Coast-Fort.jpg,nolink,25x25,Coastal Fortress);||&amp;ref(Nation/LivingLead.jpg,nolink,25x25,Living);|10&amp;ref(Nation/Amphibian.jpg,nolink,25x25,Amphibian);|
|~|&gt;|&gt;|&gt;|&gt;|&gt;|BGCOLOR(#F5F5F5):長槍と盾を持つ重歩兵。海にも入れはするが向いてはいない|
</v>
      </c>
    </row>
    <row r="595" spans="1:36" x14ac:dyDescent="0.15">
      <c r="A595" t="str">
        <f t="shared" si="19"/>
        <v>EA Pelagia 兵士 E</v>
      </c>
      <c r="B595" t="s">
        <v>2908</v>
      </c>
      <c r="C595" t="s">
        <v>8657</v>
      </c>
      <c r="D595" t="s">
        <v>8502</v>
      </c>
      <c r="E595" t="s">
        <v>8722</v>
      </c>
      <c r="F595">
        <v>0</v>
      </c>
      <c r="G595">
        <v>1</v>
      </c>
      <c r="H595">
        <v>2</v>
      </c>
      <c r="I595" t="s">
        <v>8586</v>
      </c>
      <c r="L595" t="s">
        <v>8723</v>
      </c>
      <c r="N595" t="s">
        <v>8724</v>
      </c>
      <c r="P595" s="20">
        <v>1</v>
      </c>
      <c r="W595">
        <v>1</v>
      </c>
      <c r="X595">
        <v>1</v>
      </c>
      <c r="Z595" s="34" t="s">
        <v>8725</v>
      </c>
      <c r="AD595" s="20" t="s">
        <v>8543</v>
      </c>
      <c r="AJ595" s="26" t="str">
        <f t="shared" si="20"/>
        <v xml:space="preserve">|BGCOLOR(#F5F5F5):Hippocampus|魔獣|&amp;ref(Nation/C_Gold.jpg,nolink,25x25,Gold);0&amp;ref(Nation/C_Resource.jpg,nolink,25x25,Resource);1&amp;ref(Nation/C_Recruitment.jpg,nolink,25x25,Recruitment Point);2|&amp;ref(Nation/Dominion-Monster-Summoner.jpg,nolink,25x25,Dominion Monster Summoner (Free));||&amp;ref(Nation/LivingLead.jpg,nolink,25x25,Living);&amp;ref(Nation/Animal.jpg,nolink,25x25,Animal);&amp;ref(Nation/Undisciplined.jpg,nolink,25x25,Undisciplined);|20&amp;ref(Nation/Aquatic.jpg,nolink,25x25,Aquatic);|
|~|&gt;|&gt;|&gt;|&gt;|&gt;|BGCOLOR(#F5F5F5):水棲の一角獣。強くはないが角は魔法武器扱い|
</v>
      </c>
    </row>
    <row r="596" spans="1:36" x14ac:dyDescent="0.15">
      <c r="A596" t="str">
        <f t="shared" si="19"/>
        <v>EA Oceania 指揮官 S</v>
      </c>
      <c r="B596" t="s">
        <v>2908</v>
      </c>
      <c r="C596" t="s">
        <v>8747</v>
      </c>
      <c r="D596" t="s">
        <v>8461</v>
      </c>
      <c r="E596" t="s">
        <v>8730</v>
      </c>
      <c r="F596">
        <v>20</v>
      </c>
      <c r="G596">
        <v>5</v>
      </c>
      <c r="H596">
        <v>1</v>
      </c>
      <c r="I596" t="s">
        <v>8453</v>
      </c>
      <c r="L596" t="s">
        <v>8449</v>
      </c>
      <c r="N596" t="s">
        <v>8731</v>
      </c>
      <c r="O596" s="24">
        <v>0</v>
      </c>
      <c r="P596" s="20">
        <v>0</v>
      </c>
      <c r="Q596" s="21">
        <v>0</v>
      </c>
      <c r="R596" s="30">
        <v>0</v>
      </c>
      <c r="Z596" s="34" t="s">
        <v>8648</v>
      </c>
      <c r="AA596" s="21">
        <v>40</v>
      </c>
      <c r="AD596" s="20" t="s">
        <v>8459</v>
      </c>
      <c r="AJ596" s="26" t="str">
        <f t="shared" si="20"/>
        <v xml:space="preserve">|BGCOLOR(#F5F5F5):Ichtysatyr Scout|斥候|&amp;ref(Nation/C_Gold.jpg,nolink,25x25,Gold);20&amp;ref(Nation/C_Resource.jpg,nolink,25x25,Resource);5&amp;ref(Nation/C_Command.jpg,nolink,25x25,Commander Point);1|&amp;ref(Nation/R_UW-Fort.jpg,nolink,25x25,Underwater Fortress);|||18&amp;ref(Nation/Stealthy.jpg,nolink,25x25,Stealthy (40));&amp;ref(Nation/Amphibian.jpg,nolink,25x25,Amphibian);|
|~|&gt;|&gt;|&gt;|&gt;|&gt;|BGCOLOR(#F5F5F5):水陸両棲の斥候。海は通れるが隠れるのが下手で森や山にも引っかかる|
</v>
      </c>
    </row>
    <row r="597" spans="1:36" x14ac:dyDescent="0.15">
      <c r="A597" t="str">
        <f t="shared" si="19"/>
        <v>-</v>
      </c>
      <c r="B597" t="s">
        <v>2908</v>
      </c>
      <c r="C597" t="s">
        <v>8747</v>
      </c>
      <c r="D597" t="s">
        <v>8461</v>
      </c>
      <c r="E597" t="s">
        <v>8732</v>
      </c>
      <c r="F597">
        <v>40</v>
      </c>
      <c r="G597">
        <v>9</v>
      </c>
      <c r="H597">
        <v>1</v>
      </c>
      <c r="I597" t="s">
        <v>8454</v>
      </c>
      <c r="L597" t="s">
        <v>8461</v>
      </c>
      <c r="N597" t="s">
        <v>8733</v>
      </c>
      <c r="O597" s="24">
        <v>2</v>
      </c>
      <c r="P597" s="20">
        <v>40</v>
      </c>
      <c r="Q597" s="21">
        <v>0</v>
      </c>
      <c r="R597" s="30">
        <v>0</v>
      </c>
      <c r="Z597" s="34" t="s">
        <v>8656</v>
      </c>
      <c r="AD597" s="20" t="s">
        <v>8459</v>
      </c>
      <c r="AJ597" s="26" t="str">
        <f t="shared" si="20"/>
        <v xml:space="preserve">|BGCOLOR(#F5F5F5):Ichtysatyr Commander|指揮官|&amp;ref(Nation/C_Gold.jpg,nolink,25x25,Gold);40&amp;ref(Nation/C_Resource.jpg,nolink,25x25,Resource);9&amp;ref(Nation/C_Command.jpg,nolink,25x25,Commander Point);1|&amp;ref(Nation/R_UW-Fort.jpg,nolink,25x25,Underwater Fortress);&amp;ref(Nation/R_Coast-Fort.jpg,nolink,25x25,Coastal Fortress);||&amp;ref(Nation/Squad.jpg,nolink,25x25,Squad);2&amp;ref(Nation/LivingLead.jpg,nolink,25x25,Leadership);40|16&amp;ref(Nation/Amphibian.jpg,nolink,25x25,Amphibian);|
|~|&gt;|&gt;|&gt;|&gt;|&gt;|BGCOLOR(#F5F5F5):隠密行動可能な指揮官。指揮能力は控えめ|
</v>
      </c>
    </row>
    <row r="598" spans="1:36" x14ac:dyDescent="0.15">
      <c r="A598" t="str">
        <f t="shared" si="19"/>
        <v>-</v>
      </c>
      <c r="B598" t="s">
        <v>2908</v>
      </c>
      <c r="C598" t="s">
        <v>8747</v>
      </c>
      <c r="D598" t="s">
        <v>8461</v>
      </c>
      <c r="E598" t="s">
        <v>8734</v>
      </c>
      <c r="F598">
        <v>90</v>
      </c>
      <c r="G598">
        <v>9</v>
      </c>
      <c r="H598">
        <v>1</v>
      </c>
      <c r="I598" t="s">
        <v>8453</v>
      </c>
      <c r="L598" t="s">
        <v>8461</v>
      </c>
      <c r="N598" t="s">
        <v>8735</v>
      </c>
      <c r="O598" s="24">
        <v>3</v>
      </c>
      <c r="P598" s="20">
        <v>80</v>
      </c>
      <c r="Q598" s="21">
        <v>0</v>
      </c>
      <c r="R598" s="30">
        <v>0</v>
      </c>
      <c r="Z598" s="34" t="s">
        <v>8736</v>
      </c>
      <c r="AD598" s="20" t="s">
        <v>8467</v>
      </c>
      <c r="AJ598" s="26" t="str">
        <f t="shared" si="20"/>
        <v xml:space="preserve">|BGCOLOR(#F5F5F5):Ichtycentaur Commander|指揮官|&amp;ref(Nation/C_Gold.jpg,nolink,25x25,Gold);90&amp;ref(Nation/C_Resource.jpg,nolink,25x25,Resource);9&amp;ref(Nation/C_Command.jpg,nolink,25x25,Commander Point);1|&amp;ref(Nation/R_UW-Fort.jpg,nolink,25x25,Underwater Fortress);||&amp;ref(Nation/Squad.jpg,nolink,25x25,Squad);3&amp;ref(Nation/LivingLead.jpg,nolink,25x25,Leadership);80|22&amp;ref(Nation/Amphibian.jpg,nolink,25x25,Amphibian);|
|~|&gt;|&gt;|&gt;|&gt;|&gt;|BGCOLOR(#F5F5F5):上位指揮官。陸海共に素早く移動する|
</v>
      </c>
    </row>
    <row r="599" spans="1:36" x14ac:dyDescent="0.15">
      <c r="A599" t="str">
        <f t="shared" si="19"/>
        <v>-</v>
      </c>
      <c r="B599" t="s">
        <v>2908</v>
      </c>
      <c r="C599" t="s">
        <v>8747</v>
      </c>
      <c r="D599" t="s">
        <v>8461</v>
      </c>
      <c r="E599" t="s">
        <v>8737</v>
      </c>
      <c r="F599">
        <v>135</v>
      </c>
      <c r="G599">
        <v>1</v>
      </c>
      <c r="H599">
        <v>2</v>
      </c>
      <c r="I599" t="s">
        <v>8453</v>
      </c>
      <c r="K599" t="s">
        <v>8456</v>
      </c>
      <c r="L599" t="s">
        <v>8455</v>
      </c>
      <c r="M599" t="s">
        <v>8457</v>
      </c>
      <c r="N599" t="s">
        <v>8738</v>
      </c>
      <c r="O599" s="24">
        <v>2</v>
      </c>
      <c r="P599" s="20">
        <v>40</v>
      </c>
      <c r="Q599" s="20">
        <v>0</v>
      </c>
      <c r="R599" s="30">
        <v>0</v>
      </c>
      <c r="S599" s="24">
        <v>1</v>
      </c>
      <c r="Z599" s="34" t="s">
        <v>8736</v>
      </c>
      <c r="AA599" s="21">
        <v>40</v>
      </c>
      <c r="AD599" s="20" t="s">
        <v>8459</v>
      </c>
      <c r="AJ599" s="26" t="str">
        <f t="shared" si="20"/>
        <v xml:space="preserve">|BGCOLOR(#F5F5F5):Aphroi Hierophant|聖職者&amp;ref(Nation/Sacred.jpg,nolink,25x25,Sacred);|&amp;ref(Nation/C_Gold.jpg,nolink,25x25,Gold);135&amp;ref(Nation/C_Resource.jpg,nolink,25x25,Resource);1&amp;ref(Nation/C_Command.jpg,nolink,25x25,Commander Point);2|&amp;ref(Nation/R_UW-Fort.jpg,nolink,25x25,Underwater Fortress);|&amp;ref(Spell/P_Holy.jpg,nolink,25x25,Temple Needed);|&amp;ref(Nation/Squad.jpg,nolink,25x25,Squad);2&amp;ref(Nation/LivingLead.jpg,nolink,25x25,Leadership);40&amp;ref(Item/Inspirational.jpg,nolink,25x25,Inspirational (+1));|22&amp;ref(Nation/Stealthy.jpg,nolink,25x25,Stealthy (40));&amp;ref(Nation/Amphibian.jpg,nolink,25x25,Amphibian);|
|~|&gt;|&gt;|&gt;|&gt;|&gt;|BGCOLOR(#F5F5F5):レベル1の聖職者。水か緑の魔法技能も持つ|
</v>
      </c>
    </row>
    <row r="600" spans="1:36" x14ac:dyDescent="0.15">
      <c r="A600" t="str">
        <f t="shared" si="19"/>
        <v>-</v>
      </c>
      <c r="B600" t="s">
        <v>2908</v>
      </c>
      <c r="C600" t="s">
        <v>8747</v>
      </c>
      <c r="D600" t="s">
        <v>8461</v>
      </c>
      <c r="E600" t="s">
        <v>8739</v>
      </c>
      <c r="F600">
        <v>130</v>
      </c>
      <c r="G600">
        <v>1</v>
      </c>
      <c r="H600">
        <v>2</v>
      </c>
      <c r="I600" t="s">
        <v>8454</v>
      </c>
      <c r="J600" t="s">
        <v>8456</v>
      </c>
      <c r="L600" t="s">
        <v>8469</v>
      </c>
      <c r="N600" t="s">
        <v>8740</v>
      </c>
      <c r="O600" s="24">
        <v>1</v>
      </c>
      <c r="P600" s="20">
        <v>0</v>
      </c>
      <c r="Q600" s="20">
        <v>10</v>
      </c>
      <c r="R600" s="30">
        <v>0</v>
      </c>
      <c r="Z600" s="34" t="s">
        <v>8648</v>
      </c>
      <c r="AA600" s="21">
        <v>65</v>
      </c>
      <c r="AD600" s="20" t="s">
        <v>8467</v>
      </c>
      <c r="AJ600" s="26" t="str">
        <f t="shared" si="20"/>
        <v xml:space="preserve">|BGCOLOR(#F5F5F5):Siren|魔術師|&amp;ref(Nation/C_Gold.jpg,nolink,25x25,Gold);130&amp;ref(Nation/C_Resource.jpg,nolink,25x25,Resource);1&amp;ref(Nation/C_Command.jpg,nolink,25x25,Commander Point);2|&amp;ref(Nation/R_UW-Fort.jpg,nolink,25x25,Underwater Fortress);&amp;ref(Nation/R_Coast-Fort.jpg,nolink,25x25,Coastal Fortress);|&amp;ref(Spell/P_Research.jpg,nolink,25x25,Lab Needed);|&amp;ref(Nation/Squad.jpg,nolink,25x25,Squad);1&amp;ref(Nation/MagicLead.jpg,nolink,25x25,Magic Leadership);10|18&amp;ref(Nation/Stealthy.jpg,nolink,25x25,Stealthy (65));&amp;ref(Nation/Amphibian.jpg,nolink,25x25,Amphibian);|
|~|&gt;|&gt;|&gt;|&gt;|&gt;|BGCOLOR(#F5F5F5):水の魔法技能を持つ。陸では飛行し風魔法を得るが水が弱体化|
</v>
      </c>
    </row>
    <row r="601" spans="1:36" x14ac:dyDescent="0.15">
      <c r="A601" t="str">
        <f t="shared" si="19"/>
        <v>-</v>
      </c>
      <c r="B601" t="s">
        <v>2908</v>
      </c>
      <c r="C601" t="s">
        <v>8747</v>
      </c>
      <c r="D601" t="s">
        <v>8461</v>
      </c>
      <c r="E601" t="s">
        <v>8741</v>
      </c>
      <c r="F601">
        <v>325</v>
      </c>
      <c r="G601">
        <v>1</v>
      </c>
      <c r="H601">
        <v>2</v>
      </c>
      <c r="I601" t="s">
        <v>8453</v>
      </c>
      <c r="J601" t="s">
        <v>8456</v>
      </c>
      <c r="K601" t="s">
        <v>8475</v>
      </c>
      <c r="L601" t="s">
        <v>8455</v>
      </c>
      <c r="M601" t="s">
        <v>8457</v>
      </c>
      <c r="N601" t="s">
        <v>8742</v>
      </c>
      <c r="O601" s="24">
        <v>3</v>
      </c>
      <c r="P601" s="20">
        <v>80</v>
      </c>
      <c r="Q601" s="20" t="s">
        <v>8547</v>
      </c>
      <c r="R601" s="30">
        <v>0</v>
      </c>
      <c r="Z601" s="34" t="s">
        <v>8648</v>
      </c>
      <c r="AD601" s="20" t="s">
        <v>8543</v>
      </c>
      <c r="AJ601" s="26" t="str">
        <f t="shared" si="20"/>
        <v xml:space="preserve">|BGCOLOR(#F5F5F5):Haliade|聖職者&amp;ref(Nation/Sacred.jpg,nolink,25x25,Sacred);|&amp;ref(Nation/C_Gold.jpg,nolink,25x25,Gold);325&amp;ref(Nation/C_Resource.jpg,nolink,25x25,Resource);1&amp;ref(Nation/C_Command.jpg,nolink,25x25,Commander Point);2|&amp;ref(Nation/R_UW-Fort.jpg,nolink,25x25,Underwater Fortress);|&amp;ref(Spell/P_Research.jpg,nolink,25x25,Lab Needed);&amp;ref(Spell/P_Holy.jpg,nolink,25x25,Temple Needed);|&amp;ref(Nation/Squad.jpg,nolink,25x25,Squad);3&amp;ref(Nation/LivingLead.jpg,nolink,25x25,Leadership);80&amp;ref(Nation/MagicLead.jpg,nolink,25x25,Magic Leadership);25+|18&amp;ref(Nation/Aquatic.jpg,nolink,25x25,Aquatic);|
|~|&gt;|&gt;|&gt;|&gt;|&gt;|BGCOLOR(#F5F5F5):レベル2の聖職者。魔法技能も持つがこの国には珍しく水棲|
</v>
      </c>
    </row>
    <row r="602" spans="1:36" x14ac:dyDescent="0.15">
      <c r="A602" t="str">
        <f t="shared" si="19"/>
        <v>-</v>
      </c>
      <c r="B602" t="s">
        <v>2908</v>
      </c>
      <c r="C602" t="s">
        <v>8747</v>
      </c>
      <c r="D602" t="s">
        <v>8461</v>
      </c>
      <c r="E602" t="s">
        <v>8743</v>
      </c>
      <c r="F602">
        <v>355</v>
      </c>
      <c r="G602">
        <v>7</v>
      </c>
      <c r="H602">
        <v>4</v>
      </c>
      <c r="I602" t="s">
        <v>8454</v>
      </c>
      <c r="J602" t="s">
        <v>8456</v>
      </c>
      <c r="L602" t="s">
        <v>8469</v>
      </c>
      <c r="N602" t="s">
        <v>8744</v>
      </c>
      <c r="O602" s="24">
        <v>3</v>
      </c>
      <c r="P602" s="20">
        <v>80</v>
      </c>
      <c r="Q602" s="21" t="s">
        <v>8478</v>
      </c>
      <c r="R602" s="30">
        <v>0</v>
      </c>
      <c r="U602" s="30">
        <v>2</v>
      </c>
      <c r="Z602" s="34" t="s">
        <v>8648</v>
      </c>
      <c r="AA602" s="21">
        <v>40</v>
      </c>
      <c r="AD602" s="20" t="s">
        <v>8637</v>
      </c>
      <c r="AI602" s="30">
        <v>50</v>
      </c>
      <c r="AJ602" s="26" t="str">
        <f t="shared" si="20"/>
        <v xml:space="preserve">|BGCOLOR(#F5F5F5):Capricorn|魔術師|&amp;ref(Nation/C_Gold.jpg,nolink,25x25,Gold);355&amp;ref(Nation/C_Resource.jpg,nolink,25x25,Resource);7&amp;ref(Nation/C_Command.jpg,nolink,25x25,Commander Point);4|&amp;ref(Nation/R_UW-Fort.jpg,nolink,25x25,Underwater Fortress);&amp;ref(Nation/R_Coast-Fort.jpg,nolink,25x25,Coastal Fortress);|&amp;ref(Spell/P_Research.jpg,nolink,25x25,Lab Needed);|&amp;ref(Nation/Squad.jpg,nolink,25x25,Squad);3&amp;ref(Nation/LivingLead.jpg,nolink,25x25,Leadership);80&amp;ref(Nation/MagicLead.jpg,nolink,25x25,Magic Leadership);35+&amp;ref(Item/Beastmaster.jpg,nolink,25x25,Beastmaster (+2));|18&amp;ref(Nation/Stealthy.jpg,nolink,25x25,Stealthy (40));&amp;ref(Nation/Amphibian.jpg,nolink,25x25,Amphibian);&amp;ref(Nation/Gift-of-Water-Breathing.jpg,nolink,25x25,Gift of Water Breathing (50 size points));|
|~|&gt;|&gt;|&gt;|&gt;|&gt;|BGCOLOR(#F5F5F5):緑、水などの魔法技能を持つ。陸では地を得て水が弱体化|
</v>
      </c>
    </row>
    <row r="603" spans="1:36" x14ac:dyDescent="0.15">
      <c r="A603" t="str">
        <f t="shared" si="19"/>
        <v>EA Oceania 指揮官 E</v>
      </c>
      <c r="B603" t="s">
        <v>2908</v>
      </c>
      <c r="C603" t="s">
        <v>8747</v>
      </c>
      <c r="D603" t="s">
        <v>8461</v>
      </c>
      <c r="E603" t="s">
        <v>8745</v>
      </c>
      <c r="F603">
        <v>145</v>
      </c>
      <c r="G603">
        <v>17</v>
      </c>
      <c r="H603">
        <v>1</v>
      </c>
      <c r="I603" t="s">
        <v>8401</v>
      </c>
      <c r="K603" t="s">
        <v>8456</v>
      </c>
      <c r="L603" t="s">
        <v>8461</v>
      </c>
      <c r="M603" t="s">
        <v>8457</v>
      </c>
      <c r="N603" t="s">
        <v>8746</v>
      </c>
      <c r="O603" s="24">
        <v>3</v>
      </c>
      <c r="P603" s="20">
        <v>80</v>
      </c>
      <c r="Q603" s="20">
        <v>0</v>
      </c>
      <c r="R603" s="30">
        <v>0</v>
      </c>
      <c r="S603" s="24">
        <v>1</v>
      </c>
      <c r="Z603" s="34" t="s">
        <v>8656</v>
      </c>
      <c r="AD603" s="20" t="s">
        <v>8459</v>
      </c>
      <c r="AJ603" s="26" t="str">
        <f t="shared" si="20"/>
        <v xml:space="preserve">|BGCOLOR(#F5F5F5):Aphroi Lord|指揮官&amp;ref(Nation/Sacred.jpg,nolink,25x25,Sacred);|&amp;ref(Nation/C_Gold.jpg,nolink,25x25,Gold);145&amp;ref(Nation/C_Resource.jpg,nolink,25x25,Resource);17&amp;ref(Nation/C_Command.jpg,nolink,25x25,Commander Point);1|&amp;ref(Nation/R_Capital.jpg,nolink,25x25,National Capital);|&amp;ref(Spell/P_Holy.jpg,nolink,25x25,Temple Needed);|&amp;ref(Nation/Squad.jpg,nolink,25x25,Squad);3&amp;ref(Nation/LivingLead.jpg,nolink,25x25,Leadership);80&amp;ref(Item/Inspirational.jpg,nolink,25x25,Inspirational (+1));|16&amp;ref(Nation/Amphibian.jpg,nolink,25x25,Amphibian);|
|~|&gt;|&gt;|&gt;|&gt;|&gt;|BGCOLOR(#F5F5F5):神聖な指揮官。配下の士気を高く維持できる|
</v>
      </c>
    </row>
    <row r="604" spans="1:36" x14ac:dyDescent="0.15">
      <c r="A604" t="str">
        <f t="shared" si="19"/>
        <v>EA Oceania 兵士 S</v>
      </c>
      <c r="B604" t="s">
        <v>2908</v>
      </c>
      <c r="C604" t="s">
        <v>8747</v>
      </c>
      <c r="D604" t="s">
        <v>8502</v>
      </c>
      <c r="E604" t="s">
        <v>8748</v>
      </c>
      <c r="F604">
        <v>9</v>
      </c>
      <c r="G604">
        <v>2</v>
      </c>
      <c r="H604">
        <v>6</v>
      </c>
      <c r="I604" t="s">
        <v>8453</v>
      </c>
      <c r="L604" t="s">
        <v>8482</v>
      </c>
      <c r="N604" t="s">
        <v>8749</v>
      </c>
      <c r="P604" s="20">
        <v>1</v>
      </c>
      <c r="X604">
        <v>1</v>
      </c>
      <c r="Z604" s="34" t="s">
        <v>8656</v>
      </c>
      <c r="AA604" s="20">
        <v>40</v>
      </c>
      <c r="AD604" s="20" t="s">
        <v>8459</v>
      </c>
      <c r="AJ604" s="26" t="str">
        <f t="shared" si="20"/>
        <v xml:space="preserve">|BGCOLOR(#F5F5F5):Ichtysatyr|歩兵|&amp;ref(Nation/C_Gold.jpg,nolink,25x25,Gold);9&amp;ref(Nation/C_Resource.jpg,nolink,25x25,Resource);2&amp;ref(Nation/C_Recruitment.jpg,nolink,25x25,Recruitment Point);6|&amp;ref(Nation/R_UW-Fort.jpg,nolink,25x25,Underwater Fortress);||&amp;ref(Nation/LivingLead.jpg,nolink,25x25,Living);&amp;ref(Nation/Undisciplined.jpg,nolink,25x25,Undisciplined);|16&amp;ref(Nation/Stealthy.jpg,nolink,25x25,Stealthy (40));&amp;ref(Nation/Amphibian.jpg,nolink,25x25,Amphibian);|
|~|&gt;|&gt;|&gt;|&gt;|&gt;|BGCOLOR(#F5F5F5):槍を持つ軽歩兵。安価だが統制不能で非常に脆い|
</v>
      </c>
    </row>
    <row r="605" spans="1:36" x14ac:dyDescent="0.15">
      <c r="A605" t="str">
        <f t="shared" si="19"/>
        <v>-</v>
      </c>
      <c r="B605" t="s">
        <v>2908</v>
      </c>
      <c r="C605" t="s">
        <v>8747</v>
      </c>
      <c r="D605" t="s">
        <v>8502</v>
      </c>
      <c r="E605" t="s">
        <v>8748</v>
      </c>
      <c r="F605">
        <v>9</v>
      </c>
      <c r="G605">
        <v>3</v>
      </c>
      <c r="H605">
        <v>6</v>
      </c>
      <c r="I605" t="s">
        <v>8454</v>
      </c>
      <c r="L605" t="s">
        <v>8482</v>
      </c>
      <c r="N605" t="s">
        <v>8750</v>
      </c>
      <c r="P605" s="20">
        <v>1</v>
      </c>
      <c r="X605">
        <v>1</v>
      </c>
      <c r="Z605" s="34" t="s">
        <v>8656</v>
      </c>
      <c r="AA605" s="20">
        <v>40</v>
      </c>
      <c r="AD605" s="20" t="s">
        <v>8459</v>
      </c>
      <c r="AJ605" s="26" t="str">
        <f t="shared" si="20"/>
        <v xml:space="preserve">|BGCOLOR(#F5F5F5):Ichtysatyr|歩兵|&amp;ref(Nation/C_Gold.jpg,nolink,25x25,Gold);9&amp;ref(Nation/C_Resource.jpg,nolink,25x25,Resource);3&amp;ref(Nation/C_Recruitment.jpg,nolink,25x25,Recruitment Point);6|&amp;ref(Nation/R_UW-Fort.jpg,nolink,25x25,Underwater Fortress);&amp;ref(Nation/R_Coast-Fort.jpg,nolink,25x25,Coastal Fortress);||&amp;ref(Nation/LivingLead.jpg,nolink,25x25,Living);&amp;ref(Nation/Undisciplined.jpg,nolink,25x25,Undisciplined);|16&amp;ref(Nation/Stealthy.jpg,nolink,25x25,Stealthy (40));&amp;ref(Nation/Amphibian.jpg,nolink,25x25,Amphibian);|
|~|&gt;|&gt;|&gt;|&gt;|&gt;|BGCOLOR(#F5F5F5):槍と盾を持つ軽歩兵。盾がある分は少しだけ強い|
</v>
      </c>
    </row>
    <row r="606" spans="1:36" x14ac:dyDescent="0.15">
      <c r="A606" t="str">
        <f t="shared" si="19"/>
        <v>-</v>
      </c>
      <c r="B606" t="s">
        <v>2908</v>
      </c>
      <c r="C606" t="s">
        <v>8747</v>
      </c>
      <c r="D606" t="s">
        <v>8502</v>
      </c>
      <c r="E606" t="s">
        <v>8751</v>
      </c>
      <c r="F606">
        <v>10</v>
      </c>
      <c r="G606">
        <v>7</v>
      </c>
      <c r="H606">
        <v>14</v>
      </c>
      <c r="I606" t="s">
        <v>8454</v>
      </c>
      <c r="L606" t="s">
        <v>8482</v>
      </c>
      <c r="N606" t="s">
        <v>8752</v>
      </c>
      <c r="P606" s="20">
        <v>1</v>
      </c>
      <c r="Z606" s="34" t="s">
        <v>8669</v>
      </c>
      <c r="AD606" s="20" t="s">
        <v>8467</v>
      </c>
      <c r="AJ606" s="26" t="str">
        <f t="shared" si="20"/>
        <v xml:space="preserve">|BGCOLOR(#F5F5F5):Ichtysatyr Warrior|歩兵|&amp;ref(Nation/C_Gold.jpg,nolink,25x25,Gold);10&amp;ref(Nation/C_Resource.jpg,nolink,25x25,Resource);7&amp;ref(Nation/C_Recruitment.jpg,nolink,25x25,Recruitment Point);14|&amp;ref(Nation/R_UW-Fort.jpg,nolink,25x25,Underwater Fortress);&amp;ref(Nation/R_Coast-Fort.jpg,nolink,25x25,Coastal Fortress);||&amp;ref(Nation/LivingLead.jpg,nolink,25x25,Living);|14&amp;ref(Nation/Amphibian.jpg,nolink,25x25,Amphibian);|
|~|&gt;|&gt;|&gt;|&gt;|&gt;|BGCOLOR(#F5F5F5):槍と盾を持つ軽歩兵。鎧ぐらいは着ており命令も聞く|
</v>
      </c>
    </row>
    <row r="607" spans="1:36" x14ac:dyDescent="0.15">
      <c r="A607" t="str">
        <f t="shared" si="19"/>
        <v>-</v>
      </c>
      <c r="B607" t="s">
        <v>2908</v>
      </c>
      <c r="C607" t="s">
        <v>8747</v>
      </c>
      <c r="D607" t="s">
        <v>8502</v>
      </c>
      <c r="E607" t="s">
        <v>8753</v>
      </c>
      <c r="F607">
        <v>40</v>
      </c>
      <c r="G607">
        <v>5</v>
      </c>
      <c r="H607">
        <v>12</v>
      </c>
      <c r="I607" t="s">
        <v>8453</v>
      </c>
      <c r="L607" t="s">
        <v>8482</v>
      </c>
      <c r="N607" t="s">
        <v>8754</v>
      </c>
      <c r="P607" s="20">
        <v>1</v>
      </c>
      <c r="Z607" s="34" t="s">
        <v>8669</v>
      </c>
      <c r="AD607" s="20" t="s">
        <v>8467</v>
      </c>
      <c r="AJ607" s="26" t="str">
        <f t="shared" si="20"/>
        <v xml:space="preserve">|BGCOLOR(#F5F5F5):Ichtytaur|歩兵|&amp;ref(Nation/C_Gold.jpg,nolink,25x25,Gold);40&amp;ref(Nation/C_Resource.jpg,nolink,25x25,Resource);5&amp;ref(Nation/C_Recruitment.jpg,nolink,25x25,Recruitment Point);12|&amp;ref(Nation/R_UW-Fort.jpg,nolink,25x25,Underwater Fortress);||&amp;ref(Nation/LivingLead.jpg,nolink,25x25,Living);|14&amp;ref(Nation/Amphibian.jpg,nolink,25x25,Amphibian);|
|~|&gt;|&gt;|&gt;|&gt;|&gt;|BGCOLOR(#F5F5F5):槍を持つ軽装狂戦士。陸上では人間大以下の敵を蹂躙する|
</v>
      </c>
    </row>
    <row r="608" spans="1:36" x14ac:dyDescent="0.15">
      <c r="A608" t="str">
        <f t="shared" si="19"/>
        <v>-</v>
      </c>
      <c r="B608" t="s">
        <v>2908</v>
      </c>
      <c r="C608" t="s">
        <v>8747</v>
      </c>
      <c r="D608" t="s">
        <v>8502</v>
      </c>
      <c r="E608" t="s">
        <v>8755</v>
      </c>
      <c r="F608">
        <v>30</v>
      </c>
      <c r="G608">
        <v>8</v>
      </c>
      <c r="H608">
        <v>17</v>
      </c>
      <c r="I608" t="s">
        <v>8453</v>
      </c>
      <c r="L608" t="s">
        <v>8482</v>
      </c>
      <c r="N608" t="s">
        <v>8756</v>
      </c>
      <c r="P608" s="20">
        <v>1</v>
      </c>
      <c r="Z608" s="34" t="s">
        <v>8725</v>
      </c>
      <c r="AD608" s="20" t="s">
        <v>8459</v>
      </c>
      <c r="AJ608" s="26" t="str">
        <f t="shared" si="20"/>
        <v xml:space="preserve">|BGCOLOR(#F5F5F5):Ichtycentaur|歩兵|&amp;ref(Nation/C_Gold.jpg,nolink,25x25,Gold);30&amp;ref(Nation/C_Resource.jpg,nolink,25x25,Resource);8&amp;ref(Nation/C_Recruitment.jpg,nolink,25x25,Recruitment Point);17|&amp;ref(Nation/R_UW-Fort.jpg,nolink,25x25,Underwater Fortress);||&amp;ref(Nation/LivingLead.jpg,nolink,25x25,Living);|20&amp;ref(Nation/Amphibian.jpg,nolink,25x25,Amphibian);|
|~|&gt;|&gt;|&gt;|&gt;|&gt;|BGCOLOR(#F5F5F5):軽突撃槍と盾を持つ歩兵。馬の如き素早さで騎兵の役割を担う|
</v>
      </c>
    </row>
    <row r="609" spans="1:36" x14ac:dyDescent="0.15">
      <c r="A609" t="str">
        <f t="shared" si="19"/>
        <v>EA Oceania 兵士 E</v>
      </c>
      <c r="B609" t="s">
        <v>2908</v>
      </c>
      <c r="C609" t="s">
        <v>8747</v>
      </c>
      <c r="D609" t="s">
        <v>8502</v>
      </c>
      <c r="E609" t="s">
        <v>8757</v>
      </c>
      <c r="F609">
        <v>55</v>
      </c>
      <c r="G609">
        <v>15</v>
      </c>
      <c r="H609">
        <v>30</v>
      </c>
      <c r="I609" t="s">
        <v>8401</v>
      </c>
      <c r="K609" t="s">
        <v>8456</v>
      </c>
      <c r="L609" t="s">
        <v>8482</v>
      </c>
      <c r="M609" t="s">
        <v>8457</v>
      </c>
      <c r="N609" t="s">
        <v>8758</v>
      </c>
      <c r="P609" s="20">
        <v>1</v>
      </c>
      <c r="Z609" s="34" t="s">
        <v>8669</v>
      </c>
      <c r="AD609" s="20" t="s">
        <v>8467</v>
      </c>
      <c r="AJ609" s="26" t="str">
        <f t="shared" si="20"/>
        <v xml:space="preserve">|BGCOLOR(#F5F5F5):Aphroi|歩兵&amp;ref(Nation/Sacred.jpg,nolink,25x25,Sacred);|&amp;ref(Nation/C_Gold.jpg,nolink,25x25,Gold);55&amp;ref(Nation/C_Resource.jpg,nolink,25x25,Resource);15&amp;ref(Nation/C_Recruitment.jpg,nolink,25x25,Recruitment Point);30|&amp;ref(Nation/R_Capital.jpg,nolink,25x25,National Capital);|&amp;ref(Spell/P_Holy.jpg,nolink,25x25,Temple Needed);|&amp;ref(Nation/LivingLead.jpg,nolink,25x25,Living);|14&amp;ref(Nation/Amphibian.jpg,nolink,25x25,Amphibian);|
|~|&gt;|&gt;|&gt;|&gt;|&gt;|BGCOLOR(#F5F5F5):軽突撃槍と盾を持つ歩兵。騎兵の真似ができるが装備はやや貧弱|
</v>
      </c>
    </row>
    <row r="610" spans="1:36" x14ac:dyDescent="0.15">
      <c r="A610" t="str">
        <f t="shared" si="19"/>
        <v>EA Therodos 指揮官 S</v>
      </c>
      <c r="B610" t="s">
        <v>2908</v>
      </c>
      <c r="C610" t="s">
        <v>8831</v>
      </c>
      <c r="D610" t="s">
        <v>8797</v>
      </c>
      <c r="E610" t="s">
        <v>8789</v>
      </c>
      <c r="F610">
        <v>160</v>
      </c>
      <c r="G610">
        <v>21</v>
      </c>
      <c r="H610">
        <v>2</v>
      </c>
      <c r="I610" t="s">
        <v>8790</v>
      </c>
      <c r="J610" t="s">
        <v>8792</v>
      </c>
      <c r="K610" t="s">
        <v>8792</v>
      </c>
      <c r="L610" t="s">
        <v>8791</v>
      </c>
      <c r="M610" t="s">
        <v>8793</v>
      </c>
      <c r="N610" t="s">
        <v>8794</v>
      </c>
      <c r="O610" s="24">
        <v>3</v>
      </c>
      <c r="P610" s="20">
        <v>80</v>
      </c>
      <c r="Q610" s="21">
        <v>50</v>
      </c>
      <c r="R610" s="30">
        <v>80</v>
      </c>
      <c r="S610" s="24">
        <v>1</v>
      </c>
      <c r="Z610" s="34" t="s">
        <v>8795</v>
      </c>
      <c r="AD610" s="20" t="s">
        <v>8796</v>
      </c>
      <c r="AJ610" s="26" t="str">
        <f t="shared" si="20"/>
        <v xml:space="preserve">|BGCOLOR(#F5F5F5):Melia|聖職者&amp;ref(Nation/Sacred.jpg,nolink,25x25,Sacred);|&amp;ref(Nation/C_Gold.jpg,nolink,25x25,Gold);160&amp;ref(Nation/C_Resource.jpg,nolink,25x25,Resource);21&amp;ref(Nation/C_Command.jpg,nolink,25x25,Commander Point);2|&amp;ref(Nation/R_UW-Fort.jpg,nolink,25x25,Underwater Fortress);&amp;ref(Nation/R_Coast-Fort.jpg,nolink,25x25,Coastal Fortress);|&amp;ref(Spell/P_Research.jpg,nolink,25x25,Lab Needed);&amp;ref(Spell/P_Holy.jpg,nolink,25x25,Temple Needed);|&amp;ref(Nation/Squad.jpg,nolink,25x25,Squad);3&amp;ref(Nation/LivingLead.jpg,nolink,25x25,Leadership);80&amp;ref(Nation/MagicLead.jpg,nolink,25x25,Magic Leadership);50&amp;ref(Nation/UndeadLead.jpg,nolink,25x25,Undead Leadership);80&amp;ref(Item/Inspirational.jpg,nolink,25x25,Inspirational (+1));|14&amp;ref(Nation/Poor-Amphibian.jpg,nolink,25x25,Poor Amphibian);|
|~|&gt;|&gt;|&gt;|&gt;|&gt;|BGCOLOR(#F5F5F5):レベル1の聖職者。魔法技能も持ち指揮も担う|
</v>
      </c>
    </row>
    <row r="611" spans="1:36" x14ac:dyDescent="0.15">
      <c r="A611" t="str">
        <f t="shared" si="19"/>
        <v>-</v>
      </c>
      <c r="B611" t="s">
        <v>2908</v>
      </c>
      <c r="C611" t="s">
        <v>8831</v>
      </c>
      <c r="D611" t="s">
        <v>8797</v>
      </c>
      <c r="E611" t="s">
        <v>8798</v>
      </c>
      <c r="F611">
        <v>375</v>
      </c>
      <c r="G611">
        <v>1</v>
      </c>
      <c r="H611">
        <v>4</v>
      </c>
      <c r="I611" t="s">
        <v>8799</v>
      </c>
      <c r="J611" t="s">
        <v>8792</v>
      </c>
      <c r="K611" t="s">
        <v>8800</v>
      </c>
      <c r="L611" t="s">
        <v>8791</v>
      </c>
      <c r="M611" t="s">
        <v>8793</v>
      </c>
      <c r="N611" t="s">
        <v>8801</v>
      </c>
      <c r="O611" s="24">
        <v>2</v>
      </c>
      <c r="P611" s="20">
        <v>40</v>
      </c>
      <c r="Q611" s="20" t="s">
        <v>8802</v>
      </c>
      <c r="R611" s="30">
        <v>80</v>
      </c>
      <c r="S611" s="24">
        <v>2</v>
      </c>
      <c r="Z611" s="34" t="s">
        <v>8803</v>
      </c>
      <c r="AD611" s="20" t="s">
        <v>8804</v>
      </c>
      <c r="AJ611" s="26" t="str">
        <f t="shared" si="20"/>
        <v xml:space="preserve">|BGCOLOR(#F5F5F5):Hekateride|聖職者&amp;ref(Nation/Sacred.jpg,nolink,25x25,Sacred);|&amp;ref(Nation/C_Gold.jpg,nolink,25x25,Gold);375&amp;ref(Nation/C_Resource.jpg,nolink,25x25,Resource);1&amp;ref(Nation/C_Command.jpg,nolink,25x25,Commander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Leadership);70+&amp;ref(Nation/UndeadLead.jpg,nolink,25x25,Undead Leadership);80&amp;ref(Item/Inspirational.jpg,nolink,25x25,Inspirational (+2));|16&amp;ref(Nation/Amphibian.jpg,nolink,25x25,Amphibian);|
|~|&gt;|&gt;|&gt;|&gt;|&gt;|BGCOLOR(#F5F5F5):レベル2の聖職者。緑、水などの魔法技能も持つ|
</v>
      </c>
    </row>
    <row r="612" spans="1:36" x14ac:dyDescent="0.15">
      <c r="A612" t="str">
        <f t="shared" si="19"/>
        <v>-</v>
      </c>
      <c r="B612" t="s">
        <v>2908</v>
      </c>
      <c r="C612" t="s">
        <v>8831</v>
      </c>
      <c r="D612" t="s">
        <v>8797</v>
      </c>
      <c r="E612" t="s">
        <v>8805</v>
      </c>
      <c r="F612">
        <v>240</v>
      </c>
      <c r="G612">
        <v>2</v>
      </c>
      <c r="H612">
        <v>4</v>
      </c>
      <c r="I612" t="s">
        <v>8799</v>
      </c>
      <c r="J612" t="s">
        <v>8792</v>
      </c>
      <c r="K612" t="s">
        <v>8800</v>
      </c>
      <c r="L612" t="s">
        <v>8806</v>
      </c>
      <c r="M612" t="s">
        <v>8793</v>
      </c>
      <c r="N612" t="s">
        <v>8807</v>
      </c>
      <c r="O612" s="24">
        <v>1</v>
      </c>
      <c r="P612" s="20" t="s">
        <v>8808</v>
      </c>
      <c r="Q612" s="20" t="s">
        <v>8809</v>
      </c>
      <c r="R612" s="30" t="s">
        <v>8808</v>
      </c>
      <c r="Z612" s="34" t="s">
        <v>8810</v>
      </c>
      <c r="AD612" s="20" t="s">
        <v>8804</v>
      </c>
      <c r="AJ612" s="26" t="str">
        <f t="shared" si="20"/>
        <v xml:space="preserve">|BGCOLOR(#F5F5F5):Daktyl|魔術師&amp;ref(Nation/Sacred.jpg,nolink,25x25,Sacred);|&amp;ref(Nation/C_Gold.jpg,nolink,25x25,Gold);240&amp;ref(Nation/C_Resource.jpg,nolink,25x25,Resource);2&amp;ref(Nation/C_Command.jpg,nolink,25x25,Commander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Leadership);30+&amp;ref(Nation/UndeadLead.jpg,nolink,25x25,Undead Leadership);10+|12&amp;ref(Nation/Amphibian.jpg,nolink,25x25,Amphibian);|
|~|&gt;|&gt;|&gt;|&gt;|&gt;|BGCOLOR(#F5F5F5):地、風、水などの魔法技能を持つ鍛冶師。高度な品の製造に長ける|
</v>
      </c>
    </row>
    <row r="613" spans="1:36" x14ac:dyDescent="0.15">
      <c r="A613" t="str">
        <f t="shared" si="19"/>
        <v>-</v>
      </c>
      <c r="B613" t="s">
        <v>2908</v>
      </c>
      <c r="C613" t="s">
        <v>8831</v>
      </c>
      <c r="D613" t="s">
        <v>8797</v>
      </c>
      <c r="E613" t="s">
        <v>8811</v>
      </c>
      <c r="F613">
        <v>25</v>
      </c>
      <c r="G613">
        <v>3</v>
      </c>
      <c r="H613">
        <v>1</v>
      </c>
      <c r="I613" t="s">
        <v>8812</v>
      </c>
      <c r="L613" t="s">
        <v>8813</v>
      </c>
      <c r="N613" t="s">
        <v>8814</v>
      </c>
      <c r="O613" s="24">
        <v>0</v>
      </c>
      <c r="P613" s="20">
        <v>0</v>
      </c>
      <c r="Q613" s="21">
        <v>0</v>
      </c>
      <c r="R613" s="30">
        <v>0</v>
      </c>
      <c r="Z613" s="34" t="s">
        <v>8803</v>
      </c>
      <c r="AA613" s="21">
        <v>55</v>
      </c>
      <c r="AD613" s="20" t="s">
        <v>8815</v>
      </c>
      <c r="AJ613" s="26" t="str">
        <f t="shared" si="20"/>
        <v xml:space="preserve">|BGCOLOR(#F5F5F5):Therodian Scout|斥候|&amp;ref(Nation/C_Gold.jpg,nolink,25x25,Gold);25&amp;ref(Nation/C_Resource.jpg,nolink,25x25,Resource);3&amp;ref(Nation/C_Command.jpg,nolink,25x25,Commander Point);1|&amp;ref(Nation/R_Coast-Fort.jpg,nolink,25x25,Coastal Fortress);|||16&amp;ref(Nation/Stealthy.jpg,nolink,25x25,Stealthy (55));|
|~|&gt;|&gt;|&gt;|&gt;|&gt;|BGCOLOR(#F5F5F5):隠れるのが少し上手い斥候。人間なので海は通れない|
</v>
      </c>
    </row>
    <row r="614" spans="1:36" x14ac:dyDescent="0.15">
      <c r="A614" t="str">
        <f t="shared" si="19"/>
        <v>-</v>
      </c>
      <c r="B614" t="s">
        <v>2908</v>
      </c>
      <c r="C614" t="s">
        <v>8831</v>
      </c>
      <c r="D614" t="s">
        <v>8797</v>
      </c>
      <c r="E614" t="s">
        <v>8816</v>
      </c>
      <c r="F614">
        <v>40</v>
      </c>
      <c r="G614">
        <v>31</v>
      </c>
      <c r="H614">
        <v>1</v>
      </c>
      <c r="I614" t="s">
        <v>8812</v>
      </c>
      <c r="L614" t="s">
        <v>8797</v>
      </c>
      <c r="N614" t="s">
        <v>8817</v>
      </c>
      <c r="O614" s="24">
        <v>2</v>
      </c>
      <c r="P614" s="20">
        <v>60</v>
      </c>
      <c r="Q614" s="21">
        <v>0</v>
      </c>
      <c r="R614" s="30">
        <v>0</v>
      </c>
      <c r="Z614" s="34" t="s">
        <v>8810</v>
      </c>
      <c r="AJ614" s="26" t="str">
        <f t="shared" si="20"/>
        <v xml:space="preserve">|BGCOLOR(#F5F5F5):Therodian Commander|指揮官|&amp;ref(Nation/C_Gold.jpg,nolink,25x25,Gold);40&amp;ref(Nation/C_Resource.jpg,nolink,25x25,Resource);31&amp;ref(Nation/C_Command.jpg,nolink,25x25,Commander Point);1|&amp;ref(Nation/R_Coast-Fort.jpg,nolink,25x25,Coastal Fortress);||&amp;ref(Nation/Squad.jpg,nolink,25x25,Squad);2&amp;ref(Nation/LivingLead.jpg,nolink,25x25,Leadership);60|12|
|~|&gt;|&gt;|&gt;|&gt;|&gt;|BGCOLOR(#F5F5F5):標準的な指揮官。少々資源消費が重いが丈夫|
</v>
      </c>
    </row>
    <row r="615" spans="1:36" x14ac:dyDescent="0.15">
      <c r="A615" t="str">
        <f t="shared" si="19"/>
        <v>-</v>
      </c>
      <c r="B615" t="s">
        <v>2908</v>
      </c>
      <c r="C615" t="s">
        <v>8831</v>
      </c>
      <c r="D615" t="s">
        <v>8797</v>
      </c>
      <c r="E615" t="s">
        <v>8818</v>
      </c>
      <c r="F615">
        <v>125</v>
      </c>
      <c r="G615">
        <v>7</v>
      </c>
      <c r="H615">
        <v>2</v>
      </c>
      <c r="I615" t="s">
        <v>8812</v>
      </c>
      <c r="J615" t="s">
        <v>8792</v>
      </c>
      <c r="K615" t="s">
        <v>8792</v>
      </c>
      <c r="L615" t="s">
        <v>8806</v>
      </c>
      <c r="M615" t="s">
        <v>8793</v>
      </c>
      <c r="N615" t="s">
        <v>8819</v>
      </c>
      <c r="O615" s="24">
        <v>1</v>
      </c>
      <c r="P615" s="20" t="s">
        <v>8808</v>
      </c>
      <c r="Q615" s="20">
        <v>10</v>
      </c>
      <c r="R615" s="30">
        <v>0</v>
      </c>
      <c r="Z615" s="34" t="s">
        <v>8795</v>
      </c>
      <c r="AJ615" s="26" t="str">
        <f t="shared" si="20"/>
        <v xml:space="preserve">|BGCOLOR(#F5F5F5):Kabeiros|魔術師&amp;ref(Nation/Sacred.jpg,nolink,25x25,Sacred);|&amp;ref(Nation/C_Gold.jpg,nolink,25x25,Gold);125&amp;ref(Nation/C_Resource.jpg,nolink,25x25,Resource);7&amp;ref(Nation/C_Command.jpg,nolink,25x25,Commander Point);2|&amp;ref(Nation/R_Coast-Fort.jpg,nolink,25x25,Coastal Fortress);|&amp;ref(Spell/P_Research.jpg,nolink,25x25,Lab Needed);&amp;ref(Spell/P_Holy.jpg,nolink,25x25,Temple Needed);|&amp;ref(Nation/Squad.jpg,nolink,25x25,Squad);1&amp;ref(Nation/LivingLead.jpg,nolink,25x25,Leadership);10+&amp;ref(Nation/MagicLead.jpg,nolink,25x25,Magic Leadership);10|14|
|~|&gt;|&gt;|&gt;|&gt;|&gt;|BGCOLOR(#F5F5F5):地などの魔法技能を持つ鍛冶師。資源を少量生産する|
</v>
      </c>
    </row>
    <row r="616" spans="1:36" x14ac:dyDescent="0.15">
      <c r="A616" t="str">
        <f t="shared" si="19"/>
        <v>-</v>
      </c>
      <c r="B616" t="s">
        <v>2908</v>
      </c>
      <c r="C616" t="s">
        <v>8831</v>
      </c>
      <c r="D616" t="s">
        <v>8797</v>
      </c>
      <c r="E616" t="s">
        <v>8821</v>
      </c>
      <c r="F616">
        <v>0</v>
      </c>
      <c r="G616">
        <v>1</v>
      </c>
      <c r="H616">
        <v>1</v>
      </c>
      <c r="I616" t="s">
        <v>8820</v>
      </c>
      <c r="L616" t="s">
        <v>8797</v>
      </c>
      <c r="N616" t="s">
        <v>8823</v>
      </c>
      <c r="O616" s="24">
        <v>2</v>
      </c>
      <c r="P616" s="20">
        <v>40</v>
      </c>
      <c r="Q616" s="20">
        <v>0</v>
      </c>
      <c r="R616" s="30">
        <v>80</v>
      </c>
      <c r="Z616" s="34" t="s">
        <v>8822</v>
      </c>
      <c r="AB616" s="21" t="s">
        <v>8828</v>
      </c>
      <c r="AD616" s="20" t="s">
        <v>8827</v>
      </c>
      <c r="AJ616" s="26" t="str">
        <f t="shared" si="20"/>
        <v xml:space="preserve">|BGCOLOR(#F5F5F5):Spectral Comander|指揮官|&amp;ref(Nation/C_Gold.jpg,nolink,25x25,Gold);0&amp;ref(Nation/C_Resource.jpg,nolink,25x25,Resource);1&amp;ref(Nation/C_Command.jpg,nolink,25x25,Commander Point);1|&amp;ref(Nation/Dominion-Free-Spawn.jpg,nolink,25x25,Dominion Automatic Generation (Free));（&amp;ref(Nation/R_UW-Fort.jpg,nolink,25x25,Underwater Fortress);&amp;ref(Nation/R_Fort.jpg,nolink,25x25,Land Fortress);）||&amp;ref(Nation/Squad.jpg,nolink,25x25,Squad);2&amp;ref(Nation/LivingLead.jpg,nolink,25x25,Leadership);40&amp;ref(Nation/UndeadLead.jpg,nolink,25x25,Undead Leadership);80|22&amp;ref(Nation/Floating.jpg,nolink,25x25,Floating);&amp;ref(Nation/Amphibian.jpg,nolink,25x25,Amphibian);|
|~|&gt;|&gt;|&gt;|&gt;|&gt;|BGCOLOR(#F5F5F5):亡霊の指揮官。アンデッドの高速な行軍に向く|
</v>
      </c>
    </row>
    <row r="617" spans="1:36" x14ac:dyDescent="0.15">
      <c r="A617" t="str">
        <f t="shared" si="19"/>
        <v>-</v>
      </c>
      <c r="B617" t="s">
        <v>2908</v>
      </c>
      <c r="C617" t="s">
        <v>8831</v>
      </c>
      <c r="D617" t="s">
        <v>8797</v>
      </c>
      <c r="E617" t="s">
        <v>8824</v>
      </c>
      <c r="F617">
        <v>0</v>
      </c>
      <c r="G617">
        <v>1</v>
      </c>
      <c r="H617">
        <v>1</v>
      </c>
      <c r="I617" t="s">
        <v>8820</v>
      </c>
      <c r="L617" t="s">
        <v>8825</v>
      </c>
      <c r="N617" t="s">
        <v>8826</v>
      </c>
      <c r="O617" s="24">
        <v>1</v>
      </c>
      <c r="P617" s="20">
        <v>10</v>
      </c>
      <c r="Q617" s="20">
        <v>0</v>
      </c>
      <c r="R617" s="30">
        <v>10</v>
      </c>
      <c r="Z617" s="34" t="s">
        <v>8822</v>
      </c>
      <c r="AB617" s="21" t="s">
        <v>8828</v>
      </c>
      <c r="AD617" s="21" t="s">
        <v>8804</v>
      </c>
      <c r="AJ617" s="26" t="str">
        <f t="shared" si="20"/>
        <v xml:space="preserve">|BGCOLOR(#F5F5F5):Spectral Philosopher|研究員|&amp;ref(Nation/C_Gold.jpg,nolink,25x25,Gold);0&amp;ref(Nation/C_Resource.jpg,nolink,25x25,Resource);1&amp;ref(Nation/C_Command.jpg,nolink,25x25,Commander Point);1|&amp;ref(Nation/Dominion-Free-Spawn.jpg,nolink,25x25,Dominion Automatic Generation (Free));（&amp;ref(Nation/R_UW-Fort.jpg,nolink,25x25,Underwater Fortress);&amp;ref(Nation/R_Fort.jpg,nolink,25x25,Land Fortress);）||&amp;ref(Nation/Squad.jpg,nolink,25x25,Squad);1&amp;ref(Nation/LivingLead.jpg,nolink,25x25,Leadership);10&amp;ref(Nation/UndeadLead.jpg,nolink,25x25,Undead Leadership);10|22&amp;ref(Nation/Floating.jpg,nolink,25x25,Floating);&amp;ref(Nation/Amphibian.jpg,nolink,25x25,Amphibian);|
|~|&gt;|&gt;|&gt;|&gt;|&gt;|BGCOLOR(#F5F5F5):Sloth天秤に傾いた州を好む特殊な亡霊研究者。魔法は持たない|
</v>
      </c>
    </row>
    <row r="618" spans="1:36" x14ac:dyDescent="0.15">
      <c r="A618" t="str">
        <f t="shared" si="19"/>
        <v>EA Therodos 指揮官 E</v>
      </c>
      <c r="B618" t="s">
        <v>2908</v>
      </c>
      <c r="C618" t="s">
        <v>8831</v>
      </c>
      <c r="D618" t="s">
        <v>8797</v>
      </c>
      <c r="E618" t="s">
        <v>8829</v>
      </c>
      <c r="F618">
        <v>0</v>
      </c>
      <c r="G618">
        <v>1</v>
      </c>
      <c r="H618">
        <v>1</v>
      </c>
      <c r="I618" t="s">
        <v>8820</v>
      </c>
      <c r="L618" t="s">
        <v>8791</v>
      </c>
      <c r="M618" t="s">
        <v>8793</v>
      </c>
      <c r="N618" t="s">
        <v>8830</v>
      </c>
      <c r="O618" s="24">
        <v>2</v>
      </c>
      <c r="P618" s="20">
        <v>40</v>
      </c>
      <c r="Q618" s="20">
        <v>0</v>
      </c>
      <c r="R618" s="30">
        <v>40</v>
      </c>
      <c r="Z618" s="34" t="s">
        <v>8822</v>
      </c>
      <c r="AB618" s="21" t="s">
        <v>8828</v>
      </c>
      <c r="AD618" s="20" t="s">
        <v>8804</v>
      </c>
      <c r="AJ618" s="26" t="str">
        <f t="shared" si="20"/>
        <v xml:space="preserve">|BGCOLOR(#F5F5F5):Ephor|聖職者&amp;ref(Nation/Sacred.jpg,nolink,25x25,Sacred);|&amp;ref(Nation/C_Gold.jpg,nolink,25x25,Gold);0&amp;ref(Nation/C_Resource.jpg,nolink,25x25,Resource);1&amp;ref(Nation/C_Command.jpg,nolink,25x25,Commander Point);1|&amp;ref(Nation/Dominion-Free-Spawn.jpg,nolink,25x25,Dominion Automatic Generation (Free));（&amp;ref(Nation/R_UW-Fort.jpg,nolink,25x25,Underwater Fortress);&amp;ref(Nation/R_Fort.jpg,nolink,25x25,Land Fortress);）||&amp;ref(Nation/Squad.jpg,nolink,25x25,Squad);2&amp;ref(Nation/LivingLead.jpg,nolink,25x25,Leadership);40&amp;ref(Nation/UndeadLead.jpg,nolink,25x25,Undead Leadership);40|22&amp;ref(Nation/Floating.jpg,nolink,25x25,Floating);&amp;ref(Nation/Amphibian.jpg,nolink,25x25,Amphibian);|
|~|&gt;|&gt;|&gt;|&gt;|&gt;|BGCOLOR(#F5F5F5):レベル1の聖職者。国の特性により亡霊召喚を行える|
</v>
      </c>
    </row>
    <row r="619" spans="1:36" x14ac:dyDescent="0.15">
      <c r="A619" t="str">
        <f t="shared" si="19"/>
        <v>EA Therodos 兵士 S</v>
      </c>
      <c r="B619" t="s">
        <v>2908</v>
      </c>
      <c r="C619" t="s">
        <v>8831</v>
      </c>
      <c r="D619" t="s">
        <v>8833</v>
      </c>
      <c r="E619" t="s">
        <v>8832</v>
      </c>
      <c r="F619">
        <v>28</v>
      </c>
      <c r="G619">
        <v>23</v>
      </c>
      <c r="H619">
        <v>36</v>
      </c>
      <c r="I619" t="s">
        <v>8799</v>
      </c>
      <c r="K619" t="s">
        <v>8792</v>
      </c>
      <c r="L619" t="s">
        <v>8834</v>
      </c>
      <c r="M619" t="s">
        <v>8793</v>
      </c>
      <c r="N619" t="s">
        <v>8835</v>
      </c>
      <c r="P619" s="20"/>
      <c r="Q619" s="20">
        <v>1</v>
      </c>
      <c r="Z619" s="34" t="s">
        <v>8810</v>
      </c>
      <c r="AD619" s="20" t="s">
        <v>8836</v>
      </c>
      <c r="AJ619" s="26" t="str">
        <f t="shared" si="20"/>
        <v xml:space="preserve">|BGCOLOR(#F5F5F5):Kourete|歩兵&amp;ref(Nation/Sacred.jpg,nolink,25x25,Sacred);|&amp;ref(Nation/C_Gold.jpg,nolink,25x25,Gold);28&amp;ref(Nation/C_Resource.jpg,nolink,25x25,Resource);23&amp;ref(Nation/C_Recruitment.jpg,nolink,25x25,Recruitment Point);36|&amp;ref(Nation/R_Capital.jpg,nolink,25x25,National Capital);|&amp;ref(Spell/P_Holy.jpg,nolink,25x25,Temple Needed);|&amp;ref(Nation/MagicLead.jpg,nolink,25x25,Magic Being);|12&amp;ref(Nation/Poor-Amphibian.jpg,nolink,25x25,Poor Amphibian);|
|~|&gt;|&gt;|&gt;|&gt;|&gt;|BGCOLOR(#F5F5F5):長剣と盾を持つ歩兵。祝福を受けると即座に狂戦状態に|
</v>
      </c>
    </row>
    <row r="620" spans="1:36" x14ac:dyDescent="0.15">
      <c r="A620" t="str">
        <f t="shared" si="19"/>
        <v>-</v>
      </c>
      <c r="B620" t="s">
        <v>2908</v>
      </c>
      <c r="C620" t="s">
        <v>8831</v>
      </c>
      <c r="D620" t="s">
        <v>8833</v>
      </c>
      <c r="E620" t="s">
        <v>8837</v>
      </c>
      <c r="F620">
        <v>10</v>
      </c>
      <c r="G620">
        <v>7</v>
      </c>
      <c r="H620">
        <v>9</v>
      </c>
      <c r="I620" t="s">
        <v>8812</v>
      </c>
      <c r="L620" t="s">
        <v>8838</v>
      </c>
      <c r="N620" t="s">
        <v>8839</v>
      </c>
      <c r="P620" s="20">
        <v>1</v>
      </c>
      <c r="Z620" s="34" t="s">
        <v>8795</v>
      </c>
      <c r="AJ620" s="26" t="str">
        <f t="shared" si="20"/>
        <v xml:space="preserve">|BGCOLOR(#F5F5F5):Therodian Archer|射手|&amp;ref(Nation/C_Gold.jpg,nolink,25x25,Gold);10&amp;ref(Nation/C_Resource.jpg,nolink,25x25,Resource);7&amp;ref(Nation/C_Recruitment.jpg,nolink,25x25,Recruitment Point);9|&amp;ref(Nation/R_Coast-Fort.jpg,nolink,25x25,Coastal Fortress);||&amp;ref(Nation/LivingLead.jpg,nolink,25x25,Living);|14|
|~|&gt;|&gt;|&gt;|&gt;|&gt;|BGCOLOR(#F5F5F5):短弓を使う弓兵。平凡な性能|
</v>
      </c>
    </row>
    <row r="621" spans="1:36" x14ac:dyDescent="0.15">
      <c r="A621" t="str">
        <f t="shared" si="19"/>
        <v>-</v>
      </c>
      <c r="B621" t="s">
        <v>2908</v>
      </c>
      <c r="C621" t="s">
        <v>8831</v>
      </c>
      <c r="D621" t="s">
        <v>8833</v>
      </c>
      <c r="E621" t="s">
        <v>8840</v>
      </c>
      <c r="F621">
        <v>10</v>
      </c>
      <c r="G621">
        <v>5</v>
      </c>
      <c r="H621">
        <v>9</v>
      </c>
      <c r="I621" t="s">
        <v>8812</v>
      </c>
      <c r="L621" t="s">
        <v>8834</v>
      </c>
      <c r="N621" t="s">
        <v>8841</v>
      </c>
      <c r="P621" s="20">
        <v>1</v>
      </c>
      <c r="Z621" s="34" t="s">
        <v>8795</v>
      </c>
      <c r="AJ621" s="26" t="str">
        <f t="shared" si="20"/>
        <v xml:space="preserve">|BGCOLOR(#F5F5F5):Therodian Peltast|歩兵|&amp;ref(Nation/C_Gold.jpg,nolink,25x25,Gold);10&amp;ref(Nation/C_Resource.jpg,nolink,25x25,Resource);5&amp;ref(Nation/C_Recruitment.jpg,nolink,25x25,Recruitment Point);9|&amp;ref(Nation/R_Coast-Fort.jpg,nolink,25x25,Coastal Fortress);||&amp;ref(Nation/LivingLead.jpg,nolink,25x25,Living);|14|
|~|&gt;|&gt;|&gt;|&gt;|&gt;|BGCOLOR(#F5F5F5):槍、投槍、盾を持つ軽歩兵。資源不足でもある程度は出せる|
</v>
      </c>
    </row>
    <row r="622" spans="1:36" x14ac:dyDescent="0.15">
      <c r="A622" t="str">
        <f t="shared" si="19"/>
        <v>-</v>
      </c>
      <c r="B622" t="s">
        <v>2908</v>
      </c>
      <c r="C622" t="s">
        <v>8831</v>
      </c>
      <c r="D622" t="s">
        <v>8833</v>
      </c>
      <c r="E622" t="s">
        <v>8842</v>
      </c>
      <c r="F622">
        <v>10</v>
      </c>
      <c r="G622">
        <v>31</v>
      </c>
      <c r="H622">
        <v>9</v>
      </c>
      <c r="I622" t="s">
        <v>8812</v>
      </c>
      <c r="L622" t="s">
        <v>8834</v>
      </c>
      <c r="N622" t="s">
        <v>8843</v>
      </c>
      <c r="P622" s="20">
        <v>1</v>
      </c>
      <c r="Z622" s="34" t="s">
        <v>8844</v>
      </c>
      <c r="AJ622" s="26" t="str">
        <f t="shared" si="20"/>
        <v xml:space="preserve">|BGCOLOR(#F5F5F5):Therodian Hoplite|歩兵|&amp;ref(Nation/C_Gold.jpg,nolink,25x25,Gold);10&amp;ref(Nation/C_Resource.jpg,nolink,25x25,Resource);31&amp;ref(Nation/C_Recruitment.jpg,nolink,25x25,Recruitment Point);9|&amp;ref(Nation/R_Coast-Fort.jpg,nolink,25x25,Coastal Fortress);||&amp;ref(Nation/LivingLead.jpg,nolink,25x25,Living);|10|
|~|&gt;|&gt;|&gt;|&gt;|&gt;|BGCOLOR(#F5F5F5):長槍と盾を持つ重歩兵。丈夫だが量産は困難|
</v>
      </c>
    </row>
    <row r="623" spans="1:36" x14ac:dyDescent="0.15">
      <c r="A623" t="str">
        <f t="shared" si="19"/>
        <v>-</v>
      </c>
      <c r="B623" t="s">
        <v>2908</v>
      </c>
      <c r="C623" t="s">
        <v>8831</v>
      </c>
      <c r="D623" t="s">
        <v>8833</v>
      </c>
      <c r="E623" t="s">
        <v>8845</v>
      </c>
      <c r="F623">
        <v>20</v>
      </c>
      <c r="G623">
        <v>23</v>
      </c>
      <c r="H623">
        <v>23</v>
      </c>
      <c r="I623" t="s">
        <v>8812</v>
      </c>
      <c r="K623" t="s">
        <v>8792</v>
      </c>
      <c r="L623" t="s">
        <v>8834</v>
      </c>
      <c r="M623" t="s">
        <v>8793</v>
      </c>
      <c r="N623" t="s">
        <v>8855</v>
      </c>
      <c r="P623" s="20">
        <v>1</v>
      </c>
      <c r="Z623" s="34" t="s">
        <v>8810</v>
      </c>
      <c r="AJ623" s="26" t="str">
        <f t="shared" si="20"/>
        <v xml:space="preserve">|BGCOLOR(#F5F5F5):Korybant|歩兵&amp;ref(Nation/Sacred.jpg,nolink,25x25,Sacred);|&amp;ref(Nation/C_Gold.jpg,nolink,25x25,Gold);20&amp;ref(Nation/C_Resource.jpg,nolink,25x25,Resource);23&amp;ref(Nation/C_Recruitment.jpg,nolink,25x25,Recruitment Point);23|&amp;ref(Nation/R_Coast-Fort.jpg,nolink,25x25,Coastal Fortress);|&amp;ref(Spell/P_Holy.jpg,nolink,25x25,Temple Needed);|&amp;ref(Nation/LivingLead.jpg,nolink,25x25,Living);|12|
|~|&gt;|&gt;|&gt;|&gt;|&gt;|BGCOLOR(#F5F5F5):小剣と盾を持つ歩兵。効果は落ちるが祝福時の狂戦状態は共通|
</v>
      </c>
    </row>
    <row r="624" spans="1:36" x14ac:dyDescent="0.15">
      <c r="A624" t="str">
        <f t="shared" si="19"/>
        <v>-</v>
      </c>
      <c r="B624" t="s">
        <v>2908</v>
      </c>
      <c r="C624" t="s">
        <v>8831</v>
      </c>
      <c r="D624" t="s">
        <v>8833</v>
      </c>
      <c r="E624" t="s">
        <v>8846</v>
      </c>
      <c r="F624">
        <v>0</v>
      </c>
      <c r="G624">
        <v>1</v>
      </c>
      <c r="H624">
        <v>17</v>
      </c>
      <c r="I624" t="s">
        <v>8820</v>
      </c>
      <c r="L624" t="s">
        <v>8838</v>
      </c>
      <c r="N624" t="s">
        <v>8847</v>
      </c>
      <c r="P624" s="20"/>
      <c r="R624" s="30">
        <v>1</v>
      </c>
      <c r="Z624" s="34" t="s">
        <v>8848</v>
      </c>
      <c r="AB624" s="21" t="s">
        <v>8828</v>
      </c>
      <c r="AD624" s="21" t="s">
        <v>8804</v>
      </c>
      <c r="AJ624" s="26" t="str">
        <f t="shared" si="20"/>
        <v xml:space="preserve">|BGCOLOR(#F5F5F5):Spectral Archer|射手|&amp;ref(Nation/C_Gold.jpg,nolink,25x25,Gold);0&amp;ref(Nation/C_Resource.jpg,nolink,25x25,Resource);1&amp;ref(Nation/C_Recruitment.jpg,nolink,25x25,Recruitment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Fortress);&amp;ref(Nation/R_Fort.jpg,nolink,25x25,Land Fortress);）||&amp;ref(Nation/UndeadLead.jpg,nolink,25x25,Undead/Demon);|20&amp;ref(Nation/Floating.jpg,nolink,25x25,Floating);&amp;ref(Nation/Amphibian.jpg,nolink,25x25,Amphibian);|
|~|&gt;|&gt;|&gt;|&gt;|&gt;|BGCOLOR(#F5F5F5):亡霊の弓兵。海中でも嵐でも撃てるが抵抗される矢を放つ|
</v>
      </c>
    </row>
    <row r="625" spans="1:36" x14ac:dyDescent="0.15">
      <c r="A625" t="str">
        <f t="shared" si="19"/>
        <v>-</v>
      </c>
      <c r="B625" t="s">
        <v>2908</v>
      </c>
      <c r="C625" t="s">
        <v>8831</v>
      </c>
      <c r="D625" t="s">
        <v>8833</v>
      </c>
      <c r="E625" t="s">
        <v>8849</v>
      </c>
      <c r="F625">
        <v>0</v>
      </c>
      <c r="G625">
        <v>1</v>
      </c>
      <c r="H625">
        <v>17</v>
      </c>
      <c r="I625" t="s">
        <v>8820</v>
      </c>
      <c r="L625" t="s">
        <v>8834</v>
      </c>
      <c r="N625" t="s">
        <v>8850</v>
      </c>
      <c r="R625" s="30">
        <v>1</v>
      </c>
      <c r="Z625" s="34" t="s">
        <v>8848</v>
      </c>
      <c r="AB625" s="21" t="s">
        <v>8828</v>
      </c>
      <c r="AD625" s="21" t="s">
        <v>8827</v>
      </c>
      <c r="AJ625" s="26" t="str">
        <f t="shared" si="20"/>
        <v xml:space="preserve">|BGCOLOR(#F5F5F5):Spectral Peltast|歩兵|&amp;ref(Nation/C_Gold.jpg,nolink,25x25,Gold);0&amp;ref(Nation/C_Resource.jpg,nolink,25x25,Resource);1&amp;ref(Nation/C_Recruitment.jpg,nolink,25x25,Recruitment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Fortress);&amp;ref(Nation/R_Fort.jpg,nolink,25x25,Land Fortress);）||&amp;ref(Nation/UndeadLead.jpg,nolink,25x25,Undead/Demon);|20&amp;ref(Nation/Floating.jpg,nolink,25x25,Floating);&amp;ref(Nation/Amphibian.jpg,nolink,25x25,Amphibian);|
|~|&gt;|&gt;|&gt;|&gt;|&gt;|BGCOLOR(#F5F5F5):槍、投槍、盾を持つ亡霊。霊体のため魔法攻撃以外にはよく耐える|
</v>
      </c>
    </row>
    <row r="626" spans="1:36" x14ac:dyDescent="0.15">
      <c r="A626" t="str">
        <f t="shared" si="19"/>
        <v>-</v>
      </c>
      <c r="B626" t="s">
        <v>2908</v>
      </c>
      <c r="C626" t="s">
        <v>8831</v>
      </c>
      <c r="D626" t="s">
        <v>8833</v>
      </c>
      <c r="E626" t="s">
        <v>8851</v>
      </c>
      <c r="F626">
        <v>0</v>
      </c>
      <c r="G626">
        <v>1</v>
      </c>
      <c r="H626">
        <v>17</v>
      </c>
      <c r="I626" t="s">
        <v>8820</v>
      </c>
      <c r="L626" t="s">
        <v>8834</v>
      </c>
      <c r="N626" t="s">
        <v>8852</v>
      </c>
      <c r="R626" s="30">
        <v>1</v>
      </c>
      <c r="Z626" s="34" t="s">
        <v>8848</v>
      </c>
      <c r="AB626" s="21" t="s">
        <v>8828</v>
      </c>
      <c r="AD626" s="21" t="s">
        <v>8827</v>
      </c>
      <c r="AJ626" s="26" t="str">
        <f t="shared" si="20"/>
        <v xml:space="preserve">|BGCOLOR(#F5F5F5):Spectral Hoplite|歩兵|&amp;ref(Nation/C_Gold.jpg,nolink,25x25,Gold);0&amp;ref(Nation/C_Resource.jpg,nolink,25x25,Resource);1&amp;ref(Nation/C_Recruitment.jpg,nolink,25x25,Recruitment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Fortress);&amp;ref(Nation/R_Fort.jpg,nolink,25x25,Land Fortress);）||&amp;ref(Nation/UndeadLead.jpg,nolink,25x25,Undead/Demon);|20&amp;ref(Nation/Floating.jpg,nolink,25x25,Floating);&amp;ref(Nation/Amphibian.jpg,nolink,25x25,Amphibian);|
|~|&gt;|&gt;|&gt;|&gt;|&gt;|BGCOLOR(#F5F5F5):長槍と盾を持つ亡霊。防具はないがHP自体が高くなっている|
</v>
      </c>
    </row>
    <row r="627" spans="1:36" x14ac:dyDescent="0.15">
      <c r="A627" t="str">
        <f t="shared" si="19"/>
        <v>EA Therodos 兵士 E</v>
      </c>
      <c r="B627" t="s">
        <v>2908</v>
      </c>
      <c r="C627" t="s">
        <v>8831</v>
      </c>
      <c r="D627" t="s">
        <v>8833</v>
      </c>
      <c r="E627" t="s">
        <v>8853</v>
      </c>
      <c r="F627">
        <v>0</v>
      </c>
      <c r="G627">
        <v>1</v>
      </c>
      <c r="H627">
        <v>17</v>
      </c>
      <c r="I627" t="s">
        <v>8820</v>
      </c>
      <c r="K627" t="s">
        <v>8792</v>
      </c>
      <c r="L627" t="s">
        <v>8834</v>
      </c>
      <c r="M627" t="s">
        <v>8793</v>
      </c>
      <c r="N627" t="s">
        <v>8854</v>
      </c>
      <c r="R627" s="30">
        <v>1</v>
      </c>
      <c r="Z627" s="34" t="s">
        <v>8848</v>
      </c>
      <c r="AB627" s="20" t="s">
        <v>8828</v>
      </c>
      <c r="AD627" s="21" t="s">
        <v>8827</v>
      </c>
      <c r="AJ627" s="26" t="str">
        <f t="shared" si="20"/>
        <v xml:space="preserve">|BGCOLOR(#F5F5F5):Spectral Kourete|歩兵&amp;ref(Nation/Sacred.jpg,nolink,25x25,Sacred);|&amp;ref(Nation/C_Gold.jpg,nolink,25x25,Gold);0&amp;ref(Nation/C_Resource.jpg,nolink,25x25,Resource);1&amp;ref(Nation/C_Recruitment.jpg,nolink,25x25,Recruitment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Fortress);&amp;ref(Nation/R_Fort.jpg,nolink,25x25,Land Fortress);）|&amp;ref(Spell/P_Holy.jpg,nolink,25x25,Temple Needed);|&amp;ref(Nation/UndeadLead.jpg,nolink,25x25,Undead/Demon);|20&amp;ref(Nation/Floating.jpg,nolink,25x25,Floating);&amp;ref(Nation/Amphibian.jpg,nolink,25x25,Amphibian);|
|~|&gt;|&gt;|&gt;|&gt;|&gt;|BGCOLOR(#F5F5F5):長剣と盾を持つ亡霊。性質は生前同様だがこちらは海中も平気|
</v>
      </c>
    </row>
    <row r="628" spans="1:36" x14ac:dyDescent="0.15">
      <c r="A628" t="str">
        <f t="shared" si="19"/>
        <v>MA Arcoscephale 指揮官 S</v>
      </c>
      <c r="B628" t="s">
        <v>8931</v>
      </c>
      <c r="C628" t="s">
        <v>8930</v>
      </c>
      <c r="D628" t="s">
        <v>8933</v>
      </c>
      <c r="E628" t="s">
        <v>8924</v>
      </c>
      <c r="F628">
        <v>25</v>
      </c>
      <c r="G628">
        <v>5</v>
      </c>
      <c r="H628">
        <v>1</v>
      </c>
      <c r="I628" t="s">
        <v>8925</v>
      </c>
      <c r="L628" t="s">
        <v>8926</v>
      </c>
      <c r="N628" t="s">
        <v>8927</v>
      </c>
      <c r="O628" s="24">
        <v>0</v>
      </c>
      <c r="P628" s="21">
        <v>0</v>
      </c>
      <c r="Q628" s="21">
        <v>0</v>
      </c>
      <c r="R628" s="30">
        <v>0</v>
      </c>
      <c r="Z628" s="34" t="s">
        <v>8928</v>
      </c>
      <c r="AE628" s="21" t="s">
        <v>8929</v>
      </c>
      <c r="AJ628" s="26" t="str">
        <f t="shared" si="20"/>
        <v xml:space="preserve">|BGCOLOR(#F5F5F5):Scout|斥候|&amp;ref(Nation/C_Gold.jpg,nolink,25x25,Gold);25&amp;ref(Nation/C_Resource.jpg,nolink,25x25,Resource);5&amp;ref(Nation/C_Command.jpg,nolink,25x25,Commander Point);1|&amp;ref(Nation/R_Fort.jpg,nolink,25x25,Land Fortress);|||16&amp;ref(Nation/Forest-Survival.jpg,nolink,25x25,Forest Survival);&amp;ref(Nation/Mountain-Survival.jpg,nolink,25x25,Mountain Survival);|
|~|&gt;|&gt;|&gt;|&gt;|&gt;|BGCOLOR(#F5F5F5):ほぼ標準通りの斥候。敵地の偵察を担う|
</v>
      </c>
    </row>
    <row r="629" spans="1:36" x14ac:dyDescent="0.15">
      <c r="A629" t="str">
        <f t="shared" si="19"/>
        <v>-</v>
      </c>
      <c r="B629" t="s">
        <v>8931</v>
      </c>
      <c r="C629" t="s">
        <v>8930</v>
      </c>
      <c r="D629" t="s">
        <v>8933</v>
      </c>
      <c r="E629" t="s">
        <v>8932</v>
      </c>
      <c r="F629">
        <v>50</v>
      </c>
      <c r="G629">
        <v>8</v>
      </c>
      <c r="H629">
        <v>1</v>
      </c>
      <c r="I629" t="s">
        <v>8925</v>
      </c>
      <c r="L629" t="s">
        <v>8933</v>
      </c>
      <c r="N629" t="s">
        <v>8935</v>
      </c>
      <c r="O629" s="24">
        <v>2</v>
      </c>
      <c r="P629" s="21">
        <v>60</v>
      </c>
      <c r="Q629" s="21">
        <v>0</v>
      </c>
      <c r="R629" s="30">
        <v>0</v>
      </c>
      <c r="Z629" s="34" t="s">
        <v>8934</v>
      </c>
      <c r="AJ629" s="26" t="str">
        <f t="shared" si="20"/>
        <v xml:space="preserve">|BGCOLOR(#F5F5F5):Mounted Commander|指揮官|&amp;ref(Nation/C_Gold.jpg,nolink,25x25,Gold);50&amp;ref(Nation/C_Resource.jpg,nolink,25x25,Resource);8&amp;ref(Nation/C_Command.jpg,nolink,25x25,Commander Point);1|&amp;ref(Nation/R_Fort.jpg,nolink,25x25,Land Fortress);||&amp;ref(Nation/Squad.jpg,nolink,25x25,Squad);2&amp;ref(Nation/LivingLead.jpg,nolink,25x25,Leadership);60|22|
|~|&gt;|&gt;|&gt;|&gt;|&gt;|BGCOLOR(#F5F5F5):騎乗した指揮官。戦車隊や軍用象の高速な行軍に適する|
</v>
      </c>
    </row>
    <row r="630" spans="1:36" x14ac:dyDescent="0.15">
      <c r="A630" t="str">
        <f t="shared" si="19"/>
        <v>-</v>
      </c>
      <c r="B630" t="s">
        <v>8931</v>
      </c>
      <c r="C630" t="s">
        <v>8930</v>
      </c>
      <c r="D630" t="s">
        <v>8933</v>
      </c>
      <c r="E630" t="s">
        <v>8936</v>
      </c>
      <c r="F630">
        <v>75</v>
      </c>
      <c r="G630">
        <v>31</v>
      </c>
      <c r="H630">
        <v>1</v>
      </c>
      <c r="I630" t="s">
        <v>8925</v>
      </c>
      <c r="L630" t="s">
        <v>8933</v>
      </c>
      <c r="N630" t="s">
        <v>8937</v>
      </c>
      <c r="O630" s="24">
        <v>3</v>
      </c>
      <c r="P630" s="21">
        <v>80</v>
      </c>
      <c r="Q630" s="21">
        <v>0</v>
      </c>
      <c r="R630" s="30">
        <v>0</v>
      </c>
      <c r="Z630" s="34" t="s">
        <v>8938</v>
      </c>
      <c r="AJ630" s="26" t="str">
        <f t="shared" si="20"/>
        <v xml:space="preserve">|BGCOLOR(#F5F5F5):Hoplite Commander|指揮官|&amp;ref(Nation/C_Gold.jpg,nolink,25x25,Gold);75&amp;ref(Nation/C_Resource.jpg,nolink,25x25,Resource);31&amp;ref(Nation/C_Command.jpg,nolink,25x25,Commander Point);1|&amp;ref(Nation/R_Fort.jpg,nolink,25x25,Land Fortress);||&amp;ref(Nation/Squad.jpg,nolink,25x25,Squad);3&amp;ref(Nation/LivingLead.jpg,nolink,25x25,Leadership);80|14|
|~|&gt;|&gt;|&gt;|&gt;|&gt;|BGCOLOR(#F5F5F5):上位指揮官その一。こちらはやや重装備|
</v>
      </c>
    </row>
    <row r="631" spans="1:36" x14ac:dyDescent="0.15">
      <c r="A631" t="str">
        <f t="shared" si="19"/>
        <v>-</v>
      </c>
      <c r="B631" t="s">
        <v>8931</v>
      </c>
      <c r="C631" t="s">
        <v>8930</v>
      </c>
      <c r="D631" t="s">
        <v>8933</v>
      </c>
      <c r="E631" t="s">
        <v>8939</v>
      </c>
      <c r="F631">
        <v>70</v>
      </c>
      <c r="G631">
        <v>25</v>
      </c>
      <c r="H631">
        <v>1</v>
      </c>
      <c r="I631" t="s">
        <v>8925</v>
      </c>
      <c r="L631" t="s">
        <v>8933</v>
      </c>
      <c r="N631" t="s">
        <v>8940</v>
      </c>
      <c r="O631" s="24">
        <v>3</v>
      </c>
      <c r="P631" s="20">
        <v>80</v>
      </c>
      <c r="Q631" s="20">
        <v>0</v>
      </c>
      <c r="R631" s="30">
        <v>0</v>
      </c>
      <c r="Z631" s="34" t="s">
        <v>8928</v>
      </c>
      <c r="AJ631" s="26" t="str">
        <f t="shared" si="20"/>
        <v xml:space="preserve">|BGCOLOR(#F5F5F5):Hypaspist Commander|指揮官|&amp;ref(Nation/C_Gold.jpg,nolink,25x25,Gold);70&amp;ref(Nation/C_Resource.jpg,nolink,25x25,Resource);25&amp;ref(Nation/C_Command.jpg,nolink,25x25,Commander Point);1|&amp;ref(Nation/R_Fort.jpg,nolink,25x25,Land Fortress);||&amp;ref(Nation/Squad.jpg,nolink,25x25,Squad);3&amp;ref(Nation/LivingLead.jpg,nolink,25x25,Leadership);80|16|
|~|&gt;|&gt;|&gt;|&gt;|&gt;|BGCOLOR(#F5F5F5):上位指揮官その二。こちらは少しだけ行軍が早い|
</v>
      </c>
    </row>
    <row r="632" spans="1:36" x14ac:dyDescent="0.15">
      <c r="A632" t="str">
        <f t="shared" si="19"/>
        <v>-</v>
      </c>
      <c r="B632" t="s">
        <v>8931</v>
      </c>
      <c r="C632" t="s">
        <v>8930</v>
      </c>
      <c r="D632" t="s">
        <v>8933</v>
      </c>
      <c r="E632" t="s">
        <v>8941</v>
      </c>
      <c r="F632">
        <v>110</v>
      </c>
      <c r="G632">
        <v>30</v>
      </c>
      <c r="H632">
        <v>2</v>
      </c>
      <c r="I632" t="s">
        <v>8925</v>
      </c>
      <c r="L632" t="s">
        <v>8933</v>
      </c>
      <c r="N632" t="s">
        <v>8942</v>
      </c>
      <c r="O632" s="24">
        <v>4</v>
      </c>
      <c r="P632" s="20">
        <v>120</v>
      </c>
      <c r="Q632" s="20">
        <v>0</v>
      </c>
      <c r="R632" s="30">
        <v>0</v>
      </c>
      <c r="Z632" s="34" t="s">
        <v>8943</v>
      </c>
      <c r="AJ632" s="26" t="str">
        <f t="shared" si="20"/>
        <v xml:space="preserve">|BGCOLOR(#F5F5F5):Strategos|指揮官|&amp;ref(Nation/C_Gold.jpg,nolink,25x25,Gold);110&amp;ref(Nation/C_Resource.jpg,nolink,25x25,Resource);30&amp;ref(Nation/C_Command.jpg,nolink,25x25,Commander Point);2|&amp;ref(Nation/R_Fort.jpg,nolink,25x25,Land Fortress);||&amp;ref(Nation/Squad.jpg,nolink,25x25,Squad);4&amp;ref(Nation/LivingLead.jpg,nolink,25x25,Leadership);120|10|
|~|&gt;|&gt;|&gt;|&gt;|&gt;|BGCOLOR(#F5F5F5):最上位指揮官。高齢と装備重量でやや鈍足|
</v>
      </c>
    </row>
    <row r="633" spans="1:36" x14ac:dyDescent="0.15">
      <c r="A633" t="str">
        <f t="shared" si="19"/>
        <v>-</v>
      </c>
      <c r="B633" t="s">
        <v>8931</v>
      </c>
      <c r="C633" t="s">
        <v>8930</v>
      </c>
      <c r="D633" t="s">
        <v>8933</v>
      </c>
      <c r="E633" t="s">
        <v>10696</v>
      </c>
      <c r="F633">
        <v>110</v>
      </c>
      <c r="G633">
        <v>1</v>
      </c>
      <c r="H633">
        <v>2</v>
      </c>
      <c r="I633" t="s">
        <v>6980</v>
      </c>
      <c r="J633" t="s">
        <v>8944</v>
      </c>
      <c r="K633" t="s">
        <v>8945</v>
      </c>
      <c r="L633" t="s">
        <v>8947</v>
      </c>
      <c r="M633" t="s">
        <v>8946</v>
      </c>
      <c r="N633" t="s">
        <v>10697</v>
      </c>
      <c r="O633" s="24">
        <v>1</v>
      </c>
      <c r="P633" s="20">
        <v>10</v>
      </c>
      <c r="Q633" s="20">
        <v>5</v>
      </c>
      <c r="R633" s="30">
        <v>0</v>
      </c>
      <c r="Z633" s="34" t="s">
        <v>8928</v>
      </c>
      <c r="AJ633" s="26" t="str">
        <f t="shared" si="20"/>
        <v xml:space="preserve">|BGCOLOR(#F5F5F5):Hiereia|聖職者&amp;ref(Nation/Sacred.jpg,nolink,25x25,Sacred);|&amp;ref(Nation/C_Gold.jpg,nolink,25x25,Gold);110&amp;ref(Nation/C_Resource.jpg,nolink,25x25,Resource);1&amp;ref(Nation/C_Command.jpg,nolink,25x25,Commander Point);2|&amp;ref(Nation/R_Fort.jpg,nolink,25x25,Land Fortress);&amp;ref(Nation/R_Foreign.jpg,nolink,25x25,Non-Fort Land);|&amp;ref(Spell/P_Research.jpg,nolink,25x25,Lab Needed);&amp;ref(Spell/P_Holy.jpg,nolink,25x25,Temple Needed);|&amp;ref(Nation/Squad.jpg,nolink,25x25,Squad);1&amp;ref(Nation/LivingLead.jpg,nolink,25x25,Leadership);10&amp;ref(Nation/MagicLead.jpg,nolink,25x25,Magic Leadership);5|16|
|~|&gt;|&gt;|&gt;|&gt;|&gt;|BGCOLOR(#F5F5F5):レベル1の聖職者。緑魔法とHealer技能も持つ|
</v>
      </c>
    </row>
    <row r="634" spans="1:36" x14ac:dyDescent="0.15">
      <c r="A634" t="str">
        <f t="shared" si="19"/>
        <v>-</v>
      </c>
      <c r="B634" t="s">
        <v>2969</v>
      </c>
      <c r="C634" t="s">
        <v>2970</v>
      </c>
      <c r="D634" t="s">
        <v>3135</v>
      </c>
      <c r="E634" t="s">
        <v>10698</v>
      </c>
      <c r="F634">
        <v>165</v>
      </c>
      <c r="G634">
        <v>1</v>
      </c>
      <c r="H634">
        <v>2</v>
      </c>
      <c r="I634" t="s">
        <v>10699</v>
      </c>
      <c r="J634" t="s">
        <v>10700</v>
      </c>
      <c r="K634" t="s">
        <v>10700</v>
      </c>
      <c r="L634" t="s">
        <v>10701</v>
      </c>
      <c r="M634" t="s">
        <v>10702</v>
      </c>
      <c r="N634" t="s">
        <v>10703</v>
      </c>
      <c r="O634" s="24">
        <v>2</v>
      </c>
      <c r="P634" s="20">
        <v>40</v>
      </c>
      <c r="Q634" s="20">
        <v>5</v>
      </c>
      <c r="R634" s="30">
        <v>0</v>
      </c>
      <c r="Z634" s="34" t="s">
        <v>10704</v>
      </c>
      <c r="AJ634" s="26" t="str">
        <f t="shared" si="20"/>
        <v xml:space="preserve">|BGCOLOR(#F5F5F5):Archousa|聖職者&amp;ref(Nation/Sacred.jpg,nolink,25x25,Sacred);|&amp;ref(Nation/C_Gold.jpg,nolink,25x25,Gold);165&amp;ref(Nation/C_Resource.jpg,nolink,25x25,Resource);1&amp;ref(Nation/C_Command.jpg,nolink,25x25,Commander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Leadership);5|16|
|~|&gt;|&gt;|&gt;|&gt;|&gt;|BGCOLOR(#F5F5F5):レベル2の聖職者。緑魔法と非常に優秀なHealer技能も持つ|
</v>
      </c>
    </row>
    <row r="635" spans="1:36" x14ac:dyDescent="0.15">
      <c r="A635" t="str">
        <f t="shared" ref="A635:A638" si="21">IF(D635&lt;&gt;D634,B635&amp;" "&amp;C635&amp;" "&amp;D635&amp;" S",IF(D635&lt;&gt;D636,B635&amp;" "&amp;C635&amp;" "&amp;D635&amp;" E","-"))</f>
        <v>-</v>
      </c>
      <c r="B635" t="s">
        <v>8931</v>
      </c>
      <c r="C635" t="s">
        <v>8930</v>
      </c>
      <c r="D635" t="s">
        <v>8933</v>
      </c>
      <c r="E635" t="s">
        <v>8948</v>
      </c>
      <c r="F635">
        <v>135</v>
      </c>
      <c r="G635">
        <v>1</v>
      </c>
      <c r="H635">
        <v>2</v>
      </c>
      <c r="I635" t="s">
        <v>8925</v>
      </c>
      <c r="J635" t="s">
        <v>8944</v>
      </c>
      <c r="L635" t="s">
        <v>8949</v>
      </c>
      <c r="N635" t="s">
        <v>8950</v>
      </c>
      <c r="O635" s="24">
        <v>1</v>
      </c>
      <c r="P635" s="20" t="s">
        <v>8953</v>
      </c>
      <c r="Q635" s="21" t="s">
        <v>8951</v>
      </c>
      <c r="R635" s="30">
        <v>0</v>
      </c>
      <c r="Z635" s="34" t="s">
        <v>8928</v>
      </c>
      <c r="AJ635" s="26" t="str">
        <f t="shared" si="20"/>
        <v xml:space="preserve">|BGCOLOR(#F5F5F5):Mystic|魔術師|&amp;ref(Nation/C_Gold.jpg,nolink,25x25,Gold);135&amp;ref(Nation/C_Resource.jpg,nolink,25x25,Resource);1&amp;ref(Nation/C_Command.jpg,nolink,25x25,Commander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Leadership);15+|16|
|~|&gt;|&gt;|&gt;|&gt;|&gt;|BGCOLOR(#F5F5F5):星を中心に幅広い魔法技能を持つ。研究が得意|
</v>
      </c>
    </row>
    <row r="636" spans="1:36" x14ac:dyDescent="0.15">
      <c r="A636" t="str">
        <f t="shared" si="21"/>
        <v>MA Arcoscephale 指揮官 E</v>
      </c>
      <c r="B636" t="s">
        <v>8931</v>
      </c>
      <c r="C636" t="s">
        <v>8930</v>
      </c>
      <c r="D636" t="s">
        <v>8933</v>
      </c>
      <c r="E636" t="s">
        <v>8954</v>
      </c>
      <c r="F636">
        <v>195</v>
      </c>
      <c r="G636">
        <v>1</v>
      </c>
      <c r="H636">
        <v>4</v>
      </c>
      <c r="I636" t="s">
        <v>8955</v>
      </c>
      <c r="J636" t="s">
        <v>8944</v>
      </c>
      <c r="L636" t="s">
        <v>8949</v>
      </c>
      <c r="N636" t="s">
        <v>8956</v>
      </c>
      <c r="O636" s="24">
        <v>1</v>
      </c>
      <c r="P636" s="21" t="s">
        <v>8953</v>
      </c>
      <c r="Q636" s="20" t="s">
        <v>8957</v>
      </c>
      <c r="R636" s="30">
        <v>0</v>
      </c>
      <c r="Z636" s="34" t="s">
        <v>8938</v>
      </c>
      <c r="AJ636" s="26" t="str">
        <f t="shared" si="20"/>
        <v xml:space="preserve">|BGCOLOR(#F5F5F5):Astrologer|魔術師|&amp;ref(Nation/C_Gold.jpg,nolink,25x25,Gold);195&amp;ref(Nation/C_Resource.jpg,nolink,25x25,Resource);1&amp;ref(Nation/C_Command.jpg,nolink,25x25,Commander Point);4|&amp;ref(Nation/R_Capital.jpg,nolink,25x25,National Capital);|&amp;ref(Spell/P_Research.jpg,nolink,25x25,Lab Needed);|&amp;ref(Nation/Squad.jpg,nolink,25x25,Squad);1&amp;ref(Nation/LivingLead.jpg,nolink,25x25,Leadership);10+&amp;ref(Nation/MagicLead.jpg,nolink,25x25,Magic Leadership);35+|14|
|~|&gt;|&gt;|&gt;|&gt;|&gt;|BGCOLOR(#F5F5F5):星などの魔法技能を持つ。優れた占師でもある|
</v>
      </c>
    </row>
    <row r="637" spans="1:36" x14ac:dyDescent="0.15">
      <c r="A637" t="str">
        <f t="shared" si="21"/>
        <v>MA Arcoscephale 兵士 S</v>
      </c>
      <c r="B637" t="s">
        <v>8931</v>
      </c>
      <c r="C637" t="s">
        <v>8930</v>
      </c>
      <c r="D637" t="s">
        <v>8981</v>
      </c>
      <c r="E637" t="s">
        <v>8958</v>
      </c>
      <c r="F637">
        <v>7</v>
      </c>
      <c r="G637">
        <v>2</v>
      </c>
      <c r="H637">
        <v>3</v>
      </c>
      <c r="I637" t="s">
        <v>8925</v>
      </c>
      <c r="L637" t="s">
        <v>8959</v>
      </c>
      <c r="N637" t="s">
        <v>8960</v>
      </c>
      <c r="P637" s="20">
        <v>1</v>
      </c>
      <c r="Z637" s="34" t="s">
        <v>8961</v>
      </c>
      <c r="AJ637" s="26" t="str">
        <f t="shared" si="20"/>
        <v xml:space="preserve">|BGCOLOR(#F5F5F5):Slinger|射手|&amp;ref(Nation/C_Gold.jpg,nolink,25x25,Gold);7&amp;ref(Nation/C_Resource.jpg,nolink,25x25,Resource);2&amp;ref(Nation/C_Recruitment.jpg,nolink,25x25,Recruitment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v>
      </c>
    </row>
    <row r="638" spans="1:36" x14ac:dyDescent="0.15">
      <c r="A638" t="str">
        <f t="shared" si="21"/>
        <v>-</v>
      </c>
      <c r="B638" t="s">
        <v>8931</v>
      </c>
      <c r="C638" t="s">
        <v>8930</v>
      </c>
      <c r="D638" t="s">
        <v>8981</v>
      </c>
      <c r="E638" t="s">
        <v>8962</v>
      </c>
      <c r="F638">
        <v>10</v>
      </c>
      <c r="G638">
        <v>5</v>
      </c>
      <c r="H638">
        <v>9</v>
      </c>
      <c r="I638" t="s">
        <v>8925</v>
      </c>
      <c r="L638" t="s">
        <v>8963</v>
      </c>
      <c r="N638" t="s">
        <v>8965</v>
      </c>
      <c r="P638" s="20">
        <v>1</v>
      </c>
      <c r="Z638" s="34" t="s">
        <v>8938</v>
      </c>
      <c r="AJ638" s="26" t="str">
        <f t="shared" si="20"/>
        <v xml:space="preserve">|BGCOLOR(#F5F5F5):Peltast|歩兵|&amp;ref(Nation/C_Gold.jpg,nolink,25x25,Gold);10&amp;ref(Nation/C_Resource.jpg,nolink,25x25,Resource);5&amp;ref(Nation/C_Recruitment.jpg,nolink,25x25,Recruitment Point);9|&amp;ref(Nation/R_Fort.jpg,nolink,25x25,Land Fortress);||&amp;ref(Nation/LivingLead.jpg,nolink,25x25,Living);|14|
|~|&gt;|&gt;|&gt;|&gt;|&gt;|BGCOLOR(#F5F5F5):槍、投槍、盾を持つ軽歩兵。数を並べやすく牽制もできる|
</v>
      </c>
    </row>
    <row r="639" spans="1:36" x14ac:dyDescent="0.15">
      <c r="A639" t="str">
        <f t="shared" ref="A639:A699" si="22">IF(D639&lt;&gt;D638,B639&amp;" "&amp;C639&amp;" "&amp;D639&amp;" S",IF(D639&lt;&gt;D640,B639&amp;" "&amp;C639&amp;" "&amp;D639&amp;" E","-"))</f>
        <v>-</v>
      </c>
      <c r="B639" t="s">
        <v>8931</v>
      </c>
      <c r="C639" t="s">
        <v>8930</v>
      </c>
      <c r="D639" t="s">
        <v>8981</v>
      </c>
      <c r="E639" t="s">
        <v>8964</v>
      </c>
      <c r="F639">
        <v>10</v>
      </c>
      <c r="G639">
        <v>8</v>
      </c>
      <c r="H639">
        <v>9</v>
      </c>
      <c r="I639" t="s">
        <v>8925</v>
      </c>
      <c r="L639" t="s">
        <v>8963</v>
      </c>
      <c r="N639" t="s">
        <v>8967</v>
      </c>
      <c r="P639" s="21">
        <v>1</v>
      </c>
      <c r="Z639" s="34" t="s">
        <v>8938</v>
      </c>
      <c r="AJ639" s="26" t="str">
        <f t="shared" si="20"/>
        <v xml:space="preserve">|BGCOLOR(#F5F5F5):Cardaces|歩兵|&amp;ref(Nation/C_Gold.jpg,nolink,25x25,Gold);10&amp;ref(Nation/C_Resource.jpg,nolink,25x25,Resource);8&amp;ref(Nation/C_Recruitment.jpg,nolink,25x25,Recruitment Point);9|&amp;ref(Nation/R_Fort.jpg,nolink,25x25,Land Fortress);||&amp;ref(Nation/LivingLead.jpg,nolink,25x25,Living);|14|
|~|&gt;|&gt;|&gt;|&gt;|&gt;|BGCOLOR(#F5F5F5):槍、盾を持つ軽歩兵。より密度の高い隊列を組める|
</v>
      </c>
    </row>
    <row r="640" spans="1:36" x14ac:dyDescent="0.15">
      <c r="A640" t="str">
        <f t="shared" si="22"/>
        <v>-</v>
      </c>
      <c r="B640" t="s">
        <v>8931</v>
      </c>
      <c r="C640" t="s">
        <v>8930</v>
      </c>
      <c r="D640" t="s">
        <v>8981</v>
      </c>
      <c r="E640" t="s">
        <v>8968</v>
      </c>
      <c r="F640">
        <v>13</v>
      </c>
      <c r="G640">
        <v>31</v>
      </c>
      <c r="H640">
        <v>16</v>
      </c>
      <c r="I640" t="s">
        <v>8925</v>
      </c>
      <c r="L640" t="s">
        <v>8963</v>
      </c>
      <c r="N640" t="s">
        <v>8969</v>
      </c>
      <c r="P640" s="20">
        <v>1</v>
      </c>
      <c r="Z640" s="34" t="s">
        <v>8961</v>
      </c>
      <c r="AJ640" s="26" t="str">
        <f t="shared" si="20"/>
        <v xml:space="preserve">|BGCOLOR(#F5F5F5):Hoplite|歩兵|&amp;ref(Nation/C_Gold.jpg,nolink,25x25,Gold);13&amp;ref(Nation/C_Resource.jpg,nolink,25x25,Resource);31&amp;ref(Nation/C_Recruitment.jpg,nolink,25x25,Recruitment Point);16|&amp;ref(Nation/R_Fort.jpg,nolink,25x25,Land Fortress);||&amp;ref(Nation/LivingLead.jpg,nolink,25x25,Living);|12|
|~|&gt;|&gt;|&gt;|&gt;|&gt;|BGCOLOR(#F5F5F5):長槍と盾を持つ重歩兵。攻撃面は弱いが硬く高密度な槍の壁を形成|
</v>
      </c>
    </row>
    <row r="641" spans="1:36" x14ac:dyDescent="0.15">
      <c r="A641" t="str">
        <f t="shared" si="22"/>
        <v>-</v>
      </c>
      <c r="B641" t="s">
        <v>8931</v>
      </c>
      <c r="C641" t="s">
        <v>8930</v>
      </c>
      <c r="D641" t="s">
        <v>8981</v>
      </c>
      <c r="E641" t="s">
        <v>8970</v>
      </c>
      <c r="F641">
        <v>16</v>
      </c>
      <c r="G641">
        <v>25</v>
      </c>
      <c r="H641">
        <v>23</v>
      </c>
      <c r="I641" t="s">
        <v>8925</v>
      </c>
      <c r="L641" t="s">
        <v>8963</v>
      </c>
      <c r="N641" t="s">
        <v>8971</v>
      </c>
      <c r="P641" s="20">
        <v>1</v>
      </c>
      <c r="Z641" s="34" t="s">
        <v>8938</v>
      </c>
      <c r="AJ641" s="26" t="str">
        <f t="shared" si="20"/>
        <v xml:space="preserve">|BGCOLOR(#F5F5F5):Hypaspist|歩兵|&amp;ref(Nation/C_Gold.jpg,nolink,25x25,Gold);16&amp;ref(Nation/C_Resource.jpg,nolink,25x25,Resource);25&amp;ref(Nation/C_Recruitment.jpg,nolink,25x25,Recruitment Point);23|&amp;ref(Nation/R_Fort.jpg,nolink,25x25,Land Fortress);||&amp;ref(Nation/LivingLead.jpg,nolink,25x25,Living);|14|
|~|&gt;|&gt;|&gt;|&gt;|&gt;|BGCOLOR(#F5F5F5):槍と盾を持つ重歩兵。若干軽装だが格別に高い士気を持つ|
</v>
      </c>
    </row>
    <row r="642" spans="1:36" x14ac:dyDescent="0.15">
      <c r="A642" t="str">
        <f t="shared" si="22"/>
        <v>-</v>
      </c>
      <c r="B642" t="s">
        <v>8931</v>
      </c>
      <c r="C642" t="s">
        <v>8930</v>
      </c>
      <c r="D642" t="s">
        <v>8981</v>
      </c>
      <c r="E642" t="s">
        <v>8972</v>
      </c>
      <c r="F642">
        <v>40</v>
      </c>
      <c r="G642">
        <v>18</v>
      </c>
      <c r="H642">
        <v>46</v>
      </c>
      <c r="I642" t="s">
        <v>8925</v>
      </c>
      <c r="L642" t="s">
        <v>8973</v>
      </c>
      <c r="N642" t="s">
        <v>8974</v>
      </c>
      <c r="P642" s="20">
        <v>1</v>
      </c>
      <c r="Z642" s="34" t="s">
        <v>8975</v>
      </c>
      <c r="AJ642" s="26" t="str">
        <f t="shared" si="20"/>
        <v xml:space="preserve">|BGCOLOR(#F5F5F5):Chariot|戦車|&amp;ref(Nation/C_Gold.jpg,nolink,25x25,Gold);40&amp;ref(Nation/C_Resource.jpg,nolink,25x25,Resource);18&amp;ref(Nation/C_Recruitment.jpg,nolink,25x25,Recruitment Point);46|&amp;ref(Nation/R_Fort.jpg,nolink,25x25,Land Fortress);||&amp;ref(Nation/LivingLead.jpg,nolink,25x25,Living);|18|
|~|&gt;|&gt;|&gt;|&gt;|&gt;|BGCOLOR(#F5F5F5):敵中に突撃し蹂躙する戦車。あまりに大型の敵には弱い|
</v>
      </c>
    </row>
    <row r="643" spans="1:36" x14ac:dyDescent="0.15">
      <c r="A643" t="str">
        <f t="shared" si="22"/>
        <v>-</v>
      </c>
      <c r="B643" t="s">
        <v>8931</v>
      </c>
      <c r="C643" t="s">
        <v>8930</v>
      </c>
      <c r="D643" t="s">
        <v>8981</v>
      </c>
      <c r="E643" t="s">
        <v>8976</v>
      </c>
      <c r="F643">
        <v>100</v>
      </c>
      <c r="G643">
        <v>20</v>
      </c>
      <c r="H643">
        <v>33</v>
      </c>
      <c r="I643" t="s">
        <v>8925</v>
      </c>
      <c r="L643" t="s">
        <v>8977</v>
      </c>
      <c r="N643" t="s">
        <v>8978</v>
      </c>
      <c r="P643" s="20">
        <v>1</v>
      </c>
      <c r="W643">
        <v>1</v>
      </c>
      <c r="Z643" s="34" t="s">
        <v>8979</v>
      </c>
      <c r="AJ643" s="26" t="str">
        <f t="shared" si="20"/>
        <v xml:space="preserve">|BGCOLOR(#F5F5F5):War Elephant|軍用象|&amp;ref(Nation/C_Gold.jpg,nolink,25x25,Gold);100&amp;ref(Nation/C_Resource.jpg,nolink,25x25,Resource);20&amp;ref(Nation/C_Recruitment.jpg,nolink,25x25,Recruitment Point);33|&amp;ref(Nation/R_Fort.jpg,nolink,25x25,Land Fortress);||&amp;ref(Nation/LivingLead.jpg,nolink,25x25,Living);&amp;ref(Nation/Animal.jpg,nolink,25x25,Animal);|20|
|~|&gt;|&gt;|&gt;|&gt;|&gt;|BGCOLOR(#F5F5F5):敵を蹂躙する巨大生物。士気に難があるが強力|
</v>
      </c>
    </row>
    <row r="644" spans="1:36" x14ac:dyDescent="0.15">
      <c r="A644" t="str">
        <f t="shared" si="22"/>
        <v>MA Arcoscephale 兵士 E</v>
      </c>
      <c r="B644" t="s">
        <v>8931</v>
      </c>
      <c r="C644" t="s">
        <v>8930</v>
      </c>
      <c r="D644" t="s">
        <v>8981</v>
      </c>
      <c r="E644" t="s">
        <v>8980</v>
      </c>
      <c r="F644">
        <v>20</v>
      </c>
      <c r="G644">
        <v>31</v>
      </c>
      <c r="H644">
        <v>23</v>
      </c>
      <c r="I644" t="s">
        <v>8955</v>
      </c>
      <c r="K644" t="s">
        <v>9012</v>
      </c>
      <c r="L644" t="s">
        <v>8963</v>
      </c>
      <c r="M644" t="s">
        <v>9013</v>
      </c>
      <c r="N644" t="s">
        <v>10731</v>
      </c>
      <c r="P644" s="20">
        <v>1</v>
      </c>
      <c r="Z644" s="34" t="s">
        <v>8961</v>
      </c>
      <c r="AJ644" s="26" t="str">
        <f>CONCATENATE("|BGCOLOR(#F5F5F5):",E644,"|",L644,IF(M644&lt;&gt;"","&amp;ref(Nation/Sacred.jpg,nolink,25x25,Sacred);",""),"|&amp;ref(Nation/C_Gold.jpg,nolink,25x25,Gold);",F644,"&amp;ref(Nation/C_Resource.jpg,nolink,25x25,Resource);",G644,IF(D644="兵士","&amp;ref(Nation/C_Recruitment.jpg,nolink,25x25,Recruitment Point);","&amp;ref(Nation/C_Command.jpg,nolink,25x25,Commander Point);"),H644,"|",SUBSTITUTE(SUBSTITUTE(SUBSTITUTE(SUBSTITUTE(SUBSTITUTE(SUBSTITUTE(SUBSTITUTE(SUBSTITUTE(SUBSTITUTE(SUBSTITUTE(SUBSTITUTE(SUBSTITUTE(SUBSTITUTE(SUBSTITUTE(SUBSTITUTE(SUBSTITUTE(SUBSTITUTE(SUBSTITUTE(SUBSTITUTE(SUBSTITUTE(SUBSTITUTE(SUBSTITUTE(I644,"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(Free));"),"格","&amp;ref(Nation/Promotion.jpg,nolink,25x25,Promotion);"),"|",IF(J644&lt;&gt;"","&amp;ref(Spell/P_Research.jpg,nolink,25x25,Lab Needed);",""),IF(K644&lt;&gt;"","&amp;ref(Spell/P_Holy.jpg,nolink,25x25,Temple Needed);",""),IF(D644="指揮官",CONCATENATE("|",IF(O644&lt;&gt;0,"&amp;ref(Nation/Squad.jpg,nolink,25x25,Squad);"&amp;O644,""),IF(P644&lt;&gt;0,"&amp;ref(Nation/LivingLead.jpg,nolink,25x25,Leadership);"&amp;P644,""),IF(Q644&lt;&gt;0,"&amp;ref(Nation/MagicLead.jpg,nolink,25x25,Magic Leadership);"&amp;Q644,""),IF(R644&lt;&gt;0,"&amp;ref(Nation/UndeadLead.jpg,nolink,25x25,Undead Leadership);"&amp;R644,""),IF(S644&lt;&gt;"",IF(S644&gt;0,"&amp;ref(Item/Inspirational.jpg,nolink,25x25,Inspirational (+"&amp;S644&amp;"));","&amp;ref(Item/Uninspirational.jpg,nolink,25x25,Inspirational ("&amp;S644&amp;"));"),""),IF(T644&lt;&gt;"","&amp;ref(Item/Taskmaster.jpg,nolink,25x25,Taskmaster (+"&amp;T644&amp;"));",""),IF(U644&lt;&gt;"","&amp;ref(Item/Beastmaster.jpg,nolink,25x25,Beastmaster (+"&amp;U644&amp;"));","")),CONCATENATE("|",IF(P644&lt;&gt;0,"&amp;ref(Nation/LivingLead.jpg,nolink,25x25,Living);",""),IF(Q644&lt;&gt;0,"&amp;ref(Nation/MagicLead.jpg,nolink,25x25,Magic Being);",""),IF(R644&lt;&gt;0,"&amp;ref(Nation/UndeadLead.jpg,nolink,25x25,Undead/Demon);",""),IF(V644&lt;&gt;"","&amp;ref(Nation/Slave.jpg,nolink,25x25,Slave);",""),IF(W644&lt;&gt;"","&amp;ref(Nation/Animal.jpg,nolink,25x25,Animal);",""),IF(X644&lt;&gt;"","&amp;ref(Nation/Undisciplined.jpg,nolink,25x25,Undisciplined);",""),IF(Y644&lt;&gt;"","&amp;ref(Nation/Enlarged.jpg,nolink,25x25,Size "&amp;Y644&amp;" or larger commander are needed);",""))),"|",Z644,IF(AA644&lt;&gt;"","&amp;ref(Nation/Stealthy.jpg,nolink,25x25,Stealthy ("&amp;AA644&amp;"));",""),IF(COUNTIF(AB644,"*f*"),"&amp;ref(Nation/Flying.jpg,nolink,25x25,Flying);",""),IF(COUNTIF(AB644,"*l*"),"&amp;ref(Nation/Floating.jpg,nolink,25x25,Floating);",""),IF(AC644="s","&amp;ref(Nation/Storm-Immunity.jpg,nolink,25x25,Storm Immunity);",""),IF(AD644="p","&amp;ref(Nation/Poor-Amphibian.jpg,nolink,25x25,Poor Amphibian);",""),IF(AD644="f","&amp;ref(Nation/Amphibian.jpg,nolink,25x25,Amphibian);",""),IF(AD644="a","&amp;ref(Nation/Aquatic.jpg,nolink,25x25,Aquatic);",""),IF(COUNTIF(AE644,"*f*"),"&amp;ref(Nation/Forest-Survival.jpg,nolink,25x25,Forest Survival);",""),IF(COUNTIF(AE644,"*m*"),"&amp;ref(Nation/Mountain-Survival.jpg,nolink,25x25,Mountain Survival);",""),IF(COUNTIF(AE644,"*s*"),"&amp;ref(Nation/Swamp-Survival.jpg,nolink,25x25,Swamp Survival);",""),IF(COUNTIF(AE644,"*w*"),"&amp;ref(Nation/Wasteland-Survival.jpg,nolink,25x25,Wasteland Survival);",""),IF(AF644="s","&amp;ref(Nation/Snow-Move.jpg,nolink,25x25,Snow Move);",""),IF(AG644="s","&amp;ref(Nation/Swimming.jpg,nolink,25x25,Swimming);",""),IF(AH644&lt;&gt;"","&amp;ref(Nation/Sailing.jpg,nolink,25x25,Sailing (size points "&amp;MID(AH644,2,3)&amp;", max size "&amp;LEFT(AH644,1)&amp;"));",""),IF(AI644&lt;&gt;"","&amp;ref(Nation/Gift-of-Water-Breathing.jpg,nolink,25x25,Gift of Water Breathing ("&amp;AI644&amp;" size points));",""),"|",CHAR(10),IF(D644="指揮官","|~|&gt;|&gt;|&gt;|&gt;|&gt;|BGCOLOR(#F5F5F5):","|~|&gt;|&gt;|&gt;|&gt;|&gt;|BGCOLOR(#F5F5F5):"),N644,"|",CHAR(10))</f>
        <v xml:space="preserve">|BGCOLOR(#F5F5F5):Heart Companion|歩兵&amp;ref(Nation/Sacred.jpg,nolink,25x25,Sacred);|&amp;ref(Nation/C_Gold.jpg,nolink,25x25,Gold);20&amp;ref(Nation/C_Resource.jpg,nolink,25x25,Resource);31&amp;ref(Nation/C_Recruitment.jpg,nolink,25x25,Recruitment Point);23|&amp;ref(Nation/R_Capital.jpg,nolink,25x25,National Capital);|&amp;ref(Spell/P_Holy.jpg,nolink,25x25,Temple Needed);|&amp;ref(Nation/LivingLead.jpg,nolink,25x25,Living);|12|
|~|&gt;|&gt;|&gt;|&gt;|&gt;|BGCOLOR(#F5F5F5):長槍と盾を持つ重歩兵。高い士気を持ち非常に高密度な隊列を組む|
</v>
      </c>
    </row>
    <row r="645" spans="1:36" x14ac:dyDescent="0.15">
      <c r="A645" t="str">
        <f t="shared" si="22"/>
        <v>MA Ermor 指揮官 S</v>
      </c>
      <c r="B645" t="s">
        <v>2969</v>
      </c>
      <c r="C645" t="s">
        <v>9021</v>
      </c>
      <c r="D645" t="s">
        <v>9020</v>
      </c>
      <c r="E645" t="s">
        <v>9022</v>
      </c>
      <c r="F645">
        <v>0</v>
      </c>
      <c r="G645">
        <v>15</v>
      </c>
      <c r="H645">
        <v>1</v>
      </c>
      <c r="I645" t="s">
        <v>9023</v>
      </c>
      <c r="L645" t="s">
        <v>9020</v>
      </c>
      <c r="N645" t="s">
        <v>9024</v>
      </c>
      <c r="O645" s="24">
        <v>2</v>
      </c>
      <c r="P645" s="20">
        <v>40</v>
      </c>
      <c r="Q645" s="21">
        <v>0</v>
      </c>
      <c r="R645" s="30">
        <v>80</v>
      </c>
      <c r="Z645" s="34" t="s">
        <v>9025</v>
      </c>
      <c r="AD645" s="21" t="s">
        <v>9026</v>
      </c>
      <c r="AJ645" s="26" t="str">
        <f t="shared" ref="AJ645:AJ708" si="23">CONCATENATE("|BGCOLOR(#F5F5F5):",E645,"|",L645,IF(M645&lt;&gt;"","&amp;ref(Nation/Sacred.jpg,nolink,25x25,Sacred);",""),"|&amp;ref(Nation/C_Gold.jpg,nolink,25x25,Gold);",F645,"&amp;ref(Nation/C_Resource.jpg,nolink,25x25,Resource);",G645,IF(D645="兵士","&amp;ref(Nation/C_Recruitment.jpg,nolink,25x25,Recruitment Point);","&amp;ref(Nation/C_Command.jpg,nolink,25x25,Commander Point);"),H645,"|",SUBSTITUTE(SUBSTITUTE(SUBSTITUTE(SUBSTITUTE(SUBSTITUTE(SUBSTITUTE(SUBSTITUTE(SUBSTITUTE(SUBSTITUTE(SUBSTITUTE(SUBSTITUTE(SUBSTITUTE(SUBSTITUTE(SUBSTITUTE(SUBSTITUTE(SUBSTITUTE(SUBSTITUTE(SUBSTITUTE(SUBSTITUTE(SUBSTITUTE(SUBSTITUTE(SUBSTITUTE(I645,"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(Free));"),"格","&amp;ref(Nation/Promotion.jpg,nolink,25x25,Promotion);"),"|",IF(J645&lt;&gt;"","&amp;ref(Spell/P_Research.jpg,nolink,25x25,Lab Needed);",""),IF(K645&lt;&gt;"","&amp;ref(Spell/P_Holy.jpg,nolink,25x25,Temple Needed);",""),IF(D645="指揮官",CONCATENATE("|",IF(O645&lt;&gt;0,"&amp;ref(Nation/Squad.jpg,nolink,25x25,Squad);"&amp;O645,""),IF(P645&lt;&gt;0,"&amp;ref(Nation/LivingLead.jpg,nolink,25x25,Leadership);"&amp;P645,""),IF(Q645&lt;&gt;0,"&amp;ref(Nation/MagicLead.jpg,nolink,25x25,Magic Leadership);"&amp;Q645,""),IF(R645&lt;&gt;0,"&amp;ref(Nation/UndeadLead.jpg,nolink,25x25,Undead Leadership);"&amp;R645,""),IF(S645&lt;&gt;"",IF(S645&gt;0,"&amp;ref(Item/Inspirational.jpg,nolink,25x25,Inspirational (+"&amp;S645&amp;"));","&amp;ref(Item/Uninspirational.jpg,nolink,25x25,Inspirational ("&amp;S645&amp;"));"),""),IF(T645&lt;&gt;"","&amp;ref(Item/Taskmaster.jpg,nolink,25x25,Taskmaster (+"&amp;T645&amp;"));",""),IF(U645&lt;&gt;"","&amp;ref(Item/Beastmaster.jpg,nolink,25x25,Beastmaster (+"&amp;U645&amp;"));","")),CONCATENATE("|",IF(P645&lt;&gt;0,"&amp;ref(Nation/LivingLead.jpg,nolink,25x25,Living);",""),IF(Q645&lt;&gt;0,"&amp;ref(Nation/MagicLead.jpg,nolink,25x25,Magic Being);",""),IF(R645&lt;&gt;0,"&amp;ref(Nation/UndeadLead.jpg,nolink,25x25,Undead/Demon);",""),IF(V645&lt;&gt;"","&amp;ref(Nation/Slave.jpg,nolink,25x25,Slave);",""),IF(W645&lt;&gt;"","&amp;ref(Nation/Animal.jpg,nolink,25x25,Animal);",""),IF(X645&lt;&gt;"","&amp;ref(Nation/Undisciplined.jpg,nolink,25x25,Undisciplined);",""),IF(Y645&lt;&gt;"","&amp;ref(Nation/Enlarged.jpg,nolink,25x25,Size "&amp;Y645&amp;" or larger commander are needed);",""))),"|",Z645,IF(AA645&lt;&gt;"","&amp;ref(Nation/Stealthy.jpg,nolink,25x25,Stealthy ("&amp;AA645&amp;"));",""),IF(COUNTIF(AB645,"*f*"),"&amp;ref(Nation/Flying.jpg,nolink,25x25,Flying);",""),IF(COUNTIF(AB645,"*l*"),"&amp;ref(Nation/Floating.jpg,nolink,25x25,Floating);",""),IF(AC645="s","&amp;ref(Nation/Storm-Immunity.jpg,nolink,25x25,Storm Immunity);",""),IF(AD645="p","&amp;ref(Nation/Poor-Amphibian.jpg,nolink,25x25,Poor Amphibian);",""),IF(AD645="f","&amp;ref(Nation/Amphibian.jpg,nolink,25x25,Amphibian);",""),IF(AD645="a","&amp;ref(Nation/Aquatic.jpg,nolink,25x25,Aquatic);",""),IF(COUNTIF(AE645,"*f*"),"&amp;ref(Nation/Forest-Survival.jpg,nolink,25x25,Forest Survival);",""),IF(COUNTIF(AE645,"*m*"),"&amp;ref(Nation/Mountain-Survival.jpg,nolink,25x25,Mountain Survival);",""),IF(COUNTIF(AE645,"*s*"),"&amp;ref(Nation/Swamp-Survival.jpg,nolink,25x25,Swamp Survival);",""),IF(COUNTIF(AE645,"*w*"),"&amp;ref(Nation/Wasteland-Survival.jpg,nolink,25x25,Wasteland Survival);",""),IF(AF645="s","&amp;ref(Nation/Snow-Move.jpg,nolink,25x25,Snow Move);",""),IF(AG645="s","&amp;ref(Nation/Swimming.jpg,nolink,25x25,Swimming);",""),IF(AH645&lt;&gt;"","&amp;ref(Nation/Sailing.jpg,nolink,25x25,Sailing (size points "&amp;MID(AH645,2,3)&amp;", max size "&amp;LEFT(AH645,1)&amp;"));",""),IF(AI645&lt;&gt;"","&amp;ref(Nation/Gift-of-Water-Breathing.jpg,nolink,25x25,Gift of Water Breathing ("&amp;AI645&amp;" size points));",""),"|",CHAR(10),IF(D645="指揮官","|~|&gt;|&gt;|&gt;|&gt;|&gt;|BGCOLOR(#F5F5F5):","|~|&gt;|&gt;|&gt;|&gt;|&gt;|BGCOLOR(#F5F5F5):"),N645,"|",CHAR(10))</f>
        <v xml:space="preserve">|BGCOLOR(#F5F5F5):Mound King|指揮官|&amp;ref(Nation/C_Gold.jpg,nolink,25x25,Gold);0&amp;ref(Nation/C_Resource.jpg,nolink,25x25,Resource);15&amp;ref(Nation/C_Command.jpg,nolink,25x25,Commander Point);1|&amp;ref(Nation/Dominion-Free-Spawn.jpg,nolink,25x25,Dominion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Underwater);）||&amp;ref(Nation/Squad.jpg,nolink,25x25,Squad);2&amp;ref(Nation/LivingLead.jpg,nolink,25x25,Leadership);40&amp;ref(Nation/UndeadLead.jpg,nolink,25x25,Undead Leadership);80|20&amp;ref(Nation/Poor-Amphibian.jpg,nolink,25x25,Poor Amphibian);|
|~|&gt;|&gt;|&gt;|&gt;|&gt;|BGCOLOR(#F5F5F5):基本的な指揮官。召喚と違い馬に乗っていない|
</v>
      </c>
    </row>
    <row r="646" spans="1:36" x14ac:dyDescent="0.15">
      <c r="A646" t="str">
        <f t="shared" si="22"/>
        <v>-</v>
      </c>
      <c r="B646" t="s">
        <v>2969</v>
      </c>
      <c r="C646" t="s">
        <v>9021</v>
      </c>
      <c r="D646" t="s">
        <v>9020</v>
      </c>
      <c r="E646" t="s">
        <v>9066</v>
      </c>
      <c r="F646">
        <v>0</v>
      </c>
      <c r="G646">
        <v>19</v>
      </c>
      <c r="H646">
        <v>1</v>
      </c>
      <c r="I646" t="s">
        <v>9023</v>
      </c>
      <c r="L646" t="s">
        <v>9020</v>
      </c>
      <c r="N646" t="s">
        <v>9067</v>
      </c>
      <c r="O646" s="24">
        <v>2</v>
      </c>
      <c r="P646" s="20">
        <v>40</v>
      </c>
      <c r="Q646" s="21">
        <v>0</v>
      </c>
      <c r="R646" s="30">
        <v>80</v>
      </c>
      <c r="Z646" s="34" t="s">
        <v>10724</v>
      </c>
      <c r="AD646" s="21" t="s">
        <v>9026</v>
      </c>
      <c r="AJ646" s="26" t="str">
        <f t="shared" si="23"/>
        <v xml:space="preserve">|BGCOLOR(#F5F5F5):Mound King|指揮官|&amp;ref(Nation/C_Gold.jpg,nolink,25x25,Gold);0&amp;ref(Nation/C_Resource.jpg,nolink,25x25,Resource);19&amp;ref(Nation/C_Command.jpg,nolink,25x25,Commander Point);1|&amp;ref(Nation/Dominion-Free-Spawn.jpg,nolink,25x25,Dominion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Underwater);）||&amp;ref(Nation/Squad.jpg,nolink,25x25,Squad);2&amp;ref(Nation/LivingLead.jpg,nolink,25x25,Leadership);40&amp;ref(Nation/UndeadLead.jpg,nolink,25x25,Undead Leadership);80|24&amp;ref(Nation/Poor-Amphibian.jpg,nolink,25x25,Poor Amphibian);|
|~|&gt;|&gt;|&gt;|&gt;|&gt;|BGCOLOR(#F5F5F5):騎乗した指揮官。こちらは汎用の召喚と同等|
</v>
      </c>
    </row>
    <row r="647" spans="1:36" x14ac:dyDescent="0.15">
      <c r="A647" t="str">
        <f t="shared" si="22"/>
        <v>MA Ermor 指揮官 E</v>
      </c>
      <c r="B647" t="s">
        <v>2969</v>
      </c>
      <c r="C647" t="s">
        <v>9021</v>
      </c>
      <c r="D647" t="s">
        <v>9020</v>
      </c>
      <c r="E647" t="s">
        <v>9027</v>
      </c>
      <c r="F647">
        <v>0</v>
      </c>
      <c r="G647">
        <v>4</v>
      </c>
      <c r="H647">
        <v>1</v>
      </c>
      <c r="I647" t="s">
        <v>9028</v>
      </c>
      <c r="L647" t="s">
        <v>9020</v>
      </c>
      <c r="M647" t="s">
        <v>9031</v>
      </c>
      <c r="N647" t="s">
        <v>9029</v>
      </c>
      <c r="O647" s="24">
        <v>1</v>
      </c>
      <c r="P647" s="20">
        <v>10</v>
      </c>
      <c r="Q647" s="21">
        <v>0</v>
      </c>
      <c r="R647" s="30">
        <v>120</v>
      </c>
      <c r="Z647" s="34" t="s">
        <v>9030</v>
      </c>
      <c r="AJ647" s="26" t="str">
        <f t="shared" si="23"/>
        <v xml:space="preserve">|BGCOLOR(#F5F5F5):Censor|指揮官&amp;ref(Nation/Sacred.jpg,nolink,25x25,Sacred);|&amp;ref(Nation/C_Gold.jpg,nolink,25x25,Gold);0&amp;ref(Nation/C_Resource.jpg,nolink,25x25,Resource);4&amp;ref(Nation/C_Command.jpg,nolink,25x25,Commander Point);1|&amp;ref(Nation/Dominion-Free-Spawn.jpg,nolink,25x25,Dominion Automatic Generation (Free));（&amp;ref(Nation/R_Fort.jpg,nolink,25x25,Land Fortress);&amp;ref(Nation/R_Foreign.jpg,nolink,25x25,Non-Fort Land);）||&amp;ref(Nation/Squad.jpg,nolink,25x25,Squad);1&amp;ref(Nation/LivingLead.jpg,nolink,25x25,Leadership);10&amp;ref(Nation/UndeadLead.jpg,nolink,25x25,Undead Leadership);120|19|
|~|&gt;|&gt;|&gt;|&gt;|&gt;|BGCOLOR(#F5F5F5):上位指揮官。ただし生物の指揮は非常に下手|
</v>
      </c>
    </row>
    <row r="648" spans="1:36" x14ac:dyDescent="0.15">
      <c r="A648" t="str">
        <f t="shared" si="22"/>
        <v>MA Ermor 兵士 S</v>
      </c>
      <c r="B648" t="s">
        <v>2969</v>
      </c>
      <c r="C648" t="s">
        <v>9021</v>
      </c>
      <c r="D648" t="s">
        <v>9032</v>
      </c>
      <c r="E648" t="s">
        <v>9033</v>
      </c>
      <c r="F648">
        <v>0</v>
      </c>
      <c r="G648">
        <v>1</v>
      </c>
      <c r="H648">
        <v>3</v>
      </c>
      <c r="I648" t="s">
        <v>9023</v>
      </c>
      <c r="L648" t="s">
        <v>9034</v>
      </c>
      <c r="N648" t="s">
        <v>9035</v>
      </c>
      <c r="R648" s="30">
        <v>1</v>
      </c>
      <c r="X648">
        <v>1</v>
      </c>
      <c r="Z648" s="34" t="s">
        <v>9036</v>
      </c>
      <c r="AD648" s="21" t="s">
        <v>9026</v>
      </c>
      <c r="AJ648" s="26" t="str">
        <f t="shared" si="23"/>
        <v xml:space="preserve">|BGCOLOR(#F5F5F5):Soulless|歩兵|&amp;ref(Nation/C_Gold.jpg,nolink,25x25,Gold);0&amp;ref(Nation/C_Resource.jpg,nolink,25x25,Resource);1&amp;ref(Nation/C_Recruitment.jpg,nolink,25x25,Recruitment Point);3|&amp;ref(Nation/Dominion-Free-Spawn.jpg,nolink,25x25,Dominion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Underwater);）||&amp;ref(Nation/UndeadLead.jpg,nolink,25x25,Undead/Demon);&amp;ref(Nation/Undisciplined.jpg,nolink,25x25,Undisciplined);|16&amp;ref(Nation/Poor-Amphibian.jpg,nolink,25x25,Poor Amphibian);|
|~|&gt;|&gt;|&gt;|&gt;|&gt;|BGCOLOR(#F5F5F5):民間人の屍。驚異的に弱いが死体があると大量に出る|
</v>
      </c>
    </row>
    <row r="649" spans="1:36" x14ac:dyDescent="0.15">
      <c r="A649" t="str">
        <f t="shared" si="22"/>
        <v>-</v>
      </c>
      <c r="B649" t="s">
        <v>2969</v>
      </c>
      <c r="C649" t="s">
        <v>9021</v>
      </c>
      <c r="D649" t="s">
        <v>9032</v>
      </c>
      <c r="E649" t="s">
        <v>9037</v>
      </c>
      <c r="F649">
        <v>0</v>
      </c>
      <c r="G649">
        <v>1</v>
      </c>
      <c r="H649">
        <v>6</v>
      </c>
      <c r="I649" t="s">
        <v>9028</v>
      </c>
      <c r="L649" t="s">
        <v>9034</v>
      </c>
      <c r="N649" t="s">
        <v>9038</v>
      </c>
      <c r="R649" s="30">
        <v>1</v>
      </c>
      <c r="Z649" s="34" t="s">
        <v>9025</v>
      </c>
      <c r="AJ649" s="26" t="str">
        <f t="shared" si="23"/>
        <v xml:space="preserve">|BGCOLOR(#F5F5F5):Ghoul|歩兵|&amp;ref(Nation/C_Gold.jpg,nolink,25x25,Gold);0&amp;ref(Nation/C_Resource.jpg,nolink,25x25,Resource);1&amp;ref(Nation/C_Recruitment.jpg,nolink,25x25,Recruitment Point);6|&amp;ref(Nation/Dominion-Free-Spawn.jpg,nolink,25x25,Dominion Automatic Generation (Free));（&amp;ref(Nation/R_Fort.jpg,nolink,25x25,Land Fortress);&amp;ref(Nation/R_Foreign.jpg,nolink,25x25,Non-Fort Land);）||&amp;ref(Nation/UndeadLead.jpg,nolink,25x25,Undead/Demon);|20|
|~|&gt;|&gt;|&gt;|&gt;|&gt;|BGCOLOR(#F5F5F5):自我を保つ食人鬼。疲労毒を持つ爪で攻撃する|
</v>
      </c>
    </row>
    <row r="650" spans="1:36" x14ac:dyDescent="0.15">
      <c r="A650" t="str">
        <f t="shared" si="22"/>
        <v>-</v>
      </c>
      <c r="B650" t="s">
        <v>2969</v>
      </c>
      <c r="C650" t="s">
        <v>9021</v>
      </c>
      <c r="D650" t="s">
        <v>9032</v>
      </c>
      <c r="E650" t="s">
        <v>9039</v>
      </c>
      <c r="F650">
        <v>0</v>
      </c>
      <c r="G650">
        <v>2</v>
      </c>
      <c r="H650">
        <v>6</v>
      </c>
      <c r="I650" t="s">
        <v>9023</v>
      </c>
      <c r="L650" t="s">
        <v>9034</v>
      </c>
      <c r="N650" t="s">
        <v>9040</v>
      </c>
      <c r="R650" s="30">
        <v>1</v>
      </c>
      <c r="Z650" s="34" t="s">
        <v>9025</v>
      </c>
      <c r="AD650" s="21" t="s">
        <v>9026</v>
      </c>
      <c r="AJ650" s="26" t="str">
        <f t="shared" si="23"/>
        <v xml:space="preserve">|BGCOLOR(#F5F5F5):Longdead|歩兵|&amp;ref(Nation/C_Gold.jpg,nolink,25x25,Gold);0&amp;ref(Nation/C_Resource.jpg,nolink,25x25,Resource);2&amp;ref(Nation/C_Recruitment.jpg,nolink,25x25,Recruitment Point);6|&amp;ref(Nation/Dominion-Free-Spawn.jpg,nolink,25x25,Dominion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Underwater);）||&amp;ref(Nation/UndeadLead.jpg,nolink,25x25,Undead/Demon);|20&amp;ref(Nation/Poor-Amphibian.jpg,nolink,25x25,Poor Amphibian);|
|~|&gt;|&gt;|&gt;|&gt;|&gt;|BGCOLOR(#F5F5F5):槍を持つ骨。攻撃技能は侮れないが脆い|
</v>
      </c>
    </row>
    <row r="651" spans="1:36" x14ac:dyDescent="0.15">
      <c r="A651" t="str">
        <f t="shared" si="22"/>
        <v>-</v>
      </c>
      <c r="B651" t="s">
        <v>2969</v>
      </c>
      <c r="C651" t="s">
        <v>9021</v>
      </c>
      <c r="D651" t="s">
        <v>9032</v>
      </c>
      <c r="E651" t="s">
        <v>9041</v>
      </c>
      <c r="F651">
        <v>0</v>
      </c>
      <c r="G651">
        <v>3</v>
      </c>
      <c r="H651">
        <v>6</v>
      </c>
      <c r="I651" t="s">
        <v>9023</v>
      </c>
      <c r="L651" t="s">
        <v>9034</v>
      </c>
      <c r="N651" t="s">
        <v>9042</v>
      </c>
      <c r="R651" s="30">
        <v>1</v>
      </c>
      <c r="Z651" s="34" t="s">
        <v>9043</v>
      </c>
      <c r="AD651" s="20" t="s">
        <v>9026</v>
      </c>
      <c r="AJ651" s="26" t="str">
        <f t="shared" si="23"/>
        <v xml:space="preserve">|BGCOLOR(#F5F5F5):Longdead|歩兵|&amp;ref(Nation/C_Gold.jpg,nolink,25x25,Gold);0&amp;ref(Nation/C_Resource.jpg,nolink,25x25,Resource);3&amp;ref(Nation/C_Recruitment.jpg,nolink,25x25,Recruitment Point);6|&amp;ref(Nation/Dominion-Free-Spawn.jpg,nolink,25x25,Dominion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Underwater);）||&amp;ref(Nation/UndeadLead.jpg,nolink,25x25,Undead/Demon);|18&amp;ref(Nation/Poor-Amphibian.jpg,nolink,25x25,Poor Amphibian);|
|~|&gt;|&gt;|&gt;|&gt;|&gt;|BGCOLOR(#F5F5F5):槍と盾を持つ骨。元々刺突に強いので弓ではそうそう倒されない|
</v>
      </c>
    </row>
    <row r="652" spans="1:36" x14ac:dyDescent="0.15">
      <c r="A652" t="str">
        <f t="shared" si="22"/>
        <v>-</v>
      </c>
      <c r="B652" t="s">
        <v>2969</v>
      </c>
      <c r="C652" t="s">
        <v>9021</v>
      </c>
      <c r="D652" t="s">
        <v>9032</v>
      </c>
      <c r="E652" t="s">
        <v>9044</v>
      </c>
      <c r="F652">
        <v>0</v>
      </c>
      <c r="G652">
        <v>4</v>
      </c>
      <c r="H652">
        <v>6</v>
      </c>
      <c r="I652" t="s">
        <v>9023</v>
      </c>
      <c r="L652" t="s">
        <v>9034</v>
      </c>
      <c r="N652" t="s">
        <v>9045</v>
      </c>
      <c r="R652" s="30">
        <v>1</v>
      </c>
      <c r="Z652" s="34" t="s">
        <v>9025</v>
      </c>
      <c r="AD652" s="20" t="s">
        <v>9026</v>
      </c>
      <c r="AJ652" s="26" t="str">
        <f t="shared" si="23"/>
        <v xml:space="preserve">|BGCOLOR(#F5F5F5):Longdead|歩兵|&amp;ref(Nation/C_Gold.jpg,nolink,25x25,Gold);0&amp;ref(Nation/C_Resource.jpg,nolink,25x25,Resource);4&amp;ref(Nation/C_Recruitment.jpg,nolink,25x25,Recruitment Point);6|&amp;ref(Nation/Dominion-Free-Spawn.jpg,nolink,25x25,Dominion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Underwater);）||&amp;ref(Nation/UndeadLead.jpg,nolink,25x25,Undead/Demon);|20&amp;ref(Nation/Poor-Amphibian.jpg,nolink,25x25,Poor Amphibian);|
|~|&gt;|&gt;|&gt;|&gt;|&gt;|BGCOLOR(#F5F5F5):長剣を持つ骨。十分な威力と命中率の攻撃|
</v>
      </c>
    </row>
    <row r="653" spans="1:36" x14ac:dyDescent="0.15">
      <c r="A653" t="str">
        <f t="shared" si="22"/>
        <v>-</v>
      </c>
      <c r="B653" t="s">
        <v>2969</v>
      </c>
      <c r="C653" t="s">
        <v>9021</v>
      </c>
      <c r="D653" t="s">
        <v>9032</v>
      </c>
      <c r="E653" t="s">
        <v>9046</v>
      </c>
      <c r="F653">
        <v>0</v>
      </c>
      <c r="G653">
        <v>5</v>
      </c>
      <c r="H653">
        <v>6</v>
      </c>
      <c r="I653" t="s">
        <v>9023</v>
      </c>
      <c r="L653" t="s">
        <v>9034</v>
      </c>
      <c r="N653" t="s">
        <v>9047</v>
      </c>
      <c r="R653" s="30">
        <v>1</v>
      </c>
      <c r="Z653" s="34" t="s">
        <v>9043</v>
      </c>
      <c r="AD653" s="20" t="s">
        <v>9026</v>
      </c>
      <c r="AJ653" s="26" t="str">
        <f t="shared" si="23"/>
        <v xml:space="preserve">|BGCOLOR(#F5F5F5):Longdead|歩兵|&amp;ref(Nation/C_Gold.jpg,nolink,25x25,Gold);0&amp;ref(Nation/C_Resource.jpg,nolink,25x25,Resource);5&amp;ref(Nation/C_Recruitment.jpg,nolink,25x25,Recruitment Point);6|&amp;ref(Nation/Dominion-Free-Spawn.jpg,nolink,25x25,Dominion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Underwater);）||&amp;ref(Nation/UndeadLead.jpg,nolink,25x25,Undead/Demon);|18&amp;ref(Nation/Poor-Amphibian.jpg,nolink,25x25,Poor Amphibian);|
|~|&gt;|&gt;|&gt;|&gt;|&gt;|BGCOLOR(#F5F5F5):長剣と盾を持つ骨。叩き割られるまでは疲れも知らず戦う|
</v>
      </c>
    </row>
    <row r="654" spans="1:36" x14ac:dyDescent="0.15">
      <c r="A654" t="str">
        <f t="shared" si="22"/>
        <v>-</v>
      </c>
      <c r="B654" t="s">
        <v>2969</v>
      </c>
      <c r="C654" t="s">
        <v>9021</v>
      </c>
      <c r="D654" t="s">
        <v>9032</v>
      </c>
      <c r="E654" t="s">
        <v>9044</v>
      </c>
      <c r="F654">
        <v>0</v>
      </c>
      <c r="G654">
        <v>7</v>
      </c>
      <c r="H654">
        <v>6</v>
      </c>
      <c r="I654" t="s">
        <v>9023</v>
      </c>
      <c r="L654" t="s">
        <v>9034</v>
      </c>
      <c r="N654" t="s">
        <v>9048</v>
      </c>
      <c r="R654" s="30">
        <v>1</v>
      </c>
      <c r="Z654" s="34" t="s">
        <v>9043</v>
      </c>
      <c r="AD654" s="20" t="s">
        <v>9026</v>
      </c>
      <c r="AJ654" s="26" t="str">
        <f t="shared" si="23"/>
        <v xml:space="preserve">|BGCOLOR(#F5F5F5):Longdead|歩兵|&amp;ref(Nation/C_Gold.jpg,nolink,25x25,Gold);0&amp;ref(Nation/C_Resource.jpg,nolink,25x25,Resource);7&amp;ref(Nation/C_Recruitment.jpg,nolink,25x25,Recruitment Point);6|&amp;ref(Nation/Dominion-Free-Spawn.jpg,nolink,25x25,Dominion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Underwater);）||&amp;ref(Nation/UndeadLead.jpg,nolink,25x25,Undead/Demon);|18&amp;ref(Nation/Poor-Amphibian.jpg,nolink,25x25,Poor Amphibian);|
|~|&gt;|&gt;|&gt;|&gt;|&gt;|BGCOLOR(#F5F5F5):長剣と盾を持つ骨。最も重装備だが実戦で区別することはまず無い|
</v>
      </c>
    </row>
    <row r="655" spans="1:36" x14ac:dyDescent="0.15">
      <c r="A655" t="str">
        <f t="shared" si="22"/>
        <v>-</v>
      </c>
      <c r="B655" t="s">
        <v>2969</v>
      </c>
      <c r="C655" t="s">
        <v>9021</v>
      </c>
      <c r="D655" t="s">
        <v>9032</v>
      </c>
      <c r="E655" t="s">
        <v>9049</v>
      </c>
      <c r="F655">
        <v>0</v>
      </c>
      <c r="G655">
        <v>7</v>
      </c>
      <c r="H655">
        <v>21</v>
      </c>
      <c r="I655" t="s">
        <v>9028</v>
      </c>
      <c r="L655" t="s">
        <v>9050</v>
      </c>
      <c r="N655" t="s">
        <v>9051</v>
      </c>
      <c r="R655" s="30">
        <v>1</v>
      </c>
      <c r="Z655" s="34" t="s">
        <v>10723</v>
      </c>
      <c r="AD655" s="20" t="s">
        <v>9026</v>
      </c>
      <c r="AJ655" s="26" t="str">
        <f t="shared" si="23"/>
        <v xml:space="preserve">|BGCOLOR(#F5F5F5):Longdead Horseman|騎兵|&amp;ref(Nation/C_Gold.jpg,nolink,25x25,Gold);0&amp;ref(Nation/C_Resource.jpg,nolink,25x25,Resource);7&amp;ref(Nation/C_Recruitment.jpg,nolink,25x25,Recruitment Point);21|&amp;ref(Nation/Dominion-Free-Spawn.jpg,nolink,25x25,Dominion Automatic Generation (Free));（&amp;ref(Nation/R_Fort.jpg,nolink,25x25,Land Fortress);&amp;ref(Nation/R_Foreign.jpg,nolink,25x25,Non-Fort Land);）||&amp;ref(Nation/UndeadLead.jpg,nolink,25x25,Undead/Demon);|23&amp;ref(Nation/Poor-Amphibian.jpg,nolink,25x25,Poor Amphibian);|
|~|&gt;|&gt;|&gt;|&gt;|&gt;|BGCOLOR(#F5F5F5):軽突撃槍と盾を持つ骨騎兵。高速な突撃は侮り難い|
</v>
      </c>
    </row>
    <row r="656" spans="1:36" x14ac:dyDescent="0.15">
      <c r="A656" t="str">
        <f t="shared" si="22"/>
        <v>-</v>
      </c>
      <c r="B656" t="s">
        <v>2969</v>
      </c>
      <c r="C656" t="s">
        <v>9021</v>
      </c>
      <c r="D656" t="s">
        <v>9032</v>
      </c>
      <c r="E656" t="s">
        <v>9052</v>
      </c>
      <c r="F656">
        <v>0</v>
      </c>
      <c r="G656">
        <v>8</v>
      </c>
      <c r="H656">
        <v>6</v>
      </c>
      <c r="I656" t="s">
        <v>9053</v>
      </c>
      <c r="L656" t="s">
        <v>9034</v>
      </c>
      <c r="N656" t="s">
        <v>9054</v>
      </c>
      <c r="R656" s="30">
        <v>1</v>
      </c>
      <c r="Z656" s="34" t="s">
        <v>9025</v>
      </c>
      <c r="AD656" s="20" t="s">
        <v>9026</v>
      </c>
      <c r="AJ656" s="26" t="str">
        <f t="shared" si="23"/>
        <v xml:space="preserve">|BGCOLOR(#F5F5F5):Longdead Velite|歩兵|&amp;ref(Nation/C_Gold.jpg,nolink,25x25,Gold);0&amp;ref(Nation/C_Resource.jpg,nolink,25x25,Resource);8&amp;ref(Nation/C_Recruitment.jpg,nolink,25x25,Recruitment Point);6|&amp;ref(Nation/Dominion-Free-Spawn.jpg,nolink,25x25,Dominion Automatic Generation (Free));（&amp;ref(Nation/R_Fort.jpg,nolink,25x25,Land Fortress);&amp;ref(Nation/R_UW-Fort.jpg,nolink,25x25,Underwater Fortress);）||&amp;ref(Nation/UndeadLead.jpg,nolink,25x25,Undead/Demon);|20&amp;ref(Nation/Poor-Amphibian.jpg,nolink,25x25,Poor Amphibian);|
|~|&gt;|&gt;|&gt;|&gt;|&gt;|BGCOLOR(#F5F5F5):槍、投槍、大盾を持つ骨。一般の骨よりは多少強い|
</v>
      </c>
    </row>
    <row r="657" spans="1:36" x14ac:dyDescent="0.15">
      <c r="A657" t="str">
        <f t="shared" si="22"/>
        <v>-</v>
      </c>
      <c r="B657" t="s">
        <v>2969</v>
      </c>
      <c r="C657" t="s">
        <v>9021</v>
      </c>
      <c r="D657" t="s">
        <v>9032</v>
      </c>
      <c r="E657" t="s">
        <v>9055</v>
      </c>
      <c r="F657">
        <v>0</v>
      </c>
      <c r="G657">
        <v>8</v>
      </c>
      <c r="H657">
        <v>6</v>
      </c>
      <c r="I657" t="s">
        <v>9053</v>
      </c>
      <c r="L657" t="s">
        <v>9034</v>
      </c>
      <c r="N657" t="s">
        <v>9056</v>
      </c>
      <c r="R657" s="30">
        <v>1</v>
      </c>
      <c r="Z657" s="34" t="s">
        <v>9030</v>
      </c>
      <c r="AD657" s="20" t="s">
        <v>9057</v>
      </c>
      <c r="AJ657" s="26" t="str">
        <f t="shared" si="23"/>
        <v xml:space="preserve">|BGCOLOR(#F5F5F5):Longdead Legionnaire|歩兵|&amp;ref(Nation/C_Gold.jpg,nolink,25x25,Gold);0&amp;ref(Nation/C_Resource.jpg,nolink,25x25,Resource);8&amp;ref(Nation/C_Recruitment.jpg,nolink,25x25,Recruitment Point);6|&amp;ref(Nation/Dominion-Free-Spawn.jpg,nolink,25x25,Dominion Automatic Generation (Free));（&amp;ref(Nation/R_Fort.jpg,nolink,25x25,Land Fortress);&amp;ref(Nation/R_UW-Fort.jpg,nolink,25x25,Underwater Fortress);）||&amp;ref(Nation/UndeadLead.jpg,nolink,25x25,Undead/Demon);|19&amp;ref(Nation/Poor-Amphibian.jpg,nolink,25x25,Poor Amphibian);|
|~|&gt;|&gt;|&gt;|&gt;|&gt;|BGCOLOR(#F5F5F5):槍、投槍、大盾を持つ骨。多少硬いが聖職者には相変わらず弱い|
</v>
      </c>
    </row>
    <row r="658" spans="1:36" x14ac:dyDescent="0.15">
      <c r="A658" t="str">
        <f t="shared" si="22"/>
        <v>-</v>
      </c>
      <c r="B658" t="s">
        <v>2969</v>
      </c>
      <c r="C658" t="s">
        <v>9021</v>
      </c>
      <c r="D658" t="s">
        <v>9032</v>
      </c>
      <c r="E658" t="s">
        <v>9058</v>
      </c>
      <c r="F658">
        <v>0</v>
      </c>
      <c r="G658">
        <v>9</v>
      </c>
      <c r="H658">
        <v>6</v>
      </c>
      <c r="I658" t="s">
        <v>9053</v>
      </c>
      <c r="L658" t="s">
        <v>9034</v>
      </c>
      <c r="N658" t="s">
        <v>9059</v>
      </c>
      <c r="R658" s="30">
        <v>1</v>
      </c>
      <c r="Z658" s="34" t="s">
        <v>9043</v>
      </c>
      <c r="AD658" s="20" t="s">
        <v>9026</v>
      </c>
      <c r="AJ658" s="26" t="str">
        <f t="shared" si="23"/>
        <v xml:space="preserve">|BGCOLOR(#F5F5F5):Longdead Principe|歩兵|&amp;ref(Nation/C_Gold.jpg,nolink,25x25,Gold);0&amp;ref(Nation/C_Resource.jpg,nolink,25x25,Resource);9&amp;ref(Nation/C_Recruitment.jpg,nolink,25x25,Recruitment Point);6|&amp;ref(Nation/Dominion-Free-Spawn.jpg,nolink,25x25,Dominion Automatic Generation (Free));（&amp;ref(Nation/R_Fort.jpg,nolink,25x25,Land Fortress);&amp;ref(Nation/R_UW-Fort.jpg,nolink,25x25,Underwater Fortress);）||&amp;ref(Nation/UndeadLead.jpg,nolink,25x25,Undead/Demon);|18&amp;ref(Nation/Poor-Amphibian.jpg,nolink,25x25,Poor Amphibian);|
|~|&gt;|&gt;|&gt;|&gt;|&gt;|BGCOLOR(#F5F5F5):小剣、投槍、大盾を持つ骨。戦闘技能が高く殴り合いなら強い|
</v>
      </c>
    </row>
    <row r="659" spans="1:36" x14ac:dyDescent="0.15">
      <c r="A659" t="str">
        <f t="shared" si="22"/>
        <v>-</v>
      </c>
      <c r="B659" t="s">
        <v>2969</v>
      </c>
      <c r="C659" t="s">
        <v>9021</v>
      </c>
      <c r="D659" t="s">
        <v>9032</v>
      </c>
      <c r="E659" t="s">
        <v>9060</v>
      </c>
      <c r="F659">
        <v>0</v>
      </c>
      <c r="G659">
        <v>8</v>
      </c>
      <c r="H659">
        <v>6</v>
      </c>
      <c r="I659" t="s">
        <v>9053</v>
      </c>
      <c r="L659" t="s">
        <v>9034</v>
      </c>
      <c r="N659" t="s">
        <v>9061</v>
      </c>
      <c r="R659" s="30">
        <v>1</v>
      </c>
      <c r="Z659" s="34" t="s">
        <v>9062</v>
      </c>
      <c r="AD659" s="20" t="s">
        <v>9026</v>
      </c>
      <c r="AJ659" s="26" t="str">
        <f t="shared" si="23"/>
        <v xml:space="preserve">|BGCOLOR(#F5F5F5):Longdead Triarius|歩兵|&amp;ref(Nation/C_Gold.jpg,nolink,25x25,Gold);0&amp;ref(Nation/C_Resource.jpg,nolink,25x25,Resource);8&amp;ref(Nation/C_Recruitment.jpg,nolink,25x25,Recruitment Point);6|&amp;ref(Nation/Dominion-Free-Spawn.jpg,nolink,25x25,Dominion Automatic Generation (Free));（&amp;ref(Nation/R_Fort.jpg,nolink,25x25,Land Fortress);&amp;ref(Nation/R_UW-Fort.jpg,nolink,25x25,Underwater Fortress);）||&amp;ref(Nation/UndeadLead.jpg,nolink,25x25,Undead/Demon);|17&amp;ref(Nation/Poor-Amphibian.jpg,nolink,25x25,Poor Amphibian);|
|~|&gt;|&gt;|&gt;|&gt;|&gt;|BGCOLOR(#F5F5F5):長槍と大盾を持つ骨。防具が良質で槍では倒すのが難しい|
</v>
      </c>
    </row>
    <row r="660" spans="1:36" x14ac:dyDescent="0.15">
      <c r="A660" t="str">
        <f t="shared" si="22"/>
        <v>MA Ermor 兵士 E</v>
      </c>
      <c r="B660" t="s">
        <v>2969</v>
      </c>
      <c r="C660" t="s">
        <v>9021</v>
      </c>
      <c r="D660" t="s">
        <v>9032</v>
      </c>
      <c r="E660" t="s">
        <v>9063</v>
      </c>
      <c r="F660">
        <v>0</v>
      </c>
      <c r="G660">
        <v>22</v>
      </c>
      <c r="H660">
        <v>21</v>
      </c>
      <c r="I660" t="s">
        <v>9065</v>
      </c>
      <c r="L660" t="s">
        <v>9050</v>
      </c>
      <c r="M660" t="s">
        <v>9031</v>
      </c>
      <c r="N660" t="s">
        <v>9064</v>
      </c>
      <c r="R660" s="30">
        <v>1</v>
      </c>
      <c r="Z660" s="34" t="s">
        <v>10722</v>
      </c>
      <c r="AD660" s="20" t="s">
        <v>9026</v>
      </c>
      <c r="AJ660" s="26" t="str">
        <f t="shared" si="23"/>
        <v xml:space="preserve">|BGCOLOR(#F5F5F5):Knight of the Unholy Sepulchre|騎兵&amp;ref(Nation/Sacred.jpg,nolink,25x25,Sacred);|&amp;ref(Nation/C_Gold.jpg,nolink,25x25,Gold);0&amp;ref(Nation/C_Resource.jpg,nolink,25x25,Resource);22&amp;ref(Nation/C_Recruitment.jpg,nolink,25x25,Recruitment Point);21|&amp;ref(Nation/Dominion-Free-Spawn.jpg,nolink,25x25,Dominion Automatic Generation (Free));（&amp;ref(Nation/R_Fort.jpg,nolink,25x25,Land Fortress);）||&amp;ref(Nation/UndeadLead.jpg,nolink,25x25,Undead/Demon);|21&amp;ref(Nation/Poor-Amphibian.jpg,nolink,25x25,Poor Amphibian);|
|~|&gt;|&gt;|&gt;|&gt;|&gt;|BGCOLOR(#F5F5F5):長剣、突撃槍、騎盾を持つ骨騎兵。脆いが攻撃面は一流|
</v>
      </c>
    </row>
    <row r="661" spans="1:36" x14ac:dyDescent="0.15">
      <c r="A661" t="str">
        <f t="shared" si="22"/>
        <v>MA Sceleria 指揮官 S</v>
      </c>
      <c r="B661" t="s">
        <v>2969</v>
      </c>
      <c r="C661" t="s">
        <v>9261</v>
      </c>
      <c r="D661" t="s">
        <v>9233</v>
      </c>
      <c r="E661" t="s">
        <v>9218</v>
      </c>
      <c r="F661">
        <v>25</v>
      </c>
      <c r="G661">
        <v>4</v>
      </c>
      <c r="H661">
        <v>1</v>
      </c>
      <c r="I661" t="s">
        <v>9219</v>
      </c>
      <c r="L661" t="s">
        <v>9220</v>
      </c>
      <c r="N661" t="s">
        <v>9222</v>
      </c>
      <c r="O661" s="24">
        <v>0</v>
      </c>
      <c r="P661" s="21">
        <v>0</v>
      </c>
      <c r="Q661" s="21">
        <v>0</v>
      </c>
      <c r="R661" s="30">
        <v>0</v>
      </c>
      <c r="Z661" s="34" t="s">
        <v>9224</v>
      </c>
      <c r="AA661" s="21">
        <v>50</v>
      </c>
      <c r="AE661" s="21" t="s">
        <v>9225</v>
      </c>
      <c r="AJ661" s="26" t="str">
        <f t="shared" si="23"/>
        <v xml:space="preserve">|BGCOLOR(#F5F5F5):Scout|斥候|&amp;ref(Nation/C_Gold.jpg,nolink,25x25,Gold);25&amp;ref(Nation/C_Resource.jpg,nolink,25x25,Resource);4&amp;ref(Nation/C_Command.jpg,nolink,25x25,Commander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v>
      </c>
    </row>
    <row r="662" spans="1:36" x14ac:dyDescent="0.15">
      <c r="A662" t="str">
        <f t="shared" si="22"/>
        <v>-</v>
      </c>
      <c r="B662" t="s">
        <v>2969</v>
      </c>
      <c r="C662" t="s">
        <v>9261</v>
      </c>
      <c r="D662" t="s">
        <v>9233</v>
      </c>
      <c r="E662" t="s">
        <v>9227</v>
      </c>
      <c r="F662">
        <v>60</v>
      </c>
      <c r="G662">
        <v>4</v>
      </c>
      <c r="H662">
        <v>1</v>
      </c>
      <c r="I662" t="s">
        <v>9219</v>
      </c>
      <c r="L662" t="s">
        <v>9228</v>
      </c>
      <c r="N662" t="s">
        <v>9230</v>
      </c>
      <c r="O662" s="24">
        <v>0</v>
      </c>
      <c r="P662" s="21">
        <v>0</v>
      </c>
      <c r="Q662" s="21">
        <v>0</v>
      </c>
      <c r="R662" s="30">
        <v>0</v>
      </c>
      <c r="Z662" s="34" t="s">
        <v>9224</v>
      </c>
      <c r="AA662" s="21">
        <v>65</v>
      </c>
      <c r="AJ662" s="26" t="str">
        <f t="shared" si="23"/>
        <v xml:space="preserve">|BGCOLOR(#F5F5F5):Assassin|暗殺者|&amp;ref(Nation/C_Gold.jpg,nolink,25x25,Gold);60&amp;ref(Nation/C_Resource.jpg,nolink,25x25,Resource);4&amp;ref(Nation/C_Command.jpg,nolink,25x25,Commander Point);1|&amp;ref(Nation/R_Fort.jpg,nolink,25x25,Land Fortress);|||16&amp;ref(Nation/Stealthy.jpg,nolink,25x25,Stealthy (65));|
|~|&gt;|&gt;|&gt;|&gt;|&gt;|BGCOLOR(#F5F5F5):敵指揮官を直接始末する。潜伏も上手い|
</v>
      </c>
    </row>
    <row r="663" spans="1:36" x14ac:dyDescent="0.15">
      <c r="A663" t="str">
        <f t="shared" si="22"/>
        <v>-</v>
      </c>
      <c r="B663" t="s">
        <v>2969</v>
      </c>
      <c r="C663" t="s">
        <v>9261</v>
      </c>
      <c r="D663" t="s">
        <v>9233</v>
      </c>
      <c r="E663" t="s">
        <v>9232</v>
      </c>
      <c r="F663">
        <v>70</v>
      </c>
      <c r="G663">
        <v>21</v>
      </c>
      <c r="H663">
        <v>1</v>
      </c>
      <c r="I663" t="s">
        <v>9219</v>
      </c>
      <c r="L663" t="s">
        <v>9233</v>
      </c>
      <c r="N663" t="s">
        <v>9235</v>
      </c>
      <c r="O663" s="24">
        <v>3</v>
      </c>
      <c r="P663" s="21">
        <v>80</v>
      </c>
      <c r="Q663" s="21">
        <v>0</v>
      </c>
      <c r="R663" s="30">
        <v>0</v>
      </c>
      <c r="Z663" s="34" t="s">
        <v>9237</v>
      </c>
      <c r="AJ663" s="26" t="str">
        <f t="shared" si="23"/>
        <v xml:space="preserve">|BGCOLOR(#F5F5F5):Centurion|指揮官|&amp;ref(Nation/C_Gold.jpg,nolink,25x25,Gold);70&amp;ref(Nation/C_Resource.jpg,nolink,25x25,Resource);21&amp;ref(Nation/C_Command.jpg,nolink,25x25,Commander Point);1|&amp;ref(Nation/R_Fort.jpg,nolink,25x25,Land Fortress);||&amp;ref(Nation/Squad.jpg,nolink,25x25,Squad);3&amp;ref(Nation/LivingLead.jpg,nolink,25x25,Leadership);80|18|
|~|&gt;|&gt;|&gt;|&gt;|&gt;|BGCOLOR(#F5F5F5):基本的な指揮官。装備は良質だが盾を持たない|
</v>
      </c>
    </row>
    <row r="664" spans="1:36" x14ac:dyDescent="0.15">
      <c r="A664" t="str">
        <f t="shared" si="22"/>
        <v>-</v>
      </c>
      <c r="B664" t="s">
        <v>2969</v>
      </c>
      <c r="C664" t="s">
        <v>9261</v>
      </c>
      <c r="D664" t="s">
        <v>9233</v>
      </c>
      <c r="E664" t="s">
        <v>9239</v>
      </c>
      <c r="F664">
        <v>110</v>
      </c>
      <c r="G664">
        <v>21</v>
      </c>
      <c r="H664">
        <v>2</v>
      </c>
      <c r="I664" t="s">
        <v>9219</v>
      </c>
      <c r="L664" t="s">
        <v>9233</v>
      </c>
      <c r="N664" t="s">
        <v>9241</v>
      </c>
      <c r="O664" s="24">
        <v>4</v>
      </c>
      <c r="P664" s="20">
        <v>120</v>
      </c>
      <c r="Q664" s="20">
        <v>0</v>
      </c>
      <c r="R664" s="30">
        <v>0</v>
      </c>
      <c r="Z664" s="34" t="s">
        <v>9242</v>
      </c>
      <c r="AJ664" s="26" t="str">
        <f t="shared" si="23"/>
        <v xml:space="preserve">|BGCOLOR(#F5F5F5):Legatus Legionis|指揮官|&amp;ref(Nation/C_Gold.jpg,nolink,25x25,Gold);110&amp;ref(Nation/C_Resource.jpg,nolink,25x25,Resource);21&amp;ref(Nation/C_Command.jpg,nolink,25x25,Commander Point);2|&amp;ref(Nation/R_Fort.jpg,nolink,25x25,Land Fortress);||&amp;ref(Nation/Squad.jpg,nolink,25x25,Squad);4&amp;ref(Nation/LivingLead.jpg,nolink,25x25,Leadership);120|18|
|~|&gt;|&gt;|&gt;|&gt;|&gt;|BGCOLOR(#F5F5F5):上位指揮官。やはり盾は持っていない|
</v>
      </c>
    </row>
    <row r="665" spans="1:36" x14ac:dyDescent="0.15">
      <c r="A665" t="str">
        <f t="shared" si="22"/>
        <v>-</v>
      </c>
      <c r="B665" t="s">
        <v>2969</v>
      </c>
      <c r="C665" t="s">
        <v>9261</v>
      </c>
      <c r="D665" t="s">
        <v>9233</v>
      </c>
      <c r="E665" t="s">
        <v>9243</v>
      </c>
      <c r="F665">
        <v>45</v>
      </c>
      <c r="G665">
        <v>1</v>
      </c>
      <c r="H665">
        <v>1</v>
      </c>
      <c r="I665" t="s">
        <v>9219</v>
      </c>
      <c r="K665" t="s">
        <v>9244</v>
      </c>
      <c r="L665" t="s">
        <v>9246</v>
      </c>
      <c r="M665" t="s">
        <v>9245</v>
      </c>
      <c r="N665" t="s">
        <v>9247</v>
      </c>
      <c r="O665" s="24">
        <v>1</v>
      </c>
      <c r="P665" s="20">
        <v>10</v>
      </c>
      <c r="Q665" s="20">
        <v>0</v>
      </c>
      <c r="R665" s="30">
        <v>25</v>
      </c>
      <c r="Z665" s="34" t="s">
        <v>9224</v>
      </c>
      <c r="AJ665" s="26" t="str">
        <f t="shared" si="23"/>
        <v xml:space="preserve">|BGCOLOR(#F5F5F5):Scelerian Cultist|聖職者&amp;ref(Nation/Sacred.jpg,nolink,25x25,Sacred);|&amp;ref(Nation/C_Gold.jpg,nolink,25x25,Gold);45&amp;ref(Nation/C_Resource.jpg,nolink,25x25,Resource);1&amp;ref(Nation/C_Command.jpg,nolink,25x25,Commander Point);1|&amp;ref(Nation/R_Fort.jpg,nolink,25x25,Land Fortress);|&amp;ref(Spell/P_Holy.jpg,nolink,25x25,Temple Needed);|&amp;ref(Nation/Squad.jpg,nolink,25x25,Squad);1&amp;ref(Nation/LivingLead.jpg,nolink,25x25,Leadership);10&amp;ref(Nation/UndeadLead.jpg,nolink,25x25,Undead Leadership);25|16|
|~|&gt;|&gt;|&gt;|&gt;|&gt;|BGCOLOR(#F5F5F5):レベル1の聖職者。アンデッド兵の作成を行える|
</v>
      </c>
    </row>
    <row r="666" spans="1:36" x14ac:dyDescent="0.15">
      <c r="A666" t="str">
        <f t="shared" si="22"/>
        <v>-</v>
      </c>
      <c r="B666" t="s">
        <v>2969</v>
      </c>
      <c r="C666" t="s">
        <v>9261</v>
      </c>
      <c r="D666" t="s">
        <v>9233</v>
      </c>
      <c r="E666" t="s">
        <v>9248</v>
      </c>
      <c r="F666">
        <v>110</v>
      </c>
      <c r="G666">
        <v>1</v>
      </c>
      <c r="H666">
        <v>2</v>
      </c>
      <c r="I666" t="s">
        <v>9219</v>
      </c>
      <c r="J666" t="s">
        <v>9244</v>
      </c>
      <c r="K666" t="s">
        <v>9249</v>
      </c>
      <c r="L666" t="s">
        <v>9246</v>
      </c>
      <c r="M666" t="s">
        <v>9245</v>
      </c>
      <c r="N666" t="s">
        <v>9250</v>
      </c>
      <c r="O666" s="24">
        <v>1</v>
      </c>
      <c r="P666" s="20">
        <v>10</v>
      </c>
      <c r="Q666" s="20">
        <v>10</v>
      </c>
      <c r="R666" s="30">
        <v>60</v>
      </c>
      <c r="Z666" s="34" t="s">
        <v>9224</v>
      </c>
      <c r="AJ666" s="26" t="str">
        <f t="shared" si="23"/>
        <v xml:space="preserve">|BGCOLOR(#F5F5F5):Thaumaturg|聖職者&amp;ref(Nation/Sacred.jpg,nolink,25x25,Sacred);|&amp;ref(Nation/C_Gold.jpg,nolink,25x25,Gold);110&amp;ref(Nation/C_Resource.jpg,nolink,25x25,Resource);1&amp;ref(Nation/C_Command.jpg,nolink,25x25,Commander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Leadership);60|16|
|~|&gt;|&gt;|&gt;|&gt;|&gt;|BGCOLOR(#F5F5F5):レベル2の聖職者。星と死の魔法技能も持つ|
</v>
      </c>
    </row>
    <row r="667" spans="1:36" x14ac:dyDescent="0.15">
      <c r="A667" t="str">
        <f t="shared" si="22"/>
        <v>-</v>
      </c>
      <c r="B667" t="s">
        <v>2969</v>
      </c>
      <c r="C667" t="s">
        <v>9261</v>
      </c>
      <c r="D667" t="s">
        <v>9233</v>
      </c>
      <c r="E667" t="s">
        <v>9251</v>
      </c>
      <c r="F667">
        <v>90</v>
      </c>
      <c r="G667">
        <v>21</v>
      </c>
      <c r="H667">
        <v>1</v>
      </c>
      <c r="I667" t="s">
        <v>9252</v>
      </c>
      <c r="K667" t="s">
        <v>9244</v>
      </c>
      <c r="L667" t="s">
        <v>9233</v>
      </c>
      <c r="M667" t="s">
        <v>9245</v>
      </c>
      <c r="N667" t="s">
        <v>9253</v>
      </c>
      <c r="O667" s="24">
        <v>2</v>
      </c>
      <c r="P667" s="20">
        <v>40</v>
      </c>
      <c r="Q667" s="20">
        <v>0</v>
      </c>
      <c r="R667" s="30">
        <v>80</v>
      </c>
      <c r="Z667" s="34" t="s">
        <v>9255</v>
      </c>
      <c r="AJ667" s="26" t="str">
        <f t="shared" si="23"/>
        <v xml:space="preserve">|BGCOLOR(#F5F5F5):Censor|指揮官&amp;ref(Nation/Sacred.jpg,nolink,25x25,Sacred);|&amp;ref(Nation/C_Gold.jpg,nolink,25x25,Gold);90&amp;ref(Nation/C_Resource.jpg,nolink,25x25,Resource);21&amp;ref(Nation/C_Command.jpg,nolink,25x25,Commander Point);1|&amp;ref(Nation/R_Capital.jpg,nolink,25x25,National Capital);|&amp;ref(Spell/P_Holy.jpg,nolink,25x25,Temple Needed);|&amp;ref(Nation/Squad.jpg,nolink,25x25,Squad);2&amp;ref(Nation/LivingLead.jpg,nolink,25x25,Leadership);40&amp;ref(Nation/UndeadLead.jpg,nolink,25x25,Undead Leadership);80|12|
|~|&gt;|&gt;|&gt;|&gt;|&gt;|BGCOLOR(#F5F5F5):神聖な指揮官。生者よりアンデッドの指揮のほうが得意|
</v>
      </c>
    </row>
    <row r="668" spans="1:36" x14ac:dyDescent="0.15">
      <c r="A668" t="str">
        <f t="shared" si="22"/>
        <v>MA Sceleria 指揮官 E</v>
      </c>
      <c r="B668" t="s">
        <v>2969</v>
      </c>
      <c r="C668" t="s">
        <v>9261</v>
      </c>
      <c r="D668" t="s">
        <v>9233</v>
      </c>
      <c r="E668" t="s">
        <v>9256</v>
      </c>
      <c r="F668">
        <v>300</v>
      </c>
      <c r="G668">
        <v>1</v>
      </c>
      <c r="H668">
        <v>4</v>
      </c>
      <c r="I668" t="s">
        <v>9252</v>
      </c>
      <c r="J668" t="s">
        <v>9244</v>
      </c>
      <c r="K668" t="s">
        <v>9249</v>
      </c>
      <c r="L668" t="s">
        <v>9246</v>
      </c>
      <c r="M668" t="s">
        <v>9245</v>
      </c>
      <c r="N668" t="s">
        <v>9257</v>
      </c>
      <c r="O668" s="24">
        <v>1</v>
      </c>
      <c r="P668" s="20">
        <v>10</v>
      </c>
      <c r="Q668" s="20" t="s">
        <v>9258</v>
      </c>
      <c r="R668" s="30" t="s">
        <v>9259</v>
      </c>
      <c r="Z668" s="34" t="s">
        <v>9260</v>
      </c>
      <c r="AJ668" s="26" t="str">
        <f t="shared" si="23"/>
        <v xml:space="preserve">|BGCOLOR(#F5F5F5):Grand Thaumaturg|聖職者&amp;ref(Nation/Sacred.jpg,nolink,25x25,Sacred);|&amp;ref(Nation/C_Gold.jpg,nolink,25x25,Gold);300&amp;ref(Nation/C_Resource.jpg,nolink,25x25,Resource);1&amp;ref(Nation/C_Command.jpg,nolink,25x25,Commander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Leadership);20+&amp;ref(Nation/UndeadLead.jpg,nolink,25x25,Undead Leadership);105+|12|
|~|&gt;|&gt;|&gt;|&gt;|&gt;|BGCOLOR(#F5F5F5):レベル3の聖職者。星、死などの魔法技能も持つ|
</v>
      </c>
    </row>
    <row r="669" spans="1:36" x14ac:dyDescent="0.15">
      <c r="A669" t="str">
        <f t="shared" si="22"/>
        <v>MA Sceleria 兵士 S</v>
      </c>
      <c r="B669" t="s">
        <v>2969</v>
      </c>
      <c r="C669" t="s">
        <v>9261</v>
      </c>
      <c r="D669" t="s">
        <v>9313</v>
      </c>
      <c r="E669" t="s">
        <v>9263</v>
      </c>
      <c r="F669">
        <v>7</v>
      </c>
      <c r="G669">
        <v>2</v>
      </c>
      <c r="H669">
        <v>3</v>
      </c>
      <c r="I669" t="s">
        <v>9219</v>
      </c>
      <c r="L669" t="s">
        <v>9264</v>
      </c>
      <c r="N669" t="s">
        <v>9266</v>
      </c>
      <c r="P669" s="20">
        <v>1</v>
      </c>
      <c r="Z669" s="34" t="s">
        <v>9260</v>
      </c>
      <c r="AJ669" s="26" t="str">
        <f t="shared" si="23"/>
        <v xml:space="preserve">|BGCOLOR(#F5F5F5):Slinger|射手|&amp;ref(Nation/C_Gold.jpg,nolink,25x25,Gold);7&amp;ref(Nation/C_Resource.jpg,nolink,25x25,Resource);2&amp;ref(Nation/C_Recruitment.jpg,nolink,25x25,Recruitment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v>
      </c>
    </row>
    <row r="670" spans="1:36" x14ac:dyDescent="0.15">
      <c r="A670" t="str">
        <f t="shared" si="22"/>
        <v>-</v>
      </c>
      <c r="B670" t="s">
        <v>2969</v>
      </c>
      <c r="C670" t="s">
        <v>9261</v>
      </c>
      <c r="D670" t="s">
        <v>9313</v>
      </c>
      <c r="E670" t="s">
        <v>9268</v>
      </c>
      <c r="F670">
        <v>10</v>
      </c>
      <c r="G670">
        <v>10</v>
      </c>
      <c r="H670">
        <v>9</v>
      </c>
      <c r="I670" t="s">
        <v>9219</v>
      </c>
      <c r="L670" t="s">
        <v>9269</v>
      </c>
      <c r="N670" t="s">
        <v>9270</v>
      </c>
      <c r="P670" s="20">
        <v>1</v>
      </c>
      <c r="Z670" s="34" t="s">
        <v>9224</v>
      </c>
      <c r="AJ670" s="26" t="str">
        <f t="shared" si="23"/>
        <v xml:space="preserve">|BGCOLOR(#F5F5F5):Velite|歩兵|&amp;ref(Nation/C_Gold.jpg,nolink,25x25,Gold);10&amp;ref(Nation/C_Resource.jpg,nolink,25x25,Resource);10&amp;ref(Nation/C_Recruitment.jpg,nolink,25x25,Recruitment Point);9|&amp;ref(Nation/R_Fort.jpg,nolink,25x25,Land Fortress);||&amp;ref(Nation/LivingLead.jpg,nolink,25x25,Living);|16|
|~|&gt;|&gt;|&gt;|&gt;|&gt;|BGCOLOR(#F5F5F5):槍、投槍、大盾を持つ軽歩兵。散開陣形を得意とする|
</v>
      </c>
    </row>
    <row r="671" spans="1:36" x14ac:dyDescent="0.15">
      <c r="A671" t="str">
        <f t="shared" si="22"/>
        <v>-</v>
      </c>
      <c r="B671" t="s">
        <v>2969</v>
      </c>
      <c r="C671" t="s">
        <v>9261</v>
      </c>
      <c r="D671" t="s">
        <v>9313</v>
      </c>
      <c r="E671" t="s">
        <v>9272</v>
      </c>
      <c r="F671">
        <v>10</v>
      </c>
      <c r="G671">
        <v>20</v>
      </c>
      <c r="H671">
        <v>9</v>
      </c>
      <c r="I671" t="s">
        <v>9219</v>
      </c>
      <c r="L671" t="s">
        <v>9269</v>
      </c>
      <c r="N671" t="s">
        <v>9273</v>
      </c>
      <c r="P671" s="20">
        <v>1</v>
      </c>
      <c r="Z671" s="34" t="s">
        <v>9224</v>
      </c>
      <c r="AJ671" s="26" t="str">
        <f t="shared" si="23"/>
        <v xml:space="preserve">|BGCOLOR(#F5F5F5):Alae Legionnaire|歩兵|&amp;ref(Nation/C_Gold.jpg,nolink,25x25,Gold);10&amp;ref(Nation/C_Resource.jpg,nolink,25x25,Resource);20&amp;ref(Nation/C_Recruitment.jpg,nolink,25x25,Recruitment Point);9|&amp;ref(Nation/R_Fort.jpg,nolink,25x25,Land Fortress);||&amp;ref(Nation/LivingLead.jpg,nolink,25x25,Living);|16|
|~|&gt;|&gt;|&gt;|&gt;|&gt;|BGCOLOR(#F5F5F5):槍、投槍、大盾を持つ歩兵。攻撃力は欠くが丈夫|
</v>
      </c>
    </row>
    <row r="672" spans="1:36" x14ac:dyDescent="0.15">
      <c r="A672" t="str">
        <f t="shared" si="22"/>
        <v>-</v>
      </c>
      <c r="B672" t="s">
        <v>2969</v>
      </c>
      <c r="C672" t="s">
        <v>9261</v>
      </c>
      <c r="D672" t="s">
        <v>9313</v>
      </c>
      <c r="E672" t="s">
        <v>9275</v>
      </c>
      <c r="F672">
        <v>11</v>
      </c>
      <c r="G672">
        <v>21</v>
      </c>
      <c r="H672">
        <v>12</v>
      </c>
      <c r="I672" t="s">
        <v>9219</v>
      </c>
      <c r="L672" t="s">
        <v>9269</v>
      </c>
      <c r="N672" t="s">
        <v>9279</v>
      </c>
      <c r="P672" s="20">
        <v>1</v>
      </c>
      <c r="Z672" s="34" t="s">
        <v>9224</v>
      </c>
      <c r="AJ672" s="26" t="str">
        <f t="shared" si="23"/>
        <v xml:space="preserve">|BGCOLOR(#F5F5F5):Hastatus|歩兵|&amp;ref(Nation/C_Gold.jpg,nolink,25x25,Gold);11&amp;ref(Nation/C_Resource.jpg,nolink,25x25,Resource);21&amp;ref(Nation/C_Recruitment.jpg,nolink,25x25,Recruitment Point);12|&amp;ref(Nation/R_Fort.jpg,nolink,25x25,Land Fortress);||&amp;ref(Nation/LivingLead.jpg,nolink,25x25,Living);|16|
|~|&gt;|&gt;|&gt;|&gt;|&gt;|BGCOLOR(#F5F5F5):小剣、投槍、大盾を持つ歩兵。下位より士気が上がっている|
</v>
      </c>
    </row>
    <row r="673" spans="1:36" x14ac:dyDescent="0.15">
      <c r="A673" t="str">
        <f t="shared" si="22"/>
        <v>-</v>
      </c>
      <c r="B673" t="s">
        <v>2969</v>
      </c>
      <c r="C673" t="s">
        <v>9261</v>
      </c>
      <c r="D673" t="s">
        <v>9313</v>
      </c>
      <c r="E673" t="s">
        <v>9277</v>
      </c>
      <c r="F673">
        <v>14</v>
      </c>
      <c r="G673">
        <v>21</v>
      </c>
      <c r="H673">
        <v>20</v>
      </c>
      <c r="I673" t="s">
        <v>9219</v>
      </c>
      <c r="L673" t="s">
        <v>9269</v>
      </c>
      <c r="N673" t="s">
        <v>9278</v>
      </c>
      <c r="P673" s="20">
        <v>1</v>
      </c>
      <c r="Z673" s="34" t="s">
        <v>9224</v>
      </c>
      <c r="AJ673" s="26" t="str">
        <f t="shared" si="23"/>
        <v xml:space="preserve">|BGCOLOR(#F5F5F5):Principe|歩兵|&amp;ref(Nation/C_Gold.jpg,nolink,25x25,Gold);14&amp;ref(Nation/C_Resource.jpg,nolink,25x25,Resource);21&amp;ref(Nation/C_Recruitment.jpg,nolink,25x25,Recruitment Point);20|&amp;ref(Nation/R_Fort.jpg,nolink,25x25,Land Fortress);||&amp;ref(Nation/LivingLead.jpg,nolink,25x25,Living);|16|
|~|&gt;|&gt;|&gt;|&gt;|&gt;|BGCOLOR(#F5F5F5):小剣、投槍、大盾を持つ歩兵。戦闘技能が向上している|
</v>
      </c>
    </row>
    <row r="674" spans="1:36" x14ac:dyDescent="0.15">
      <c r="A674" t="str">
        <f t="shared" si="22"/>
        <v>-</v>
      </c>
      <c r="B674" t="s">
        <v>2969</v>
      </c>
      <c r="C674" t="s">
        <v>9261</v>
      </c>
      <c r="D674" t="s">
        <v>9313</v>
      </c>
      <c r="E674" t="s">
        <v>9291</v>
      </c>
      <c r="F674">
        <v>15</v>
      </c>
      <c r="G674">
        <v>29</v>
      </c>
      <c r="H674">
        <v>25</v>
      </c>
      <c r="I674" t="s">
        <v>9219</v>
      </c>
      <c r="L674" t="s">
        <v>9269</v>
      </c>
      <c r="N674" t="s">
        <v>9292</v>
      </c>
      <c r="P674" s="20">
        <v>1</v>
      </c>
      <c r="Z674" s="34" t="s">
        <v>9294</v>
      </c>
      <c r="AJ674" s="26" t="str">
        <f t="shared" si="23"/>
        <v xml:space="preserve">|BGCOLOR(#F5F5F5):Triarius|歩兵|&amp;ref(Nation/C_Gold.jpg,nolink,25x25,Gold);15&amp;ref(Nation/C_Resource.jpg,nolink,25x25,Resource);29&amp;ref(Nation/C_Recruitment.jpg,nolink,25x25,Recruitment Point);25|&amp;ref(Nation/R_Fort.jpg,nolink,25x25,Land Fortress);||&amp;ref(Nation/LivingLead.jpg,nolink,25x25,Living);|14|
|~|&gt;|&gt;|&gt;|&gt;|&gt;|BGCOLOR(#F5F5F5):長槍と大盾を持つ重歩兵。高齢で鈍重だが高密度の隊列を組む|
</v>
      </c>
    </row>
    <row r="675" spans="1:36" x14ac:dyDescent="0.15">
      <c r="A675" t="str">
        <f t="shared" si="22"/>
        <v>-</v>
      </c>
      <c r="B675" t="s">
        <v>2969</v>
      </c>
      <c r="C675" t="s">
        <v>9261</v>
      </c>
      <c r="D675" t="s">
        <v>9313</v>
      </c>
      <c r="E675" t="s">
        <v>9295</v>
      </c>
      <c r="F675">
        <v>20</v>
      </c>
      <c r="G675">
        <v>30</v>
      </c>
      <c r="H675">
        <v>35</v>
      </c>
      <c r="I675" t="s">
        <v>9219</v>
      </c>
      <c r="L675" t="s">
        <v>9269</v>
      </c>
      <c r="N675" t="s">
        <v>9296</v>
      </c>
      <c r="P675" s="20">
        <v>1</v>
      </c>
      <c r="Z675" s="34" t="s">
        <v>9294</v>
      </c>
      <c r="AJ675" s="26" t="str">
        <f t="shared" si="23"/>
        <v xml:space="preserve">|BGCOLOR(#F5F5F5):Praetorian Guard|歩兵|&amp;ref(Nation/C_Gold.jpg,nolink,25x25,Gold);20&amp;ref(Nation/C_Resource.jpg,nolink,25x25,Resource);30&amp;ref(Nation/C_Recruitment.jpg,nolink,25x25,Recruitment Point);35|&amp;ref(Nation/R_Fort.jpg,nolink,25x25,Land Fortress);||&amp;ref(Nation/LivingLead.jpg,nolink,25x25,Living);|14|
|~|&gt;|&gt;|&gt;|&gt;|&gt;|BGCOLOR(#F5F5F5):長剣と大盾を持つ重歩兵。腕は良いが高齢な上に古傷持ちが多い|
</v>
      </c>
    </row>
    <row r="676" spans="1:36" x14ac:dyDescent="0.15">
      <c r="A676" t="str">
        <f t="shared" si="22"/>
        <v>-</v>
      </c>
      <c r="B676" t="s">
        <v>2969</v>
      </c>
      <c r="C676" t="s">
        <v>9261</v>
      </c>
      <c r="D676" t="s">
        <v>9313</v>
      </c>
      <c r="E676" t="s">
        <v>9214</v>
      </c>
      <c r="F676">
        <v>20</v>
      </c>
      <c r="G676">
        <v>21</v>
      </c>
      <c r="H676">
        <v>21</v>
      </c>
      <c r="I676" t="s">
        <v>9219</v>
      </c>
      <c r="L676" t="s">
        <v>9269</v>
      </c>
      <c r="N676" t="s">
        <v>9298</v>
      </c>
      <c r="P676" s="20">
        <v>1</v>
      </c>
      <c r="Z676" s="34" t="s">
        <v>9224</v>
      </c>
      <c r="AJ676" s="26" t="str">
        <f t="shared" si="23"/>
        <v xml:space="preserve">|BGCOLOR(#F5F5F5):Standard|歩兵|&amp;ref(Nation/C_Gold.jpg,nolink,25x25,Gold);20&amp;ref(Nation/C_Resource.jpg,nolink,25x25,Resource);21&amp;ref(Nation/C_Recruitment.jpg,nolink,25x25,Recruitment Point);21|&amp;ref(Nation/R_Fort.jpg,nolink,25x25,Land Fortress);||&amp;ref(Nation/LivingLead.jpg,nolink,25x25,Living);|16|
|~|&gt;|&gt;|&gt;|&gt;|&gt;|BGCOLOR(#F5F5F5):所属部隊の士気を高める。自身も多少は戦える|
</v>
      </c>
    </row>
    <row r="677" spans="1:36" x14ac:dyDescent="0.15">
      <c r="A677" t="str">
        <f t="shared" si="22"/>
        <v>-</v>
      </c>
      <c r="B677" t="s">
        <v>2969</v>
      </c>
      <c r="C677" t="s">
        <v>9261</v>
      </c>
      <c r="D677" t="s">
        <v>9313</v>
      </c>
      <c r="E677" t="s">
        <v>9300</v>
      </c>
      <c r="F677">
        <v>10</v>
      </c>
      <c r="G677">
        <v>1</v>
      </c>
      <c r="H677">
        <v>9</v>
      </c>
      <c r="I677" t="s">
        <v>9219</v>
      </c>
      <c r="L677" t="s">
        <v>9269</v>
      </c>
      <c r="N677" t="s">
        <v>9302</v>
      </c>
      <c r="P677" s="20">
        <v>1</v>
      </c>
      <c r="Z677" s="34" t="s">
        <v>9260</v>
      </c>
      <c r="AJ677" s="26" t="str">
        <f t="shared" si="23"/>
        <v xml:space="preserve">|BGCOLOR(#F5F5F5):Retiarius|歩兵|&amp;ref(Nation/C_Gold.jpg,nolink,25x25,Gold);10&amp;ref(Nation/C_Resource.jpg,nolink,25x25,Resource);1&amp;ref(Nation/C_Recruitment.jpg,nolink,25x25,Recruitment Point);9|&amp;ref(Nation/R_Fort.jpg,nolink,25x25,Land Fortress);||&amp;ref(Nation/LivingLead.jpg,nolink,25x25,Living);|12|
|~|&gt;|&gt;|&gt;|&gt;|&gt;|BGCOLOR(#F5F5F5):網と三叉矛を持つ歩兵。高速雇用できるが少しでも戦うと戦闘後には去る|
</v>
      </c>
    </row>
    <row r="678" spans="1:36" x14ac:dyDescent="0.15">
      <c r="A678" t="str">
        <f t="shared" si="22"/>
        <v>-</v>
      </c>
      <c r="B678" t="s">
        <v>2969</v>
      </c>
      <c r="C678" t="s">
        <v>9261</v>
      </c>
      <c r="D678" t="s">
        <v>9313</v>
      </c>
      <c r="E678" t="s">
        <v>9304</v>
      </c>
      <c r="F678">
        <v>10</v>
      </c>
      <c r="G678">
        <v>1</v>
      </c>
      <c r="H678">
        <v>9</v>
      </c>
      <c r="I678" t="s">
        <v>9219</v>
      </c>
      <c r="L678" t="s">
        <v>9269</v>
      </c>
      <c r="N678" t="s">
        <v>9306</v>
      </c>
      <c r="P678" s="20">
        <v>1</v>
      </c>
      <c r="Z678" s="34" t="s">
        <v>9260</v>
      </c>
      <c r="AJ678" s="26" t="str">
        <f t="shared" si="23"/>
        <v xml:space="preserve">|BGCOLOR(#F5F5F5):Gladiator|歩兵|&amp;ref(Nation/C_Gold.jpg,nolink,25x25,Gold);10&amp;ref(Nation/C_Resource.jpg,nolink,25x25,Resource);1&amp;ref(Nation/C_Recruitment.jpg,nolink,25x25,Recruitment Point);9|&amp;ref(Nation/R_Fort.jpg,nolink,25x25,Land Fortress);||&amp;ref(Nation/LivingLead.jpg,nolink,25x25,Living);|12|
|~|&gt;|&gt;|&gt;|&gt;|&gt;|BGCOLOR(#F5F5F5):連接棍を持つ歩兵。やはり少しでも戦いに貢献すれば戦闘後に消滅|
</v>
      </c>
    </row>
    <row r="679" spans="1:36" x14ac:dyDescent="0.15">
      <c r="A679" t="str">
        <f t="shared" si="22"/>
        <v>-</v>
      </c>
      <c r="B679" t="s">
        <v>2969</v>
      </c>
      <c r="C679" t="s">
        <v>9261</v>
      </c>
      <c r="D679" t="s">
        <v>9313</v>
      </c>
      <c r="E679" t="s">
        <v>9307</v>
      </c>
      <c r="F679">
        <v>26</v>
      </c>
      <c r="G679">
        <v>21</v>
      </c>
      <c r="H679">
        <v>31</v>
      </c>
      <c r="I679" t="s">
        <v>9252</v>
      </c>
      <c r="K679" t="s">
        <v>9249</v>
      </c>
      <c r="L679" t="s">
        <v>9269</v>
      </c>
      <c r="M679" t="s">
        <v>9245</v>
      </c>
      <c r="N679" t="s">
        <v>9308</v>
      </c>
      <c r="P679" s="20">
        <v>1</v>
      </c>
      <c r="Z679" s="34" t="s">
        <v>9309</v>
      </c>
      <c r="AJ679" s="26" t="str">
        <f t="shared" si="23"/>
        <v xml:space="preserve">|BGCOLOR(#F5F5F5):Lictor|歩兵&amp;ref(Nation/Sacred.jpg,nolink,25x25,Sacred);|&amp;ref(Nation/C_Gold.jpg,nolink,25x25,Gold);26&amp;ref(Nation/C_Resource.jpg,nolink,25x25,Resource);21&amp;ref(Nation/C_Recruitment.jpg,nolink,25x25,Recruitment Point);31|&amp;ref(Nation/R_Capital.jpg,nolink,25x25,National Capital);|&amp;ref(Spell/P_Holy.jpg,nolink,25x25,Temple Needed);|&amp;ref(Nation/LivingLead.jpg,nolink,25x25,Living);|10|
|~|&gt;|&gt;|&gt;|&gt;|&gt;|BGCOLOR(#F5F5F5):魔法の戦斧を持つ歩兵。アンデッドを麻痺させる|
</v>
      </c>
    </row>
    <row r="680" spans="1:36" x14ac:dyDescent="0.15">
      <c r="A680" t="str">
        <f t="shared" si="22"/>
        <v>MA Sceleria 兵士 E</v>
      </c>
      <c r="B680" t="s">
        <v>2969</v>
      </c>
      <c r="C680" t="s">
        <v>9261</v>
      </c>
      <c r="D680" t="s">
        <v>9313</v>
      </c>
      <c r="E680" t="s">
        <v>9310</v>
      </c>
      <c r="F680">
        <v>45</v>
      </c>
      <c r="G680">
        <v>6</v>
      </c>
      <c r="H680">
        <v>31</v>
      </c>
      <c r="I680" t="s">
        <v>9252</v>
      </c>
      <c r="K680" t="s">
        <v>9244</v>
      </c>
      <c r="L680" t="s">
        <v>9269</v>
      </c>
      <c r="M680" t="s">
        <v>9245</v>
      </c>
      <c r="N680" t="s">
        <v>9311</v>
      </c>
      <c r="P680" s="20"/>
      <c r="R680" s="30">
        <v>1</v>
      </c>
      <c r="Z680" s="34" t="s">
        <v>9312</v>
      </c>
      <c r="AJ680" s="26" t="str">
        <f t="shared" si="23"/>
        <v xml:space="preserve">|BGCOLOR(#F5F5F5):Shadow Vestal|歩兵&amp;ref(Nation/Sacred.jpg,nolink,25x25,Sacred);|&amp;ref(Nation/C_Gold.jpg,nolink,25x25,Gold);45&amp;ref(Nation/C_Resource.jpg,nolink,25x25,Resource);6&amp;ref(Nation/C_Recruitment.jpg,nolink,25x25,Recruitment Point);31|&amp;ref(Nation/R_Capital.jpg,nolink,25x25,National Capital);|&amp;ref(Spell/P_Holy.jpg,nolink,25x25,Temple Needed);|&amp;ref(Nation/UndeadLead.jpg,nolink,25x25,Undead/Demon);|20|
|~|&gt;|&gt;|&gt;|&gt;|&gt;|BGCOLOR(#F5F5F5):魔法の槍と盾を持つ軽歩兵。半死人で霊体であり一般的な敵には強い|
</v>
      </c>
    </row>
    <row r="681" spans="1:36" x14ac:dyDescent="0.15">
      <c r="A681" t="str">
        <f t="shared" si="22"/>
        <v>MA Pythium 指揮官 S</v>
      </c>
      <c r="B681" t="s">
        <v>2969</v>
      </c>
      <c r="C681" t="s">
        <v>9333</v>
      </c>
      <c r="D681" t="s">
        <v>9233</v>
      </c>
      <c r="E681" t="s">
        <v>9217</v>
      </c>
      <c r="F681">
        <v>25</v>
      </c>
      <c r="G681">
        <v>4</v>
      </c>
      <c r="H681">
        <v>1</v>
      </c>
      <c r="I681" t="s">
        <v>9219</v>
      </c>
      <c r="L681" t="s">
        <v>9220</v>
      </c>
      <c r="N681" t="s">
        <v>9221</v>
      </c>
      <c r="O681" s="24">
        <v>0</v>
      </c>
      <c r="P681" s="21">
        <v>0</v>
      </c>
      <c r="Q681" s="21">
        <v>0</v>
      </c>
      <c r="R681" s="30">
        <v>0</v>
      </c>
      <c r="Z681" s="34" t="s">
        <v>9223</v>
      </c>
      <c r="AA681" s="21">
        <v>50</v>
      </c>
      <c r="AE681" s="21" t="s">
        <v>7310</v>
      </c>
      <c r="AJ681" s="26" t="str">
        <f t="shared" si="23"/>
        <v xml:space="preserve">|BGCOLOR(#F5F5F5):Scout|斥候|&amp;ref(Nation/C_Gold.jpg,nolink,25x25,Gold);25&amp;ref(Nation/C_Resource.jpg,nolink,25x25,Resource);4&amp;ref(Nation/C_Command.jpg,nolink,25x25,Commander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v>
      </c>
    </row>
    <row r="682" spans="1:36" x14ac:dyDescent="0.15">
      <c r="A682" t="str">
        <f t="shared" si="22"/>
        <v>-</v>
      </c>
      <c r="B682" t="s">
        <v>2969</v>
      </c>
      <c r="C682" t="s">
        <v>9333</v>
      </c>
      <c r="D682" t="s">
        <v>9233</v>
      </c>
      <c r="E682" t="s">
        <v>9226</v>
      </c>
      <c r="F682">
        <v>60</v>
      </c>
      <c r="G682">
        <v>4</v>
      </c>
      <c r="H682">
        <v>1</v>
      </c>
      <c r="I682" t="s">
        <v>9219</v>
      </c>
      <c r="L682" t="s">
        <v>9228</v>
      </c>
      <c r="N682" t="s">
        <v>9229</v>
      </c>
      <c r="O682" s="24">
        <v>0</v>
      </c>
      <c r="P682" s="21">
        <v>0</v>
      </c>
      <c r="Q682" s="21">
        <v>0</v>
      </c>
      <c r="R682" s="30">
        <v>0</v>
      </c>
      <c r="Z682" s="34" t="s">
        <v>9223</v>
      </c>
      <c r="AA682" s="21">
        <v>65</v>
      </c>
      <c r="AJ682" s="26" t="str">
        <f t="shared" si="23"/>
        <v xml:space="preserve">|BGCOLOR(#F5F5F5):Assassin|暗殺者|&amp;ref(Nation/C_Gold.jpg,nolink,25x25,Gold);60&amp;ref(Nation/C_Resource.jpg,nolink,25x25,Resource);4&amp;ref(Nation/C_Command.jpg,nolink,25x25,Commander Point);1|&amp;ref(Nation/R_Fort.jpg,nolink,25x25,Land Fortress);|||16&amp;ref(Nation/Stealthy.jpg,nolink,25x25,Stealthy (65));|
|~|&gt;|&gt;|&gt;|&gt;|&gt;|BGCOLOR(#F5F5F5):敵指揮官を直接始末する。潜伏も上手い|
</v>
      </c>
    </row>
    <row r="683" spans="1:36" x14ac:dyDescent="0.15">
      <c r="A683" t="str">
        <f t="shared" si="22"/>
        <v>-</v>
      </c>
      <c r="B683" t="s">
        <v>2969</v>
      </c>
      <c r="C683" t="s">
        <v>9333</v>
      </c>
      <c r="D683" t="s">
        <v>9233</v>
      </c>
      <c r="E683" t="s">
        <v>9231</v>
      </c>
      <c r="F683">
        <v>70</v>
      </c>
      <c r="G683">
        <v>21</v>
      </c>
      <c r="H683">
        <v>1</v>
      </c>
      <c r="I683" t="s">
        <v>9219</v>
      </c>
      <c r="L683" t="s">
        <v>9233</v>
      </c>
      <c r="N683" t="s">
        <v>9234</v>
      </c>
      <c r="O683" s="24">
        <v>3</v>
      </c>
      <c r="P683" s="21">
        <v>80</v>
      </c>
      <c r="Q683" s="21">
        <v>0</v>
      </c>
      <c r="R683" s="30">
        <v>0</v>
      </c>
      <c r="Z683" s="34" t="s">
        <v>9236</v>
      </c>
      <c r="AJ683" s="26" t="str">
        <f t="shared" si="23"/>
        <v xml:space="preserve">|BGCOLOR(#F5F5F5):Centurion|指揮官|&amp;ref(Nation/C_Gold.jpg,nolink,25x25,Gold);70&amp;ref(Nation/C_Resource.jpg,nolink,25x25,Resource);21&amp;ref(Nation/C_Command.jpg,nolink,25x25,Commander Point);1|&amp;ref(Nation/R_Fort.jpg,nolink,25x25,Land Fortress);||&amp;ref(Nation/Squad.jpg,nolink,25x25,Squad);3&amp;ref(Nation/LivingLead.jpg,nolink,25x25,Leadership);80|18|
|~|&gt;|&gt;|&gt;|&gt;|&gt;|BGCOLOR(#F5F5F5):基本的な指揮官。装備は良質だが盾を持たない|
</v>
      </c>
    </row>
    <row r="684" spans="1:36" x14ac:dyDescent="0.15">
      <c r="A684" t="str">
        <f t="shared" si="22"/>
        <v>-</v>
      </c>
      <c r="B684" t="s">
        <v>2969</v>
      </c>
      <c r="C684" t="s">
        <v>9333</v>
      </c>
      <c r="D684" t="s">
        <v>9233</v>
      </c>
      <c r="E684" t="s">
        <v>9238</v>
      </c>
      <c r="F684">
        <v>110</v>
      </c>
      <c r="G684">
        <v>21</v>
      </c>
      <c r="H684">
        <v>2</v>
      </c>
      <c r="I684" t="s">
        <v>9219</v>
      </c>
      <c r="L684" t="s">
        <v>9233</v>
      </c>
      <c r="N684" t="s">
        <v>9240</v>
      </c>
      <c r="O684" s="24">
        <v>4</v>
      </c>
      <c r="P684" s="21">
        <v>120</v>
      </c>
      <c r="Q684" s="21">
        <v>0</v>
      </c>
      <c r="R684" s="30">
        <v>0</v>
      </c>
      <c r="Z684" s="34" t="s">
        <v>9236</v>
      </c>
      <c r="AJ684" s="26" t="str">
        <f t="shared" si="23"/>
        <v xml:space="preserve">|BGCOLOR(#F5F5F5):Legatus Legionis|指揮官|&amp;ref(Nation/C_Gold.jpg,nolink,25x25,Gold);110&amp;ref(Nation/C_Resource.jpg,nolink,25x25,Resource);21&amp;ref(Nation/C_Command.jpg,nolink,25x25,Commander Point);2|&amp;ref(Nation/R_Fort.jpg,nolink,25x25,Land Fortress);||&amp;ref(Nation/Squad.jpg,nolink,25x25,Squad);4&amp;ref(Nation/LivingLead.jpg,nolink,25x25,Leadership);120|18|
|~|&gt;|&gt;|&gt;|&gt;|&gt;|BGCOLOR(#F5F5F5):上位指揮官。やはり盾は持っていない|
</v>
      </c>
    </row>
    <row r="685" spans="1:36" x14ac:dyDescent="0.15">
      <c r="A685" t="str">
        <f t="shared" si="22"/>
        <v>-</v>
      </c>
      <c r="B685" t="s">
        <v>2969</v>
      </c>
      <c r="C685" t="s">
        <v>9333</v>
      </c>
      <c r="D685" t="s">
        <v>9233</v>
      </c>
      <c r="E685" t="s">
        <v>9334</v>
      </c>
      <c r="F685">
        <v>90</v>
      </c>
      <c r="G685">
        <v>30</v>
      </c>
      <c r="H685">
        <v>1</v>
      </c>
      <c r="I685" t="s">
        <v>9219</v>
      </c>
      <c r="L685" t="s">
        <v>9233</v>
      </c>
      <c r="N685" t="s">
        <v>9335</v>
      </c>
      <c r="O685" s="24">
        <v>3</v>
      </c>
      <c r="P685" s="20">
        <v>80</v>
      </c>
      <c r="Q685" s="20">
        <v>0</v>
      </c>
      <c r="R685" s="30">
        <v>0</v>
      </c>
      <c r="Z685" s="34" t="s">
        <v>9224</v>
      </c>
      <c r="AJ685" s="26" t="str">
        <f t="shared" si="23"/>
        <v xml:space="preserve">|BGCOLOR(#F5F5F5):Emerald Lord|指揮官|&amp;ref(Nation/C_Gold.jpg,nolink,25x25,Gold);90&amp;ref(Nation/C_Resource.jpg,nolink,25x25,Resource);30&amp;ref(Nation/C_Command.jpg,nolink,25x25,Commander Point);1|&amp;ref(Nation/R_Fort.jpg,nolink,25x25,Land Fortress);||&amp;ref(Nation/Squad.jpg,nolink,25x25,Squad);3&amp;ref(Nation/LivingLead.jpg,nolink,25x25,Leadership);80|16|
|~|&gt;|&gt;|&gt;|&gt;|&gt;|BGCOLOR(#F5F5F5):基本指揮官その二。非常に高い戦闘技能と良質な装備を持つ|
</v>
      </c>
    </row>
    <row r="686" spans="1:36" x14ac:dyDescent="0.15">
      <c r="A686" t="str">
        <f t="shared" si="22"/>
        <v>-</v>
      </c>
      <c r="B686" t="s">
        <v>2969</v>
      </c>
      <c r="C686" t="s">
        <v>9333</v>
      </c>
      <c r="D686" t="s">
        <v>9233</v>
      </c>
      <c r="E686" t="s">
        <v>9336</v>
      </c>
      <c r="F686">
        <v>85</v>
      </c>
      <c r="G686">
        <v>56</v>
      </c>
      <c r="H686">
        <v>1</v>
      </c>
      <c r="I686" t="s">
        <v>9219</v>
      </c>
      <c r="L686" t="s">
        <v>9233</v>
      </c>
      <c r="N686" t="s">
        <v>9337</v>
      </c>
      <c r="O686" s="24">
        <v>2</v>
      </c>
      <c r="P686" s="20">
        <v>60</v>
      </c>
      <c r="Q686" s="20">
        <v>0</v>
      </c>
      <c r="R686" s="30">
        <v>0</v>
      </c>
      <c r="Z686" s="34" t="s">
        <v>9224</v>
      </c>
      <c r="AJ686" s="26" t="str">
        <f t="shared" si="23"/>
        <v xml:space="preserve">|BGCOLOR(#F5F5F5):Serpent Lord|指揮官|&amp;ref(Nation/C_Gold.jpg,nolink,25x25,Gold);85&amp;ref(Nation/C_Resource.jpg,nolink,25x25,Resource);56&amp;ref(Nation/C_Command.jpg,nolink,25x25,Commander Point);1|&amp;ref(Nation/R_Fort.jpg,nolink,25x25,Land Fortress);||&amp;ref(Nation/Squad.jpg,nolink,25x25,Squad);2&amp;ref(Nation/LivingLead.jpg,nolink,25x25,Leadership);60|16|
|~|&gt;|&gt;|&gt;|&gt;|&gt;|BGCOLOR(#F5F5F5):騎乗した指揮官。ただし行軍はむしろ遅く戦闘力のほうが優秀|
</v>
      </c>
    </row>
    <row r="687" spans="1:36" x14ac:dyDescent="0.15">
      <c r="A687" t="str">
        <f t="shared" si="22"/>
        <v>-</v>
      </c>
      <c r="B687" t="s">
        <v>2969</v>
      </c>
      <c r="C687" t="s">
        <v>9333</v>
      </c>
      <c r="D687" t="s">
        <v>9233</v>
      </c>
      <c r="E687" t="s">
        <v>9338</v>
      </c>
      <c r="F687">
        <v>65</v>
      </c>
      <c r="G687">
        <v>19</v>
      </c>
      <c r="H687">
        <v>1</v>
      </c>
      <c r="I687" t="s">
        <v>9219</v>
      </c>
      <c r="K687" t="s">
        <v>9249</v>
      </c>
      <c r="L687" t="s">
        <v>9246</v>
      </c>
      <c r="M687" t="s">
        <v>9245</v>
      </c>
      <c r="N687" t="s">
        <v>9339</v>
      </c>
      <c r="O687" s="24">
        <v>2</v>
      </c>
      <c r="P687" s="20">
        <v>40</v>
      </c>
      <c r="Q687" s="20">
        <v>0</v>
      </c>
      <c r="R687" s="30">
        <v>0</v>
      </c>
      <c r="Z687" s="34" t="s">
        <v>9242</v>
      </c>
      <c r="AJ687" s="26" t="str">
        <f t="shared" si="23"/>
        <v xml:space="preserve">|BGCOLOR(#F5F5F5):Battle Deacon|聖職者&amp;ref(Nation/Sacred.jpg,nolink,25x25,Sacred);|&amp;ref(Nation/C_Gold.jpg,nolink,25x25,Gold);65&amp;ref(Nation/C_Resource.jpg,nolink,25x25,Resource);19&amp;ref(Nation/C_Command.jpg,nolink,25x25,Commander Point);1|&amp;ref(Nation/R_Fort.jpg,nolink,25x25,Land Fortress);|&amp;ref(Spell/P_Holy.jpg,nolink,25x25,Temple Needed);|&amp;ref(Nation/Squad.jpg,nolink,25x25,Squad);2&amp;ref(Nation/LivingLead.jpg,nolink,25x25,Leadership);40|18|
|~|&gt;|&gt;|&gt;|&gt;|&gt;|BGCOLOR(#F5F5F5):レベル1の聖職者。防具を持つためやや丈夫|
</v>
      </c>
    </row>
    <row r="688" spans="1:36" x14ac:dyDescent="0.15">
      <c r="A688" t="str">
        <f t="shared" si="22"/>
        <v>-</v>
      </c>
      <c r="B688" t="s">
        <v>2969</v>
      </c>
      <c r="C688" t="s">
        <v>9333</v>
      </c>
      <c r="D688" t="s">
        <v>9233</v>
      </c>
      <c r="E688" t="s">
        <v>9340</v>
      </c>
      <c r="F688">
        <v>70</v>
      </c>
      <c r="G688">
        <v>1</v>
      </c>
      <c r="H688">
        <v>2</v>
      </c>
      <c r="I688" t="s">
        <v>9219</v>
      </c>
      <c r="J688" t="s">
        <v>9249</v>
      </c>
      <c r="K688" t="s">
        <v>9249</v>
      </c>
      <c r="L688" t="s">
        <v>9246</v>
      </c>
      <c r="M688" t="s">
        <v>9245</v>
      </c>
      <c r="N688" t="s">
        <v>9343</v>
      </c>
      <c r="O688" s="24">
        <v>1</v>
      </c>
      <c r="P688" s="20">
        <v>10</v>
      </c>
      <c r="Q688" s="20">
        <v>10</v>
      </c>
      <c r="R688" s="30">
        <v>0</v>
      </c>
      <c r="Z688" s="34" t="s">
        <v>9224</v>
      </c>
      <c r="AJ688" s="26" t="str">
        <f t="shared" si="23"/>
        <v xml:space="preserve">|BGCOLOR(#F5F5F5):Theurg Acolyte|聖職者&amp;ref(Nation/Sacred.jpg,nolink,25x25,Sacred);|&amp;ref(Nation/C_Gold.jpg,nolink,25x25,Gold);70&amp;ref(Nation/C_Resource.jpg,nolink,25x25,Resource);1&amp;ref(Nation/C_Command.jpg,nolink,25x25,Commander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Leadership);10|16|
|~|&gt;|&gt;|&gt;|&gt;|&gt;|BGCOLOR(#F5F5F5):レベル1の聖職者。星魔法も持ち研究や集団詠唱の下支えに向く|
</v>
      </c>
    </row>
    <row r="689" spans="1:36" x14ac:dyDescent="0.15">
      <c r="A689" t="str">
        <f t="shared" si="22"/>
        <v>-</v>
      </c>
      <c r="B689" t="s">
        <v>2969</v>
      </c>
      <c r="C689" t="s">
        <v>9333</v>
      </c>
      <c r="D689" t="s">
        <v>9233</v>
      </c>
      <c r="E689" t="s">
        <v>9341</v>
      </c>
      <c r="F689">
        <v>215</v>
      </c>
      <c r="G689">
        <v>2</v>
      </c>
      <c r="H689">
        <v>2</v>
      </c>
      <c r="I689" t="s">
        <v>9219</v>
      </c>
      <c r="J689" t="s">
        <v>9249</v>
      </c>
      <c r="K689" t="s">
        <v>9249</v>
      </c>
      <c r="L689" t="s">
        <v>9246</v>
      </c>
      <c r="M689" t="s">
        <v>9245</v>
      </c>
      <c r="N689" t="s">
        <v>9342</v>
      </c>
      <c r="O689" s="24">
        <v>1</v>
      </c>
      <c r="P689" s="20">
        <v>10</v>
      </c>
      <c r="Q689" s="20">
        <v>30</v>
      </c>
      <c r="R689" s="30">
        <v>0</v>
      </c>
      <c r="Z689" s="34" t="s">
        <v>9294</v>
      </c>
      <c r="AJ689" s="26" t="str">
        <f t="shared" si="23"/>
        <v xml:space="preserve">|BGCOLOR(#F5F5F5):Theurg|聖職者&amp;ref(Nation/Sacred.jpg,nolink,25x25,Sacred);|&amp;ref(Nation/C_Gold.jpg,nolink,25x25,Gold);215&amp;ref(Nation/C_Resource.jpg,nolink,25x25,Resource);2&amp;ref(Nation/C_Command.jpg,nolink,25x25,Commander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Leadership);30|14|
|~|&gt;|&gt;|&gt;|&gt;|&gt;|BGCOLOR(#F5F5F5):レベル2の聖職者。星、風、水の魔法技能も持つ|
</v>
      </c>
    </row>
    <row r="690" spans="1:36" x14ac:dyDescent="0.15">
      <c r="A690" t="str">
        <f t="shared" si="22"/>
        <v>-</v>
      </c>
      <c r="B690" t="s">
        <v>2969</v>
      </c>
      <c r="C690" t="s">
        <v>9333</v>
      </c>
      <c r="D690" t="s">
        <v>9233</v>
      </c>
      <c r="E690" t="s">
        <v>9344</v>
      </c>
      <c r="F690">
        <v>390</v>
      </c>
      <c r="G690">
        <v>1</v>
      </c>
      <c r="H690">
        <v>4</v>
      </c>
      <c r="I690" t="s">
        <v>9252</v>
      </c>
      <c r="J690" t="s">
        <v>9249</v>
      </c>
      <c r="K690" t="s">
        <v>9249</v>
      </c>
      <c r="L690" t="s">
        <v>9246</v>
      </c>
      <c r="M690" t="s">
        <v>9245</v>
      </c>
      <c r="N690" t="s">
        <v>9345</v>
      </c>
      <c r="O690" s="24">
        <v>1</v>
      </c>
      <c r="P690" s="20" t="s">
        <v>9347</v>
      </c>
      <c r="Q690" s="20" t="s">
        <v>9346</v>
      </c>
      <c r="R690" s="30">
        <v>0</v>
      </c>
      <c r="Z690" s="34" t="s">
        <v>9348</v>
      </c>
      <c r="AJ690" s="26" t="str">
        <f t="shared" si="23"/>
        <v xml:space="preserve">|BGCOLOR(#F5F5F5):Arch Theurg|聖職者&amp;ref(Nation/Sacred.jpg,nolink,25x25,Sacred);|&amp;ref(Nation/C_Gold.jpg,nolink,25x25,Gold);390&amp;ref(Nation/C_Resource.jpg,nolink,25x25,Resource);1&amp;ref(Nation/C_Command.jpg,nolink,25x25,Commander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Leadership);50+|10|
|~|&gt;|&gt;|&gt;|&gt;|&gt;|BGCOLOR(#F5F5F5):レベル3の聖職者。星、風、水などの魔法技能も持つ|
</v>
      </c>
    </row>
    <row r="691" spans="1:36" x14ac:dyDescent="0.15">
      <c r="A691" t="str">
        <f t="shared" si="22"/>
        <v>MA Pythium 指揮官 E</v>
      </c>
      <c r="B691" t="s">
        <v>2969</v>
      </c>
      <c r="C691" t="s">
        <v>9333</v>
      </c>
      <c r="D691" t="s">
        <v>9233</v>
      </c>
      <c r="E691" t="s">
        <v>9349</v>
      </c>
      <c r="F691">
        <v>25</v>
      </c>
      <c r="G691">
        <v>10</v>
      </c>
      <c r="H691">
        <v>1</v>
      </c>
      <c r="I691" t="s">
        <v>9252</v>
      </c>
      <c r="L691" t="s">
        <v>9233</v>
      </c>
      <c r="N691" t="s">
        <v>9350</v>
      </c>
      <c r="O691" s="24">
        <v>1</v>
      </c>
      <c r="P691" s="20">
        <v>10</v>
      </c>
      <c r="Q691" s="20">
        <v>0</v>
      </c>
      <c r="R691" s="30">
        <v>0</v>
      </c>
      <c r="U691" s="30">
        <v>2</v>
      </c>
      <c r="Z691" s="34" t="s">
        <v>9224</v>
      </c>
      <c r="AE691" s="21" t="s">
        <v>9353</v>
      </c>
      <c r="AG691" s="21" t="s">
        <v>9352</v>
      </c>
      <c r="AJ691" s="26" t="str">
        <f t="shared" si="23"/>
        <v xml:space="preserve">|BGCOLOR(#F5F5F5):Hydra Tamer|指揮官|&amp;ref(Nation/C_Gold.jpg,nolink,25x25,Gold);25&amp;ref(Nation/C_Resource.jpg,nolink,25x25,Resource);10&amp;ref(Nation/C_Command.jpg,nolink,25x25,Commander Point);1|&amp;ref(Nation/R_Capital.jpg,nolink,25x25,National Capital);||&amp;ref(Nation/Squad.jpg,nolink,25x25,Squad);1&amp;ref(Nation/LivingLead.jpg,nolink,25x25,Leadership);10&amp;ref(Item/Beastmaster.jpg,nolink,25x25,Beastmaster (+2));|16&amp;ref(Nation/Swamp-Survival.jpg,nolink,25x25,Swamp Survival);&amp;ref(Nation/Swimming.jpg,nolink,25x25,Swimming);|
|~|&gt;|&gt;|&gt;|&gt;|&gt;|BGCOLOR(#F5F5F5):動物向けの指揮官。毒物に強くHydraの指揮に向く|
</v>
      </c>
    </row>
    <row r="692" spans="1:36" x14ac:dyDescent="0.15">
      <c r="A692" t="str">
        <f t="shared" si="22"/>
        <v>MA Pythium 兵士 S</v>
      </c>
      <c r="B692" t="s">
        <v>2969</v>
      </c>
      <c r="C692" t="s">
        <v>9333</v>
      </c>
      <c r="D692" t="s">
        <v>9313</v>
      </c>
      <c r="E692" t="s">
        <v>9262</v>
      </c>
      <c r="F692">
        <v>7</v>
      </c>
      <c r="G692">
        <v>2</v>
      </c>
      <c r="H692">
        <v>3</v>
      </c>
      <c r="I692" t="s">
        <v>9219</v>
      </c>
      <c r="L692" t="s">
        <v>9264</v>
      </c>
      <c r="N692" t="s">
        <v>9265</v>
      </c>
      <c r="P692" s="21">
        <v>1</v>
      </c>
      <c r="Z692" s="34" t="s">
        <v>9254</v>
      </c>
      <c r="AJ692" s="26" t="str">
        <f t="shared" si="23"/>
        <v xml:space="preserve">|BGCOLOR(#F5F5F5):Slinger|射手|&amp;ref(Nation/C_Gold.jpg,nolink,25x25,Gold);7&amp;ref(Nation/C_Resource.jpg,nolink,25x25,Resource);2&amp;ref(Nation/C_Recruitment.jpg,nolink,25x25,Recruitment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v>
      </c>
    </row>
    <row r="693" spans="1:36" x14ac:dyDescent="0.15">
      <c r="A693" t="str">
        <f t="shared" si="22"/>
        <v>-</v>
      </c>
      <c r="B693" t="s">
        <v>2969</v>
      </c>
      <c r="C693" t="s">
        <v>9333</v>
      </c>
      <c r="D693" t="s">
        <v>9313</v>
      </c>
      <c r="E693" t="s">
        <v>9267</v>
      </c>
      <c r="F693">
        <v>10</v>
      </c>
      <c r="G693">
        <v>10</v>
      </c>
      <c r="H693">
        <v>9</v>
      </c>
      <c r="I693" t="s">
        <v>9219</v>
      </c>
      <c r="L693" t="s">
        <v>9269</v>
      </c>
      <c r="N693" t="s">
        <v>9270</v>
      </c>
      <c r="P693" s="21">
        <v>1</v>
      </c>
      <c r="Z693" s="34" t="s">
        <v>9223</v>
      </c>
      <c r="AJ693" s="26" t="str">
        <f t="shared" si="23"/>
        <v xml:space="preserve">|BGCOLOR(#F5F5F5):Velite|歩兵|&amp;ref(Nation/C_Gold.jpg,nolink,25x25,Gold);10&amp;ref(Nation/C_Resource.jpg,nolink,25x25,Resource);10&amp;ref(Nation/C_Recruitment.jpg,nolink,25x25,Recruitment Point);9|&amp;ref(Nation/R_Fort.jpg,nolink,25x25,Land Fortress);||&amp;ref(Nation/LivingLead.jpg,nolink,25x25,Living);|16|
|~|&gt;|&gt;|&gt;|&gt;|&gt;|BGCOLOR(#F5F5F5):槍、投槍、大盾を持つ軽歩兵。散開陣形を得意とする|
</v>
      </c>
    </row>
    <row r="694" spans="1:36" x14ac:dyDescent="0.15">
      <c r="A694" t="str">
        <f t="shared" si="22"/>
        <v>-</v>
      </c>
      <c r="B694" t="s">
        <v>2969</v>
      </c>
      <c r="C694" t="s">
        <v>9333</v>
      </c>
      <c r="D694" t="s">
        <v>9313</v>
      </c>
      <c r="E694" t="s">
        <v>9271</v>
      </c>
      <c r="F694">
        <v>10</v>
      </c>
      <c r="G694">
        <v>20</v>
      </c>
      <c r="H694">
        <v>9</v>
      </c>
      <c r="I694" t="s">
        <v>9219</v>
      </c>
      <c r="L694" t="s">
        <v>9269</v>
      </c>
      <c r="N694" t="s">
        <v>9273</v>
      </c>
      <c r="P694" s="21">
        <v>1</v>
      </c>
      <c r="Z694" s="34" t="s">
        <v>9223</v>
      </c>
      <c r="AJ694" s="26" t="str">
        <f t="shared" si="23"/>
        <v xml:space="preserve">|BGCOLOR(#F5F5F5):Alae Legionnaire|歩兵|&amp;ref(Nation/C_Gold.jpg,nolink,25x25,Gold);10&amp;ref(Nation/C_Resource.jpg,nolink,25x25,Resource);20&amp;ref(Nation/C_Recruitment.jpg,nolink,25x25,Recruitment Point);9|&amp;ref(Nation/R_Fort.jpg,nolink,25x25,Land Fortress);||&amp;ref(Nation/LivingLead.jpg,nolink,25x25,Living);|16|
|~|&gt;|&gt;|&gt;|&gt;|&gt;|BGCOLOR(#F5F5F5):槍、投槍、大盾を持つ歩兵。攻撃力は欠くが丈夫|
</v>
      </c>
    </row>
    <row r="695" spans="1:36" x14ac:dyDescent="0.15">
      <c r="A695" t="str">
        <f t="shared" si="22"/>
        <v>-</v>
      </c>
      <c r="B695" t="s">
        <v>2969</v>
      </c>
      <c r="C695" t="s">
        <v>9333</v>
      </c>
      <c r="D695" t="s">
        <v>9313</v>
      </c>
      <c r="E695" t="s">
        <v>9274</v>
      </c>
      <c r="F695">
        <v>11</v>
      </c>
      <c r="G695">
        <v>21</v>
      </c>
      <c r="H695">
        <v>12</v>
      </c>
      <c r="I695" t="s">
        <v>9219</v>
      </c>
      <c r="L695" t="s">
        <v>9269</v>
      </c>
      <c r="N695" t="s">
        <v>9279</v>
      </c>
      <c r="P695" s="21">
        <v>1</v>
      </c>
      <c r="Z695" s="34" t="s">
        <v>9223</v>
      </c>
      <c r="AJ695" s="26" t="str">
        <f t="shared" si="23"/>
        <v xml:space="preserve">|BGCOLOR(#F5F5F5):Hastatus|歩兵|&amp;ref(Nation/C_Gold.jpg,nolink,25x25,Gold);11&amp;ref(Nation/C_Resource.jpg,nolink,25x25,Resource);21&amp;ref(Nation/C_Recruitment.jpg,nolink,25x25,Recruitment Point);12|&amp;ref(Nation/R_Fort.jpg,nolink,25x25,Land Fortress);||&amp;ref(Nation/LivingLead.jpg,nolink,25x25,Living);|16|
|~|&gt;|&gt;|&gt;|&gt;|&gt;|BGCOLOR(#F5F5F5):小剣、投槍、大盾を持つ歩兵。下位より士気が上がっている|
</v>
      </c>
    </row>
    <row r="696" spans="1:36" x14ac:dyDescent="0.15">
      <c r="A696" t="str">
        <f t="shared" si="22"/>
        <v>-</v>
      </c>
      <c r="B696" t="s">
        <v>2969</v>
      </c>
      <c r="C696" t="s">
        <v>9333</v>
      </c>
      <c r="D696" t="s">
        <v>9313</v>
      </c>
      <c r="E696" t="s">
        <v>9276</v>
      </c>
      <c r="F696">
        <v>14</v>
      </c>
      <c r="G696">
        <v>21</v>
      </c>
      <c r="H696">
        <v>20</v>
      </c>
      <c r="I696" t="s">
        <v>9219</v>
      </c>
      <c r="L696" t="s">
        <v>9269</v>
      </c>
      <c r="N696" t="s">
        <v>9278</v>
      </c>
      <c r="P696" s="21">
        <v>1</v>
      </c>
      <c r="Z696" s="34" t="s">
        <v>9223</v>
      </c>
      <c r="AJ696" s="26" t="str">
        <f t="shared" si="23"/>
        <v xml:space="preserve">|BGCOLOR(#F5F5F5):Principe|歩兵|&amp;ref(Nation/C_Gold.jpg,nolink,25x25,Gold);14&amp;ref(Nation/C_Resource.jpg,nolink,25x25,Resource);21&amp;ref(Nation/C_Recruitment.jpg,nolink,25x25,Recruitment Point);20|&amp;ref(Nation/R_Fort.jpg,nolink,25x25,Land Fortress);||&amp;ref(Nation/LivingLead.jpg,nolink,25x25,Living);|16|
|~|&gt;|&gt;|&gt;|&gt;|&gt;|BGCOLOR(#F5F5F5):小剣、投槍、大盾を持つ歩兵。戦闘技能が向上している|
</v>
      </c>
    </row>
    <row r="697" spans="1:36" x14ac:dyDescent="0.15">
      <c r="A697" t="str">
        <f t="shared" si="22"/>
        <v>-</v>
      </c>
      <c r="B697" t="s">
        <v>2969</v>
      </c>
      <c r="C697" t="s">
        <v>9333</v>
      </c>
      <c r="D697" t="s">
        <v>9313</v>
      </c>
      <c r="E697" t="s">
        <v>9290</v>
      </c>
      <c r="F697">
        <v>15</v>
      </c>
      <c r="G697">
        <v>29</v>
      </c>
      <c r="H697">
        <v>25</v>
      </c>
      <c r="I697" t="s">
        <v>9219</v>
      </c>
      <c r="L697" t="s">
        <v>9269</v>
      </c>
      <c r="N697" t="s">
        <v>9285</v>
      </c>
      <c r="P697" s="21">
        <v>1</v>
      </c>
      <c r="Z697" s="34" t="s">
        <v>9293</v>
      </c>
      <c r="AJ697" s="26" t="str">
        <f t="shared" si="23"/>
        <v xml:space="preserve">|BGCOLOR(#F5F5F5):Triarius|歩兵|&amp;ref(Nation/C_Gold.jpg,nolink,25x25,Gold);15&amp;ref(Nation/C_Resource.jpg,nolink,25x25,Resource);29&amp;ref(Nation/C_Recruitment.jpg,nolink,25x25,Recruitment Point);25|&amp;ref(Nation/R_Fort.jpg,nolink,25x25,Land Fortress);||&amp;ref(Nation/LivingLead.jpg,nolink,25x25,Living);|14|
|~|&gt;|&gt;|&gt;|&gt;|&gt;|BGCOLOR(#F5F5F5):長槍と大盾を持つ重歩兵。高齢で鈍重だが高密度の隊列を組む|
</v>
      </c>
    </row>
    <row r="698" spans="1:36" x14ac:dyDescent="0.15">
      <c r="A698" t="str">
        <f t="shared" si="22"/>
        <v>-</v>
      </c>
      <c r="B698" t="s">
        <v>2969</v>
      </c>
      <c r="C698" t="s">
        <v>9333</v>
      </c>
      <c r="D698" t="s">
        <v>9313</v>
      </c>
      <c r="E698" t="s">
        <v>9354</v>
      </c>
      <c r="F698">
        <v>20</v>
      </c>
      <c r="G698">
        <v>30</v>
      </c>
      <c r="H698">
        <v>31</v>
      </c>
      <c r="I698" t="s">
        <v>9219</v>
      </c>
      <c r="L698" t="s">
        <v>9269</v>
      </c>
      <c r="N698" t="s">
        <v>9355</v>
      </c>
      <c r="P698" s="21">
        <v>1</v>
      </c>
      <c r="Z698" s="34" t="s">
        <v>9293</v>
      </c>
      <c r="AJ698" s="26" t="str">
        <f t="shared" si="23"/>
        <v xml:space="preserve">|BGCOLOR(#F5F5F5):Emerald Guard|歩兵|&amp;ref(Nation/C_Gold.jpg,nolink,25x25,Gold);20&amp;ref(Nation/C_Resource.jpg,nolink,25x25,Resource);30&amp;ref(Nation/C_Recruitment.jpg,nolink,25x25,Recruitment Point);31|&amp;ref(Nation/R_Fort.jpg,nolink,25x25,Land Fortress);||&amp;ref(Nation/LivingLead.jpg,nolink,25x25,Living);|14|
|~|&gt;|&gt;|&gt;|&gt;|&gt;|BGCOLOR(#F5F5F5):長剣と大盾を持つ重歩兵。戦闘技能も士気も高く護衛が得意|
</v>
      </c>
    </row>
    <row r="699" spans="1:36" x14ac:dyDescent="0.15">
      <c r="A699" t="str">
        <f t="shared" si="22"/>
        <v>-</v>
      </c>
      <c r="B699" t="s">
        <v>2969</v>
      </c>
      <c r="C699" t="s">
        <v>9333</v>
      </c>
      <c r="D699" t="s">
        <v>9313</v>
      </c>
      <c r="E699" t="s">
        <v>9213</v>
      </c>
      <c r="F699">
        <v>20</v>
      </c>
      <c r="G699">
        <v>21</v>
      </c>
      <c r="H699">
        <v>21</v>
      </c>
      <c r="I699" t="s">
        <v>9219</v>
      </c>
      <c r="L699" t="s">
        <v>9269</v>
      </c>
      <c r="N699" t="s">
        <v>9297</v>
      </c>
      <c r="P699" s="21">
        <v>1</v>
      </c>
      <c r="Z699" s="34" t="s">
        <v>9223</v>
      </c>
      <c r="AJ699" s="26" t="str">
        <f t="shared" si="23"/>
        <v xml:space="preserve">|BGCOLOR(#F5F5F5):Standard|歩兵|&amp;ref(Nation/C_Gold.jpg,nolink,25x25,Gold);20&amp;ref(Nation/C_Resource.jpg,nolink,25x25,Resource);21&amp;ref(Nation/C_Recruitment.jpg,nolink,25x25,Recruitment Point);21|&amp;ref(Nation/R_Fort.jpg,nolink,25x25,Land Fortress);||&amp;ref(Nation/LivingLead.jpg,nolink,25x25,Living);|16|
|~|&gt;|&gt;|&gt;|&gt;|&gt;|BGCOLOR(#F5F5F5):所属部隊の士気を高める。自身も多少は戦える|
</v>
      </c>
    </row>
    <row r="700" spans="1:36" x14ac:dyDescent="0.15">
      <c r="A700" t="str">
        <f t="shared" ref="A700:A763" si="24">IF(D700&lt;&gt;D699,B700&amp;" "&amp;C700&amp;" "&amp;D700&amp;" S",IF(D700&lt;&gt;D701,B700&amp;" "&amp;C700&amp;" "&amp;D700&amp;" E","-"))</f>
        <v>-</v>
      </c>
      <c r="B700" t="s">
        <v>2969</v>
      </c>
      <c r="C700" t="s">
        <v>9333</v>
      </c>
      <c r="D700" t="s">
        <v>9313</v>
      </c>
      <c r="E700" t="s">
        <v>9356</v>
      </c>
      <c r="F700">
        <v>55</v>
      </c>
      <c r="G700">
        <v>56</v>
      </c>
      <c r="H700">
        <v>46</v>
      </c>
      <c r="I700" t="s">
        <v>9219</v>
      </c>
      <c r="L700" t="s">
        <v>9357</v>
      </c>
      <c r="N700" t="s">
        <v>9358</v>
      </c>
      <c r="P700" s="20">
        <v>1</v>
      </c>
      <c r="Z700" s="34" t="s">
        <v>9294</v>
      </c>
      <c r="AJ700" s="26" t="str">
        <f t="shared" si="23"/>
        <v xml:space="preserve">|BGCOLOR(#F5F5F5):Serpent Cataphract|騎兵|&amp;ref(Nation/C_Gold.jpg,nolink,25x25,Gold);55&amp;ref(Nation/C_Resource.jpg,nolink,25x25,Resource);56&amp;ref(Nation/C_Recruitment.jpg,nolink,25x25,Recruitment Point);46|&amp;ref(Nation/R_Fort.jpg,nolink,25x25,Land Fortress);||&amp;ref(Nation/LivingLead.jpg,nolink,25x25,Living);|14|
|~|&gt;|&gt;|&gt;|&gt;|&gt;|BGCOLOR(#F5F5F5):軽突撃槍と盾を持つ重騎兵。騎兵としては鈍重だが戦闘力は十分|
</v>
      </c>
    </row>
    <row r="701" spans="1:36" x14ac:dyDescent="0.15">
      <c r="A701" t="str">
        <f t="shared" si="24"/>
        <v>-</v>
      </c>
      <c r="B701" t="s">
        <v>2969</v>
      </c>
      <c r="C701" t="s">
        <v>9333</v>
      </c>
      <c r="D701" t="s">
        <v>9313</v>
      </c>
      <c r="E701" t="s">
        <v>9299</v>
      </c>
      <c r="F701">
        <v>10</v>
      </c>
      <c r="G701">
        <v>1</v>
      </c>
      <c r="H701">
        <v>9</v>
      </c>
      <c r="I701" t="s">
        <v>9219</v>
      </c>
      <c r="L701" t="s">
        <v>9269</v>
      </c>
      <c r="N701" t="s">
        <v>9301</v>
      </c>
      <c r="P701" s="21">
        <v>1</v>
      </c>
      <c r="Z701" s="34" t="s">
        <v>9254</v>
      </c>
      <c r="AJ701" s="26" t="str">
        <f t="shared" si="23"/>
        <v xml:space="preserve">|BGCOLOR(#F5F5F5):Retiarius|歩兵|&amp;ref(Nation/C_Gold.jpg,nolink,25x25,Gold);10&amp;ref(Nation/C_Resource.jpg,nolink,25x25,Resource);1&amp;ref(Nation/C_Recruitment.jpg,nolink,25x25,Recruitment Point);9|&amp;ref(Nation/R_Fort.jpg,nolink,25x25,Land Fortress);||&amp;ref(Nation/LivingLead.jpg,nolink,25x25,Living);|12|
|~|&gt;|&gt;|&gt;|&gt;|&gt;|BGCOLOR(#F5F5F5):網と三叉矛を持つ歩兵。高速雇用できるが少しでも戦うと戦闘後には去る|
</v>
      </c>
    </row>
    <row r="702" spans="1:36" x14ac:dyDescent="0.15">
      <c r="A702" t="str">
        <f t="shared" si="24"/>
        <v>-</v>
      </c>
      <c r="B702" t="s">
        <v>2969</v>
      </c>
      <c r="C702" t="s">
        <v>9333</v>
      </c>
      <c r="D702" t="s">
        <v>9313</v>
      </c>
      <c r="E702" t="s">
        <v>9303</v>
      </c>
      <c r="F702">
        <v>10</v>
      </c>
      <c r="G702">
        <v>1</v>
      </c>
      <c r="H702">
        <v>9</v>
      </c>
      <c r="I702" t="s">
        <v>9219</v>
      </c>
      <c r="L702" t="s">
        <v>9269</v>
      </c>
      <c r="N702" t="s">
        <v>9305</v>
      </c>
      <c r="P702" s="21">
        <v>1</v>
      </c>
      <c r="Z702" s="34" t="s">
        <v>9254</v>
      </c>
      <c r="AJ702" s="26" t="str">
        <f t="shared" si="23"/>
        <v xml:space="preserve">|BGCOLOR(#F5F5F5):Gladiator|歩兵|&amp;ref(Nation/C_Gold.jpg,nolink,25x25,Gold);10&amp;ref(Nation/C_Resource.jpg,nolink,25x25,Resource);1&amp;ref(Nation/C_Recruitment.jpg,nolink,25x25,Recruitment Point);9|&amp;ref(Nation/R_Fort.jpg,nolink,25x25,Land Fortress);||&amp;ref(Nation/LivingLead.jpg,nolink,25x25,Living);|12|
|~|&gt;|&gt;|&gt;|&gt;|&gt;|BGCOLOR(#F5F5F5):連接棍を持つ歩兵。やはり少しでも戦いに貢献すれば戦闘後に消滅|
</v>
      </c>
    </row>
    <row r="703" spans="1:36" x14ac:dyDescent="0.15">
      <c r="A703" t="str">
        <f t="shared" si="24"/>
        <v>-</v>
      </c>
      <c r="B703" t="s">
        <v>2969</v>
      </c>
      <c r="C703" t="s">
        <v>9333</v>
      </c>
      <c r="D703" t="s">
        <v>9313</v>
      </c>
      <c r="E703" t="s">
        <v>9359</v>
      </c>
      <c r="F703">
        <v>50</v>
      </c>
      <c r="G703">
        <v>1</v>
      </c>
      <c r="H703">
        <v>31</v>
      </c>
      <c r="I703" t="s">
        <v>9360</v>
      </c>
      <c r="J703" t="s">
        <v>9244</v>
      </c>
      <c r="K703" t="s">
        <v>9249</v>
      </c>
      <c r="L703" t="s">
        <v>9361</v>
      </c>
      <c r="M703" t="s">
        <v>9245</v>
      </c>
      <c r="N703" t="s">
        <v>9362</v>
      </c>
      <c r="P703" s="20">
        <v>1</v>
      </c>
      <c r="Z703" s="34" t="s">
        <v>9260</v>
      </c>
      <c r="AJ703" s="26" t="str">
        <f t="shared" si="23"/>
        <v xml:space="preserve">|BGCOLOR(#F5F5F5):Theurg Communicant|支援者&amp;ref(Nation/Sacred.jpg,nolink,25x25,Sacred);|&amp;ref(Nation/C_Gold.jpg,nolink,25x25,Gold);50&amp;ref(Nation/C_Resource.jpg,nolink,25x25,Resource);1&amp;ref(Nation/C_Recruitment.jpg,nolink,25x25,Recruitment Point);31|1/&amp;ref(Nation/R_Fort.jpg,nolink,25x25,Land Fortress);|&amp;ref(Spell/P_Research.jpg,nolink,25x25,Lab Needed);&amp;ref(Spell/P_Holy.jpg,nolink,25x25,Temple Needed);|&amp;ref(Nation/LivingLead.jpg,nolink,25x25,Living);|12|
|~|&gt;|&gt;|&gt;|&gt;|&gt;|BGCOLOR(#F5F5F5):Communion支援を自動で行う特殊な兵。安全な位置に居れば良い|
</v>
      </c>
    </row>
    <row r="704" spans="1:36" x14ac:dyDescent="0.15">
      <c r="A704" t="str">
        <f t="shared" si="24"/>
        <v>-</v>
      </c>
      <c r="B704" t="s">
        <v>2969</v>
      </c>
      <c r="C704" t="s">
        <v>9333</v>
      </c>
      <c r="D704" t="s">
        <v>9313</v>
      </c>
      <c r="E704" t="s">
        <v>9363</v>
      </c>
      <c r="F704">
        <v>15</v>
      </c>
      <c r="G704">
        <v>4</v>
      </c>
      <c r="H704">
        <v>14</v>
      </c>
      <c r="I704" t="s">
        <v>9252</v>
      </c>
      <c r="K704" t="s">
        <v>9249</v>
      </c>
      <c r="L704" t="s">
        <v>9269</v>
      </c>
      <c r="M704" t="s">
        <v>9245</v>
      </c>
      <c r="N704" t="s">
        <v>9364</v>
      </c>
      <c r="P704" s="20">
        <v>1</v>
      </c>
      <c r="Z704" s="34" t="s">
        <v>9242</v>
      </c>
      <c r="AJ704" s="26" t="str">
        <f t="shared" si="23"/>
        <v xml:space="preserve">|BGCOLOR(#F5F5F5):Battle Vestal|歩兵&amp;ref(Nation/Sacred.jpg,nolink,25x25,Sacred);|&amp;ref(Nation/C_Gold.jpg,nolink,25x25,Gold);15&amp;ref(Nation/C_Resource.jpg,nolink,25x25,Resource);4&amp;ref(Nation/C_Recruitment.jpg,nolink,25x25,Recruitment Point);14|&amp;ref(Nation/R_Capital.jpg,nolink,25x25,National Capital);|&amp;ref(Spell/P_Holy.jpg,nolink,25x25,Temple Needed);|&amp;ref(Nation/LivingLead.jpg,nolink,25x25,Living);|18|
|~|&gt;|&gt;|&gt;|&gt;|&gt;|BGCOLOR(#F5F5F5):槍と盾を持つ軽歩兵。戦闘技能は悪くないが防具が皆無|
</v>
      </c>
    </row>
    <row r="705" spans="1:36" x14ac:dyDescent="0.15">
      <c r="A705" t="str">
        <f t="shared" si="24"/>
        <v>-</v>
      </c>
      <c r="B705" t="s">
        <v>2969</v>
      </c>
      <c r="C705" t="s">
        <v>9333</v>
      </c>
      <c r="D705" t="s">
        <v>9313</v>
      </c>
      <c r="E705" t="s">
        <v>9366</v>
      </c>
      <c r="F705">
        <v>35</v>
      </c>
      <c r="G705">
        <v>1</v>
      </c>
      <c r="H705">
        <v>15</v>
      </c>
      <c r="I705" t="s">
        <v>4343</v>
      </c>
      <c r="L705" t="s">
        <v>5179</v>
      </c>
      <c r="N705" t="s">
        <v>5180</v>
      </c>
      <c r="P705" s="21">
        <v>1</v>
      </c>
      <c r="W705">
        <v>1</v>
      </c>
      <c r="X705">
        <v>1</v>
      </c>
      <c r="Z705" s="34">
        <v>10</v>
      </c>
      <c r="AE705" s="21" t="s">
        <v>9351</v>
      </c>
      <c r="AG705" s="21" t="s">
        <v>9351</v>
      </c>
      <c r="AJ705" s="26" t="str">
        <f t="shared" si="23"/>
        <v xml:space="preserve">|BGCOLOR(#F5F5F5):Hydra Hatchling|魔獣|&amp;ref(Nation/C_Gold.jpg,nolink,25x25,Gold);35&amp;ref(Nation/C_Resource.jpg,nolink,25x25,Resource);1&amp;ref(Nation/C_Recruitment.jpg,nolink,25x25,Recruitment Point);15|&amp;ref(Nation/R_Capital.jpg,nolink,25x25,National Capital);||&amp;ref(Nation/LivingLead.jpg,nolink,25x25,Living);&amp;ref(Nation/Animal.jpg,nolink,25x25,Animal);&amp;ref(Nation/Undisciplined.jpg,nolink,25x25,Undisciplined);|10&amp;ref(Nation/Swamp-Survival.jpg,nolink,25x25,Swamp Survival);&amp;ref(Nation/Swimming.jpg,nolink,25x25,Swimming);|
|~|&gt;|&gt;|&gt;|&gt;|&gt;|BGCOLOR(#F5F5F5):三つ首のHydraの幼生。毒霧を撒くため扱いに注意|
</v>
      </c>
    </row>
    <row r="706" spans="1:36" x14ac:dyDescent="0.15">
      <c r="A706" t="str">
        <f t="shared" si="24"/>
        <v>MA Pythium 兵士 E</v>
      </c>
      <c r="B706" t="s">
        <v>2969</v>
      </c>
      <c r="C706" t="s">
        <v>9333</v>
      </c>
      <c r="D706" t="s">
        <v>9313</v>
      </c>
      <c r="E706" t="s">
        <v>9367</v>
      </c>
      <c r="F706">
        <v>250</v>
      </c>
      <c r="G706">
        <v>1</v>
      </c>
      <c r="H706">
        <v>50</v>
      </c>
      <c r="I706" t="s">
        <v>5183</v>
      </c>
      <c r="L706" t="s">
        <v>5179</v>
      </c>
      <c r="N706" t="s">
        <v>5184</v>
      </c>
      <c r="P706" s="21">
        <v>1</v>
      </c>
      <c r="W706">
        <v>1</v>
      </c>
      <c r="X706">
        <v>1</v>
      </c>
      <c r="Z706" s="34">
        <v>10</v>
      </c>
      <c r="AE706" s="21" t="s">
        <v>9351</v>
      </c>
      <c r="AG706" s="21" t="s">
        <v>9351</v>
      </c>
      <c r="AJ706" s="26" t="str">
        <f t="shared" si="23"/>
        <v xml:space="preserve">|BGCOLOR(#F5F5F5):Hydra|魔獣|&amp;ref(Nation/C_Gold.jpg,nolink,25x25,Gold);250&amp;ref(Nation/C_Resource.jpg,nolink,25x25,Resource);1&amp;ref(Nation/C_Recruitment.jpg,nolink,25x25,Recruitment Point);50|1/&amp;ref(Nation/R_Capital.jpg,nolink,25x25,National Capital);||&amp;ref(Nation/LivingLead.jpg,nolink,25x25,Living);&amp;ref(Nation/Animal.jpg,nolink,25x25,Animal);&amp;ref(Nation/Undisciplined.jpg,nolink,25x25,Undisciplined);|10&amp;ref(Nation/Swamp-Survival.jpg,nolink,25x25,Swamp Survival);&amp;ref(Nation/Swimming.jpg,nolink,25x25,Swimming);|
|~|&gt;|&gt;|&gt;|&gt;|&gt;|BGCOLOR(#F5F5F5):五つ首の大蛇。猛烈な連打を放つが扱いが難しい|
</v>
      </c>
    </row>
    <row r="707" spans="1:36" x14ac:dyDescent="0.15">
      <c r="A707" t="str">
        <f t="shared" si="24"/>
        <v>MA Man 指揮官 S</v>
      </c>
      <c r="B707" t="s">
        <v>2969</v>
      </c>
      <c r="C707" t="s">
        <v>9494</v>
      </c>
      <c r="D707" t="s">
        <v>9424</v>
      </c>
      <c r="E707" t="s">
        <v>9423</v>
      </c>
      <c r="F707">
        <v>40</v>
      </c>
      <c r="G707">
        <v>8</v>
      </c>
      <c r="H707">
        <v>1</v>
      </c>
      <c r="I707" t="s">
        <v>9425</v>
      </c>
      <c r="L707" t="s">
        <v>9426</v>
      </c>
      <c r="N707" t="s">
        <v>9427</v>
      </c>
      <c r="O707" s="24">
        <v>1</v>
      </c>
      <c r="P707" s="20">
        <v>10</v>
      </c>
      <c r="Q707" s="21">
        <v>0</v>
      </c>
      <c r="R707" s="30">
        <v>0</v>
      </c>
      <c r="Z707" s="34" t="s">
        <v>9428</v>
      </c>
      <c r="AA707" s="21">
        <v>55</v>
      </c>
      <c r="AE707" s="21" t="s">
        <v>9429</v>
      </c>
      <c r="AJ707" s="26" t="str">
        <f t="shared" si="23"/>
        <v xml:space="preserve">|BGCOLOR(#F5F5F5):Royal Forester|斥候|&amp;ref(Nation/C_Gold.jpg,nolink,25x25,Gold);40&amp;ref(Nation/C_Resource.jpg,nolink,25x25,Resource);8&amp;ref(Nation/C_Command.jpg,nolink,25x25,Commander Point);1|&amp;ref(Nation/R_Fort.jpg,nolink,25x25,Land Fortress);&amp;ref(Nation/R_Forest.jpg,nolink,25x25,Any Forest);||&amp;ref(Nation/Squad.jpg,nolink,25x25,Squad);1&amp;ref(Nation/LivingLead.jpg,nolink,25x25,Leadership);10|14&amp;ref(Nation/Stealthy.jpg,nolink,25x25,Stealthy (55));&amp;ref(Nation/Forest-Survival.jpg,nolink,25x25,Forest Survival);|
|~|&gt;|&gt;|&gt;|&gt;|&gt;|BGCOLOR(#F5F5F5):多少の指揮能力も持つ斥候。巡回も得意だが山越えが苦手|
</v>
      </c>
    </row>
    <row r="708" spans="1:36" x14ac:dyDescent="0.15">
      <c r="A708" t="str">
        <f t="shared" si="24"/>
        <v>-</v>
      </c>
      <c r="B708" t="s">
        <v>2969</v>
      </c>
      <c r="C708" t="s">
        <v>9494</v>
      </c>
      <c r="D708" t="s">
        <v>9424</v>
      </c>
      <c r="E708" t="s">
        <v>9430</v>
      </c>
      <c r="F708">
        <v>70</v>
      </c>
      <c r="G708">
        <v>22</v>
      </c>
      <c r="H708">
        <v>1</v>
      </c>
      <c r="I708" t="s">
        <v>9431</v>
      </c>
      <c r="L708" t="s">
        <v>9424</v>
      </c>
      <c r="N708" t="s">
        <v>9432</v>
      </c>
      <c r="O708" s="24">
        <v>3</v>
      </c>
      <c r="P708" s="20">
        <v>80</v>
      </c>
      <c r="Q708" s="21">
        <v>0</v>
      </c>
      <c r="R708" s="30">
        <v>0</v>
      </c>
      <c r="Z708" s="34" t="s">
        <v>9433</v>
      </c>
      <c r="AJ708" s="26" t="str">
        <f t="shared" si="23"/>
        <v xml:space="preserve">|BGCOLOR(#F5F5F5):Castellan|指揮官|&amp;ref(Nation/C_Gold.jpg,nolink,25x25,Gold);70&amp;ref(Nation/C_Resource.jpg,nolink,25x25,Resource);22&amp;ref(Nation/C_Command.jpg,nolink,25x25,Commander Point);1|&amp;ref(Nation/R_Fort.jpg,nolink,25x25,Land Fortress);||&amp;ref(Nation/Squad.jpg,nolink,25x25,Squad);3&amp;ref(Nation/LivingLead.jpg,nolink,25x25,Leadership);80|12|
|~|&gt;|&gt;|&gt;|&gt;|&gt;|BGCOLOR(#F5F5F5):標準的な指揮官。優秀な指揮能力と装備を持つ|
</v>
      </c>
    </row>
    <row r="709" spans="1:36" x14ac:dyDescent="0.15">
      <c r="A709" t="str">
        <f t="shared" si="24"/>
        <v>-</v>
      </c>
      <c r="B709" t="s">
        <v>2969</v>
      </c>
      <c r="C709" t="s">
        <v>9494</v>
      </c>
      <c r="D709" t="s">
        <v>9424</v>
      </c>
      <c r="E709" t="s">
        <v>9434</v>
      </c>
      <c r="F709">
        <v>25</v>
      </c>
      <c r="G709">
        <v>1</v>
      </c>
      <c r="H709">
        <v>1</v>
      </c>
      <c r="I709" t="s">
        <v>9435</v>
      </c>
      <c r="K709" t="s">
        <v>9438</v>
      </c>
      <c r="L709" t="s">
        <v>9436</v>
      </c>
      <c r="M709" t="s">
        <v>9437</v>
      </c>
      <c r="N709" t="s">
        <v>9439</v>
      </c>
      <c r="O709" s="24">
        <v>1</v>
      </c>
      <c r="P709" s="20">
        <v>10</v>
      </c>
      <c r="Q709" s="21">
        <v>0</v>
      </c>
      <c r="R709" s="30">
        <v>0</v>
      </c>
      <c r="Z709" s="34" t="s">
        <v>9440</v>
      </c>
      <c r="AA709" s="21">
        <v>40</v>
      </c>
      <c r="AJ709" s="26" t="str">
        <f t="shared" ref="AJ709:AJ772" si="25">CONCATENATE("|BGCOLOR(#F5F5F5):",E709,"|",L709,IF(M709&lt;&gt;"","&amp;ref(Nation/Sacred.jpg,nolink,25x25,Sacred);",""),"|&amp;ref(Nation/C_Gold.jpg,nolink,25x25,Gold);",F709,"&amp;ref(Nation/C_Resource.jpg,nolink,25x25,Resource);",G709,IF(D709="兵士","&amp;ref(Nation/C_Recruitment.jpg,nolink,25x25,Recruitment Point);","&amp;ref(Nation/C_Command.jpg,nolink,25x25,Commander Point);"),H709,"|",SUBSTITUTE(SUBSTITUTE(SUBSTITUTE(SUBSTITUTE(SUBSTITUTE(SUBSTITUTE(SUBSTITUTE(SUBSTITUTE(SUBSTITUTE(SUBSTITUTE(SUBSTITUTE(SUBSTITUTE(SUBSTITUTE(SUBSTITUTE(SUBSTITUTE(SUBSTITUTE(SUBSTITUTE(SUBSTITUTE(SUBSTITUTE(SUBSTITUTE(SUBSTITUTE(SUBSTITUTE(I709,"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(Free));"),"格","&amp;ref(Nation/Promotion.jpg,nolink,25x25,Promotion);"),"|",IF(J709&lt;&gt;"","&amp;ref(Spell/P_Research.jpg,nolink,25x25,Lab Needed);",""),IF(K709&lt;&gt;"","&amp;ref(Spell/P_Holy.jpg,nolink,25x25,Temple Needed);",""),IF(D709="指揮官",CONCATENATE("|",IF(O709&lt;&gt;0,"&amp;ref(Nation/Squad.jpg,nolink,25x25,Squad);"&amp;O709,""),IF(P709&lt;&gt;0,"&amp;ref(Nation/LivingLead.jpg,nolink,25x25,Leadership);"&amp;P709,""),IF(Q709&lt;&gt;0,"&amp;ref(Nation/MagicLead.jpg,nolink,25x25,Magic Leadership);"&amp;Q709,""),IF(R709&lt;&gt;0,"&amp;ref(Nation/UndeadLead.jpg,nolink,25x25,Undead Leadership);"&amp;R709,""),IF(S709&lt;&gt;"",IF(S709&gt;0,"&amp;ref(Item/Inspirational.jpg,nolink,25x25,Inspirational (+"&amp;S709&amp;"));","&amp;ref(Item/Uninspirational.jpg,nolink,25x25,Inspirational ("&amp;S709&amp;"));"),""),IF(T709&lt;&gt;"","&amp;ref(Item/Taskmaster.jpg,nolink,25x25,Taskmaster (+"&amp;T709&amp;"));",""),IF(U709&lt;&gt;"","&amp;ref(Item/Beastmaster.jpg,nolink,25x25,Beastmaster (+"&amp;U709&amp;"));","")),CONCATENATE("|",IF(P709&lt;&gt;0,"&amp;ref(Nation/LivingLead.jpg,nolink,25x25,Living);",""),IF(Q709&lt;&gt;0,"&amp;ref(Nation/MagicLead.jpg,nolink,25x25,Magic Being);",""),IF(R709&lt;&gt;0,"&amp;ref(Nation/UndeadLead.jpg,nolink,25x25,Undead/Demon);",""),IF(V709&lt;&gt;"","&amp;ref(Nation/Slave.jpg,nolink,25x25,Slave);",""),IF(W709&lt;&gt;"","&amp;ref(Nation/Animal.jpg,nolink,25x25,Animal);",""),IF(X709&lt;&gt;"","&amp;ref(Nation/Undisciplined.jpg,nolink,25x25,Undisciplined);",""),IF(Y709&lt;&gt;"","&amp;ref(Nation/Enlarged.jpg,nolink,25x25,Size "&amp;Y709&amp;" or larger commander are needed);",""))),"|",Z709,IF(AA709&lt;&gt;"","&amp;ref(Nation/Stealthy.jpg,nolink,25x25,Stealthy ("&amp;AA709&amp;"));",""),IF(COUNTIF(AB709,"*f*"),"&amp;ref(Nation/Flying.jpg,nolink,25x25,Flying);",""),IF(COUNTIF(AB709,"*l*"),"&amp;ref(Nation/Floating.jpg,nolink,25x25,Floating);",""),IF(AC709="s","&amp;ref(Nation/Storm-Immunity.jpg,nolink,25x25,Storm Immunity);",""),IF(AD709="p","&amp;ref(Nation/Poor-Amphibian.jpg,nolink,25x25,Poor Amphibian);",""),IF(AD709="f","&amp;ref(Nation/Amphibian.jpg,nolink,25x25,Amphibian);",""),IF(AD709="a","&amp;ref(Nation/Aquatic.jpg,nolink,25x25,Aquatic);",""),IF(COUNTIF(AE709,"*f*"),"&amp;ref(Nation/Forest-Survival.jpg,nolink,25x25,Forest Survival);",""),IF(COUNTIF(AE709,"*m*"),"&amp;ref(Nation/Mountain-Survival.jpg,nolink,25x25,Mountain Survival);",""),IF(COUNTIF(AE709,"*s*"),"&amp;ref(Nation/Swamp-Survival.jpg,nolink,25x25,Swamp Survival);",""),IF(COUNTIF(AE709,"*w*"),"&amp;ref(Nation/Wasteland-Survival.jpg,nolink,25x25,Wasteland Survival);",""),IF(AF709="s","&amp;ref(Nation/Snow-Move.jpg,nolink,25x25,Snow Move);",""),IF(AG709="s","&amp;ref(Nation/Swimming.jpg,nolink,25x25,Swimming);",""),IF(AH709&lt;&gt;"","&amp;ref(Nation/Sailing.jpg,nolink,25x25,Sailing (size points "&amp;MID(AH709,2,3)&amp;", max size "&amp;LEFT(AH709,1)&amp;"));",""),IF(AI709&lt;&gt;"","&amp;ref(Nation/Gift-of-Water-Breathing.jpg,nolink,25x25,Gift of Water Breathing ("&amp;AI709&amp;" size points));",""),"|",CHAR(10),IF(D709="指揮官","|~|&gt;|&gt;|&gt;|&gt;|&gt;|BGCOLOR(#F5F5F5):","|~|&gt;|&gt;|&gt;|&gt;|&gt;|BGCOLOR(#F5F5F5):"),N709,"|",CHAR(10))</f>
        <v xml:space="preserve">|BGCOLOR(#F5F5F5):Monk|聖職者&amp;ref(Nation/Sacred.jpg,nolink,25x25,Sacred);|&amp;ref(Nation/C_Gold.jpg,nolink,25x25,Gold);25&amp;ref(Nation/C_Resource.jpg,nolink,25x25,Resource);1&amp;ref(Nation/C_Command.jpg,nolink,25x25,Commander Point);1|&amp;ref(Nation/R_Fort.jpg,nolink,25x25,Land Fortress);&amp;ref(Nation/R_Foreign.jpg,nolink,25x25,Non-Fort Land);|&amp;ref(Spell/P_Holy.jpg,nolink,25x25,Temple Needed);|&amp;ref(Nation/Squad.jpg,nolink,25x25,Squad);1&amp;ref(Nation/LivingLead.jpg,nolink,25x25,Leadership);10|16&amp;ref(Nation/Stealthy.jpg,nolink,25x25,Stealthy (40));|
|~|&gt;|&gt;|&gt;|&gt;|&gt;|BGCOLOR(#F5F5F5):レベル1の聖職者。各州で一定数まで研究に従事できる|
</v>
      </c>
    </row>
    <row r="710" spans="1:36" x14ac:dyDescent="0.15">
      <c r="A710" t="str">
        <f t="shared" si="24"/>
        <v>-</v>
      </c>
      <c r="B710" t="s">
        <v>2969</v>
      </c>
      <c r="C710" t="s">
        <v>9494</v>
      </c>
      <c r="D710" t="s">
        <v>9424</v>
      </c>
      <c r="E710" t="s">
        <v>9441</v>
      </c>
      <c r="F710">
        <v>75</v>
      </c>
      <c r="G710">
        <v>5</v>
      </c>
      <c r="H710">
        <v>2</v>
      </c>
      <c r="I710" t="s">
        <v>9431</v>
      </c>
      <c r="J710" t="s">
        <v>9438</v>
      </c>
      <c r="L710" t="s">
        <v>9443</v>
      </c>
      <c r="N710" t="s">
        <v>9444</v>
      </c>
      <c r="O710" s="24">
        <v>1</v>
      </c>
      <c r="P710" s="20">
        <v>10</v>
      </c>
      <c r="Q710" s="20">
        <v>5</v>
      </c>
      <c r="R710" s="30">
        <v>0</v>
      </c>
      <c r="Z710" s="34" t="s">
        <v>9440</v>
      </c>
      <c r="AA710" s="21">
        <v>50</v>
      </c>
      <c r="AE710" s="20" t="s">
        <v>9429</v>
      </c>
      <c r="AJ710" s="26" t="str">
        <f t="shared" si="25"/>
        <v xml:space="preserve">|BGCOLOR(#F5F5F5):Bard|密偵|&amp;ref(Nation/C_Gold.jpg,nolink,25x25,Gold);75&amp;ref(Nation/C_Resource.jpg,nolink,25x25,Resource);5&amp;ref(Nation/C_Command.jpg,nolink,25x25,Commander Point);2|&amp;ref(Nation/R_Fort.jpg,nolink,25x25,Land Fortress);|&amp;ref(Spell/P_Research.jpg,nolink,25x25,Lab Needed);|&amp;ref(Nation/Squad.jpg,nolink,25x25,Squad);1&amp;ref(Nation/LivingLead.jpg,nolink,25x25,Leadership);10&amp;ref(Nation/MagicLead.jpg,nolink,25x25,Magic Leadership);5|16&amp;ref(Nation/Stealthy.jpg,nolink,25x25,Stealthy (50));&amp;ref(Nation/Forest-Survival.jpg,nolink,25x25,Forest Survival);|
|~|&gt;|&gt;|&gt;|&gt;|&gt;|BGCOLOR(#F5F5F5):緑魔法を持つ密偵。首都潜入時は魔法関連情報も明かせる|
</v>
      </c>
    </row>
    <row r="711" spans="1:36" x14ac:dyDescent="0.15">
      <c r="A711" t="str">
        <f t="shared" si="24"/>
        <v>-</v>
      </c>
      <c r="B711" t="s">
        <v>2969</v>
      </c>
      <c r="C711" t="s">
        <v>9494</v>
      </c>
      <c r="D711" t="s">
        <v>9424</v>
      </c>
      <c r="E711" t="s">
        <v>9445</v>
      </c>
      <c r="F711">
        <v>85</v>
      </c>
      <c r="G711">
        <v>1</v>
      </c>
      <c r="H711">
        <v>2</v>
      </c>
      <c r="I711" t="s">
        <v>9431</v>
      </c>
      <c r="J711" t="s">
        <v>9438</v>
      </c>
      <c r="K711" t="s">
        <v>9438</v>
      </c>
      <c r="L711" t="s">
        <v>9442</v>
      </c>
      <c r="M711" t="s">
        <v>9437</v>
      </c>
      <c r="N711" t="s">
        <v>9446</v>
      </c>
      <c r="O711" s="24">
        <v>1</v>
      </c>
      <c r="P711" s="20">
        <v>10</v>
      </c>
      <c r="Q711" s="20">
        <v>10</v>
      </c>
      <c r="R711" s="30">
        <v>0</v>
      </c>
      <c r="Z711" s="34" t="s">
        <v>9440</v>
      </c>
      <c r="AE711" s="20" t="s">
        <v>9429</v>
      </c>
      <c r="AJ711" s="26" t="str">
        <f t="shared" si="25"/>
        <v xml:space="preserve">|BGCOLOR(#F5F5F5):Daughter of Avalon|魔術師&amp;ref(Nation/Sacred.jpg,nolink,25x25,Sacred);|&amp;ref(Nation/C_Gold.jpg,nolink,25x25,Gold);85&amp;ref(Nation/C_Resource.jpg,nolink,25x25,Resource);1&amp;ref(Nation/C_Command.jpg,nolink,25x25,Commander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Leadership);10|16&amp;ref(Nation/Forest-Survival.jpg,nolink,25x25,Forest Survival);|
|~|&gt;|&gt;|&gt;|&gt;|&gt;|BGCOLOR(#F5F5F5):緑の魔法技能を持つ。呪歌を用いるため詠唱が長いが疲労が小さい|
</v>
      </c>
    </row>
    <row r="712" spans="1:36" x14ac:dyDescent="0.15">
      <c r="A712" t="str">
        <f t="shared" si="24"/>
        <v>-</v>
      </c>
      <c r="B712" t="s">
        <v>2969</v>
      </c>
      <c r="C712" t="s">
        <v>9494</v>
      </c>
      <c r="D712" t="s">
        <v>9424</v>
      </c>
      <c r="E712" t="s">
        <v>9447</v>
      </c>
      <c r="F712">
        <v>195</v>
      </c>
      <c r="G712">
        <v>1</v>
      </c>
      <c r="H712">
        <v>2</v>
      </c>
      <c r="I712" t="s">
        <v>9431</v>
      </c>
      <c r="J712" t="s">
        <v>9438</v>
      </c>
      <c r="K712" t="s">
        <v>9448</v>
      </c>
      <c r="L712" t="s">
        <v>9436</v>
      </c>
      <c r="M712" t="s">
        <v>9437</v>
      </c>
      <c r="N712" t="s">
        <v>9449</v>
      </c>
      <c r="O712" s="24">
        <v>2</v>
      </c>
      <c r="P712" s="20">
        <v>40</v>
      </c>
      <c r="Q712" s="20" t="s">
        <v>9450</v>
      </c>
      <c r="R712" s="30">
        <v>0</v>
      </c>
      <c r="Z712" s="34" t="s">
        <v>9440</v>
      </c>
      <c r="AA712" s="20">
        <v>40</v>
      </c>
      <c r="AE712" s="20" t="s">
        <v>9429</v>
      </c>
      <c r="AJ712" s="26" t="str">
        <f t="shared" si="25"/>
        <v xml:space="preserve">|BGCOLOR(#F5F5F5):Mother of Avalon|聖職者&amp;ref(Nation/Sacred.jpg,nolink,25x25,Sacred);|&amp;ref(Nation/C_Gold.jpg,nolink,25x25,Gold);195&amp;ref(Nation/C_Resource.jpg,nolink,25x25,Resource);1&amp;ref(Nation/C_Command.jpg,nolink,25x25,Commander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Leadership);15+|16&amp;ref(Nation/Stealthy.jpg,nolink,25x25,Stealthy (40));&amp;ref(Nation/Forest-Survival.jpg,nolink,25x25,Forest Survival);|
|~|&gt;|&gt;|&gt;|&gt;|&gt;|BGCOLOR(#F5F5F5):レベル1の聖職者。緑などの魔法技能も持つ|
</v>
      </c>
    </row>
    <row r="713" spans="1:36" x14ac:dyDescent="0.15">
      <c r="A713" t="str">
        <f t="shared" si="24"/>
        <v>-</v>
      </c>
      <c r="B713" t="s">
        <v>2969</v>
      </c>
      <c r="C713" t="s">
        <v>9494</v>
      </c>
      <c r="D713" t="s">
        <v>9424</v>
      </c>
      <c r="E713" t="s">
        <v>9451</v>
      </c>
      <c r="F713">
        <v>160</v>
      </c>
      <c r="G713">
        <v>29</v>
      </c>
      <c r="H713">
        <v>1</v>
      </c>
      <c r="I713" t="s">
        <v>9452</v>
      </c>
      <c r="K713" t="s">
        <v>9448</v>
      </c>
      <c r="L713" t="s">
        <v>9424</v>
      </c>
      <c r="M713" t="s">
        <v>9437</v>
      </c>
      <c r="N713" t="s">
        <v>9453</v>
      </c>
      <c r="O713" s="24">
        <v>3</v>
      </c>
      <c r="P713" s="20">
        <v>80</v>
      </c>
      <c r="Q713" s="20">
        <v>0</v>
      </c>
      <c r="R713" s="30">
        <v>0</v>
      </c>
      <c r="Z713" s="34" t="s">
        <v>9428</v>
      </c>
      <c r="AA713" s="20">
        <v>40</v>
      </c>
      <c r="AE713" s="20" t="s">
        <v>9429</v>
      </c>
      <c r="AJ713" s="26" t="str">
        <f t="shared" si="25"/>
        <v xml:space="preserve">|BGCOLOR(#F5F5F5):Lord Warden|指揮官&amp;ref(Nation/Sacred.jpg,nolink,25x25,Sacred);|&amp;ref(Nation/C_Gold.jpg,nolink,25x25,Gold);160&amp;ref(Nation/C_Resource.jpg,nolink,25x25,Resource);29&amp;ref(Nation/C_Command.jpg,nolink,25x25,Commander Point);1|&amp;ref(Nation/R_Capital.jpg,nolink,25x25,National Capital);|&amp;ref(Spell/P_Holy.jpg,nolink,25x25,Temple Needed);|&amp;ref(Nation/Squad.jpg,nolink,25x25,Squad);3&amp;ref(Nation/LivingLead.jpg,nolink,25x25,Leadership);80|14&amp;ref(Nation/Stealthy.jpg,nolink,25x25,Stealthy (40));&amp;ref(Nation/Forest-Survival.jpg,nolink,25x25,Forest Survival);|
|~|&gt;|&gt;|&gt;|&gt;|&gt;|BGCOLOR(#F5F5F5):神聖な指揮官。隠密部隊の指揮に向き戦闘力も高め|
</v>
      </c>
    </row>
    <row r="714" spans="1:36" x14ac:dyDescent="0.15">
      <c r="A714" t="str">
        <f t="shared" si="24"/>
        <v>-</v>
      </c>
      <c r="B714" t="s">
        <v>2969</v>
      </c>
      <c r="C714" t="s">
        <v>9494</v>
      </c>
      <c r="D714" t="s">
        <v>9424</v>
      </c>
      <c r="E714" t="s">
        <v>9454</v>
      </c>
      <c r="F714">
        <v>120</v>
      </c>
      <c r="G714">
        <v>56</v>
      </c>
      <c r="H714">
        <v>1</v>
      </c>
      <c r="I714" t="s">
        <v>9452</v>
      </c>
      <c r="L714" t="s">
        <v>9424</v>
      </c>
      <c r="N714" t="s">
        <v>9455</v>
      </c>
      <c r="O714" s="24">
        <v>3</v>
      </c>
      <c r="P714" s="20">
        <v>80</v>
      </c>
      <c r="Q714" s="20">
        <v>0</v>
      </c>
      <c r="R714" s="30">
        <v>0</v>
      </c>
      <c r="Z714" s="34" t="s">
        <v>9456</v>
      </c>
      <c r="AE714" s="20" t="s">
        <v>9429</v>
      </c>
      <c r="AJ714" s="26" t="str">
        <f t="shared" si="25"/>
        <v xml:space="preserve">|BGCOLOR(#F5F5F5):Knight Commander of Avalon|指揮官|&amp;ref(Nation/C_Gold.jpg,nolink,25x25,Gold);120&amp;ref(Nation/C_Resource.jpg,nolink,25x25,Resource);56&amp;ref(Nation/C_Command.jpg,nolink,25x25,Commander Point);1|&amp;ref(Nation/R_Capital.jpg,nolink,25x25,National Capital);||&amp;ref(Nation/Squad.jpg,nolink,25x25,Squad);3&amp;ref(Nation/LivingLead.jpg,nolink,25x25,Leadership);80|22&amp;ref(Nation/Forest-Survival.jpg,nolink,25x25,Forest Survival);|
|~|&gt;|&gt;|&gt;|&gt;|&gt;|BGCOLOR(#F5F5F5):騎乗指揮官。一角獣騎士団の速度を最大限に活かせる|
</v>
      </c>
    </row>
    <row r="715" spans="1:36" x14ac:dyDescent="0.15">
      <c r="A715" t="str">
        <f t="shared" si="24"/>
        <v>-</v>
      </c>
      <c r="B715" t="s">
        <v>2969</v>
      </c>
      <c r="C715" t="s">
        <v>9494</v>
      </c>
      <c r="D715" t="s">
        <v>9424</v>
      </c>
      <c r="E715" t="s">
        <v>9457</v>
      </c>
      <c r="F715">
        <v>335</v>
      </c>
      <c r="G715">
        <v>1</v>
      </c>
      <c r="H715">
        <v>4</v>
      </c>
      <c r="I715" t="s">
        <v>9452</v>
      </c>
      <c r="J715" t="s">
        <v>9438</v>
      </c>
      <c r="K715" t="s">
        <v>9458</v>
      </c>
      <c r="L715" t="s">
        <v>9436</v>
      </c>
      <c r="M715" t="s">
        <v>9437</v>
      </c>
      <c r="N715" t="s">
        <v>9459</v>
      </c>
      <c r="O715" s="24">
        <v>1</v>
      </c>
      <c r="P715" s="20">
        <v>10</v>
      </c>
      <c r="Q715" s="20" t="s">
        <v>9460</v>
      </c>
      <c r="R715" s="30">
        <v>0</v>
      </c>
      <c r="Z715" s="34" t="s">
        <v>9428</v>
      </c>
      <c r="AE715" s="20" t="s">
        <v>9429</v>
      </c>
      <c r="AJ715" s="26" t="str">
        <f t="shared" si="25"/>
        <v xml:space="preserve">|BGCOLOR(#F5F5F5):Crone of Avalon|聖職者&amp;ref(Nation/Sacred.jpg,nolink,25x25,Sacred);|&amp;ref(Nation/C_Gold.jpg,nolink,25x25,Gold);335&amp;ref(Nation/C_Resource.jpg,nolink,25x25,Resource);1&amp;ref(Nation/C_Command.jpg,nolink,25x25,Commander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Leadership);30+|14&amp;ref(Nation/Forest-Survival.jpg,nolink,25x25,Forest Survival);|
|~|&gt;|&gt;|&gt;|&gt;|&gt;|BGCOLOR(#F5F5F5):レベル1の聖職者。緑や風などの魔法技能も持つ|
</v>
      </c>
    </row>
    <row r="716" spans="1:36" x14ac:dyDescent="0.15">
      <c r="A716" t="str">
        <f t="shared" si="24"/>
        <v>MA Man 指揮官 E</v>
      </c>
      <c r="B716" t="s">
        <v>2969</v>
      </c>
      <c r="C716" t="s">
        <v>9494</v>
      </c>
      <c r="D716" t="s">
        <v>9424</v>
      </c>
      <c r="E716" t="s">
        <v>9461</v>
      </c>
      <c r="F716">
        <v>90</v>
      </c>
      <c r="G716">
        <v>7</v>
      </c>
      <c r="H716">
        <v>2</v>
      </c>
      <c r="I716" t="s">
        <v>9462</v>
      </c>
      <c r="J716" t="s">
        <v>9438</v>
      </c>
      <c r="L716" t="s">
        <v>9442</v>
      </c>
      <c r="N716" t="s">
        <v>9463</v>
      </c>
      <c r="O716" s="24">
        <v>1</v>
      </c>
      <c r="P716" s="20" t="s">
        <v>9464</v>
      </c>
      <c r="Q716" s="20">
        <v>10</v>
      </c>
      <c r="R716" s="30">
        <v>0</v>
      </c>
      <c r="Z716" s="34" t="s">
        <v>9428</v>
      </c>
      <c r="AJ716" s="26" t="str">
        <f t="shared" si="25"/>
        <v xml:space="preserve">|BGCOLOR(#F5F5F5):Logrian Wise Man|魔術師|&amp;ref(Nation/C_Gold.jpg,nolink,25x25,Gold);90&amp;ref(Nation/C_Resource.jpg,nolink,25x25,Resource);7&amp;ref(Nation/C_Command.jpg,nolink,25x25,Commander Point);2|&amp;ref(Nation/R_Foreign.jpg,nolink,25x25,Non-Fort Land);|&amp;ref(Spell/P_Research.jpg,nolink,25x25,Lab Needed);|&amp;ref(Nation/Squad.jpg,nolink,25x25,Squad);1&amp;ref(Nation/LivingLead.jpg,nolink,25x25,Leadership);10+&amp;ref(Nation/MagicLead.jpg,nolink,25x25,Magic Leadership);10|14|
|~|&gt;|&gt;|&gt;|&gt;|&gt;|BGCOLOR(#F5F5F5):地の魔法技能を持つ。得意分野が他とはやや異なる|
</v>
      </c>
    </row>
    <row r="717" spans="1:36" x14ac:dyDescent="0.15">
      <c r="A717" t="str">
        <f t="shared" si="24"/>
        <v>MA Man 兵士 S</v>
      </c>
      <c r="B717" t="s">
        <v>2969</v>
      </c>
      <c r="C717" t="s">
        <v>9494</v>
      </c>
      <c r="D717" t="s">
        <v>9465</v>
      </c>
      <c r="E717" t="s">
        <v>9466</v>
      </c>
      <c r="F717">
        <v>9</v>
      </c>
      <c r="G717">
        <v>8</v>
      </c>
      <c r="H717">
        <v>6</v>
      </c>
      <c r="I717" t="s">
        <v>9435</v>
      </c>
      <c r="L717" t="s">
        <v>9467</v>
      </c>
      <c r="N717" t="s">
        <v>9468</v>
      </c>
      <c r="P717" s="20">
        <v>1</v>
      </c>
      <c r="Z717" s="34" t="s">
        <v>9428</v>
      </c>
      <c r="AJ717" s="26" t="str">
        <f t="shared" si="25"/>
        <v xml:space="preserve">|BGCOLOR(#F5F5F5):Logrian Slinger|射手|&amp;ref(Nation/C_Gold.jpg,nolink,25x25,Gold);9&amp;ref(Nation/C_Resource.jpg,nolink,25x25,Resource);8&amp;ref(Nation/C_Recruitment.jpg,nolink,25x25,Recruitment Point);6|&amp;ref(Nation/R_Fort.jpg,nolink,25x25,Land Fortress);&amp;ref(Nation/R_Foreign.jpg,nolink,25x25,Non-Fort Land);||&amp;ref(Nation/LivingLead.jpg,nolink,25x25,Living);|14|
|~|&gt;|&gt;|&gt;|&gt;|&gt;|BGCOLOR(#F5F5F5):投石器を使う射撃部隊。やや丈夫で白兵戦も対応できなくはない|
</v>
      </c>
    </row>
    <row r="718" spans="1:36" x14ac:dyDescent="0.15">
      <c r="A718" t="str">
        <f t="shared" si="24"/>
        <v>-</v>
      </c>
      <c r="B718" t="s">
        <v>2969</v>
      </c>
      <c r="C718" t="s">
        <v>9494</v>
      </c>
      <c r="D718" t="s">
        <v>9465</v>
      </c>
      <c r="E718" t="s">
        <v>9469</v>
      </c>
      <c r="F718">
        <v>12</v>
      </c>
      <c r="G718">
        <v>7</v>
      </c>
      <c r="H718">
        <v>14</v>
      </c>
      <c r="I718" t="s">
        <v>9425</v>
      </c>
      <c r="L718" t="s">
        <v>9467</v>
      </c>
      <c r="N718" t="s">
        <v>9470</v>
      </c>
      <c r="P718" s="20">
        <v>1</v>
      </c>
      <c r="Z718" s="34" t="s">
        <v>9433</v>
      </c>
      <c r="AA718" s="21">
        <v>55</v>
      </c>
      <c r="AE718" s="20" t="s">
        <v>9429</v>
      </c>
      <c r="AJ718" s="26" t="str">
        <f t="shared" si="25"/>
        <v xml:space="preserve">|BGCOLOR(#F5F5F5):Forester|射手|&amp;ref(Nation/C_Gold.jpg,nolink,25x25,Gold);12&amp;ref(Nation/C_Resource.jpg,nolink,25x25,Resource);7&amp;ref(Nation/C_Recruitment.jpg,nolink,25x25,Recruitment Point);14|&amp;ref(Nation/R_Fort.jpg,nolink,25x25,Land Fortress);&amp;ref(Nation/R_Forest.jpg,nolink,25x25,Any Forest);||&amp;ref(Nation/LivingLead.jpg,nolink,25x25,Living);|12&amp;ref(Nation/Stealthy.jpg,nolink,25x25,Stealthy (55));&amp;ref(Nation/Forest-Survival.jpg,nolink,25x25,Forest Survival);|
|~|&gt;|&gt;|&gt;|&gt;|&gt;|BGCOLOR(#F5F5F5):斧と短剣を持ち短弓も使う多芸な軽装兵。巡回も得意とする|
</v>
      </c>
    </row>
    <row r="719" spans="1:36" x14ac:dyDescent="0.15">
      <c r="A719" t="str">
        <f t="shared" si="24"/>
        <v>-</v>
      </c>
      <c r="B719" t="s">
        <v>2969</v>
      </c>
      <c r="C719" t="s">
        <v>9494</v>
      </c>
      <c r="D719" t="s">
        <v>9465</v>
      </c>
      <c r="E719" t="s">
        <v>9471</v>
      </c>
      <c r="F719">
        <v>10</v>
      </c>
      <c r="G719">
        <v>9</v>
      </c>
      <c r="H719">
        <v>9</v>
      </c>
      <c r="I719" t="s">
        <v>9431</v>
      </c>
      <c r="L719" t="s">
        <v>9472</v>
      </c>
      <c r="N719" t="s">
        <v>9473</v>
      </c>
      <c r="P719" s="20">
        <v>1</v>
      </c>
      <c r="Z719" s="34" t="s">
        <v>9428</v>
      </c>
      <c r="AJ719" s="26" t="str">
        <f t="shared" si="25"/>
        <v xml:space="preserve">|BGCOLOR(#F5F5F5):Spearman|歩兵|&amp;ref(Nation/C_Gold.jpg,nolink,25x25,Gold);10&amp;ref(Nation/C_Resource.jpg,nolink,25x25,Resource);9&amp;ref(Nation/C_Recruitment.jpg,nolink,25x25,Recruitment Point);9|&amp;ref(Nation/R_Fort.jpg,nolink,25x25,Land Fortress);||&amp;ref(Nation/LivingLead.jpg,nolink,25x25,Living);|14|
|~|&gt;|&gt;|&gt;|&gt;|&gt;|BGCOLOR(#F5F5F5):槍と盾を持つ軽歩兵。とりあえず数を並べるのに向く|
</v>
      </c>
    </row>
    <row r="720" spans="1:36" x14ac:dyDescent="0.15">
      <c r="A720" t="str">
        <f t="shared" si="24"/>
        <v>-</v>
      </c>
      <c r="B720" t="s">
        <v>2969</v>
      </c>
      <c r="C720" t="s">
        <v>9494</v>
      </c>
      <c r="D720" t="s">
        <v>9465</v>
      </c>
      <c r="E720" t="s">
        <v>9474</v>
      </c>
      <c r="F720">
        <v>10</v>
      </c>
      <c r="G720">
        <v>13</v>
      </c>
      <c r="H720">
        <v>9</v>
      </c>
      <c r="I720" t="s">
        <v>9431</v>
      </c>
      <c r="L720" t="s">
        <v>9472</v>
      </c>
      <c r="N720" t="s">
        <v>9475</v>
      </c>
      <c r="P720" s="20">
        <v>1</v>
      </c>
      <c r="Z720" s="34" t="s">
        <v>9433</v>
      </c>
      <c r="AJ720" s="26" t="str">
        <f t="shared" si="25"/>
        <v xml:space="preserve">|BGCOLOR(#F5F5F5):Longspear|歩兵|&amp;ref(Nation/C_Gold.jpg,nolink,25x25,Gold);10&amp;ref(Nation/C_Resource.jpg,nolink,25x25,Resource);13&amp;ref(Nation/C_Recruitment.jpg,nolink,25x25,Recruitment Point);9|&amp;ref(Nation/R_Fort.jpg,nolink,25x25,Land Fortress);||&amp;ref(Nation/LivingLead.jpg,nolink,25x25,Living);|12|
|~|&gt;|&gt;|&gt;|&gt;|&gt;|BGCOLOR(#F5F5F5):長槍と盾を持つ歩兵。槍兵相手でも迎撃できる|
</v>
      </c>
    </row>
    <row r="721" spans="1:36" x14ac:dyDescent="0.15">
      <c r="A721" t="str">
        <f t="shared" si="24"/>
        <v>-</v>
      </c>
      <c r="B721" t="s">
        <v>2969</v>
      </c>
      <c r="C721" t="s">
        <v>9494</v>
      </c>
      <c r="D721" t="s">
        <v>9465</v>
      </c>
      <c r="E721" t="s">
        <v>9476</v>
      </c>
      <c r="F721">
        <v>12</v>
      </c>
      <c r="G721">
        <v>15</v>
      </c>
      <c r="H721">
        <v>9</v>
      </c>
      <c r="I721" t="s">
        <v>9435</v>
      </c>
      <c r="L721" t="s">
        <v>9472</v>
      </c>
      <c r="N721" t="s">
        <v>9477</v>
      </c>
      <c r="P721" s="20">
        <v>1</v>
      </c>
      <c r="Z721" s="34" t="s">
        <v>9478</v>
      </c>
      <c r="AJ721" s="26" t="str">
        <f t="shared" si="25"/>
        <v xml:space="preserve">|BGCOLOR(#F5F5F5):Logrian Warrior|歩兵|&amp;ref(Nation/C_Gold.jpg,nolink,25x25,Gold);12&amp;ref(Nation/C_Resource.jpg,nolink,25x25,Resource);15&amp;ref(Nation/C_Recruitment.jpg,nolink,25x25,Recruitment Point);9|&amp;ref(Nation/R_Fort.jpg,nolink,25x25,Land Fortress);&amp;ref(Nation/R_Foreign.jpg,nolink,25x25,Non-Fort Land);||&amp;ref(Nation/LivingLead.jpg,nolink,25x25,Living);|10|
|~|&gt;|&gt;|&gt;|&gt;|&gt;|BGCOLOR(#F5F5F5):斧、投槍、盾を持つ歩兵。力が強く攻撃力は侮れない|
</v>
      </c>
    </row>
    <row r="722" spans="1:36" x14ac:dyDescent="0.15">
      <c r="A722" t="str">
        <f t="shared" si="24"/>
        <v>-</v>
      </c>
      <c r="B722" t="s">
        <v>2969</v>
      </c>
      <c r="C722" t="s">
        <v>9494</v>
      </c>
      <c r="D722" t="s">
        <v>9465</v>
      </c>
      <c r="E722" t="s">
        <v>9479</v>
      </c>
      <c r="F722">
        <v>10</v>
      </c>
      <c r="G722">
        <v>7</v>
      </c>
      <c r="H722">
        <v>13</v>
      </c>
      <c r="I722" t="s">
        <v>9431</v>
      </c>
      <c r="L722" t="s">
        <v>9467</v>
      </c>
      <c r="N722" t="s">
        <v>9480</v>
      </c>
      <c r="P722" s="20">
        <v>1</v>
      </c>
      <c r="Z722" s="34" t="s">
        <v>9428</v>
      </c>
      <c r="AJ722" s="26" t="str">
        <f t="shared" si="25"/>
        <v xml:space="preserve">|BGCOLOR(#F5F5F5):Longbowman|射手|&amp;ref(Nation/C_Gold.jpg,nolink,25x25,Gold);10&amp;ref(Nation/C_Resource.jpg,nolink,25x25,Resource);7&amp;ref(Nation/C_Recruitment.jpg,nolink,25x25,Recruitment Point);13|&amp;ref(Nation/R_Fort.jpg,nolink,25x25,Land Fortress);||&amp;ref(Nation/LivingLead.jpg,nolink,25x25,Living);|14|
|~|&gt;|&gt;|&gt;|&gt;|&gt;|BGCOLOR(#F5F5F5):長弓を使う腕の良い弓兵。高威力、長射程、高精度|
</v>
      </c>
    </row>
    <row r="723" spans="1:36" x14ac:dyDescent="0.15">
      <c r="A723" t="str">
        <f t="shared" si="24"/>
        <v>-</v>
      </c>
      <c r="B723" t="s">
        <v>2969</v>
      </c>
      <c r="C723" t="s">
        <v>9494</v>
      </c>
      <c r="D723" t="s">
        <v>9465</v>
      </c>
      <c r="E723" t="s">
        <v>9481</v>
      </c>
      <c r="F723">
        <v>12</v>
      </c>
      <c r="G723">
        <v>18</v>
      </c>
      <c r="H723">
        <v>14</v>
      </c>
      <c r="I723" t="s">
        <v>9431</v>
      </c>
      <c r="L723" t="s">
        <v>9472</v>
      </c>
      <c r="N723" t="s">
        <v>9482</v>
      </c>
      <c r="P723" s="20">
        <v>1</v>
      </c>
      <c r="Z723" s="34" t="s">
        <v>9433</v>
      </c>
      <c r="AJ723" s="26" t="str">
        <f t="shared" si="25"/>
        <v xml:space="preserve">|BGCOLOR(#F5F5F5):Tower Guard|歩兵|&amp;ref(Nation/C_Gold.jpg,nolink,25x25,Gold);12&amp;ref(Nation/C_Resource.jpg,nolink,25x25,Resource);18&amp;ref(Nation/C_Recruitment.jpg,nolink,25x25,Recruitment Point);14|&amp;ref(Nation/R_Fort.jpg,nolink,25x25,Land Fortress);||&amp;ref(Nation/LivingLead.jpg,nolink,25x25,Living);|12|
|~|&gt;|&gt;|&gt;|&gt;|&gt;|BGCOLOR(#F5F5F5):長剣と盾を持つ歩兵。要塞の防衛を得意とする|
</v>
      </c>
    </row>
    <row r="724" spans="1:36" x14ac:dyDescent="0.15">
      <c r="A724" t="str">
        <f t="shared" si="24"/>
        <v>-</v>
      </c>
      <c r="B724" t="s">
        <v>2969</v>
      </c>
      <c r="C724" t="s">
        <v>9494</v>
      </c>
      <c r="D724" t="s">
        <v>9465</v>
      </c>
      <c r="E724" t="s">
        <v>9483</v>
      </c>
      <c r="F724">
        <v>25</v>
      </c>
      <c r="G724">
        <v>19</v>
      </c>
      <c r="H724">
        <v>26</v>
      </c>
      <c r="I724" t="s">
        <v>9435</v>
      </c>
      <c r="L724" t="s">
        <v>9484</v>
      </c>
      <c r="N724" t="s">
        <v>9485</v>
      </c>
      <c r="P724" s="20">
        <v>1</v>
      </c>
      <c r="Z724" s="34" t="s">
        <v>9440</v>
      </c>
      <c r="AJ724" s="26" t="str">
        <f t="shared" si="25"/>
        <v xml:space="preserve">|BGCOLOR(#F5F5F5):Logrian Cavalry|騎兵|&amp;ref(Nation/C_Gold.jpg,nolink,25x25,Gold);25&amp;ref(Nation/C_Resource.jpg,nolink,25x25,Resource);19&amp;ref(Nation/C_Recruitment.jpg,nolink,25x25,Recruitment Point);26|&amp;ref(Nation/R_Fort.jpg,nolink,25x25,Land Fortress);&amp;ref(Nation/R_Foreign.jpg,nolink,25x25,Non-Fort Land);||&amp;ref(Nation/LivingLead.jpg,nolink,25x25,Living);|16|
|~|&gt;|&gt;|&gt;|&gt;|&gt;|BGCOLOR(#F5F5F5):軽突撃槍、投槍、盾を持つ騎兵。軽騎兵寄りだが戦闘力は十分|
</v>
      </c>
    </row>
    <row r="725" spans="1:36" x14ac:dyDescent="0.15">
      <c r="A725" t="str">
        <f t="shared" si="24"/>
        <v>-</v>
      </c>
      <c r="B725" t="s">
        <v>2969</v>
      </c>
      <c r="C725" t="s">
        <v>9494</v>
      </c>
      <c r="D725" t="s">
        <v>9465</v>
      </c>
      <c r="E725" t="s">
        <v>9486</v>
      </c>
      <c r="F725">
        <v>40</v>
      </c>
      <c r="G725">
        <v>51</v>
      </c>
      <c r="H725">
        <v>46</v>
      </c>
      <c r="I725" t="s">
        <v>9431</v>
      </c>
      <c r="L725" t="s">
        <v>9484</v>
      </c>
      <c r="N725" t="s">
        <v>9487</v>
      </c>
      <c r="P725" s="20">
        <v>1</v>
      </c>
      <c r="Z725" s="34" t="s">
        <v>9428</v>
      </c>
      <c r="AJ725" s="26" t="str">
        <f t="shared" si="25"/>
        <v xml:space="preserve">|BGCOLOR(#F5F5F5):Knight of Man|騎兵|&amp;ref(Nation/C_Gold.jpg,nolink,25x25,Gold);40&amp;ref(Nation/C_Resource.jpg,nolink,25x25,Resource);51&amp;ref(Nation/C_Recruitment.jpg,nolink,25x25,Recruitment Point);46|&amp;ref(Nation/R_Fort.jpg,nolink,25x25,Land Fortress);||&amp;ref(Nation/LivingLead.jpg,nolink,25x25,Living);|14|
|~|&gt;|&gt;|&gt;|&gt;|&gt;|BGCOLOR(#F5F5F5):突撃槍、長剣、騎盾を持つ重騎兵。単なる殴り合いでは非常に強力|
</v>
      </c>
    </row>
    <row r="726" spans="1:36" x14ac:dyDescent="0.15">
      <c r="A726" t="str">
        <f t="shared" si="24"/>
        <v>-</v>
      </c>
      <c r="B726" t="s">
        <v>2969</v>
      </c>
      <c r="C726" t="s">
        <v>9494</v>
      </c>
      <c r="D726" t="s">
        <v>9465</v>
      </c>
      <c r="E726" t="s">
        <v>9488</v>
      </c>
      <c r="F726">
        <v>26</v>
      </c>
      <c r="G726">
        <v>28</v>
      </c>
      <c r="H726">
        <v>31</v>
      </c>
      <c r="I726" t="s">
        <v>9452</v>
      </c>
      <c r="K726" t="s">
        <v>9438</v>
      </c>
      <c r="L726" t="s">
        <v>9472</v>
      </c>
      <c r="M726" t="s">
        <v>9437</v>
      </c>
      <c r="N726" t="s">
        <v>9489</v>
      </c>
      <c r="P726" s="20">
        <v>1</v>
      </c>
      <c r="Z726" s="34" t="s">
        <v>9433</v>
      </c>
      <c r="AA726" s="21">
        <v>40</v>
      </c>
      <c r="AE726" s="21" t="s">
        <v>9493</v>
      </c>
      <c r="AJ726" s="26" t="str">
        <f t="shared" si="25"/>
        <v xml:space="preserve">|BGCOLOR(#F5F5F5):Warden of Avalon|歩兵&amp;ref(Nation/Sacred.jpg,nolink,25x25,Sacred);|&amp;ref(Nation/C_Gold.jpg,nolink,25x25,Gold);26&amp;ref(Nation/C_Resource.jpg,nolink,25x25,Resource);28&amp;ref(Nation/C_Recruitment.jpg,nolink,25x25,Recruitment Point);31|&amp;ref(Nation/R_Capital.jpg,nolink,25x25,National Capital);|&amp;ref(Spell/P_Holy.jpg,nolink,25x25,Temple Needed);|&amp;ref(Nation/LivingLead.jpg,nolink,25x25,Living);|12&amp;ref(Nation/Stealthy.jpg,nolink,25x25,Stealthy (40));&amp;ref(Nation/Forest-Survival.jpg,nolink,25x25,Forest Survival);|
|~|&gt;|&gt;|&gt;|&gt;|&gt;|BGCOLOR(#F5F5F5):大剣を持つ重歩兵。隠密行動ができ護衛も得意|
</v>
      </c>
    </row>
    <row r="727" spans="1:36" x14ac:dyDescent="0.15">
      <c r="A727" t="str">
        <f t="shared" si="24"/>
        <v>MA Man 兵士 E</v>
      </c>
      <c r="B727" t="s">
        <v>2969</v>
      </c>
      <c r="C727" t="s">
        <v>9494</v>
      </c>
      <c r="D727" t="s">
        <v>9465</v>
      </c>
      <c r="E727" t="s">
        <v>9490</v>
      </c>
      <c r="F727">
        <v>60</v>
      </c>
      <c r="G727">
        <v>56</v>
      </c>
      <c r="H727">
        <v>48</v>
      </c>
      <c r="I727" t="s">
        <v>9452</v>
      </c>
      <c r="L727" t="s">
        <v>9484</v>
      </c>
      <c r="N727" t="s">
        <v>9491</v>
      </c>
      <c r="P727" s="20">
        <v>1</v>
      </c>
      <c r="Z727" s="34" t="s">
        <v>9492</v>
      </c>
      <c r="AE727" s="21" t="s">
        <v>9429</v>
      </c>
      <c r="AJ727" s="26" t="str">
        <f t="shared" si="25"/>
        <v xml:space="preserve">|BGCOLOR(#F5F5F5):Knight of Avalon|騎兵|&amp;ref(Nation/C_Gold.jpg,nolink,25x25,Gold);60&amp;ref(Nation/C_Resource.jpg,nolink,25x25,Resource);56&amp;ref(Nation/C_Recruitment.jpg,nolink,25x25,Recruitment Point);48|&amp;ref(Nation/R_Capital.jpg,nolink,25x25,National Capital);||&amp;ref(Nation/LivingLead.jpg,nolink,25x25,Living);|20&amp;ref(Nation/Forest-Survival.jpg,nolink,25x25,Forest Survival);|
|~|&gt;|&gt;|&gt;|&gt;|&gt;|BGCOLOR(#F5F5F5):突撃槍、長剣、騎盾を持つ重騎兵。軽騎兵すら凌ぐ驚異的な速度を持つ|
</v>
      </c>
    </row>
    <row r="728" spans="1:36" x14ac:dyDescent="0.15">
      <c r="A728" t="str">
        <f t="shared" si="24"/>
        <v>MA Eriu 指揮官 S</v>
      </c>
      <c r="B728" t="s">
        <v>2969</v>
      </c>
      <c r="C728" t="s">
        <v>9595</v>
      </c>
      <c r="D728" t="s">
        <v>9558</v>
      </c>
      <c r="E728" t="s">
        <v>9551</v>
      </c>
      <c r="F728">
        <v>25</v>
      </c>
      <c r="G728">
        <v>4</v>
      </c>
      <c r="H728">
        <v>1</v>
      </c>
      <c r="I728" t="s">
        <v>9552</v>
      </c>
      <c r="L728" t="s">
        <v>9553</v>
      </c>
      <c r="N728" t="s">
        <v>9554</v>
      </c>
      <c r="O728" s="24">
        <v>0</v>
      </c>
      <c r="P728" s="20">
        <v>0</v>
      </c>
      <c r="Q728" s="21">
        <v>0</v>
      </c>
      <c r="R728" s="30">
        <v>0</v>
      </c>
      <c r="Z728" s="34" t="s">
        <v>9555</v>
      </c>
      <c r="AA728" s="21">
        <v>50</v>
      </c>
      <c r="AE728" s="21" t="s">
        <v>9556</v>
      </c>
      <c r="AJ728" s="26" t="str">
        <f t="shared" si="25"/>
        <v xml:space="preserve">|BGCOLOR(#F5F5F5):Milesian 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|~|&gt;|&gt;|&gt;|&gt;|&gt;|BGCOLOR(#F5F5F5):ほぼ標準通りの斥候。寿命や魔法抵抗に大した意味はない|
</v>
      </c>
    </row>
    <row r="729" spans="1:36" x14ac:dyDescent="0.15">
      <c r="A729" t="str">
        <f t="shared" si="24"/>
        <v>-</v>
      </c>
      <c r="B729" t="s">
        <v>2969</v>
      </c>
      <c r="C729" t="s">
        <v>9595</v>
      </c>
      <c r="D729" t="s">
        <v>9558</v>
      </c>
      <c r="E729" t="s">
        <v>9557</v>
      </c>
      <c r="F729">
        <v>40</v>
      </c>
      <c r="G729">
        <v>22</v>
      </c>
      <c r="H729">
        <v>1</v>
      </c>
      <c r="I729" t="s">
        <v>9552</v>
      </c>
      <c r="L729" t="s">
        <v>9558</v>
      </c>
      <c r="N729" t="s">
        <v>9559</v>
      </c>
      <c r="O729" s="24">
        <v>2</v>
      </c>
      <c r="P729" s="20">
        <v>60</v>
      </c>
      <c r="Q729" s="21">
        <v>0</v>
      </c>
      <c r="R729" s="30">
        <v>0</v>
      </c>
      <c r="Z729" s="34" t="s">
        <v>9560</v>
      </c>
      <c r="AJ729" s="26" t="str">
        <f t="shared" si="25"/>
        <v xml:space="preserve">|BGCOLOR(#F5F5F5):Milesian Champion|指揮官|&amp;ref(Nation/C_Gold.jpg,nolink,25x25,Gold);40&amp;ref(Nation/C_Resource.jpg,nolink,25x25,Resource);22&amp;ref(Nation/C_Command.jpg,nolink,25x25,Commander Point);1|&amp;ref(Nation/R_Fort.jpg,nolink,25x25,Land Fortress);||&amp;ref(Nation/Squad.jpg,nolink,25x25,Squad);2&amp;ref(Nation/LivingLead.jpg,nolink,25x25,Leadership);60|12|
|~|&gt;|&gt;|&gt;|&gt;|&gt;|BGCOLOR(#F5F5F5):標準的な指揮官。防具の質が良い|
</v>
      </c>
    </row>
    <row r="730" spans="1:36" x14ac:dyDescent="0.15">
      <c r="A730" t="str">
        <f t="shared" si="24"/>
        <v>-</v>
      </c>
      <c r="B730" t="s">
        <v>2969</v>
      </c>
      <c r="C730" t="s">
        <v>9595</v>
      </c>
      <c r="D730" t="s">
        <v>9558</v>
      </c>
      <c r="E730" t="s">
        <v>9561</v>
      </c>
      <c r="F730">
        <v>40</v>
      </c>
      <c r="G730">
        <v>12</v>
      </c>
      <c r="H730">
        <v>1</v>
      </c>
      <c r="I730" t="s">
        <v>9552</v>
      </c>
      <c r="L730" t="s">
        <v>9558</v>
      </c>
      <c r="N730" t="s">
        <v>9562</v>
      </c>
      <c r="O730" s="24">
        <v>2</v>
      </c>
      <c r="P730" s="20">
        <v>60</v>
      </c>
      <c r="Q730" s="21">
        <v>0</v>
      </c>
      <c r="R730" s="30">
        <v>0</v>
      </c>
      <c r="Z730" s="34" t="s">
        <v>9567</v>
      </c>
      <c r="AJ730" s="26" t="str">
        <f t="shared" si="25"/>
        <v xml:space="preserve">|BGCOLOR(#F5F5F5):Fir Bolg Champion|指揮官|&amp;ref(Nation/C_Gold.jpg,nolink,25x25,Gold);40&amp;ref(Nation/C_Resource.jpg,nolink,25x25,Resource);12&amp;ref(Nation/C_Command.jpg,nolink,25x25,Commander Point);1|&amp;ref(Nation/R_Fort.jpg,nolink,25x25,Land Fortress);||&amp;ref(Nation/Squad.jpg,nolink,25x25,Squad);2&amp;ref(Nation/LivingLead.jpg,nolink,25x25,Leadership);60|14|
|~|&gt;|&gt;|&gt;|&gt;|&gt;|BGCOLOR(#F5F5F5):標準的な指揮官その二。防具は劣るが戦闘技能が高い|
</v>
      </c>
    </row>
    <row r="731" spans="1:36" x14ac:dyDescent="0.15">
      <c r="A731" t="str">
        <f t="shared" si="24"/>
        <v>-</v>
      </c>
      <c r="B731" t="s">
        <v>2969</v>
      </c>
      <c r="C731" t="s">
        <v>9595</v>
      </c>
      <c r="D731" t="s">
        <v>9558</v>
      </c>
      <c r="E731" t="s">
        <v>9563</v>
      </c>
      <c r="F731">
        <v>35</v>
      </c>
      <c r="G731">
        <v>1</v>
      </c>
      <c r="H731">
        <v>1</v>
      </c>
      <c r="I731" t="s">
        <v>9552</v>
      </c>
      <c r="K731" t="s">
        <v>9565</v>
      </c>
      <c r="L731" t="s">
        <v>9564</v>
      </c>
      <c r="M731" t="s">
        <v>9566</v>
      </c>
      <c r="N731" t="s">
        <v>9568</v>
      </c>
      <c r="O731" s="24">
        <v>1</v>
      </c>
      <c r="P731" s="20">
        <v>10</v>
      </c>
      <c r="Q731" s="20">
        <v>0</v>
      </c>
      <c r="R731" s="30">
        <v>0</v>
      </c>
      <c r="Z731" s="34" t="s">
        <v>9555</v>
      </c>
      <c r="AJ731" s="26" t="str">
        <f t="shared" si="25"/>
        <v xml:space="preserve">|BGCOLOR(#F5F5F5):Milesian Monk|聖職者&amp;ref(Nation/Sacred.jpg,nolink,25x25,Sacred);|&amp;ref(Nation/C_Gold.jpg,nolink,25x25,Gold);35&amp;ref(Nation/C_Resource.jpg,nolink,25x25,Resource);1&amp;ref(Nation/C_Command.jpg,nolink,25x25,Commander Point);1|&amp;ref(Nation/R_Fort.jpg,nolink,25x25,Land Fortress);|&amp;ref(Spell/P_Holy.jpg,nolink,25x25,Temple Needed);|&amp;ref(Nation/Squad.jpg,nolink,25x25,Squad);1&amp;ref(Nation/LivingLead.jpg,nolink,25x25,Leadership);10|16|
|~|&gt;|&gt;|&gt;|&gt;|&gt;|BGCOLOR(#F5F5F5):レベル1の聖職者。実に平凡な性能|
</v>
      </c>
    </row>
    <row r="732" spans="1:36" x14ac:dyDescent="0.15">
      <c r="A732" t="str">
        <f t="shared" si="24"/>
        <v>-</v>
      </c>
      <c r="B732" t="s">
        <v>2969</v>
      </c>
      <c r="C732" t="s">
        <v>9595</v>
      </c>
      <c r="D732" t="s">
        <v>9558</v>
      </c>
      <c r="E732" t="s">
        <v>9569</v>
      </c>
      <c r="F732">
        <v>75</v>
      </c>
      <c r="G732">
        <v>5</v>
      </c>
      <c r="H732">
        <v>2</v>
      </c>
      <c r="I732" t="s">
        <v>9552</v>
      </c>
      <c r="J732" t="s">
        <v>9565</v>
      </c>
      <c r="L732" t="s">
        <v>9570</v>
      </c>
      <c r="N732" t="s">
        <v>9571</v>
      </c>
      <c r="O732" s="24">
        <v>1</v>
      </c>
      <c r="P732" s="20">
        <v>10</v>
      </c>
      <c r="Q732" s="20">
        <v>5</v>
      </c>
      <c r="R732" s="30">
        <v>0</v>
      </c>
      <c r="Z732" s="34" t="s">
        <v>9555</v>
      </c>
      <c r="AA732" s="21">
        <v>50</v>
      </c>
      <c r="AE732" s="21" t="s">
        <v>9572</v>
      </c>
      <c r="AJ732" s="26" t="str">
        <f t="shared" si="25"/>
        <v xml:space="preserve">|BGCOLOR(#F5F5F5):Bard|密偵|&amp;ref(Nation/C_Gold.jpg,nolink,25x25,Gold);75&amp;ref(Nation/C_Resource.jpg,nolink,25x25,Resource);5&amp;ref(Nation/C_Command.jpg,nolink,25x25,Commander Point);2|&amp;ref(Nation/R_Fort.jpg,nolink,25x25,Land Fortress);|&amp;ref(Spell/P_Research.jpg,nolink,25x25,Lab Needed);|&amp;ref(Nation/Squad.jpg,nolink,25x25,Squad);1&amp;ref(Nation/LivingLead.jpg,nolink,25x25,Leadership);10&amp;ref(Nation/MagicLead.jpg,nolink,25x25,Magic Leadership);5|16&amp;ref(Nation/Stealthy.jpg,nolink,25x25,Stealthy (50));&amp;ref(Nation/Forest-Survival.jpg,nolink,25x25,Forest Survival);|
|~|&gt;|&gt;|&gt;|&gt;|&gt;|BGCOLOR(#F5F5F5):緑魔法を持つ密偵。首都潜入時は魔法関連情報も明かせる|
</v>
      </c>
    </row>
    <row r="733" spans="1:36" x14ac:dyDescent="0.15">
      <c r="A733" t="str">
        <f t="shared" si="24"/>
        <v>-</v>
      </c>
      <c r="B733" t="s">
        <v>2969</v>
      </c>
      <c r="C733" t="s">
        <v>9595</v>
      </c>
      <c r="D733" t="s">
        <v>9558</v>
      </c>
      <c r="E733" t="s">
        <v>9573</v>
      </c>
      <c r="F733">
        <v>135</v>
      </c>
      <c r="G733">
        <v>19</v>
      </c>
      <c r="H733">
        <v>2</v>
      </c>
      <c r="I733" t="s">
        <v>9552</v>
      </c>
      <c r="J733" t="s">
        <v>9565</v>
      </c>
      <c r="K733" t="s">
        <v>9574</v>
      </c>
      <c r="L733" t="s">
        <v>9564</v>
      </c>
      <c r="M733" t="s">
        <v>9566</v>
      </c>
      <c r="N733" t="s">
        <v>9582</v>
      </c>
      <c r="O733" s="24">
        <v>2</v>
      </c>
      <c r="P733" s="20">
        <v>60</v>
      </c>
      <c r="Q733" s="20">
        <v>10</v>
      </c>
      <c r="R733" s="30">
        <v>0</v>
      </c>
      <c r="Z733" s="34" t="s">
        <v>9567</v>
      </c>
      <c r="AA733" s="21">
        <v>65</v>
      </c>
      <c r="AE733" s="21" t="s">
        <v>9575</v>
      </c>
      <c r="AJ733" s="26" t="str">
        <f t="shared" si="25"/>
        <v xml:space="preserve">|BGCOLOR(#F5F5F5):Sidhe Champion|聖職者&amp;ref(Nation/Sacred.jpg,nolink,25x25,Sacred);|&amp;ref(Nation/C_Gold.jpg,nolink,25x25,Gold);135&amp;ref(Nation/C_Resource.jpg,nolink,25x25,Resource);19&amp;ref(Nation/C_Command.jpg,nolink,25x25,Commander Point);2|&amp;ref(Nation/R_Fort.jpg,nolink,25x25,Land Fortress);|&amp;ref(Spell/P_Research.jpg,nolink,25x25,Lab Needed);&amp;ref(Spell/P_Holy.jpg,nolink,25x25,Temple Needed);|&amp;ref(Nation/Squad.jpg,nolink,25x25,Squad);2&amp;ref(Nation/LivingLead.jpg,nolink,25x25,Leadership);60&amp;ref(Nation/MagicLead.jpg,nolink,25x25,Magic Leadership);10|14&amp;ref(Nation/Stealthy.jpg,nolink,25x25,Stealthy (65));&amp;ref(Nation/Forest-Survival.jpg,nolink,25x25,Forest Survival);|
|~|&gt;|&gt;|&gt;|&gt;|&gt;|BGCOLOR(#F5F5F5):レベル1の聖職者。風と緑の魔法も持ち指揮官も兼任|
</v>
      </c>
    </row>
    <row r="734" spans="1:36" x14ac:dyDescent="0.15">
      <c r="A734" t="str">
        <f t="shared" si="24"/>
        <v>-</v>
      </c>
      <c r="B734" t="s">
        <v>2969</v>
      </c>
      <c r="C734" t="s">
        <v>9595</v>
      </c>
      <c r="D734" t="s">
        <v>9558</v>
      </c>
      <c r="E734" t="s">
        <v>9576</v>
      </c>
      <c r="F734">
        <v>260</v>
      </c>
      <c r="G734">
        <v>16</v>
      </c>
      <c r="H734">
        <v>2</v>
      </c>
      <c r="I734" t="s">
        <v>9552</v>
      </c>
      <c r="J734" t="s">
        <v>9565</v>
      </c>
      <c r="K734" t="s">
        <v>9574</v>
      </c>
      <c r="L734" t="s">
        <v>9564</v>
      </c>
      <c r="M734" t="s">
        <v>9566</v>
      </c>
      <c r="N734" t="s">
        <v>9581</v>
      </c>
      <c r="O734" s="24">
        <v>3</v>
      </c>
      <c r="P734" s="20">
        <v>80</v>
      </c>
      <c r="Q734" s="20">
        <v>15</v>
      </c>
      <c r="R734" s="30">
        <v>0</v>
      </c>
      <c r="Z734" s="34" t="s">
        <v>9577</v>
      </c>
      <c r="AA734" s="21">
        <v>65</v>
      </c>
      <c r="AE734" s="21" t="s">
        <v>9575</v>
      </c>
      <c r="AJ734" s="26" t="str">
        <f t="shared" si="25"/>
        <v xml:space="preserve">|BGCOLOR(#F5F5F5):Sidhe Lord|聖職者&amp;ref(Nation/Sacred.jpg,nolink,25x25,Sacred);|&amp;ref(Nation/C_Gold.jpg,nolink,25x25,Gold);260&amp;ref(Nation/C_Resource.jpg,nolink,25x25,Resource);16&amp;ref(Nation/C_Command.jpg,nolink,25x25,Commander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Leadership);15|26&amp;ref(Nation/Stealthy.jpg,nolink,25x25,Stealthy (65));&amp;ref(Nation/Forest-Survival.jpg,nolink,25x25,Forest Survival);|
|~|&gt;|&gt;|&gt;|&gt;|&gt;|BGCOLOR(#F5F5F5):レベル2の聖職者。風と緑の魔法も持ち上位指揮官も兼任|
</v>
      </c>
    </row>
    <row r="735" spans="1:36" x14ac:dyDescent="0.15">
      <c r="A735" t="str">
        <f t="shared" si="24"/>
        <v>-</v>
      </c>
      <c r="B735" t="s">
        <v>2969</v>
      </c>
      <c r="C735" t="s">
        <v>9595</v>
      </c>
      <c r="D735" t="s">
        <v>9558</v>
      </c>
      <c r="E735" t="s">
        <v>9578</v>
      </c>
      <c r="F735">
        <v>440</v>
      </c>
      <c r="G735">
        <v>22</v>
      </c>
      <c r="H735">
        <v>4</v>
      </c>
      <c r="I735" t="s">
        <v>9579</v>
      </c>
      <c r="J735" t="s">
        <v>9565</v>
      </c>
      <c r="K735" t="s">
        <v>9574</v>
      </c>
      <c r="L735" t="s">
        <v>9564</v>
      </c>
      <c r="M735" t="s">
        <v>9566</v>
      </c>
      <c r="N735" t="s">
        <v>9580</v>
      </c>
      <c r="O735" s="24">
        <v>4</v>
      </c>
      <c r="P735" s="20">
        <v>120</v>
      </c>
      <c r="Q735" s="20" t="s">
        <v>9583</v>
      </c>
      <c r="R735" s="30">
        <v>0</v>
      </c>
      <c r="Z735" s="34" t="s">
        <v>9577</v>
      </c>
      <c r="AA735" s="20">
        <v>65</v>
      </c>
      <c r="AE735" s="20" t="s">
        <v>9584</v>
      </c>
      <c r="AJ735" s="26" t="str">
        <f t="shared" si="25"/>
        <v xml:space="preserve">|BGCOLOR(#F5F5F5):Tuatha|聖職者&amp;ref(Nation/Sacred.jpg,nolink,25x25,Sacred);|&amp;ref(Nation/C_Gold.jpg,nolink,25x25,Gold);440&amp;ref(Nation/C_Resource.jpg,nolink,25x25,Resource);22&amp;ref(Nation/C_Command.jpg,nolink,25x25,Commander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Leadership);30+|26&amp;ref(Nation/Stealthy.jpg,nolink,25x25,Stealthy (65));&amp;ref(Nation/Forest-Survival.jpg,nolink,25x25,Forest Survival);|
|~|&gt;|&gt;|&gt;|&gt;|&gt;|BGCOLOR(#F5F5F5):レベル2の聖職者。風と緑の魔法も持ち最上位指揮官も兼任|
</v>
      </c>
    </row>
    <row r="736" spans="1:36" x14ac:dyDescent="0.15">
      <c r="A736" t="str">
        <f t="shared" si="24"/>
        <v>MA Eriu 指揮官 E</v>
      </c>
      <c r="B736" t="s">
        <v>2969</v>
      </c>
      <c r="C736" t="s">
        <v>9595</v>
      </c>
      <c r="D736" t="s">
        <v>9558</v>
      </c>
      <c r="E736" t="s">
        <v>9592</v>
      </c>
      <c r="F736">
        <v>200</v>
      </c>
      <c r="G736">
        <v>1</v>
      </c>
      <c r="H736">
        <v>2</v>
      </c>
      <c r="I736" t="s">
        <v>9579</v>
      </c>
      <c r="J736" t="s">
        <v>9565</v>
      </c>
      <c r="K736" t="s">
        <v>9565</v>
      </c>
      <c r="L736" t="s">
        <v>9593</v>
      </c>
      <c r="M736" t="s">
        <v>9566</v>
      </c>
      <c r="N736" t="s">
        <v>9594</v>
      </c>
      <c r="O736" s="24">
        <v>1</v>
      </c>
      <c r="P736" s="20">
        <v>10</v>
      </c>
      <c r="Q736" s="20">
        <v>20</v>
      </c>
      <c r="R736" s="30">
        <v>0</v>
      </c>
      <c r="Z736" s="34" t="s">
        <v>9555</v>
      </c>
      <c r="AA736" s="20">
        <v>65</v>
      </c>
      <c r="AE736" s="20" t="s">
        <v>9584</v>
      </c>
      <c r="AJ736" s="26" t="str">
        <f t="shared" si="25"/>
        <v xml:space="preserve">|BGCOLOR(#F5F5F5):Bean Sidhe|魔術師&amp;ref(Nation/Sacred.jpg,nolink,25x25,Sacred);|&amp;ref(Nation/C_Gold.jpg,nolink,25x25,Gold);200&amp;ref(Nation/C_Resource.jpg,nolink,25x25,Resource);1&amp;ref(Nation/C_Command.jpg,nolink,25x25,Commander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Leadership);20|16&amp;ref(Nation/Stealthy.jpg,nolink,25x25,Stealthy (65));&amp;ref(Nation/Forest-Survival.jpg,nolink,25x25,Forest Survival);|
|~|&gt;|&gt;|&gt;|&gt;|&gt;|BGCOLOR(#F5F5F5):風、水、緑などの魔法技能を持つ。聖職者ではないが神聖|
</v>
      </c>
    </row>
    <row r="737" spans="1:36" x14ac:dyDescent="0.15">
      <c r="A737" t="str">
        <f t="shared" si="24"/>
        <v>MA Eriu 兵士 S</v>
      </c>
      <c r="B737" t="s">
        <v>2969</v>
      </c>
      <c r="C737" t="s">
        <v>9595</v>
      </c>
      <c r="D737" t="s">
        <v>9613</v>
      </c>
      <c r="E737" t="s">
        <v>9596</v>
      </c>
      <c r="F737">
        <v>7</v>
      </c>
      <c r="G737">
        <v>2</v>
      </c>
      <c r="H737">
        <v>4</v>
      </c>
      <c r="I737" t="s">
        <v>9552</v>
      </c>
      <c r="L737" t="s">
        <v>9597</v>
      </c>
      <c r="N737" t="s">
        <v>9598</v>
      </c>
      <c r="P737" s="20">
        <v>1</v>
      </c>
      <c r="Z737" s="34" t="s">
        <v>9567</v>
      </c>
      <c r="AJ737" s="26" t="str">
        <f t="shared" si="25"/>
        <v xml:space="preserve">|BGCOLOR(#F5F5F5):Milesian Slinger|射手|&amp;ref(Nation/C_Gold.jpg,nolink,25x25,Gold);7&amp;ref(Nation/C_Resource.jpg,nolink,25x25,Resource);2&amp;ref(Nation/C_Recruitment.jpg,nolink,25x25,Recruitment Point);4|&amp;ref(Nation/R_Fort.jpg,nolink,25x25,Land Fortress);||&amp;ref(Nation/LivingLead.jpg,nolink,25x25,Living);|14|
|~|&gt;|&gt;|&gt;|&gt;|&gt;|BGCOLOR(#F5F5F5):投石器を使う安価な射撃部隊。Milesianは魔法抵抗と寿命に優れる|
</v>
      </c>
    </row>
    <row r="738" spans="1:36" x14ac:dyDescent="0.15">
      <c r="A738" t="str">
        <f t="shared" si="24"/>
        <v>-</v>
      </c>
      <c r="B738" t="s">
        <v>2969</v>
      </c>
      <c r="C738" t="s">
        <v>9595</v>
      </c>
      <c r="D738" t="s">
        <v>9613</v>
      </c>
      <c r="E738" t="s">
        <v>9599</v>
      </c>
      <c r="F738">
        <v>10</v>
      </c>
      <c r="G738">
        <v>9</v>
      </c>
      <c r="H738">
        <v>11</v>
      </c>
      <c r="I738" t="s">
        <v>9552</v>
      </c>
      <c r="L738" t="s">
        <v>9600</v>
      </c>
      <c r="N738" t="s">
        <v>9601</v>
      </c>
      <c r="P738" s="20">
        <v>1</v>
      </c>
      <c r="Z738" s="34" t="s">
        <v>9567</v>
      </c>
      <c r="AJ738" s="26" t="str">
        <f t="shared" si="25"/>
        <v xml:space="preserve">|BGCOLOR(#F5F5F5):Milesian Spearman|歩兵|&amp;ref(Nation/C_Gold.jpg,nolink,25x25,Gold);10&amp;ref(Nation/C_Resource.jpg,nolink,25x25,Resource);9&amp;ref(Nation/C_Recruitment.jpg,nolink,25x25,Recruitment Point);11|&amp;ref(Nation/R_Fort.jpg,nolink,25x25,Land Fortress);||&amp;ref(Nation/LivingLead.jpg,nolink,25x25,Living);|14|
|~|&gt;|&gt;|&gt;|&gt;|&gt;|BGCOLOR(#F5F5F5):槍と盾を持つ軽歩兵。とりあえず数を並べるのに向く|
</v>
      </c>
    </row>
    <row r="739" spans="1:36" x14ac:dyDescent="0.15">
      <c r="A739" t="str">
        <f t="shared" si="24"/>
        <v>-</v>
      </c>
      <c r="B739" t="s">
        <v>2969</v>
      </c>
      <c r="C739" t="s">
        <v>9595</v>
      </c>
      <c r="D739" t="s">
        <v>9613</v>
      </c>
      <c r="E739" t="s">
        <v>9602</v>
      </c>
      <c r="F739">
        <v>10</v>
      </c>
      <c r="G739">
        <v>13</v>
      </c>
      <c r="H739">
        <v>11</v>
      </c>
      <c r="I739" t="s">
        <v>9552</v>
      </c>
      <c r="L739" t="s">
        <v>9600</v>
      </c>
      <c r="N739" t="s">
        <v>9603</v>
      </c>
      <c r="P739" s="20">
        <v>1</v>
      </c>
      <c r="Z739" s="34" t="s">
        <v>9560</v>
      </c>
      <c r="AJ739" s="26" t="str">
        <f t="shared" si="25"/>
        <v xml:space="preserve">|BGCOLOR(#F5F5F5):Milesian Longspear|歩兵|&amp;ref(Nation/C_Gold.jpg,nolink,25x25,Gold);10&amp;ref(Nation/C_Resource.jpg,nolink,25x25,Resource);13&amp;ref(Nation/C_Recruitment.jpg,nolink,25x25,Recruitment Point);11|&amp;ref(Nation/R_Fort.jpg,nolink,25x25,Land Fortress);||&amp;ref(Nation/LivingLead.jpg,nolink,25x25,Living);|12|
|~|&gt;|&gt;|&gt;|&gt;|&gt;|BGCOLOR(#F5F5F5):長槍と盾を持つ歩兵。槍兵相手でも迎撃できる|
</v>
      </c>
    </row>
    <row r="740" spans="1:36" x14ac:dyDescent="0.15">
      <c r="A740" t="str">
        <f t="shared" si="24"/>
        <v>-</v>
      </c>
      <c r="B740" t="s">
        <v>2969</v>
      </c>
      <c r="C740" t="s">
        <v>9595</v>
      </c>
      <c r="D740" t="s">
        <v>9613</v>
      </c>
      <c r="E740" t="s">
        <v>9604</v>
      </c>
      <c r="F740">
        <v>10</v>
      </c>
      <c r="G740">
        <v>18</v>
      </c>
      <c r="H740">
        <v>11</v>
      </c>
      <c r="I740" t="s">
        <v>9552</v>
      </c>
      <c r="L740" t="s">
        <v>9600</v>
      </c>
      <c r="N740" t="s">
        <v>9605</v>
      </c>
      <c r="P740" s="20">
        <v>1</v>
      </c>
      <c r="Z740" s="34" t="s">
        <v>9560</v>
      </c>
      <c r="AJ740" s="26" t="str">
        <f t="shared" si="25"/>
        <v xml:space="preserve">|BGCOLOR(#F5F5F5):Milesian Swordman|歩兵|&amp;ref(Nation/C_Gold.jpg,nolink,25x25,Gold);10&amp;ref(Nation/C_Resource.jpg,nolink,25x25,Resource);18&amp;ref(Nation/C_Recruitment.jpg,nolink,25x25,Recruitment Point);11|&amp;ref(Nation/R_Fort.jpg,nolink,25x25,Land Fortress);||&amp;ref(Nation/LivingLead.jpg,nolink,25x25,Living);|12|
|~|&gt;|&gt;|&gt;|&gt;|&gt;|BGCOLOR(#F5F5F5):長剣と盾を持つ歩兵。槍よりも一撃が重い|
</v>
      </c>
    </row>
    <row r="741" spans="1:36" x14ac:dyDescent="0.15">
      <c r="A741" t="str">
        <f t="shared" si="24"/>
        <v>-</v>
      </c>
      <c r="B741" t="s">
        <v>2969</v>
      </c>
      <c r="C741" t="s">
        <v>9595</v>
      </c>
      <c r="D741" t="s">
        <v>9613</v>
      </c>
      <c r="E741" t="s">
        <v>9606</v>
      </c>
      <c r="F741">
        <v>11</v>
      </c>
      <c r="G741">
        <v>2</v>
      </c>
      <c r="H741">
        <v>12</v>
      </c>
      <c r="I741" t="s">
        <v>9552</v>
      </c>
      <c r="L741" t="s">
        <v>9597</v>
      </c>
      <c r="N741" t="s">
        <v>9607</v>
      </c>
      <c r="P741" s="20">
        <v>1</v>
      </c>
      <c r="Z741" s="34" t="s">
        <v>9567</v>
      </c>
      <c r="AJ741" s="26" t="str">
        <f t="shared" si="25"/>
        <v xml:space="preserve">|BGCOLOR(#F5F5F5):Fir Bolg Slinger|射手|&amp;ref(Nation/C_Gold.jpg,nolink,25x25,Gold);11&amp;ref(Nation/C_Resource.jpg,nolink,25x25,Resource);2&amp;ref(Nation/C_Recruitment.jpg,nolink,25x25,Recruitment Point);12|&amp;ref(Nation/R_Fort.jpg,nolink,25x25,Land Fortress);||&amp;ref(Nation/LivingLead.jpg,nolink,25x25,Living);|14|
|~|&gt;|&gt;|&gt;|&gt;|&gt;|BGCOLOR(#F5F5F5):高精度の投石部隊。軽装の敵が相手なら使える|
</v>
      </c>
    </row>
    <row r="742" spans="1:36" x14ac:dyDescent="0.15">
      <c r="A742" t="str">
        <f t="shared" si="24"/>
        <v>-</v>
      </c>
      <c r="B742" t="s">
        <v>2969</v>
      </c>
      <c r="C742" t="s">
        <v>9595</v>
      </c>
      <c r="D742" t="s">
        <v>9613</v>
      </c>
      <c r="E742" t="s">
        <v>9608</v>
      </c>
      <c r="F742">
        <v>13</v>
      </c>
      <c r="G742">
        <v>10</v>
      </c>
      <c r="H742">
        <v>15</v>
      </c>
      <c r="I742" t="s">
        <v>9552</v>
      </c>
      <c r="L742" t="s">
        <v>9600</v>
      </c>
      <c r="N742" t="s">
        <v>9609</v>
      </c>
      <c r="P742" s="20">
        <v>1</v>
      </c>
      <c r="Z742" s="34" t="s">
        <v>9560</v>
      </c>
      <c r="AJ742" s="26" t="str">
        <f t="shared" si="25"/>
        <v xml:space="preserve">|BGCOLOR(#F5F5F5):Fir Bolg|歩兵|&amp;ref(Nation/C_Gold.jpg,nolink,25x25,Gold);13&amp;ref(Nation/C_Resource.jpg,nolink,25x25,Resource);10&amp;ref(Nation/C_Recruitment.jpg,nolink,25x25,Recruitment Point);15|&amp;ref(Nation/R_Fort.jpg,nolink,25x25,Land Fortress);||&amp;ref(Nation/LivingLead.jpg,nolink,25x25,Living);|12|
|~|&gt;|&gt;|&gt;|&gt;|&gt;|BGCOLOR(#F5F5F5):斧と盾を持つ軽歩兵。装備は人間に劣るが戦闘技能は一流|
</v>
      </c>
    </row>
    <row r="743" spans="1:36" x14ac:dyDescent="0.15">
      <c r="A743" t="str">
        <f t="shared" si="24"/>
        <v>-</v>
      </c>
      <c r="B743" t="s">
        <v>2969</v>
      </c>
      <c r="C743" t="s">
        <v>9595</v>
      </c>
      <c r="D743" t="s">
        <v>9613</v>
      </c>
      <c r="E743" t="s">
        <v>9608</v>
      </c>
      <c r="F743">
        <v>13</v>
      </c>
      <c r="G743">
        <v>10</v>
      </c>
      <c r="H743">
        <v>15</v>
      </c>
      <c r="I743" t="s">
        <v>9552</v>
      </c>
      <c r="L743" t="s">
        <v>9600</v>
      </c>
      <c r="N743" t="s">
        <v>9610</v>
      </c>
      <c r="P743" s="20">
        <v>1</v>
      </c>
      <c r="Z743" s="34" t="s">
        <v>9560</v>
      </c>
      <c r="AJ743" s="26" t="str">
        <f t="shared" si="25"/>
        <v xml:space="preserve">|BGCOLOR(#F5F5F5):Fir Bolg|歩兵|&amp;ref(Nation/C_Gold.jpg,nolink,25x25,Gold);13&amp;ref(Nation/C_Resource.jpg,nolink,25x25,Resource);10&amp;ref(Nation/C_Recruitment.jpg,nolink,25x25,Recruitment Point);15|&amp;ref(Nation/R_Fort.jpg,nolink,25x25,Land Fortress);||&amp;ref(Nation/LivingLead.jpg,nolink,25x25,Living);|12|
|~|&gt;|&gt;|&gt;|&gt;|&gt;|BGCOLOR(#F5F5F5):槍、投槍、盾を持つ軽歩兵。脆さはあるが使い勝手は良い|
</v>
      </c>
    </row>
    <row r="744" spans="1:36" x14ac:dyDescent="0.15">
      <c r="A744" t="str">
        <f t="shared" si="24"/>
        <v>MA Eriu 兵士 E</v>
      </c>
      <c r="B744" t="s">
        <v>2969</v>
      </c>
      <c r="C744" t="s">
        <v>9595</v>
      </c>
      <c r="D744" t="s">
        <v>9613</v>
      </c>
      <c r="E744" t="s">
        <v>9611</v>
      </c>
      <c r="F744">
        <v>35</v>
      </c>
      <c r="G744">
        <v>12</v>
      </c>
      <c r="H744">
        <v>23</v>
      </c>
      <c r="I744" t="s">
        <v>9579</v>
      </c>
      <c r="K744" t="s">
        <v>9565</v>
      </c>
      <c r="L744" t="s">
        <v>9600</v>
      </c>
      <c r="M744" t="s">
        <v>9566</v>
      </c>
      <c r="N744" t="s">
        <v>9612</v>
      </c>
      <c r="P744" s="20">
        <v>1</v>
      </c>
      <c r="Z744" s="34" t="s">
        <v>9560</v>
      </c>
      <c r="AA744" s="21">
        <v>65</v>
      </c>
      <c r="AE744" s="21" t="s">
        <v>9572</v>
      </c>
      <c r="AJ744" s="26" t="str">
        <f t="shared" si="25"/>
        <v xml:space="preserve">|BGCOLOR(#F5F5F5):Daoine Sidhe|歩兵&amp;ref(Nation/Sacred.jpg,nolink,25x25,Sacred);|&amp;ref(Nation/C_Gold.jpg,nolink,25x25,Gold);35&amp;ref(Nation/C_Resource.jpg,nolink,25x25,Resource);12&amp;ref(Nation/C_Recruitment.jpg,nolink,25x25,Recruitment Point);23|&amp;ref(Nation/R_Capital.jpg,nolink,25x25,National Capital);|&amp;ref(Spell/P_Holy.jpg,nolink,25x25,Temple Needed);|&amp;ref(Nation/LivingLead.jpg,nolink,25x25,Living);|12&amp;ref(Nation/Stealthy.jpg,nolink,25x25,Stealthy (65));&amp;ref(Nation/Forest-Survival.jpg,nolink,25x25,Forest Survival);|
|~|&gt;|&gt;|&gt;|&gt;|&gt;|BGCOLOR(#F5F5F5):槍、投槍、盾を持つ歩兵。鏡像を纏っており白兵戦に強い|
</v>
      </c>
    </row>
    <row r="745" spans="1:36" x14ac:dyDescent="0.15">
      <c r="A745" t="str">
        <f t="shared" si="24"/>
        <v>MA Ulm 指揮官 S</v>
      </c>
      <c r="B745" t="s">
        <v>2969</v>
      </c>
      <c r="C745" t="s">
        <v>9685</v>
      </c>
      <c r="D745" t="s">
        <v>9648</v>
      </c>
      <c r="E745" t="s">
        <v>9647</v>
      </c>
      <c r="F745">
        <v>60</v>
      </c>
      <c r="G745">
        <v>5</v>
      </c>
      <c r="H745">
        <v>2</v>
      </c>
      <c r="I745" t="s">
        <v>9649</v>
      </c>
      <c r="L745" t="s">
        <v>9650</v>
      </c>
      <c r="N745" t="s">
        <v>9652</v>
      </c>
      <c r="O745" s="24">
        <v>0</v>
      </c>
      <c r="P745" s="20">
        <v>0</v>
      </c>
      <c r="Q745" s="21">
        <v>0</v>
      </c>
      <c r="R745" s="30">
        <v>0</v>
      </c>
      <c r="Z745" s="34" t="s">
        <v>9651</v>
      </c>
      <c r="AA745" s="21">
        <v>60</v>
      </c>
      <c r="AJ745" s="26" t="str">
        <f t="shared" si="25"/>
        <v xml:space="preserve">|BGCOLOR(#F5F5F5):Spy|密偵|&amp;ref(Nation/C_Gold.jpg,nolink,25x25,Gold);60&amp;ref(Nation/C_Resource.jpg,nolink,25x25,Resource);5&amp;ref(Nation/C_Command.jpg,nolink,25x25,Commander Point);2|&amp;ref(Nation/R_Fort.jpg,nolink,25x25,Land Fortress);|||16&amp;ref(Nation/Stealthy.jpg,nolink,25x25,Stealthy (60));|
|~|&gt;|&gt;|&gt;|&gt;|&gt;|BGCOLOR(#F5F5F5):基本的な密偵。高度な情報収集から反乱工作までこなす|
</v>
      </c>
    </row>
    <row r="746" spans="1:36" x14ac:dyDescent="0.15">
      <c r="A746" t="str">
        <f t="shared" si="24"/>
        <v>-</v>
      </c>
      <c r="B746" t="s">
        <v>2969</v>
      </c>
      <c r="C746" t="s">
        <v>9685</v>
      </c>
      <c r="D746" t="s">
        <v>9648</v>
      </c>
      <c r="E746" t="s">
        <v>9653</v>
      </c>
      <c r="F746">
        <v>70</v>
      </c>
      <c r="G746">
        <v>30</v>
      </c>
      <c r="H746">
        <v>1</v>
      </c>
      <c r="I746" t="s">
        <v>9649</v>
      </c>
      <c r="L746" t="s">
        <v>9648</v>
      </c>
      <c r="N746" t="s">
        <v>9654</v>
      </c>
      <c r="O746" s="24">
        <v>3</v>
      </c>
      <c r="P746" s="20">
        <v>80</v>
      </c>
      <c r="Q746" s="21">
        <v>0</v>
      </c>
      <c r="R746" s="30">
        <v>0</v>
      </c>
      <c r="Z746" s="34" t="s">
        <v>9655</v>
      </c>
      <c r="AJ746" s="26" t="str">
        <f t="shared" si="25"/>
        <v xml:space="preserve">|BGCOLOR(#F5F5F5):Commander of Ulm|指揮官|&amp;ref(Nation/C_Gold.jpg,nolink,25x25,Gold);70&amp;ref(Nation/C_Resource.jpg,nolink,25x25,Resource);30&amp;ref(Nation/C_Command.jpg,nolink,25x25,Commander Point);1|&amp;ref(Nation/R_Fort.jpg,nolink,25x25,Land Fortress);||&amp;ref(Nation/Squad.jpg,nolink,25x25,Squad);3&amp;ref(Nation/LivingLead.jpg,nolink,25x25,Leadership);80|10|
|~|&gt;|&gt;|&gt;|&gt;|&gt;|BGCOLOR(#F5F5F5):指揮官その一。軽装版ではあるが他国から見れば圧倒的な重装備|
</v>
      </c>
    </row>
    <row r="747" spans="1:36" x14ac:dyDescent="0.15">
      <c r="A747" t="str">
        <f t="shared" si="24"/>
        <v>-</v>
      </c>
      <c r="B747" t="s">
        <v>2969</v>
      </c>
      <c r="C747" t="s">
        <v>9685</v>
      </c>
      <c r="D747" t="s">
        <v>9648</v>
      </c>
      <c r="E747" t="s">
        <v>9653</v>
      </c>
      <c r="F747">
        <v>70</v>
      </c>
      <c r="G747">
        <v>41</v>
      </c>
      <c r="H747">
        <v>1</v>
      </c>
      <c r="I747" t="s">
        <v>9649</v>
      </c>
      <c r="L747" t="s">
        <v>9648</v>
      </c>
      <c r="N747" t="s">
        <v>9656</v>
      </c>
      <c r="O747" s="24">
        <v>3</v>
      </c>
      <c r="P747" s="20">
        <v>80</v>
      </c>
      <c r="Q747" s="21">
        <v>0</v>
      </c>
      <c r="R747" s="30">
        <v>0</v>
      </c>
      <c r="Z747" s="34" t="s">
        <v>9655</v>
      </c>
      <c r="AJ747" s="26" t="str">
        <f t="shared" si="25"/>
        <v xml:space="preserve">|BGCOLOR(#F5F5F5):Commander of Ulm|指揮官|&amp;ref(Nation/C_Gold.jpg,nolink,25x25,Gold);70&amp;ref(Nation/C_Resource.jpg,nolink,25x25,Resource);41&amp;ref(Nation/C_Command.jpg,nolink,25x25,Commander Point);1|&amp;ref(Nation/R_Fort.jpg,nolink,25x25,Land Fortress);||&amp;ref(Nation/Squad.jpg,nolink,25x25,Squad);3&amp;ref(Nation/LivingLead.jpg,nolink,25x25,Leadership);80|10|
|~|&gt;|&gt;|&gt;|&gt;|&gt;|BGCOLOR(#F5F5F5):重装指揮官その一。流れ弾ではまず倒されない硬さ|
</v>
      </c>
    </row>
    <row r="748" spans="1:36" x14ac:dyDescent="0.15">
      <c r="A748" t="str">
        <f t="shared" si="24"/>
        <v>-</v>
      </c>
      <c r="B748" t="s">
        <v>2969</v>
      </c>
      <c r="C748" t="s">
        <v>9685</v>
      </c>
      <c r="D748" t="s">
        <v>9648</v>
      </c>
      <c r="E748" t="s">
        <v>9653</v>
      </c>
      <c r="F748">
        <v>70</v>
      </c>
      <c r="G748">
        <v>30</v>
      </c>
      <c r="H748">
        <v>1</v>
      </c>
      <c r="I748" t="s">
        <v>9649</v>
      </c>
      <c r="L748" t="s">
        <v>9648</v>
      </c>
      <c r="N748" t="s">
        <v>9657</v>
      </c>
      <c r="O748" s="24">
        <v>3</v>
      </c>
      <c r="P748" s="20">
        <v>80</v>
      </c>
      <c r="Q748" s="20">
        <v>0</v>
      </c>
      <c r="R748" s="30">
        <v>0</v>
      </c>
      <c r="Z748" s="34" t="s">
        <v>9655</v>
      </c>
      <c r="AJ748" s="26" t="str">
        <f t="shared" si="25"/>
        <v xml:space="preserve">|BGCOLOR(#F5F5F5):Commander of Ulm|指揮官|&amp;ref(Nation/C_Gold.jpg,nolink,25x25,Gold);70&amp;ref(Nation/C_Resource.jpg,nolink,25x25,Resource);30&amp;ref(Nation/C_Command.jpg,nolink,25x25,Commander Point);1|&amp;ref(Nation/R_Fort.jpg,nolink,25x25,Land Fortress);||&amp;ref(Nation/Squad.jpg,nolink,25x25,Squad);3&amp;ref(Nation/LivingLead.jpg,nolink,25x25,Leadership);80|10|
|~|&gt;|&gt;|&gt;|&gt;|&gt;|BGCOLOR(#F5F5F5):指揮官その二。武器が違う程度なので普段は大差ない|
</v>
      </c>
    </row>
    <row r="749" spans="1:36" x14ac:dyDescent="0.15">
      <c r="A749" t="str">
        <f t="shared" si="24"/>
        <v>-</v>
      </c>
      <c r="B749" t="s">
        <v>2969</v>
      </c>
      <c r="C749" t="s">
        <v>9685</v>
      </c>
      <c r="D749" t="s">
        <v>9648</v>
      </c>
      <c r="E749" t="s">
        <v>9653</v>
      </c>
      <c r="F749">
        <v>70</v>
      </c>
      <c r="G749">
        <v>41</v>
      </c>
      <c r="H749">
        <v>1</v>
      </c>
      <c r="I749" t="s">
        <v>9649</v>
      </c>
      <c r="L749" t="s">
        <v>9648</v>
      </c>
      <c r="N749" t="s">
        <v>9658</v>
      </c>
      <c r="O749" s="24">
        <v>3</v>
      </c>
      <c r="P749" s="20">
        <v>80</v>
      </c>
      <c r="Q749" s="20">
        <v>0</v>
      </c>
      <c r="R749" s="30">
        <v>0</v>
      </c>
      <c r="Z749" s="34" t="s">
        <v>9655</v>
      </c>
      <c r="AJ749" s="26" t="str">
        <f t="shared" si="25"/>
        <v xml:space="preserve">|BGCOLOR(#F5F5F5):Commander of Ulm|指揮官|&amp;ref(Nation/C_Gold.jpg,nolink,25x25,Gold);70&amp;ref(Nation/C_Resource.jpg,nolink,25x25,Resource);41&amp;ref(Nation/C_Command.jpg,nolink,25x25,Commander Point);1|&amp;ref(Nation/R_Fort.jpg,nolink,25x25,Land Fortress);||&amp;ref(Nation/Squad.jpg,nolink,25x25,Squad);3&amp;ref(Nation/LivingLead.jpg,nolink,25x25,Leadership);80|10|
|~|&gt;|&gt;|&gt;|&gt;|&gt;|BGCOLOR(#F5F5F5):重装指揮官その二。兵と違い重装備でも士気は変わらない|
</v>
      </c>
    </row>
    <row r="750" spans="1:36" x14ac:dyDescent="0.15">
      <c r="A750" t="str">
        <f t="shared" si="24"/>
        <v>-</v>
      </c>
      <c r="B750" t="s">
        <v>2969</v>
      </c>
      <c r="C750" t="s">
        <v>9685</v>
      </c>
      <c r="D750" t="s">
        <v>9648</v>
      </c>
      <c r="E750" t="s">
        <v>9659</v>
      </c>
      <c r="F750">
        <v>105</v>
      </c>
      <c r="G750">
        <v>68</v>
      </c>
      <c r="H750">
        <v>1</v>
      </c>
      <c r="I750" t="s">
        <v>9649</v>
      </c>
      <c r="L750" t="s">
        <v>9648</v>
      </c>
      <c r="N750" t="s">
        <v>9660</v>
      </c>
      <c r="O750" s="24">
        <v>3</v>
      </c>
      <c r="P750" s="20">
        <v>80</v>
      </c>
      <c r="Q750" s="20">
        <v>0</v>
      </c>
      <c r="R750" s="30">
        <v>0</v>
      </c>
      <c r="Z750" s="34" t="s">
        <v>9651</v>
      </c>
      <c r="AJ750" s="26" t="str">
        <f t="shared" si="25"/>
        <v xml:space="preserve">|BGCOLOR(#F5F5F5):Black Lord|指揮官|&amp;ref(Nation/C_Gold.jpg,nolink,25x25,Gold);105&amp;ref(Nation/C_Resource.jpg,nolink,25x25,Resource);68&amp;ref(Nation/C_Command.jpg,nolink,25x25,Commander Point);1|&amp;ref(Nation/R_Fort.jpg,nolink,25x25,Land Fortress);||&amp;ref(Nation/Squad.jpg,nolink,25x25,Squad);3&amp;ref(Nation/LivingLead.jpg,nolink,25x25,Leadership);80|16|
|~|&gt;|&gt;|&gt;|&gt;|&gt;|BGCOLOR(#F5F5F5):騎乗指揮官。それでも鈍重だが徒歩よりは早い|
</v>
      </c>
    </row>
    <row r="751" spans="1:36" x14ac:dyDescent="0.15">
      <c r="A751" t="str">
        <f t="shared" si="24"/>
        <v>-</v>
      </c>
      <c r="B751" t="s">
        <v>2969</v>
      </c>
      <c r="C751" t="s">
        <v>9685</v>
      </c>
      <c r="D751" t="s">
        <v>9648</v>
      </c>
      <c r="E751" t="s">
        <v>9661</v>
      </c>
      <c r="F751">
        <v>135</v>
      </c>
      <c r="G751">
        <v>7</v>
      </c>
      <c r="H751">
        <v>2</v>
      </c>
      <c r="I751" t="s">
        <v>9649</v>
      </c>
      <c r="J751" t="s">
        <v>9662</v>
      </c>
      <c r="L751" t="s">
        <v>9663</v>
      </c>
      <c r="N751" t="s">
        <v>9664</v>
      </c>
      <c r="O751" s="24">
        <v>2</v>
      </c>
      <c r="P751" s="21" t="s">
        <v>9665</v>
      </c>
      <c r="Q751" s="20" t="s">
        <v>9666</v>
      </c>
      <c r="R751" s="30">
        <v>0</v>
      </c>
      <c r="Z751" s="34" t="s">
        <v>9667</v>
      </c>
      <c r="AJ751" s="26" t="str">
        <f t="shared" si="25"/>
        <v xml:space="preserve">|BGCOLOR(#F5F5F5):Master Smith|魔術師|&amp;ref(Nation/C_Gold.jpg,nolink,25x25,Gold);135&amp;ref(Nation/C_Resource.jpg,nolink,25x25,Resource);7&amp;ref(Nation/C_Command.jpg,nolink,25x25,Commander Point);2|&amp;ref(Nation/R_Fort.jpg,nolink,25x25,Land Fortress);|&amp;ref(Spell/P_Research.jpg,nolink,25x25,Lab Needed);|&amp;ref(Nation/Squad.jpg,nolink,25x25,Squad);2&amp;ref(Nation/LivingLead.jpg,nolink,25x25,Leadership);45+&amp;ref(Nation/MagicLead.jpg,nolink,25x25,Magic Leadership);15+|14|
|~|&gt;|&gt;|&gt;|&gt;|&gt;|BGCOLOR(#F5F5F5):地、火などの魔法を持つ鍛冶師。要塞に資源を追加する|
</v>
      </c>
    </row>
    <row r="752" spans="1:36" x14ac:dyDescent="0.15">
      <c r="A752" t="str">
        <f t="shared" si="24"/>
        <v>-</v>
      </c>
      <c r="B752" t="s">
        <v>2969</v>
      </c>
      <c r="C752" t="s">
        <v>9685</v>
      </c>
      <c r="D752" t="s">
        <v>9648</v>
      </c>
      <c r="E752" t="s">
        <v>9668</v>
      </c>
      <c r="F752">
        <v>45</v>
      </c>
      <c r="G752">
        <v>1</v>
      </c>
      <c r="H752">
        <v>1</v>
      </c>
      <c r="I752" t="s">
        <v>9649</v>
      </c>
      <c r="K752" t="s">
        <v>9662</v>
      </c>
      <c r="L752" t="s">
        <v>9670</v>
      </c>
      <c r="M752" t="s">
        <v>9669</v>
      </c>
      <c r="N752" t="s">
        <v>9671</v>
      </c>
      <c r="O752" s="24">
        <v>1</v>
      </c>
      <c r="P752" s="20">
        <v>10</v>
      </c>
      <c r="Q752" s="20">
        <v>0</v>
      </c>
      <c r="R752" s="30">
        <v>0</v>
      </c>
      <c r="Z752" s="34" t="s">
        <v>9651</v>
      </c>
      <c r="AJ752" s="26" t="str">
        <f t="shared" si="25"/>
        <v xml:space="preserve">|BGCOLOR(#F5F5F5):Black Acolyte|聖職者&amp;ref(Nation/Sacred.jpg,nolink,25x25,Sacred);|&amp;ref(Nation/C_Gold.jpg,nolink,25x25,Gold);45&amp;ref(Nation/C_Resource.jpg,nolink,25x25,Resource);1&amp;ref(Nation/C_Command.jpg,nolink,25x25,Commander Point);1|&amp;ref(Nation/R_Fort.jpg,nolink,25x25,Land Fortress);|&amp;ref(Spell/P_Holy.jpg,nolink,25x25,Temple Needed);|&amp;ref(Nation/Squad.jpg,nolink,25x25,Squad);1&amp;ref(Nation/LivingLead.jpg,nolink,25x25,Leadership);10|16|
|~|&gt;|&gt;|&gt;|&gt;|&gt;|BGCOLOR(#F5F5F5):レベル1の聖職者。種族的に少々丈夫な程度|
</v>
      </c>
    </row>
    <row r="753" spans="1:36" x14ac:dyDescent="0.15">
      <c r="A753" t="str">
        <f t="shared" si="24"/>
        <v>-</v>
      </c>
      <c r="B753" t="s">
        <v>2969</v>
      </c>
      <c r="C753" t="s">
        <v>9685</v>
      </c>
      <c r="D753" t="s">
        <v>9648</v>
      </c>
      <c r="E753" t="s">
        <v>9672</v>
      </c>
      <c r="F753">
        <v>60</v>
      </c>
      <c r="G753">
        <v>52</v>
      </c>
      <c r="H753">
        <v>1</v>
      </c>
      <c r="I753" t="s">
        <v>9673</v>
      </c>
      <c r="L753" t="s">
        <v>9674</v>
      </c>
      <c r="N753" t="s">
        <v>9675</v>
      </c>
      <c r="O753" s="24">
        <v>1</v>
      </c>
      <c r="P753" s="20">
        <v>10</v>
      </c>
      <c r="Q753" s="20">
        <v>0</v>
      </c>
      <c r="R753" s="30">
        <v>0</v>
      </c>
      <c r="Z753" s="34" t="s">
        <v>9651</v>
      </c>
      <c r="AJ753" s="26" t="str">
        <f t="shared" si="25"/>
        <v xml:space="preserve">|BGCOLOR(#F5F5F5):Master Mason|工学者|&amp;ref(Nation/C_Gold.jpg,nolink,25x25,Gold);60&amp;ref(Nation/C_Resource.jpg,nolink,25x25,Resource);52&amp;ref(Nation/C_Command.jpg,nolink,25x25,Commander Point);1|&amp;ref(Nation/R_Capital.jpg,nolink,25x25,National Capital);||&amp;ref(Nation/Squad.jpg,nolink,25x25,Squad);1&amp;ref(Nation/LivingLead.jpg,nolink,25x25,Leadership);10|16|
|~|&gt;|&gt;|&gt;|&gt;|&gt;|BGCOLOR(#F5F5F5):包囲戦と建築に長ける石工。要塞の出力最大化には必須|
</v>
      </c>
    </row>
    <row r="754" spans="1:36" x14ac:dyDescent="0.15">
      <c r="A754" t="str">
        <f t="shared" si="24"/>
        <v>-</v>
      </c>
      <c r="B754" t="s">
        <v>2969</v>
      </c>
      <c r="C754" t="s">
        <v>9685</v>
      </c>
      <c r="D754" t="s">
        <v>9648</v>
      </c>
      <c r="E754" t="s">
        <v>9676</v>
      </c>
      <c r="F754">
        <v>100</v>
      </c>
      <c r="G754">
        <v>2</v>
      </c>
      <c r="H754">
        <v>2</v>
      </c>
      <c r="I754" t="s">
        <v>9673</v>
      </c>
      <c r="J754" t="s">
        <v>9662</v>
      </c>
      <c r="K754" t="s">
        <v>9677</v>
      </c>
      <c r="L754" t="s">
        <v>9670</v>
      </c>
      <c r="M754" t="s">
        <v>9669</v>
      </c>
      <c r="N754" t="s">
        <v>9678</v>
      </c>
      <c r="O754" s="24">
        <v>2</v>
      </c>
      <c r="P754" s="20" t="s">
        <v>9679</v>
      </c>
      <c r="Q754" s="20" t="s">
        <v>9680</v>
      </c>
      <c r="R754" s="30">
        <v>0</v>
      </c>
      <c r="Z754" s="34" t="s">
        <v>9651</v>
      </c>
      <c r="AJ754" s="26" t="str">
        <f t="shared" si="25"/>
        <v xml:space="preserve">|BGCOLOR(#F5F5F5):Black Priest|聖職者&amp;ref(Nation/Sacred.jpg,nolink,25x25,Sacred);|&amp;ref(Nation/C_Gold.jpg,nolink,25x25,Gold);100&amp;ref(Nation/C_Resource.jpg,nolink,25x25,Resource);2&amp;ref(Nation/C_Command.jpg,nolink,25x25,Commander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Leadership);5+|16|
|~|&gt;|&gt;|&gt;|&gt;|&gt;|BGCOLOR(#F5F5F5):レベル2の聖職者。地などの魔法を持ち異端審問も得意|
</v>
      </c>
    </row>
    <row r="755" spans="1:36" x14ac:dyDescent="0.15">
      <c r="A755" t="str">
        <f t="shared" si="24"/>
        <v>-</v>
      </c>
      <c r="B755" t="s">
        <v>2969</v>
      </c>
      <c r="C755" t="s">
        <v>9685</v>
      </c>
      <c r="D755" t="s">
        <v>9648</v>
      </c>
      <c r="E755" t="s">
        <v>9681</v>
      </c>
      <c r="F755">
        <v>175</v>
      </c>
      <c r="G755">
        <v>7</v>
      </c>
      <c r="H755">
        <v>2</v>
      </c>
      <c r="I755" t="s">
        <v>9673</v>
      </c>
      <c r="J755" t="s">
        <v>9662</v>
      </c>
      <c r="K755" t="s">
        <v>9662</v>
      </c>
      <c r="L755" t="s">
        <v>9670</v>
      </c>
      <c r="M755" t="s">
        <v>9669</v>
      </c>
      <c r="N755" t="s">
        <v>9682</v>
      </c>
      <c r="O755" s="24">
        <v>1</v>
      </c>
      <c r="P755" s="20">
        <v>15</v>
      </c>
      <c r="Q755" s="20">
        <v>15</v>
      </c>
      <c r="R755" s="30">
        <v>0</v>
      </c>
      <c r="Z755" s="34" t="s">
        <v>9667</v>
      </c>
      <c r="AJ755" s="26" t="str">
        <f t="shared" si="25"/>
        <v xml:space="preserve">|BGCOLOR(#F5F5F5):Priest Smith|聖職者&amp;ref(Nation/Sacred.jpg,nolink,25x25,Sacred);|&amp;ref(Nation/C_Gold.jpg,nolink,25x25,Gold);175&amp;ref(Nation/C_Resource.jpg,nolink,25x25,Resource);7&amp;ref(Nation/C_Command.jpg,nolink,25x25,Commander Point);2|&amp;ref(Nation/R_Capital.jpg,nolink,25x25,National Capital);|&amp;ref(Spell/P_Research.jpg,nolink,25x25,Lab Needed);&amp;ref(Spell/P_Holy.jpg,nolink,25x25,Temple Needed);|&amp;ref(Nation/Squad.jpg,nolink,25x25,Squad);1&amp;ref(Nation/LivingLead.jpg,nolink,25x25,Leadership);15&amp;ref(Nation/MagicLead.jpg,nolink,25x25,Magic Leadership);15|14|
|~|&gt;|&gt;|&gt;|&gt;|&gt;|BGCOLOR(#F5F5F5):レベル1の聖職者。地と火の魔法も持ち鍛冶師の技能も備える|
</v>
      </c>
    </row>
    <row r="756" spans="1:36" x14ac:dyDescent="0.15">
      <c r="A756" t="str">
        <f t="shared" si="24"/>
        <v>MA Ulm 指揮官 E</v>
      </c>
      <c r="B756" t="s">
        <v>2969</v>
      </c>
      <c r="C756" t="s">
        <v>9685</v>
      </c>
      <c r="D756" t="s">
        <v>9648</v>
      </c>
      <c r="E756" t="s">
        <v>9683</v>
      </c>
      <c r="F756">
        <v>80</v>
      </c>
      <c r="G756">
        <v>44</v>
      </c>
      <c r="H756">
        <v>1</v>
      </c>
      <c r="I756" t="s">
        <v>9673</v>
      </c>
      <c r="L756" t="s">
        <v>9648</v>
      </c>
      <c r="N756" t="s">
        <v>9684</v>
      </c>
      <c r="O756" s="24">
        <v>3</v>
      </c>
      <c r="P756" s="20">
        <v>80</v>
      </c>
      <c r="Q756" s="20">
        <v>0</v>
      </c>
      <c r="R756" s="30">
        <v>0</v>
      </c>
      <c r="Z756" s="34" t="s">
        <v>9655</v>
      </c>
      <c r="AJ756" s="26" t="str">
        <f t="shared" si="25"/>
        <v xml:space="preserve">|BGCOLOR(#F5F5F5):Lord Guardian|指揮官|&amp;ref(Nation/C_Gold.jpg,nolink,25x25,Gold);80&amp;ref(Nation/C_Resource.jpg,nolink,25x25,Resource);44&amp;ref(Nation/C_Command.jpg,nolink,25x25,Commander Point);1|&amp;ref(Nation/R_Capital.jpg,nolink,25x25,National Capital);||&amp;ref(Nation/Squad.jpg,nolink,25x25,Squad);3&amp;ref(Nation/LivingLead.jpg,nolink,25x25,Leadership);80|10|
|~|&gt;|&gt;|&gt;|&gt;|&gt;|BGCOLOR(#F5F5F5):高い戦闘力を持つ指揮官。要塞防衛を得意とする|
</v>
      </c>
    </row>
    <row r="757" spans="1:36" x14ac:dyDescent="0.15">
      <c r="A757" t="str">
        <f t="shared" si="24"/>
        <v>MA Ulm 兵士 S</v>
      </c>
      <c r="B757" t="s">
        <v>2969</v>
      </c>
      <c r="C757" t="s">
        <v>9685</v>
      </c>
      <c r="D757" t="s">
        <v>9719</v>
      </c>
      <c r="E757" t="s">
        <v>9686</v>
      </c>
      <c r="F757">
        <v>7</v>
      </c>
      <c r="G757">
        <v>7</v>
      </c>
      <c r="H757">
        <v>2</v>
      </c>
      <c r="I757" t="s">
        <v>9649</v>
      </c>
      <c r="L757" t="s">
        <v>5446</v>
      </c>
      <c r="N757" t="s">
        <v>9687</v>
      </c>
      <c r="P757" s="20">
        <v>1</v>
      </c>
      <c r="W757">
        <v>1</v>
      </c>
      <c r="X757">
        <v>1</v>
      </c>
      <c r="Z757" s="34" t="s">
        <v>9667</v>
      </c>
      <c r="AJ757" s="26" t="str">
        <f t="shared" si="25"/>
        <v xml:space="preserve">|BGCOLOR(#F5F5F5):War Dog|動物|&amp;ref(Nation/C_Gold.jpg,nolink,25x25,Gold);7&amp;ref(Nation/C_Resource.jpg,nolink,25x25,Resource);7&amp;ref(Nation/C_Recruitment.jpg,nolink,25x25,Recruitment Point);2|&amp;ref(Nation/R_Fort.jpg,nolink,25x25,Land Fortress);||&amp;ref(Nation/LivingLead.jpg,nolink,25x25,Living);&amp;ref(Nation/Animal.jpg,nolink,25x25,Animal);&amp;ref(Nation/Undisciplined.jpg,nolink,25x25,Undisciplined);|14|
|~|&gt;|&gt;|&gt;|&gt;|&gt;|BGCOLOR(#F5F5F5):鎧を着せられた犬。弱いが数と侮れない硬さで煩わせる|
</v>
      </c>
    </row>
    <row r="758" spans="1:36" x14ac:dyDescent="0.15">
      <c r="A758" t="str">
        <f t="shared" si="24"/>
        <v>-</v>
      </c>
      <c r="B758" t="s">
        <v>2969</v>
      </c>
      <c r="C758" t="s">
        <v>9685</v>
      </c>
      <c r="D758" t="s">
        <v>9719</v>
      </c>
      <c r="E758" t="s">
        <v>9688</v>
      </c>
      <c r="F758">
        <v>10</v>
      </c>
      <c r="G758">
        <v>28</v>
      </c>
      <c r="H758">
        <v>9</v>
      </c>
      <c r="I758" t="s">
        <v>9649</v>
      </c>
      <c r="L758" t="s">
        <v>9689</v>
      </c>
      <c r="N758" t="s">
        <v>9690</v>
      </c>
      <c r="P758" s="20">
        <v>1</v>
      </c>
      <c r="Z758" s="34" t="s">
        <v>9655</v>
      </c>
      <c r="AJ758" s="26" t="str">
        <f t="shared" si="25"/>
        <v xml:space="preserve">|BGCOLOR(#F5F5F5):Crossbowman|射手|&amp;ref(Nation/C_Gold.jpg,nolink,25x25,Gold);10&amp;ref(Nation/C_Resource.jpg,nolink,25x25,Resource);28&amp;ref(Nation/C_Recruitment.jpg,nolink,25x25,Recruitment Point);9|&amp;ref(Nation/R_Fort.jpg,nolink,25x25,Land Fortress);||&amp;ref(Nation/LivingLead.jpg,nolink,25x25,Living);|10|
|~|&gt;|&gt;|&gt;|&gt;|&gt;|BGCOLOR(#F5F5F5):装填に手間を喰う強力な弩を使う。重装相手でも十分|
</v>
      </c>
    </row>
    <row r="759" spans="1:36" x14ac:dyDescent="0.15">
      <c r="A759" t="str">
        <f t="shared" si="24"/>
        <v>-</v>
      </c>
      <c r="B759" t="s">
        <v>2969</v>
      </c>
      <c r="C759" t="s">
        <v>9685</v>
      </c>
      <c r="D759" t="s">
        <v>9719</v>
      </c>
      <c r="E759" t="s">
        <v>9691</v>
      </c>
      <c r="F759">
        <v>10</v>
      </c>
      <c r="G759">
        <v>27</v>
      </c>
      <c r="H759">
        <v>9</v>
      </c>
      <c r="I759" t="s">
        <v>9649</v>
      </c>
      <c r="L759" t="s">
        <v>9692</v>
      </c>
      <c r="N759" t="s">
        <v>9693</v>
      </c>
      <c r="P759" s="20">
        <v>1</v>
      </c>
      <c r="Z759" s="34" t="s">
        <v>9694</v>
      </c>
      <c r="AJ759" s="26" t="str">
        <f t="shared" si="25"/>
        <v xml:space="preserve">|BGCOLOR(#F5F5F5):Infantry of Ulm|歩兵|&amp;ref(Nation/C_Gold.jpg,nolink,25x25,Gold);10&amp;ref(Nation/C_Resource.jpg,nolink,25x25,Resource);27&amp;ref(Nation/C_Recruitment.jpg,nolink,25x25,Recruitment Point);9|&amp;ref(Nation/R_Fort.jpg,nolink,25x25,Land Fortress);||&amp;ref(Nation/LivingLead.jpg,nolink,25x25,Living);|8|
|~|&gt;|&gt;|&gt;|&gt;|&gt;|BGCOLOR(#F5F5F5):戦斧を持つ重歩兵。一撃が重く命中率も高い|
</v>
      </c>
    </row>
    <row r="760" spans="1:36" x14ac:dyDescent="0.15">
      <c r="A760" t="str">
        <f t="shared" si="24"/>
        <v>-</v>
      </c>
      <c r="B760" t="s">
        <v>2969</v>
      </c>
      <c r="C760" t="s">
        <v>9685</v>
      </c>
      <c r="D760" t="s">
        <v>9719</v>
      </c>
      <c r="E760" t="s">
        <v>9695</v>
      </c>
      <c r="F760">
        <v>10</v>
      </c>
      <c r="G760">
        <v>38</v>
      </c>
      <c r="H760">
        <v>9</v>
      </c>
      <c r="I760" t="s">
        <v>9649</v>
      </c>
      <c r="L760" t="s">
        <v>9692</v>
      </c>
      <c r="N760" t="s">
        <v>9696</v>
      </c>
      <c r="P760" s="20">
        <v>1</v>
      </c>
      <c r="Z760" s="34" t="s">
        <v>9694</v>
      </c>
      <c r="AJ760" s="26" t="str">
        <f t="shared" si="25"/>
        <v xml:space="preserve">|BGCOLOR(#F5F5F5):Black Plate Infantry|歩兵|&amp;ref(Nation/C_Gold.jpg,nolink,25x25,Gold);10&amp;ref(Nation/C_Resource.jpg,nolink,25x25,Resource);38&amp;ref(Nation/C_Recruitment.jpg,nolink,25x25,Recruitment Point);9|&amp;ref(Nation/R_Fort.jpg,nolink,25x25,Land Fortress);||&amp;ref(Nation/LivingLead.jpg,nolink,25x25,Living);|8|
|~|&gt;|&gt;|&gt;|&gt;|&gt;|BGCOLOR(#F5F5F5):戦斧を持つ超重歩兵。防具への信頼から士気が高い|
</v>
      </c>
    </row>
    <row r="761" spans="1:36" x14ac:dyDescent="0.15">
      <c r="A761" t="str">
        <f t="shared" si="24"/>
        <v>-</v>
      </c>
      <c r="B761" t="s">
        <v>2969</v>
      </c>
      <c r="C761" t="s">
        <v>9685</v>
      </c>
      <c r="D761" t="s">
        <v>9719</v>
      </c>
      <c r="E761" t="s">
        <v>9691</v>
      </c>
      <c r="F761">
        <v>10</v>
      </c>
      <c r="G761">
        <v>27</v>
      </c>
      <c r="H761">
        <v>9</v>
      </c>
      <c r="I761" t="s">
        <v>9649</v>
      </c>
      <c r="L761" t="s">
        <v>9692</v>
      </c>
      <c r="N761" t="s">
        <v>9697</v>
      </c>
      <c r="P761" s="20">
        <v>1</v>
      </c>
      <c r="Z761" s="34" t="s">
        <v>9694</v>
      </c>
      <c r="AJ761" s="26" t="str">
        <f t="shared" si="25"/>
        <v xml:space="preserve">|BGCOLOR(#F5F5F5):Infantry of Ulm|歩兵|&amp;ref(Nation/C_Gold.jpg,nolink,25x25,Gold);10&amp;ref(Nation/C_Resource.jpg,nolink,25x25,Resource);27&amp;ref(Nation/C_Recruitment.jpg,nolink,25x25,Recruitment Point);9|&amp;ref(Nation/R_Fort.jpg,nolink,25x25,Land Fortress);||&amp;ref(Nation/LivingLead.jpg,nolink,25x25,Living);|8|
|~|&gt;|&gt;|&gt;|&gt;|&gt;|BGCOLOR(#F5F5F5):連接棍を持つ重歩兵。低威力ながら二連攻撃で盾にも強い|
</v>
      </c>
    </row>
    <row r="762" spans="1:36" x14ac:dyDescent="0.15">
      <c r="A762" t="str">
        <f t="shared" si="24"/>
        <v>-</v>
      </c>
      <c r="B762" t="s">
        <v>2969</v>
      </c>
      <c r="C762" t="s">
        <v>9685</v>
      </c>
      <c r="D762" t="s">
        <v>9719</v>
      </c>
      <c r="E762" t="s">
        <v>9695</v>
      </c>
      <c r="F762">
        <v>10</v>
      </c>
      <c r="G762">
        <v>38</v>
      </c>
      <c r="H762">
        <v>9</v>
      </c>
      <c r="I762" t="s">
        <v>9649</v>
      </c>
      <c r="L762" t="s">
        <v>9692</v>
      </c>
      <c r="N762" t="s">
        <v>9698</v>
      </c>
      <c r="P762" s="20">
        <v>1</v>
      </c>
      <c r="Z762" s="34" t="s">
        <v>9694</v>
      </c>
      <c r="AJ762" s="26" t="str">
        <f t="shared" si="25"/>
        <v xml:space="preserve">|BGCOLOR(#F5F5F5):Black Plate Infantry|歩兵|&amp;ref(Nation/C_Gold.jpg,nolink,25x25,Gold);10&amp;ref(Nation/C_Resource.jpg,nolink,25x25,Resource);38&amp;ref(Nation/C_Recruitment.jpg,nolink,25x25,Recruitment Point);9|&amp;ref(Nation/R_Fort.jpg,nolink,25x25,Land Fortress);||&amp;ref(Nation/LivingLead.jpg,nolink,25x25,Living);|8|
|~|&gt;|&gt;|&gt;|&gt;|&gt;|BGCOLOR(#F5F5F5):連接棍を持つ超重歩兵。絶望的防御技能を防具で補う|
</v>
      </c>
    </row>
    <row r="763" spans="1:36" x14ac:dyDescent="0.15">
      <c r="A763" t="str">
        <f t="shared" si="24"/>
        <v>-</v>
      </c>
      <c r="B763" t="s">
        <v>2969</v>
      </c>
      <c r="C763" t="s">
        <v>9685</v>
      </c>
      <c r="D763" t="s">
        <v>9719</v>
      </c>
      <c r="E763" t="s">
        <v>9691</v>
      </c>
      <c r="F763">
        <v>10</v>
      </c>
      <c r="G763">
        <v>30</v>
      </c>
      <c r="H763">
        <v>9</v>
      </c>
      <c r="I763" t="s">
        <v>9649</v>
      </c>
      <c r="L763" t="s">
        <v>9692</v>
      </c>
      <c r="N763" t="s">
        <v>9699</v>
      </c>
      <c r="P763" s="20">
        <v>1</v>
      </c>
      <c r="Z763" s="34" t="s">
        <v>9694</v>
      </c>
      <c r="AJ763" s="26" t="str">
        <f t="shared" si="25"/>
        <v xml:space="preserve">|BGCOLOR(#F5F5F5):Infantry of Ulm|歩兵|&amp;ref(Nation/C_Gold.jpg,nolink,25x25,Gold);10&amp;ref(Nation/C_Resource.jpg,nolink,25x25,Resource);30&amp;ref(Nation/C_Recruitment.jpg,nolink,25x25,Recruitment Point);9|&amp;ref(Nation/R_Fort.jpg,nolink,25x25,Land Fortress);||&amp;ref(Nation/LivingLead.jpg,nolink,25x25,Living);|8|
|~|&gt;|&gt;|&gt;|&gt;|&gt;|BGCOLOR(#F5F5F5):大槌を持つ重歩兵。少し安価で頭部命中時が強力|
</v>
      </c>
    </row>
    <row r="764" spans="1:36" x14ac:dyDescent="0.15">
      <c r="A764" t="str">
        <f t="shared" ref="A764:A828" si="26">IF(D764&lt;&gt;D763,B764&amp;" "&amp;C764&amp;" "&amp;D764&amp;" S",IF(D764&lt;&gt;D765,B764&amp;" "&amp;C764&amp;" "&amp;D764&amp;" E","-"))</f>
        <v>-</v>
      </c>
      <c r="B764" t="s">
        <v>2969</v>
      </c>
      <c r="C764" t="s">
        <v>9685</v>
      </c>
      <c r="D764" t="s">
        <v>9719</v>
      </c>
      <c r="E764" t="s">
        <v>9695</v>
      </c>
      <c r="F764">
        <v>10</v>
      </c>
      <c r="G764">
        <v>41</v>
      </c>
      <c r="H764">
        <v>9</v>
      </c>
      <c r="I764" t="s">
        <v>9649</v>
      </c>
      <c r="L764" t="s">
        <v>9692</v>
      </c>
      <c r="N764" t="s">
        <v>9700</v>
      </c>
      <c r="P764" s="20">
        <v>1</v>
      </c>
      <c r="Z764" s="34" t="s">
        <v>9694</v>
      </c>
      <c r="AJ764" s="26" t="str">
        <f t="shared" si="25"/>
        <v xml:space="preserve">|BGCOLOR(#F5F5F5):Black Plate Infantry|歩兵|&amp;ref(Nation/C_Gold.jpg,nolink,25x25,Gold);10&amp;ref(Nation/C_Resource.jpg,nolink,25x25,Resource);41&amp;ref(Nation/C_Recruitment.jpg,nolink,25x25,Recruitment Point);9|&amp;ref(Nation/R_Fort.jpg,nolink,25x25,Land Fortress);||&amp;ref(Nation/LivingLead.jpg,nolink,25x25,Living);|8|
|~|&gt;|&gt;|&gt;|&gt;|&gt;|BGCOLOR(#F5F5F5):大槌を持つ超重歩兵。防具の質と訓練により持久力も高い|
</v>
      </c>
    </row>
    <row r="765" spans="1:36" x14ac:dyDescent="0.15">
      <c r="A765" t="str">
        <f t="shared" si="26"/>
        <v>-</v>
      </c>
      <c r="B765" t="s">
        <v>2969</v>
      </c>
      <c r="C765" t="s">
        <v>9685</v>
      </c>
      <c r="D765" t="s">
        <v>9719</v>
      </c>
      <c r="E765" t="s">
        <v>9691</v>
      </c>
      <c r="F765">
        <v>10</v>
      </c>
      <c r="G765">
        <v>30</v>
      </c>
      <c r="H765">
        <v>9</v>
      </c>
      <c r="I765" t="s">
        <v>9649</v>
      </c>
      <c r="L765" t="s">
        <v>9692</v>
      </c>
      <c r="N765" t="s">
        <v>9701</v>
      </c>
      <c r="P765" s="20">
        <v>1</v>
      </c>
      <c r="Z765" s="34" t="s">
        <v>9694</v>
      </c>
      <c r="AJ765" s="26" t="str">
        <f t="shared" si="25"/>
        <v xml:space="preserve">|BGCOLOR(#F5F5F5):Infantry of Ulm|歩兵|&amp;ref(Nation/C_Gold.jpg,nolink,25x25,Gold);10&amp;ref(Nation/C_Resource.jpg,nolink,25x25,Resource);30&amp;ref(Nation/C_Recruitment.jpg,nolink,25x25,Recruitment Point);9|&amp;ref(Nation/R_Fort.jpg,nolink,25x25,Land Fortress);||&amp;ref(Nation/LivingLead.jpg,nolink,25x25,Living);|8|
|~|&gt;|&gt;|&gt;|&gt;|&gt;|BGCOLOR(#F5F5F5):槌と大盾を持つ重歩兵。そこそこの攻撃力と射撃対策を両立|
</v>
      </c>
    </row>
    <row r="766" spans="1:36" x14ac:dyDescent="0.15">
      <c r="A766" t="str">
        <f t="shared" si="26"/>
        <v>-</v>
      </c>
      <c r="B766" t="s">
        <v>2969</v>
      </c>
      <c r="C766" t="s">
        <v>9685</v>
      </c>
      <c r="D766" t="s">
        <v>9719</v>
      </c>
      <c r="E766" t="s">
        <v>9695</v>
      </c>
      <c r="F766">
        <v>10</v>
      </c>
      <c r="G766">
        <v>41</v>
      </c>
      <c r="H766">
        <v>9</v>
      </c>
      <c r="I766" t="s">
        <v>9649</v>
      </c>
      <c r="L766" t="s">
        <v>9692</v>
      </c>
      <c r="N766" t="s">
        <v>9702</v>
      </c>
      <c r="P766" s="20">
        <v>1</v>
      </c>
      <c r="Z766" s="34" t="s">
        <v>9694</v>
      </c>
      <c r="AJ766" s="26" t="str">
        <f t="shared" si="25"/>
        <v xml:space="preserve">|BGCOLOR(#F5F5F5):Black Plate Infantry|歩兵|&amp;ref(Nation/C_Gold.jpg,nolink,25x25,Gold);10&amp;ref(Nation/C_Resource.jpg,nolink,25x25,Resource);41&amp;ref(Nation/C_Recruitment.jpg,nolink,25x25,Recruitment Point);9|&amp;ref(Nation/R_Fort.jpg,nolink,25x25,Land Fortress);||&amp;ref(Nation/LivingLead.jpg,nolink,25x25,Living);|8|
|~|&gt;|&gt;|&gt;|&gt;|&gt;|BGCOLOR(#F5F5F5):槌と大盾を持つ超重歩兵。弩でもこの硬さを貫くのは苦労する|
</v>
      </c>
    </row>
    <row r="767" spans="1:36" x14ac:dyDescent="0.15">
      <c r="A767" t="str">
        <f t="shared" si="26"/>
        <v>-</v>
      </c>
      <c r="B767" t="s">
        <v>2969</v>
      </c>
      <c r="C767" t="s">
        <v>9685</v>
      </c>
      <c r="D767" t="s">
        <v>9719</v>
      </c>
      <c r="E767" t="s">
        <v>9691</v>
      </c>
      <c r="F767">
        <v>10</v>
      </c>
      <c r="G767">
        <v>26</v>
      </c>
      <c r="H767">
        <v>9</v>
      </c>
      <c r="I767" t="s">
        <v>9649</v>
      </c>
      <c r="L767" t="s">
        <v>9692</v>
      </c>
      <c r="N767" t="s">
        <v>9703</v>
      </c>
      <c r="P767" s="20">
        <v>1</v>
      </c>
      <c r="Z767" s="34" t="s">
        <v>9694</v>
      </c>
      <c r="AJ767" s="26" t="str">
        <f t="shared" si="25"/>
        <v xml:space="preserve">|BGCOLOR(#F5F5F5):Infantry of Ulm|歩兵|&amp;ref(Nation/C_Gold.jpg,nolink,25x25,Gold);10&amp;ref(Nation/C_Resource.jpg,nolink,25x25,Resource);26&amp;ref(Nation/C_Recruitment.jpg,nolink,25x25,Recruitment Point);9|&amp;ref(Nation/R_Fort.jpg,nolink,25x25,Land Fortress);||&amp;ref(Nation/LivingLead.jpg,nolink,25x25,Living);|8|
|~|&gt;|&gt;|&gt;|&gt;|&gt;|BGCOLOR(#F5F5F5):朝星棒と大盾を持つ重歩兵。当てやすく盾にも強い|
</v>
      </c>
    </row>
    <row r="768" spans="1:36" x14ac:dyDescent="0.15">
      <c r="A768" t="str">
        <f t="shared" si="26"/>
        <v>-</v>
      </c>
      <c r="B768" t="s">
        <v>2969</v>
      </c>
      <c r="C768" t="s">
        <v>9685</v>
      </c>
      <c r="D768" t="s">
        <v>9719</v>
      </c>
      <c r="E768" t="s">
        <v>9704</v>
      </c>
      <c r="F768">
        <v>10</v>
      </c>
      <c r="G768">
        <v>37</v>
      </c>
      <c r="H768">
        <v>9</v>
      </c>
      <c r="I768" t="s">
        <v>9649</v>
      </c>
      <c r="L768" t="s">
        <v>9692</v>
      </c>
      <c r="N768" t="s">
        <v>9705</v>
      </c>
      <c r="P768" s="20">
        <v>1</v>
      </c>
      <c r="Z768" s="34" t="s">
        <v>9694</v>
      </c>
      <c r="AJ768" s="26" t="str">
        <f t="shared" si="25"/>
        <v xml:space="preserve">|BGCOLOR(#F5F5F5):Black Plate Infantry|歩兵|&amp;ref(Nation/C_Gold.jpg,nolink,25x25,Gold);10&amp;ref(Nation/C_Resource.jpg,nolink,25x25,Resource);37&amp;ref(Nation/C_Recruitment.jpg,nolink,25x25,Recruitment Point);9|&amp;ref(Nation/R_Fort.jpg,nolink,25x25,Land Fortress);||&amp;ref(Nation/LivingLead.jpg,nolink,25x25,Living);|8|
|~|&gt;|&gt;|&gt;|&gt;|&gt;|BGCOLOR(#F5F5F5):朝星棒と大盾を持つ超重歩兵。殴り合いではまず打ち負けない|
</v>
      </c>
    </row>
    <row r="769" spans="1:36" x14ac:dyDescent="0.15">
      <c r="A769" t="str">
        <f t="shared" si="26"/>
        <v>-</v>
      </c>
      <c r="B769" t="s">
        <v>2969</v>
      </c>
      <c r="C769" t="s">
        <v>9685</v>
      </c>
      <c r="D769" t="s">
        <v>9719</v>
      </c>
      <c r="E769" t="s">
        <v>9706</v>
      </c>
      <c r="F769">
        <v>10</v>
      </c>
      <c r="G769">
        <v>26</v>
      </c>
      <c r="H769">
        <v>9</v>
      </c>
      <c r="I769" t="s">
        <v>9649</v>
      </c>
      <c r="L769" t="s">
        <v>9692</v>
      </c>
      <c r="N769" t="s">
        <v>9707</v>
      </c>
      <c r="P769" s="20">
        <v>1</v>
      </c>
      <c r="Z769" s="34" t="s">
        <v>9694</v>
      </c>
      <c r="AJ769" s="26" t="str">
        <f t="shared" si="25"/>
        <v xml:space="preserve">|BGCOLOR(#F5F5F5):Pikenner|歩兵|&amp;ref(Nation/C_Gold.jpg,nolink,25x25,Gold);10&amp;ref(Nation/C_Resource.jpg,nolink,25x25,Resource);26&amp;ref(Nation/C_Recruitment.jpg,nolink,25x25,Recruitment Point);9|&amp;ref(Nation/R_Fort.jpg,nolink,25x25,Land Fortress);||&amp;ref(Nation/LivingLead.jpg,nolink,25x25,Living);|8|
|~|&gt;|&gt;|&gt;|&gt;|&gt;|BGCOLOR(#F5F5F5):鉾を持つ重歩兵。長槍でさえ迎撃でき威力も十分|
</v>
      </c>
    </row>
    <row r="770" spans="1:36" x14ac:dyDescent="0.15">
      <c r="A770" t="str">
        <f t="shared" si="26"/>
        <v>-</v>
      </c>
      <c r="B770" t="s">
        <v>2969</v>
      </c>
      <c r="C770" t="s">
        <v>9685</v>
      </c>
      <c r="D770" t="s">
        <v>9719</v>
      </c>
      <c r="E770" t="s">
        <v>9708</v>
      </c>
      <c r="F770">
        <v>10</v>
      </c>
      <c r="G770">
        <v>37</v>
      </c>
      <c r="H770">
        <v>9</v>
      </c>
      <c r="I770" t="s">
        <v>9649</v>
      </c>
      <c r="L770" t="s">
        <v>9692</v>
      </c>
      <c r="N770" t="s">
        <v>9709</v>
      </c>
      <c r="P770" s="20">
        <v>1</v>
      </c>
      <c r="Z770" s="34" t="s">
        <v>9694</v>
      </c>
      <c r="AJ770" s="26" t="str">
        <f t="shared" si="25"/>
        <v xml:space="preserve">|BGCOLOR(#F5F5F5):Black Plate Pikeneer|歩兵|&amp;ref(Nation/C_Gold.jpg,nolink,25x25,Gold);10&amp;ref(Nation/C_Resource.jpg,nolink,25x25,Resource);37&amp;ref(Nation/C_Recruitment.jpg,nolink,25x25,Recruitment Point);9|&amp;ref(Nation/R_Fort.jpg,nolink,25x25,Land Fortress);||&amp;ref(Nation/LivingLead.jpg,nolink,25x25,Living);|8|
|~|&gt;|&gt;|&gt;|&gt;|&gt;|BGCOLOR(#F5F5F5):鉾を持つ超重歩兵。迎撃も入れれば白兵戦では随一の硬さ|
</v>
      </c>
    </row>
    <row r="771" spans="1:36" x14ac:dyDescent="0.15">
      <c r="A771" t="str">
        <f t="shared" si="26"/>
        <v>-</v>
      </c>
      <c r="B771" t="s">
        <v>2969</v>
      </c>
      <c r="C771" t="s">
        <v>9685</v>
      </c>
      <c r="D771" t="s">
        <v>9719</v>
      </c>
      <c r="E771" t="s">
        <v>9710</v>
      </c>
      <c r="F771">
        <v>45</v>
      </c>
      <c r="G771">
        <v>68</v>
      </c>
      <c r="H771">
        <v>46</v>
      </c>
      <c r="I771" t="s">
        <v>9649</v>
      </c>
      <c r="L771" t="s">
        <v>9711</v>
      </c>
      <c r="N771" t="s">
        <v>9712</v>
      </c>
      <c r="P771" s="20">
        <v>1</v>
      </c>
      <c r="Z771" s="34" t="s">
        <v>9667</v>
      </c>
      <c r="AJ771" s="26" t="str">
        <f t="shared" si="25"/>
        <v xml:space="preserve">|BGCOLOR(#F5F5F5):Black Knight|騎兵|&amp;ref(Nation/C_Gold.jpg,nolink,25x25,Gold);45&amp;ref(Nation/C_Resource.jpg,nolink,25x25,Resource);68&amp;ref(Nation/C_Recruitment.jpg,nolink,25x25,Recruitment Point);46|&amp;ref(Nation/R_Fort.jpg,nolink,25x25,Land Fortress);||&amp;ref(Nation/LivingLead.jpg,nolink,25x25,Living);|14|
|~|&gt;|&gt;|&gt;|&gt;|&gt;|BGCOLOR(#F5F5F5):突撃槍、朝星棒、騎盾を持つ超重騎兵。単純な白兵戦なら驚異的な強さ|
</v>
      </c>
    </row>
    <row r="772" spans="1:36" x14ac:dyDescent="0.15">
      <c r="A772" t="str">
        <f t="shared" si="26"/>
        <v>-</v>
      </c>
      <c r="B772" t="s">
        <v>2969</v>
      </c>
      <c r="C772" t="s">
        <v>9685</v>
      </c>
      <c r="D772" t="s">
        <v>9719</v>
      </c>
      <c r="E772" t="s">
        <v>9713</v>
      </c>
      <c r="F772">
        <v>20</v>
      </c>
      <c r="G772">
        <v>37</v>
      </c>
      <c r="H772">
        <v>31</v>
      </c>
      <c r="I772" t="s">
        <v>9649</v>
      </c>
      <c r="L772" t="s">
        <v>9714</v>
      </c>
      <c r="N772" t="s">
        <v>9715</v>
      </c>
      <c r="P772" s="20">
        <v>1</v>
      </c>
      <c r="Z772" s="34" t="s">
        <v>9716</v>
      </c>
      <c r="AJ772" s="26" t="str">
        <f t="shared" si="25"/>
        <v xml:space="preserve">|BGCOLOR(#F5F5F5):Sapper|工兵|&amp;ref(Nation/C_Gold.jpg,nolink,25x25,Gold);20&amp;ref(Nation/C_Resource.jpg,nolink,25x25,Resource);37&amp;ref(Nation/C_Recruitment.jpg,nolink,25x25,Recruitment Point);31|&amp;ref(Nation/R_Fort.jpg,nolink,25x25,Land Fortress);||&amp;ref(Nation/LivingLead.jpg,nolink,25x25,Living);|12|
|~|&gt;|&gt;|&gt;|&gt;|&gt;|BGCOLOR(#F5F5F5):鶴橋と弩を持つ工兵。援護射撃もできるが本業は包囲戦|
</v>
      </c>
    </row>
    <row r="773" spans="1:36" x14ac:dyDescent="0.15">
      <c r="A773" t="str">
        <f t="shared" si="26"/>
        <v>MA Ulm 兵士 E</v>
      </c>
      <c r="B773" t="s">
        <v>2969</v>
      </c>
      <c r="C773" t="s">
        <v>9685</v>
      </c>
      <c r="D773" t="s">
        <v>9719</v>
      </c>
      <c r="E773" t="s">
        <v>9717</v>
      </c>
      <c r="F773">
        <v>20</v>
      </c>
      <c r="G773">
        <v>44</v>
      </c>
      <c r="H773">
        <v>31</v>
      </c>
      <c r="I773" t="s">
        <v>9673</v>
      </c>
      <c r="L773" t="s">
        <v>9692</v>
      </c>
      <c r="N773" t="s">
        <v>9718</v>
      </c>
      <c r="P773" s="20">
        <v>1</v>
      </c>
      <c r="Z773" s="34" t="s">
        <v>9694</v>
      </c>
      <c r="AJ773" s="26" t="str">
        <f t="shared" ref="AJ773:AJ837" si="27">CONCATENATE("|BGCOLOR(#F5F5F5):",E773,"|",L773,IF(M773&lt;&gt;"","&amp;ref(Nation/Sacred.jpg,nolink,25x25,Sacred);",""),"|&amp;ref(Nation/C_Gold.jpg,nolink,25x25,Gold);",F773,"&amp;ref(Nation/C_Resource.jpg,nolink,25x25,Resource);",G773,IF(D773="兵士","&amp;ref(Nation/C_Recruitment.jpg,nolink,25x25,Recruitment Point);","&amp;ref(Nation/C_Command.jpg,nolink,25x25,Commander Point);"),H773,"|",SUBSTITUTE(SUBSTITUTE(SUBSTITUTE(SUBSTITUTE(SUBSTITUTE(SUBSTITUTE(SUBSTITUTE(SUBSTITUTE(SUBSTITUTE(SUBSTITUTE(SUBSTITUTE(SUBSTITUTE(SUBSTITUTE(SUBSTITUTE(SUBSTITUTE(SUBSTITUTE(SUBSTITUTE(SUBSTITUTE(SUBSTITUTE(SUBSTITUTE(SUBSTITUTE(SUBSTITUTE(I773,"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(Free));"),"格","&amp;ref(Nation/Promotion.jpg,nolink,25x25,Promotion);"),"|",IF(J773&lt;&gt;"","&amp;ref(Spell/P_Research.jpg,nolink,25x25,Lab Needed);",""),IF(K773&lt;&gt;"","&amp;ref(Spell/P_Holy.jpg,nolink,25x25,Temple Needed);",""),IF(D773="指揮官",CONCATENATE("|",IF(O773&lt;&gt;0,"&amp;ref(Nation/Squad.jpg,nolink,25x25,Squad);"&amp;O773,""),IF(P773&lt;&gt;0,"&amp;ref(Nation/LivingLead.jpg,nolink,25x25,Leadership);"&amp;P773,""),IF(Q773&lt;&gt;0,"&amp;ref(Nation/MagicLead.jpg,nolink,25x25,Magic Leadership);"&amp;Q773,""),IF(R773&lt;&gt;0,"&amp;ref(Nation/UndeadLead.jpg,nolink,25x25,Undead Leadership);"&amp;R773,""),IF(S773&lt;&gt;"",IF(S773&gt;0,"&amp;ref(Item/Inspirational.jpg,nolink,25x25,Inspirational (+"&amp;S773&amp;"));","&amp;ref(Item/Uninspirational.jpg,nolink,25x25,Inspirational ("&amp;S773&amp;"));"),""),IF(T773&lt;&gt;"","&amp;ref(Item/Taskmaster.jpg,nolink,25x25,Taskmaster (+"&amp;T773&amp;"));",""),IF(U773&lt;&gt;"","&amp;ref(Item/Beastmaster.jpg,nolink,25x25,Beastmaster (+"&amp;U773&amp;"));","")),CONCATENATE("|",IF(P773&lt;&gt;0,"&amp;ref(Nation/LivingLead.jpg,nolink,25x25,Living);",""),IF(Q773&lt;&gt;0,"&amp;ref(Nation/MagicLead.jpg,nolink,25x25,Magic Being);",""),IF(R773&lt;&gt;0,"&amp;ref(Nation/UndeadLead.jpg,nolink,25x25,Undead/Demon);",""),IF(V773&lt;&gt;"","&amp;ref(Nation/Slave.jpg,nolink,25x25,Slave);",""),IF(W773&lt;&gt;"","&amp;ref(Nation/Animal.jpg,nolink,25x25,Animal);",""),IF(X773&lt;&gt;"","&amp;ref(Nation/Undisciplined.jpg,nolink,25x25,Undisciplined);",""),IF(Y773&lt;&gt;"","&amp;ref(Nation/Enlarged.jpg,nolink,25x25,Size "&amp;Y773&amp;" or larger commander are needed);",""))),"|",Z773,IF(AA773&lt;&gt;"","&amp;ref(Nation/Stealthy.jpg,nolink,25x25,Stealthy ("&amp;AA773&amp;"));",""),IF(COUNTIF(AB773,"*f*"),"&amp;ref(Nation/Flying.jpg,nolink,25x25,Flying);",""),IF(COUNTIF(AB773,"*l*"),"&amp;ref(Nation/Floating.jpg,nolink,25x25,Floating);",""),IF(AC773="s","&amp;ref(Nation/Storm-Immunity.jpg,nolink,25x25,Storm Immunity);",""),IF(AD773="p","&amp;ref(Nation/Poor-Amphibian.jpg,nolink,25x25,Poor Amphibian);",""),IF(AD773="f","&amp;ref(Nation/Amphibian.jpg,nolink,25x25,Amphibian);",""),IF(AD773="a","&amp;ref(Nation/Aquatic.jpg,nolink,25x25,Aquatic);",""),IF(COUNTIF(AE773,"*f*"),"&amp;ref(Nation/Forest-Survival.jpg,nolink,25x25,Forest Survival);",""),IF(COUNTIF(AE773,"*m*"),"&amp;ref(Nation/Mountain-Survival.jpg,nolink,25x25,Mountain Survival);",""),IF(COUNTIF(AE773,"*s*"),"&amp;ref(Nation/Swamp-Survival.jpg,nolink,25x25,Swamp Survival);",""),IF(COUNTIF(AE773,"*w*"),"&amp;ref(Nation/Wasteland-Survival.jpg,nolink,25x25,Wasteland Survival);",""),IF(AF773="s","&amp;ref(Nation/Snow-Move.jpg,nolink,25x25,Snow Move);",""),IF(AG773="s","&amp;ref(Nation/Swimming.jpg,nolink,25x25,Swimming);",""),IF(AH773&lt;&gt;"","&amp;ref(Nation/Sailing.jpg,nolink,25x25,Sailing (size points "&amp;MID(AH773,2,3)&amp;", max size "&amp;LEFT(AH773,1)&amp;"));",""),IF(AI773&lt;&gt;"","&amp;ref(Nation/Gift-of-Water-Breathing.jpg,nolink,25x25,Gift of Water Breathing ("&amp;AI773&amp;" size points));",""),"|",CHAR(10),IF(D773="指揮官","|~|&gt;|&gt;|&gt;|&gt;|&gt;|BGCOLOR(#F5F5F5):","|~|&gt;|&gt;|&gt;|&gt;|&gt;|BGCOLOR(#F5F5F5):"),N773,"|",CHAR(10))</f>
        <v xml:space="preserve">|BGCOLOR(#F5F5F5):Guardian|歩兵|&amp;ref(Nation/C_Gold.jpg,nolink,25x25,Gold);20&amp;ref(Nation/C_Resource.jpg,nolink,25x25,Resource);44&amp;ref(Nation/C_Recruitment.jpg,nolink,25x25,Recruitment Point);31|&amp;ref(Nation/R_Capital.jpg,nolink,25x25,National Capital);||&amp;ref(Nation/LivingLead.jpg,nolink,25x25,Living);|8|
|~|&gt;|&gt;|&gt;|&gt;|&gt;|BGCOLOR(#F5F5F5):神聖殺しの矛槍を持つ超重歩兵。要塞の防衛も得意とする|
</v>
      </c>
    </row>
    <row r="774" spans="1:36" x14ac:dyDescent="0.15">
      <c r="A774" t="str">
        <f t="shared" si="26"/>
        <v>MA Marignon 指揮官 S</v>
      </c>
      <c r="B774" t="s">
        <v>2969</v>
      </c>
      <c r="C774" t="s">
        <v>9830</v>
      </c>
      <c r="D774" t="s">
        <v>9829</v>
      </c>
      <c r="E774" t="s">
        <v>9789</v>
      </c>
      <c r="F774">
        <v>25</v>
      </c>
      <c r="G774">
        <v>4</v>
      </c>
      <c r="H774">
        <v>1</v>
      </c>
      <c r="I774" t="s">
        <v>9790</v>
      </c>
      <c r="L774" t="s">
        <v>9791</v>
      </c>
      <c r="N774" t="s">
        <v>9792</v>
      </c>
      <c r="O774" s="24">
        <v>0</v>
      </c>
      <c r="P774" s="20">
        <v>0</v>
      </c>
      <c r="Q774" s="21">
        <v>0</v>
      </c>
      <c r="R774" s="30">
        <v>0</v>
      </c>
      <c r="Z774" s="34" t="s">
        <v>9793</v>
      </c>
      <c r="AA774" s="21">
        <v>50</v>
      </c>
      <c r="AE774" s="21" t="s">
        <v>9797</v>
      </c>
      <c r="AJ774" s="26" t="str">
        <f t="shared" si="27"/>
        <v xml:space="preserve">|BGCOLOR(#F5F5F5):Scout|斥候|&amp;ref(Nation/C_Gold.jpg,nolink,25x25,Gold);25&amp;ref(Nation/C_Resource.jpg,nolink,25x25,Resource);4&amp;ref(Nation/C_Command.jpg,nolink,25x25,Commander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v>
      </c>
    </row>
    <row r="775" spans="1:36" x14ac:dyDescent="0.15">
      <c r="A775" t="str">
        <f t="shared" si="26"/>
        <v>-</v>
      </c>
      <c r="B775" t="s">
        <v>2969</v>
      </c>
      <c r="C775" t="s">
        <v>9830</v>
      </c>
      <c r="D775" t="s">
        <v>9829</v>
      </c>
      <c r="E775" t="s">
        <v>9794</v>
      </c>
      <c r="F775">
        <v>60</v>
      </c>
      <c r="G775">
        <v>4</v>
      </c>
      <c r="H775">
        <v>1</v>
      </c>
      <c r="I775" t="s">
        <v>9790</v>
      </c>
      <c r="L775" t="s">
        <v>9795</v>
      </c>
      <c r="N775" t="s">
        <v>9796</v>
      </c>
      <c r="O775" s="24">
        <v>0</v>
      </c>
      <c r="P775" s="20">
        <v>0</v>
      </c>
      <c r="Q775" s="21">
        <v>0</v>
      </c>
      <c r="R775" s="30">
        <v>0</v>
      </c>
      <c r="Z775" s="34" t="s">
        <v>9793</v>
      </c>
      <c r="AA775" s="21">
        <v>65</v>
      </c>
      <c r="AJ775" s="26" t="str">
        <f t="shared" si="27"/>
        <v xml:space="preserve">|BGCOLOR(#F5F5F5):Assassin|暗殺者|&amp;ref(Nation/C_Gold.jpg,nolink,25x25,Gold);60&amp;ref(Nation/C_Resource.jpg,nolink,25x25,Resource);4&amp;ref(Nation/C_Command.jpg,nolink,25x25,Commander Point);1|&amp;ref(Nation/R_Fort.jpg,nolink,25x25,Land Fortress);|||16&amp;ref(Nation/Stealthy.jpg,nolink,25x25,Stealthy (65));|
|~|&gt;|&gt;|&gt;|&gt;|&gt;|BGCOLOR(#F5F5F5):敵指揮官を直接始末する。潜伏も上手い|
</v>
      </c>
    </row>
    <row r="776" spans="1:36" x14ac:dyDescent="0.15">
      <c r="A776" t="str">
        <f t="shared" si="26"/>
        <v>-</v>
      </c>
      <c r="B776" t="s">
        <v>2969</v>
      </c>
      <c r="C776" t="s">
        <v>9830</v>
      </c>
      <c r="D776" t="s">
        <v>9829</v>
      </c>
      <c r="E776" t="s">
        <v>9798</v>
      </c>
      <c r="F776">
        <v>80</v>
      </c>
      <c r="G776">
        <v>5</v>
      </c>
      <c r="H776">
        <v>2</v>
      </c>
      <c r="I776" t="s">
        <v>9790</v>
      </c>
      <c r="L776" t="s">
        <v>9799</v>
      </c>
      <c r="N776" t="s">
        <v>9800</v>
      </c>
      <c r="O776" s="24">
        <v>10</v>
      </c>
      <c r="P776" s="20">
        <v>0</v>
      </c>
      <c r="Q776" s="21">
        <v>0</v>
      </c>
      <c r="R776" s="30">
        <v>0</v>
      </c>
      <c r="Z776" s="34" t="s">
        <v>9793</v>
      </c>
      <c r="AA776" s="21">
        <v>70</v>
      </c>
      <c r="AJ776" s="26" t="str">
        <f t="shared" si="27"/>
        <v xml:space="preserve">|BGCOLOR(#F5F5F5):Troubadour|密偵|&amp;ref(Nation/C_Gold.jpg,nolink,25x25,Gold);80&amp;ref(Nation/C_Resource.jpg,nolink,25x25,Resource);5&amp;ref(Nation/C_Command.jpg,nolink,25x25,Commander Point);2|&amp;ref(Nation/R_Fort.jpg,nolink,25x25,Land Fortress);||&amp;ref(Nation/Squad.jpg,nolink,25x25,Squad);10|16&amp;ref(Nation/Stealthy.jpg,nolink,25x25,Stealthy (70));|
|~|&gt;|&gt;|&gt;|&gt;|&gt;|BGCOLOR(#F5F5F5):潜伏が上手い密偵。女性指揮官の誘惑もできる|
</v>
      </c>
    </row>
    <row r="777" spans="1:36" x14ac:dyDescent="0.15">
      <c r="A777" t="str">
        <f t="shared" si="26"/>
        <v>-</v>
      </c>
      <c r="B777" t="s">
        <v>2969</v>
      </c>
      <c r="C777" t="s">
        <v>9830</v>
      </c>
      <c r="D777" t="s">
        <v>9829</v>
      </c>
      <c r="E777" t="s">
        <v>9801</v>
      </c>
      <c r="F777">
        <v>145</v>
      </c>
      <c r="G777">
        <v>61</v>
      </c>
      <c r="H777">
        <v>1</v>
      </c>
      <c r="I777" t="s">
        <v>9790</v>
      </c>
      <c r="K777" t="s">
        <v>9803</v>
      </c>
      <c r="L777" t="s">
        <v>9802</v>
      </c>
      <c r="M777" t="s">
        <v>9804</v>
      </c>
      <c r="N777" t="s">
        <v>9805</v>
      </c>
      <c r="O777" s="24">
        <v>3</v>
      </c>
      <c r="P777" s="20">
        <v>80</v>
      </c>
      <c r="Q777" s="20">
        <v>0</v>
      </c>
      <c r="R777" s="30">
        <v>0</v>
      </c>
      <c r="Z777" s="34" t="s">
        <v>9793</v>
      </c>
      <c r="AJ777" s="26" t="str">
        <f t="shared" si="27"/>
        <v xml:space="preserve">|BGCOLOR(#F5F5F5):Paladin|聖職者&amp;ref(Nation/Sacred.jpg,nolink,25x25,Sacred);|&amp;ref(Nation/C_Gold.jpg,nolink,25x25,Gold);145&amp;ref(Nation/C_Resource.jpg,nolink,25x25,Resource);61&amp;ref(Nation/C_Command.jpg,nolink,25x25,Commander Point);1|&amp;ref(Nation/R_Fort.jpg,nolink,25x25,Land Fortress);|&amp;ref(Spell/P_Holy.jpg,nolink,25x25,Temple Needed);|&amp;ref(Nation/Squad.jpg,nolink,25x25,Squad);3&amp;ref(Nation/LivingLead.jpg,nolink,25x25,Leadership);80|16|
|~|&gt;|&gt;|&gt;|&gt;|&gt;|BGCOLOR(#F5F5F5):レベル1の聖職者。指揮官も兼任し戦闘力も優れる|
</v>
      </c>
    </row>
    <row r="778" spans="1:36" x14ac:dyDescent="0.15">
      <c r="A778" t="str">
        <f t="shared" si="26"/>
        <v>-</v>
      </c>
      <c r="B778" t="s">
        <v>2969</v>
      </c>
      <c r="C778" t="s">
        <v>9830</v>
      </c>
      <c r="D778" t="s">
        <v>9829</v>
      </c>
      <c r="E778" t="s">
        <v>9806</v>
      </c>
      <c r="F778">
        <v>45</v>
      </c>
      <c r="G778">
        <v>1</v>
      </c>
      <c r="H778">
        <v>1</v>
      </c>
      <c r="I778" t="s">
        <v>9808</v>
      </c>
      <c r="K778" t="s">
        <v>9803</v>
      </c>
      <c r="L778" t="s">
        <v>9802</v>
      </c>
      <c r="M778" t="s">
        <v>9804</v>
      </c>
      <c r="N778" t="s">
        <v>9807</v>
      </c>
      <c r="O778" s="24">
        <v>2</v>
      </c>
      <c r="P778" s="20">
        <v>40</v>
      </c>
      <c r="Q778" s="20">
        <v>0</v>
      </c>
      <c r="R778" s="30">
        <v>0</v>
      </c>
      <c r="Z778" s="34" t="s">
        <v>9793</v>
      </c>
      <c r="AA778" s="20">
        <v>40</v>
      </c>
      <c r="AJ778" s="26" t="str">
        <f t="shared" si="27"/>
        <v xml:space="preserve">|BGCOLOR(#F5F5F5):Friar|聖職者&amp;ref(Nation/Sacred.jpg,nolink,25x25,Sacred);|&amp;ref(Nation/C_Gold.jpg,nolink,25x25,Gold);45&amp;ref(Nation/C_Resource.jpg,nolink,25x25,Resource);1&amp;ref(Nation/C_Command.jpg,nolink,25x25,Commander Point);1|&amp;ref(Nation/R_Fort.jpg,nolink,25x25,Land Fortress);&amp;ref(Nation/R_Foreign.jpg,nolink,25x25,Non-Fort Land);|&amp;ref(Spell/P_Holy.jpg,nolink,25x25,Temple Needed);|&amp;ref(Nation/Squad.jpg,nolink,25x25,Squad);2&amp;ref(Nation/LivingLead.jpg,nolink,25x25,Leadership);40|16&amp;ref(Nation/Stealthy.jpg,nolink,25x25,Stealthy (40));|
|~|&gt;|&gt;|&gt;|&gt;|&gt;|BGCOLOR(#F5F5F5):レベル1の聖職者。敵地に潜伏しての布教も行える|
</v>
      </c>
    </row>
    <row r="779" spans="1:36" x14ac:dyDescent="0.15">
      <c r="A779" t="str">
        <f t="shared" si="26"/>
        <v>-</v>
      </c>
      <c r="B779" t="s">
        <v>2969</v>
      </c>
      <c r="C779" t="s">
        <v>9830</v>
      </c>
      <c r="D779" t="s">
        <v>9829</v>
      </c>
      <c r="E779" t="s">
        <v>9809</v>
      </c>
      <c r="F779">
        <v>135</v>
      </c>
      <c r="G779">
        <v>1</v>
      </c>
      <c r="H779">
        <v>2</v>
      </c>
      <c r="I779" t="s">
        <v>9790</v>
      </c>
      <c r="J779" t="s">
        <v>9803</v>
      </c>
      <c r="K779" t="s">
        <v>9803</v>
      </c>
      <c r="L779" t="s">
        <v>9802</v>
      </c>
      <c r="M779" t="s">
        <v>9804</v>
      </c>
      <c r="N779" t="s">
        <v>9810</v>
      </c>
      <c r="O779" s="24">
        <v>3</v>
      </c>
      <c r="P779" s="20">
        <v>85</v>
      </c>
      <c r="Q779" s="20">
        <v>5</v>
      </c>
      <c r="R779" s="30">
        <v>0</v>
      </c>
      <c r="Z779" s="34" t="s">
        <v>9811</v>
      </c>
      <c r="AJ779" s="26" t="str">
        <f t="shared" si="27"/>
        <v xml:space="preserve">|BGCOLOR(#F5F5F5):Inquisitor|聖職者&amp;ref(Nation/Sacred.jpg,nolink,25x25,Sacred);|&amp;ref(Nation/C_Gold.jpg,nolink,25x25,Gold);135&amp;ref(Nation/C_Resource.jpg,nolink,25x25,Resource);1&amp;ref(Nation/C_Command.jpg,nolink,25x25,Commander Point);2|&amp;ref(Nation/R_Fort.jpg,nolink,25x25,Land Fortress);|&amp;ref(Spell/P_Research.jpg,nolink,25x25,Lab Needed);&amp;ref(Spell/P_Holy.jpg,nolink,25x25,Temple Needed);|&amp;ref(Nation/Squad.jpg,nolink,25x25,Squad);3&amp;ref(Nation/LivingLead.jpg,nolink,25x25,Leadership);85&amp;ref(Nation/MagicLead.jpg,nolink,25x25,Magic Leadership);5|14|
|~|&gt;|&gt;|&gt;|&gt;|&gt;|BGCOLOR(#F5F5F5):レベル2の聖職者。火の魔法と異端審問の技能を持つ|
</v>
      </c>
    </row>
    <row r="780" spans="1:36" x14ac:dyDescent="0.15">
      <c r="A780" t="str">
        <f t="shared" si="26"/>
        <v>-</v>
      </c>
      <c r="B780" t="s">
        <v>2969</v>
      </c>
      <c r="C780" t="s">
        <v>9830</v>
      </c>
      <c r="D780" t="s">
        <v>9829</v>
      </c>
      <c r="E780" t="s">
        <v>9812</v>
      </c>
      <c r="F780">
        <v>45</v>
      </c>
      <c r="G780">
        <v>1</v>
      </c>
      <c r="H780">
        <v>2</v>
      </c>
      <c r="I780" t="s">
        <v>9790</v>
      </c>
      <c r="J780" t="s">
        <v>9803</v>
      </c>
      <c r="L780" t="s">
        <v>9813</v>
      </c>
      <c r="N780" t="s">
        <v>9814</v>
      </c>
      <c r="O780" s="24">
        <v>1</v>
      </c>
      <c r="P780" s="20">
        <v>15</v>
      </c>
      <c r="Q780" s="20">
        <v>5</v>
      </c>
      <c r="R780" s="30">
        <v>0</v>
      </c>
      <c r="Z780" s="34" t="s">
        <v>9793</v>
      </c>
      <c r="AJ780" s="26" t="str">
        <f t="shared" si="27"/>
        <v xml:space="preserve">|BGCOLOR(#F5F5F5):Initiate|魔術師|&amp;ref(Nation/C_Gold.jpg,nolink,25x25,Gold);45&amp;ref(Nation/C_Resource.jpg,nolink,25x25,Resource);1&amp;ref(Nation/C_Command.jpg,nolink,25x25,Commander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Leadership);5|16|
|~|&gt;|&gt;|&gt;|&gt;|&gt;|BGCOLOR(#F5F5F5):火の魔法技能を持つ。研究が主な役目|
</v>
      </c>
    </row>
    <row r="781" spans="1:36" x14ac:dyDescent="0.15">
      <c r="A781" t="str">
        <f t="shared" si="26"/>
        <v>-</v>
      </c>
      <c r="B781" t="s">
        <v>2969</v>
      </c>
      <c r="C781" t="s">
        <v>9830</v>
      </c>
      <c r="D781" t="s">
        <v>9829</v>
      </c>
      <c r="E781" t="s">
        <v>9815</v>
      </c>
      <c r="F781">
        <v>185</v>
      </c>
      <c r="G781">
        <v>2</v>
      </c>
      <c r="H781">
        <v>2</v>
      </c>
      <c r="I781" t="s">
        <v>9790</v>
      </c>
      <c r="J781" t="s">
        <v>9803</v>
      </c>
      <c r="K781" t="s">
        <v>9803</v>
      </c>
      <c r="L781" t="s">
        <v>9802</v>
      </c>
      <c r="M781" t="s">
        <v>9804</v>
      </c>
      <c r="N781" t="s">
        <v>9816</v>
      </c>
      <c r="O781" s="24">
        <v>2</v>
      </c>
      <c r="P781" s="20">
        <v>50</v>
      </c>
      <c r="Q781" s="20">
        <v>20</v>
      </c>
      <c r="R781" s="30">
        <v>0</v>
      </c>
      <c r="Z781" s="34" t="s">
        <v>9793</v>
      </c>
      <c r="AJ781" s="26" t="str">
        <f t="shared" si="27"/>
        <v xml:space="preserve">|BGCOLOR(#F5F5F5):Witch Hunter|聖職者&amp;ref(Nation/Sacred.jpg,nolink,25x25,Sacred);|&amp;ref(Nation/C_Gold.jpg,nolink,25x25,Gold);185&amp;ref(Nation/C_Resource.jpg,nolink,25x25,Resource);2&amp;ref(Nation/C_Command.jpg,nolink,25x25,Commander Point);2|&amp;ref(Nation/R_Fort.jpg,nolink,25x25,Land Fortress);|&amp;ref(Spell/P_Research.jpg,nolink,25x25,Lab Needed);&amp;ref(Spell/P_Holy.jpg,nolink,25x25,Temple Needed);|&amp;ref(Nation/Squad.jpg,nolink,25x25,Squad);2&amp;ref(Nation/LivingLead.jpg,nolink,25x25,Leadership);50&amp;ref(Nation/MagicLead.jpg,nolink,25x25,Magic Leadership);20|16|
|~|&gt;|&gt;|&gt;|&gt;|&gt;|BGCOLOR(#F5F5F5):レベル1の聖職者。火と星の魔法技能も持つ|
</v>
      </c>
    </row>
    <row r="782" spans="1:36" x14ac:dyDescent="0.15">
      <c r="A782" t="str">
        <f t="shared" si="26"/>
        <v>-</v>
      </c>
      <c r="B782" t="s">
        <v>2969</v>
      </c>
      <c r="C782" t="s">
        <v>9830</v>
      </c>
      <c r="D782" t="s">
        <v>9829</v>
      </c>
      <c r="E782" t="s">
        <v>9817</v>
      </c>
      <c r="F782">
        <v>190</v>
      </c>
      <c r="G782">
        <v>1</v>
      </c>
      <c r="H782">
        <v>4</v>
      </c>
      <c r="I782" t="s">
        <v>9818</v>
      </c>
      <c r="J782" t="s">
        <v>9803</v>
      </c>
      <c r="K782" t="s">
        <v>9803</v>
      </c>
      <c r="L782" t="s">
        <v>9802</v>
      </c>
      <c r="M782" t="s">
        <v>9804</v>
      </c>
      <c r="N782" t="s">
        <v>9819</v>
      </c>
      <c r="O782" s="24">
        <v>4</v>
      </c>
      <c r="P782" s="20">
        <v>125</v>
      </c>
      <c r="Q782" s="20">
        <v>5</v>
      </c>
      <c r="R782" s="30">
        <v>0</v>
      </c>
      <c r="Z782" s="34" t="s">
        <v>9820</v>
      </c>
      <c r="AJ782" s="26" t="str">
        <f t="shared" si="27"/>
        <v xml:space="preserve">|BGCOLOR(#F5F5F5):High Inquisitor|聖職者&amp;ref(Nation/Sacred.jpg,nolink,25x25,Sacred);|&amp;ref(Nation/C_Gold.jpg,nolink,25x25,Gold);190&amp;ref(Nation/C_Resource.jpg,nolink,25x25,Resource);1&amp;ref(Nation/C_Command.jpg,nolink,25x25,Commander Point);4|&amp;ref(Nation/R_Capital.jpg,nolink,25x25,National Capital);|&amp;ref(Spell/P_Research.jpg,nolink,25x25,Lab Needed);&amp;ref(Spell/P_Holy.jpg,nolink,25x25,Temple Needed);|&amp;ref(Nation/Squad.jpg,nolink,25x25,Squad);4&amp;ref(Nation/LivingLead.jpg,nolink,25x25,Leadership);125&amp;ref(Nation/MagicLead.jpg,nolink,25x25,Magic Leadership);5|12|
|~|&gt;|&gt;|&gt;|&gt;|&gt;|BGCOLOR(#F5F5F5):レベル3の聖職者。火の魔法と異端審問を持ち指揮も行う|
</v>
      </c>
    </row>
    <row r="783" spans="1:36" x14ac:dyDescent="0.15">
      <c r="A783" t="str">
        <f t="shared" si="26"/>
        <v>-</v>
      </c>
      <c r="B783" t="s">
        <v>2969</v>
      </c>
      <c r="C783" t="s">
        <v>9830</v>
      </c>
      <c r="D783" t="s">
        <v>9829</v>
      </c>
      <c r="E783" t="s">
        <v>9821</v>
      </c>
      <c r="F783">
        <v>370</v>
      </c>
      <c r="G783">
        <v>2</v>
      </c>
      <c r="H783">
        <v>4</v>
      </c>
      <c r="I783" t="s">
        <v>9818</v>
      </c>
      <c r="J783" t="s">
        <v>9803</v>
      </c>
      <c r="K783" t="s">
        <v>9803</v>
      </c>
      <c r="L783" t="s">
        <v>9802</v>
      </c>
      <c r="M783" t="s">
        <v>9804</v>
      </c>
      <c r="N783" t="s">
        <v>9822</v>
      </c>
      <c r="O783" s="24">
        <v>3</v>
      </c>
      <c r="P783" s="20" t="s">
        <v>9823</v>
      </c>
      <c r="Q783" s="20" t="s">
        <v>9824</v>
      </c>
      <c r="R783" s="30">
        <v>0</v>
      </c>
      <c r="Z783" s="34" t="s">
        <v>9825</v>
      </c>
      <c r="AJ783" s="26" t="str">
        <f t="shared" si="27"/>
        <v xml:space="preserve">|BGCOLOR(#F5F5F5):Grand Master|聖職者&amp;ref(Nation/Sacred.jpg,nolink,25x25,Sacred);|&amp;ref(Nation/C_Gold.jpg,nolink,25x25,Gold);370&amp;ref(Nation/C_Resource.jpg,nolink,25x25,Resource);2&amp;ref(Nation/C_Command.jpg,nolink,25x25,Commander Point);4|&amp;ref(Nation/R_Capital.jpg,nolink,25x25,National Capital);|&amp;ref(Spell/P_Research.jpg,nolink,25x25,Lab Needed);&amp;ref(Spell/P_Holy.jpg,nolink,25x25,Temple Needed);|&amp;ref(Nation/Squad.jpg,nolink,25x25,Squad);3&amp;ref(Nation/LivingLead.jpg,nolink,25x25,Leadership);95+&amp;ref(Nation/MagicLead.jpg,nolink,25x25,Magic Leadership);40+|10|
|~|&gt;|&gt;|&gt;|&gt;|&gt;|BGCOLOR(#F5F5F5):レベル2の聖職者。火、星などの魔法技能も持つ|
</v>
      </c>
    </row>
    <row r="784" spans="1:36" x14ac:dyDescent="0.15">
      <c r="A784" t="str">
        <f t="shared" si="26"/>
        <v>MA Marignon 指揮官 E</v>
      </c>
      <c r="B784" t="s">
        <v>2969</v>
      </c>
      <c r="C784" t="s">
        <v>9830</v>
      </c>
      <c r="D784" t="s">
        <v>9829</v>
      </c>
      <c r="E784" t="s">
        <v>9826</v>
      </c>
      <c r="F784">
        <v>45</v>
      </c>
      <c r="G784">
        <v>52</v>
      </c>
      <c r="H784">
        <v>1</v>
      </c>
      <c r="I784" t="s">
        <v>9818</v>
      </c>
      <c r="L784" t="s">
        <v>9827</v>
      </c>
      <c r="N784" t="s">
        <v>9828</v>
      </c>
      <c r="O784" s="24">
        <v>1</v>
      </c>
      <c r="P784" s="20">
        <v>10</v>
      </c>
      <c r="Q784" s="20">
        <v>0</v>
      </c>
      <c r="R784" s="30">
        <v>0</v>
      </c>
      <c r="Z784" s="34" t="s">
        <v>9793</v>
      </c>
      <c r="AJ784" s="26" t="str">
        <f t="shared" si="27"/>
        <v xml:space="preserve">|BGCOLOR(#F5F5F5):Architect|工学者|&amp;ref(Nation/C_Gold.jpg,nolink,25x25,Gold);45&amp;ref(Nation/C_Resource.jpg,nolink,25x25,Resource);52&amp;ref(Nation/C_Command.jpg,nolink,25x25,Commander Point);1|&amp;ref(Nation/R_Capital.jpg,nolink,25x25,National Capital);||&amp;ref(Nation/Squad.jpg,nolink,25x25,Squad);1&amp;ref(Nation/LivingLead.jpg,nolink,25x25,Leadership);10|16|
|~|&gt;|&gt;|&gt;|&gt;|&gt;|BGCOLOR(#F5F5F5):包囲戦と建築に長ける技師。高度な要塞の建造には欠かせない|
</v>
      </c>
    </row>
    <row r="785" spans="1:36" x14ac:dyDescent="0.15">
      <c r="A785" t="str">
        <f t="shared" si="26"/>
        <v>MA Marignon 兵士 S</v>
      </c>
      <c r="B785" t="s">
        <v>2969</v>
      </c>
      <c r="C785" t="s">
        <v>2982</v>
      </c>
      <c r="D785" t="s">
        <v>9856</v>
      </c>
      <c r="E785" t="s">
        <v>9831</v>
      </c>
      <c r="F785">
        <v>10</v>
      </c>
      <c r="G785">
        <v>8</v>
      </c>
      <c r="H785">
        <v>9</v>
      </c>
      <c r="I785" t="s">
        <v>9832</v>
      </c>
      <c r="L785" t="s">
        <v>9833</v>
      </c>
      <c r="N785" t="s">
        <v>9834</v>
      </c>
      <c r="P785" s="20">
        <v>1</v>
      </c>
      <c r="Z785" s="34" t="s">
        <v>9835</v>
      </c>
      <c r="AJ785" s="26" t="str">
        <f t="shared" si="27"/>
        <v xml:space="preserve">|BGCOLOR(#F5F5F5):Crossbowman|射手|&amp;ref(Nation/C_Gold.jpg,nolink,25x25,Gold);10&amp;ref(Nation/C_Resource.jpg,nolink,25x25,Resource);8&amp;ref(Nation/C_Recruitment.jpg,nolink,25x25,Recruitment Point);9|&amp;ref(Nation/R_Fort.jpg,nolink,25x25,Land Fortress);||&amp;ref(Nation/LivingLead.jpg,nolink,25x25,Living);|14|
|~|&gt;|&gt;|&gt;|&gt;|&gt;|BGCOLOR(#F5F5F5):防御貫通の弩を使う弓兵。一般的なものより士気が高い|
</v>
      </c>
    </row>
    <row r="786" spans="1:36" x14ac:dyDescent="0.15">
      <c r="A786" t="str">
        <f t="shared" si="26"/>
        <v>-</v>
      </c>
      <c r="B786" t="s">
        <v>2969</v>
      </c>
      <c r="C786" t="s">
        <v>2982</v>
      </c>
      <c r="D786" t="s">
        <v>9856</v>
      </c>
      <c r="E786" t="s">
        <v>9836</v>
      </c>
      <c r="F786">
        <v>10</v>
      </c>
      <c r="G786">
        <v>23</v>
      </c>
      <c r="H786">
        <v>9</v>
      </c>
      <c r="I786" t="s">
        <v>9832</v>
      </c>
      <c r="L786" t="s">
        <v>9837</v>
      </c>
      <c r="N786" t="s">
        <v>9838</v>
      </c>
      <c r="P786" s="20">
        <v>1</v>
      </c>
      <c r="Z786" s="34" t="s">
        <v>9839</v>
      </c>
      <c r="AJ786" s="26" t="str">
        <f t="shared" si="27"/>
        <v xml:space="preserve">|BGCOLOR(#F5F5F5):Swordsman|歩兵|&amp;ref(Nation/C_Gold.jpg,nolink,25x25,Gold);10&amp;ref(Nation/C_Resource.jpg,nolink,25x25,Resource);23&amp;ref(Nation/C_Recruitment.jpg,nolink,25x25,Recruitment Point);9|&amp;ref(Nation/R_Fort.jpg,nolink,25x25,Land Fortress);||&amp;ref(Nation/LivingLead.jpg,nolink,25x25,Living);|12|
|~|&gt;|&gt;|&gt;|&gt;|&gt;|BGCOLOR(#F5F5F5):大剣を持つ歩兵。優秀な技量修正と威力を併せ持つ|
</v>
      </c>
    </row>
    <row r="787" spans="1:36" x14ac:dyDescent="0.15">
      <c r="A787" t="str">
        <f t="shared" si="26"/>
        <v>-</v>
      </c>
      <c r="B787" t="s">
        <v>2969</v>
      </c>
      <c r="C787" t="s">
        <v>2982</v>
      </c>
      <c r="D787" t="s">
        <v>9856</v>
      </c>
      <c r="E787" t="s">
        <v>9840</v>
      </c>
      <c r="F787">
        <v>10</v>
      </c>
      <c r="G787">
        <v>22</v>
      </c>
      <c r="H787">
        <v>9</v>
      </c>
      <c r="I787" t="s">
        <v>9832</v>
      </c>
      <c r="L787" t="s">
        <v>9837</v>
      </c>
      <c r="N787" t="s">
        <v>9841</v>
      </c>
      <c r="P787" s="20">
        <v>1</v>
      </c>
      <c r="Z787" s="34" t="s">
        <v>9839</v>
      </c>
      <c r="AJ787" s="26" t="str">
        <f t="shared" si="27"/>
        <v xml:space="preserve">|BGCOLOR(#F5F5F5):Halberdier|歩兵|&amp;ref(Nation/C_Gold.jpg,nolink,25x25,Gold);10&amp;ref(Nation/C_Resource.jpg,nolink,25x25,Resource);22&amp;ref(Nation/C_Recruitment.jpg,nolink,25x25,Recruitment Point);9|&amp;ref(Nation/R_Fort.jpg,nolink,25x25,Land Fortress);||&amp;ref(Nation/LivingLead.jpg,nolink,25x25,Living);|12|
|~|&gt;|&gt;|&gt;|&gt;|&gt;|BGCOLOR(#F5F5F5):矛槍を持つ歩兵。要塞の防衛を得意とする|
</v>
      </c>
    </row>
    <row r="788" spans="1:36" x14ac:dyDescent="0.15">
      <c r="A788" t="str">
        <f t="shared" si="26"/>
        <v>-</v>
      </c>
      <c r="B788" t="s">
        <v>2969</v>
      </c>
      <c r="C788" t="s">
        <v>2982</v>
      </c>
      <c r="D788" t="s">
        <v>9856</v>
      </c>
      <c r="E788" t="s">
        <v>9842</v>
      </c>
      <c r="F788">
        <v>10</v>
      </c>
      <c r="G788">
        <v>20</v>
      </c>
      <c r="H788">
        <v>9</v>
      </c>
      <c r="I788" t="s">
        <v>9832</v>
      </c>
      <c r="L788" t="s">
        <v>9837</v>
      </c>
      <c r="N788" t="s">
        <v>9843</v>
      </c>
      <c r="P788" s="20">
        <v>1</v>
      </c>
      <c r="Z788" s="34" t="s">
        <v>9839</v>
      </c>
      <c r="AJ788" s="26" t="str">
        <f t="shared" si="27"/>
        <v xml:space="preserve">|BGCOLOR(#F5F5F5):Pikeneer|歩兵|&amp;ref(Nation/C_Gold.jpg,nolink,25x25,Gold);10&amp;ref(Nation/C_Resource.jpg,nolink,25x25,Resource);20&amp;ref(Nation/C_Recruitment.jpg,nolink,25x25,Recruitment Point);9|&amp;ref(Nation/R_Fort.jpg,nolink,25x25,Land Fortress);||&amp;ref(Nation/LivingLead.jpg,nolink,25x25,Living);|12|
|~|&gt;|&gt;|&gt;|&gt;|&gt;|BGCOLOR(#F5F5F5):鉾を持つ歩兵。長槍相手でさえ迎撃できる|
</v>
      </c>
    </row>
    <row r="789" spans="1:36" x14ac:dyDescent="0.15">
      <c r="A789" t="str">
        <f t="shared" si="26"/>
        <v>-</v>
      </c>
      <c r="B789" t="s">
        <v>2969</v>
      </c>
      <c r="C789" t="s">
        <v>2982</v>
      </c>
      <c r="D789" t="s">
        <v>9856</v>
      </c>
      <c r="E789" t="s">
        <v>9844</v>
      </c>
      <c r="F789">
        <v>14</v>
      </c>
      <c r="G789">
        <v>22</v>
      </c>
      <c r="H789">
        <v>18</v>
      </c>
      <c r="I789" t="s">
        <v>9832</v>
      </c>
      <c r="L789" t="s">
        <v>9837</v>
      </c>
      <c r="N789" t="s">
        <v>9846</v>
      </c>
      <c r="P789" s="20">
        <v>1</v>
      </c>
      <c r="Z789" s="34" t="s">
        <v>9845</v>
      </c>
      <c r="AJ789" s="26" t="str">
        <f t="shared" si="27"/>
        <v xml:space="preserve">|BGCOLOR(#F5F5F5):Man at Arms|歩兵|&amp;ref(Nation/C_Gold.jpg,nolink,25x25,Gold);14&amp;ref(Nation/C_Resource.jpg,nolink,25x25,Resource);22&amp;ref(Nation/C_Recruitment.jpg,nolink,25x25,Recruitment Point);18|&amp;ref(Nation/R_Fort.jpg,nolink,25x25,Land Fortress);||&amp;ref(Nation/LivingLead.jpg,nolink,25x25,Living);|10|
|~|&gt;|&gt;|&gt;|&gt;|&gt;|BGCOLOR(#F5F5F5):長剣と盾を持つ重歩兵。戦闘技能に優れ護衛も得意|
</v>
      </c>
    </row>
    <row r="790" spans="1:36" x14ac:dyDescent="0.15">
      <c r="A790" t="str">
        <f t="shared" si="26"/>
        <v>-</v>
      </c>
      <c r="B790" t="s">
        <v>2969</v>
      </c>
      <c r="C790" t="s">
        <v>2982</v>
      </c>
      <c r="D790" t="s">
        <v>9856</v>
      </c>
      <c r="E790" t="s">
        <v>9847</v>
      </c>
      <c r="F790">
        <v>10</v>
      </c>
      <c r="G790">
        <v>4</v>
      </c>
      <c r="H790">
        <v>5</v>
      </c>
      <c r="I790" t="s">
        <v>9848</v>
      </c>
      <c r="K790" t="s">
        <v>9849</v>
      </c>
      <c r="L790" t="s">
        <v>9837</v>
      </c>
      <c r="M790" t="s">
        <v>9850</v>
      </c>
      <c r="N790" t="s">
        <v>9851</v>
      </c>
      <c r="P790" s="20">
        <v>1</v>
      </c>
      <c r="Z790" s="34" t="s">
        <v>9835</v>
      </c>
      <c r="AJ790" s="26" t="str">
        <f t="shared" si="27"/>
        <v xml:space="preserve">|BGCOLOR(#F5F5F5):Flagellant|歩兵&amp;ref(Nation/Sacred.jpg,nolink,25x25,Sacred);|&amp;ref(Nation/C_Gold.jpg,nolink,25x25,Gold);10&amp;ref(Nation/C_Resource.jpg,nolink,25x25,Resource);4&amp;ref(Nation/C_Recruitment.jpg,nolink,25x25,Recruitment Point);5|&amp;ref(Nation/R_Fort.jpg,nolink,25x25,Land Fortress);&amp;ref(Nation/R_Foreign.jpg,nolink,25x25,Non-Fort Land);|&amp;ref(Spell/P_Holy.jpg,nolink,25x25,Temple Needed);|&amp;ref(Nation/LivingLead.jpg,nolink,25x25,Living);|14|
|~|&gt;|&gt;|&gt;|&gt;|&gt;|BGCOLOR(#F5F5F5):連接棍を持つ軽歩兵。脆いが安く祝福次第では大化けする|
</v>
      </c>
    </row>
    <row r="791" spans="1:36" x14ac:dyDescent="0.15">
      <c r="A791" t="str">
        <f t="shared" si="26"/>
        <v>-</v>
      </c>
      <c r="B791" t="s">
        <v>2969</v>
      </c>
      <c r="C791" t="s">
        <v>2982</v>
      </c>
      <c r="D791" t="s">
        <v>9856</v>
      </c>
      <c r="E791" t="s">
        <v>9852</v>
      </c>
      <c r="F791">
        <v>40</v>
      </c>
      <c r="G791">
        <v>59</v>
      </c>
      <c r="H791">
        <v>46</v>
      </c>
      <c r="I791" t="s">
        <v>9832</v>
      </c>
      <c r="L791" t="s">
        <v>9853</v>
      </c>
      <c r="N791" t="s">
        <v>9854</v>
      </c>
      <c r="P791" s="20">
        <v>1</v>
      </c>
      <c r="Z791" s="34" t="s">
        <v>9835</v>
      </c>
      <c r="AJ791" s="26" t="str">
        <f t="shared" si="27"/>
        <v xml:space="preserve">|BGCOLOR(#F5F5F5):Royal Guard|騎兵|&amp;ref(Nation/C_Gold.jpg,nolink,25x25,Gold);40&amp;ref(Nation/C_Resource.jpg,nolink,25x25,Resource);59&amp;ref(Nation/C_Recruitment.jpg,nolink,25x25,Recruitment Point);46|&amp;ref(Nation/R_Fort.jpg,nolink,25x25,Land Fortress);||&amp;ref(Nation/LivingLead.jpg,nolink,25x25,Living);|14|
|~|&gt;|&gt;|&gt;|&gt;|&gt;|BGCOLOR(#F5F5F5):突撃槍、長剣、騎盾を持つ重騎兵。殴り合いでは強力で護衛もできる|
</v>
      </c>
    </row>
    <row r="792" spans="1:36" x14ac:dyDescent="0.15">
      <c r="A792" t="str">
        <f t="shared" si="26"/>
        <v>MA Marignon 兵士 E</v>
      </c>
      <c r="B792" t="s">
        <v>2969</v>
      </c>
      <c r="C792" t="s">
        <v>2982</v>
      </c>
      <c r="D792" t="s">
        <v>9856</v>
      </c>
      <c r="E792" t="s">
        <v>9855</v>
      </c>
      <c r="F792">
        <v>50</v>
      </c>
      <c r="G792">
        <v>56</v>
      </c>
      <c r="H792">
        <v>46</v>
      </c>
      <c r="I792" t="s">
        <v>9832</v>
      </c>
      <c r="K792" t="s">
        <v>9849</v>
      </c>
      <c r="L792" t="s">
        <v>9853</v>
      </c>
      <c r="M792" t="s">
        <v>9850</v>
      </c>
      <c r="N792" t="s">
        <v>9857</v>
      </c>
      <c r="P792" s="20">
        <v>1</v>
      </c>
      <c r="Z792" s="34" t="s">
        <v>9835</v>
      </c>
      <c r="AJ792" s="26" t="str">
        <f t="shared" si="27"/>
        <v xml:space="preserve">|BGCOLOR(#F5F5F5):Knight of the Chalice|騎兵&amp;ref(Nation/Sacred.jpg,nolink,25x25,Sacred);|&amp;ref(Nation/C_Gold.jpg,nolink,25x25,Gold);50&amp;ref(Nation/C_Resource.jpg,nolink,25x25,Resource);56&amp;ref(Nation/C_Recruitment.jpg,nolink,25x25,Recruitment Point);46|&amp;ref(Nation/R_Fort.jpg,nolink,25x25,Land Fortress);|&amp;ref(Spell/P_Holy.jpg,nolink,25x25,Temple Needed);|&amp;ref(Nation/LivingLead.jpg,nolink,25x25,Living);|14|
|~|&gt;|&gt;|&gt;|&gt;|&gt;|BGCOLOR(#F5F5F5):突撃槍、長剣、騎盾を持つ重騎兵。この性能には珍しいほどに雇用条件が甘い|
</v>
      </c>
    </row>
    <row r="793" spans="1:36" x14ac:dyDescent="0.15">
      <c r="A793" t="str">
        <f t="shared" si="26"/>
        <v>MA Mictlan 指揮官 S</v>
      </c>
      <c r="B793" t="s">
        <v>2969</v>
      </c>
      <c r="C793" t="s">
        <v>9918</v>
      </c>
      <c r="D793" t="s">
        <v>9917</v>
      </c>
      <c r="E793" t="s">
        <v>9915</v>
      </c>
      <c r="F793">
        <v>25</v>
      </c>
      <c r="G793">
        <v>1</v>
      </c>
      <c r="H793">
        <v>1</v>
      </c>
      <c r="I793" t="s">
        <v>9859</v>
      </c>
      <c r="L793" t="s">
        <v>9916</v>
      </c>
      <c r="N793" t="s">
        <v>9919</v>
      </c>
      <c r="O793" s="24">
        <v>0</v>
      </c>
      <c r="P793" s="20">
        <v>0</v>
      </c>
      <c r="Q793" s="21">
        <v>0</v>
      </c>
      <c r="R793" s="30">
        <v>0</v>
      </c>
      <c r="Z793" s="34" t="s">
        <v>9920</v>
      </c>
      <c r="AA793" s="21">
        <v>50</v>
      </c>
      <c r="AE793" s="21" t="s">
        <v>9921</v>
      </c>
      <c r="AJ793" s="26" t="str">
        <f t="shared" si="27"/>
        <v xml:space="preserve">|BGCOLOR(#F5F5F5):Scout|斥候|&amp;ref(Nation/C_Gold.jpg,nolink,25x25,Gold);25&amp;ref(Nation/C_Resource.jpg,nolink,25x25,Resource);1&amp;ref(Nation/C_Command.jpg,nolink,25x25,Commander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|~|&gt;|&gt;|&gt;|&gt;|&gt;|BGCOLOR(#F5F5F5):原始的装備の斥候。最小限の資源で雇用可能|
</v>
      </c>
    </row>
    <row r="794" spans="1:36" x14ac:dyDescent="0.15">
      <c r="A794" t="str">
        <f t="shared" si="26"/>
        <v>-</v>
      </c>
      <c r="B794" t="s">
        <v>2969</v>
      </c>
      <c r="C794" t="s">
        <v>9918</v>
      </c>
      <c r="D794" t="s">
        <v>9917</v>
      </c>
      <c r="E794" t="s">
        <v>9922</v>
      </c>
      <c r="F794">
        <v>90</v>
      </c>
      <c r="G794">
        <v>15</v>
      </c>
      <c r="H794">
        <v>1</v>
      </c>
      <c r="I794" t="s">
        <v>9859</v>
      </c>
      <c r="K794" t="s">
        <v>9928</v>
      </c>
      <c r="L794" t="s">
        <v>9917</v>
      </c>
      <c r="M794" t="s">
        <v>9927</v>
      </c>
      <c r="N794" t="s">
        <v>9923</v>
      </c>
      <c r="O794" s="24">
        <v>3</v>
      </c>
      <c r="P794" s="20">
        <v>80</v>
      </c>
      <c r="Q794" s="21">
        <v>0</v>
      </c>
      <c r="R794" s="30">
        <v>0</v>
      </c>
      <c r="T794" s="20">
        <v>1</v>
      </c>
      <c r="Z794" s="34" t="s">
        <v>9924</v>
      </c>
      <c r="AE794" s="21" t="s">
        <v>9925</v>
      </c>
      <c r="AJ794" s="26" t="str">
        <f t="shared" si="27"/>
        <v xml:space="preserve">|BGCOLOR(#F5F5F5):Tribal King|指揮官&amp;ref(Nation/Sacred.jpg,nolink,25x25,Sacred);|&amp;ref(Nation/C_Gold.jpg,nolink,25x25,Gold);90&amp;ref(Nation/C_Resource.jpg,nolink,25x25,Resource);15&amp;ref(Nation/C_Command.jpg,nolink,25x25,Commander Point);1|&amp;ref(Nation/R_Fort.jpg,nolink,25x25,Land Fortress);|&amp;ref(Spell/P_Holy.jpg,nolink,25x25,Temple Needed);|&amp;ref(Nation/Squad.jpg,nolink,25x25,Squad);3&amp;ref(Nation/LivingLead.jpg,nolink,25x25,Leadership);80&amp;ref(Item/Taskmaster.jpg,nolink,25x25,Taskmaster (+1));|10&amp;ref(Nation/Forest-Survival.jpg,nolink,25x25,Forest Survival);|
|~|&gt;|&gt;|&gt;|&gt;|&gt;|BGCOLOR(#F5F5F5):標準的な指揮官。奴隷兵士の確保が可能。投槍を持つため暴走に注意|
</v>
      </c>
    </row>
    <row r="795" spans="1:36" x14ac:dyDescent="0.15">
      <c r="A795" t="str">
        <f t="shared" si="26"/>
        <v>-</v>
      </c>
      <c r="B795" t="s">
        <v>2969</v>
      </c>
      <c r="C795" t="s">
        <v>9918</v>
      </c>
      <c r="D795" t="s">
        <v>9917</v>
      </c>
      <c r="E795" t="s">
        <v>9929</v>
      </c>
      <c r="F795">
        <v>65</v>
      </c>
      <c r="G795">
        <v>1</v>
      </c>
      <c r="H795">
        <v>2</v>
      </c>
      <c r="I795" t="s">
        <v>9859</v>
      </c>
      <c r="J795" t="s">
        <v>9928</v>
      </c>
      <c r="K795" t="s">
        <v>9928</v>
      </c>
      <c r="L795" t="s">
        <v>9930</v>
      </c>
      <c r="M795" t="s">
        <v>9927</v>
      </c>
      <c r="N795" t="s">
        <v>9931</v>
      </c>
      <c r="O795" s="24">
        <v>1</v>
      </c>
      <c r="P795" s="20" t="s">
        <v>9933</v>
      </c>
      <c r="Q795" s="21" t="s">
        <v>9932</v>
      </c>
      <c r="R795" s="30">
        <v>0</v>
      </c>
      <c r="Z795" s="34" t="s">
        <v>9920</v>
      </c>
      <c r="AE795" s="21" t="s">
        <v>9925</v>
      </c>
      <c r="AJ795" s="26" t="str">
        <f t="shared" si="27"/>
        <v xml:space="preserve">|BGCOLOR(#F5F5F5):Mictlan Priest|聖職者&amp;ref(Nation/Sacred.jpg,nolink,25x25,Sacred);|&amp;ref(Nation/C_Gold.jpg,nolink,25x25,Gold);65&amp;ref(Nation/C_Resource.jpg,nolink,25x25,Resource);1&amp;ref(Nation/C_Command.jpg,nolink,25x25,Commander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Leadership);5+|16&amp;ref(Nation/Forest-Survival.jpg,nolink,25x25,Forest Survival);|
|~|&gt;|&gt;|&gt;|&gt;|&gt;|BGCOLOR(#F5F5F5):レベル1の聖職者。火水星緑から一つ持つ|
</v>
      </c>
    </row>
    <row r="796" spans="1:36" x14ac:dyDescent="0.15">
      <c r="A796" t="str">
        <f t="shared" si="26"/>
        <v>-</v>
      </c>
      <c r="B796" t="s">
        <v>2969</v>
      </c>
      <c r="C796" t="s">
        <v>9918</v>
      </c>
      <c r="D796" t="s">
        <v>9917</v>
      </c>
      <c r="E796" t="s">
        <v>9934</v>
      </c>
      <c r="F796">
        <v>125</v>
      </c>
      <c r="G796">
        <v>1</v>
      </c>
      <c r="H796">
        <v>2</v>
      </c>
      <c r="I796" t="s">
        <v>9859</v>
      </c>
      <c r="J796" t="s">
        <v>9928</v>
      </c>
      <c r="L796" t="s">
        <v>9935</v>
      </c>
      <c r="N796" t="s">
        <v>9936</v>
      </c>
      <c r="O796" s="24">
        <v>1</v>
      </c>
      <c r="P796" s="20">
        <v>10</v>
      </c>
      <c r="Q796" s="21" t="s">
        <v>9937</v>
      </c>
      <c r="R796" s="30" t="s">
        <v>9938</v>
      </c>
      <c r="Z796" s="34" t="s">
        <v>9920</v>
      </c>
      <c r="AE796" s="20" t="s">
        <v>9925</v>
      </c>
      <c r="AJ796" s="26" t="str">
        <f t="shared" si="27"/>
        <v xml:space="preserve">|BGCOLOR(#F5F5F5):Nahualli|魔術師|&amp;ref(Nation/C_Gold.jpg,nolink,25x25,Gold);125&amp;ref(Nation/C_Resource.jpg,nolink,25x25,Resource);1&amp;ref(Nation/C_Command.jpg,nolink,25x25,Commander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Leadership);20+&amp;ref(Nation/UndeadLead.jpg,nolink,25x25,Undead Leadership);0+|16&amp;ref(Nation/Forest-Survival.jpg,nolink,25x25,Forest Survival);|
|~|&gt;|&gt;|&gt;|&gt;|&gt;|BGCOLOR(#F5F5F5):緑、星などの魔法技能を持つ。七面鳥の姿で飛ぶこともできる|
</v>
      </c>
    </row>
    <row r="797" spans="1:36" x14ac:dyDescent="0.15">
      <c r="A797" t="str">
        <f t="shared" si="26"/>
        <v>-</v>
      </c>
      <c r="B797" t="s">
        <v>2969</v>
      </c>
      <c r="C797" t="s">
        <v>9918</v>
      </c>
      <c r="D797" t="s">
        <v>9917</v>
      </c>
      <c r="E797" t="s">
        <v>9939</v>
      </c>
      <c r="F797">
        <v>70</v>
      </c>
      <c r="G797">
        <v>1</v>
      </c>
      <c r="H797">
        <v>2</v>
      </c>
      <c r="I797" t="s">
        <v>9859</v>
      </c>
      <c r="J797" t="s">
        <v>9928</v>
      </c>
      <c r="K797" t="s">
        <v>9928</v>
      </c>
      <c r="L797" t="s">
        <v>9930</v>
      </c>
      <c r="M797" t="s">
        <v>9927</v>
      </c>
      <c r="N797" t="s">
        <v>9940</v>
      </c>
      <c r="O797" s="24">
        <v>1</v>
      </c>
      <c r="P797" s="20" t="s">
        <v>9933</v>
      </c>
      <c r="Q797" s="20" t="s">
        <v>9932</v>
      </c>
      <c r="R797" s="30">
        <v>0</v>
      </c>
      <c r="Z797" s="34" t="s">
        <v>9920</v>
      </c>
      <c r="AE797" s="20" t="s">
        <v>9925</v>
      </c>
      <c r="AJ797" s="26" t="str">
        <f t="shared" si="27"/>
        <v xml:space="preserve">|BGCOLOR(#F5F5F5):Sky Priest|聖職者&amp;ref(Nation/Sacred.jpg,nolink,25x25,Sacred);|&amp;ref(Nation/C_Gold.jpg,nolink,25x25,Gold);70&amp;ref(Nation/C_Resource.jpg,nolink,25x25,Resource);1&amp;ref(Nation/C_Command.jpg,nolink,25x25,Commander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Leadership);5+|16&amp;ref(Nation/Forest-Survival.jpg,nolink,25x25,Forest Survival);|
|~|&gt;|&gt;|&gt;|&gt;|&gt;|BGCOLOR(#F5F5F5):レベル1の聖職者。風などの魔法を持ち占いや巡回も得意|
</v>
      </c>
    </row>
    <row r="798" spans="1:36" x14ac:dyDescent="0.15">
      <c r="A798" t="str">
        <f t="shared" si="26"/>
        <v>-</v>
      </c>
      <c r="B798" t="s">
        <v>2969</v>
      </c>
      <c r="C798" t="s">
        <v>9918</v>
      </c>
      <c r="D798" t="s">
        <v>9917</v>
      </c>
      <c r="E798" t="s">
        <v>9941</v>
      </c>
      <c r="F798">
        <v>125</v>
      </c>
      <c r="G798">
        <v>1</v>
      </c>
      <c r="H798">
        <v>2</v>
      </c>
      <c r="I798" t="s">
        <v>9870</v>
      </c>
      <c r="J798" t="s">
        <v>9928</v>
      </c>
      <c r="K798" t="s">
        <v>9928</v>
      </c>
      <c r="L798" t="s">
        <v>9930</v>
      </c>
      <c r="M798" t="s">
        <v>9927</v>
      </c>
      <c r="N798" t="s">
        <v>9942</v>
      </c>
      <c r="O798" s="24">
        <v>1</v>
      </c>
      <c r="P798" s="20">
        <v>10</v>
      </c>
      <c r="Q798" s="21">
        <v>20</v>
      </c>
      <c r="R798" s="30">
        <v>0</v>
      </c>
      <c r="Z798" s="34" t="s">
        <v>9920</v>
      </c>
      <c r="AE798" s="20" t="s">
        <v>9925</v>
      </c>
      <c r="AJ798" s="26" t="str">
        <f t="shared" si="27"/>
        <v xml:space="preserve">|BGCOLOR(#F5F5F5):Moon Priest|聖職者&amp;ref(Nation/Sacred.jpg,nolink,25x25,Sacred);|&amp;ref(Nation/C_Gold.jpg,nolink,25x25,Gold);125&amp;ref(Nation/C_Resource.jpg,nolink,25x25,Resource);1&amp;ref(Nation/C_Command.jpg,nolink,25x25,Commander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Leadership);20|16&amp;ref(Nation/Forest-Survival.jpg,nolink,25x25,Forest Survival);|
|~|&gt;|&gt;|&gt;|&gt;|&gt;|BGCOLOR(#F5F5F5):レベル2の聖職者。星の魔法技能も持つ|
</v>
      </c>
    </row>
    <row r="799" spans="1:36" x14ac:dyDescent="0.15">
      <c r="A799" t="str">
        <f t="shared" si="26"/>
        <v>-</v>
      </c>
      <c r="B799" t="s">
        <v>2969</v>
      </c>
      <c r="C799" t="s">
        <v>9918</v>
      </c>
      <c r="D799" t="s">
        <v>9917</v>
      </c>
      <c r="E799" t="s">
        <v>9943</v>
      </c>
      <c r="F799">
        <v>135</v>
      </c>
      <c r="G799">
        <v>1</v>
      </c>
      <c r="H799">
        <v>2</v>
      </c>
      <c r="I799" t="s">
        <v>9870</v>
      </c>
      <c r="J799" t="s">
        <v>9928</v>
      </c>
      <c r="K799" t="s">
        <v>9928</v>
      </c>
      <c r="L799" t="s">
        <v>9930</v>
      </c>
      <c r="M799" t="s">
        <v>9927</v>
      </c>
      <c r="N799" t="s">
        <v>9944</v>
      </c>
      <c r="O799" s="24">
        <v>2</v>
      </c>
      <c r="P799" s="20">
        <v>40</v>
      </c>
      <c r="Q799" s="21">
        <v>10</v>
      </c>
      <c r="R799" s="30">
        <v>0</v>
      </c>
      <c r="Z799" s="34" t="s">
        <v>9920</v>
      </c>
      <c r="AE799" s="20" t="s">
        <v>9925</v>
      </c>
      <c r="AJ799" s="26" t="str">
        <f t="shared" si="27"/>
        <v xml:space="preserve">|BGCOLOR(#F5F5F5):Sun Priest|聖職者&amp;ref(Nation/Sacred.jpg,nolink,25x25,Sacred);|&amp;ref(Nation/C_Gold.jpg,nolink,25x25,Gold);135&amp;ref(Nation/C_Resource.jpg,nolink,25x25,Resource);1&amp;ref(Nation/C_Command.jpg,nolink,25x25,Commander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Leadership);10|16&amp;ref(Nation/Forest-Survival.jpg,nolink,25x25,Forest Survival);|
|~|&gt;|&gt;|&gt;|&gt;|&gt;|BGCOLOR(#F5F5F5):レベル2の聖職者。火の魔法技能も持つ|
</v>
      </c>
    </row>
    <row r="800" spans="1:36" x14ac:dyDescent="0.15">
      <c r="A800" t="str">
        <f t="shared" si="26"/>
        <v>-</v>
      </c>
      <c r="B800" t="s">
        <v>2969</v>
      </c>
      <c r="C800" t="s">
        <v>9918</v>
      </c>
      <c r="D800" t="s">
        <v>9917</v>
      </c>
      <c r="E800" t="s">
        <v>9945</v>
      </c>
      <c r="F800">
        <v>125</v>
      </c>
      <c r="G800">
        <v>1</v>
      </c>
      <c r="H800">
        <v>2</v>
      </c>
      <c r="I800" t="s">
        <v>9870</v>
      </c>
      <c r="J800" t="s">
        <v>9928</v>
      </c>
      <c r="K800" t="s">
        <v>9928</v>
      </c>
      <c r="L800" t="s">
        <v>9930</v>
      </c>
      <c r="M800" t="s">
        <v>9927</v>
      </c>
      <c r="N800" t="s">
        <v>9946</v>
      </c>
      <c r="O800" s="24">
        <v>1</v>
      </c>
      <c r="P800" s="20">
        <v>10</v>
      </c>
      <c r="Q800" s="21">
        <v>10</v>
      </c>
      <c r="R800" s="30">
        <v>0</v>
      </c>
      <c r="Z800" s="34" t="s">
        <v>9920</v>
      </c>
      <c r="AE800" s="20" t="s">
        <v>9925</v>
      </c>
      <c r="AJ800" s="26" t="str">
        <f t="shared" si="27"/>
        <v xml:space="preserve">|BGCOLOR(#F5F5F5):Rain Priest|聖職者&amp;ref(Nation/Sacred.jpg,nolink,25x25,Sacred);|&amp;ref(Nation/C_Gold.jpg,nolink,25x25,Gold);125&amp;ref(Nation/C_Resource.jpg,nolink,25x25,Resource);1&amp;ref(Nation/C_Command.jpg,nolink,25x25,Commander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Leadership);10|16&amp;ref(Nation/Forest-Survival.jpg,nolink,25x25,Forest Survival);|
|~|&gt;|&gt;|&gt;|&gt;|&gt;|BGCOLOR(#F5F5F5):レベル2の聖職者。水の魔法技能も持つ|
</v>
      </c>
    </row>
    <row r="801" spans="1:36" x14ac:dyDescent="0.15">
      <c r="A801" t="str">
        <f t="shared" si="26"/>
        <v>-</v>
      </c>
      <c r="B801" t="s">
        <v>2969</v>
      </c>
      <c r="C801" t="s">
        <v>9918</v>
      </c>
      <c r="D801" t="s">
        <v>9917</v>
      </c>
      <c r="E801" t="s">
        <v>9947</v>
      </c>
      <c r="F801">
        <v>225</v>
      </c>
      <c r="G801">
        <v>1</v>
      </c>
      <c r="H801">
        <v>2</v>
      </c>
      <c r="I801" t="s">
        <v>9870</v>
      </c>
      <c r="J801" t="s">
        <v>9928</v>
      </c>
      <c r="K801" t="s">
        <v>9928</v>
      </c>
      <c r="L801" t="s">
        <v>9930</v>
      </c>
      <c r="M801" t="s">
        <v>9927</v>
      </c>
      <c r="N801" t="s">
        <v>9948</v>
      </c>
      <c r="O801" s="24">
        <v>2</v>
      </c>
      <c r="P801" s="20" t="s">
        <v>9949</v>
      </c>
      <c r="Q801" s="20" t="s">
        <v>9950</v>
      </c>
      <c r="R801" s="30">
        <v>0</v>
      </c>
      <c r="Z801" s="34" t="s">
        <v>9951</v>
      </c>
      <c r="AB801" s="21" t="s">
        <v>9952</v>
      </c>
      <c r="AE801" s="20" t="s">
        <v>9925</v>
      </c>
      <c r="AJ801" s="26" t="str">
        <f t="shared" si="27"/>
        <v xml:space="preserve">|BGCOLOR(#F5F5F5):High Priest of the Sky|聖職者&amp;ref(Nation/Sacred.jpg,nolink,25x25,Sacred);|&amp;ref(Nation/C_Gold.jpg,nolink,25x25,Gold);225&amp;ref(Nation/C_Resource.jpg,nolink,25x25,Resource);1&amp;ref(Nation/C_Command.jpg,nolink,25x25,Commander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Leadership);15+|14&amp;ref(Nation/Flying.jpg,nolink,25x25,Flying);&amp;ref(Nation/Forest-Survival.jpg,nolink,25x25,Forest Survival);|
|~|&gt;|&gt;|&gt;|&gt;|&gt;|BGCOLOR(#F5F5F5):レベル3の聖職者。風などの魔法を持ち飛行もできる|
</v>
      </c>
    </row>
    <row r="802" spans="1:36" x14ac:dyDescent="0.15">
      <c r="A802" t="str">
        <f t="shared" si="26"/>
        <v>-</v>
      </c>
      <c r="B802" t="s">
        <v>2969</v>
      </c>
      <c r="C802" t="s">
        <v>9918</v>
      </c>
      <c r="D802" t="s">
        <v>9917</v>
      </c>
      <c r="E802" t="s">
        <v>9953</v>
      </c>
      <c r="F802">
        <v>210</v>
      </c>
      <c r="G802">
        <v>5</v>
      </c>
      <c r="H802">
        <v>2</v>
      </c>
      <c r="I802" t="s">
        <v>9870</v>
      </c>
      <c r="J802" t="s">
        <v>9928</v>
      </c>
      <c r="K802" t="s">
        <v>9928</v>
      </c>
      <c r="L802" t="s">
        <v>9930</v>
      </c>
      <c r="M802" t="s">
        <v>9927</v>
      </c>
      <c r="N802" t="s">
        <v>9954</v>
      </c>
      <c r="O802" s="24">
        <v>4</v>
      </c>
      <c r="P802" s="20" t="s">
        <v>9955</v>
      </c>
      <c r="Q802" s="20" t="s">
        <v>9933</v>
      </c>
      <c r="R802" s="30">
        <v>0</v>
      </c>
      <c r="T802" s="21">
        <v>1</v>
      </c>
      <c r="Z802" s="34" t="s">
        <v>9920</v>
      </c>
      <c r="AE802" s="20" t="s">
        <v>9925</v>
      </c>
      <c r="AJ802" s="26" t="str">
        <f t="shared" si="27"/>
        <v xml:space="preserve">|BGCOLOR(#F5F5F5):Priest King|聖職者&amp;ref(Nation/Sacred.jpg,nolink,25x25,Sacred);|&amp;ref(Nation/C_Gold.jpg,nolink,25x25,Gold);210&amp;ref(Nation/C_Resource.jpg,nolink,25x25,Resource);5&amp;ref(Nation/C_Command.jpg,nolink,25x25,Commander Point);2|&amp;ref(Nation/R_Capital.jpg,nolink,25x25,National Capital);|&amp;ref(Spell/P_Research.jpg,nolink,25x25,Lab Needed);&amp;ref(Spell/P_Holy.jpg,nolink,25x25,Temple Needed);|&amp;ref(Nation/Squad.jpg,nolink,25x25,Squad);4&amp;ref(Nation/LivingLead.jpg,nolink,25x25,Leadership);120+&amp;ref(Nation/MagicLead.jpg,nolink,25x25,Magic Leadership);10+&amp;ref(Item/Taskmaster.jpg,nolink,25x25,Taskmaster (+1));|16&amp;ref(Nation/Forest-Survival.jpg,nolink,25x25,Forest Survival);|
|~|&gt;|&gt;|&gt;|&gt;|&gt;|BGCOLOR(#F5F5F5):レベル3の聖職者。緑などの魔法を持ち上位指揮官も兼任|
</v>
      </c>
    </row>
    <row r="803" spans="1:36" x14ac:dyDescent="0.15">
      <c r="A803" t="str">
        <f t="shared" si="26"/>
        <v>MA Mictlan 指揮官 E</v>
      </c>
      <c r="B803" t="s">
        <v>2969</v>
      </c>
      <c r="C803" t="s">
        <v>9918</v>
      </c>
      <c r="D803" t="s">
        <v>9917</v>
      </c>
      <c r="E803" t="s">
        <v>9956</v>
      </c>
      <c r="F803">
        <v>300</v>
      </c>
      <c r="G803">
        <v>1</v>
      </c>
      <c r="H803">
        <v>4</v>
      </c>
      <c r="I803" t="s">
        <v>9870</v>
      </c>
      <c r="J803" t="s">
        <v>9928</v>
      </c>
      <c r="K803" t="s">
        <v>9928</v>
      </c>
      <c r="L803" t="s">
        <v>9930</v>
      </c>
      <c r="M803" t="s">
        <v>9927</v>
      </c>
      <c r="N803" t="s">
        <v>9961</v>
      </c>
      <c r="O803" s="24">
        <v>3</v>
      </c>
      <c r="P803" s="20">
        <v>80</v>
      </c>
      <c r="Q803" s="20" t="s">
        <v>9957</v>
      </c>
      <c r="R803" s="30">
        <v>0</v>
      </c>
      <c r="S803" s="24">
        <v>1</v>
      </c>
      <c r="Z803" s="34" t="s">
        <v>9958</v>
      </c>
      <c r="AB803" s="21" t="s">
        <v>9952</v>
      </c>
      <c r="AE803" s="20" t="s">
        <v>9959</v>
      </c>
      <c r="AG803" s="21" t="s">
        <v>9960</v>
      </c>
      <c r="AJ803" s="26" t="str">
        <f t="shared" si="27"/>
        <v xml:space="preserve">|BGCOLOR(#F5F5F5):Couatl|聖職者&amp;ref(Nation/Sacred.jpg,nolink,25x25,Sacred);|&amp;ref(Nation/C_Gold.jpg,nolink,25x25,Gold);300&amp;ref(Nation/C_Resource.jpg,nolink,25x25,Resource);1&amp;ref(Nation/C_Command.jpg,nolink,25x25,Commander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Leadership);85+&amp;ref(Item/Inspirational.jpg,nolink,25x25,Inspirational (+1));|28&amp;ref(Nation/Flying.jpg,nolink,25x25,Flying);&amp;ref(Nation/Forest-Survival.jpg,nolink,25x25,Forest Survival);&amp;ref(Nation/Swamp-Survival.jpg,nolink,25x25,Swamp Survival);&amp;ref(Nation/Swimming.jpg,nolink,25x25,Swimming);|
|~|&gt;|&gt;|&gt;|&gt;|&gt;|BGCOLOR(#F5F5F5):レベル2の聖職者。召喚できるものとは少し魔力が異なる|
</v>
      </c>
    </row>
    <row r="804" spans="1:36" x14ac:dyDescent="0.15">
      <c r="A804" t="str">
        <f t="shared" si="26"/>
        <v>MA Mictlan 兵士 S</v>
      </c>
      <c r="B804" t="s">
        <v>2969</v>
      </c>
      <c r="C804" t="s">
        <v>9918</v>
      </c>
      <c r="D804" t="s">
        <v>9971</v>
      </c>
      <c r="E804" t="s">
        <v>9962</v>
      </c>
      <c r="F804">
        <v>9</v>
      </c>
      <c r="G804">
        <v>2</v>
      </c>
      <c r="H804">
        <v>7</v>
      </c>
      <c r="I804" t="s">
        <v>4342</v>
      </c>
      <c r="L804" t="s">
        <v>3171</v>
      </c>
      <c r="N804" t="s">
        <v>5558</v>
      </c>
      <c r="P804" s="20">
        <v>1</v>
      </c>
      <c r="Z804" s="34" t="s">
        <v>9951</v>
      </c>
      <c r="AE804" s="20" t="s">
        <v>9925</v>
      </c>
      <c r="AJ804" s="26" t="str">
        <f t="shared" si="27"/>
        <v xml:space="preserve">|BGCOLOR(#F5F5F5):Warrior|射手|&amp;ref(Nation/C_Gold.jpg,nolink,25x25,Gold);9&amp;ref(Nation/C_Resource.jpg,nolink,25x25,Resource);2&amp;ref(Nation/C_Recruitment.jpg,nolink,25x25,Recruitment Point);7|&amp;ref(Nation/R_Fort.jpg,nolink,25x25,Land Fortress);||&amp;ref(Nation/LivingLead.jpg,nolink,25x25,Living);|14&amp;ref(Nation/Forest-Survival.jpg,nolink,25x25,Forest Survival);|
|~|&gt;|&gt;|&gt;|&gt;|&gt;|BGCOLOR(#F5F5F5):槍、投石器、皮盾を持つ射撃部隊。盾を持つ点は優秀|
</v>
      </c>
    </row>
    <row r="805" spans="1:36" x14ac:dyDescent="0.15">
      <c r="A805" t="str">
        <f t="shared" si="26"/>
        <v>-</v>
      </c>
      <c r="B805" t="s">
        <v>2969</v>
      </c>
      <c r="C805" t="s">
        <v>9918</v>
      </c>
      <c r="D805" t="s">
        <v>9971</v>
      </c>
      <c r="E805" t="s">
        <v>9962</v>
      </c>
      <c r="F805">
        <v>9</v>
      </c>
      <c r="G805">
        <v>8</v>
      </c>
      <c r="H805">
        <v>7</v>
      </c>
      <c r="I805" t="s">
        <v>4342</v>
      </c>
      <c r="L805" t="s">
        <v>3171</v>
      </c>
      <c r="N805" t="s">
        <v>5559</v>
      </c>
      <c r="P805" s="20">
        <v>1</v>
      </c>
      <c r="Z805" s="34" t="s">
        <v>9965</v>
      </c>
      <c r="AE805" s="20" t="s">
        <v>9966</v>
      </c>
      <c r="AJ805" s="26" t="str">
        <f t="shared" si="27"/>
        <v xml:space="preserve">|BGCOLOR(#F5F5F5):Warrior|射手|&amp;ref(Nation/C_Gold.jpg,nolink,25x25,Gold);9&amp;ref(Nation/C_Resource.jpg,nolink,25x25,Resource);8&amp;ref(Nation/C_Recruitment.jpg,nolink,25x25,Recruitment Point);7|&amp;ref(Nation/R_Fort.jpg,nolink,25x25,Land Fortress);||&amp;ref(Nation/LivingLead.jpg,nolink,25x25,Living);|12&amp;ref(Nation/Forest-Survival.jpg,nolink,25x25,Forest Survival);|
|~|&gt;|&gt;|&gt;|&gt;|&gt;|BGCOLOR(#F5F5F5):槍、投石器、皮盾を持つ射撃部隊。こちらは最低限の防具を着用|
</v>
      </c>
    </row>
    <row r="806" spans="1:36" x14ac:dyDescent="0.15">
      <c r="A806" t="str">
        <f t="shared" si="26"/>
        <v>-</v>
      </c>
      <c r="B806" t="s">
        <v>2969</v>
      </c>
      <c r="C806" t="s">
        <v>9918</v>
      </c>
      <c r="D806" t="s">
        <v>9971</v>
      </c>
      <c r="E806" t="s">
        <v>9962</v>
      </c>
      <c r="F806">
        <v>9</v>
      </c>
      <c r="G806">
        <v>10</v>
      </c>
      <c r="H806">
        <v>7</v>
      </c>
      <c r="I806" t="s">
        <v>4342</v>
      </c>
      <c r="L806" t="s">
        <v>3174</v>
      </c>
      <c r="N806" t="s">
        <v>5561</v>
      </c>
      <c r="P806" s="20">
        <v>1</v>
      </c>
      <c r="Z806" s="34" t="s">
        <v>9965</v>
      </c>
      <c r="AE806" s="20" t="s">
        <v>9925</v>
      </c>
      <c r="AJ806" s="26" t="str">
        <f t="shared" si="27"/>
        <v xml:space="preserve">|BGCOLOR(#F5F5F5):Warrior|歩兵|&amp;ref(Nation/C_Gold.jpg,nolink,25x25,Gold);9&amp;ref(Nation/C_Resource.jpg,nolink,25x25,Resource);10&amp;ref(Nation/C_Recruitment.jpg,nolink,25x25,Recruitment Point);7|&amp;ref(Nation/R_Fort.jpg,nolink,25x25,Land Fortress);||&amp;ref(Nation/LivingLead.jpg,nolink,25x25,Living);|12&amp;ref(Nation/Forest-Survival.jpg,nolink,25x25,Forest Survival);|
|~|&gt;|&gt;|&gt;|&gt;|&gt;|BGCOLOR(#F5F5F5):槍、投槍、皮盾を持つ歩兵。安価なわりに士気や技能は標準的|
</v>
      </c>
    </row>
    <row r="807" spans="1:36" x14ac:dyDescent="0.15">
      <c r="A807" t="str">
        <f t="shared" si="26"/>
        <v>-</v>
      </c>
      <c r="B807" t="s">
        <v>2969</v>
      </c>
      <c r="C807" t="s">
        <v>9918</v>
      </c>
      <c r="D807" t="s">
        <v>9971</v>
      </c>
      <c r="E807" t="s">
        <v>9962</v>
      </c>
      <c r="F807">
        <v>9</v>
      </c>
      <c r="G807">
        <v>13</v>
      </c>
      <c r="H807">
        <v>7</v>
      </c>
      <c r="I807" t="s">
        <v>4342</v>
      </c>
      <c r="L807" t="s">
        <v>3174</v>
      </c>
      <c r="N807" t="s">
        <v>5562</v>
      </c>
      <c r="P807" s="20">
        <v>1</v>
      </c>
      <c r="Z807" s="34" t="s">
        <v>9924</v>
      </c>
      <c r="AE807" s="20" t="s">
        <v>9925</v>
      </c>
      <c r="AJ807" s="26" t="str">
        <f t="shared" si="27"/>
        <v xml:space="preserve">|BGCOLOR(#F5F5F5):Warrior|歩兵|&amp;ref(Nation/C_Gold.jpg,nolink,25x25,Gold);9&amp;ref(Nation/C_Resource.jpg,nolink,25x25,Resource);13&amp;ref(Nation/C_Recruitment.jpg,nolink,25x25,Recruitment Point);7|&amp;ref(Nation/R_Fort.jpg,nolink,25x25,Land Fortress);||&amp;ref(Nation/LivingLead.jpg,nolink,25x25,Living);|10&amp;ref(Nation/Forest-Survival.jpg,nolink,25x25,Forest Survival);|
|~|&gt;|&gt;|&gt;|&gt;|&gt;|BGCOLOR(#F5F5F5):鈍器、投槍、皮盾を持つ歩兵。下位に比べ防具も強化|
</v>
      </c>
    </row>
    <row r="808" spans="1:36" x14ac:dyDescent="0.15">
      <c r="A808" t="str">
        <f t="shared" si="26"/>
        <v>-</v>
      </c>
      <c r="B808" t="s">
        <v>2969</v>
      </c>
      <c r="C808" t="s">
        <v>9918</v>
      </c>
      <c r="D808" t="s">
        <v>9971</v>
      </c>
      <c r="E808" t="s">
        <v>9963</v>
      </c>
      <c r="F808">
        <v>18</v>
      </c>
      <c r="G808">
        <v>13</v>
      </c>
      <c r="H808">
        <v>21</v>
      </c>
      <c r="I808" t="s">
        <v>4342</v>
      </c>
      <c r="L808" t="s">
        <v>4856</v>
      </c>
      <c r="N808" t="s">
        <v>5565</v>
      </c>
      <c r="P808" s="20">
        <v>1</v>
      </c>
      <c r="Z808" s="34" t="s">
        <v>9924</v>
      </c>
      <c r="AE808" s="20" t="s">
        <v>9925</v>
      </c>
      <c r="AJ808" s="26" t="str">
        <f t="shared" si="27"/>
        <v xml:space="preserve">|BGCOLOR(#F5F5F5):Feathered Warrior|旗手|&amp;ref(Nation/C_Gold.jpg,nolink,25x25,Gold);18&amp;ref(Nation/C_Resource.jpg,nolink,25x25,Resource);13&amp;ref(Nation/C_Recruitment.jpg,nolink,25x25,Recruitment Point);21|&amp;ref(Nation/R_Fort.jpg,nolink,25x25,Land Fortress);||&amp;ref(Nation/LivingLead.jpg,nolink,25x25,Living);|10&amp;ref(Nation/Forest-Survival.jpg,nolink,25x25,Forest Survival);|
|~|&gt;|&gt;|&gt;|&gt;|&gt;|BGCOLOR(#F5F5F5):所属部隊の士気を高める。割高だが戦力にもなる|
</v>
      </c>
    </row>
    <row r="809" spans="1:36" x14ac:dyDescent="0.15">
      <c r="A809" t="str">
        <f t="shared" si="26"/>
        <v>-</v>
      </c>
      <c r="B809" t="s">
        <v>2969</v>
      </c>
      <c r="C809" t="s">
        <v>9918</v>
      </c>
      <c r="D809" t="s">
        <v>9971</v>
      </c>
      <c r="E809" t="s">
        <v>9964</v>
      </c>
      <c r="F809">
        <v>12</v>
      </c>
      <c r="G809">
        <v>14</v>
      </c>
      <c r="H809">
        <v>14</v>
      </c>
      <c r="I809" t="s">
        <v>4342</v>
      </c>
      <c r="L809" t="s">
        <v>3174</v>
      </c>
      <c r="N809" t="s">
        <v>5569</v>
      </c>
      <c r="P809" s="20">
        <v>1</v>
      </c>
      <c r="Z809" s="34" t="s">
        <v>9924</v>
      </c>
      <c r="AE809" s="20" t="s">
        <v>9925</v>
      </c>
      <c r="AJ809" s="26" t="str">
        <f t="shared" si="27"/>
        <v xml:space="preserve">|BGCOLOR(#F5F5F5):Moon Warrior|歩兵|&amp;ref(Nation/C_Gold.jpg,nolink,25x25,Gold);12&amp;ref(Nation/C_Resource.jpg,nolink,25x25,Resource);14&amp;ref(Nation/C_Recruitment.jpg,nolink,25x25,Recruitment Point);14|&amp;ref(Nation/R_Fort.jpg,nolink,25x25,Land Fortress);||&amp;ref(Nation/LivingLead.jpg,nolink,25x25,Living);|10&amp;ref(Nation/Forest-Survival.jpg,nolink,25x25,Forest Survival);|
|~|&gt;|&gt;|&gt;|&gt;|&gt;|BGCOLOR(#F5F5F5):刃付き鈍器を持つ歩兵。両手武器のため一撃が重い。暗視持ち|
</v>
      </c>
    </row>
    <row r="810" spans="1:36" x14ac:dyDescent="0.15">
      <c r="A810" t="str">
        <f t="shared" si="26"/>
        <v>-</v>
      </c>
      <c r="B810" t="s">
        <v>2969</v>
      </c>
      <c r="C810" t="s">
        <v>9918</v>
      </c>
      <c r="D810" t="s">
        <v>9971</v>
      </c>
      <c r="E810" t="s">
        <v>9967</v>
      </c>
      <c r="F810">
        <v>15</v>
      </c>
      <c r="G810">
        <v>3</v>
      </c>
      <c r="H810">
        <v>14</v>
      </c>
      <c r="I810" t="s">
        <v>4342</v>
      </c>
      <c r="K810" t="s">
        <v>9926</v>
      </c>
      <c r="L810" t="s">
        <v>3174</v>
      </c>
      <c r="M810" t="s">
        <v>9926</v>
      </c>
      <c r="N810" t="s">
        <v>5571</v>
      </c>
      <c r="P810" s="20">
        <v>1</v>
      </c>
      <c r="Z810" s="34" t="s">
        <v>9951</v>
      </c>
      <c r="AE810" s="20" t="s">
        <v>9925</v>
      </c>
      <c r="AJ810" s="26" t="str">
        <f t="shared" si="27"/>
        <v xml:space="preserve">|BGCOLOR(#F5F5F5):Eagle Warrior|歩兵&amp;ref(Nation/Sacred.jpg,nolink,25x25,Sacred);|&amp;ref(Nation/C_Gold.jpg,nolink,25x25,Gold);15&amp;ref(Nation/C_Resource.jpg,nolink,25x25,Resource);3&amp;ref(Nation/C_Recruitment.jpg,nolink,25x25,Recruitment Point);14|&amp;ref(Nation/R_Fort.jpg,nolink,25x25,Land Fortress);|&amp;ref(Spell/P_Holy.jpg,nolink,25x25,Temple Needed);|&amp;ref(Nation/LivingLead.jpg,nolink,25x25,Living);|14&amp;ref(Nation/Forest-Survival.jpg,nolink,25x25,Forest Survival);|
|~|&gt;|&gt;|&gt;|&gt;|&gt;|BGCOLOR(#F5F5F5):軽突撃槍と短剣を持つ軽歩兵。祝福を受けると飛行能力を得る|
</v>
      </c>
    </row>
    <row r="811" spans="1:36" x14ac:dyDescent="0.15">
      <c r="A811" t="str">
        <f t="shared" si="26"/>
        <v>-</v>
      </c>
      <c r="B811" t="s">
        <v>2969</v>
      </c>
      <c r="C811" t="s">
        <v>9918</v>
      </c>
      <c r="D811" t="s">
        <v>9971</v>
      </c>
      <c r="E811" t="s">
        <v>9968</v>
      </c>
      <c r="F811">
        <v>18</v>
      </c>
      <c r="G811">
        <v>15</v>
      </c>
      <c r="H811">
        <v>18</v>
      </c>
      <c r="I811" t="s">
        <v>4343</v>
      </c>
      <c r="K811" t="s">
        <v>9926</v>
      </c>
      <c r="L811" t="s">
        <v>3174</v>
      </c>
      <c r="M811" t="s">
        <v>9926</v>
      </c>
      <c r="N811" t="s">
        <v>5573</v>
      </c>
      <c r="P811" s="20">
        <v>1</v>
      </c>
      <c r="Z811" s="34" t="s">
        <v>9969</v>
      </c>
      <c r="AE811" s="20" t="s">
        <v>9925</v>
      </c>
      <c r="AJ811" s="26" t="str">
        <f t="shared" si="27"/>
        <v xml:space="preserve">|BGCOLOR(#F5F5F5):Sun Warrior|歩兵&amp;ref(Nation/Sacred.jpg,nolink,25x25,Sacred);|&amp;ref(Nation/C_Gold.jpg,nolink,25x25,Gold);18&amp;ref(Nation/C_Resource.jpg,nolink,25x25,Resource);15&amp;ref(Nation/C_Recruitment.jpg,nolink,25x25,Recruitment Point);18|&amp;ref(Nation/R_Capital.jpg,nolink,25x25,National Capital);|&amp;ref(Spell/P_Holy.jpg,nolink,25x25,Temple Needed);|&amp;ref(Nation/LivingLead.jpg,nolink,25x25,Living);|8&amp;ref(Nation/Forest-Survival.jpg,nolink,25x25,Forest Survival);|
|~|&gt;|&gt;|&gt;|&gt;|&gt;|BGCOLOR(#F5F5F5):斧、投槍、皮盾を持つ歩兵。若干の火炎耐性を備える|
</v>
      </c>
    </row>
    <row r="812" spans="1:36" x14ac:dyDescent="0.15">
      <c r="A812" t="str">
        <f t="shared" si="26"/>
        <v>-</v>
      </c>
      <c r="B812" t="s">
        <v>2969</v>
      </c>
      <c r="C812" t="s">
        <v>9918</v>
      </c>
      <c r="D812" t="s">
        <v>9971</v>
      </c>
      <c r="E812" t="s">
        <v>9970</v>
      </c>
      <c r="F812">
        <v>26</v>
      </c>
      <c r="G812">
        <v>4</v>
      </c>
      <c r="H812">
        <v>31</v>
      </c>
      <c r="I812" t="s">
        <v>4343</v>
      </c>
      <c r="K812" t="s">
        <v>9926</v>
      </c>
      <c r="L812" t="s">
        <v>3174</v>
      </c>
      <c r="M812" t="s">
        <v>9926</v>
      </c>
      <c r="N812" t="s">
        <v>5568</v>
      </c>
      <c r="P812" s="20">
        <v>1</v>
      </c>
      <c r="Z812" s="34" t="s">
        <v>9951</v>
      </c>
      <c r="AE812" s="20" t="s">
        <v>9925</v>
      </c>
      <c r="AJ812" s="26" t="str">
        <f t="shared" si="27"/>
        <v xml:space="preserve">|BGCOLOR(#F5F5F5):Jaguar Warrior|歩兵&amp;ref(Nation/Sacred.jpg,nolink,25x25,Sacred);|&amp;ref(Nation/C_Gold.jpg,nolink,25x25,Gold);26&amp;ref(Nation/C_Resource.jpg,nolink,25x25,Resource);4&amp;ref(Nation/C_Recruitment.jpg,nolink,25x25,Recruitment Point);31|&amp;ref(Nation/R_Capital.jpg,nolink,25x25,National Capital);|&amp;ref(Spell/P_Holy.jpg,nolink,25x25,Temple Needed);|&amp;ref(Nation/LivingLead.jpg,nolink,25x25,Living);|14&amp;ref(Nation/Forest-Survival.jpg,nolink,25x25,Forest Survival);|
|~|&gt;|&gt;|&gt;|&gt;|&gt;|BGCOLOR(#F5F5F5):刃付き鈍器を持つ軽歩兵。倒されると半獣と化し戦い続ける|
</v>
      </c>
    </row>
    <row r="813" spans="1:36" x14ac:dyDescent="0.15">
      <c r="A813" t="str">
        <f t="shared" si="26"/>
        <v>MA Mictlan 兵士 E</v>
      </c>
      <c r="B813" t="s">
        <v>2969</v>
      </c>
      <c r="C813" t="s">
        <v>2922</v>
      </c>
      <c r="D813" t="s">
        <v>3169</v>
      </c>
      <c r="E813" t="s">
        <v>6301</v>
      </c>
      <c r="F813">
        <v>2</v>
      </c>
      <c r="G813">
        <v>2</v>
      </c>
      <c r="H813">
        <v>2</v>
      </c>
      <c r="I813" t="s">
        <v>6302</v>
      </c>
      <c r="L813" t="s">
        <v>3174</v>
      </c>
      <c r="N813" t="s">
        <v>6310</v>
      </c>
      <c r="P813" s="20">
        <v>1</v>
      </c>
      <c r="Z813" s="34">
        <v>10</v>
      </c>
      <c r="AJ813" s="26" t="str">
        <f t="shared" si="27"/>
        <v xml:space="preserve">|BGCOLOR(#F5F5F5):Slave|歩兵|&amp;ref(Nation/C_Gold.jpg,nolink,25x25,Gold);2&amp;ref(Nation/C_Resource.jpg,nolink,25x25,Resource);2&amp;ref(Nation/C_Recruitment.jpg,nolink,25x25,Recruitment Point);2|&amp;ref(Nation/Taskmaster.jpg,nolink,25x25,Capture Slaves (Free));||&amp;ref(Nation/LivingLead.jpg,nolink,25x25,Living);|10|
|~|&gt;|&gt;|&gt;|&gt;|&gt;|BGCOLOR(#F5F5F5):槍だけ持った奴隷。非常に弱いが遠慮なく使い捨てられる|
</v>
      </c>
    </row>
    <row r="814" spans="1:36" x14ac:dyDescent="0.15">
      <c r="A814" t="str">
        <f t="shared" si="26"/>
        <v>MA T'ien Ch'i 指揮官 S</v>
      </c>
      <c r="B814" t="s">
        <v>2969</v>
      </c>
      <c r="C814" t="s">
        <v>10113</v>
      </c>
      <c r="D814" t="s">
        <v>10044</v>
      </c>
      <c r="E814" t="s">
        <v>10038</v>
      </c>
      <c r="F814">
        <v>25</v>
      </c>
      <c r="G814">
        <v>4</v>
      </c>
      <c r="H814">
        <v>1</v>
      </c>
      <c r="I814" t="s">
        <v>10039</v>
      </c>
      <c r="L814" t="s">
        <v>10040</v>
      </c>
      <c r="N814" t="s">
        <v>10046</v>
      </c>
      <c r="O814" s="24">
        <v>0</v>
      </c>
      <c r="P814" s="20">
        <v>0</v>
      </c>
      <c r="Q814" s="21">
        <v>0</v>
      </c>
      <c r="R814" s="30">
        <v>0</v>
      </c>
      <c r="Z814" s="34" t="s">
        <v>10041</v>
      </c>
      <c r="AA814" s="21">
        <v>50</v>
      </c>
      <c r="AE814" s="20" t="s">
        <v>10042</v>
      </c>
      <c r="AJ814" s="26" t="str">
        <f t="shared" si="27"/>
        <v xml:space="preserve">|BGCOLOR(#F5F5F5):Scout|斥候|&amp;ref(Nation/C_Gold.jpg,nolink,25x25,Gold);25&amp;ref(Nation/C_Resource.jpg,nolink,25x25,Resource);4&amp;ref(Nation/C_Command.jpg,nolink,25x25,Commander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v>
      </c>
    </row>
    <row r="815" spans="1:36" x14ac:dyDescent="0.15">
      <c r="A815" t="str">
        <f t="shared" si="26"/>
        <v>-</v>
      </c>
      <c r="B815" t="s">
        <v>2969</v>
      </c>
      <c r="C815" t="s">
        <v>10113</v>
      </c>
      <c r="D815" t="s">
        <v>10044</v>
      </c>
      <c r="E815" t="s">
        <v>10043</v>
      </c>
      <c r="F815">
        <v>80</v>
      </c>
      <c r="G815">
        <v>41</v>
      </c>
      <c r="H815">
        <v>1</v>
      </c>
      <c r="I815" t="s">
        <v>10039</v>
      </c>
      <c r="L815" t="s">
        <v>10044</v>
      </c>
      <c r="N815" t="s">
        <v>10047</v>
      </c>
      <c r="O815" s="24">
        <v>3</v>
      </c>
      <c r="P815" s="20">
        <v>80</v>
      </c>
      <c r="Q815" s="21">
        <v>0</v>
      </c>
      <c r="R815" s="30">
        <v>0</v>
      </c>
      <c r="Z815" s="34" t="s">
        <v>10041</v>
      </c>
      <c r="AJ815" s="26" t="str">
        <f t="shared" si="27"/>
        <v xml:space="preserve">|BGCOLOR(#F5F5F5):General|指揮官|&amp;ref(Nation/C_Gold.jpg,nolink,25x25,Gold);80&amp;ref(Nation/C_Resource.jpg,nolink,25x25,Resource);41&amp;ref(Nation/C_Command.jpg,nolink,25x25,Commander Point);1|&amp;ref(Nation/R_Fort.jpg,nolink,25x25,Land Fortress);||&amp;ref(Nation/Squad.jpg,nolink,25x25,Squad);3&amp;ref(Nation/LivingLead.jpg,nolink,25x25,Leadership);80|16|
|~|&gt;|&gt;|&gt;|&gt;|&gt;|BGCOLOR(#F5F5F5):標準的な指揮官。騎乗しているが行軍はあまり早くない|
</v>
      </c>
    </row>
    <row r="816" spans="1:36" x14ac:dyDescent="0.15">
      <c r="A816" t="str">
        <f t="shared" si="26"/>
        <v>-</v>
      </c>
      <c r="B816" t="s">
        <v>2969</v>
      </c>
      <c r="C816" t="s">
        <v>10113</v>
      </c>
      <c r="D816" t="s">
        <v>10044</v>
      </c>
      <c r="E816" t="s">
        <v>10045</v>
      </c>
      <c r="F816">
        <v>35</v>
      </c>
      <c r="G816">
        <v>5</v>
      </c>
      <c r="H816">
        <v>1</v>
      </c>
      <c r="I816" t="s">
        <v>10039</v>
      </c>
      <c r="L816" t="s">
        <v>10044</v>
      </c>
      <c r="N816" t="s">
        <v>10048</v>
      </c>
      <c r="O816" s="24">
        <v>2</v>
      </c>
      <c r="P816" s="20">
        <v>40</v>
      </c>
      <c r="Q816" s="21">
        <v>0</v>
      </c>
      <c r="R816" s="30">
        <v>0</v>
      </c>
      <c r="Z816" s="34" t="s">
        <v>10041</v>
      </c>
      <c r="AJ816" s="26" t="str">
        <f t="shared" si="27"/>
        <v xml:space="preserve">|BGCOLOR(#F5F5F5):Eunuch|指揮官|&amp;ref(Nation/C_Gold.jpg,nolink,25x25,Gold);35&amp;ref(Nation/C_Resource.jpg,nolink,25x25,Resource);5&amp;ref(Nation/C_Command.jpg,nolink,25x25,Commander Point);1|&amp;ref(Nation/R_Fort.jpg,nolink,25x25,Land Fortress);||&amp;ref(Nation/Squad.jpg,nolink,25x25,Squad);2&amp;ref(Nation/LivingLead.jpg,nolink,25x25,Leadership);40|16|
|~|&gt;|&gt;|&gt;|&gt;|&gt;|BGCOLOR(#F5F5F5):補助的な指揮官。徴税や守備隊自動編成などの雑務が得意|
</v>
      </c>
    </row>
    <row r="817" spans="1:36" x14ac:dyDescent="0.15">
      <c r="A817" t="str">
        <f t="shared" si="26"/>
        <v>-</v>
      </c>
      <c r="B817" t="s">
        <v>2969</v>
      </c>
      <c r="C817" t="s">
        <v>10113</v>
      </c>
      <c r="D817" t="s">
        <v>10044</v>
      </c>
      <c r="E817" t="s">
        <v>10049</v>
      </c>
      <c r="F817">
        <v>70</v>
      </c>
      <c r="G817">
        <v>1</v>
      </c>
      <c r="H817">
        <v>2</v>
      </c>
      <c r="I817" t="s">
        <v>10039</v>
      </c>
      <c r="L817" t="s">
        <v>10050</v>
      </c>
      <c r="N817" t="s">
        <v>10051</v>
      </c>
      <c r="O817" s="24">
        <v>0</v>
      </c>
      <c r="P817" s="20">
        <v>0</v>
      </c>
      <c r="Q817" s="20">
        <v>0</v>
      </c>
      <c r="R817" s="30">
        <v>0</v>
      </c>
      <c r="Z817" s="34" t="s">
        <v>10041</v>
      </c>
      <c r="AA817" s="21">
        <v>70</v>
      </c>
      <c r="AJ817" s="26" t="str">
        <f t="shared" si="27"/>
        <v xml:space="preserve">|BGCOLOR(#F5F5F5):Imperial Consort|密偵|&amp;ref(Nation/C_Gold.jpg,nolink,25x25,Gold);70&amp;ref(Nation/C_Resource.jpg,nolink,25x25,Resource);1&amp;ref(Nation/C_Command.jpg,nolink,25x25,Commander Point);2|&amp;ref(Nation/R_Fort.jpg,nolink,25x25,Land Fortress);|||16&amp;ref(Nation/Stealthy.jpg,nolink,25x25,Stealthy (70));|
|~|&gt;|&gt;|&gt;|&gt;|&gt;|BGCOLOR(#F5F5F5):隠れるのが上手い密偵。斥候より多くの情報を得る|
</v>
      </c>
    </row>
    <row r="818" spans="1:36" x14ac:dyDescent="0.15">
      <c r="A818" t="str">
        <f t="shared" si="26"/>
        <v>-</v>
      </c>
      <c r="B818" t="s">
        <v>2969</v>
      </c>
      <c r="C818" t="s">
        <v>10113</v>
      </c>
      <c r="D818" t="s">
        <v>10044</v>
      </c>
      <c r="E818" t="s">
        <v>10052</v>
      </c>
      <c r="F818">
        <v>45</v>
      </c>
      <c r="G818">
        <v>3</v>
      </c>
      <c r="H818">
        <v>1</v>
      </c>
      <c r="I818" t="s">
        <v>10039</v>
      </c>
      <c r="K818" t="s">
        <v>10053</v>
      </c>
      <c r="L818" t="s">
        <v>10055</v>
      </c>
      <c r="M818" t="s">
        <v>10054</v>
      </c>
      <c r="N818" t="s">
        <v>10056</v>
      </c>
      <c r="O818" s="24">
        <v>1</v>
      </c>
      <c r="P818" s="20">
        <v>10</v>
      </c>
      <c r="Q818" s="20">
        <v>0</v>
      </c>
      <c r="R818" s="30">
        <v>0</v>
      </c>
      <c r="Z818" s="34" t="s">
        <v>10041</v>
      </c>
      <c r="AJ818" s="26" t="str">
        <f t="shared" si="27"/>
        <v xml:space="preserve">|BGCOLOR(#F5F5F5):Ceremonial Master|聖職者&amp;ref(Nation/Sacred.jpg,nolink,25x25,Sacred);|&amp;ref(Nation/C_Gold.jpg,nolink,25x25,Gold);45&amp;ref(Nation/C_Resource.jpg,nolink,25x25,Resource);3&amp;ref(Nation/C_Command.jpg,nolink,25x25,Commander Point);1|&amp;ref(Nation/R_Fort.jpg,nolink,25x25,Land Fortress);|&amp;ref(Spell/P_Holy.jpg,nolink,25x25,Temple Needed);|&amp;ref(Nation/Squad.jpg,nolink,25x25,Squad);1&amp;ref(Nation/LivingLead.jpg,nolink,25x25,Leadership);10|16|
|~|&gt;|&gt;|&gt;|&gt;|&gt;|BGCOLOR(#F5F5F5):レベル1の聖職者。占いの技能も持つ|
</v>
      </c>
    </row>
    <row r="819" spans="1:36" x14ac:dyDescent="0.15">
      <c r="A819" t="str">
        <f t="shared" si="26"/>
        <v>-</v>
      </c>
      <c r="B819" t="s">
        <v>2969</v>
      </c>
      <c r="C819" t="s">
        <v>10113</v>
      </c>
      <c r="D819" t="s">
        <v>10044</v>
      </c>
      <c r="E819" t="s">
        <v>10057</v>
      </c>
      <c r="F819">
        <v>70</v>
      </c>
      <c r="G819">
        <v>5</v>
      </c>
      <c r="H819">
        <v>2</v>
      </c>
      <c r="I819" t="s">
        <v>10039</v>
      </c>
      <c r="K819" t="s">
        <v>10053</v>
      </c>
      <c r="L819" t="s">
        <v>10055</v>
      </c>
      <c r="M819" t="s">
        <v>10054</v>
      </c>
      <c r="N819" t="s">
        <v>10058</v>
      </c>
      <c r="O819" s="24">
        <v>1</v>
      </c>
      <c r="P819" s="20">
        <v>10</v>
      </c>
      <c r="Q819" s="20">
        <v>0</v>
      </c>
      <c r="R819" s="30">
        <v>0</v>
      </c>
      <c r="Z819" s="34" t="s">
        <v>10041</v>
      </c>
      <c r="AJ819" s="26" t="str">
        <f t="shared" si="27"/>
        <v xml:space="preserve">|BGCOLOR(#F5F5F5):Minister of Rituals|聖職者&amp;ref(Nation/Sacred.jpg,nolink,25x25,Sacred);|&amp;ref(Nation/C_Gold.jpg,nolink,25x25,Gold);70&amp;ref(Nation/C_Resource.jpg,nolink,25x25,Resource);5&amp;ref(Nation/C_Command.jpg,nolink,25x25,Commander Point);2|&amp;ref(Nation/R_Fort.jpg,nolink,25x25,Land Fortress);|&amp;ref(Spell/P_Holy.jpg,nolink,25x25,Temple Needed);|&amp;ref(Nation/Squad.jpg,nolink,25x25,Squad);1&amp;ref(Nation/LivingLead.jpg,nolink,25x25,Leadership);10|16|
|~|&gt;|&gt;|&gt;|&gt;|&gt;|BGCOLOR(#F5F5F5):レベル2の聖職者。不幸の抑止に加え幸運の引き寄せも行う|
</v>
      </c>
    </row>
    <row r="820" spans="1:36" x14ac:dyDescent="0.15">
      <c r="A820" t="str">
        <f t="shared" si="26"/>
        <v>-</v>
      </c>
      <c r="B820" t="s">
        <v>2969</v>
      </c>
      <c r="C820" t="s">
        <v>10113</v>
      </c>
      <c r="D820" t="s">
        <v>10044</v>
      </c>
      <c r="E820" t="s">
        <v>10059</v>
      </c>
      <c r="F820">
        <v>135</v>
      </c>
      <c r="G820">
        <v>1</v>
      </c>
      <c r="H820">
        <v>2</v>
      </c>
      <c r="I820" t="s">
        <v>4342</v>
      </c>
      <c r="J820" t="s">
        <v>9926</v>
      </c>
      <c r="K820" t="s">
        <v>9926</v>
      </c>
      <c r="L820" t="s">
        <v>3151</v>
      </c>
      <c r="M820" t="s">
        <v>9926</v>
      </c>
      <c r="N820" t="s">
        <v>5269</v>
      </c>
      <c r="O820" s="24">
        <v>1</v>
      </c>
      <c r="P820" s="21">
        <v>10</v>
      </c>
      <c r="Q820" s="21" t="s">
        <v>10060</v>
      </c>
      <c r="R820" s="30">
        <v>0</v>
      </c>
      <c r="Z820" s="34">
        <v>16</v>
      </c>
      <c r="AJ820" s="26" t="str">
        <f t="shared" si="27"/>
        <v xml:space="preserve">|BGCOLOR(#F5F5F5):Master of the Way|聖職者&amp;ref(Nation/Sacred.jpg,nolink,25x25,Sacred);|&amp;ref(Nation/C_Gold.jpg,nolink,25x25,Gold);135&amp;ref(Nation/C_Resource.jpg,nolink,25x25,Resource);1&amp;ref(Nation/C_Command.jpg,nolink,25x25,Commander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
|~|&gt;|&gt;|&gt;|&gt;|&gt;|BGCOLOR(#F5F5F5):レベル1の聖職者。水などの魔法技能も持つ|
</v>
      </c>
    </row>
    <row r="821" spans="1:36" x14ac:dyDescent="0.15">
      <c r="A821" t="str">
        <f t="shared" si="26"/>
        <v>-</v>
      </c>
      <c r="B821" t="s">
        <v>2969</v>
      </c>
      <c r="C821" t="s">
        <v>10113</v>
      </c>
      <c r="D821" t="s">
        <v>10044</v>
      </c>
      <c r="E821" t="s">
        <v>10061</v>
      </c>
      <c r="F821">
        <v>65</v>
      </c>
      <c r="G821">
        <v>2</v>
      </c>
      <c r="H821">
        <v>2</v>
      </c>
      <c r="I821" t="s">
        <v>10039</v>
      </c>
      <c r="J821" t="s">
        <v>10053</v>
      </c>
      <c r="L821" t="s">
        <v>10062</v>
      </c>
      <c r="N821" t="s">
        <v>10063</v>
      </c>
      <c r="O821" s="24">
        <v>1</v>
      </c>
      <c r="P821" s="20">
        <v>10</v>
      </c>
      <c r="Q821" s="20">
        <v>5</v>
      </c>
      <c r="R821" s="30">
        <v>0</v>
      </c>
      <c r="Z821" s="34" t="s">
        <v>10041</v>
      </c>
      <c r="AJ821" s="26" t="str">
        <f t="shared" si="27"/>
        <v xml:space="preserve">|BGCOLOR(#F5F5F5):Apothecary|魔術師|&amp;ref(Nation/C_Gold.jpg,nolink,25x25,Gold);65&amp;ref(Nation/C_Resource.jpg,nolink,25x25,Resource);2&amp;ref(Nation/C_Command.jpg,nolink,25x25,Commander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Leadership);5|16|
|~|&gt;|&gt;|&gt;|&gt;|&gt;|BGCOLOR(#F5F5F5):緑の魔法技能を持つ。病気の治療も可能|
</v>
      </c>
    </row>
    <row r="822" spans="1:36" x14ac:dyDescent="0.15">
      <c r="A822" t="str">
        <f t="shared" si="26"/>
        <v>-</v>
      </c>
      <c r="B822" t="s">
        <v>2969</v>
      </c>
      <c r="C822" t="s">
        <v>10113</v>
      </c>
      <c r="D822" t="s">
        <v>10044</v>
      </c>
      <c r="E822" t="s">
        <v>10064</v>
      </c>
      <c r="F822">
        <v>85</v>
      </c>
      <c r="G822">
        <v>2</v>
      </c>
      <c r="H822">
        <v>2</v>
      </c>
      <c r="I822" t="s">
        <v>10039</v>
      </c>
      <c r="J822" t="s">
        <v>10053</v>
      </c>
      <c r="L822" t="s">
        <v>10062</v>
      </c>
      <c r="N822" t="s">
        <v>10065</v>
      </c>
      <c r="O822" s="24">
        <v>1</v>
      </c>
      <c r="P822" s="21" t="s">
        <v>10066</v>
      </c>
      <c r="Q822" s="20" t="s">
        <v>10066</v>
      </c>
      <c r="R822" s="30">
        <v>0</v>
      </c>
      <c r="Z822" s="34" t="s">
        <v>10041</v>
      </c>
      <c r="AJ822" s="26" t="str">
        <f t="shared" si="27"/>
        <v xml:space="preserve">|BGCOLOR(#F5F5F5):Alchemist of the Five Elements|魔術師|&amp;ref(Nation/C_Gold.jpg,nolink,25x25,Gold);85&amp;ref(Nation/C_Resource.jpg,nolink,25x25,Resource);2&amp;ref(Nation/C_Command.jpg,nolink,25x25,Commander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Leadership);10+|16|
|~|&gt;|&gt;|&gt;|&gt;|&gt;|BGCOLOR(#F5F5F5):緑などの魔法技能を持つ。病気治療に加え錬金術も得意|
</v>
      </c>
    </row>
    <row r="823" spans="1:36" x14ac:dyDescent="0.15">
      <c r="A823" t="str">
        <f t="shared" si="26"/>
        <v>-</v>
      </c>
      <c r="B823" t="s">
        <v>2969</v>
      </c>
      <c r="C823" t="s">
        <v>10113</v>
      </c>
      <c r="D823" t="s">
        <v>10044</v>
      </c>
      <c r="E823" t="s">
        <v>10067</v>
      </c>
      <c r="F823">
        <v>65</v>
      </c>
      <c r="G823">
        <v>4</v>
      </c>
      <c r="H823">
        <v>2</v>
      </c>
      <c r="I823" t="s">
        <v>10039</v>
      </c>
      <c r="J823" t="s">
        <v>10053</v>
      </c>
      <c r="L823" t="s">
        <v>10062</v>
      </c>
      <c r="N823" t="s">
        <v>10068</v>
      </c>
      <c r="O823" s="24">
        <v>1</v>
      </c>
      <c r="P823" s="20">
        <v>10</v>
      </c>
      <c r="Q823" s="21" t="s">
        <v>10069</v>
      </c>
      <c r="R823" s="30">
        <v>0</v>
      </c>
      <c r="Z823" s="34" t="s">
        <v>10041</v>
      </c>
      <c r="AJ823" s="26" t="str">
        <f t="shared" si="27"/>
        <v xml:space="preserve">|BGCOLOR(#F5F5F5):Minister of Magic|魔術師|&amp;ref(Nation/C_Gold.jpg,nolink,25x25,Gold);65&amp;ref(Nation/C_Resource.jpg,nolink,25x25,Resource);4&amp;ref(Nation/C_Command.jpg,nolink,25x25,Commander Point);2|&amp;ref(Nation/R_Fort.jpg,nolink,25x25,Land Fortress);|&amp;ref(Spell/P_Research.jpg,nolink,25x25,Lab Needed);|&amp;ref(Nation/Squad.jpg,nolink,25x25,Squad);1&amp;ref(Nation/LivingLead.jpg,nolink,25x25,Leadership);10&amp;ref(Nation/MagicLead.jpg,nolink,25x25,Magic Leadership);5+|16|
|~|&gt;|&gt;|&gt;|&gt;|&gt;|BGCOLOR(#F5F5F5):風水地星から一つか二つを持つ。研究が得意|
</v>
      </c>
    </row>
    <row r="824" spans="1:36" x14ac:dyDescent="0.15">
      <c r="A824" t="str">
        <f t="shared" si="26"/>
        <v>-</v>
      </c>
      <c r="B824" t="s">
        <v>2969</v>
      </c>
      <c r="C824" t="s">
        <v>10113</v>
      </c>
      <c r="D824" t="s">
        <v>10044</v>
      </c>
      <c r="E824" t="s">
        <v>10070</v>
      </c>
      <c r="F824">
        <v>65</v>
      </c>
      <c r="G824">
        <v>4</v>
      </c>
      <c r="H824">
        <v>2</v>
      </c>
      <c r="I824" t="s">
        <v>10039</v>
      </c>
      <c r="J824" t="s">
        <v>10053</v>
      </c>
      <c r="L824" t="s">
        <v>10062</v>
      </c>
      <c r="N824" t="s">
        <v>10071</v>
      </c>
      <c r="O824" s="24">
        <v>1</v>
      </c>
      <c r="P824" s="20">
        <v>10</v>
      </c>
      <c r="Q824" s="21">
        <v>15</v>
      </c>
      <c r="R824" s="30">
        <v>0</v>
      </c>
      <c r="Z824" s="34" t="s">
        <v>10072</v>
      </c>
      <c r="AJ824" s="26" t="str">
        <f t="shared" si="27"/>
        <v xml:space="preserve">|BGCOLOR(#F5F5F5):Imperial Geomancer|魔術師|&amp;ref(Nation/C_Gold.jpg,nolink,25x25,Gold);65&amp;ref(Nation/C_Resource.jpg,nolink,25x25,Resource);4&amp;ref(Nation/C_Command.jpg,nolink,25x25,Commander Point);2|&amp;ref(Nation/R_Fort.jpg,nolink,25x25,Land Fortress);|&amp;ref(Spell/P_Research.jpg,nolink,25x25,Lab Needed);|&amp;ref(Nation/Squad.jpg,nolink,25x25,Squad);1&amp;ref(Nation/LivingLead.jpg,nolink,25x25,Leadership);10&amp;ref(Nation/MagicLead.jpg,nolink,25x25,Magic Leadership);15|14|
|~|&gt;|&gt;|&gt;|&gt;|&gt;|BGCOLOR(#F5F5F5):地と星の魔法技能を持つ。占師でもある|
</v>
      </c>
    </row>
    <row r="825" spans="1:36" x14ac:dyDescent="0.15">
      <c r="A825" t="str">
        <f t="shared" si="26"/>
        <v>-</v>
      </c>
      <c r="B825" t="s">
        <v>2969</v>
      </c>
      <c r="C825" t="s">
        <v>10113</v>
      </c>
      <c r="D825" t="s">
        <v>10044</v>
      </c>
      <c r="E825" t="s">
        <v>10073</v>
      </c>
      <c r="F825">
        <v>230</v>
      </c>
      <c r="G825">
        <v>38</v>
      </c>
      <c r="H825">
        <v>2</v>
      </c>
      <c r="I825" t="s">
        <v>10074</v>
      </c>
      <c r="K825" t="s">
        <v>10053</v>
      </c>
      <c r="L825" t="s">
        <v>10044</v>
      </c>
      <c r="M825" t="s">
        <v>10054</v>
      </c>
      <c r="N825" t="s">
        <v>10075</v>
      </c>
      <c r="O825" s="24">
        <v>4</v>
      </c>
      <c r="P825" s="20">
        <v>120</v>
      </c>
      <c r="Q825" s="21">
        <v>0</v>
      </c>
      <c r="R825" s="30">
        <v>0</v>
      </c>
      <c r="Z825" s="34" t="s">
        <v>10041</v>
      </c>
      <c r="AJ825" s="26" t="str">
        <f t="shared" si="27"/>
        <v xml:space="preserve">|BGCOLOR(#F5F5F5):Prince General|指揮官&amp;ref(Nation/Sacred.jpg,nolink,25x25,Sacred);|&amp;ref(Nation/C_Gold.jpg,nolink,25x25,Gold);230&amp;ref(Nation/C_Resource.jpg,nolink,25x25,Resource);38&amp;ref(Nation/C_Command.jpg,nolink,25x25,Commander Point);2|&amp;ref(Nation/R_Capital.jpg,nolink,25x25,National Capital);|&amp;ref(Spell/P_Holy.jpg,nolink,25x25,Temple Needed);|&amp;ref(Nation/Squad.jpg,nolink,25x25,Squad);4&amp;ref(Nation/LivingLead.jpg,nolink,25x25,Leadership);120|16|
|~|&gt;|&gt;|&gt;|&gt;|&gt;|BGCOLOR(#F5F5F5):神聖な指揮官。指揮能力も高いがHPが季節に依存する|
</v>
      </c>
    </row>
    <row r="826" spans="1:36" x14ac:dyDescent="0.15">
      <c r="A826" t="str">
        <f t="shared" si="26"/>
        <v>-</v>
      </c>
      <c r="B826" t="s">
        <v>2969</v>
      </c>
      <c r="C826" t="s">
        <v>10113</v>
      </c>
      <c r="D826" t="s">
        <v>10044</v>
      </c>
      <c r="E826" t="s">
        <v>10076</v>
      </c>
      <c r="F826">
        <v>225</v>
      </c>
      <c r="G826">
        <v>4</v>
      </c>
      <c r="H826">
        <v>4</v>
      </c>
      <c r="I826" t="s">
        <v>10074</v>
      </c>
      <c r="J826" t="s">
        <v>10053</v>
      </c>
      <c r="L826" t="s">
        <v>10062</v>
      </c>
      <c r="N826" t="s">
        <v>10077</v>
      </c>
      <c r="O826" s="24">
        <v>1</v>
      </c>
      <c r="P826" s="21" t="s">
        <v>10078</v>
      </c>
      <c r="Q826" s="20" t="s">
        <v>10079</v>
      </c>
      <c r="R826" s="30">
        <v>0</v>
      </c>
      <c r="Z826" s="34" t="s">
        <v>10041</v>
      </c>
      <c r="AJ826" s="26" t="str">
        <f t="shared" si="27"/>
        <v xml:space="preserve">|BGCOLOR(#F5F5F5):Imperial Alchemist|魔術師|&amp;ref(Nation/C_Gold.jpg,nolink,25x25,Gold);225&amp;ref(Nation/C_Resource.jpg,nolink,25x25,Resource);4&amp;ref(Nation/C_Command.jpg,nolink,25x25,Commander Point);4|&amp;ref(Nation/R_Capital.jpg,nolink,25x25,National Capital);|&amp;ref(Spell/P_Research.jpg,nolink,25x25,Lab Needed);|&amp;ref(Nation/Squad.jpg,nolink,25x25,Squad);1&amp;ref(Nation/LivingLead.jpg,nolink,25x25,Leadership);15+&amp;ref(Nation/MagicLead.jpg,nolink,25x25,Magic Leadership);35+|16|
|~|&gt;|&gt;|&gt;|&gt;|&gt;|BGCOLOR(#F5F5F5):緑火風水地の魔法を持つ。病気治療や錬金術の腕も良い|
</v>
      </c>
    </row>
    <row r="827" spans="1:36" x14ac:dyDescent="0.15">
      <c r="A827" t="str">
        <f t="shared" si="26"/>
        <v>MA T'ien Ch'i 指揮官 E</v>
      </c>
      <c r="B827" t="s">
        <v>2969</v>
      </c>
      <c r="C827" t="s">
        <v>10113</v>
      </c>
      <c r="D827" t="s">
        <v>10044</v>
      </c>
      <c r="E827" t="s">
        <v>10080</v>
      </c>
      <c r="F827">
        <v>275</v>
      </c>
      <c r="G827">
        <v>5</v>
      </c>
      <c r="H827">
        <v>4</v>
      </c>
      <c r="I827" t="s">
        <v>10074</v>
      </c>
      <c r="J827" t="s">
        <v>10053</v>
      </c>
      <c r="K827" t="s">
        <v>10053</v>
      </c>
      <c r="L827" t="s">
        <v>10055</v>
      </c>
      <c r="M827" t="s">
        <v>10054</v>
      </c>
      <c r="N827" t="s">
        <v>10081</v>
      </c>
      <c r="O827" s="24">
        <v>1</v>
      </c>
      <c r="P827" s="20">
        <v>10</v>
      </c>
      <c r="Q827" s="20" t="s">
        <v>10079</v>
      </c>
      <c r="R827" s="30">
        <v>0</v>
      </c>
      <c r="Z827" s="34" t="s">
        <v>10041</v>
      </c>
      <c r="AJ827" s="26" t="str">
        <f t="shared" si="27"/>
        <v xml:space="preserve">|BGCOLOR(#F5F5F5):Celestial Master|聖職者&amp;ref(Nation/Sacred.jpg,nolink,25x25,Sacred);|&amp;ref(Nation/C_Gold.jpg,nolink,25x25,Gold);275&amp;ref(Nation/C_Resource.jpg,nolink,25x25,Resource);5&amp;ref(Nation/C_Command.jpg,nolink,25x25,Commander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Leadership);35+|16|
|~|&gt;|&gt;|&gt;|&gt;|&gt;|BGCOLOR(#F5F5F5):レベル2の聖職者。水風地星などの魔法技能を持つ|
</v>
      </c>
    </row>
    <row r="828" spans="1:36" x14ac:dyDescent="0.15">
      <c r="A828" t="str">
        <f t="shared" si="26"/>
        <v>MA T'ien Ch'i 兵士 S</v>
      </c>
      <c r="B828" t="s">
        <v>2969</v>
      </c>
      <c r="C828" t="s">
        <v>10113</v>
      </c>
      <c r="D828" t="s">
        <v>10112</v>
      </c>
      <c r="E828" t="s">
        <v>10082</v>
      </c>
      <c r="F828">
        <v>10</v>
      </c>
      <c r="G828">
        <v>12</v>
      </c>
      <c r="H828">
        <v>9</v>
      </c>
      <c r="I828" t="s">
        <v>4342</v>
      </c>
      <c r="L828" t="s">
        <v>3171</v>
      </c>
      <c r="N828" t="s">
        <v>5289</v>
      </c>
      <c r="P828" s="21">
        <v>1</v>
      </c>
      <c r="Z828" s="34">
        <v>12</v>
      </c>
      <c r="AJ828" s="26" t="str">
        <f t="shared" si="27"/>
        <v xml:space="preserve">|BGCOLOR(#F5F5F5):Archer|射手|&amp;ref(Nation/C_Gold.jpg,nolink,25x25,Gold);10&amp;ref(Nation/C_Resource.jpg,nolink,25x25,Resource);12&amp;ref(Nation/C_Recruitment.jpg,nolink,25x25,Recruitment Point);9|&amp;ref(Nation/R_Fort.jpg,nolink,25x25,Land Fortress);||&amp;ref(Nation/LivingLead.jpg,nolink,25x25,Living);|12|
|~|&gt;|&gt;|&gt;|&gt;|&gt;|BGCOLOR(#F5F5F5):複合弓を用いる弓兵。技量は平凡でも高精度|
</v>
      </c>
    </row>
    <row r="829" spans="1:36" x14ac:dyDescent="0.15">
      <c r="A829" t="str">
        <f t="shared" ref="A829:A892" si="28">IF(D829&lt;&gt;D828,B829&amp;" "&amp;C829&amp;" "&amp;D829&amp;" S",IF(D829&lt;&gt;D830,B829&amp;" "&amp;C829&amp;" "&amp;D829&amp;" E","-"))</f>
        <v>-</v>
      </c>
      <c r="B829" t="s">
        <v>2969</v>
      </c>
      <c r="C829" t="s">
        <v>10113</v>
      </c>
      <c r="D829" t="s">
        <v>10112</v>
      </c>
      <c r="E829" t="s">
        <v>10083</v>
      </c>
      <c r="F829">
        <v>10</v>
      </c>
      <c r="G829">
        <v>9</v>
      </c>
      <c r="H829">
        <v>9</v>
      </c>
      <c r="I829" t="s">
        <v>4342</v>
      </c>
      <c r="L829" t="s">
        <v>3174</v>
      </c>
      <c r="N829" t="s">
        <v>5284</v>
      </c>
      <c r="P829" s="21">
        <v>1</v>
      </c>
      <c r="Z829" s="34">
        <v>12</v>
      </c>
      <c r="AJ829" s="26" t="str">
        <f t="shared" si="27"/>
        <v xml:space="preserve">|BGCOLOR(#F5F5F5):Footman|歩兵|&amp;ref(Nation/C_Gold.jpg,nolink,25x25,Gold);10&amp;ref(Nation/C_Resource.jpg,nolink,25x25,Resource);9&amp;ref(Nation/C_Recruitment.jpg,nolink,25x25,Recruitment Point);9|&amp;ref(Nation/R_Fort.jpg,nolink,25x25,Land Fortress);||&amp;ref(Nation/LivingLead.jpg,nolink,25x25,Living);|12|
|~|&gt;|&gt;|&gt;|&gt;|&gt;|BGCOLOR(#F5F5F5):長槍を持つ歩兵。迎撃による攻撃の妨害を得意とする|
</v>
      </c>
    </row>
    <row r="830" spans="1:36" x14ac:dyDescent="0.15">
      <c r="A830" t="str">
        <f t="shared" si="28"/>
        <v>-</v>
      </c>
      <c r="B830" t="s">
        <v>2969</v>
      </c>
      <c r="C830" t="s">
        <v>10113</v>
      </c>
      <c r="D830" t="s">
        <v>10112</v>
      </c>
      <c r="E830" t="s">
        <v>10083</v>
      </c>
      <c r="F830">
        <v>10</v>
      </c>
      <c r="G830">
        <v>11</v>
      </c>
      <c r="H830">
        <v>9</v>
      </c>
      <c r="I830" t="s">
        <v>4342</v>
      </c>
      <c r="L830" t="s">
        <v>3174</v>
      </c>
      <c r="N830" t="s">
        <v>5285</v>
      </c>
      <c r="P830" s="21">
        <v>1</v>
      </c>
      <c r="Z830" s="34">
        <v>12</v>
      </c>
      <c r="AJ830" s="26" t="str">
        <f t="shared" si="27"/>
        <v xml:space="preserve">|BGCOLOR(#F5F5F5):Footman|歩兵|&amp;ref(Nation/C_Gold.jpg,nolink,25x25,Gold);10&amp;ref(Nation/C_Resource.jpg,nolink,25x25,Resource);11&amp;ref(Nation/C_Recruitment.jpg,nolink,25x25,Recruitment Point);9|&amp;ref(Nation/R_Fort.jpg,nolink,25x25,Land Fortress);||&amp;ref(Nation/LivingLead.jpg,nolink,25x25,Living);|12|
|~|&gt;|&gt;|&gt;|&gt;|&gt;|BGCOLOR(#F5F5F5):薙刀を持つ歩兵。攻撃力が高いが命中率は低め|
</v>
      </c>
    </row>
    <row r="831" spans="1:36" x14ac:dyDescent="0.15">
      <c r="A831" t="str">
        <f t="shared" si="28"/>
        <v>-</v>
      </c>
      <c r="B831" t="s">
        <v>2969</v>
      </c>
      <c r="C831" t="s">
        <v>10113</v>
      </c>
      <c r="D831" t="s">
        <v>10112</v>
      </c>
      <c r="E831" t="s">
        <v>10083</v>
      </c>
      <c r="F831">
        <v>10</v>
      </c>
      <c r="G831">
        <v>11</v>
      </c>
      <c r="H831">
        <v>9</v>
      </c>
      <c r="I831" t="s">
        <v>4342</v>
      </c>
      <c r="L831" t="s">
        <v>3174</v>
      </c>
      <c r="N831" t="s">
        <v>5286</v>
      </c>
      <c r="P831" s="21">
        <v>1</v>
      </c>
      <c r="Z831" s="34">
        <v>12</v>
      </c>
      <c r="AJ831" s="26" t="str">
        <f t="shared" si="27"/>
        <v xml:space="preserve">|BGCOLOR(#F5F5F5):Footman|歩兵|&amp;ref(Nation/C_Gold.jpg,nolink,25x25,Gold);10&amp;ref(Nation/C_Resource.jpg,nolink,25x25,Resource);11&amp;ref(Nation/C_Recruitment.jpg,nolink,25x25,Recruitment Point);9|&amp;ref(Nation/R_Fort.jpg,nolink,25x25,Land Fortress);||&amp;ref(Nation/LivingLead.jpg,nolink,25x25,Living);|12|
|~|&gt;|&gt;|&gt;|&gt;|&gt;|BGCOLOR(#F5F5F5):槍と大盾を持つ歩兵。盾のおかげで射撃に強い|
</v>
      </c>
    </row>
    <row r="832" spans="1:36" x14ac:dyDescent="0.15">
      <c r="A832" t="str">
        <f t="shared" si="28"/>
        <v>-</v>
      </c>
      <c r="B832" t="s">
        <v>2969</v>
      </c>
      <c r="C832" t="s">
        <v>10113</v>
      </c>
      <c r="D832" t="s">
        <v>10112</v>
      </c>
      <c r="E832" t="s">
        <v>10084</v>
      </c>
      <c r="F832">
        <v>12</v>
      </c>
      <c r="G832">
        <v>14</v>
      </c>
      <c r="H832">
        <v>14</v>
      </c>
      <c r="I832" t="s">
        <v>10039</v>
      </c>
      <c r="L832" t="s">
        <v>10085</v>
      </c>
      <c r="N832" t="s">
        <v>10086</v>
      </c>
      <c r="P832" s="20">
        <v>1</v>
      </c>
      <c r="Z832" s="34" t="s">
        <v>10087</v>
      </c>
      <c r="AJ832" s="26" t="str">
        <f t="shared" si="27"/>
        <v xml:space="preserve">|BGCOLOR(#F5F5F5):Ministry Footman|歩兵|&amp;ref(Nation/C_Gold.jpg,nolink,25x25,Gold);12&amp;ref(Nation/C_Resource.jpg,nolink,25x25,Resource);14&amp;ref(Nation/C_Recruitment.jpg,nolink,25x25,Recruitment Point);14|&amp;ref(Nation/R_Fort.jpg,nolink,25x25,Land Fortress);||&amp;ref(Nation/LivingLead.jpg,nolink,25x25,Living);|12|
|~|&gt;|&gt;|&gt;|&gt;|&gt;|BGCOLOR(#F5F5F5):槍と大盾を持つ歩兵。士気が高めになっている|
</v>
      </c>
    </row>
    <row r="833" spans="1:36" x14ac:dyDescent="0.15">
      <c r="A833" t="str">
        <f t="shared" si="28"/>
        <v>-</v>
      </c>
      <c r="B833" t="s">
        <v>2969</v>
      </c>
      <c r="C833" t="s">
        <v>10113</v>
      </c>
      <c r="D833" t="s">
        <v>10112</v>
      </c>
      <c r="E833" t="s">
        <v>10088</v>
      </c>
      <c r="F833">
        <v>12</v>
      </c>
      <c r="G833">
        <v>14</v>
      </c>
      <c r="H833">
        <v>14</v>
      </c>
      <c r="I833" t="s">
        <v>10039</v>
      </c>
      <c r="L833" t="s">
        <v>10085</v>
      </c>
      <c r="N833" t="s">
        <v>10089</v>
      </c>
      <c r="P833" s="20">
        <v>1</v>
      </c>
      <c r="Z833" s="34" t="s">
        <v>10087</v>
      </c>
      <c r="AJ833" s="26" t="str">
        <f t="shared" si="27"/>
        <v xml:space="preserve">|BGCOLOR(#F5F5F5):Ministry Guardsman|歩兵|&amp;ref(Nation/C_Gold.jpg,nolink,25x25,Gold);12&amp;ref(Nation/C_Resource.jpg,nolink,25x25,Resource);14&amp;ref(Nation/C_Recruitment.jpg,nolink,25x25,Recruitment Point);14|&amp;ref(Nation/R_Fort.jpg,nolink,25x25,Land Fortress);||&amp;ref(Nation/LivingLead.jpg,nolink,25x25,Living);|12|
|~|&gt;|&gt;|&gt;|&gt;|&gt;|BGCOLOR(#F5F5F5):薙刀を持つ歩兵。巡回を得意としている|
</v>
      </c>
    </row>
    <row r="834" spans="1:36" x14ac:dyDescent="0.15">
      <c r="A834" t="str">
        <f t="shared" si="28"/>
        <v>-</v>
      </c>
      <c r="B834" t="s">
        <v>2969</v>
      </c>
      <c r="C834" t="s">
        <v>10113</v>
      </c>
      <c r="D834" t="s">
        <v>10112</v>
      </c>
      <c r="E834" t="s">
        <v>10090</v>
      </c>
      <c r="F834">
        <v>13</v>
      </c>
      <c r="G834">
        <v>21</v>
      </c>
      <c r="H834">
        <v>16</v>
      </c>
      <c r="I834" t="s">
        <v>10039</v>
      </c>
      <c r="L834" t="s">
        <v>10091</v>
      </c>
      <c r="N834" t="s">
        <v>10092</v>
      </c>
      <c r="P834" s="20">
        <v>1</v>
      </c>
      <c r="Z834" s="34" t="s">
        <v>10093</v>
      </c>
      <c r="AJ834" s="26" t="str">
        <f t="shared" si="27"/>
        <v xml:space="preserve">|BGCOLOR(#F5F5F5):Imperial Archer|射手|&amp;ref(Nation/C_Gold.jpg,nolink,25x25,Gold);13&amp;ref(Nation/C_Resource.jpg,nolink,25x25,Resource);21&amp;ref(Nation/C_Recruitment.jpg,nolink,25x25,Recruitment Point);16|&amp;ref(Nation/R_Fort.jpg,nolink,25x25,Land Fortress);||&amp;ref(Nation/LivingLead.jpg,nolink,25x25,Living);|8|
|~|&gt;|&gt;|&gt;|&gt;|&gt;|BGCOLOR(#F5F5F5):複合弓を使う重装弓兵。腕も良く士気が高い|
</v>
      </c>
    </row>
    <row r="835" spans="1:36" x14ac:dyDescent="0.15">
      <c r="A835" t="str">
        <f t="shared" si="28"/>
        <v>-</v>
      </c>
      <c r="B835" t="s">
        <v>2969</v>
      </c>
      <c r="C835" t="s">
        <v>10113</v>
      </c>
      <c r="D835" t="s">
        <v>10112</v>
      </c>
      <c r="E835" t="s">
        <v>10094</v>
      </c>
      <c r="F835">
        <v>13</v>
      </c>
      <c r="G835">
        <v>21</v>
      </c>
      <c r="H835">
        <v>16</v>
      </c>
      <c r="I835" t="s">
        <v>10039</v>
      </c>
      <c r="L835" t="s">
        <v>10091</v>
      </c>
      <c r="N835" t="s">
        <v>10095</v>
      </c>
      <c r="P835" s="20">
        <v>1</v>
      </c>
      <c r="Z835" s="34" t="s">
        <v>10093</v>
      </c>
      <c r="AJ835" s="26" t="str">
        <f t="shared" si="27"/>
        <v xml:space="preserve">|BGCOLOR(#F5F5F5):Imperial Crossbowman|射手|&amp;ref(Nation/C_Gold.jpg,nolink,25x25,Gold);13&amp;ref(Nation/C_Resource.jpg,nolink,25x25,Resource);21&amp;ref(Nation/C_Recruitment.jpg,nolink,25x25,Recruitment Point);16|&amp;ref(Nation/R_Fort.jpg,nolink,25x25,Land Fortress);||&amp;ref(Nation/LivingLead.jpg,nolink,25x25,Living);|8|
|~|&gt;|&gt;|&gt;|&gt;|&gt;|BGCOLOR(#F5F5F5):弩を使う重装弓兵。重装相手ではこちらが優秀|
</v>
      </c>
    </row>
    <row r="836" spans="1:36" x14ac:dyDescent="0.15">
      <c r="A836" t="str">
        <f t="shared" si="28"/>
        <v>-</v>
      </c>
      <c r="B836" t="s">
        <v>2969</v>
      </c>
      <c r="C836" t="s">
        <v>10113</v>
      </c>
      <c r="D836" t="s">
        <v>10112</v>
      </c>
      <c r="E836" t="s">
        <v>10096</v>
      </c>
      <c r="F836">
        <v>13</v>
      </c>
      <c r="G836">
        <v>20</v>
      </c>
      <c r="H836">
        <v>16</v>
      </c>
      <c r="I836" t="s">
        <v>10039</v>
      </c>
      <c r="L836" t="s">
        <v>10085</v>
      </c>
      <c r="N836" t="s">
        <v>10097</v>
      </c>
      <c r="P836" s="20">
        <v>1</v>
      </c>
      <c r="Z836" s="34" t="s">
        <v>10093</v>
      </c>
      <c r="AJ836" s="26" t="str">
        <f t="shared" si="27"/>
        <v xml:space="preserve">|BGCOLOR(#F5F5F5):Imperial Footman|歩兵|&amp;ref(Nation/C_Gold.jpg,nolink,25x25,Gold);13&amp;ref(Nation/C_Resource.jpg,nolink,25x25,Resource);20&amp;ref(Nation/C_Recruitment.jpg,nolink,25x25,Recruitment Point);16|&amp;ref(Nation/R_Fort.jpg,nolink,25x25,Land Fortress);||&amp;ref(Nation/LivingLead.jpg,nolink,25x25,Living);|8|
|~|&gt;|&gt;|&gt;|&gt;|&gt;|BGCOLOR(#F5F5F5):槍と大盾を持つ重歩兵。士気に優れ戦闘技能も高め|
</v>
      </c>
    </row>
    <row r="837" spans="1:36" x14ac:dyDescent="0.15">
      <c r="A837" t="str">
        <f t="shared" si="28"/>
        <v>-</v>
      </c>
      <c r="B837" t="s">
        <v>2969</v>
      </c>
      <c r="C837" t="s">
        <v>10113</v>
      </c>
      <c r="D837" t="s">
        <v>10112</v>
      </c>
      <c r="E837" t="s">
        <v>10098</v>
      </c>
      <c r="F837">
        <v>14</v>
      </c>
      <c r="G837">
        <v>20</v>
      </c>
      <c r="H837">
        <v>18</v>
      </c>
      <c r="I837" t="s">
        <v>10039</v>
      </c>
      <c r="L837" t="s">
        <v>10085</v>
      </c>
      <c r="N837" t="s">
        <v>10099</v>
      </c>
      <c r="P837" s="20">
        <v>1</v>
      </c>
      <c r="Z837" s="34" t="s">
        <v>10093</v>
      </c>
      <c r="AJ837" s="26" t="str">
        <f t="shared" si="27"/>
        <v xml:space="preserve">|BGCOLOR(#F5F5F5):Imperial City Guard|歩兵|&amp;ref(Nation/C_Gold.jpg,nolink,25x25,Gold);14&amp;ref(Nation/C_Resource.jpg,nolink,25x25,Resource);20&amp;ref(Nation/C_Recruitment.jpg,nolink,25x25,Recruitment Point);18|&amp;ref(Nation/R_Fort.jpg,nolink,25x25,Land Fortress);||&amp;ref(Nation/LivingLead.jpg,nolink,25x25,Living);|8|
|~|&gt;|&gt;|&gt;|&gt;|&gt;|BGCOLOR(#F5F5F5):薙刀を持つ重歩兵。士気がさらに高く巡回任務も得意|
</v>
      </c>
    </row>
    <row r="838" spans="1:36" x14ac:dyDescent="0.15">
      <c r="A838" t="str">
        <f t="shared" si="28"/>
        <v>-</v>
      </c>
      <c r="B838" t="s">
        <v>2969</v>
      </c>
      <c r="C838" t="s">
        <v>10113</v>
      </c>
      <c r="D838" t="s">
        <v>10112</v>
      </c>
      <c r="E838" t="s">
        <v>10100</v>
      </c>
      <c r="F838">
        <v>15</v>
      </c>
      <c r="G838">
        <v>23</v>
      </c>
      <c r="H838">
        <v>21</v>
      </c>
      <c r="I838" t="s">
        <v>10039</v>
      </c>
      <c r="L838" t="s">
        <v>10085</v>
      </c>
      <c r="N838" t="s">
        <v>10101</v>
      </c>
      <c r="P838" s="20">
        <v>1</v>
      </c>
      <c r="Z838" s="34" t="s">
        <v>10093</v>
      </c>
      <c r="AJ838" s="26" t="str">
        <f t="shared" ref="AJ838:AJ901" si="29">CONCATENATE("|BGCOLOR(#F5F5F5):",E838,"|",L838,IF(M838&lt;&gt;"","&amp;ref(Nation/Sacred.jpg,nolink,25x25,Sacred);",""),"|&amp;ref(Nation/C_Gold.jpg,nolink,25x25,Gold);",F838,"&amp;ref(Nation/C_Resource.jpg,nolink,25x25,Resource);",G838,IF(D838="兵士","&amp;ref(Nation/C_Recruitment.jpg,nolink,25x25,Recruitment Point);","&amp;ref(Nation/C_Command.jpg,nolink,25x25,Commander Point);"),H838,"|",SUBSTITUTE(SUBSTITUTE(SUBSTITUTE(SUBSTITUTE(SUBSTITUTE(SUBSTITUTE(SUBSTITUTE(SUBSTITUTE(SUBSTITUTE(SUBSTITUTE(SUBSTITUTE(SUBSTITUTE(SUBSTITUTE(SUBSTITUTE(SUBSTITUTE(SUBSTITUTE(SUBSTITUTE(SUBSTITUTE(SUBSTITUTE(SUBSTITUTE(SUBSTITUTE(SUBSTITUTE(I838,"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(Free));"),"格","&amp;ref(Nation/Promotion.jpg,nolink,25x25,Promotion);"),"|",IF(J838&lt;&gt;"","&amp;ref(Spell/P_Research.jpg,nolink,25x25,Lab Needed);",""),IF(K838&lt;&gt;"","&amp;ref(Spell/P_Holy.jpg,nolink,25x25,Temple Needed);",""),IF(D838="指揮官",CONCATENATE("|",IF(O838&lt;&gt;0,"&amp;ref(Nation/Squad.jpg,nolink,25x25,Squad);"&amp;O838,""),IF(P838&lt;&gt;0,"&amp;ref(Nation/LivingLead.jpg,nolink,25x25,Leadership);"&amp;P838,""),IF(Q838&lt;&gt;0,"&amp;ref(Nation/MagicLead.jpg,nolink,25x25,Magic Leadership);"&amp;Q838,""),IF(R838&lt;&gt;0,"&amp;ref(Nation/UndeadLead.jpg,nolink,25x25,Undead Leadership);"&amp;R838,""),IF(S838&lt;&gt;"",IF(S838&gt;0,"&amp;ref(Item/Inspirational.jpg,nolink,25x25,Inspirational (+"&amp;S838&amp;"));","&amp;ref(Item/Uninspirational.jpg,nolink,25x25,Inspirational ("&amp;S838&amp;"));"),""),IF(T838&lt;&gt;"","&amp;ref(Item/Taskmaster.jpg,nolink,25x25,Taskmaster (+"&amp;T838&amp;"));",""),IF(U838&lt;&gt;"","&amp;ref(Item/Beastmaster.jpg,nolink,25x25,Beastmaster (+"&amp;U838&amp;"));","")),CONCATENATE("|",IF(P838&lt;&gt;0,"&amp;ref(Nation/LivingLead.jpg,nolink,25x25,Living);",""),IF(Q838&lt;&gt;0,"&amp;ref(Nation/MagicLead.jpg,nolink,25x25,Magic Being);",""),IF(R838&lt;&gt;0,"&amp;ref(Nation/UndeadLead.jpg,nolink,25x25,Undead/Demon);",""),IF(V838&lt;&gt;"","&amp;ref(Nation/Slave.jpg,nolink,25x25,Slave);",""),IF(W838&lt;&gt;"","&amp;ref(Nation/Animal.jpg,nolink,25x25,Animal);",""),IF(X838&lt;&gt;"","&amp;ref(Nation/Undisciplined.jpg,nolink,25x25,Undisciplined);",""),IF(Y838&lt;&gt;"","&amp;ref(Nation/Enlarged.jpg,nolink,25x25,Size "&amp;Y838&amp;" or larger commander are needed);",""))),"|",Z838,IF(AA838&lt;&gt;"","&amp;ref(Nation/Stealthy.jpg,nolink,25x25,Stealthy ("&amp;AA838&amp;"));",""),IF(COUNTIF(AB838,"*f*"),"&amp;ref(Nation/Flying.jpg,nolink,25x25,Flying);",""),IF(COUNTIF(AB838,"*l*"),"&amp;ref(Nation/Floating.jpg,nolink,25x25,Floating);",""),IF(AC838="s","&amp;ref(Nation/Storm-Immunity.jpg,nolink,25x25,Storm Immunity);",""),IF(AD838="p","&amp;ref(Nation/Poor-Amphibian.jpg,nolink,25x25,Poor Amphibian);",""),IF(AD838="f","&amp;ref(Nation/Amphibian.jpg,nolink,25x25,Amphibian);",""),IF(AD838="a","&amp;ref(Nation/Aquatic.jpg,nolink,25x25,Aquatic);",""),IF(COUNTIF(AE838,"*f*"),"&amp;ref(Nation/Forest-Survival.jpg,nolink,25x25,Forest Survival);",""),IF(COUNTIF(AE838,"*m*"),"&amp;ref(Nation/Mountain-Survival.jpg,nolink,25x25,Mountain Survival);",""),IF(COUNTIF(AE838,"*s*"),"&amp;ref(Nation/Swamp-Survival.jpg,nolink,25x25,Swamp Survival);",""),IF(COUNTIF(AE838,"*w*"),"&amp;ref(Nation/Wasteland-Survival.jpg,nolink,25x25,Wasteland Survival);",""),IF(AF838="s","&amp;ref(Nation/Snow-Move.jpg,nolink,25x25,Snow Move);",""),IF(AG838="s","&amp;ref(Nation/Swimming.jpg,nolink,25x25,Swimming);",""),IF(AH838&lt;&gt;"","&amp;ref(Nation/Sailing.jpg,nolink,25x25,Sailing (size points "&amp;MID(AH838,2,3)&amp;", max size "&amp;LEFT(AH838,1)&amp;"));",""),IF(AI838&lt;&gt;"","&amp;ref(Nation/Gift-of-Water-Breathing.jpg,nolink,25x25,Gift of Water Breathing ("&amp;AI838&amp;" size points));",""),"|",CHAR(10),IF(D838="指揮官","|~|&gt;|&gt;|&gt;|&gt;|&gt;|BGCOLOR(#F5F5F5):","|~|&gt;|&gt;|&gt;|&gt;|&gt;|BGCOLOR(#F5F5F5):"),N838,"|",CHAR(10))</f>
        <v xml:space="preserve">|BGCOLOR(#F5F5F5):Imperial Guard|歩兵|&amp;ref(Nation/C_Gold.jpg,nolink,25x25,Gold);15&amp;ref(Nation/C_Resource.jpg,nolink,25x25,Resource);23&amp;ref(Nation/C_Recruitment.jpg,nolink,25x25,Recruitment Point);21|&amp;ref(Nation/R_Fort.jpg,nolink,25x25,Land Fortress);||&amp;ref(Nation/LivingLead.jpg,nolink,25x25,Living);|8|
|~|&gt;|&gt;|&gt;|&gt;|&gt;|BGCOLOR(#F5F5F5):曲刀と大盾を持つ重歩兵。高い戦闘技能を備え護衛もこなす|
</v>
      </c>
    </row>
    <row r="839" spans="1:36" x14ac:dyDescent="0.15">
      <c r="A839" t="str">
        <f t="shared" si="28"/>
        <v>-</v>
      </c>
      <c r="B839" t="s">
        <v>2969</v>
      </c>
      <c r="C839" t="s">
        <v>10113</v>
      </c>
      <c r="D839" t="s">
        <v>10112</v>
      </c>
      <c r="E839" t="s">
        <v>10102</v>
      </c>
      <c r="F839">
        <v>20</v>
      </c>
      <c r="G839">
        <v>11</v>
      </c>
      <c r="H839">
        <v>24</v>
      </c>
      <c r="I839" t="s">
        <v>10039</v>
      </c>
      <c r="L839" t="s">
        <v>10103</v>
      </c>
      <c r="N839" t="s">
        <v>10104</v>
      </c>
      <c r="P839" s="20">
        <v>1</v>
      </c>
      <c r="Z839" s="34" t="s">
        <v>10105</v>
      </c>
      <c r="AJ839" s="26" t="str">
        <f t="shared" si="29"/>
        <v xml:space="preserve">|BGCOLOR(#F5F5F5):Horseman|騎兵|&amp;ref(Nation/C_Gold.jpg,nolink,25x25,Gold);20&amp;ref(Nation/C_Resource.jpg,nolink,25x25,Resource);11&amp;ref(Nation/C_Recruitment.jpg,nolink,25x25,Recruitment Point);24|&amp;ref(Nation/R_Fort.jpg,nolink,25x25,Land Fortress);||&amp;ref(Nation/LivingLead.jpg,nolink,25x25,Living);|18|
|~|&gt;|&gt;|&gt;|&gt;|&gt;|BGCOLOR(#F5F5F5):軽突撃槍と複合弓を持つ騎兵。弓での牽制後に突撃できる|
</v>
      </c>
    </row>
    <row r="840" spans="1:36" x14ac:dyDescent="0.15">
      <c r="A840" t="str">
        <f t="shared" si="28"/>
        <v>-</v>
      </c>
      <c r="B840" t="s">
        <v>2969</v>
      </c>
      <c r="C840" t="s">
        <v>10113</v>
      </c>
      <c r="D840" t="s">
        <v>10112</v>
      </c>
      <c r="E840" t="s">
        <v>10106</v>
      </c>
      <c r="F840">
        <v>25</v>
      </c>
      <c r="G840">
        <v>21</v>
      </c>
      <c r="H840">
        <v>36</v>
      </c>
      <c r="I840" t="s">
        <v>10039</v>
      </c>
      <c r="L840" t="s">
        <v>10103</v>
      </c>
      <c r="N840" t="s">
        <v>10107</v>
      </c>
      <c r="P840" s="20">
        <v>1</v>
      </c>
      <c r="Z840" s="34" t="s">
        <v>10072</v>
      </c>
      <c r="AJ840" s="26" t="str">
        <f t="shared" si="29"/>
        <v xml:space="preserve">|BGCOLOR(#F5F5F5):Heavy Horseman|騎兵|&amp;ref(Nation/C_Gold.jpg,nolink,25x25,Gold);25&amp;ref(Nation/C_Resource.jpg,nolink,25x25,Resource);21&amp;ref(Nation/C_Recruitment.jpg,nolink,25x25,Recruitment Point);36|&amp;ref(Nation/R_Fort.jpg,nolink,25x25,Land Fortress);||&amp;ref(Nation/LivingLead.jpg,nolink,25x25,Living);|14|
|~|&gt;|&gt;|&gt;|&gt;|&gt;|BGCOLOR(#F5F5F5):軽突撃槍、複合弓、小盾を持つ重騎兵。士気も向上している|
</v>
      </c>
    </row>
    <row r="841" spans="1:36" x14ac:dyDescent="0.15">
      <c r="A841" t="str">
        <f t="shared" si="28"/>
        <v>-</v>
      </c>
      <c r="B841" t="s">
        <v>2969</v>
      </c>
      <c r="C841" t="s">
        <v>10113</v>
      </c>
      <c r="D841" t="s">
        <v>10112</v>
      </c>
      <c r="E841" t="s">
        <v>10108</v>
      </c>
      <c r="F841">
        <v>35</v>
      </c>
      <c r="G841">
        <v>29</v>
      </c>
      <c r="H841">
        <v>46</v>
      </c>
      <c r="I841" t="s">
        <v>10039</v>
      </c>
      <c r="L841" t="s">
        <v>10103</v>
      </c>
      <c r="N841" t="s">
        <v>10109</v>
      </c>
      <c r="P841" s="20">
        <v>1</v>
      </c>
      <c r="Z841" s="34" t="s">
        <v>10072</v>
      </c>
      <c r="AJ841" s="26" t="str">
        <f t="shared" si="29"/>
        <v xml:space="preserve">|BGCOLOR(#F5F5F5):Imperial Horseman|騎兵|&amp;ref(Nation/C_Gold.jpg,nolink,25x25,Gold);35&amp;ref(Nation/C_Resource.jpg,nolink,25x25,Resource);29&amp;ref(Nation/C_Recruitment.jpg,nolink,25x25,Recruitment Point);46|&amp;ref(Nation/R_Fort.jpg,nolink,25x25,Land Fortress);||&amp;ref(Nation/LivingLead.jpg,nolink,25x25,Living);|14|
|~|&gt;|&gt;|&gt;|&gt;|&gt;|BGCOLOR(#F5F5F5):突撃槍、曲刀、盾を持つ重騎兵。優れた戦闘技能と士気を持つ|
</v>
      </c>
    </row>
    <row r="842" spans="1:36" x14ac:dyDescent="0.15">
      <c r="A842" t="str">
        <f t="shared" si="28"/>
        <v>MA T'ien Ch'i 兵士 E</v>
      </c>
      <c r="B842" t="s">
        <v>2969</v>
      </c>
      <c r="C842" t="s">
        <v>10113</v>
      </c>
      <c r="D842" t="s">
        <v>10112</v>
      </c>
      <c r="E842" t="s">
        <v>10110</v>
      </c>
      <c r="F842">
        <v>50</v>
      </c>
      <c r="G842">
        <v>38</v>
      </c>
      <c r="H842">
        <v>46</v>
      </c>
      <c r="I842" t="s">
        <v>10074</v>
      </c>
      <c r="K842" t="s">
        <v>10153</v>
      </c>
      <c r="L842" t="s">
        <v>10103</v>
      </c>
      <c r="M842" t="s">
        <v>10154</v>
      </c>
      <c r="N842" t="s">
        <v>10111</v>
      </c>
      <c r="P842" s="20">
        <v>1</v>
      </c>
      <c r="Z842" s="34" t="s">
        <v>10072</v>
      </c>
      <c r="AJ842" s="26" t="str">
        <f t="shared" si="29"/>
        <v xml:space="preserve">|BGCOLOR(#F5F5F5):Red Guard|騎兵&amp;ref(Nation/Sacred.jpg,nolink,25x25,Sacred);|&amp;ref(Nation/C_Gold.jpg,nolink,25x25,Gold);50&amp;ref(Nation/C_Resource.jpg,nolink,25x25,Resource);38&amp;ref(Nation/C_Recruitment.jpg,nolink,25x25,Recruitment Point);46|&amp;ref(Nation/R_Capital.jpg,nolink,25x25,National Capital);|&amp;ref(Spell/P_Holy.jpg,nolink,25x25,Temple Needed);|&amp;ref(Nation/LivingLead.jpg,nolink,25x25,Living);|14|
|~|&gt;|&gt;|&gt;|&gt;|&gt;|BGCOLOR(#F5F5F5):突撃槍、曲刀、盾を持つ重騎兵。春に強く秋に弱くなる性質を持つ|
</v>
      </c>
    </row>
    <row r="843" spans="1:36" x14ac:dyDescent="0.15">
      <c r="A843" t="str">
        <f t="shared" si="28"/>
        <v>MA Machaka 指揮官 S</v>
      </c>
      <c r="B843" t="s">
        <v>2969</v>
      </c>
      <c r="C843" t="s">
        <v>10208</v>
      </c>
      <c r="D843" t="s">
        <v>10171</v>
      </c>
      <c r="E843" t="s">
        <v>10164</v>
      </c>
      <c r="F843">
        <v>25</v>
      </c>
      <c r="G843">
        <v>3</v>
      </c>
      <c r="H843">
        <v>1</v>
      </c>
      <c r="I843" t="s">
        <v>10165</v>
      </c>
      <c r="L843" t="s">
        <v>10166</v>
      </c>
      <c r="N843" t="s">
        <v>10167</v>
      </c>
      <c r="O843" s="24">
        <v>0</v>
      </c>
      <c r="P843" s="20">
        <v>0</v>
      </c>
      <c r="Q843" s="21">
        <v>0</v>
      </c>
      <c r="R843" s="30">
        <v>0</v>
      </c>
      <c r="Z843" s="34" t="s">
        <v>10168</v>
      </c>
      <c r="AA843" s="21">
        <v>40</v>
      </c>
      <c r="AE843" s="21" t="s">
        <v>10169</v>
      </c>
      <c r="AJ843" s="26" t="str">
        <f t="shared" si="29"/>
        <v xml:space="preserve">|BGCOLOR(#F5F5F5):Machaka Scout|斥候|&amp;ref(Nation/C_Gold.jpg,nolink,25x25,Gold);25&amp;ref(Nation/C_Resource.jpg,nolink,25x25,Resource);3&amp;ref(Nation/C_Command.jpg,nolink,25x25,Commander Point);1|&amp;ref(Nation/R_Fort.jpg,nolink,25x25,Land Fortress);|||18&amp;ref(Nation/Stealthy.jpg,nolink,25x25,Stealthy (40));&amp;ref(Nation/Forest-Survival.jpg,nolink,25x25,Forest Survival);&amp;ref(Nation/Mountain-Survival.jpg,nolink,25x25,Mountain Survival);|
|~|&gt;|&gt;|&gt;|&gt;|&gt;|BGCOLOR(#F5F5F5):やや軽装な斥候。足が速い一方で隠れるのが下手|
</v>
      </c>
    </row>
    <row r="844" spans="1:36" x14ac:dyDescent="0.15">
      <c r="A844" t="str">
        <f t="shared" si="28"/>
        <v>-</v>
      </c>
      <c r="B844" t="s">
        <v>2969</v>
      </c>
      <c r="C844" t="s">
        <v>10208</v>
      </c>
      <c r="D844" t="s">
        <v>10171</v>
      </c>
      <c r="E844" t="s">
        <v>10170</v>
      </c>
      <c r="F844">
        <v>40</v>
      </c>
      <c r="G844">
        <v>2</v>
      </c>
      <c r="H844">
        <v>1</v>
      </c>
      <c r="I844" t="s">
        <v>10165</v>
      </c>
      <c r="L844" t="s">
        <v>10171</v>
      </c>
      <c r="N844" t="s">
        <v>10172</v>
      </c>
      <c r="O844" s="24">
        <v>2</v>
      </c>
      <c r="P844" s="20">
        <v>60</v>
      </c>
      <c r="Q844" s="21">
        <v>0</v>
      </c>
      <c r="R844" s="30">
        <v>0</v>
      </c>
      <c r="Z844" s="34" t="s">
        <v>10168</v>
      </c>
      <c r="AE844" s="21" t="s">
        <v>10173</v>
      </c>
      <c r="AJ844" s="26" t="str">
        <f t="shared" si="29"/>
        <v xml:space="preserve">|BGCOLOR(#F5F5F5):Machaka Chief|指揮官|&amp;ref(Nation/C_Gold.jpg,nolink,25x25,Gold);40&amp;ref(Nation/C_Resource.jpg,nolink,25x25,Resource);2&amp;ref(Nation/C_Command.jpg,nolink,25x25,Commander Point);1|&amp;ref(Nation/R_Fort.jpg,nolink,25x25,Land Fortress);||&amp;ref(Nation/Squad.jpg,nolink,25x25,Squad);2&amp;ref(Nation/LivingLead.jpg,nolink,25x25,Leadership);60|18&amp;ref(Nation/Forest-Survival.jpg,nolink,25x25,Forest Survival);|
|~|&gt;|&gt;|&gt;|&gt;|&gt;|BGCOLOR(#F5F5F5):標準的な指揮官。徒歩ながら足が速い|
</v>
      </c>
    </row>
    <row r="845" spans="1:36" x14ac:dyDescent="0.15">
      <c r="A845" t="str">
        <f t="shared" si="28"/>
        <v>-</v>
      </c>
      <c r="B845" t="s">
        <v>2969</v>
      </c>
      <c r="C845" t="s">
        <v>10208</v>
      </c>
      <c r="D845" t="s">
        <v>10171</v>
      </c>
      <c r="E845" t="s">
        <v>10174</v>
      </c>
      <c r="F845">
        <v>70</v>
      </c>
      <c r="G845">
        <v>27</v>
      </c>
      <c r="H845">
        <v>1</v>
      </c>
      <c r="I845" t="s">
        <v>10165</v>
      </c>
      <c r="L845" t="s">
        <v>10171</v>
      </c>
      <c r="N845" t="s">
        <v>10175</v>
      </c>
      <c r="O845" s="24">
        <v>3</v>
      </c>
      <c r="P845" s="20">
        <v>80</v>
      </c>
      <c r="Q845" s="21">
        <v>0</v>
      </c>
      <c r="R845" s="30">
        <v>0</v>
      </c>
      <c r="Z845" s="34" t="s">
        <v>10176</v>
      </c>
      <c r="AE845" s="21" t="s">
        <v>10173</v>
      </c>
      <c r="AJ845" s="26" t="str">
        <f t="shared" si="29"/>
        <v xml:space="preserve">|BGCOLOR(#F5F5F5):Machaka Commander|指揮官|&amp;ref(Nation/C_Gold.jpg,nolink,25x25,Gold);70&amp;ref(Nation/C_Resource.jpg,nolink,25x25,Resource);27&amp;ref(Nation/C_Command.jpg,nolink,25x25,Commander Point);1|&amp;ref(Nation/R_Fort.jpg,nolink,25x25,Land Fortress);||&amp;ref(Nation/Squad.jpg,nolink,25x25,Squad);3&amp;ref(Nation/LivingLead.jpg,nolink,25x25,Leadership);80|14&amp;ref(Nation/Forest-Survival.jpg,nolink,25x25,Forest Survival);|
|~|&gt;|&gt;|&gt;|&gt;|&gt;|BGCOLOR(#F5F5F5):上位指揮官。この装備としては行軍が早い|
</v>
      </c>
    </row>
    <row r="846" spans="1:36" x14ac:dyDescent="0.15">
      <c r="A846" t="str">
        <f t="shared" si="28"/>
        <v>-</v>
      </c>
      <c r="B846" t="s">
        <v>2969</v>
      </c>
      <c r="C846" t="s">
        <v>10208</v>
      </c>
      <c r="D846" t="s">
        <v>10171</v>
      </c>
      <c r="E846" t="s">
        <v>10177</v>
      </c>
      <c r="F846">
        <v>110</v>
      </c>
      <c r="G846">
        <v>26</v>
      </c>
      <c r="H846">
        <v>1</v>
      </c>
      <c r="I846" t="s">
        <v>10165</v>
      </c>
      <c r="L846" t="s">
        <v>10171</v>
      </c>
      <c r="N846" t="s">
        <v>10178</v>
      </c>
      <c r="O846" s="24">
        <v>3</v>
      </c>
      <c r="P846" s="20">
        <v>80</v>
      </c>
      <c r="Q846" s="20">
        <v>0</v>
      </c>
      <c r="R846" s="30">
        <v>0</v>
      </c>
      <c r="Z846" s="34" t="s">
        <v>10176</v>
      </c>
      <c r="AE846" s="20" t="s">
        <v>10173</v>
      </c>
      <c r="AJ846" s="26" t="str">
        <f t="shared" si="29"/>
        <v xml:space="preserve">|BGCOLOR(#F5F5F5):Spider Lord|指揮官|&amp;ref(Nation/C_Gold.jpg,nolink,25x25,Gold);110&amp;ref(Nation/C_Resource.jpg,nolink,25x25,Resource);26&amp;ref(Nation/C_Command.jpg,nolink,25x25,Commander Point);1|&amp;ref(Nation/R_Fort.jpg,nolink,25x25,Land Fortress);||&amp;ref(Nation/Squad.jpg,nolink,25x25,Squad);3&amp;ref(Nation/LivingLead.jpg,nolink,25x25,Leadership);80|14&amp;ref(Nation/Forest-Survival.jpg,nolink,25x25,Forest Survival);|
|~|&gt;|&gt;|&gt;|&gt;|&gt;|BGCOLOR(#F5F5F5):騎乗した指揮官。とくに行軍が早いわけではない|
</v>
      </c>
    </row>
    <row r="847" spans="1:36" x14ac:dyDescent="0.15">
      <c r="A847" t="str">
        <f t="shared" si="28"/>
        <v>-</v>
      </c>
      <c r="B847" t="s">
        <v>2969</v>
      </c>
      <c r="C847" t="s">
        <v>10208</v>
      </c>
      <c r="D847" t="s">
        <v>10171</v>
      </c>
      <c r="E847" t="s">
        <v>10179</v>
      </c>
      <c r="F847">
        <v>90</v>
      </c>
      <c r="G847">
        <v>3</v>
      </c>
      <c r="H847">
        <v>2</v>
      </c>
      <c r="I847" t="s">
        <v>10165</v>
      </c>
      <c r="K847" t="s">
        <v>10180</v>
      </c>
      <c r="L847" t="s">
        <v>10181</v>
      </c>
      <c r="M847" t="s">
        <v>10154</v>
      </c>
      <c r="N847" t="s">
        <v>10182</v>
      </c>
      <c r="O847" s="24">
        <v>0</v>
      </c>
      <c r="P847" s="20">
        <v>0</v>
      </c>
      <c r="Q847" s="20">
        <v>0</v>
      </c>
      <c r="R847" s="30">
        <v>0</v>
      </c>
      <c r="Z847" s="34" t="s">
        <v>10168</v>
      </c>
      <c r="AA847" s="21">
        <v>60</v>
      </c>
      <c r="AE847" s="20" t="s">
        <v>10173</v>
      </c>
      <c r="AJ847" s="26" t="str">
        <f t="shared" si="29"/>
        <v xml:space="preserve">|BGCOLOR(#F5F5F5):Ear of the Lord|聖職者&amp;ref(Nation/Sacred.jpg,nolink,25x25,Sacred);|&amp;ref(Nation/C_Gold.jpg,nolink,25x25,Gold);90&amp;ref(Nation/C_Resource.jpg,nolink,25x25,Resource);3&amp;ref(Nation/C_Command.jpg,nolink,25x25,Commander Point);2|&amp;ref(Nation/R_Fort.jpg,nolink,25x25,Land Fortress);|&amp;ref(Spell/P_Holy.jpg,nolink,25x25,Temple Needed);||18&amp;ref(Nation/Stealthy.jpg,nolink,25x25,Stealthy (60));&amp;ref(Nation/Forest-Survival.jpg,nolink,25x25,Forest Survival);|
|~|&gt;|&gt;|&gt;|&gt;|&gt;|BGCOLOR(#F5F5F5):レベル1の聖職者。密偵も兼任している|
</v>
      </c>
    </row>
    <row r="848" spans="1:36" x14ac:dyDescent="0.15">
      <c r="A848" t="str">
        <f t="shared" si="28"/>
        <v>-</v>
      </c>
      <c r="B848" t="s">
        <v>2969</v>
      </c>
      <c r="C848" t="s">
        <v>10208</v>
      </c>
      <c r="D848" t="s">
        <v>10171</v>
      </c>
      <c r="E848" t="s">
        <v>10183</v>
      </c>
      <c r="F848">
        <v>65</v>
      </c>
      <c r="G848">
        <v>4</v>
      </c>
      <c r="H848">
        <v>1</v>
      </c>
      <c r="I848" t="s">
        <v>10165</v>
      </c>
      <c r="K848" t="s">
        <v>10180</v>
      </c>
      <c r="L848" t="s">
        <v>10181</v>
      </c>
      <c r="M848" t="s">
        <v>10154</v>
      </c>
      <c r="N848" t="s">
        <v>10184</v>
      </c>
      <c r="O848" s="24">
        <v>2</v>
      </c>
      <c r="P848" s="20">
        <v>40</v>
      </c>
      <c r="Q848" s="20">
        <v>0</v>
      </c>
      <c r="R848" s="30">
        <v>0</v>
      </c>
      <c r="Z848" s="34" t="s">
        <v>10168</v>
      </c>
      <c r="AE848" s="20" t="s">
        <v>10173</v>
      </c>
      <c r="AJ848" s="26" t="str">
        <f t="shared" si="29"/>
        <v xml:space="preserve">|BGCOLOR(#F5F5F5):Eye of the Lord|聖職者&amp;ref(Nation/Sacred.jpg,nolink,25x25,Sacred);|&amp;ref(Nation/C_Gold.jpg,nolink,25x25,Gold);65&amp;ref(Nation/C_Resource.jpg,nolink,25x25,Resource);4&amp;ref(Nation/C_Command.jpg,nolink,25x25,Commander Point);1|&amp;ref(Nation/R_Fort.jpg,nolink,25x25,Land Fortress);|&amp;ref(Spell/P_Holy.jpg,nolink,25x25,Temple Needed);|&amp;ref(Nation/Squad.jpg,nolink,25x25,Squad);2&amp;ref(Nation/LivingLead.jpg,nolink,25x25,Leadership);40|18&amp;ref(Nation/Forest-Survival.jpg,nolink,25x25,Forest Survival);|
|~|&gt;|&gt;|&gt;|&gt;|&gt;|BGCOLOR(#F5F5F5):レベル1の聖職者。巡回や徴税などの雑務を担う|
</v>
      </c>
    </row>
    <row r="849" spans="1:36" x14ac:dyDescent="0.15">
      <c r="A849" t="str">
        <f t="shared" si="28"/>
        <v>-</v>
      </c>
      <c r="B849" t="s">
        <v>2969</v>
      </c>
      <c r="C849" t="s">
        <v>10208</v>
      </c>
      <c r="D849" t="s">
        <v>10171</v>
      </c>
      <c r="E849" t="s">
        <v>10185</v>
      </c>
      <c r="F849">
        <v>115</v>
      </c>
      <c r="G849">
        <v>2</v>
      </c>
      <c r="H849">
        <v>2</v>
      </c>
      <c r="I849" t="s">
        <v>10165</v>
      </c>
      <c r="K849" t="s">
        <v>10180</v>
      </c>
      <c r="L849" t="s">
        <v>10181</v>
      </c>
      <c r="M849" t="s">
        <v>10154</v>
      </c>
      <c r="N849" t="s">
        <v>10186</v>
      </c>
      <c r="O849" s="24">
        <v>3</v>
      </c>
      <c r="P849" s="20">
        <v>80</v>
      </c>
      <c r="Q849" s="20">
        <v>0</v>
      </c>
      <c r="R849" s="30">
        <v>0</v>
      </c>
      <c r="Z849" s="34" t="s">
        <v>10168</v>
      </c>
      <c r="AE849" s="20" t="s">
        <v>10173</v>
      </c>
      <c r="AJ849" s="26" t="str">
        <f t="shared" si="29"/>
        <v xml:space="preserve">|BGCOLOR(#F5F5F5):Voice of the Lord|聖職者&amp;ref(Nation/Sacred.jpg,nolink,25x25,Sacred);|&amp;ref(Nation/C_Gold.jpg,nolink,25x25,Gold);115&amp;ref(Nation/C_Resource.jpg,nolink,25x25,Resource);2&amp;ref(Nation/C_Command.jpg,nolink,25x25,Commander Point);2|&amp;ref(Nation/R_Fort.jpg,nolink,25x25,Land Fortress);|&amp;ref(Spell/P_Holy.jpg,nolink,25x25,Temple Needed);|&amp;ref(Nation/Squad.jpg,nolink,25x25,Squad);3&amp;ref(Nation/LivingLead.jpg,nolink,25x25,Leadership);80|18&amp;ref(Nation/Forest-Survival.jpg,nolink,25x25,Forest Survival);|
|~|&gt;|&gt;|&gt;|&gt;|&gt;|BGCOLOR(#F5F5F5):レベル2の聖職者。指揮官としても優秀|
</v>
      </c>
    </row>
    <row r="850" spans="1:36" x14ac:dyDescent="0.15">
      <c r="A850" t="str">
        <f t="shared" si="28"/>
        <v>-</v>
      </c>
      <c r="B850" t="s">
        <v>2969</v>
      </c>
      <c r="C850" t="s">
        <v>10208</v>
      </c>
      <c r="D850" t="s">
        <v>10171</v>
      </c>
      <c r="E850" t="s">
        <v>10187</v>
      </c>
      <c r="F850">
        <v>80</v>
      </c>
      <c r="G850">
        <v>1</v>
      </c>
      <c r="H850">
        <v>2</v>
      </c>
      <c r="I850" t="s">
        <v>10231</v>
      </c>
      <c r="J850" t="s">
        <v>10180</v>
      </c>
      <c r="L850" t="s">
        <v>10188</v>
      </c>
      <c r="N850" t="s">
        <v>10189</v>
      </c>
      <c r="O850" s="24">
        <v>1</v>
      </c>
      <c r="P850" s="20">
        <v>15</v>
      </c>
      <c r="Q850" s="20">
        <v>10</v>
      </c>
      <c r="R850" s="30">
        <v>30</v>
      </c>
      <c r="Z850" s="34" t="s">
        <v>10168</v>
      </c>
      <c r="AE850" s="20" t="s">
        <v>10173</v>
      </c>
      <c r="AJ850" s="26" t="str">
        <f t="shared" si="29"/>
        <v xml:space="preserve">|BGCOLOR(#F5F5F5):Witch Doctor|魔術師|&amp;ref(Nation/C_Gold.jpg,nolink,25x25,Gold);80&amp;ref(Nation/C_Resource.jpg,nolink,25x25,Resource);1&amp;ref(Nation/C_Command.jpg,nolink,25x25,Commander Point);2|&amp;ref(Nation/R_Fort.jpg,nolink,25x25,Land Fortress);&amp;ref(Nation/R_Forest.jpg,nolink,25x25,Any Forest);|&amp;ref(Spell/P_Research.jpg,nolink,25x25,Lab Needed);|&amp;ref(Nation/Squad.jpg,nolink,25x25,Squad);1&amp;ref(Nation/LivingLead.jpg,nolink,25x25,Leadership);15&amp;ref(Nation/MagicLead.jpg,nolink,25x25,Magic Leadership);10&amp;ref(Nation/UndeadLead.jpg,nolink,25x25,Undead Leadership);30|18&amp;ref(Nation/Forest-Survival.jpg,nolink,25x25,Forest Survival);|
|~|&gt;|&gt;|&gt;|&gt;|&gt;|BGCOLOR(#F5F5F5):火死緑の魔法技能を持つ。研究下手|
</v>
      </c>
    </row>
    <row r="851" spans="1:36" x14ac:dyDescent="0.15">
      <c r="A851" t="str">
        <f t="shared" si="28"/>
        <v>-</v>
      </c>
      <c r="B851" t="s">
        <v>2969</v>
      </c>
      <c r="C851" t="s">
        <v>10208</v>
      </c>
      <c r="D851" t="s">
        <v>10171</v>
      </c>
      <c r="E851" t="s">
        <v>10190</v>
      </c>
      <c r="F851">
        <v>195</v>
      </c>
      <c r="G851">
        <v>1</v>
      </c>
      <c r="H851">
        <v>2</v>
      </c>
      <c r="I851" t="s">
        <v>10165</v>
      </c>
      <c r="J851" t="s">
        <v>10180</v>
      </c>
      <c r="L851" t="s">
        <v>10188</v>
      </c>
      <c r="N851" t="s">
        <v>10191</v>
      </c>
      <c r="O851" s="24">
        <v>1</v>
      </c>
      <c r="P851" s="21" t="s">
        <v>10192</v>
      </c>
      <c r="Q851" s="20" t="s">
        <v>10192</v>
      </c>
      <c r="R851" s="30" t="s">
        <v>10193</v>
      </c>
      <c r="Z851" s="34" t="s">
        <v>10168</v>
      </c>
      <c r="AE851" s="20" t="s">
        <v>10173</v>
      </c>
      <c r="AJ851" s="26" t="str">
        <f t="shared" si="29"/>
        <v xml:space="preserve">|BGCOLOR(#F5F5F5):Sorcerer|魔術師|&amp;ref(Nation/C_Gold.jpg,nolink,25x25,Gold);195&amp;ref(Nation/C_Resource.jpg,nolink,25x25,Resource);1&amp;ref(Nation/C_Command.jpg,nolink,25x25,Commander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Leadership);15+&amp;ref(Nation/UndeadLead.jpg,nolink,25x25,Undead Leadership);30+|18&amp;ref(Nation/Forest-Survival.jpg,nolink,25x25,Forest Survival);|
|~|&gt;|&gt;|&gt;|&gt;|&gt;|BGCOLOR(#F5F5F5):緑火死などの魔法技能を持つ。緑魔法については最優秀|
</v>
      </c>
    </row>
    <row r="852" spans="1:36" x14ac:dyDescent="0.15">
      <c r="A852" t="str">
        <f t="shared" si="28"/>
        <v>-</v>
      </c>
      <c r="B852" t="s">
        <v>2969</v>
      </c>
      <c r="C852" t="s">
        <v>10208</v>
      </c>
      <c r="D852" t="s">
        <v>10171</v>
      </c>
      <c r="E852" t="s">
        <v>10194</v>
      </c>
      <c r="F852">
        <v>140</v>
      </c>
      <c r="G852">
        <v>36</v>
      </c>
      <c r="H852">
        <v>1</v>
      </c>
      <c r="I852" t="s">
        <v>10195</v>
      </c>
      <c r="K852" t="s">
        <v>10180</v>
      </c>
      <c r="L852" t="s">
        <v>10171</v>
      </c>
      <c r="M852" t="s">
        <v>10154</v>
      </c>
      <c r="N852" t="s">
        <v>10196</v>
      </c>
      <c r="O852" s="24">
        <v>2</v>
      </c>
      <c r="P852" s="20">
        <v>40</v>
      </c>
      <c r="Q852" s="20">
        <v>0</v>
      </c>
      <c r="R852" s="30">
        <v>0</v>
      </c>
      <c r="Z852" s="34" t="s">
        <v>10197</v>
      </c>
      <c r="AE852" s="20" t="s">
        <v>10173</v>
      </c>
      <c r="AJ852" s="26" t="str">
        <f t="shared" si="29"/>
        <v xml:space="preserve">|BGCOLOR(#F5F5F5):Hunter Lord|指揮官&amp;ref(Nation/Sacred.jpg,nolink,25x25,Sacred);|&amp;ref(Nation/C_Gold.jpg,nolink,25x25,Gold);140&amp;ref(Nation/C_Resource.jpg,nolink,25x25,Resource);36&amp;ref(Nation/C_Command.jpg,nolink,25x25,Commander Point);1|&amp;ref(Nation/R_Capital.jpg,nolink,25x25,National Capital);|&amp;ref(Spell/P_Holy.jpg,nolink,25x25,Temple Needed);|&amp;ref(Nation/Squad.jpg,nolink,25x25,Squad);2&amp;ref(Nation/LivingLead.jpg,nolink,25x25,Leadership);40|16&amp;ref(Nation/Forest-Survival.jpg,nolink,25x25,Forest Survival);|
|~|&gt;|&gt;|&gt;|&gt;|&gt;|BGCOLOR(#F5F5F5):神聖な指揮官。戦闘力は高いが指揮はむしろ下手|
</v>
      </c>
    </row>
    <row r="853" spans="1:36" x14ac:dyDescent="0.15">
      <c r="A853" t="str">
        <f t="shared" si="28"/>
        <v>-</v>
      </c>
      <c r="B853" t="s">
        <v>2969</v>
      </c>
      <c r="C853" t="s">
        <v>10208</v>
      </c>
      <c r="D853" t="s">
        <v>10171</v>
      </c>
      <c r="E853" t="s">
        <v>10198</v>
      </c>
      <c r="F853">
        <v>210</v>
      </c>
      <c r="G853">
        <v>6</v>
      </c>
      <c r="H853">
        <v>4</v>
      </c>
      <c r="I853" t="s">
        <v>10195</v>
      </c>
      <c r="J853" t="s">
        <v>10180</v>
      </c>
      <c r="L853" t="s">
        <v>10188</v>
      </c>
      <c r="N853" t="s">
        <v>10199</v>
      </c>
      <c r="O853" s="24">
        <v>1</v>
      </c>
      <c r="P853" s="21" t="s">
        <v>10200</v>
      </c>
      <c r="Q853" s="20" t="s">
        <v>10200</v>
      </c>
      <c r="R853" s="30" t="s">
        <v>10193</v>
      </c>
      <c r="Z853" s="34" t="s">
        <v>10201</v>
      </c>
      <c r="AE853" s="20" t="s">
        <v>10173</v>
      </c>
      <c r="AJ853" s="26" t="str">
        <f t="shared" si="29"/>
        <v xml:space="preserve">|BGCOLOR(#F5F5F5):Black Sorcerer|魔術師|&amp;ref(Nation/C_Gold.jpg,nolink,25x25,Gold);210&amp;ref(Nation/C_Resource.jpg,nolink,25x25,Resource);6&amp;ref(Nation/C_Command.jpg,nolink,25x25,Commander Point);4|&amp;ref(Nation/R_Capital.jpg,nolink,25x25,National Capital);|&amp;ref(Spell/P_Research.jpg,nolink,25x25,Lab Needed);|&amp;ref(Nation/Squad.jpg,nolink,25x25,Squad);1&amp;ref(Nation/LivingLead.jpg,nolink,25x25,Leadership);20+&amp;ref(Nation/MagicLead.jpg,nolink,25x25,Magic Leadership);20+&amp;ref(Nation/UndeadLead.jpg,nolink,25x25,Undead Leadership);30+|12&amp;ref(Nation/Forest-Survival.jpg,nolink,25x25,Forest Survival);|
|~|&gt;|&gt;|&gt;|&gt;|&gt;|BGCOLOR(#F5F5F5):火、地、死などの魔法技能を持つ。倒されても蜘蛛となり生存を図る|
</v>
      </c>
    </row>
    <row r="854" spans="1:36" x14ac:dyDescent="0.15">
      <c r="A854" t="str">
        <f t="shared" si="28"/>
        <v>-</v>
      </c>
      <c r="B854" t="s">
        <v>2969</v>
      </c>
      <c r="C854" t="s">
        <v>10208</v>
      </c>
      <c r="D854" t="s">
        <v>10171</v>
      </c>
      <c r="E854" t="s">
        <v>10202</v>
      </c>
      <c r="F854">
        <v>85</v>
      </c>
      <c r="G854">
        <v>1</v>
      </c>
      <c r="H854">
        <v>2</v>
      </c>
      <c r="I854" t="s">
        <v>10195</v>
      </c>
      <c r="J854" t="s">
        <v>10180</v>
      </c>
      <c r="L854" t="s">
        <v>10188</v>
      </c>
      <c r="N854" t="s">
        <v>10203</v>
      </c>
      <c r="O854" s="24">
        <v>1</v>
      </c>
      <c r="P854" s="21" t="s">
        <v>10192</v>
      </c>
      <c r="Q854" s="20" t="s">
        <v>10204</v>
      </c>
      <c r="R854" s="30" t="s">
        <v>10193</v>
      </c>
      <c r="Z854" s="34" t="s">
        <v>10168</v>
      </c>
      <c r="AE854" s="20" t="s">
        <v>10173</v>
      </c>
      <c r="AJ854" s="26" t="str">
        <f t="shared" si="29"/>
        <v xml:space="preserve">|BGCOLOR(#F5F5F5):Sorceress|魔術師|&amp;ref(Nation/C_Gold.jpg,nolink,25x25,Gold);85&amp;ref(Nation/C_Resource.jpg,nolink,25x25,Resource);1&amp;ref(Nation/C_Command.jpg,nolink,25x25,Commander Point);2|&amp;ref(Nation/R_Capital.jpg,nolink,25x25,National Capital);|&amp;ref(Spell/P_Research.jpg,nolink,25x25,Lab Needed);|&amp;ref(Nation/Squad.jpg,nolink,25x25,Squad);1&amp;ref(Nation/LivingLead.jpg,nolink,25x25,Leadership);15+&amp;ref(Nation/MagicLead.jpg,nolink,25x25,Magic Leadership);10+&amp;ref(Nation/UndeadLead.jpg,nolink,25x25,Undead Leadership);30+|18&amp;ref(Nation/Forest-Survival.jpg,nolink,25x25,Forest Survival);|
|~|&gt;|&gt;|&gt;|&gt;|&gt;|BGCOLOR(#F5F5F5):火、地、死などの魔法技能を持つ。支配圏内では蜘蛛を集める|
</v>
      </c>
    </row>
    <row r="855" spans="1:36" x14ac:dyDescent="0.15">
      <c r="A855" t="str">
        <f t="shared" si="28"/>
        <v>MA Machaka 指揮官 E</v>
      </c>
      <c r="B855" t="s">
        <v>2969</v>
      </c>
      <c r="C855" t="s">
        <v>10208</v>
      </c>
      <c r="D855" t="s">
        <v>10171</v>
      </c>
      <c r="E855" t="s">
        <v>10205</v>
      </c>
      <c r="F855">
        <v>110</v>
      </c>
      <c r="G855">
        <v>38</v>
      </c>
      <c r="H855">
        <v>1</v>
      </c>
      <c r="I855" t="s">
        <v>10195</v>
      </c>
      <c r="L855" t="s">
        <v>10206</v>
      </c>
      <c r="N855" t="s">
        <v>10207</v>
      </c>
      <c r="O855" s="24">
        <v>1</v>
      </c>
      <c r="P855" s="21">
        <v>10</v>
      </c>
      <c r="Q855" s="21">
        <v>0</v>
      </c>
      <c r="R855" s="30">
        <v>0</v>
      </c>
      <c r="Z855" s="34" t="s">
        <v>10201</v>
      </c>
      <c r="AA855" s="21">
        <v>50</v>
      </c>
      <c r="AE855" s="20" t="s">
        <v>10173</v>
      </c>
      <c r="AJ855" s="26" t="str">
        <f t="shared" si="29"/>
        <v xml:space="preserve">|BGCOLOR(#F5F5F5):Bane Spider|暗殺者|&amp;ref(Nation/C_Gold.jpg,nolink,25x25,Gold);110&amp;ref(Nation/C_Resource.jpg,nolink,25x25,Resource);38&amp;ref(Nation/C_Command.jpg,nolink,25x25,Commander Point);1|&amp;ref(Nation/R_Capital.jpg,nolink,25x25,National Capital);||&amp;ref(Nation/Squad.jpg,nolink,25x25,Squad);1&amp;ref(Nation/LivingLead.jpg,nolink,25x25,Leadership);10|12&amp;ref(Nation/Stealthy.jpg,nolink,25x25,Stealthy (50));&amp;ref(Nation/Forest-Survival.jpg,nolink,25x25,Forest Survival);|
|~|&gt;|&gt;|&gt;|&gt;|&gt;|BGCOLOR(#F5F5F5):重装備で魔法武器を備える暗殺者。包囲中の要塞にも入り込む|
</v>
      </c>
    </row>
    <row r="856" spans="1:36" x14ac:dyDescent="0.15">
      <c r="A856" t="str">
        <f t="shared" si="28"/>
        <v>MA Machaka 兵士 S</v>
      </c>
      <c r="B856" t="s">
        <v>2969</v>
      </c>
      <c r="C856" t="s">
        <v>10208</v>
      </c>
      <c r="D856" t="s">
        <v>10240</v>
      </c>
      <c r="E856" t="s">
        <v>10209</v>
      </c>
      <c r="F856">
        <v>5</v>
      </c>
      <c r="G856">
        <v>2</v>
      </c>
      <c r="H856">
        <v>2</v>
      </c>
      <c r="I856" t="s">
        <v>10165</v>
      </c>
      <c r="L856" t="s">
        <v>10210</v>
      </c>
      <c r="N856" t="s">
        <v>10211</v>
      </c>
      <c r="P856" s="21">
        <v>1</v>
      </c>
      <c r="Z856" s="34" t="s">
        <v>10176</v>
      </c>
      <c r="AE856" s="20" t="s">
        <v>10173</v>
      </c>
      <c r="AJ856" s="26" t="str">
        <f t="shared" si="29"/>
        <v xml:space="preserve">|BGCOLOR(#F5F5F5):Pygmy|射手|&amp;ref(Nation/C_Gold.jpg,nolink,25x25,Gold);5&amp;ref(Nation/C_Resource.jpg,nolink,25x25,Resource);2&amp;ref(Nation/C_Recruitment.jpg,nolink,25x25,Recruitment Point);2|&amp;ref(Nation/R_Fort.jpg,nolink,25x25,Land Fortress);||&amp;ref(Nation/LivingLead.jpg,nolink,25x25,Living);|14&amp;ref(Nation/Forest-Survival.jpg,nolink,25x25,Forest Survival);|
|~|&gt;|&gt;|&gt;|&gt;|&gt;|BGCOLOR(#F5F5F5):小人の射手。小さいだけに弱いが数は出せる|
</v>
      </c>
    </row>
    <row r="857" spans="1:36" x14ac:dyDescent="0.15">
      <c r="A857" t="str">
        <f t="shared" si="28"/>
        <v>-</v>
      </c>
      <c r="B857" t="s">
        <v>2969</v>
      </c>
      <c r="C857" t="s">
        <v>10208</v>
      </c>
      <c r="D857" t="s">
        <v>10240</v>
      </c>
      <c r="E857" t="s">
        <v>10212</v>
      </c>
      <c r="F857">
        <v>7</v>
      </c>
      <c r="G857">
        <v>2</v>
      </c>
      <c r="H857">
        <v>3</v>
      </c>
      <c r="I857" t="s">
        <v>10165</v>
      </c>
      <c r="L857" t="s">
        <v>10213</v>
      </c>
      <c r="N857" t="s">
        <v>10214</v>
      </c>
      <c r="P857" s="20">
        <v>1</v>
      </c>
      <c r="Z857" s="34" t="s">
        <v>10201</v>
      </c>
      <c r="AE857" s="20" t="s">
        <v>10173</v>
      </c>
      <c r="AJ857" s="26" t="str">
        <f t="shared" si="29"/>
        <v xml:space="preserve">|BGCOLOR(#F5F5F5):Machaka Militia|歩兵|&amp;ref(Nation/C_Gold.jpg,nolink,25x25,Gold);7&amp;ref(Nation/C_Resource.jpg,nolink,25x25,Resource);2&amp;ref(Nation/C_Recruitment.jpg,nolink,25x25,Recruitment Point);3|&amp;ref(Nation/R_Fort.jpg,nolink,25x25,Land Fortress);||&amp;ref(Nation/LivingLead.jpg,nolink,25x25,Living);|12&amp;ref(Nation/Forest-Survival.jpg,nolink,25x25,Forest Survival);|
|~|&gt;|&gt;|&gt;|&gt;|&gt;|BGCOLOR(#F5F5F5):槍を持つ民兵。丸裸のため民兵としても格別の安さと弱さ|
</v>
      </c>
    </row>
    <row r="858" spans="1:36" x14ac:dyDescent="0.15">
      <c r="A858" t="str">
        <f t="shared" si="28"/>
        <v>-</v>
      </c>
      <c r="B858" t="s">
        <v>2969</v>
      </c>
      <c r="C858" t="s">
        <v>10208</v>
      </c>
      <c r="D858" t="s">
        <v>10240</v>
      </c>
      <c r="E858" t="s">
        <v>10215</v>
      </c>
      <c r="F858">
        <v>10</v>
      </c>
      <c r="G858">
        <v>3</v>
      </c>
      <c r="H858">
        <v>9</v>
      </c>
      <c r="I858" t="s">
        <v>10165</v>
      </c>
      <c r="L858" t="s">
        <v>10210</v>
      </c>
      <c r="N858" t="s">
        <v>10216</v>
      </c>
      <c r="P858" s="20">
        <v>1</v>
      </c>
      <c r="Z858" s="34" t="s">
        <v>10197</v>
      </c>
      <c r="AE858" s="20" t="s">
        <v>10173</v>
      </c>
      <c r="AJ858" s="26" t="str">
        <f t="shared" si="29"/>
        <v xml:space="preserve">|BGCOLOR(#F5F5F5):Machaka Archer|射手|&amp;ref(Nation/C_Gold.jpg,nolink,25x25,Gold);10&amp;ref(Nation/C_Resource.jpg,nolink,25x25,Resource);3&amp;ref(Nation/C_Recruitment.jpg,nolink,25x25,Recruitment Point);9|&amp;ref(Nation/R_Fort.jpg,nolink,25x25,Land Fortress);||&amp;ref(Nation/LivingLead.jpg,nolink,25x25,Living);|16&amp;ref(Nation/Forest-Survival.jpg,nolink,25x25,Forest Survival);|
|~|&gt;|&gt;|&gt;|&gt;|&gt;|BGCOLOR(#F5F5F5):短弓を使う弓兵。性能は平凡だが安価で数を溜めやすい|
</v>
      </c>
    </row>
    <row r="859" spans="1:36" x14ac:dyDescent="0.15">
      <c r="A859" t="str">
        <f t="shared" si="28"/>
        <v>-</v>
      </c>
      <c r="B859" t="s">
        <v>2969</v>
      </c>
      <c r="C859" t="s">
        <v>10208</v>
      </c>
      <c r="D859" t="s">
        <v>10240</v>
      </c>
      <c r="E859" t="s">
        <v>10217</v>
      </c>
      <c r="F859">
        <v>10</v>
      </c>
      <c r="G859">
        <v>3</v>
      </c>
      <c r="H859">
        <v>9</v>
      </c>
      <c r="I859" t="s">
        <v>10165</v>
      </c>
      <c r="L859" t="s">
        <v>10213</v>
      </c>
      <c r="N859" t="s">
        <v>10218</v>
      </c>
      <c r="P859" s="20">
        <v>1</v>
      </c>
      <c r="Z859" s="34" t="s">
        <v>10197</v>
      </c>
      <c r="AE859" s="20" t="s">
        <v>10173</v>
      </c>
      <c r="AJ859" s="26" t="str">
        <f t="shared" si="29"/>
        <v xml:space="preserve">|BGCOLOR(#F5F5F5):Machaka Warrior|歩兵|&amp;ref(Nation/C_Gold.jpg,nolink,25x25,Gold);10&amp;ref(Nation/C_Resource.jpg,nolink,25x25,Resource);3&amp;ref(Nation/C_Recruitment.jpg,nolink,25x25,Recruitment Point);9|&amp;ref(Nation/R_Fort.jpg,nolink,25x25,Land Fortress);||&amp;ref(Nation/LivingLead.jpg,nolink,25x25,Living);|16&amp;ref(Nation/Forest-Survival.jpg,nolink,25x25,Forest Survival);|
|~|&gt;|&gt;|&gt;|&gt;|&gt;|BGCOLOR(#F5F5F5):槍、投槍、皮盾を持つ軽歩兵。防具が盾のみのため非常に脆い|
</v>
      </c>
    </row>
    <row r="860" spans="1:36" x14ac:dyDescent="0.15">
      <c r="A860" t="str">
        <f t="shared" si="28"/>
        <v>-</v>
      </c>
      <c r="B860" t="s">
        <v>2969</v>
      </c>
      <c r="C860" t="s">
        <v>10208</v>
      </c>
      <c r="D860" t="s">
        <v>10240</v>
      </c>
      <c r="E860" t="s">
        <v>10217</v>
      </c>
      <c r="F860">
        <v>10</v>
      </c>
      <c r="G860">
        <v>4</v>
      </c>
      <c r="H860">
        <v>9</v>
      </c>
      <c r="I860" t="s">
        <v>10165</v>
      </c>
      <c r="L860" t="s">
        <v>10213</v>
      </c>
      <c r="N860" t="s">
        <v>10219</v>
      </c>
      <c r="P860" s="20">
        <v>1</v>
      </c>
      <c r="Z860" s="34" t="s">
        <v>10197</v>
      </c>
      <c r="AE860" s="20" t="s">
        <v>10173</v>
      </c>
      <c r="AJ860" s="26" t="str">
        <f t="shared" si="29"/>
        <v xml:space="preserve">|BGCOLOR(#F5F5F5):Machaka Warrior|歩兵|&amp;ref(Nation/C_Gold.jpg,nolink,25x25,Gold);10&amp;ref(Nation/C_Resource.jpg,nolink,25x25,Resource);4&amp;ref(Nation/C_Recruitment.jpg,nolink,25x25,Recruitment Point);9|&amp;ref(Nation/R_Fort.jpg,nolink,25x25,Land Fortress);||&amp;ref(Nation/LivingLead.jpg,nolink,25x25,Living);|16&amp;ref(Nation/Forest-Survival.jpg,nolink,25x25,Forest Survival);|
|~|&gt;|&gt;|&gt;|&gt;|&gt;|BGCOLOR(#F5F5F5):長槍と皮盾を持つ軽歩兵。やはり脆いが攻撃力は槍にしては高い|
</v>
      </c>
    </row>
    <row r="861" spans="1:36" x14ac:dyDescent="0.15">
      <c r="A861" t="str">
        <f t="shared" si="28"/>
        <v>-</v>
      </c>
      <c r="B861" t="s">
        <v>2969</v>
      </c>
      <c r="C861" t="s">
        <v>10208</v>
      </c>
      <c r="D861" t="s">
        <v>10240</v>
      </c>
      <c r="E861" t="s">
        <v>10220</v>
      </c>
      <c r="F861">
        <v>14</v>
      </c>
      <c r="G861">
        <v>27</v>
      </c>
      <c r="H861">
        <v>18</v>
      </c>
      <c r="I861" t="s">
        <v>10165</v>
      </c>
      <c r="L861" t="s">
        <v>10213</v>
      </c>
      <c r="N861" t="s">
        <v>10221</v>
      </c>
      <c r="P861" s="20">
        <v>1</v>
      </c>
      <c r="Z861" s="34" t="s">
        <v>10201</v>
      </c>
      <c r="AE861" s="20" t="s">
        <v>10173</v>
      </c>
      <c r="AJ861" s="26" t="str">
        <f t="shared" si="29"/>
        <v xml:space="preserve">|BGCOLOR(#F5F5F5):Machaka Hoplite|歩兵|&amp;ref(Nation/C_Gold.jpg,nolink,25x25,Gold);14&amp;ref(Nation/C_Resource.jpg,nolink,25x25,Resource);27&amp;ref(Nation/C_Recruitment.jpg,nolink,25x25,Recruitment Point);18|&amp;ref(Nation/R_Fort.jpg,nolink,25x25,Land Fortress);||&amp;ref(Nation/LivingLead.jpg,nolink,25x25,Living);|12&amp;ref(Nation/Forest-Survival.jpg,nolink,25x25,Forest Survival);|
|~|&gt;|&gt;|&gt;|&gt;|&gt;|BGCOLOR(#F5F5F5):長槍と大皮盾を持つ重歩兵。下位より格段に丈夫で隊列の密度も高い|
</v>
      </c>
    </row>
    <row r="862" spans="1:36" x14ac:dyDescent="0.15">
      <c r="A862" t="str">
        <f t="shared" si="28"/>
        <v>-</v>
      </c>
      <c r="B862" t="s">
        <v>2969</v>
      </c>
      <c r="C862" t="s">
        <v>10208</v>
      </c>
      <c r="D862" t="s">
        <v>10240</v>
      </c>
      <c r="E862" t="s">
        <v>10222</v>
      </c>
      <c r="F862">
        <v>25</v>
      </c>
      <c r="G862">
        <v>4</v>
      </c>
      <c r="H862">
        <v>36</v>
      </c>
      <c r="I862" t="s">
        <v>10165</v>
      </c>
      <c r="L862" t="s">
        <v>10223</v>
      </c>
      <c r="N862" t="s">
        <v>10224</v>
      </c>
      <c r="P862" s="20">
        <v>1</v>
      </c>
      <c r="Z862" s="34" t="s">
        <v>10197</v>
      </c>
      <c r="AE862" s="20" t="s">
        <v>10173</v>
      </c>
      <c r="AJ862" s="26" t="str">
        <f t="shared" si="29"/>
        <v xml:space="preserve">|BGCOLOR(#F5F5F5):Spider Rider|騎兵|&amp;ref(Nation/C_Gold.jpg,nolink,25x25,Gold);25&amp;ref(Nation/C_Resource.jpg,nolink,25x25,Resource);4&amp;ref(Nation/C_Recruitment.jpg,nolink,25x25,Recruitment Point);36|&amp;ref(Nation/R_Fort.jpg,nolink,25x25,Land Fortress);||&amp;ref(Nation/LivingLead.jpg,nolink,25x25,Living);|16&amp;ref(Nation/Forest-Survival.jpg,nolink,25x25,Forest Survival);|
|~|&gt;|&gt;|&gt;|&gt;|&gt;|BGCOLOR(#F5F5F5):槍と短弓を持つ軽騎兵。遠近共に手数が多いが脆く大きすぎる|
</v>
      </c>
    </row>
    <row r="863" spans="1:36" x14ac:dyDescent="0.15">
      <c r="A863" t="str">
        <f t="shared" si="28"/>
        <v>-</v>
      </c>
      <c r="B863" t="s">
        <v>2969</v>
      </c>
      <c r="C863" t="s">
        <v>10208</v>
      </c>
      <c r="D863" t="s">
        <v>10240</v>
      </c>
      <c r="E863" t="s">
        <v>10225</v>
      </c>
      <c r="F863">
        <v>35</v>
      </c>
      <c r="G863">
        <v>26</v>
      </c>
      <c r="H863">
        <v>46</v>
      </c>
      <c r="I863" t="s">
        <v>10165</v>
      </c>
      <c r="L863" t="s">
        <v>10223</v>
      </c>
      <c r="N863" t="s">
        <v>10226</v>
      </c>
      <c r="P863" s="20">
        <v>1</v>
      </c>
      <c r="Z863" s="34" t="s">
        <v>10201</v>
      </c>
      <c r="AE863" s="20" t="s">
        <v>10173</v>
      </c>
      <c r="AJ863" s="26" t="str">
        <f t="shared" si="29"/>
        <v xml:space="preserve">|BGCOLOR(#F5F5F5):Spider Knight|騎兵|&amp;ref(Nation/C_Gold.jpg,nolink,25x25,Gold);35&amp;ref(Nation/C_Resource.jpg,nolink,25x25,Resource);26&amp;ref(Nation/C_Recruitment.jpg,nolink,25x25,Recruitment Point);46|&amp;ref(Nation/R_Fort.jpg,nolink,25x25,Land Fortress);||&amp;ref(Nation/LivingLead.jpg,nolink,25x25,Living);|12&amp;ref(Nation/Forest-Survival.jpg,nolink,25x25,Forest Survival);|
|~|&gt;|&gt;|&gt;|&gt;|&gt;|BGCOLOR(#F5F5F5):槍と盾を持つ重騎兵。性能は悪くないがやはり大きすぎる|
</v>
      </c>
    </row>
    <row r="864" spans="1:36" x14ac:dyDescent="0.15">
      <c r="A864" t="str">
        <f t="shared" si="28"/>
        <v>-</v>
      </c>
      <c r="B864" t="s">
        <v>2969</v>
      </c>
      <c r="C864" t="s">
        <v>10208</v>
      </c>
      <c r="D864" t="s">
        <v>10240</v>
      </c>
      <c r="E864" t="s">
        <v>10227</v>
      </c>
      <c r="F864">
        <v>115</v>
      </c>
      <c r="G864">
        <v>36</v>
      </c>
      <c r="H864">
        <v>46</v>
      </c>
      <c r="I864" t="s">
        <v>10195</v>
      </c>
      <c r="K864" t="s">
        <v>10180</v>
      </c>
      <c r="L864" t="s">
        <v>10223</v>
      </c>
      <c r="M864" t="s">
        <v>10154</v>
      </c>
      <c r="N864" t="s">
        <v>10228</v>
      </c>
      <c r="P864" s="20">
        <v>1</v>
      </c>
      <c r="Z864" s="34" t="s">
        <v>10176</v>
      </c>
      <c r="AE864" s="20" t="s">
        <v>10173</v>
      </c>
      <c r="AJ864" s="26" t="str">
        <f t="shared" si="29"/>
        <v xml:space="preserve">|BGCOLOR(#F5F5F5):Black Hunter|騎兵&amp;ref(Nation/Sacred.jpg,nolink,25x25,Sacred);|&amp;ref(Nation/C_Gold.jpg,nolink,25x25,Gold);115&amp;ref(Nation/C_Resource.jpg,nolink,25x25,Resource);36&amp;ref(Nation/C_Recruitment.jpg,nolink,25x25,Recruitment Point);46|&amp;ref(Nation/R_Capital.jpg,nolink,25x25,National Capital);|&amp;ref(Spell/P_Holy.jpg,nolink,25x25,Temple Needed);|&amp;ref(Nation/LivingLead.jpg,nolink,25x25,Living);|14&amp;ref(Nation/Forest-Survival.jpg,nolink,25x25,Forest Survival);|
|~|&gt;|&gt;|&gt;|&gt;|&gt;|BGCOLOR(#F5F5F5):槍、突撃槍、盾を持つ重騎兵。倒されると残る蜘蛛を首都に戻すと乗り手が補充される|
</v>
      </c>
    </row>
    <row r="865" spans="1:36" x14ac:dyDescent="0.15">
      <c r="A865" t="str">
        <f t="shared" si="28"/>
        <v>-</v>
      </c>
      <c r="B865" t="s">
        <v>2969</v>
      </c>
      <c r="C865" t="s">
        <v>10208</v>
      </c>
      <c r="D865" t="s">
        <v>10240</v>
      </c>
      <c r="E865" t="s">
        <v>10229</v>
      </c>
      <c r="F865">
        <v>12</v>
      </c>
      <c r="G865">
        <v>4</v>
      </c>
      <c r="H865">
        <v>20</v>
      </c>
      <c r="I865" t="s">
        <v>10230</v>
      </c>
      <c r="L865" t="s">
        <v>10210</v>
      </c>
      <c r="N865" t="s">
        <v>10232</v>
      </c>
      <c r="P865" s="20">
        <v>1</v>
      </c>
      <c r="Z865" s="34" t="s">
        <v>10197</v>
      </c>
      <c r="AE865" s="20" t="s">
        <v>10173</v>
      </c>
      <c r="AJ865" s="26" t="str">
        <f t="shared" si="29"/>
        <v xml:space="preserve">|BGCOLOR(#F5F5F5):Spider Archer|射手|&amp;ref(Nation/C_Gold.jpg,nolink,25x25,Gold);12&amp;ref(Nation/C_Resource.jpg,nolink,25x25,Resource);4&amp;ref(Nation/C_Recruitment.jpg,nolink,25x25,Recruitment Point);20|&amp;ref(Nation/R_Capital.jpg,nolink,25x25,National Capital);&amp;ref(Nation/R_Forest.jpg,nolink,25x25,Any Forest);||&amp;ref(Nation/LivingLead.jpg,nolink,25x25,Living);|16&amp;ref(Nation/Forest-Survival.jpg,nolink,25x25,Forest Survival);|
|~|&gt;|&gt;|&gt;|&gt;|&gt;|BGCOLOR(#F5F5F5):毒矢を使う弓兵。傷さえ付けられる相手に対してなら侮れない|
</v>
      </c>
    </row>
    <row r="866" spans="1:36" x14ac:dyDescent="0.15">
      <c r="A866" t="str">
        <f t="shared" si="28"/>
        <v>-</v>
      </c>
      <c r="B866" t="s">
        <v>2969</v>
      </c>
      <c r="C866" t="s">
        <v>10208</v>
      </c>
      <c r="D866" t="s">
        <v>10240</v>
      </c>
      <c r="E866" t="s">
        <v>10233</v>
      </c>
      <c r="F866">
        <v>25</v>
      </c>
      <c r="G866">
        <v>36</v>
      </c>
      <c r="H866">
        <v>31</v>
      </c>
      <c r="I866" t="s">
        <v>10195</v>
      </c>
      <c r="L866" t="s">
        <v>10213</v>
      </c>
      <c r="N866" t="s">
        <v>10234</v>
      </c>
      <c r="P866" s="20">
        <v>1</v>
      </c>
      <c r="Z866" s="34" t="s">
        <v>10235</v>
      </c>
      <c r="AA866" s="21">
        <v>40</v>
      </c>
      <c r="AE866" s="20" t="s">
        <v>10173</v>
      </c>
      <c r="AJ866" s="26" t="str">
        <f t="shared" si="29"/>
        <v xml:space="preserve">|BGCOLOR(#F5F5F5):Spider Warrior|歩兵|&amp;ref(Nation/C_Gold.jpg,nolink,25x25,Gold);25&amp;ref(Nation/C_Resource.jpg,nolink,25x25,Resource);36&amp;ref(Nation/C_Recruitment.jpg,nolink,25x25,Recruitment Point);31|&amp;ref(Nation/R_Capital.jpg,nolink,25x25,National Capital);||&amp;ref(Nation/LivingLead.jpg,nolink,25x25,Living);|10&amp;ref(Nation/Stealthy.jpg,nolink,25x25,Stealthy (40));&amp;ref(Nation/Forest-Survival.jpg,nolink,25x25,Forest Survival);|
|~|&gt;|&gt;|&gt;|&gt;|&gt;|BGCOLOR(#F5F5F5):曲刀と短剣を持つ重歩兵。丈夫で手数が多く潜伏もできる|
</v>
      </c>
    </row>
    <row r="867" spans="1:36" x14ac:dyDescent="0.15">
      <c r="A867" t="str">
        <f t="shared" si="28"/>
        <v>MA Machaka 兵士 E</v>
      </c>
      <c r="B867" t="s">
        <v>2969</v>
      </c>
      <c r="C867" t="s">
        <v>10208</v>
      </c>
      <c r="D867" t="s">
        <v>10240</v>
      </c>
      <c r="E867" t="s">
        <v>10236</v>
      </c>
      <c r="F867">
        <v>0</v>
      </c>
      <c r="G867">
        <v>1</v>
      </c>
      <c r="H867">
        <v>2</v>
      </c>
      <c r="I867" t="s">
        <v>10237</v>
      </c>
      <c r="L867" t="s">
        <v>10238</v>
      </c>
      <c r="N867" t="s">
        <v>10239</v>
      </c>
      <c r="P867" s="20">
        <v>1</v>
      </c>
      <c r="W867">
        <v>1</v>
      </c>
      <c r="X867">
        <v>1</v>
      </c>
      <c r="Z867" s="34" t="s">
        <v>10197</v>
      </c>
      <c r="AE867" s="20" t="s">
        <v>10173</v>
      </c>
      <c r="AJ867" s="26" t="str">
        <f t="shared" si="29"/>
        <v xml:space="preserve">|BGCOLOR(#F5F5F5):Great Spider|魔獣|&amp;ref(Nation/C_Gold.jpg,nolink,25x25,Gold);0&amp;ref(Nation/C_Resource.jpg,nolink,25x25,Resource);1&amp;ref(Nation/C_Recruitment.jpg,nolink,25x25,Recruitment Point);2|&amp;ref(Nation/Dominion-Monster-Summoner.jpg,nolink,25x25,Dominion Monster Summoner (Free));||&amp;ref(Nation/LivingLead.jpg,nolink,25x25,Living);&amp;ref(Nation/Animal.jpg,nolink,25x25,Animal);&amp;ref(Nation/Undisciplined.jpg,nolink,25x25,Undisciplined);|16&amp;ref(Nation/Forest-Survival.jpg,nolink,25x25,Forest Survival);|
|~|&gt;|&gt;|&gt;|&gt;|&gt;|BGCOLOR(#F5F5F5):致命的な毒と捕縛用の糸を持つ大蜘蛛。蜘蛛騎兵が倒された後にも残る|
</v>
      </c>
    </row>
    <row r="868" spans="1:36" x14ac:dyDescent="0.15">
      <c r="A868" t="str">
        <f t="shared" si="28"/>
        <v>MA Agartha 指揮官 S</v>
      </c>
      <c r="B868" t="s">
        <v>2969</v>
      </c>
      <c r="C868" t="s">
        <v>10297</v>
      </c>
      <c r="D868" t="s">
        <v>10296</v>
      </c>
      <c r="E868" t="s">
        <v>10290</v>
      </c>
      <c r="F868">
        <v>25</v>
      </c>
      <c r="G868">
        <v>4</v>
      </c>
      <c r="H868">
        <v>1</v>
      </c>
      <c r="I868" t="s">
        <v>10291</v>
      </c>
      <c r="L868" t="s">
        <v>10292</v>
      </c>
      <c r="N868" t="s">
        <v>10293</v>
      </c>
      <c r="O868" s="24">
        <v>0</v>
      </c>
      <c r="P868" s="20">
        <v>0</v>
      </c>
      <c r="Q868" s="21">
        <v>0</v>
      </c>
      <c r="R868" s="30">
        <v>0</v>
      </c>
      <c r="Z868" s="34" t="s">
        <v>10294</v>
      </c>
      <c r="AA868" s="21">
        <v>50</v>
      </c>
      <c r="AE868" s="20" t="s">
        <v>10295</v>
      </c>
      <c r="AJ868" s="26" t="str">
        <f t="shared" si="29"/>
        <v xml:space="preserve">|BGCOLOR(#F5F5F5):Agarthan 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|~|&gt;|&gt;|&gt;|&gt;|&gt;|BGCOLOR(#F5F5F5):ほぼ標準通りの斥候。暗視能力を活かす機会には恵まれない|
</v>
      </c>
    </row>
    <row r="869" spans="1:36" x14ac:dyDescent="0.15">
      <c r="A869" t="str">
        <f t="shared" si="28"/>
        <v>-</v>
      </c>
      <c r="B869" t="s">
        <v>2969</v>
      </c>
      <c r="C869" t="s">
        <v>10297</v>
      </c>
      <c r="D869" t="s">
        <v>10296</v>
      </c>
      <c r="E869" t="s">
        <v>10298</v>
      </c>
      <c r="F869">
        <v>70</v>
      </c>
      <c r="G869">
        <v>22</v>
      </c>
      <c r="H869">
        <v>1</v>
      </c>
      <c r="I869" t="s">
        <v>10291</v>
      </c>
      <c r="L869" t="s">
        <v>10296</v>
      </c>
      <c r="N869" t="s">
        <v>10299</v>
      </c>
      <c r="O869" s="24">
        <v>3</v>
      </c>
      <c r="P869" s="20">
        <v>80</v>
      </c>
      <c r="Q869" s="21">
        <v>0</v>
      </c>
      <c r="R869" s="30">
        <v>0</v>
      </c>
      <c r="Z869" s="34" t="s">
        <v>10300</v>
      </c>
      <c r="AJ869" s="26" t="str">
        <f t="shared" si="29"/>
        <v xml:space="preserve">|BGCOLOR(#F5F5F5):Cave Captain|指揮官|&amp;ref(Nation/C_Gold.jpg,nolink,25x25,Gold);70&amp;ref(Nation/C_Resource.jpg,nolink,25x25,Resource);22&amp;ref(Nation/C_Command.jpg,nolink,25x25,Commander Point);1|&amp;ref(Nation/R_Fort.jpg,nolink,25x25,Land Fortress);||&amp;ref(Nation/Squad.jpg,nolink,25x25,Squad);3&amp;ref(Nation/LivingLead.jpg,nolink,25x25,Leadership);80|12|
|~|&gt;|&gt;|&gt;|&gt;|&gt;|BGCOLOR(#F5F5F5):標準的な指揮官。守りが硬く流れ弾に強い|
</v>
      </c>
    </row>
    <row r="870" spans="1:36" x14ac:dyDescent="0.15">
      <c r="A870" t="str">
        <f t="shared" si="28"/>
        <v>-</v>
      </c>
      <c r="B870" t="s">
        <v>2969</v>
      </c>
      <c r="C870" t="s">
        <v>10297</v>
      </c>
      <c r="D870" t="s">
        <v>10296</v>
      </c>
      <c r="E870" t="s">
        <v>10301</v>
      </c>
      <c r="F870">
        <v>45</v>
      </c>
      <c r="G870">
        <v>15</v>
      </c>
      <c r="H870">
        <v>1</v>
      </c>
      <c r="I870" t="s">
        <v>10291</v>
      </c>
      <c r="L870" t="s">
        <v>10296</v>
      </c>
      <c r="N870" t="s">
        <v>10302</v>
      </c>
      <c r="O870" s="24">
        <v>1</v>
      </c>
      <c r="P870" s="20">
        <v>20</v>
      </c>
      <c r="Q870" s="21">
        <v>0</v>
      </c>
      <c r="R870" s="30">
        <v>0</v>
      </c>
      <c r="T870" s="20">
        <v>2</v>
      </c>
      <c r="U870" s="30">
        <v>2</v>
      </c>
      <c r="Z870" s="34" t="s">
        <v>10303</v>
      </c>
      <c r="AJ870" s="26" t="str">
        <f t="shared" si="29"/>
        <v xml:space="preserve">|BGCOLOR(#F5F5F5):Troglodyte Trainer|指揮官|&amp;ref(Nation/C_Gold.jpg,nolink,25x25,Gold);45&amp;ref(Nation/C_Resource.jpg,nolink,25x25,Resource);15&amp;ref(Nation/C_Command.jpg,nolink,25x25,Commander Point);1|&amp;ref(Nation/R_Fort.jpg,nolink,25x25,Land Fortress);||&amp;ref(Nation/Squad.jpg,nolink,25x25,Squad);1&amp;ref(Nation/LivingLead.jpg,nolink,25x25,Leadership);20&amp;ref(Item/Taskmaster.jpg,nolink,25x25,Taskmaster (+2));&amp;ref(Item/Beastmaster.jpg,nolink,25x25,Beastmaster (+2));|14|
|~|&gt;|&gt;|&gt;|&gt;|&gt;|BGCOLOR(#F5F5F5):動物や奴隷を担当する指揮官。指揮上限は低い|
</v>
      </c>
    </row>
    <row r="871" spans="1:36" x14ac:dyDescent="0.15">
      <c r="A871" t="str">
        <f t="shared" si="28"/>
        <v>-</v>
      </c>
      <c r="B871" t="s">
        <v>2969</v>
      </c>
      <c r="C871" t="s">
        <v>10297</v>
      </c>
      <c r="D871" t="s">
        <v>10296</v>
      </c>
      <c r="E871" t="s">
        <v>10304</v>
      </c>
      <c r="F871">
        <v>45</v>
      </c>
      <c r="G871">
        <v>20</v>
      </c>
      <c r="H871">
        <v>1</v>
      </c>
      <c r="I871" t="s">
        <v>10325</v>
      </c>
      <c r="L871" t="s">
        <v>10296</v>
      </c>
      <c r="N871" t="s">
        <v>10305</v>
      </c>
      <c r="O871" s="24">
        <v>2</v>
      </c>
      <c r="P871" s="20">
        <v>60</v>
      </c>
      <c r="Q871" s="20">
        <v>0</v>
      </c>
      <c r="R871" s="30">
        <v>0</v>
      </c>
      <c r="S871" s="24">
        <v>1</v>
      </c>
      <c r="Z871" s="34" t="s">
        <v>10306</v>
      </c>
      <c r="AD871" s="21" t="s">
        <v>10307</v>
      </c>
      <c r="AJ871" s="26" t="str">
        <f t="shared" si="29"/>
        <v xml:space="preserve">|BGCOLOR(#F5F5F5):Pale One Captain|指揮官|&amp;ref(Nation/C_Gold.jpg,nolink,25x25,Gold);45&amp;ref(Nation/C_Resource.jpg,nolink,25x25,Resource);20&amp;ref(Nation/C_Command.jpg,nolink,25x25,Commander Point);1|&amp;ref(Nation/R_Fort.jpg,nolink,25x25,Land Fortress);&amp;ref(Nation/R_Cave.jpg,nolink,25x25,Any Cave);||&amp;ref(Nation/Squad.jpg,nolink,25x25,Squad);2&amp;ref(Nation/LivingLead.jpg,nolink,25x25,Leadership);60&amp;ref(Item/Inspirational.jpg,nolink,25x25,Inspirational (+1));|10&amp;ref(Nation/Amphibian.jpg,nolink,25x25,Amphibian);|
|~|&gt;|&gt;|&gt;|&gt;|&gt;|BGCOLOR(#F5F5F5):水陸両棲の指揮官。指揮上限はやや劣る|
</v>
      </c>
    </row>
    <row r="872" spans="1:36" x14ac:dyDescent="0.15">
      <c r="A872" t="str">
        <f t="shared" si="28"/>
        <v>-</v>
      </c>
      <c r="B872" t="s">
        <v>2969</v>
      </c>
      <c r="C872" t="s">
        <v>10297</v>
      </c>
      <c r="D872" t="s">
        <v>10296</v>
      </c>
      <c r="E872" t="s">
        <v>10308</v>
      </c>
      <c r="F872">
        <v>45</v>
      </c>
      <c r="G872">
        <v>1</v>
      </c>
      <c r="H872">
        <v>1</v>
      </c>
      <c r="I872" t="s">
        <v>10291</v>
      </c>
      <c r="K872" t="s">
        <v>10311</v>
      </c>
      <c r="L872" t="s">
        <v>10309</v>
      </c>
      <c r="M872" t="s">
        <v>10312</v>
      </c>
      <c r="N872" t="s">
        <v>10310</v>
      </c>
      <c r="O872" s="24">
        <v>1</v>
      </c>
      <c r="P872" s="20">
        <v>10</v>
      </c>
      <c r="Q872" s="20">
        <v>10</v>
      </c>
      <c r="R872" s="30">
        <v>0</v>
      </c>
      <c r="Z872" s="34" t="s">
        <v>10294</v>
      </c>
      <c r="AJ872" s="26" t="str">
        <f t="shared" si="29"/>
        <v xml:space="preserve">|BGCOLOR(#F5F5F5):Attendant of the Oracles|聖職者&amp;ref(Nation/Sacred.jpg,nolink,25x25,Sacred);|&amp;ref(Nation/C_Gold.jpg,nolink,25x25,Gold);45&amp;ref(Nation/C_Resource.jpg,nolink,25x25,Resource);1&amp;ref(Nation/C_Command.jpg,nolink,25x25,Commander Point);1|&amp;ref(Nation/R_Fort.jpg,nolink,25x25,Land Fortress);|&amp;ref(Spell/P_Holy.jpg,nolink,25x25,Temple Needed);|&amp;ref(Nation/Squad.jpg,nolink,25x25,Squad);1&amp;ref(Nation/LivingLead.jpg,nolink,25x25,Leadership);10&amp;ref(Nation/MagicLead.jpg,nolink,25x25,Magic Leadership);10|16|
|~|&gt;|&gt;|&gt;|&gt;|&gt;|BGCOLOR(#F5F5F5):レベル1の聖職者。魔力はないが少数の魔法生物を率いる|
</v>
      </c>
    </row>
    <row r="873" spans="1:36" x14ac:dyDescent="0.15">
      <c r="A873" t="str">
        <f t="shared" si="28"/>
        <v>-</v>
      </c>
      <c r="B873" t="s">
        <v>2969</v>
      </c>
      <c r="C873" t="s">
        <v>10297</v>
      </c>
      <c r="D873" t="s">
        <v>10296</v>
      </c>
      <c r="E873" t="s">
        <v>10313</v>
      </c>
      <c r="F873">
        <v>80</v>
      </c>
      <c r="G873">
        <v>1</v>
      </c>
      <c r="H873">
        <v>2</v>
      </c>
      <c r="I873" t="s">
        <v>10291</v>
      </c>
      <c r="J873" t="s">
        <v>10311</v>
      </c>
      <c r="K873" t="s">
        <v>10311</v>
      </c>
      <c r="L873" t="s">
        <v>10309</v>
      </c>
      <c r="M873" t="s">
        <v>10312</v>
      </c>
      <c r="N873" t="s">
        <v>10314</v>
      </c>
      <c r="O873" s="24">
        <v>2</v>
      </c>
      <c r="P873" s="20">
        <v>40</v>
      </c>
      <c r="Q873" s="20">
        <v>15</v>
      </c>
      <c r="R873" s="30">
        <v>0</v>
      </c>
      <c r="Z873" s="34" t="s">
        <v>10294</v>
      </c>
      <c r="AJ873" s="26" t="str">
        <f t="shared" si="29"/>
        <v xml:space="preserve">|BGCOLOR(#F5F5F5):Earth Reader|聖職者&amp;ref(Nation/Sacred.jpg,nolink,25x25,Sacred);|&amp;ref(Nation/C_Gold.jpg,nolink,25x25,Gold);80&amp;ref(Nation/C_Resource.jpg,nolink,25x25,Resource);1&amp;ref(Nation/C_Command.jpg,nolink,25x25,Commander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Leadership);15|16|
|~|&gt;|&gt;|&gt;|&gt;|&gt;|BGCOLOR(#F5F5F5):レベル2の聖職者。地の魔法技能を持つ占師でもある|
</v>
      </c>
    </row>
    <row r="874" spans="1:36" x14ac:dyDescent="0.15">
      <c r="A874" t="str">
        <f t="shared" si="28"/>
        <v>-</v>
      </c>
      <c r="B874" t="s">
        <v>2969</v>
      </c>
      <c r="C874" t="s">
        <v>10297</v>
      </c>
      <c r="D874" t="s">
        <v>10296</v>
      </c>
      <c r="E874" t="s">
        <v>10315</v>
      </c>
      <c r="F874">
        <v>210</v>
      </c>
      <c r="G874">
        <v>2</v>
      </c>
      <c r="H874">
        <v>2</v>
      </c>
      <c r="I874" t="s">
        <v>10291</v>
      </c>
      <c r="J874" t="s">
        <v>10311</v>
      </c>
      <c r="K874" t="s">
        <v>10311</v>
      </c>
      <c r="L874" t="s">
        <v>10309</v>
      </c>
      <c r="M874" t="s">
        <v>10312</v>
      </c>
      <c r="N874" t="s">
        <v>10316</v>
      </c>
      <c r="O874" s="24">
        <v>2</v>
      </c>
      <c r="P874" s="20">
        <v>45</v>
      </c>
      <c r="Q874" s="20">
        <v>30</v>
      </c>
      <c r="R874" s="30">
        <v>0</v>
      </c>
      <c r="Z874" s="34" t="s">
        <v>10303</v>
      </c>
      <c r="AJ874" s="26" t="str">
        <f t="shared" si="29"/>
        <v xml:space="preserve">|BGCOLOR(#F5F5F5):Golem Crafter|聖職者&amp;ref(Nation/Sacred.jpg,nolink,25x25,Sacred);|&amp;ref(Nation/C_Gold.jpg,nolink,25x25,Gold);210&amp;ref(Nation/C_Resource.jpg,nolink,25x25,Resource);2&amp;ref(Nation/C_Command.jpg,nolink,25x25,Commander Point);2|&amp;ref(Nation/R_Fort.jpg,nolink,25x25,Land Fortress);|&amp;ref(Spell/P_Research.jpg,nolink,25x25,Lab Needed);&amp;ref(Spell/P_Holy.jpg,nolink,25x25,Temple Needed);|&amp;ref(Nation/Squad.jpg,nolink,25x25,Squad);2&amp;ref(Nation/LivingLead.jpg,nolink,25x25,Leadership);45&amp;ref(Nation/MagicLead.jpg,nolink,25x25,Magic Leadership);30|14|
|~|&gt;|&gt;|&gt;|&gt;|&gt;|BGCOLOR(#F5F5F5):レベル1の聖職者。地、火、水の魔法技能を持つ|
</v>
      </c>
    </row>
    <row r="875" spans="1:36" x14ac:dyDescent="0.15">
      <c r="A875" t="str">
        <f t="shared" si="28"/>
        <v>-</v>
      </c>
      <c r="B875" t="s">
        <v>2969</v>
      </c>
      <c r="C875" t="s">
        <v>10297</v>
      </c>
      <c r="D875" t="s">
        <v>10296</v>
      </c>
      <c r="E875" t="s">
        <v>10317</v>
      </c>
      <c r="F875">
        <v>125</v>
      </c>
      <c r="G875">
        <v>23</v>
      </c>
      <c r="H875">
        <v>1</v>
      </c>
      <c r="I875" t="s">
        <v>10318</v>
      </c>
      <c r="K875" t="s">
        <v>10311</v>
      </c>
      <c r="L875" t="s">
        <v>10296</v>
      </c>
      <c r="M875" t="s">
        <v>10312</v>
      </c>
      <c r="N875" t="s">
        <v>10319</v>
      </c>
      <c r="O875" s="24">
        <v>3</v>
      </c>
      <c r="P875" s="20">
        <v>80</v>
      </c>
      <c r="Q875" s="20">
        <v>0</v>
      </c>
      <c r="R875" s="30">
        <v>0</v>
      </c>
      <c r="S875" s="24">
        <v>1</v>
      </c>
      <c r="Z875" s="34" t="s">
        <v>10303</v>
      </c>
      <c r="AD875" s="21" t="s">
        <v>10307</v>
      </c>
      <c r="AJ875" s="26" t="str">
        <f t="shared" si="29"/>
        <v xml:space="preserve">|BGCOLOR(#F5F5F5):Ancient Lord|指揮官&amp;ref(Nation/Sacred.jpg,nolink,25x25,Sacred);|&amp;ref(Nation/C_Gold.jpg,nolink,25x25,Gold);125&amp;ref(Nation/C_Resource.jpg,nolink,25x25,Resource);23&amp;ref(Nation/C_Command.jpg,nolink,25x25,Commander Point);1|&amp;ref(Nation/R_Capital.jpg,nolink,25x25,National Capital);|&amp;ref(Spell/P_Holy.jpg,nolink,25x25,Temple Needed);|&amp;ref(Nation/Squad.jpg,nolink,25x25,Squad);3&amp;ref(Nation/LivingLead.jpg,nolink,25x25,Leadership);80&amp;ref(Item/Inspirational.jpg,nolink,25x25,Inspirational (+1));|14&amp;ref(Nation/Amphibian.jpg,nolink,25x25,Amphibian);|
|~|&gt;|&gt;|&gt;|&gt;|&gt;|BGCOLOR(#F5F5F5):神聖な指揮官。装備は劣るが士気を高く維持できる|
</v>
      </c>
    </row>
    <row r="876" spans="1:36" x14ac:dyDescent="0.15">
      <c r="A876" t="str">
        <f t="shared" si="28"/>
        <v>-</v>
      </c>
      <c r="B876" t="s">
        <v>2969</v>
      </c>
      <c r="C876" t="s">
        <v>10297</v>
      </c>
      <c r="D876" t="s">
        <v>10296</v>
      </c>
      <c r="E876" t="s">
        <v>10320</v>
      </c>
      <c r="F876">
        <v>375</v>
      </c>
      <c r="G876">
        <v>1</v>
      </c>
      <c r="H876">
        <v>4</v>
      </c>
      <c r="I876" t="s">
        <v>10318</v>
      </c>
      <c r="J876" t="s">
        <v>10311</v>
      </c>
      <c r="K876" t="s">
        <v>10311</v>
      </c>
      <c r="L876" t="s">
        <v>10309</v>
      </c>
      <c r="M876" t="s">
        <v>10312</v>
      </c>
      <c r="N876" t="s">
        <v>10321</v>
      </c>
      <c r="O876" s="24">
        <v>3</v>
      </c>
      <c r="P876" s="20" t="s">
        <v>10322</v>
      </c>
      <c r="Q876" s="20" t="s">
        <v>10323</v>
      </c>
      <c r="R876" s="30" t="s">
        <v>10324</v>
      </c>
      <c r="S876" s="24">
        <v>1</v>
      </c>
      <c r="Z876" s="34" t="s">
        <v>10294</v>
      </c>
      <c r="AD876" s="21" t="s">
        <v>10307</v>
      </c>
      <c r="AJ876" s="26" t="str">
        <f t="shared" si="29"/>
        <v xml:space="preserve">|BGCOLOR(#F5F5F5):Oracle of the Ancients|聖職者&amp;ref(Nation/Sacred.jpg,nolink,25x25,Sacred);|&amp;ref(Nation/C_Gold.jpg,nolink,25x25,Gold);375&amp;ref(Nation/C_Resource.jpg,nolink,25x25,Resource);1&amp;ref(Nation/C_Command.jpg,nolink,25x25,Commander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Leadership);25+&amp;ref(Nation/UndeadLead.jpg,nolink,25x25,Undead Leadership);30+&amp;ref(Item/Inspirational.jpg,nolink,25x25,Inspirational (+1));|16&amp;ref(Nation/Amphibian.jpg,nolink,25x25,Amphibian);|
|~|&gt;|&gt;|&gt;|&gt;|&gt;|BGCOLOR(#F5F5F5):レベル3の聖職者。地、死などの魔法を持ち指揮も可能|
</v>
      </c>
    </row>
    <row r="877" spans="1:36" x14ac:dyDescent="0.15">
      <c r="A877" t="str">
        <f t="shared" si="28"/>
        <v>MA Agartha 指揮官 E</v>
      </c>
      <c r="B877" t="s">
        <v>2969</v>
      </c>
      <c r="C877" t="s">
        <v>10297</v>
      </c>
      <c r="D877" t="s">
        <v>10296</v>
      </c>
      <c r="E877" t="s">
        <v>10326</v>
      </c>
      <c r="F877">
        <v>35</v>
      </c>
      <c r="G877">
        <v>7</v>
      </c>
      <c r="H877">
        <v>1</v>
      </c>
      <c r="I877" t="s">
        <v>10327</v>
      </c>
      <c r="L877" t="s">
        <v>10296</v>
      </c>
      <c r="N877" t="s">
        <v>10328</v>
      </c>
      <c r="O877" s="24">
        <v>2</v>
      </c>
      <c r="P877" s="20">
        <v>60</v>
      </c>
      <c r="Q877" s="20">
        <v>0</v>
      </c>
      <c r="R877" s="30">
        <v>0</v>
      </c>
      <c r="Z877" s="34" t="s">
        <v>10300</v>
      </c>
      <c r="AD877" s="21" t="s">
        <v>10307</v>
      </c>
      <c r="AJ877" s="26" t="str">
        <f t="shared" si="29"/>
        <v xml:space="preserve">|BGCOLOR(#F5F5F5):Wet One Captain|指揮官|&amp;ref(Nation/C_Gold.jpg,nolink,25x25,Gold);35&amp;ref(Nation/C_Resource.jpg,nolink,25x25,Resource);7&amp;ref(Nation/C_Command.jpg,nolink,25x25,Commander Point);1|&amp;ref(Nation/R_UW-Fort.jpg,nolink,25x25,Underwater Fortress);||&amp;ref(Nation/Squad.jpg,nolink,25x25,Squad);2&amp;ref(Nation/LivingLead.jpg,nolink,25x25,Leadership);60|12&amp;ref(Nation/Amphibian.jpg,nolink,25x25,Amphibian);|
|~|&gt;|&gt;|&gt;|&gt;|&gt;|BGCOLOR(#F5F5F5):海で雇える指揮官。指揮は上手くないが錆びない装備|
</v>
      </c>
    </row>
    <row r="878" spans="1:36" x14ac:dyDescent="0.15">
      <c r="A878" t="str">
        <f t="shared" si="28"/>
        <v>MA Agartha 兵士 S</v>
      </c>
      <c r="B878" t="s">
        <v>2969</v>
      </c>
      <c r="C878" t="s">
        <v>10297</v>
      </c>
      <c r="D878" t="s">
        <v>10367</v>
      </c>
      <c r="E878" t="s">
        <v>10329</v>
      </c>
      <c r="F878">
        <v>10</v>
      </c>
      <c r="G878">
        <v>10</v>
      </c>
      <c r="H878">
        <v>9</v>
      </c>
      <c r="I878" t="s">
        <v>10330</v>
      </c>
      <c r="L878" t="s">
        <v>10331</v>
      </c>
      <c r="N878" t="s">
        <v>10332</v>
      </c>
      <c r="P878" s="20">
        <v>1</v>
      </c>
      <c r="Z878" s="34" t="s">
        <v>10333</v>
      </c>
      <c r="AJ878" s="26" t="str">
        <f t="shared" si="29"/>
        <v xml:space="preserve">|BGCOLOR(#F5F5F5):Agarthan Light Infantry|歩兵|&amp;ref(Nation/C_Gold.jpg,nolink,25x25,Gold);10&amp;ref(Nation/C_Resource.jpg,nolink,25x25,Resource);10&amp;ref(Nation/C_Recruitment.jpg,nolink,25x25,Recruitment Point);9|&amp;ref(Nation/R_Fort.jpg,nolink,25x25,Land Fortress);||&amp;ref(Nation/LivingLead.jpg,nolink,25x25,Living);|12|
|~|&gt;|&gt;|&gt;|&gt;|&gt;|BGCOLOR(#F5F5F5):小剣と盾を持つ歩兵。装備が軽めで持久力がある|
</v>
      </c>
    </row>
    <row r="879" spans="1:36" x14ac:dyDescent="0.15">
      <c r="A879" t="str">
        <f t="shared" si="28"/>
        <v>-</v>
      </c>
      <c r="B879" t="s">
        <v>2969</v>
      </c>
      <c r="C879" t="s">
        <v>10297</v>
      </c>
      <c r="D879" t="s">
        <v>10367</v>
      </c>
      <c r="E879" t="s">
        <v>10334</v>
      </c>
      <c r="F879">
        <v>10</v>
      </c>
      <c r="G879">
        <v>22</v>
      </c>
      <c r="H879">
        <v>9</v>
      </c>
      <c r="I879" t="s">
        <v>10330</v>
      </c>
      <c r="L879" t="s">
        <v>10331</v>
      </c>
      <c r="N879" t="s">
        <v>10335</v>
      </c>
      <c r="P879" s="20">
        <v>1</v>
      </c>
      <c r="Z879" s="34" t="s">
        <v>10336</v>
      </c>
      <c r="AJ879" s="26" t="str">
        <f t="shared" si="29"/>
        <v xml:space="preserve">|BGCOLOR(#F5F5F5):Agarthan Infantry|歩兵|&amp;ref(Nation/C_Gold.jpg,nolink,25x25,Gold);10&amp;ref(Nation/C_Resource.jpg,nolink,25x25,Resource);22&amp;ref(Nation/C_Recruitment.jpg,nolink,25x25,Recruitment Point);9|&amp;ref(Nation/R_Fort.jpg,nolink,25x25,Land Fortress);||&amp;ref(Nation/LivingLead.jpg,nolink,25x25,Living);|10|
|~|&gt;|&gt;|&gt;|&gt;|&gt;|BGCOLOR(#F5F5F5):小剣と騎盾を持つ重歩兵。この国の人間は全て暗視50%|
</v>
      </c>
    </row>
    <row r="880" spans="1:36" x14ac:dyDescent="0.15">
      <c r="A880" t="str">
        <f t="shared" si="28"/>
        <v>-</v>
      </c>
      <c r="B880" t="s">
        <v>2969</v>
      </c>
      <c r="C880" t="s">
        <v>10297</v>
      </c>
      <c r="D880" t="s">
        <v>10367</v>
      </c>
      <c r="E880" t="s">
        <v>10337</v>
      </c>
      <c r="F880">
        <v>10</v>
      </c>
      <c r="G880">
        <v>27</v>
      </c>
      <c r="H880">
        <v>9</v>
      </c>
      <c r="I880" t="s">
        <v>10330</v>
      </c>
      <c r="L880" t="s">
        <v>10331</v>
      </c>
      <c r="N880" t="s">
        <v>10339</v>
      </c>
      <c r="P880" s="20">
        <v>1</v>
      </c>
      <c r="Z880" s="34" t="s">
        <v>10338</v>
      </c>
      <c r="AJ880" s="26" t="str">
        <f t="shared" si="29"/>
        <v xml:space="preserve">|BGCOLOR(#F5F5F5):Agarthan Heavy Infantry|歩兵|&amp;ref(Nation/C_Gold.jpg,nolink,25x25,Gold);10&amp;ref(Nation/C_Resource.jpg,nolink,25x25,Resource);27&amp;ref(Nation/C_Recruitment.jpg,nolink,25x25,Recruitment Point);9|&amp;ref(Nation/R_Fort.jpg,nolink,25x25,Land Fortress);||&amp;ref(Nation/LivingLead.jpg,nolink,25x25,Living);|8|
|~|&gt;|&gt;|&gt;|&gt;|&gt;|BGCOLOR(#F5F5F5):小剣と騎盾を持つ重歩兵。丈夫ながら装備重量も強烈|
</v>
      </c>
    </row>
    <row r="881" spans="1:36" x14ac:dyDescent="0.15">
      <c r="A881" t="str">
        <f t="shared" si="28"/>
        <v>-</v>
      </c>
      <c r="B881" t="s">
        <v>2969</v>
      </c>
      <c r="C881" t="s">
        <v>10297</v>
      </c>
      <c r="D881" t="s">
        <v>10367</v>
      </c>
      <c r="E881" t="s">
        <v>10340</v>
      </c>
      <c r="F881">
        <v>9</v>
      </c>
      <c r="G881">
        <v>1</v>
      </c>
      <c r="H881">
        <v>18</v>
      </c>
      <c r="I881" t="s">
        <v>10341</v>
      </c>
      <c r="L881" t="s">
        <v>10331</v>
      </c>
      <c r="N881" t="s">
        <v>10342</v>
      </c>
      <c r="P881" s="20">
        <v>1</v>
      </c>
      <c r="Z881" s="34" t="s">
        <v>10333</v>
      </c>
      <c r="AD881" s="21" t="s">
        <v>10343</v>
      </c>
      <c r="AJ881" s="26" t="str">
        <f t="shared" si="29"/>
        <v xml:space="preserve">|BGCOLOR(#F5F5F5):Wet One|歩兵|&amp;ref(Nation/C_Gold.jpg,nolink,25x25,Gold);9&amp;ref(Nation/C_Resource.jpg,nolink,25x25,Resource);1&amp;ref(Nation/C_Recruitment.jpg,nolink,25x25,Recruitment Point);18|&amp;ref(Nation/R_Fort.jpg,nolink,25x25,Land Fortress);&amp;ref(Nation/R_UW-Fort.jpg,nolink,25x25,Underwater Fortress);&amp;ref(Nation/R_Cave.jpg,nolink,25x25,Any Cave);||&amp;ref(Nation/LivingLead.jpg,nolink,25x25,Living);|12&amp;ref(Nation/Amphibian.jpg,nolink,25x25,Amphibian);|
|~|&gt;|&gt;|&gt;|&gt;|&gt;|BGCOLOR(#F5F5F5):槍を持つ軽歩兵。海中では戦闘技能と速度が向上する|
</v>
      </c>
    </row>
    <row r="882" spans="1:36" x14ac:dyDescent="0.15">
      <c r="A882" t="str">
        <f t="shared" si="28"/>
        <v>-</v>
      </c>
      <c r="B882" t="s">
        <v>2969</v>
      </c>
      <c r="C882" t="s">
        <v>10297</v>
      </c>
      <c r="D882" t="s">
        <v>10367</v>
      </c>
      <c r="E882" t="s">
        <v>10344</v>
      </c>
      <c r="F882">
        <v>9</v>
      </c>
      <c r="G882">
        <v>16</v>
      </c>
      <c r="H882">
        <v>18</v>
      </c>
      <c r="I882" t="s">
        <v>10345</v>
      </c>
      <c r="L882" t="s">
        <v>10331</v>
      </c>
      <c r="N882" t="s">
        <v>10346</v>
      </c>
      <c r="P882" s="20">
        <v>1</v>
      </c>
      <c r="Z882" s="34" t="s">
        <v>10336</v>
      </c>
      <c r="AD882" s="21" t="s">
        <v>10343</v>
      </c>
      <c r="AJ882" s="26" t="str">
        <f t="shared" si="29"/>
        <v xml:space="preserve">|BGCOLOR(#F5F5F5):Pale One Soldier|歩兵|&amp;ref(Nation/C_Gold.jpg,nolink,25x25,Gold);9&amp;ref(Nation/C_Resource.jpg,nolink,25x25,Resource);16&amp;ref(Nation/C_Recruitment.jpg,nolink,25x25,Recruitment Point);18|&amp;ref(Nation/R_Fort.jpg,nolink,25x25,Land Fortress);&amp;ref(Nation/R_Cave.jpg,nolink,25x25,Any Cave);||&amp;ref(Nation/LivingLead.jpg,nolink,25x25,Living);|10&amp;ref(Nation/Amphibian.jpg,nolink,25x25,Amphibian);|
|~|&gt;|&gt;|&gt;|&gt;|&gt;|BGCOLOR(#F5F5F5):槍と小盾を持つ歩兵。Pale Oneは完全な暗視を持ち水陸両用|
</v>
      </c>
    </row>
    <row r="883" spans="1:36" x14ac:dyDescent="0.15">
      <c r="A883" t="str">
        <f t="shared" si="28"/>
        <v>-</v>
      </c>
      <c r="B883" t="s">
        <v>2969</v>
      </c>
      <c r="C883" t="s">
        <v>10297</v>
      </c>
      <c r="D883" t="s">
        <v>10367</v>
      </c>
      <c r="E883" t="s">
        <v>10347</v>
      </c>
      <c r="F883">
        <v>13</v>
      </c>
      <c r="G883">
        <v>26</v>
      </c>
      <c r="H883">
        <v>26</v>
      </c>
      <c r="I883" t="s">
        <v>10330</v>
      </c>
      <c r="L883" t="s">
        <v>10331</v>
      </c>
      <c r="N883" t="s">
        <v>10348</v>
      </c>
      <c r="P883" s="20">
        <v>1</v>
      </c>
      <c r="Z883" s="34" t="s">
        <v>10338</v>
      </c>
      <c r="AD883" s="21" t="s">
        <v>10349</v>
      </c>
      <c r="AJ883" s="26" t="str">
        <f t="shared" si="29"/>
        <v xml:space="preserve">|BGCOLOR(#F5F5F5):Defender of the Halls|歩兵|&amp;ref(Nation/C_Gold.jpg,nolink,25x25,Gold);13&amp;ref(Nation/C_Resource.jpg,nolink,25x25,Resource);26&amp;ref(Nation/C_Recruitment.jpg,nolink,25x25,Recruitment Point);26|&amp;ref(Nation/R_Fort.jpg,nolink,25x25,Land Fortress);||&amp;ref(Nation/LivingLead.jpg,nolink,25x25,Living);|8&amp;ref(Nation/Poor-Amphibian.jpg,nolink,25x25,Poor Amphibian);|
|~|&gt;|&gt;|&gt;|&gt;|&gt;|BGCOLOR(#F5F5F5):小剣と騎盾を持つ歩兵。要塞防衛が得意だが水中は苦手|
</v>
      </c>
    </row>
    <row r="884" spans="1:36" x14ac:dyDescent="0.15">
      <c r="A884" t="str">
        <f t="shared" si="28"/>
        <v>-</v>
      </c>
      <c r="B884" t="s">
        <v>2969</v>
      </c>
      <c r="C884" t="s">
        <v>10297</v>
      </c>
      <c r="D884" t="s">
        <v>10367</v>
      </c>
      <c r="E884" t="s">
        <v>10350</v>
      </c>
      <c r="F884">
        <v>50</v>
      </c>
      <c r="G884">
        <v>1</v>
      </c>
      <c r="H884">
        <v>40</v>
      </c>
      <c r="I884" t="s">
        <v>10330</v>
      </c>
      <c r="L884" t="s">
        <v>10351</v>
      </c>
      <c r="N884" t="s">
        <v>10352</v>
      </c>
      <c r="P884" s="20">
        <v>1</v>
      </c>
      <c r="V884">
        <v>1</v>
      </c>
      <c r="W884">
        <v>1</v>
      </c>
      <c r="Z884" s="34" t="s">
        <v>10353</v>
      </c>
      <c r="AJ884" s="26" t="str">
        <f t="shared" si="29"/>
        <v xml:space="preserve">|BGCOLOR(#F5F5F5):Troglodyte Slave|魔獣|&amp;ref(Nation/C_Gold.jpg,nolink,25x25,Gold);50&amp;ref(Nation/C_Resource.jpg,nolink,25x25,Resource);1&amp;ref(Nation/C_Recruitment.jpg,nolink,25x25,Recruitment Point);40|&amp;ref(Nation/R_Fort.jpg,nolink,25x25,Land Fortress);||&amp;ref(Nation/LivingLead.jpg,nolink,25x25,Living);&amp;ref(Nation/Slave.jpg,nolink,25x25,Slave);&amp;ref(Nation/Animal.jpg,nolink,25x25,Animal);|16|
|~|&gt;|&gt;|&gt;|&gt;|&gt;|BGCOLOR(#F5F5F5):敵を蹂躙する怪物。踏めない相手への二連攻撃も侮れない|
</v>
      </c>
    </row>
    <row r="885" spans="1:36" x14ac:dyDescent="0.15">
      <c r="A885" t="str">
        <f t="shared" si="28"/>
        <v>-</v>
      </c>
      <c r="B885" t="s">
        <v>2969</v>
      </c>
      <c r="C885" t="s">
        <v>10297</v>
      </c>
      <c r="D885" t="s">
        <v>10367</v>
      </c>
      <c r="E885" t="s">
        <v>10354</v>
      </c>
      <c r="F885">
        <v>40</v>
      </c>
      <c r="G885">
        <v>13</v>
      </c>
      <c r="H885">
        <v>32</v>
      </c>
      <c r="I885" t="s">
        <v>10358</v>
      </c>
      <c r="K885" t="s">
        <v>10361</v>
      </c>
      <c r="L885" t="s">
        <v>10355</v>
      </c>
      <c r="M885" t="s">
        <v>10362</v>
      </c>
      <c r="N885" t="s">
        <v>10356</v>
      </c>
      <c r="P885" s="20">
        <v>1</v>
      </c>
      <c r="Z885" s="34" t="s">
        <v>10333</v>
      </c>
      <c r="AD885" s="20" t="s">
        <v>10343</v>
      </c>
      <c r="AJ885" s="26" t="str">
        <f t="shared" si="29"/>
        <v xml:space="preserve">|BGCOLOR(#F5F5F5):Ancient Stone Hurler|射手&amp;ref(Nation/Sacred.jpg,nolink,25x25,Sacred);|&amp;ref(Nation/C_Gold.jpg,nolink,25x25,Gold);40&amp;ref(Nation/C_Resource.jpg,nolink,25x25,Resource);13&amp;ref(Nation/C_Recruitment.jpg,nolink,25x25,Recruitment Point);32|&amp;ref(Nation/R_Capital.jpg,nolink,25x25,National Capital);|&amp;ref(Spell/P_Holy.jpg,nolink,25x25,Temple Needed);|&amp;ref(Nation/LivingLead.jpg,nolink,25x25,Living);|12&amp;ref(Nation/Amphibian.jpg,nolink,25x25,Amphibian);|
|~|&gt;|&gt;|&gt;|&gt;|&gt;|BGCOLOR(#F5F5F5):岩を投げる兵。射程が短すぎるが威力は強烈|
</v>
      </c>
    </row>
    <row r="886" spans="1:36" x14ac:dyDescent="0.15">
      <c r="A886" t="str">
        <f t="shared" si="28"/>
        <v>-</v>
      </c>
      <c r="B886" t="s">
        <v>2969</v>
      </c>
      <c r="C886" t="s">
        <v>10297</v>
      </c>
      <c r="D886" t="s">
        <v>10367</v>
      </c>
      <c r="E886" t="s">
        <v>10357</v>
      </c>
      <c r="F886">
        <v>40</v>
      </c>
      <c r="G886">
        <v>27</v>
      </c>
      <c r="H886">
        <v>32</v>
      </c>
      <c r="I886" t="s">
        <v>10358</v>
      </c>
      <c r="K886" t="s">
        <v>10361</v>
      </c>
      <c r="L886" t="s">
        <v>10331</v>
      </c>
      <c r="M886" t="s">
        <v>10362</v>
      </c>
      <c r="N886" t="s">
        <v>10359</v>
      </c>
      <c r="P886" s="20">
        <v>1</v>
      </c>
      <c r="Z886" s="34" t="s">
        <v>10336</v>
      </c>
      <c r="AD886" s="20" t="s">
        <v>10343</v>
      </c>
      <c r="AJ886" s="26" t="str">
        <f t="shared" si="29"/>
        <v xml:space="preserve">|BGCOLOR(#F5F5F5):Ancient One|歩兵&amp;ref(Nation/Sacred.jpg,nolink,25x25,Sacred);|&amp;ref(Nation/C_Gold.jpg,nolink,25x25,Gold);40&amp;ref(Nation/C_Resource.jpg,nolink,25x25,Resource);27&amp;ref(Nation/C_Recruitment.jpg,nolink,25x25,Recruitment Point);32|&amp;ref(Nation/R_Capital.jpg,nolink,25x25,National Capital);|&amp;ref(Spell/P_Holy.jpg,nolink,25x25,Temple Needed);|&amp;ref(Nation/LivingLead.jpg,nolink,25x25,Living);|10&amp;ref(Nation/Amphibian.jpg,nolink,25x25,Amphibian);|
|~|&gt;|&gt;|&gt;|&gt;|&gt;|BGCOLOR(#F5F5F5):槍、石、小盾を持つ重歩兵。大型過ぎるが力は強い|
</v>
      </c>
    </row>
    <row r="887" spans="1:36" x14ac:dyDescent="0.15">
      <c r="A887" t="str">
        <f t="shared" si="28"/>
        <v>-</v>
      </c>
      <c r="B887" t="s">
        <v>2969</v>
      </c>
      <c r="C887" t="s">
        <v>10297</v>
      </c>
      <c r="D887" t="s">
        <v>10367</v>
      </c>
      <c r="E887" t="s">
        <v>10360</v>
      </c>
      <c r="F887">
        <v>45</v>
      </c>
      <c r="G887">
        <v>31</v>
      </c>
      <c r="H887">
        <v>30</v>
      </c>
      <c r="I887" t="s">
        <v>10358</v>
      </c>
      <c r="K887" t="s">
        <v>10361</v>
      </c>
      <c r="L887" t="s">
        <v>10331</v>
      </c>
      <c r="M887" t="s">
        <v>10362</v>
      </c>
      <c r="N887" t="s">
        <v>10363</v>
      </c>
      <c r="P887" s="20">
        <v>1</v>
      </c>
      <c r="Z887" s="34" t="s">
        <v>10364</v>
      </c>
      <c r="AD887" s="20" t="s">
        <v>10343</v>
      </c>
      <c r="AJ887" s="26" t="str">
        <f t="shared" si="29"/>
        <v xml:space="preserve">|BGCOLOR(#F5F5F5):Shard Guard|歩兵&amp;ref(Nation/Sacred.jpg,nolink,25x25,Sacred);|&amp;ref(Nation/C_Gold.jpg,nolink,25x25,Gold);45&amp;ref(Nation/C_Resource.jpg,nolink,25x25,Resource);31&amp;ref(Nation/C_Recruitment.jpg,nolink,25x25,Recruitment Point);30|&amp;ref(Nation/R_Capital.jpg,nolink,25x25,National Capital);|&amp;ref(Spell/P_Holy.jpg,nolink,25x25,Temple Needed);|&amp;ref(Nation/LivingLead.jpg,nolink,25x25,Living);|6&amp;ref(Nation/Amphibian.jpg,nolink,25x25,Amphibian);|
|~|&gt;|&gt;|&gt;|&gt;|&gt;|BGCOLOR(#F5F5F5):魔法の薙刀と小盾を持つ重歩兵。傷付けた敵を呪う|
</v>
      </c>
    </row>
    <row r="888" spans="1:36" x14ac:dyDescent="0.15">
      <c r="A888" t="str">
        <f t="shared" si="28"/>
        <v>MA Agartha 兵士 E</v>
      </c>
      <c r="B888" t="s">
        <v>2969</v>
      </c>
      <c r="C888" t="s">
        <v>10297</v>
      </c>
      <c r="D888" t="s">
        <v>10367</v>
      </c>
      <c r="E888" t="s">
        <v>10340</v>
      </c>
      <c r="F888">
        <v>9</v>
      </c>
      <c r="G888">
        <v>5</v>
      </c>
      <c r="H888">
        <v>18</v>
      </c>
      <c r="I888" t="s">
        <v>10365</v>
      </c>
      <c r="L888" t="s">
        <v>10331</v>
      </c>
      <c r="N888" t="s">
        <v>10366</v>
      </c>
      <c r="P888" s="20">
        <v>1</v>
      </c>
      <c r="Z888" s="34" t="s">
        <v>10336</v>
      </c>
      <c r="AD888" s="20" t="s">
        <v>10343</v>
      </c>
      <c r="AJ888" s="26" t="str">
        <f t="shared" si="29"/>
        <v xml:space="preserve">|BGCOLOR(#F5F5F5):Wet One|歩兵|&amp;ref(Nation/C_Gold.jpg,nolink,25x25,Gold);9&amp;ref(Nation/C_Resource.jpg,nolink,25x25,Resource);5&amp;ref(Nation/C_Recruitment.jpg,nolink,25x25,Recruitment Point);18|&amp;ref(Nation/R_UW-Fort.jpg,nolink,25x25,Underwater Fortress);||&amp;ref(Nation/LivingLead.jpg,nolink,25x25,Living);|10&amp;ref(Nation/Amphibian.jpg,nolink,25x25,Amphibian);|
|~|&gt;|&gt;|&gt;|&gt;|&gt;|BGCOLOR(#F5F5F5):槍を持つ歩兵。陸でも雇えるものと違い防具を身に着けている|
</v>
      </c>
    </row>
    <row r="889" spans="1:36" x14ac:dyDescent="0.15">
      <c r="A889" t="str">
        <f t="shared" si="28"/>
        <v>MA Abysia 指揮官 S</v>
      </c>
      <c r="B889" t="s">
        <v>2969</v>
      </c>
      <c r="C889" t="s">
        <v>10464</v>
      </c>
      <c r="D889" t="s">
        <v>3135</v>
      </c>
      <c r="E889" t="s">
        <v>10465</v>
      </c>
      <c r="F889">
        <v>70</v>
      </c>
      <c r="G889">
        <v>10</v>
      </c>
      <c r="H889">
        <v>1</v>
      </c>
      <c r="I889" t="s">
        <v>4342</v>
      </c>
      <c r="L889" t="s">
        <v>4822</v>
      </c>
      <c r="N889" t="s">
        <v>5698</v>
      </c>
      <c r="O889" s="24">
        <v>0</v>
      </c>
      <c r="P889" s="21">
        <v>0</v>
      </c>
      <c r="Q889" s="21">
        <v>0</v>
      </c>
      <c r="R889" s="30">
        <v>0</v>
      </c>
      <c r="Z889" s="34">
        <v>12</v>
      </c>
      <c r="AA889" s="21">
        <v>60</v>
      </c>
      <c r="AE889" s="21" t="s">
        <v>10466</v>
      </c>
      <c r="AJ889" s="26" t="str">
        <f t="shared" si="29"/>
        <v xml:space="preserve">|BGCOLOR(#F5F5F5):Slayer|暗殺者|&amp;ref(Nation/C_Gold.jpg,nolink,25x25,Gold);70&amp;ref(Nation/C_Resource.jpg,nolink,25x25,Resource);10&amp;ref(Nation/C_Command.jpg,nolink,25x25,Commander Point);1|&amp;ref(Nation/R_Fort.jpg,nolink,25x25,Land Fortress);|||12&amp;ref(Nation/Stealthy.jpg,nolink,25x25,Stealthy (60));&amp;ref(Nation/Wasteland-Survival.jpg,nolink,25x25,Wasteland Survival);|
|~|&gt;|&gt;|&gt;|&gt;|&gt;|BGCOLOR(#F5F5F5):毒の短剣を二本持つ暗殺者。斥候も兼ねるが少々割高|
</v>
      </c>
    </row>
    <row r="890" spans="1:36" x14ac:dyDescent="0.15">
      <c r="A890" t="str">
        <f t="shared" si="28"/>
        <v>-</v>
      </c>
      <c r="B890" t="s">
        <v>2969</v>
      </c>
      <c r="C890" t="s">
        <v>10464</v>
      </c>
      <c r="D890" t="s">
        <v>3135</v>
      </c>
      <c r="E890" t="s">
        <v>10467</v>
      </c>
      <c r="F890">
        <v>80</v>
      </c>
      <c r="G890">
        <v>38</v>
      </c>
      <c r="H890">
        <v>1</v>
      </c>
      <c r="I890" t="s">
        <v>4342</v>
      </c>
      <c r="L890" t="s">
        <v>3135</v>
      </c>
      <c r="N890" t="s">
        <v>5701</v>
      </c>
      <c r="O890" s="24">
        <v>3</v>
      </c>
      <c r="P890" s="21">
        <v>80</v>
      </c>
      <c r="Q890" s="21">
        <v>0</v>
      </c>
      <c r="R890" s="30">
        <v>0</v>
      </c>
      <c r="Z890" s="34">
        <v>10</v>
      </c>
      <c r="AE890" s="21" t="s">
        <v>10466</v>
      </c>
      <c r="AJ890" s="26" t="str">
        <f t="shared" si="29"/>
        <v xml:space="preserve">|BGCOLOR(#F5F5F5):Warlord|指揮官|&amp;ref(Nation/C_Gold.jpg,nolink,25x25,Gold);80&amp;ref(Nation/C_Resource.jpg,nolink,25x25,Resource);38&amp;ref(Nation/C_Command.jpg,nolink,25x25,Commander Point);1|&amp;ref(Nation/R_Fort.jpg,nolink,25x25,Land Fortress);||&amp;ref(Nation/Squad.jpg,nolink,25x25,Squad);3&amp;ref(Nation/LivingLead.jpg,nolink,25x25,Leadership);80|10&amp;ref(Nation/Wasteland-Survival.jpg,nolink,25x25,Wasteland Survival);|
|~|&gt;|&gt;|&gt;|&gt;|&gt;|BGCOLOR(#F5F5F5):標準的な指揮官。若干大型で身体能力も高め|
</v>
      </c>
    </row>
    <row r="891" spans="1:36" x14ac:dyDescent="0.15">
      <c r="A891" t="str">
        <f t="shared" si="28"/>
        <v>-</v>
      </c>
      <c r="B891" t="s">
        <v>2969</v>
      </c>
      <c r="C891" t="s">
        <v>10464</v>
      </c>
      <c r="D891" t="s">
        <v>3135</v>
      </c>
      <c r="E891" t="s">
        <v>10468</v>
      </c>
      <c r="F891">
        <v>45</v>
      </c>
      <c r="G891">
        <v>41</v>
      </c>
      <c r="H891">
        <v>1</v>
      </c>
      <c r="I891" t="s">
        <v>4342</v>
      </c>
      <c r="L891" t="s">
        <v>3135</v>
      </c>
      <c r="N891" t="s">
        <v>5703</v>
      </c>
      <c r="O891" s="24">
        <v>1</v>
      </c>
      <c r="P891" s="21">
        <v>10</v>
      </c>
      <c r="Q891" s="21">
        <v>10</v>
      </c>
      <c r="R891" s="30">
        <v>0</v>
      </c>
      <c r="U891" s="30">
        <v>3</v>
      </c>
      <c r="Z891" s="34">
        <v>10</v>
      </c>
      <c r="AE891" s="21" t="s">
        <v>10466</v>
      </c>
      <c r="AJ891" s="26" t="str">
        <f t="shared" si="29"/>
        <v xml:space="preserve">|BGCOLOR(#F5F5F5):Beast Trainer|指揮官|&amp;ref(Nation/C_Gold.jpg,nolink,25x25,Gold);45&amp;ref(Nation/C_Resource.jpg,nolink,25x25,Resource);41&amp;ref(Nation/C_Command.jpg,nolink,25x25,Commander Point);1|&amp;ref(Nation/R_Fort.jpg,nolink,25x25,Land Fortress);||&amp;ref(Nation/Squad.jpg,nolink,25x25,Squad);1&amp;ref(Nation/LivingLead.jpg,nolink,25x25,Leadership);10&amp;ref(Nation/MagicLead.jpg,nolink,25x25,Magic Leadership);10&amp;ref(Item/Beastmaster.jpg,nolink,25x25,Beastmaster (+3));|10&amp;ref(Nation/Wasteland-Survival.jpg,nolink,25x25,Wasteland Survival);|
|~|&gt;|&gt;|&gt;|&gt;|&gt;|BGCOLOR(#F5F5F5):動物担当の指揮官。魔法生物も少数連れられる|
</v>
      </c>
    </row>
    <row r="892" spans="1:36" x14ac:dyDescent="0.15">
      <c r="A892" t="str">
        <f t="shared" si="28"/>
        <v>-</v>
      </c>
      <c r="B892" t="s">
        <v>2969</v>
      </c>
      <c r="C892" t="s">
        <v>10464</v>
      </c>
      <c r="D892" t="s">
        <v>3135</v>
      </c>
      <c r="E892" t="s">
        <v>10469</v>
      </c>
      <c r="F892">
        <v>185</v>
      </c>
      <c r="G892">
        <v>1</v>
      </c>
      <c r="H892">
        <v>2</v>
      </c>
      <c r="I892" t="s">
        <v>4342</v>
      </c>
      <c r="J892" t="s">
        <v>9926</v>
      </c>
      <c r="K892" t="s">
        <v>9926</v>
      </c>
      <c r="L892" t="s">
        <v>3151</v>
      </c>
      <c r="M892" t="s">
        <v>9926</v>
      </c>
      <c r="N892" t="s">
        <v>4875</v>
      </c>
      <c r="O892" s="24">
        <v>2</v>
      </c>
      <c r="P892" s="21">
        <v>50</v>
      </c>
      <c r="Q892" s="21">
        <v>10</v>
      </c>
      <c r="R892" s="30">
        <v>10</v>
      </c>
      <c r="Z892" s="34" t="s">
        <v>10477</v>
      </c>
      <c r="AE892" s="21" t="s">
        <v>10466</v>
      </c>
      <c r="AJ892" s="26" t="str">
        <f t="shared" si="29"/>
        <v xml:space="preserve">|BGCOLOR(#F5F5F5):Anathemant Salamander|聖職者&amp;ref(Nation/Sacred.jpg,nolink,25x25,Sacred);|&amp;ref(Nation/C_Gold.jpg,nolink,25x25,Gold);185&amp;ref(Nation/C_Resource.jpg,nolink,25x25,Resource);1&amp;ref(Nation/C_Command.jpg,nolink,25x25,Commander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Needed);|&amp;ref(Nation/Squad.jpg,nolink,25x25,Squad);2&amp;ref(Nation/LivingLead.jpg,nolink,25x25,Leadership);50&amp;ref(Nation/MagicLead.jpg,nolink,25x25,Magic Leadership);10&amp;ref(Nation/UndeadLead.jpg,nolink,25x25,Undead Leadership);10|12&amp;ref(Nation/Wasteland-Survival.jpg,nolink,25x25,Wasteland Survival);|
|~|&gt;|&gt;|&gt;|&gt;|&gt;|BGCOLOR(#F5F5F5):レベル2の聖職者。火の魔法技能も持つ|
</v>
      </c>
    </row>
    <row r="893" spans="1:36" x14ac:dyDescent="0.15">
      <c r="A893" t="str">
        <f t="shared" ref="A893:A956" si="30">IF(D893&lt;&gt;D892,B893&amp;" "&amp;C893&amp;" "&amp;D893&amp;" S",IF(D893&lt;&gt;D894,B893&amp;" "&amp;C893&amp;" "&amp;D893&amp;" E","-"))</f>
        <v>-</v>
      </c>
      <c r="B893" t="s">
        <v>2969</v>
      </c>
      <c r="C893" t="s">
        <v>10464</v>
      </c>
      <c r="D893" t="s">
        <v>3135</v>
      </c>
      <c r="E893" t="s">
        <v>10470</v>
      </c>
      <c r="F893">
        <v>285</v>
      </c>
      <c r="G893">
        <v>2</v>
      </c>
      <c r="H893">
        <v>4</v>
      </c>
      <c r="I893" t="s">
        <v>4342</v>
      </c>
      <c r="J893" t="s">
        <v>9926</v>
      </c>
      <c r="K893" t="s">
        <v>9926</v>
      </c>
      <c r="L893" t="s">
        <v>3151</v>
      </c>
      <c r="M893" t="s">
        <v>9926</v>
      </c>
      <c r="N893" t="s">
        <v>10478</v>
      </c>
      <c r="O893" s="24">
        <v>2</v>
      </c>
      <c r="P893" s="21">
        <v>55</v>
      </c>
      <c r="Q893" s="21">
        <v>20</v>
      </c>
      <c r="R893" s="30">
        <v>10</v>
      </c>
      <c r="Z893" s="34">
        <v>10</v>
      </c>
      <c r="AE893" s="21" t="s">
        <v>10466</v>
      </c>
      <c r="AJ893" s="26" t="str">
        <f t="shared" si="29"/>
        <v xml:space="preserve">|BGCOLOR(#F5F5F5):Anathemant Dragon|聖職者&amp;ref(Nation/Sacred.jpg,nolink,25x25,Sacred);|&amp;ref(Nation/C_Gold.jpg,nolink,25x25,Gold);285&amp;ref(Nation/C_Resource.jpg,nolink,25x25,Resource);2&amp;ref(Nation/C_Command.jpg,nolink,25x25,Commander Point);4|&amp;ref(Nation/R_Fort.jpg,nolink,25x25,Land Fortress);|&amp;ref(Spell/P_Research.jpg,nolink,25x25,Lab Needed);&amp;ref(Spell/P_Holy.jpg,nolink,25x25,Temple Needed);|&amp;ref(Nation/Squad.jpg,nolink,25x25,Squad);2&amp;ref(Nation/LivingLead.jpg,nolink,25x25,Leadership);55&amp;ref(Nation/MagicLead.jpg,nolink,25x25,Magic Leadership);20&amp;ref(Nation/UndeadLead.jpg,nolink,25x25,Undead Leadership);10|10&amp;ref(Nation/Wasteland-Survival.jpg,nolink,25x25,Wasteland Survival);|
|~|&gt;|&gt;|&gt;|&gt;|&gt;|BGCOLOR(#F5F5F5):レベル3の聖職者。火、地の魔法技能も持つ|
</v>
      </c>
    </row>
    <row r="894" spans="1:36" x14ac:dyDescent="0.15">
      <c r="A894" t="str">
        <f t="shared" si="30"/>
        <v>-</v>
      </c>
      <c r="B894" t="s">
        <v>2969</v>
      </c>
      <c r="C894" t="s">
        <v>10464</v>
      </c>
      <c r="D894" t="s">
        <v>3135</v>
      </c>
      <c r="E894" t="s">
        <v>10471</v>
      </c>
      <c r="F894">
        <v>135</v>
      </c>
      <c r="G894">
        <v>1</v>
      </c>
      <c r="H894">
        <v>2</v>
      </c>
      <c r="I894" t="s">
        <v>4343</v>
      </c>
      <c r="J894" t="s">
        <v>9926</v>
      </c>
      <c r="L894" t="s">
        <v>3154</v>
      </c>
      <c r="N894" t="s">
        <v>10479</v>
      </c>
      <c r="O894" s="24">
        <v>1</v>
      </c>
      <c r="P894" s="21">
        <v>10</v>
      </c>
      <c r="Q894" s="21">
        <v>20</v>
      </c>
      <c r="R894" s="30">
        <v>10</v>
      </c>
      <c r="Z894" s="34" t="s">
        <v>10477</v>
      </c>
      <c r="AE894" s="21" t="s">
        <v>10466</v>
      </c>
      <c r="AJ894" s="26" t="str">
        <f t="shared" si="29"/>
        <v xml:space="preserve">|BGCOLOR(#F5F5F5):Warlock Apprentice|魔術師|&amp;ref(Nation/C_Gold.jpg,nolink,25x25,Gold);135&amp;ref(Nation/C_Resource.jpg,nolink,25x25,Resource);1&amp;ref(Nation/C_Command.jpg,nolink,25x25,Commander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Leadership);20&amp;ref(Nation/UndeadLead.jpg,nolink,25x25,Undead Leadership);10|12&amp;ref(Nation/Wasteland-Survival.jpg,nolink,25x25,Wasteland Survival);|
|~|&gt;|&gt;|&gt;|&gt;|&gt;|BGCOLOR(#F5F5F5):血と星の魔法技能を持つ。最安の魔術師ながら高齢|
</v>
      </c>
    </row>
    <row r="895" spans="1:36" x14ac:dyDescent="0.15">
      <c r="A895" t="str">
        <f t="shared" si="30"/>
        <v>-</v>
      </c>
      <c r="B895" t="s">
        <v>2969</v>
      </c>
      <c r="C895" t="s">
        <v>10464</v>
      </c>
      <c r="D895" t="s">
        <v>3135</v>
      </c>
      <c r="E895" t="s">
        <v>10472</v>
      </c>
      <c r="F895">
        <v>285</v>
      </c>
      <c r="G895">
        <v>1</v>
      </c>
      <c r="H895">
        <v>2</v>
      </c>
      <c r="I895" t="s">
        <v>4343</v>
      </c>
      <c r="J895" t="s">
        <v>9926</v>
      </c>
      <c r="L895" t="s">
        <v>3154</v>
      </c>
      <c r="N895" t="s">
        <v>5711</v>
      </c>
      <c r="O895" s="24">
        <v>1</v>
      </c>
      <c r="P895" s="21" t="s">
        <v>10473</v>
      </c>
      <c r="Q895" s="21" t="s">
        <v>10480</v>
      </c>
      <c r="R895" s="30" t="s">
        <v>10481</v>
      </c>
      <c r="Z895" s="34" t="s">
        <v>10482</v>
      </c>
      <c r="AE895" s="21" t="s">
        <v>10466</v>
      </c>
      <c r="AJ895" s="26" t="str">
        <f t="shared" si="29"/>
        <v xml:space="preserve">|BGCOLOR(#F5F5F5):Warlock|魔術師|&amp;ref(Nation/C_Gold.jpg,nolink,25x25,Gold);285&amp;ref(Nation/C_Resource.jpg,nolink,25x25,Resource);1&amp;ref(Nation/C_Command.jpg,nolink,25x25,Commander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Leadership);35+&amp;ref(Nation/UndeadLead.jpg,nolink,25x25,Undead Leadership);25+|8&amp;ref(Nation/Wasteland-Survival.jpg,nolink,25x25,Wasteland Survival);|
|~|&gt;|&gt;|&gt;|&gt;|&gt;|BGCOLOR(#F5F5F5):血、星などの魔法技能を持つ。異種交配に長ける|
</v>
      </c>
    </row>
    <row r="896" spans="1:36" x14ac:dyDescent="0.15">
      <c r="A896" t="str">
        <f t="shared" si="30"/>
        <v>MA Abysia 指揮官 E</v>
      </c>
      <c r="B896" t="s">
        <v>2969</v>
      </c>
      <c r="C896" t="s">
        <v>10464</v>
      </c>
      <c r="D896" t="s">
        <v>3135</v>
      </c>
      <c r="E896" t="s">
        <v>10474</v>
      </c>
      <c r="F896">
        <v>265</v>
      </c>
      <c r="G896">
        <v>1</v>
      </c>
      <c r="H896">
        <v>4</v>
      </c>
      <c r="I896" t="s">
        <v>4343</v>
      </c>
      <c r="J896" t="s">
        <v>10483</v>
      </c>
      <c r="K896" t="s">
        <v>10483</v>
      </c>
      <c r="L896" t="s">
        <v>3151</v>
      </c>
      <c r="N896" t="s">
        <v>10484</v>
      </c>
      <c r="O896" s="24">
        <v>3</v>
      </c>
      <c r="P896" s="21">
        <v>90</v>
      </c>
      <c r="Q896" s="21">
        <v>50</v>
      </c>
      <c r="R896" s="30">
        <v>20</v>
      </c>
      <c r="Z896" s="34" t="s">
        <v>10485</v>
      </c>
      <c r="AB896" s="21" t="s">
        <v>7311</v>
      </c>
      <c r="AE896" s="21" t="s">
        <v>10466</v>
      </c>
      <c r="AJ896" s="26" t="str">
        <f t="shared" si="29"/>
        <v xml:space="preserve">|BGCOLOR(#F5F5F5):Demonbred|聖職者|&amp;ref(Nation/C_Gold.jpg,nolink,25x25,Gold);265&amp;ref(Nation/C_Resource.jpg,nolink,25x25,Resource);1&amp;ref(Nation/C_Command.jpg,nolink,25x25,Commander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Needed);|&amp;ref(Nation/Squad.jpg,nolink,25x25,Squad);3&amp;ref(Nation/LivingLead.jpg,nolink,25x25,Leadership);90&amp;ref(Nation/MagicLead.jpg,nolink,25x25,Magic Leadership);50&amp;ref(Nation/UndeadLead.jpg,nolink,25x25,Undead Leadership);20|22&amp;ref(Nation/Flying.jpg,nolink,25x25,Flying);&amp;ref(Nation/Wasteland-Survival.jpg,nolink,25x25,Wasteland Survival);|
|~|&gt;|&gt;|&gt;|&gt;|&gt;|BGCOLOR(#F5F5F5):レベル2の聖職者。火と血の魔法も持ち奴隷集めが得意|
</v>
      </c>
    </row>
    <row r="897" spans="1:36" x14ac:dyDescent="0.15">
      <c r="A897" t="str">
        <f t="shared" si="30"/>
        <v>MA Abysia 兵士 S</v>
      </c>
      <c r="B897" t="s">
        <v>2969</v>
      </c>
      <c r="C897" t="s">
        <v>10464</v>
      </c>
      <c r="D897" t="s">
        <v>3169</v>
      </c>
      <c r="E897" t="s">
        <v>10486</v>
      </c>
      <c r="F897">
        <v>14</v>
      </c>
      <c r="G897">
        <v>10</v>
      </c>
      <c r="H897">
        <v>12</v>
      </c>
      <c r="I897" t="s">
        <v>10487</v>
      </c>
      <c r="L897" t="s">
        <v>10488</v>
      </c>
      <c r="N897" t="s">
        <v>10489</v>
      </c>
      <c r="P897" s="20">
        <v>1</v>
      </c>
      <c r="Z897" s="34" t="s">
        <v>10477</v>
      </c>
      <c r="AE897" s="20" t="s">
        <v>10490</v>
      </c>
      <c r="AJ897" s="26" t="str">
        <f t="shared" si="29"/>
        <v xml:space="preserve">|BGCOLOR(#F5F5F5):Humanbred|歩兵|&amp;ref(Nation/C_Gold.jpg,nolink,25x25,Gold);14&amp;ref(Nation/C_Resource.jpg,nolink,25x25,Resource);10&amp;ref(Nation/C_Recruitment.jpg,nolink,25x25,Recruitment Point);12|&amp;ref(Nation/R_Fort.jpg,nolink,25x25,Land Fortress);||&amp;ref(Nation/LivingLead.jpg,nolink,25x25,Living);|12&amp;ref(Nation/Wasteland-Survival.jpg,nolink,25x25,Wasteland Survival);|
|~|&gt;|&gt;|&gt;|&gt;|&gt;|BGCOLOR(#F5F5F5):槍と大盾を持つ軽歩兵。熱波を放たず耐性も控えめ|
</v>
      </c>
    </row>
    <row r="898" spans="1:36" x14ac:dyDescent="0.15">
      <c r="A898" t="str">
        <f t="shared" si="30"/>
        <v>-</v>
      </c>
      <c r="B898" t="s">
        <v>2969</v>
      </c>
      <c r="C898" t="s">
        <v>10464</v>
      </c>
      <c r="D898" t="s">
        <v>3169</v>
      </c>
      <c r="E898" t="s">
        <v>10486</v>
      </c>
      <c r="F898">
        <v>13</v>
      </c>
      <c r="G898">
        <v>10</v>
      </c>
      <c r="H898">
        <v>10</v>
      </c>
      <c r="I898" t="s">
        <v>10487</v>
      </c>
      <c r="L898" t="s">
        <v>10488</v>
      </c>
      <c r="N898" t="s">
        <v>10491</v>
      </c>
      <c r="P898" s="20">
        <v>1</v>
      </c>
      <c r="Z898" s="34" t="s">
        <v>10477</v>
      </c>
      <c r="AE898" s="20" t="s">
        <v>10490</v>
      </c>
      <c r="AJ898" s="26" t="str">
        <f t="shared" si="29"/>
        <v xml:space="preserve">|BGCOLOR(#F5F5F5):Humanbred|歩兵|&amp;ref(Nation/C_Gold.jpg,nolink,25x25,Gold);13&amp;ref(Nation/C_Resource.jpg,nolink,25x25,Resource);10&amp;ref(Nation/C_Recruitment.jpg,nolink,25x25,Recruitment Point);10|&amp;ref(Nation/R_Fort.jpg,nolink,25x25,Land Fortress);||&amp;ref(Nation/LivingLead.jpg,nolink,25x25,Living);|12&amp;ref(Nation/Wasteland-Survival.jpg,nolink,25x25,Wasteland Survival);|
|~|&gt;|&gt;|&gt;|&gt;|&gt;|BGCOLOR(#F5F5F5):斧と大盾を持つ軽歩兵。迎撃に弱いためか少し安価|
</v>
      </c>
    </row>
    <row r="899" spans="1:36" x14ac:dyDescent="0.15">
      <c r="A899" t="str">
        <f t="shared" si="30"/>
        <v>-</v>
      </c>
      <c r="B899" t="s">
        <v>2969</v>
      </c>
      <c r="C899" t="s">
        <v>10464</v>
      </c>
      <c r="D899" t="s">
        <v>3169</v>
      </c>
      <c r="E899" t="s">
        <v>10475</v>
      </c>
      <c r="F899">
        <v>20</v>
      </c>
      <c r="G899">
        <v>26</v>
      </c>
      <c r="H899">
        <v>8</v>
      </c>
      <c r="I899" t="s">
        <v>4342</v>
      </c>
      <c r="L899" t="s">
        <v>3174</v>
      </c>
      <c r="N899" t="s">
        <v>5721</v>
      </c>
      <c r="P899" s="21">
        <v>1</v>
      </c>
      <c r="Z899" s="34">
        <v>8</v>
      </c>
      <c r="AE899" s="21" t="s">
        <v>10466</v>
      </c>
      <c r="AJ899" s="26" t="str">
        <f t="shared" si="29"/>
        <v xml:space="preserve">|BGCOLOR(#F5F5F5):Abysian Infantry|歩兵|&amp;ref(Nation/C_Gold.jpg,nolink,25x25,Gold);20&amp;ref(Nation/C_Resource.jpg,nolink,25x25,Resource);26&amp;ref(Nation/C_Recruitment.jpg,nolink,25x25,Recruitment Point);8|&amp;ref(Nation/R_Fort.jpg,nolink,25x25,Land Fortress);||&amp;ref(Nation/LivingLead.jpg,nolink,25x25,Living);|8&amp;ref(Nation/Wasteland-Survival.jpg,nolink,25x25,Wasteland Survival);|
|~|&gt;|&gt;|&gt;|&gt;|&gt;|BGCOLOR(#F5F5F5):戦斧を持つ重歩兵。一撃の威力に優れる|
</v>
      </c>
    </row>
    <row r="900" spans="1:36" x14ac:dyDescent="0.15">
      <c r="A900" t="str">
        <f t="shared" si="30"/>
        <v>-</v>
      </c>
      <c r="B900" t="s">
        <v>2969</v>
      </c>
      <c r="C900" t="s">
        <v>10464</v>
      </c>
      <c r="D900" t="s">
        <v>3169</v>
      </c>
      <c r="E900" t="s">
        <v>10475</v>
      </c>
      <c r="F900">
        <v>20</v>
      </c>
      <c r="G900">
        <v>26</v>
      </c>
      <c r="H900">
        <v>8</v>
      </c>
      <c r="I900" t="s">
        <v>4342</v>
      </c>
      <c r="L900" t="s">
        <v>3174</v>
      </c>
      <c r="N900" t="s">
        <v>5722</v>
      </c>
      <c r="P900" s="21">
        <v>1</v>
      </c>
      <c r="Z900" s="34">
        <v>8</v>
      </c>
      <c r="AE900" s="21" t="s">
        <v>10466</v>
      </c>
      <c r="AJ900" s="26" t="str">
        <f t="shared" si="29"/>
        <v xml:space="preserve">|BGCOLOR(#F5F5F5):Abysian Infantry|歩兵|&amp;ref(Nation/C_Gold.jpg,nolink,25x25,Gold);20&amp;ref(Nation/C_Resource.jpg,nolink,25x25,Resource);26&amp;ref(Nation/C_Recruitment.jpg,nolink,25x25,Recruitment Point);8|&amp;ref(Nation/R_Fort.jpg,nolink,25x25,Land Fortress);||&amp;ref(Nation/LivingLead.jpg,nolink,25x25,Living);|8&amp;ref(Nation/Wasteland-Survival.jpg,nolink,25x25,Wasteland Survival);|
|~|&gt;|&gt;|&gt;|&gt;|&gt;|BGCOLOR(#F5F5F5):連接棍を持つ重歩兵。盾を迂回しやすい二連撃|
</v>
      </c>
    </row>
    <row r="901" spans="1:36" x14ac:dyDescent="0.15">
      <c r="A901" t="str">
        <f t="shared" si="30"/>
        <v>-</v>
      </c>
      <c r="B901" t="s">
        <v>2969</v>
      </c>
      <c r="C901" t="s">
        <v>10464</v>
      </c>
      <c r="D901" t="s">
        <v>3169</v>
      </c>
      <c r="E901" t="s">
        <v>10475</v>
      </c>
      <c r="F901">
        <v>20</v>
      </c>
      <c r="G901">
        <v>27</v>
      </c>
      <c r="H901">
        <v>8</v>
      </c>
      <c r="I901" t="s">
        <v>4342</v>
      </c>
      <c r="L901" t="s">
        <v>3174</v>
      </c>
      <c r="N901" t="s">
        <v>5723</v>
      </c>
      <c r="P901" s="21">
        <v>1</v>
      </c>
      <c r="Z901" s="34">
        <v>8</v>
      </c>
      <c r="AE901" s="21" t="s">
        <v>10466</v>
      </c>
      <c r="AJ901" s="26" t="str">
        <f t="shared" si="29"/>
        <v xml:space="preserve">|BGCOLOR(#F5F5F5):Abysian Infantry|歩兵|&amp;ref(Nation/C_Gold.jpg,nolink,25x25,Gold);20&amp;ref(Nation/C_Resource.jpg,nolink,25x25,Resource);27&amp;ref(Nation/C_Recruitment.jpg,nolink,25x25,Recruitment Point);8|&amp;ref(Nation/R_Fort.jpg,nolink,25x25,Land Fortress);||&amp;ref(Nation/LivingLead.jpg,nolink,25x25,Living);|8&amp;ref(Nation/Wasteland-Survival.jpg,nolink,25x25,Wasteland Survival);|
|~|&gt;|&gt;|&gt;|&gt;|&gt;|BGCOLOR(#F5F5F5):斧と大盾を持つ重歩兵。攻撃力と防御力を両立する|
</v>
      </c>
    </row>
    <row r="902" spans="1:36" x14ac:dyDescent="0.15">
      <c r="A902" t="str">
        <f t="shared" si="30"/>
        <v>-</v>
      </c>
      <c r="B902" t="s">
        <v>2969</v>
      </c>
      <c r="C902" t="s">
        <v>10464</v>
      </c>
      <c r="D902" t="s">
        <v>3169</v>
      </c>
      <c r="E902" t="s">
        <v>10475</v>
      </c>
      <c r="F902">
        <v>20</v>
      </c>
      <c r="G902">
        <v>28</v>
      </c>
      <c r="H902">
        <v>8</v>
      </c>
      <c r="I902" t="s">
        <v>4342</v>
      </c>
      <c r="L902" t="s">
        <v>3174</v>
      </c>
      <c r="N902" t="s">
        <v>5724</v>
      </c>
      <c r="P902" s="21">
        <v>1</v>
      </c>
      <c r="Z902" s="34">
        <v>8</v>
      </c>
      <c r="AE902" s="21" t="s">
        <v>10466</v>
      </c>
      <c r="AJ902" s="26" t="str">
        <f t="shared" ref="AJ902:AJ965" si="31">CONCATENATE("|BGCOLOR(#F5F5F5):",E902,"|",L902,IF(M902&lt;&gt;"","&amp;ref(Nation/Sacred.jpg,nolink,25x25,Sacred);",""),"|&amp;ref(Nation/C_Gold.jpg,nolink,25x25,Gold);",F902,"&amp;ref(Nation/C_Resource.jpg,nolink,25x25,Resource);",G902,IF(D902="兵士","&amp;ref(Nation/C_Recruitment.jpg,nolink,25x25,Recruitment Point);","&amp;ref(Nation/C_Command.jpg,nolink,25x25,Commander Point);"),H902,"|",SUBSTITUTE(SUBSTITUTE(SUBSTITUTE(SUBSTITUTE(SUBSTITUTE(SUBSTITUTE(SUBSTITUTE(SUBSTITUTE(SUBSTITUTE(SUBSTITUTE(SUBSTITUTE(SUBSTITUTE(SUBSTITUTE(SUBSTITUTE(SUBSTITUTE(SUBSTITUTE(SUBSTITUTE(SUBSTITUTE(SUBSTITUTE(SUBSTITUTE(SUBSTITUTE(SUBSTITUTE(I902,"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(Free));"),"格","&amp;ref(Nation/Promotion.jpg,nolink,25x25,Promotion);"),"|",IF(J902&lt;&gt;"","&amp;ref(Spell/P_Research.jpg,nolink,25x25,Lab Needed);",""),IF(K902&lt;&gt;"","&amp;ref(Spell/P_Holy.jpg,nolink,25x25,Temple Needed);",""),IF(D902="指揮官",CONCATENATE("|",IF(O902&lt;&gt;0,"&amp;ref(Nation/Squad.jpg,nolink,25x25,Squad);"&amp;O902,""),IF(P902&lt;&gt;0,"&amp;ref(Nation/LivingLead.jpg,nolink,25x25,Leadership);"&amp;P902,""),IF(Q902&lt;&gt;0,"&amp;ref(Nation/MagicLead.jpg,nolink,25x25,Magic Leadership);"&amp;Q902,""),IF(R902&lt;&gt;0,"&amp;ref(Nation/UndeadLead.jpg,nolink,25x25,Undead Leadership);"&amp;R902,""),IF(S902&lt;&gt;"",IF(S902&gt;0,"&amp;ref(Item/Inspirational.jpg,nolink,25x25,Inspirational (+"&amp;S902&amp;"));","&amp;ref(Item/Uninspirational.jpg,nolink,25x25,Inspirational ("&amp;S902&amp;"));"),""),IF(T902&lt;&gt;"","&amp;ref(Item/Taskmaster.jpg,nolink,25x25,Taskmaster (+"&amp;T902&amp;"));",""),IF(U902&lt;&gt;"","&amp;ref(Item/Beastmaster.jpg,nolink,25x25,Beastmaster (+"&amp;U902&amp;"));","")),CONCATENATE("|",IF(P902&lt;&gt;0,"&amp;ref(Nation/LivingLead.jpg,nolink,25x25,Living);",""),IF(Q902&lt;&gt;0,"&amp;ref(Nation/MagicLead.jpg,nolink,25x25,Magic Being);",""),IF(R902&lt;&gt;0,"&amp;ref(Nation/UndeadLead.jpg,nolink,25x25,Undead/Demon);",""),IF(V902&lt;&gt;"","&amp;ref(Nation/Slave.jpg,nolink,25x25,Slave);",""),IF(W902&lt;&gt;"","&amp;ref(Nation/Animal.jpg,nolink,25x25,Animal);",""),IF(X902&lt;&gt;"","&amp;ref(Nation/Undisciplined.jpg,nolink,25x25,Undisciplined);",""),IF(Y902&lt;&gt;"","&amp;ref(Nation/Enlarged.jpg,nolink,25x25,Size "&amp;Y902&amp;" or larger commander are needed);",""))),"|",Z902,IF(AA902&lt;&gt;"","&amp;ref(Nation/Stealthy.jpg,nolink,25x25,Stealthy ("&amp;AA902&amp;"));",""),IF(COUNTIF(AB902,"*f*"),"&amp;ref(Nation/Flying.jpg,nolink,25x25,Flying);",""),IF(COUNTIF(AB902,"*l*"),"&amp;ref(Nation/Floating.jpg,nolink,25x25,Floating);",""),IF(AC902="s","&amp;ref(Nation/Storm-Immunity.jpg,nolink,25x25,Storm Immunity);",""),IF(AD902="p","&amp;ref(Nation/Poor-Amphibian.jpg,nolink,25x25,Poor Amphibian);",""),IF(AD902="f","&amp;ref(Nation/Amphibian.jpg,nolink,25x25,Amphibian);",""),IF(AD902="a","&amp;ref(Nation/Aquatic.jpg,nolink,25x25,Aquatic);",""),IF(COUNTIF(AE902,"*f*"),"&amp;ref(Nation/Forest-Survival.jpg,nolink,25x25,Forest Survival);",""),IF(COUNTIF(AE902,"*m*"),"&amp;ref(Nation/Mountain-Survival.jpg,nolink,25x25,Mountain Survival);",""),IF(COUNTIF(AE902,"*s*"),"&amp;ref(Nation/Swamp-Survival.jpg,nolink,25x25,Swamp Survival);",""),IF(COUNTIF(AE902,"*w*"),"&amp;ref(Nation/Wasteland-Survival.jpg,nolink,25x25,Wasteland Survival);",""),IF(AF902="s","&amp;ref(Nation/Snow-Move.jpg,nolink,25x25,Snow Move);",""),IF(AG902="s","&amp;ref(Nation/Swimming.jpg,nolink,25x25,Swimming);",""),IF(AH902&lt;&gt;"","&amp;ref(Nation/Sailing.jpg,nolink,25x25,Sailing (size points "&amp;MID(AH902,2,3)&amp;", max size "&amp;LEFT(AH902,1)&amp;"));",""),IF(AI902&lt;&gt;"","&amp;ref(Nation/Gift-of-Water-Breathing.jpg,nolink,25x25,Gift of Water Breathing ("&amp;AI902&amp;" size points));",""),"|",CHAR(10),IF(D902="指揮官","|~|&gt;|&gt;|&gt;|&gt;|&gt;|BGCOLOR(#F5F5F5):","|~|&gt;|&gt;|&gt;|&gt;|&gt;|BGCOLOR(#F5F5F5):"),N902,"|",CHAR(10))</f>
        <v xml:space="preserve">|BGCOLOR(#F5F5F5):Abysian Infantry|歩兵|&amp;ref(Nation/C_Gold.jpg,nolink,25x25,Gold);20&amp;ref(Nation/C_Resource.jpg,nolink,25x25,Resource);28&amp;ref(Nation/C_Recruitment.jpg,nolink,25x25,Recruitment Point);8|&amp;ref(Nation/R_Fort.jpg,nolink,25x25,Land Fortress);||&amp;ref(Nation/LivingLead.jpg,nolink,25x25,Living);|8&amp;ref(Nation/Wasteland-Survival.jpg,nolink,25x25,Wasteland Survival);|
|~|&gt;|&gt;|&gt;|&gt;|&gt;|BGCOLOR(#F5F5F5):朝星棒と大盾を持つ重歩兵。盾持ちにも直撃を浴びせやすい|
</v>
      </c>
    </row>
    <row r="903" spans="1:36" x14ac:dyDescent="0.15">
      <c r="A903" t="str">
        <f t="shared" si="30"/>
        <v>-</v>
      </c>
      <c r="B903" t="s">
        <v>2969</v>
      </c>
      <c r="C903" t="s">
        <v>10464</v>
      </c>
      <c r="D903" t="s">
        <v>3169</v>
      </c>
      <c r="E903" t="s">
        <v>10476</v>
      </c>
      <c r="F903">
        <v>50</v>
      </c>
      <c r="G903">
        <v>1</v>
      </c>
      <c r="H903">
        <v>15</v>
      </c>
      <c r="I903" t="s">
        <v>4342</v>
      </c>
      <c r="L903" t="s">
        <v>5179</v>
      </c>
      <c r="N903" t="s">
        <v>5727</v>
      </c>
      <c r="P903" s="21">
        <v>1</v>
      </c>
      <c r="W903">
        <v>1</v>
      </c>
      <c r="Z903" s="34">
        <v>14</v>
      </c>
      <c r="AE903" s="21" t="s">
        <v>10466</v>
      </c>
      <c r="AJ903" s="26" t="str">
        <f t="shared" si="31"/>
        <v xml:space="preserve">|BGCOLOR(#F5F5F5):Salamander|魔獣|&amp;ref(Nation/C_Gold.jpg,nolink,25x25,Gold);50&amp;ref(Nation/C_Resource.jpg,nolink,25x25,Resource);1&amp;ref(Nation/C_Recruitment.jpg,nolink,25x25,Recruitment Point);15|&amp;ref(Nation/R_Fort.jpg,nolink,25x25,Land Fortress);||&amp;ref(Nation/LivingLead.jpg,nolink,25x25,Living);&amp;ref(Nation/Animal.jpg,nolink,25x25,Animal);|14&amp;ref(Nation/Wasteland-Survival.jpg,nolink,25x25,Wasteland Survival);|
|~|&gt;|&gt;|&gt;|&gt;|&gt;|BGCOLOR(#F5F5F5):炎で小範囲を焼き尽くす蜥蜴。息切れが早く脆さが目立つ|
</v>
      </c>
    </row>
    <row r="904" spans="1:36" x14ac:dyDescent="0.15">
      <c r="A904" t="str">
        <f t="shared" si="30"/>
        <v>MA Abysia 兵士 E</v>
      </c>
      <c r="B904" t="s">
        <v>2969</v>
      </c>
      <c r="C904" t="s">
        <v>10464</v>
      </c>
      <c r="D904" t="s">
        <v>3169</v>
      </c>
      <c r="E904" t="s">
        <v>10492</v>
      </c>
      <c r="F904">
        <v>30</v>
      </c>
      <c r="G904">
        <v>28</v>
      </c>
      <c r="H904">
        <v>14</v>
      </c>
      <c r="I904" t="s">
        <v>10493</v>
      </c>
      <c r="K904" t="s">
        <v>10483</v>
      </c>
      <c r="L904" t="s">
        <v>10488</v>
      </c>
      <c r="M904" t="s">
        <v>10495</v>
      </c>
      <c r="N904" t="s">
        <v>10494</v>
      </c>
      <c r="P904" s="20">
        <v>1</v>
      </c>
      <c r="Z904" s="34" t="s">
        <v>10482</v>
      </c>
      <c r="AE904" s="20" t="s">
        <v>10490</v>
      </c>
      <c r="AJ904" s="26" t="str">
        <f t="shared" si="31"/>
        <v xml:space="preserve">|BGCOLOR(#F5F5F5):Lava Warrior|歩兵&amp;ref(Nation/Sacred.jpg,nolink,25x25,Sacred);|&amp;ref(Nation/C_Gold.jpg,nolink,25x25,Gold);30&amp;ref(Nation/C_Resource.jpg,nolink,25x25,Resource);28&amp;ref(Nation/C_Recruitment.jpg,nolink,25x25,Recruitment Point);14|&amp;ref(Nation/R_Capital.jpg,nolink,25x25,National Capital);|&amp;ref(Spell/P_Holy.jpg,nolink,25x25,Temple Needed);|&amp;ref(Nation/LivingLead.jpg,nolink,25x25,Living);|8&amp;ref(Nation/Wasteland-Survival.jpg,nolink,25x25,Wasteland Survival);|
|~|&gt;|&gt;|&gt;|&gt;|&gt;|BGCOLOR(#F5F5F5):朝星棒二つを持つ重装狂戦士。密な隊列は組めないが高火力|
</v>
      </c>
    </row>
    <row r="905" spans="1:36" x14ac:dyDescent="0.15">
      <c r="A905" t="str">
        <f t="shared" si="30"/>
        <v>MA Caelum 指揮官 S</v>
      </c>
      <c r="B905" t="s">
        <v>2969</v>
      </c>
      <c r="C905" t="s">
        <v>10539</v>
      </c>
      <c r="D905" t="s">
        <v>3135</v>
      </c>
      <c r="E905" t="s">
        <v>10540</v>
      </c>
      <c r="F905">
        <v>25</v>
      </c>
      <c r="G905">
        <v>13</v>
      </c>
      <c r="H905">
        <v>1</v>
      </c>
      <c r="I905" t="s">
        <v>4342</v>
      </c>
      <c r="L905" t="s">
        <v>3138</v>
      </c>
      <c r="N905" t="s">
        <v>5818</v>
      </c>
      <c r="O905" s="24">
        <v>0</v>
      </c>
      <c r="P905" s="21">
        <v>0</v>
      </c>
      <c r="Q905" s="21">
        <v>0</v>
      </c>
      <c r="R905" s="30">
        <v>0</v>
      </c>
      <c r="Z905" s="34">
        <v>22</v>
      </c>
      <c r="AA905" s="21">
        <v>55</v>
      </c>
      <c r="AB905" s="21" t="s">
        <v>7311</v>
      </c>
      <c r="AC905" s="21" t="s">
        <v>9351</v>
      </c>
      <c r="AJ905" s="26" t="str">
        <f t="shared" si="31"/>
        <v xml:space="preserve">|BGCOLOR(#F5F5F5):Caelian Scout|斥候|&amp;ref(Nation/C_Gold.jpg,nolink,25x25,Gold);25&amp;ref(Nation/C_Resource.jpg,nolink,25x25,Resource);13&amp;ref(Nation/C_Command.jpg,nolink,25x25,Commander Point);1|&amp;ref(Nation/R_Fort.jpg,nolink,25x25,Land Fortress);|||22&amp;ref(Nation/Stealthy.jpg,nolink,25x25,Stealthy (55));&amp;ref(Nation/Flying.jpg,nolink,25x25,Flying);&amp;ref(Nation/Storm-Immunity.jpg,nolink,25x25,Storm Immunity);|
|~|&gt;|&gt;|&gt;|&gt;|&gt;|BGCOLOR(#F5F5F5):飛行する斥候。隠れるのも上手く非常に役立つ|
</v>
      </c>
    </row>
    <row r="906" spans="1:36" x14ac:dyDescent="0.15">
      <c r="A906" t="str">
        <f t="shared" si="30"/>
        <v>-</v>
      </c>
      <c r="B906" t="s">
        <v>2969</v>
      </c>
      <c r="C906" t="s">
        <v>10539</v>
      </c>
      <c r="D906" t="s">
        <v>3135</v>
      </c>
      <c r="E906" t="s">
        <v>10550</v>
      </c>
      <c r="F906">
        <v>70</v>
      </c>
      <c r="G906">
        <v>36</v>
      </c>
      <c r="H906">
        <v>1</v>
      </c>
      <c r="I906" t="s">
        <v>4342</v>
      </c>
      <c r="L906" t="s">
        <v>3135</v>
      </c>
      <c r="N906" t="s">
        <v>5821</v>
      </c>
      <c r="O906" s="24">
        <v>3</v>
      </c>
      <c r="P906" s="21">
        <v>80</v>
      </c>
      <c r="Q906" s="21">
        <v>0</v>
      </c>
      <c r="R906" s="30">
        <v>0</v>
      </c>
      <c r="Z906" s="34" t="s">
        <v>10551</v>
      </c>
      <c r="AB906" s="21" t="s">
        <v>7311</v>
      </c>
      <c r="AC906" s="21" t="s">
        <v>9351</v>
      </c>
      <c r="AJ906" s="26" t="str">
        <f t="shared" si="31"/>
        <v xml:space="preserve">|BGCOLOR(#F5F5F5):Storm General|指揮官|&amp;ref(Nation/C_Gold.jpg,nolink,25x25,Gold);70&amp;ref(Nation/C_Resource.jpg,nolink,25x25,Resource);36&amp;ref(Nation/C_Command.jpg,nolink,25x25,Commander Point);1|&amp;ref(Nation/R_Fort.jpg,nolink,25x25,Land Fortress);||&amp;ref(Nation/Squad.jpg,nolink,25x25,Squad);3&amp;ref(Nation/LivingLead.jpg,nolink,25x25,Leadership);80|22&amp;ref(Nation/Flying.jpg,nolink,25x25,Flying);&amp;ref(Nation/Storm-Immunity.jpg,nolink,25x25,Storm Immunity);|
|~|&gt;|&gt;|&gt;|&gt;|&gt;|BGCOLOR(#F5F5F5):標準的な指揮官。Spire Hornのため嵐に強い|
</v>
      </c>
    </row>
    <row r="907" spans="1:36" x14ac:dyDescent="0.15">
      <c r="A907" t="str">
        <f t="shared" si="30"/>
        <v>-</v>
      </c>
      <c r="B907" t="s">
        <v>2969</v>
      </c>
      <c r="C907" t="s">
        <v>10539</v>
      </c>
      <c r="D907" t="s">
        <v>3135</v>
      </c>
      <c r="E907" t="s">
        <v>10552</v>
      </c>
      <c r="F907">
        <v>50</v>
      </c>
      <c r="G907">
        <v>38</v>
      </c>
      <c r="H907">
        <v>1</v>
      </c>
      <c r="I907" t="s">
        <v>10553</v>
      </c>
      <c r="L907" t="s">
        <v>10554</v>
      </c>
      <c r="N907" t="s">
        <v>10555</v>
      </c>
      <c r="O907" s="24">
        <v>2</v>
      </c>
      <c r="P907" s="20">
        <v>60</v>
      </c>
      <c r="Q907" s="21">
        <v>0</v>
      </c>
      <c r="R907" s="30">
        <v>0</v>
      </c>
      <c r="Z907" s="34" t="s">
        <v>10556</v>
      </c>
      <c r="AB907" s="21" t="s">
        <v>10557</v>
      </c>
      <c r="AJ907" s="26" t="str">
        <f t="shared" si="31"/>
        <v xml:space="preserve">|BGCOLOR(#F5F5F5):Airya Noble|指揮官|&amp;ref(Nation/C_Gold.jpg,nolink,25x25,Gold);50&amp;ref(Nation/C_Resource.jpg,nolink,25x25,Resource);38&amp;ref(Nation/C_Command.jpg,nolink,25x25,Commander Point);1|&amp;ref(Nation/R_Fort.jpg,nolink,25x25,Land Fortress);||&amp;ref(Nation/Squad.jpg,nolink,25x25,Squad);2&amp;ref(Nation/LivingLead.jpg,nolink,25x25,Leadership);60|20&amp;ref(Nation/Flying.jpg,nolink,25x25,Flying);|
|~|&gt;|&gt;|&gt;|&gt;|&gt;|BGCOLOR(#F5F5F5):装備の質が良い指揮官。指揮能力は劣る|
</v>
      </c>
    </row>
    <row r="908" spans="1:36" x14ac:dyDescent="0.15">
      <c r="A908" t="str">
        <f t="shared" si="30"/>
        <v>-</v>
      </c>
      <c r="B908" t="s">
        <v>2969</v>
      </c>
      <c r="C908" t="s">
        <v>10539</v>
      </c>
      <c r="D908" t="s">
        <v>3135</v>
      </c>
      <c r="E908" t="s">
        <v>10541</v>
      </c>
      <c r="F908">
        <v>45</v>
      </c>
      <c r="G908">
        <v>1</v>
      </c>
      <c r="H908">
        <v>2</v>
      </c>
      <c r="I908" t="s">
        <v>4342</v>
      </c>
      <c r="J908" t="s">
        <v>9926</v>
      </c>
      <c r="L908" t="s">
        <v>3154</v>
      </c>
      <c r="N908" t="s">
        <v>5825</v>
      </c>
      <c r="O908" s="24">
        <v>1</v>
      </c>
      <c r="P908" s="21">
        <v>10</v>
      </c>
      <c r="Q908" s="21">
        <v>5</v>
      </c>
      <c r="R908" s="30">
        <v>0</v>
      </c>
      <c r="Z908" s="34">
        <v>22</v>
      </c>
      <c r="AB908" s="21" t="s">
        <v>7311</v>
      </c>
      <c r="AC908" s="21" t="s">
        <v>9351</v>
      </c>
      <c r="AJ908" s="26" t="str">
        <f t="shared" si="31"/>
        <v xml:space="preserve">|BGCOLOR(#F5F5F5):Spire Horn Seraph|魔術師|&amp;ref(Nation/C_Gold.jpg,nolink,25x25,Gold);45&amp;ref(Nation/C_Resource.jpg,nolink,25x25,Resource);1&amp;ref(Nation/C_Command.jpg,nolink,25x25,Commander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Leadership);5|22&amp;ref(Nation/Flying.jpg,nolink,25x25,Flying);&amp;ref(Nation/Storm-Immunity.jpg,nolink,25x25,Storm Immunity);|
|~|&gt;|&gt;|&gt;|&gt;|&gt;|BGCOLOR(#F5F5F5):風の魔法技能を持つ。嵐の力を借りれば侮り難い戦力にも|
</v>
      </c>
    </row>
    <row r="909" spans="1:36" x14ac:dyDescent="0.15">
      <c r="A909" t="str">
        <f t="shared" si="30"/>
        <v>-</v>
      </c>
      <c r="B909" t="s">
        <v>2969</v>
      </c>
      <c r="C909" t="s">
        <v>10539</v>
      </c>
      <c r="D909" t="s">
        <v>3135</v>
      </c>
      <c r="E909" t="s">
        <v>10558</v>
      </c>
      <c r="F909">
        <v>45</v>
      </c>
      <c r="G909">
        <v>3</v>
      </c>
      <c r="H909">
        <v>2</v>
      </c>
      <c r="I909" t="s">
        <v>4342</v>
      </c>
      <c r="J909" t="s">
        <v>9926</v>
      </c>
      <c r="L909" t="s">
        <v>3154</v>
      </c>
      <c r="N909" t="s">
        <v>10559</v>
      </c>
      <c r="O909" s="24">
        <v>1</v>
      </c>
      <c r="P909" s="21">
        <v>10</v>
      </c>
      <c r="Q909" s="21">
        <v>5</v>
      </c>
      <c r="R909" s="30">
        <v>0</v>
      </c>
      <c r="Z909" s="34">
        <v>22</v>
      </c>
      <c r="AB909" s="21" t="s">
        <v>7311</v>
      </c>
      <c r="AJ909" s="26" t="str">
        <f t="shared" si="31"/>
        <v xml:space="preserve">|BGCOLOR(#F5F5F5):Ice Crafter|魔術師|&amp;ref(Nation/C_Gold.jpg,nolink,25x25,Gold);45&amp;ref(Nation/C_Resource.jpg,nolink,25x25,Resource);3&amp;ref(Nation/C_Command.jpg,nolink,25x25,Commander Point);2|&amp;ref(Nation/R_Fort.jpg,nolink,25x25,Land Fortress);|&amp;ref(Spell/P_Research.jpg,nolink,25x25,Lab Needed);|&amp;ref(Nation/Squad.jpg,nolink,25x25,Squad);1&amp;ref(Nation/LivingLead.jpg,nolink,25x25,Leadership);10&amp;ref(Nation/MagicLead.jpg,nolink,25x25,Magic Leadership);5|22&amp;ref(Nation/Flying.jpg,nolink,25x25,Flying);|
|~|&gt;|&gt;|&gt;|&gt;|&gt;|BGCOLOR(#F5F5F5):水の魔法技能を持つ鍛冶師。寒い州の要塞に資源を追加|
</v>
      </c>
    </row>
    <row r="910" spans="1:36" x14ac:dyDescent="0.15">
      <c r="A910" t="str">
        <f t="shared" si="30"/>
        <v>-</v>
      </c>
      <c r="B910" t="s">
        <v>2969</v>
      </c>
      <c r="C910" t="s">
        <v>10539</v>
      </c>
      <c r="D910" t="s">
        <v>3135</v>
      </c>
      <c r="E910" t="s">
        <v>10560</v>
      </c>
      <c r="F910">
        <v>125</v>
      </c>
      <c r="G910">
        <v>2</v>
      </c>
      <c r="H910">
        <v>2</v>
      </c>
      <c r="I910" t="s">
        <v>4342</v>
      </c>
      <c r="J910" t="s">
        <v>9926</v>
      </c>
      <c r="L910" t="s">
        <v>3154</v>
      </c>
      <c r="N910" t="s">
        <v>5831</v>
      </c>
      <c r="O910" s="24">
        <v>1</v>
      </c>
      <c r="P910" s="21">
        <v>10</v>
      </c>
      <c r="Q910" s="21">
        <v>15</v>
      </c>
      <c r="R910" s="30">
        <v>0</v>
      </c>
      <c r="Z910" s="34">
        <v>22</v>
      </c>
      <c r="AB910" s="21" t="s">
        <v>7311</v>
      </c>
      <c r="AJ910" s="26" t="str">
        <f t="shared" si="31"/>
        <v xml:space="preserve">|BGCOLOR(#F5F5F5):Caelian Seraph|魔術師|&amp;ref(Nation/C_Gold.jpg,nolink,25x25,Gold);125&amp;ref(Nation/C_Resource.jpg,nolink,25x25,Resource);2&amp;ref(Nation/C_Command.jpg,nolink,25x25,Commander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Leadership);15|22&amp;ref(Nation/Flying.jpg,nolink,25x25,Flying);|
|~|&gt;|&gt;|&gt;|&gt;|&gt;|BGCOLOR(#F5F5F5):風と水の魔法技能を持つ。安定した実力|
</v>
      </c>
    </row>
    <row r="911" spans="1:36" x14ac:dyDescent="0.15">
      <c r="A911" t="str">
        <f t="shared" si="30"/>
        <v>-</v>
      </c>
      <c r="B911" t="s">
        <v>2969</v>
      </c>
      <c r="C911" t="s">
        <v>10539</v>
      </c>
      <c r="D911" t="s">
        <v>3135</v>
      </c>
      <c r="E911" t="s">
        <v>10561</v>
      </c>
      <c r="F911">
        <v>70</v>
      </c>
      <c r="G911">
        <v>2</v>
      </c>
      <c r="H911">
        <v>1</v>
      </c>
      <c r="I911" t="s">
        <v>4342</v>
      </c>
      <c r="J911" t="s">
        <v>9926</v>
      </c>
      <c r="K911" t="s">
        <v>10562</v>
      </c>
      <c r="L911" t="s">
        <v>3151</v>
      </c>
      <c r="M911" t="s">
        <v>10563</v>
      </c>
      <c r="N911" t="s">
        <v>10564</v>
      </c>
      <c r="O911" s="24">
        <v>1</v>
      </c>
      <c r="P911" s="21" t="s">
        <v>10565</v>
      </c>
      <c r="Q911" s="21" t="s">
        <v>10566</v>
      </c>
      <c r="R911" s="30">
        <v>0</v>
      </c>
      <c r="Z911" s="34">
        <v>22</v>
      </c>
      <c r="AA911" s="21">
        <v>65</v>
      </c>
      <c r="AB911" s="21" t="s">
        <v>7311</v>
      </c>
      <c r="AJ911" s="26" t="str">
        <f t="shared" si="31"/>
        <v xml:space="preserve">|BGCOLOR(#F5F5F5):Seraphine|聖職者&amp;ref(Nation/Sacred.jpg,nolink,25x25,Sacred);|&amp;ref(Nation/C_Gold.jpg,nolink,25x25,Gold);70&amp;ref(Nation/C_Resource.jpg,nolink,25x25,Resource);2&amp;ref(Nation/C_Command.jpg,nolink,25x25,Commander Point);1|&amp;ref(Nation/R_Fort.jpg,nolink,25x25,Land Fortress);|&amp;ref(Spell/P_Research.jpg,nolink,25x25,Lab Needed);&amp;ref(Spell/P_Holy.jpg,nolink,25x25,Temple Needed);|&amp;ref(Nation/Squad.jpg,nolink,25x25,Squad);1&amp;ref(Nation/LivingLead.jpg,nolink,25x25,Leadership);40+&amp;ref(Nation/MagicLead.jpg,nolink,25x25,Magic Leadership);0+|22&amp;ref(Nation/Stealthy.jpg,nolink,25x25,Stealthy (65));&amp;ref(Nation/Flying.jpg,nolink,25x25,Flying);|
|~|&gt;|&gt;|&gt;|&gt;|&gt;|BGCOLOR(#F5F5F5):レベル1の聖職者。たまに火魔法を持つ|
</v>
      </c>
    </row>
    <row r="912" spans="1:36" x14ac:dyDescent="0.15">
      <c r="A912" t="str">
        <f t="shared" si="30"/>
        <v>MA Caelum 指揮官 E</v>
      </c>
      <c r="B912" t="s">
        <v>2969</v>
      </c>
      <c r="C912" t="s">
        <v>10539</v>
      </c>
      <c r="D912" t="s">
        <v>3135</v>
      </c>
      <c r="E912" t="s">
        <v>10567</v>
      </c>
      <c r="F912">
        <v>255</v>
      </c>
      <c r="G912">
        <v>3</v>
      </c>
      <c r="H912">
        <v>4</v>
      </c>
      <c r="I912" t="s">
        <v>4343</v>
      </c>
      <c r="J912" t="s">
        <v>9926</v>
      </c>
      <c r="L912" t="s">
        <v>3154</v>
      </c>
      <c r="N912" t="s">
        <v>10568</v>
      </c>
      <c r="O912" s="24">
        <v>2</v>
      </c>
      <c r="P912" s="21">
        <v>40</v>
      </c>
      <c r="Q912" s="21" t="s">
        <v>10569</v>
      </c>
      <c r="R912" s="30" t="s">
        <v>10566</v>
      </c>
      <c r="Z912" s="34" t="s">
        <v>10570</v>
      </c>
      <c r="AB912" s="21" t="s">
        <v>7311</v>
      </c>
      <c r="AJ912" s="26" t="str">
        <f t="shared" si="31"/>
        <v xml:space="preserve">|BGCOLOR(#F5F5F5):High Seraph|魔術師|&amp;ref(Nation/C_Gold.jpg,nolink,25x25,Gold);255&amp;ref(Nation/C_Resource.jpg,nolink,25x25,Resource);3&amp;ref(Nation/C_Command.jpg,nolink,25x25,Commander Point);4|&amp;ref(Nation/R_Capital.jpg,nolink,25x25,National Capital);|&amp;ref(Spell/P_Research.jpg,nolink,25x25,Lab Needed);|&amp;ref(Nation/Squad.jpg,nolink,25x25,Squad);2&amp;ref(Nation/LivingLead.jpg,nolink,25x25,Leadership);40&amp;ref(Nation/MagicLead.jpg,nolink,25x25,Magic Leadership);25+&amp;ref(Nation/UndeadLead.jpg,nolink,25x25,Undead Leadership);0+|16&amp;ref(Nation/Flying.jpg,nolink,25x25,Flying);|
|~|&gt;|&gt;|&gt;|&gt;|&gt;|BGCOLOR(#F5F5F5):風や水などの魔法技能を持つ。指揮も一応は可能|
</v>
      </c>
    </row>
    <row r="913" spans="1:36" x14ac:dyDescent="0.15">
      <c r="A913" t="str">
        <f t="shared" si="30"/>
        <v>MA Caelum 兵士 S</v>
      </c>
      <c r="B913" t="s">
        <v>2969</v>
      </c>
      <c r="C913" t="s">
        <v>10539</v>
      </c>
      <c r="D913" t="s">
        <v>3169</v>
      </c>
      <c r="E913" t="s">
        <v>10542</v>
      </c>
      <c r="F913">
        <v>8</v>
      </c>
      <c r="G913">
        <v>5</v>
      </c>
      <c r="H913">
        <v>5</v>
      </c>
      <c r="I913" t="s">
        <v>4342</v>
      </c>
      <c r="L913" t="s">
        <v>3183</v>
      </c>
      <c r="N913" t="s">
        <v>5846</v>
      </c>
      <c r="P913" s="21">
        <v>1</v>
      </c>
      <c r="Z913" s="34">
        <v>16</v>
      </c>
      <c r="AB913" s="21" t="s">
        <v>7311</v>
      </c>
      <c r="AJ913" s="26" t="str">
        <f t="shared" si="31"/>
        <v xml:space="preserve">|BGCOLOR(#F5F5F5):Spire Horn Militia|飛行兵|&amp;ref(Nation/C_Gold.jpg,nolink,25x25,Gold);8&amp;ref(Nation/C_Resource.jpg,nolink,25x25,Resource);5&amp;ref(Nation/C_Recruitment.jpg,nolink,25x25,Recruitment Point);5|&amp;ref(Nation/R_Fort.jpg,nolink,25x25,Land Fortress);||&amp;ref(Nation/LivingLead.jpg,nolink,25x25,Living);|16&amp;ref(Nation/Flying.jpg,nolink,25x25,Flying);|
|~|&gt;|&gt;|&gt;|&gt;|&gt;|BGCOLOR(#F5F5F5):氷の槍を持つ民兵。Spire Horn特有の嵐耐性は持たない|
</v>
      </c>
    </row>
    <row r="914" spans="1:36" x14ac:dyDescent="0.15">
      <c r="A914" t="str">
        <f t="shared" si="30"/>
        <v>-</v>
      </c>
      <c r="B914" t="s">
        <v>2969</v>
      </c>
      <c r="C914" t="s">
        <v>10539</v>
      </c>
      <c r="D914" t="s">
        <v>3169</v>
      </c>
      <c r="E914" t="s">
        <v>10543</v>
      </c>
      <c r="F914">
        <v>10</v>
      </c>
      <c r="G914">
        <v>7</v>
      </c>
      <c r="H914">
        <v>9</v>
      </c>
      <c r="I914" t="s">
        <v>4342</v>
      </c>
      <c r="L914" t="s">
        <v>3183</v>
      </c>
      <c r="N914" t="s">
        <v>5863</v>
      </c>
      <c r="P914" s="21">
        <v>1</v>
      </c>
      <c r="Z914" s="34">
        <v>20</v>
      </c>
      <c r="AB914" s="21" t="s">
        <v>7311</v>
      </c>
      <c r="AC914" s="21" t="s">
        <v>9351</v>
      </c>
      <c r="AJ914" s="26" t="str">
        <f t="shared" si="31"/>
        <v xml:space="preserve">|BGCOLOR(#F5F5F5):Spire Horn Warrior|飛行兵|&amp;ref(Nation/C_Gold.jpg,nolink,25x25,Gold);10&amp;ref(Nation/C_Resource.jpg,nolink,25x25,Resource);7&amp;ref(Nation/C_Recruitment.jpg,nolink,25x25,Recruitment Point);9|&amp;ref(Nation/R_Fort.jpg,nolink,25x25,Land Fortress);||&amp;ref(Nation/LivingLead.jpg,nolink,25x25,Living);|20&amp;ref(Nation/Flying.jpg,nolink,25x25,Flying);&amp;ref(Nation/Storm-Immunity.jpg,nolink,25x25,Storm Immunity);|
|~|&gt;|&gt;|&gt;|&gt;|&gt;|BGCOLOR(#F5F5F5):氷の突撃槍と盾を持つ軽戦士。最初の一撃の重さは侮れない|
</v>
      </c>
    </row>
    <row r="915" spans="1:36" x14ac:dyDescent="0.15">
      <c r="A915" t="str">
        <f t="shared" si="30"/>
        <v>-</v>
      </c>
      <c r="B915" t="s">
        <v>2969</v>
      </c>
      <c r="C915" t="s">
        <v>10539</v>
      </c>
      <c r="D915" t="s">
        <v>3169</v>
      </c>
      <c r="E915" t="s">
        <v>10544</v>
      </c>
      <c r="F915">
        <v>10</v>
      </c>
      <c r="G915">
        <v>6</v>
      </c>
      <c r="H915">
        <v>9</v>
      </c>
      <c r="I915" t="s">
        <v>4342</v>
      </c>
      <c r="L915" t="s">
        <v>3171</v>
      </c>
      <c r="N915" t="s">
        <v>5852</v>
      </c>
      <c r="P915" s="21">
        <v>1</v>
      </c>
      <c r="Z915" s="34">
        <v>20</v>
      </c>
      <c r="AB915" s="21" t="s">
        <v>7311</v>
      </c>
      <c r="AC915" s="21" t="s">
        <v>9351</v>
      </c>
      <c r="AJ915" s="26" t="str">
        <f t="shared" si="31"/>
        <v xml:space="preserve">|BGCOLOR(#F5F5F5):Spire Horn Archer|射手|&amp;ref(Nation/C_Gold.jpg,nolink,25x25,Gold);10&amp;ref(Nation/C_Resource.jpg,nolink,25x25,Resource);6&amp;ref(Nation/C_Recruitment.jpg,nolink,25x25,Recruitment Point);9|&amp;ref(Nation/R_Fort.jpg,nolink,25x25,Land Fortress);||&amp;ref(Nation/LivingLead.jpg,nolink,25x25,Living);|20&amp;ref(Nation/Flying.jpg,nolink,25x25,Flying);&amp;ref(Nation/Storm-Immunity.jpg,nolink,25x25,Storm Immunity);|
|~|&gt;|&gt;|&gt;|&gt;|&gt;|BGCOLOR(#F5F5F5):非常に腕の良い弓兵。嵐でも精度は落ちないが矢は落とされる|
</v>
      </c>
    </row>
    <row r="916" spans="1:36" x14ac:dyDescent="0.15">
      <c r="A916" t="str">
        <f t="shared" si="30"/>
        <v>-</v>
      </c>
      <c r="B916" t="s">
        <v>2969</v>
      </c>
      <c r="C916" t="s">
        <v>10539</v>
      </c>
      <c r="D916" t="s">
        <v>3169</v>
      </c>
      <c r="E916" t="s">
        <v>10571</v>
      </c>
      <c r="F916">
        <v>15</v>
      </c>
      <c r="G916">
        <v>31</v>
      </c>
      <c r="H916">
        <v>21</v>
      </c>
      <c r="I916" t="s">
        <v>4342</v>
      </c>
      <c r="L916" t="s">
        <v>3183</v>
      </c>
      <c r="N916" t="s">
        <v>10572</v>
      </c>
      <c r="P916" s="21">
        <v>1</v>
      </c>
      <c r="Z916" s="34" t="s">
        <v>10556</v>
      </c>
      <c r="AB916" s="21" t="s">
        <v>7311</v>
      </c>
      <c r="AC916" s="21" t="s">
        <v>9351</v>
      </c>
      <c r="AJ916" s="26" t="str">
        <f t="shared" si="31"/>
        <v xml:space="preserve">|BGCOLOR(#F5F5F5):Storm Guard|飛行兵|&amp;ref(Nation/C_Gold.jpg,nolink,25x25,Gold);15&amp;ref(Nation/C_Resource.jpg,nolink,25x25,Resource);31&amp;ref(Nation/C_Recruitment.jpg,nolink,25x25,Recruitment Point);21|&amp;ref(Nation/R_Fort.jpg,nolink,25x25,Land Fortress);||&amp;ref(Nation/LivingLead.jpg,nolink,25x25,Living);|20&amp;ref(Nation/Flying.jpg,nolink,25x25,Flying);&amp;ref(Nation/Storm-Immunity.jpg,nolink,25x25,Storm Immunity);|
|~|&gt;|&gt;|&gt;|&gt;|&gt;|BGCOLOR(#F5F5F5):氷の突撃槍と盾を持つ戦士。耐性が高めで氷の防具を纏う|
</v>
      </c>
    </row>
    <row r="917" spans="1:36" x14ac:dyDescent="0.15">
      <c r="A917" t="str">
        <f t="shared" si="30"/>
        <v>-</v>
      </c>
      <c r="B917" t="s">
        <v>2969</v>
      </c>
      <c r="C917" t="s">
        <v>10539</v>
      </c>
      <c r="D917" t="s">
        <v>3169</v>
      </c>
      <c r="E917" t="s">
        <v>10545</v>
      </c>
      <c r="F917">
        <v>10</v>
      </c>
      <c r="G917">
        <v>11</v>
      </c>
      <c r="H917">
        <v>9</v>
      </c>
      <c r="I917" t="s">
        <v>4342</v>
      </c>
      <c r="L917" t="s">
        <v>3183</v>
      </c>
      <c r="N917" t="s">
        <v>5861</v>
      </c>
      <c r="P917" s="21">
        <v>1</v>
      </c>
      <c r="Z917" s="34">
        <v>20</v>
      </c>
      <c r="AB917" s="21" t="s">
        <v>7311</v>
      </c>
      <c r="AJ917" s="26" t="str">
        <f t="shared" si="31"/>
        <v xml:space="preserve">|BGCOLOR(#F5F5F5):Airya Light Infantry|飛行兵|&amp;ref(Nation/C_Gold.jpg,nolink,25x25,Gold);10&amp;ref(Nation/C_Resource.jpg,nolink,25x25,Resource);11&amp;ref(Nation/C_Recruitment.jpg,nolink,25x25,Recruitment Point);9|&amp;ref(Nation/R_Fort.jpg,nolink,25x25,Land Fortress);||&amp;ref(Nation/LivingLead.jpg,nolink,25x25,Living);|20&amp;ref(Nation/Flying.jpg,nolink,25x25,Flying);|
|~|&gt;|&gt;|&gt;|&gt;|&gt;|BGCOLOR(#F5F5F5):氷の突撃槍と盾を持つ軽戦士。氷の防具の強度は州の気候の影響を受ける|
</v>
      </c>
    </row>
    <row r="918" spans="1:36" x14ac:dyDescent="0.15">
      <c r="A918" t="str">
        <f t="shared" si="30"/>
        <v>-</v>
      </c>
      <c r="B918" t="s">
        <v>2969</v>
      </c>
      <c r="C918" t="s">
        <v>10539</v>
      </c>
      <c r="D918" t="s">
        <v>3169</v>
      </c>
      <c r="E918" t="s">
        <v>10546</v>
      </c>
      <c r="F918">
        <v>10</v>
      </c>
      <c r="G918">
        <v>16</v>
      </c>
      <c r="H918">
        <v>9</v>
      </c>
      <c r="I918" t="s">
        <v>4342</v>
      </c>
      <c r="L918" t="s">
        <v>3183</v>
      </c>
      <c r="N918" t="s">
        <v>5860</v>
      </c>
      <c r="P918" s="21">
        <v>1</v>
      </c>
      <c r="Z918" s="34">
        <v>20</v>
      </c>
      <c r="AB918" s="21" t="s">
        <v>7311</v>
      </c>
      <c r="AJ918" s="26" t="str">
        <f t="shared" si="31"/>
        <v xml:space="preserve">|BGCOLOR(#F5F5F5):Airya Infantry|飛行兵|&amp;ref(Nation/C_Gold.jpg,nolink,25x25,Gold);10&amp;ref(Nation/C_Resource.jpg,nolink,25x25,Resource);16&amp;ref(Nation/C_Recruitment.jpg,nolink,25x25,Recruitment Point);9|&amp;ref(Nation/R_Fort.jpg,nolink,25x25,Land Fortress);||&amp;ref(Nation/LivingLead.jpg,nolink,25x25,Living);|20&amp;ref(Nation/Flying.jpg,nolink,25x25,Flying);|
|~|&gt;|&gt;|&gt;|&gt;|&gt;|BGCOLOR(#F5F5F5):氷の剣と盾を持つ戦士。Airyaは筋力やHPに問題を抱える|
</v>
      </c>
    </row>
    <row r="919" spans="1:36" x14ac:dyDescent="0.15">
      <c r="A919" t="str">
        <f t="shared" si="30"/>
        <v>-</v>
      </c>
      <c r="B919" t="s">
        <v>2969</v>
      </c>
      <c r="C919" t="s">
        <v>10539</v>
      </c>
      <c r="D919" t="s">
        <v>3169</v>
      </c>
      <c r="E919" t="s">
        <v>10547</v>
      </c>
      <c r="F919">
        <v>15</v>
      </c>
      <c r="G919">
        <v>40</v>
      </c>
      <c r="H919">
        <v>21</v>
      </c>
      <c r="I919" t="s">
        <v>4342</v>
      </c>
      <c r="L919" t="s">
        <v>3183</v>
      </c>
      <c r="N919" t="s">
        <v>10573</v>
      </c>
      <c r="P919" s="21">
        <v>1</v>
      </c>
      <c r="Z919" s="34">
        <v>18</v>
      </c>
      <c r="AB919" s="21" t="s">
        <v>7311</v>
      </c>
      <c r="AJ919" s="26" t="str">
        <f t="shared" si="31"/>
        <v xml:space="preserve">|BGCOLOR(#F5F5F5):Iceclad|飛行兵|&amp;ref(Nation/C_Gold.jpg,nolink,25x25,Gold);15&amp;ref(Nation/C_Resource.jpg,nolink,25x25,Resource);40&amp;ref(Nation/C_Recruitment.jpg,nolink,25x25,Recruitment Point);21|&amp;ref(Nation/R_Fort.jpg,nolink,25x25,Land Fortress);||&amp;ref(Nation/LivingLead.jpg,nolink,25x25,Living);|18&amp;ref(Nation/Flying.jpg,nolink,25x25,Flying);|
|~|&gt;|&gt;|&gt;|&gt;|&gt;|BGCOLOR(#F5F5F5):氷の突撃槍と盾を持つ重戦士。他のAirya以上に気候の影響が大きい|
</v>
      </c>
    </row>
    <row r="920" spans="1:36" x14ac:dyDescent="0.15">
      <c r="A920" t="str">
        <f t="shared" si="30"/>
        <v>-</v>
      </c>
      <c r="B920" t="s">
        <v>2969</v>
      </c>
      <c r="C920" t="s">
        <v>10539</v>
      </c>
      <c r="D920" t="s">
        <v>3169</v>
      </c>
      <c r="E920" t="s">
        <v>10548</v>
      </c>
      <c r="F920">
        <v>120</v>
      </c>
      <c r="G920">
        <v>20</v>
      </c>
      <c r="H920">
        <v>30</v>
      </c>
      <c r="I920" t="s">
        <v>4342</v>
      </c>
      <c r="L920" t="s">
        <v>5449</v>
      </c>
      <c r="N920" t="s">
        <v>5869</v>
      </c>
      <c r="P920" s="21">
        <v>1</v>
      </c>
      <c r="W920">
        <v>1</v>
      </c>
      <c r="Z920" s="34">
        <v>20</v>
      </c>
      <c r="AF920" s="21" t="s">
        <v>9351</v>
      </c>
      <c r="AJ920" s="26" t="str">
        <f t="shared" si="31"/>
        <v xml:space="preserve">|BGCOLOR(#F5F5F5):Mammoth|軍用象|&amp;ref(Nation/C_Gold.jpg,nolink,25x25,Gold);120&amp;ref(Nation/C_Resource.jpg,nolink,25x25,Resource);20&amp;ref(Nation/C_Recruitment.jpg,nolink,25x25,Recruitment Point);30|&amp;ref(Nation/R_Fort.jpg,nolink,25x25,Land Fortress);||&amp;ref(Nation/LivingLead.jpg,nolink,25x25,Living);&amp;ref(Nation/Animal.jpg,nolink,25x25,Animal);|20&amp;ref(Nation/Snow-Move.jpg,nolink,25x25,Snow Move);|
|~|&gt;|&gt;|&gt;|&gt;|&gt;|BGCOLOR(#F5F5F5):敵を蹂躙する巨大生物。普通の象より勇敢で冷気にも強い|
</v>
      </c>
    </row>
    <row r="921" spans="1:36" x14ac:dyDescent="0.15">
      <c r="A921" t="str">
        <f t="shared" si="30"/>
        <v>-</v>
      </c>
      <c r="B921" t="s">
        <v>2969</v>
      </c>
      <c r="C921" t="s">
        <v>10539</v>
      </c>
      <c r="D921" t="s">
        <v>3169</v>
      </c>
      <c r="E921" t="s">
        <v>10549</v>
      </c>
      <c r="F921">
        <v>20</v>
      </c>
      <c r="G921">
        <v>13</v>
      </c>
      <c r="H921">
        <v>23</v>
      </c>
      <c r="I921" t="s">
        <v>4343</v>
      </c>
      <c r="K921" t="s">
        <v>10562</v>
      </c>
      <c r="L921" t="s">
        <v>3171</v>
      </c>
      <c r="M921" t="s">
        <v>10563</v>
      </c>
      <c r="N921" t="s">
        <v>10574</v>
      </c>
      <c r="P921" s="21">
        <v>1</v>
      </c>
      <c r="Z921" s="34" t="s">
        <v>10575</v>
      </c>
      <c r="AF921" s="21" t="s">
        <v>10576</v>
      </c>
      <c r="AJ921" s="26" t="str">
        <f t="shared" si="31"/>
        <v xml:space="preserve">|BGCOLOR(#F5F5F5):Blizzard Warrior|射手&amp;ref(Nation/Sacred.jpg,nolink,25x25,Sacred);|&amp;ref(Nation/C_Gold.jpg,nolink,25x25,Gold);20&amp;ref(Nation/C_Resource.jpg,nolink,25x25,Resource);13&amp;ref(Nation/C_Recruitment.jpg,nolink,25x25,Recruitment Point);23|&amp;ref(Nation/R_Capital.jpg,nolink,25x25,National Capital);|&amp;ref(Spell/P_Holy.jpg,nolink,25x25,Temple Needed);|&amp;ref(Nation/LivingLead.jpg,nolink,25x25,Living);|14&amp;ref(Nation/Snow-Move.jpg,nolink,25x25,Snow Move);|
|~|&gt;|&gt;|&gt;|&gt;|&gt;|BGCOLOR(#F5F5F5):氷の矢を用いる弓兵。飛行できないが遠くから敵を疲労させる|
</v>
      </c>
    </row>
    <row r="922" spans="1:36" x14ac:dyDescent="0.15">
      <c r="A922" t="str">
        <f t="shared" si="30"/>
        <v>-</v>
      </c>
      <c r="B922" t="s">
        <v>2969</v>
      </c>
      <c r="C922" t="s">
        <v>10539</v>
      </c>
      <c r="D922" t="s">
        <v>3169</v>
      </c>
      <c r="E922" t="s">
        <v>10577</v>
      </c>
      <c r="F922">
        <v>20</v>
      </c>
      <c r="G922">
        <v>42</v>
      </c>
      <c r="H922">
        <v>23</v>
      </c>
      <c r="I922" t="s">
        <v>4343</v>
      </c>
      <c r="K922" t="s">
        <v>9926</v>
      </c>
      <c r="L922" t="s">
        <v>3174</v>
      </c>
      <c r="M922" t="s">
        <v>9926</v>
      </c>
      <c r="N922" t="s">
        <v>10578</v>
      </c>
      <c r="P922" s="21">
        <v>1</v>
      </c>
      <c r="Z922" s="34" t="s">
        <v>10579</v>
      </c>
      <c r="AF922" s="21" t="s">
        <v>10576</v>
      </c>
      <c r="AJ922" s="26" t="str">
        <f t="shared" si="31"/>
        <v xml:space="preserve">|BGCOLOR(#F5F5F5):Temple Guard|歩兵&amp;ref(Nation/Sacred.jpg,nolink,25x25,Sacred);|&amp;ref(Nation/C_Gold.jpg,nolink,25x25,Gold);20&amp;ref(Nation/C_Resource.jpg,nolink,25x25,Resource);42&amp;ref(Nation/C_Recruitment.jpg,nolink,25x25,Recruitment Point);23|&amp;ref(Nation/R_Capital.jpg,nolink,25x25,National Capital);|&amp;ref(Spell/P_Holy.jpg,nolink,25x25,Temple Needed);|&amp;ref(Nation/LivingLead.jpg,nolink,25x25,Living);|12&amp;ref(Nation/Snow-Move.jpg,nolink,25x25,Snow Move);|
|~|&gt;|&gt;|&gt;|&gt;|&gt;|BGCOLOR(#F5F5F5):氷の剣と盾を持つ重歩兵。飛行できない代わりにより高密度の隊列を組める|
</v>
      </c>
    </row>
    <row r="923" spans="1:36" x14ac:dyDescent="0.15">
      <c r="A923" t="str">
        <f t="shared" si="30"/>
        <v>MA Caelum 兵士 E</v>
      </c>
      <c r="B923" t="s">
        <v>2969</v>
      </c>
      <c r="C923" t="s">
        <v>10539</v>
      </c>
      <c r="D923" t="s">
        <v>3169</v>
      </c>
      <c r="E923" t="s">
        <v>10580</v>
      </c>
      <c r="F923">
        <v>10</v>
      </c>
      <c r="G923">
        <v>11</v>
      </c>
      <c r="H923">
        <v>9</v>
      </c>
      <c r="I923" t="s">
        <v>10581</v>
      </c>
      <c r="L923" t="s">
        <v>10582</v>
      </c>
      <c r="N923" t="s">
        <v>10583</v>
      </c>
      <c r="P923" s="20">
        <v>1</v>
      </c>
      <c r="Z923" s="34" t="s">
        <v>10575</v>
      </c>
      <c r="AF923" s="20" t="s">
        <v>10576</v>
      </c>
      <c r="AJ923" s="26" t="str">
        <f t="shared" si="31"/>
        <v xml:space="preserve">|BGCOLOR(#F5F5F5):Wingless|歩兵|&amp;ref(Nation/C_Gold.jpg,nolink,25x25,Gold);10&amp;ref(Nation/C_Resource.jpg,nolink,25x25,Resource);11&amp;ref(Nation/C_Recruitment.jpg,nolink,25x25,Recruitment Point);9|&amp;ref(Nation/R_Capital.jpg,nolink,25x25,National Capital);||&amp;ref(Nation/LivingLead.jpg,nolink,25x25,Living);|14&amp;ref(Nation/Snow-Move.jpg,nolink,25x25,Snow Move);|
|~|&gt;|&gt;|&gt;|&gt;|&gt;|BGCOLOR(#F5F5F5):氷の槍と盾を持つ軽歩兵。翼無き奇形で密集できる|
</v>
      </c>
    </row>
    <row r="924" spans="1:36" x14ac:dyDescent="0.15">
      <c r="A924" t="str">
        <f t="shared" si="30"/>
        <v>MA C'tis 指揮官 S</v>
      </c>
      <c r="B924" t="s">
        <v>2969</v>
      </c>
      <c r="C924" t="s">
        <v>10622</v>
      </c>
      <c r="D924" t="s">
        <v>3135</v>
      </c>
      <c r="E924" t="s">
        <v>10623</v>
      </c>
      <c r="F924">
        <v>30</v>
      </c>
      <c r="G924">
        <v>2</v>
      </c>
      <c r="H924">
        <v>1</v>
      </c>
      <c r="I924" t="s">
        <v>4342</v>
      </c>
      <c r="L924" t="s">
        <v>3135</v>
      </c>
      <c r="N924" t="s">
        <v>6035</v>
      </c>
      <c r="O924" s="24">
        <v>2</v>
      </c>
      <c r="P924" s="21">
        <v>40</v>
      </c>
      <c r="Q924" s="21">
        <v>0</v>
      </c>
      <c r="R924" s="30">
        <v>0</v>
      </c>
      <c r="T924" s="21">
        <v>2</v>
      </c>
      <c r="Z924" s="34">
        <v>14</v>
      </c>
      <c r="AE924" s="21" t="s">
        <v>9351</v>
      </c>
      <c r="AG924" s="21" t="s">
        <v>9351</v>
      </c>
      <c r="AJ924" s="26" t="str">
        <f t="shared" si="31"/>
        <v xml:space="preserve">|BGCOLOR(#F5F5F5):Taskmaster|指揮官|&amp;ref(Nation/C_Gold.jpg,nolink,25x25,Gold);30&amp;ref(Nation/C_Resource.jpg,nolink,25x25,Resource);2&amp;ref(Nation/C_Command.jpg,nolink,25x25,Commander Point);1|&amp;ref(Nation/R_Fort.jpg,nolink,25x25,Land Fortress);||&amp;ref(Nation/Squad.jpg,nolink,25x25,Squad);2&amp;ref(Nation/LivingLead.jpg,nolink,25x25,Leadership);40&amp;ref(Item/Taskmaster.jpg,nolink,25x25,Taskmaster (+2));|14&amp;ref(Nation/Swamp-Survival.jpg,nolink,25x25,Swamp Survival);&amp;ref(Nation/Swimming.jpg,nolink,25x25,Swimming);|
|~|&gt;|&gt;|&gt;|&gt;|&gt;|BGCOLOR(#F5F5F5):奴隷担当の指揮官。上限は低めでも士気の維持に役立つ|
</v>
      </c>
    </row>
    <row r="925" spans="1:36" x14ac:dyDescent="0.15">
      <c r="A925" t="str">
        <f t="shared" si="30"/>
        <v>-</v>
      </c>
      <c r="B925" t="s">
        <v>2969</v>
      </c>
      <c r="C925" t="s">
        <v>10622</v>
      </c>
      <c r="D925" t="s">
        <v>3135</v>
      </c>
      <c r="E925" t="s">
        <v>10624</v>
      </c>
      <c r="F925">
        <v>40</v>
      </c>
      <c r="G925">
        <v>15</v>
      </c>
      <c r="H925">
        <v>1</v>
      </c>
      <c r="I925" t="s">
        <v>4342</v>
      </c>
      <c r="L925" t="s">
        <v>3135</v>
      </c>
      <c r="N925" t="s">
        <v>6040</v>
      </c>
      <c r="O925" s="24">
        <v>2</v>
      </c>
      <c r="P925" s="21">
        <v>60</v>
      </c>
      <c r="Q925" s="21">
        <v>0</v>
      </c>
      <c r="R925" s="30">
        <v>0</v>
      </c>
      <c r="Z925" s="34">
        <v>10</v>
      </c>
      <c r="AE925" s="21" t="s">
        <v>9351</v>
      </c>
      <c r="AG925" s="21" t="s">
        <v>9351</v>
      </c>
      <c r="AJ925" s="26" t="str">
        <f t="shared" si="31"/>
        <v xml:space="preserve">|BGCOLOR(#F5F5F5):Commander of C'tis|指揮官|&amp;ref(Nation/C_Gold.jpg,nolink,25x25,Gold);40&amp;ref(Nation/C_Resource.jpg,nolink,25x25,Resource);15&amp;ref(Nation/C_Command.jpg,nolink,25x25,Commander Point);1|&amp;ref(Nation/R_Fort.jpg,nolink,25x25,Land Fortress);||&amp;ref(Nation/Squad.jpg,nolink,25x25,Squad);2&amp;ref(Nation/LivingLead.jpg,nolink,25x25,Leadership);60|10&amp;ref(Nation/Swamp-Survival.jpg,nolink,25x25,Swamp Survival);&amp;ref(Nation/Swimming.jpg,nolink,25x25,Swimming);|
|~|&gt;|&gt;|&gt;|&gt;|&gt;|BGCOLOR(#F5F5F5):標準的な指揮官。良質な防具を持ち事故死しにくい|
</v>
      </c>
    </row>
    <row r="926" spans="1:36" x14ac:dyDescent="0.15">
      <c r="A926" t="str">
        <f t="shared" si="30"/>
        <v>-</v>
      </c>
      <c r="B926" t="s">
        <v>2969</v>
      </c>
      <c r="C926" t="s">
        <v>10622</v>
      </c>
      <c r="D926" t="s">
        <v>3135</v>
      </c>
      <c r="E926" t="s">
        <v>10625</v>
      </c>
      <c r="F926">
        <v>70</v>
      </c>
      <c r="G926">
        <v>21</v>
      </c>
      <c r="H926">
        <v>1</v>
      </c>
      <c r="I926" t="s">
        <v>4342</v>
      </c>
      <c r="L926" t="s">
        <v>3135</v>
      </c>
      <c r="N926" t="s">
        <v>6043</v>
      </c>
      <c r="O926" s="24">
        <v>3</v>
      </c>
      <c r="P926" s="21">
        <v>80</v>
      </c>
      <c r="Q926" s="21">
        <v>0</v>
      </c>
      <c r="R926" s="30">
        <v>0</v>
      </c>
      <c r="Z926" s="34">
        <v>8</v>
      </c>
      <c r="AE926" s="21" t="s">
        <v>9351</v>
      </c>
      <c r="AG926" s="21" t="s">
        <v>9351</v>
      </c>
      <c r="AJ926" s="26" t="str">
        <f t="shared" si="31"/>
        <v xml:space="preserve">|BGCOLOR(#F5F5F5):Lizard Lord|指揮官|&amp;ref(Nation/C_Gold.jpg,nolink,25x25,Gold);70&amp;ref(Nation/C_Resource.jpg,nolink,25x25,Resource);21&amp;ref(Nation/C_Command.jpg,nolink,25x25,Commander Point);1|&amp;ref(Nation/R_Fort.jpg,nolink,25x25,Land Fortress);||&amp;ref(Nation/Squad.jpg,nolink,25x25,Squad);3&amp;ref(Nation/LivingLead.jpg,nolink,25x25,Leadership);80|8&amp;ref(Nation/Swamp-Survival.jpg,nolink,25x25,Swamp Survival);&amp;ref(Nation/Swimming.jpg,nolink,25x25,Swimming);|
|~|&gt;|&gt;|&gt;|&gt;|&gt;|BGCOLOR(#F5F5F5):上位指揮官。さらに良い鎧を持つが鈍重さも上|
</v>
      </c>
    </row>
    <row r="927" spans="1:36" x14ac:dyDescent="0.15">
      <c r="A927" t="str">
        <f t="shared" si="30"/>
        <v>-</v>
      </c>
      <c r="B927" t="s">
        <v>2969</v>
      </c>
      <c r="C927" t="s">
        <v>10622</v>
      </c>
      <c r="D927" t="s">
        <v>3135</v>
      </c>
      <c r="E927" t="s">
        <v>10626</v>
      </c>
      <c r="F927">
        <v>80</v>
      </c>
      <c r="G927">
        <v>1</v>
      </c>
      <c r="H927">
        <v>2</v>
      </c>
      <c r="I927" t="s">
        <v>4342</v>
      </c>
      <c r="K927" t="s">
        <v>9926</v>
      </c>
      <c r="L927" t="s">
        <v>3151</v>
      </c>
      <c r="M927" t="s">
        <v>9926</v>
      </c>
      <c r="N927" t="s">
        <v>6047</v>
      </c>
      <c r="O927" s="24">
        <v>2</v>
      </c>
      <c r="P927" s="21">
        <v>40</v>
      </c>
      <c r="Q927" s="21">
        <v>0</v>
      </c>
      <c r="R927" s="30">
        <v>0</v>
      </c>
      <c r="Z927" s="34">
        <v>14</v>
      </c>
      <c r="AE927" s="21" t="s">
        <v>9351</v>
      </c>
      <c r="AG927" s="21" t="s">
        <v>9351</v>
      </c>
      <c r="AJ927" s="26" t="str">
        <f t="shared" si="31"/>
        <v xml:space="preserve">|BGCOLOR(#F5F5F5):High Priest of C'tis|聖職者&amp;ref(Nation/Sacred.jpg,nolink,25x25,Sacred);|&amp;ref(Nation/C_Gold.jpg,nolink,25x25,Gold);80&amp;ref(Nation/C_Resource.jpg,nolink,25x25,Resource);1&amp;ref(Nation/C_Command.jpg,nolink,25x25,Commander Point);2|&amp;ref(Nation/R_Fort.jpg,nolink,25x25,Land Fortress);|&amp;ref(Spell/P_Holy.jpg,nolink,25x25,Temple Needed);|&amp;ref(Nation/Squad.jpg,nolink,25x25,Squad);2&amp;ref(Nation/LivingLead.jpg,nolink,25x25,Leadership);40|14&amp;ref(Nation/Swamp-Survival.jpg,nolink,25x25,Swamp Survival);&amp;ref(Nation/Swimming.jpg,nolink,25x25,Swimming);|
|~|&gt;|&gt;|&gt;|&gt;|&gt;|BGCOLOR(#F5F5F5):レベル2の聖職者。各寺院で一名ずつSacred Serpentの養成を行える|
</v>
      </c>
    </row>
    <row r="928" spans="1:36" x14ac:dyDescent="0.15">
      <c r="A928" t="str">
        <f t="shared" si="30"/>
        <v>-</v>
      </c>
      <c r="B928" t="s">
        <v>2969</v>
      </c>
      <c r="C928" t="s">
        <v>10622</v>
      </c>
      <c r="D928" t="s">
        <v>3135</v>
      </c>
      <c r="E928" t="s">
        <v>10627</v>
      </c>
      <c r="F928">
        <v>30</v>
      </c>
      <c r="G928">
        <v>1</v>
      </c>
      <c r="H928">
        <v>1</v>
      </c>
      <c r="I928" t="s">
        <v>4342</v>
      </c>
      <c r="K928" t="s">
        <v>9926</v>
      </c>
      <c r="L928" t="s">
        <v>3151</v>
      </c>
      <c r="M928" t="s">
        <v>9926</v>
      </c>
      <c r="N928" t="s">
        <v>6051</v>
      </c>
      <c r="O928" s="24">
        <v>0</v>
      </c>
      <c r="P928" s="21">
        <v>0</v>
      </c>
      <c r="Q928" s="21">
        <v>0</v>
      </c>
      <c r="R928" s="30">
        <v>0</v>
      </c>
      <c r="Z928" s="34">
        <v>14</v>
      </c>
      <c r="AE928" s="21" t="s">
        <v>9351</v>
      </c>
      <c r="AG928" s="21" t="s">
        <v>9351</v>
      </c>
      <c r="AJ928" s="26" t="str">
        <f t="shared" si="31"/>
        <v xml:space="preserve">|BGCOLOR(#F5F5F5):Hierodule|聖職者&amp;ref(Nation/Sacred.jpg,nolink,25x25,Sacred);|&amp;ref(Nation/C_Gold.jpg,nolink,25x25,Gold);30&amp;ref(Nation/C_Resource.jpg,nolink,25x25,Resource);1&amp;ref(Nation/C_Command.jpg,nolink,25x25,Commander Point);1|&amp;ref(Nation/R_Fort.jpg,nolink,25x25,Land Fortress);|&amp;ref(Spell/P_Holy.jpg,nolink,25x25,Temple Needed);||14&amp;ref(Nation/Swamp-Survival.jpg,nolink,25x25,Swamp Survival);&amp;ref(Nation/Swimming.jpg,nolink,25x25,Swimming);|
|~|&gt;|&gt;|&gt;|&gt;|&gt;|BGCOLOR(#F5F5F5):レベル1の聖職者。安価で数も出しやすい|
</v>
      </c>
    </row>
    <row r="929" spans="1:36" x14ac:dyDescent="0.15">
      <c r="A929" t="str">
        <f t="shared" si="30"/>
        <v>-</v>
      </c>
      <c r="B929" t="s">
        <v>2969</v>
      </c>
      <c r="C929" t="s">
        <v>10622</v>
      </c>
      <c r="D929" t="s">
        <v>3135</v>
      </c>
      <c r="E929" t="s">
        <v>10628</v>
      </c>
      <c r="F929">
        <v>90</v>
      </c>
      <c r="G929">
        <v>2</v>
      </c>
      <c r="H929">
        <v>2</v>
      </c>
      <c r="I929" t="s">
        <v>4342</v>
      </c>
      <c r="J929" t="s">
        <v>9926</v>
      </c>
      <c r="K929" t="s">
        <v>9926</v>
      </c>
      <c r="L929" t="s">
        <v>3154</v>
      </c>
      <c r="M929" t="s">
        <v>9926</v>
      </c>
      <c r="N929" t="s">
        <v>6052</v>
      </c>
      <c r="O929" s="24">
        <v>1</v>
      </c>
      <c r="P929" s="21">
        <v>10</v>
      </c>
      <c r="Q929" s="21">
        <v>15</v>
      </c>
      <c r="R929" s="30">
        <v>0</v>
      </c>
      <c r="Z929" s="34">
        <v>14</v>
      </c>
      <c r="AE929" s="21" t="s">
        <v>9351</v>
      </c>
      <c r="AG929" s="21" t="s">
        <v>9351</v>
      </c>
      <c r="AJ929" s="26" t="str">
        <f t="shared" si="31"/>
        <v xml:space="preserve">|BGCOLOR(#F5F5F5):Shaman|魔術師&amp;ref(Nation/Sacred.jpg,nolink,25x25,Sacred);|&amp;ref(Nation/C_Gold.jpg,nolink,25x25,Gold);90&amp;ref(Nation/C_Resource.jpg,nolink,25x25,Resource);2&amp;ref(Nation/C_Command.jpg,nolink,25x25,Commander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Leadership);15|14&amp;ref(Nation/Swamp-Survival.jpg,nolink,25x25,Swamp Survival);&amp;ref(Nation/Swimming.jpg,nolink,25x25,Swimming);|
|~|&gt;|&gt;|&gt;|&gt;|&gt;|BGCOLOR(#F5F5F5):星と緑の魔法技能を持つ。星魔法のおかげで何かと役立つ|
</v>
      </c>
    </row>
    <row r="930" spans="1:36" x14ac:dyDescent="0.15">
      <c r="A930" t="str">
        <f t="shared" si="30"/>
        <v>-</v>
      </c>
      <c r="B930" t="s">
        <v>2969</v>
      </c>
      <c r="C930" t="s">
        <v>10622</v>
      </c>
      <c r="D930" t="s">
        <v>3135</v>
      </c>
      <c r="E930" t="s">
        <v>10629</v>
      </c>
      <c r="F930">
        <v>230</v>
      </c>
      <c r="G930">
        <v>5</v>
      </c>
      <c r="H930">
        <v>4</v>
      </c>
      <c r="I930" t="s">
        <v>4342</v>
      </c>
      <c r="K930" t="s">
        <v>9926</v>
      </c>
      <c r="L930" t="s">
        <v>3151</v>
      </c>
      <c r="M930" t="s">
        <v>9926</v>
      </c>
      <c r="N930" t="s">
        <v>6061</v>
      </c>
      <c r="O930" s="24">
        <v>4</v>
      </c>
      <c r="P930" s="21">
        <v>120</v>
      </c>
      <c r="Q930" s="21">
        <v>0</v>
      </c>
      <c r="R930" s="30">
        <v>0</v>
      </c>
      <c r="Z930" s="34">
        <v>14</v>
      </c>
      <c r="AE930" s="21" t="s">
        <v>9351</v>
      </c>
      <c r="AG930" s="21" t="s">
        <v>9351</v>
      </c>
      <c r="AJ930" s="26" t="str">
        <f t="shared" si="31"/>
        <v xml:space="preserve">|BGCOLOR(#F5F5F5):Lizard King|聖職者&amp;ref(Nation/Sacred.jpg,nolink,25x25,Sacred);|&amp;ref(Nation/C_Gold.jpg,nolink,25x25,Gold);230&amp;ref(Nation/C_Resource.jpg,nolink,25x25,Resource);5&amp;ref(Nation/C_Command.jpg,nolink,25x25,Commander Point);4|&amp;ref(Nation/R_Fort.jpg,nolink,25x25,Land Fortress);|&amp;ref(Spell/P_Holy.jpg,nolink,25x25,Temple Needed);|&amp;ref(Nation/Squad.jpg,nolink,25x25,Squad);4&amp;ref(Nation/LivingLead.jpg,nolink,25x25,Leadership);120|14&amp;ref(Nation/Swamp-Survival.jpg,nolink,25x25,Swamp Survival);&amp;ref(Nation/Swimming.jpg,nolink,25x25,Swimming);|
|~|&gt;|&gt;|&gt;|&gt;|&gt;|BGCOLOR(#F5F5F5):レベル3の聖職者。最上位指揮官も兼任する|
</v>
      </c>
    </row>
    <row r="931" spans="1:36" x14ac:dyDescent="0.15">
      <c r="A931" t="str">
        <f t="shared" si="30"/>
        <v>-</v>
      </c>
      <c r="B931" t="s">
        <v>2969</v>
      </c>
      <c r="C931" t="s">
        <v>10622</v>
      </c>
      <c r="D931" t="s">
        <v>3135</v>
      </c>
      <c r="E931" t="s">
        <v>10639</v>
      </c>
      <c r="F931">
        <v>235</v>
      </c>
      <c r="G931">
        <v>1</v>
      </c>
      <c r="H931">
        <v>2</v>
      </c>
      <c r="I931" t="s">
        <v>4342</v>
      </c>
      <c r="J931" t="s">
        <v>10640</v>
      </c>
      <c r="L931" t="s">
        <v>3154</v>
      </c>
      <c r="N931" t="s">
        <v>10641</v>
      </c>
      <c r="O931" s="24">
        <v>1</v>
      </c>
      <c r="P931" s="21">
        <v>10</v>
      </c>
      <c r="Q931" s="21" t="s">
        <v>10642</v>
      </c>
      <c r="R931" s="30" t="s">
        <v>10643</v>
      </c>
      <c r="Z931" s="34" t="s">
        <v>10644</v>
      </c>
      <c r="AE931" s="20" t="s">
        <v>10645</v>
      </c>
      <c r="AG931" s="20" t="s">
        <v>10645</v>
      </c>
      <c r="AJ931" s="26" t="str">
        <f t="shared" si="31"/>
        <v xml:space="preserve">|BGCOLOR(#F5F5F5):Marshmaster|魔術師|&amp;ref(Nation/C_Gold.jpg,nolink,25x25,Gold);235&amp;ref(Nation/C_Resource.jpg,nolink,25x25,Resource);1&amp;ref(Nation/C_Command.jpg,nolink,25x25,Commander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Leadership);60+|14&amp;ref(Nation/Swamp-Survival.jpg,nolink,25x25,Swamp Survival);&amp;ref(Nation/Swimming.jpg,nolink,25x25,Swimming);|
|~|&gt;|&gt;|&gt;|&gt;|&gt;|BGCOLOR(#F5F5F5):死、緑、水などの魔法技能を持つ。雇用条件が緩めで速度も速い|
</v>
      </c>
    </row>
    <row r="932" spans="1:36" x14ac:dyDescent="0.15">
      <c r="A932" t="str">
        <f t="shared" si="30"/>
        <v>-</v>
      </c>
      <c r="B932" t="s">
        <v>2969</v>
      </c>
      <c r="C932" t="s">
        <v>10622</v>
      </c>
      <c r="D932" t="s">
        <v>3135</v>
      </c>
      <c r="E932" t="s">
        <v>10646</v>
      </c>
      <c r="F932">
        <v>140</v>
      </c>
      <c r="G932">
        <v>28</v>
      </c>
      <c r="H932">
        <v>1</v>
      </c>
      <c r="I932" t="s">
        <v>10647</v>
      </c>
      <c r="K932" t="s">
        <v>10640</v>
      </c>
      <c r="L932" t="s">
        <v>10649</v>
      </c>
      <c r="M932" t="s">
        <v>10648</v>
      </c>
      <c r="N932" t="s">
        <v>10650</v>
      </c>
      <c r="O932" s="24">
        <v>3</v>
      </c>
      <c r="P932" s="20">
        <v>80</v>
      </c>
      <c r="Q932" s="20">
        <v>0</v>
      </c>
      <c r="R932" s="30">
        <v>0</v>
      </c>
      <c r="T932" s="20">
        <v>1</v>
      </c>
      <c r="Z932" s="34" t="s">
        <v>10651</v>
      </c>
      <c r="AE932" s="20" t="s">
        <v>10645</v>
      </c>
      <c r="AG932" s="20" t="s">
        <v>10645</v>
      </c>
      <c r="AJ932" s="26" t="str">
        <f t="shared" si="31"/>
        <v xml:space="preserve">|BGCOLOR(#F5F5F5):Sobek General|指揮官&amp;ref(Nation/Sacred.jpg,nolink,25x25,Sacred);|&amp;ref(Nation/C_Gold.jpg,nolink,25x25,Gold);140&amp;ref(Nation/C_Resource.jpg,nolink,25x25,Resource);28&amp;ref(Nation/C_Command.jpg,nolink,25x25,Commander Point);1|&amp;ref(Nation/R_Capital.jpg,nolink,25x25,National Capital);|&amp;ref(Spell/P_Holy.jpg,nolink,25x25,Temple Needed);|&amp;ref(Nation/Squad.jpg,nolink,25x25,Squad);3&amp;ref(Nation/LivingLead.jpg,nolink,25x25,Leadership);80&amp;ref(Item/Taskmaster.jpg,nolink,25x25,Taskmaster (+1));|10&amp;ref(Nation/Swamp-Survival.jpg,nolink,25x25,Swamp Survival);&amp;ref(Nation/Swimming.jpg,nolink,25x25,Swimming);|
|~|&gt;|&gt;|&gt;|&gt;|&gt;|BGCOLOR(#F5F5F5):神聖な指揮官。とくに奴隷の指揮が得意|
</v>
      </c>
    </row>
    <row r="933" spans="1:36" x14ac:dyDescent="0.15">
      <c r="A933" t="str">
        <f t="shared" si="30"/>
        <v>MA C'tis 指揮官 E</v>
      </c>
      <c r="B933" t="s">
        <v>2969</v>
      </c>
      <c r="C933" t="s">
        <v>10622</v>
      </c>
      <c r="D933" t="s">
        <v>3135</v>
      </c>
      <c r="E933" t="s">
        <v>10652</v>
      </c>
      <c r="F933">
        <v>90</v>
      </c>
      <c r="G933">
        <v>6</v>
      </c>
      <c r="H933">
        <v>2</v>
      </c>
      <c r="I933" t="s">
        <v>10647</v>
      </c>
      <c r="J933" t="s">
        <v>10640</v>
      </c>
      <c r="L933" t="s">
        <v>10653</v>
      </c>
      <c r="N933" t="s">
        <v>10654</v>
      </c>
      <c r="O933" s="24">
        <v>1</v>
      </c>
      <c r="P933" s="20">
        <v>10</v>
      </c>
      <c r="Q933" s="20">
        <v>5</v>
      </c>
      <c r="R933" s="30">
        <v>30</v>
      </c>
      <c r="Z933" s="34" t="s">
        <v>10644</v>
      </c>
      <c r="AA933" s="21">
        <v>55</v>
      </c>
      <c r="AE933" s="20" t="s">
        <v>10645</v>
      </c>
      <c r="AG933" s="20" t="s">
        <v>10645</v>
      </c>
      <c r="AJ933" s="26" t="str">
        <f t="shared" si="31"/>
        <v xml:space="preserve">|BGCOLOR(#F5F5F5):Empoisoner|暗殺者|&amp;ref(Nation/C_Gold.jpg,nolink,25x25,Gold);90&amp;ref(Nation/C_Resource.jpg,nolink,25x25,Resource);6&amp;ref(Nation/C_Command.jpg,nolink,25x25,Commander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Leadership);5&amp;ref(Nation/UndeadLead.jpg,nolink,25x25,Undead Leadership);30|14&amp;ref(Nation/Stealthy.jpg,nolink,25x25,Stealthy (55));&amp;ref(Nation/Swamp-Survival.jpg,nolink,25x25,Swamp Survival);&amp;ref(Nation/Swimming.jpg,nolink,25x25,Swimming);|
|~|&gt;|&gt;|&gt;|&gt;|&gt;|BGCOLOR(#F5F5F5):死と緑の魔法を持つ暗殺者。多くの敵に対し有利に立ち回れる|
</v>
      </c>
    </row>
    <row r="934" spans="1:36" x14ac:dyDescent="0.15">
      <c r="A934" t="str">
        <f t="shared" si="30"/>
        <v>MA C'tis 兵士 S</v>
      </c>
      <c r="B934" t="s">
        <v>2969</v>
      </c>
      <c r="C934" t="s">
        <v>10622</v>
      </c>
      <c r="D934" t="s">
        <v>3169</v>
      </c>
      <c r="E934" t="s">
        <v>10630</v>
      </c>
      <c r="F934">
        <v>7</v>
      </c>
      <c r="G934">
        <v>2</v>
      </c>
      <c r="H934">
        <v>5</v>
      </c>
      <c r="I934" t="s">
        <v>4342</v>
      </c>
      <c r="L934" t="s">
        <v>3174</v>
      </c>
      <c r="N934" t="s">
        <v>6066</v>
      </c>
      <c r="P934" s="21">
        <v>1</v>
      </c>
      <c r="Z934" s="34">
        <v>8</v>
      </c>
      <c r="AE934" s="21" t="s">
        <v>9351</v>
      </c>
      <c r="AG934" s="21" t="s">
        <v>9351</v>
      </c>
      <c r="AJ934" s="26" t="str">
        <f t="shared" si="31"/>
        <v xml:space="preserve">|BGCOLOR(#F5F5F5):Militia|歩兵|&amp;ref(Nation/C_Gold.jpg,nolink,25x25,Gold);7&amp;ref(Nation/C_Resource.jpg,nolink,25x25,Resource);2&amp;ref(Nation/C_Recruitment.jpg,nolink,25x25,Recruitment Point);5|&amp;ref(Nation/R_Fort.jpg,nolink,25x25,Land Fortress);||&amp;ref(Nation/LivingLead.jpg,nolink,25x25,Living);|8&amp;ref(Nation/Swamp-Survival.jpg,nolink,25x25,Swamp Survival);&amp;ref(Nation/Swimming.jpg,nolink,25x25,Swimming);|
|~|&gt;|&gt;|&gt;|&gt;|&gt;|BGCOLOR(#F5F5F5):槍を持つ民兵。種族的な臆病さに民兵の性質が加わり驚異的に弱い|
</v>
      </c>
    </row>
    <row r="935" spans="1:36" x14ac:dyDescent="0.15">
      <c r="A935" t="str">
        <f t="shared" si="30"/>
        <v>-</v>
      </c>
      <c r="B935" t="s">
        <v>2969</v>
      </c>
      <c r="C935" t="s">
        <v>10622</v>
      </c>
      <c r="D935" t="s">
        <v>3169</v>
      </c>
      <c r="E935" t="s">
        <v>10631</v>
      </c>
      <c r="F935">
        <v>10</v>
      </c>
      <c r="G935">
        <v>5</v>
      </c>
      <c r="H935">
        <v>11</v>
      </c>
      <c r="I935" t="s">
        <v>4342</v>
      </c>
      <c r="L935" t="s">
        <v>3174</v>
      </c>
      <c r="N935" t="s">
        <v>6069</v>
      </c>
      <c r="P935" s="21">
        <v>1</v>
      </c>
      <c r="Z935" s="34">
        <v>12</v>
      </c>
      <c r="AE935" s="21" t="s">
        <v>9351</v>
      </c>
      <c r="AG935" s="21" t="s">
        <v>9351</v>
      </c>
      <c r="AJ935" s="26" t="str">
        <f t="shared" si="31"/>
        <v xml:space="preserve">|BGCOLOR(#F5F5F5):Light Infantry|歩兵|&amp;ref(Nation/C_Gold.jpg,nolink,25x25,Gold);10&amp;ref(Nation/C_Resource.jpg,nolink,25x25,Resource);5&amp;ref(Nation/C_Recruitment.jpg,nolink,25x25,Recruitment Point);11|&amp;ref(Nation/R_Fort.jpg,nolink,25x25,Land Fortress);||&amp;ref(Nation/LivingLead.jpg,nolink,25x25,Living);|12&amp;ref(Nation/Swamp-Survival.jpg,nolink,25x25,Swamp Survival);&amp;ref(Nation/Swimming.jpg,nolink,25x25,Swimming);|
|~|&gt;|&gt;|&gt;|&gt;|&gt;|BGCOLOR(#F5F5F5):槍、投槍、盾を持つ軽歩兵。鎧はないが皮膚で補っている|
</v>
      </c>
    </row>
    <row r="936" spans="1:36" x14ac:dyDescent="0.15">
      <c r="A936" t="str">
        <f t="shared" si="30"/>
        <v>-</v>
      </c>
      <c r="B936" t="s">
        <v>2969</v>
      </c>
      <c r="C936" t="s">
        <v>10622</v>
      </c>
      <c r="D936" t="s">
        <v>3169</v>
      </c>
      <c r="E936" t="s">
        <v>10632</v>
      </c>
      <c r="F936">
        <v>10</v>
      </c>
      <c r="G936">
        <v>10</v>
      </c>
      <c r="H936">
        <v>11</v>
      </c>
      <c r="I936" t="s">
        <v>4342</v>
      </c>
      <c r="L936" t="s">
        <v>3174</v>
      </c>
      <c r="N936" t="s">
        <v>6071</v>
      </c>
      <c r="P936" s="21">
        <v>1</v>
      </c>
      <c r="Z936" s="34">
        <v>10</v>
      </c>
      <c r="AE936" s="21" t="s">
        <v>9351</v>
      </c>
      <c r="AG936" s="21" t="s">
        <v>9351</v>
      </c>
      <c r="AJ936" s="26" t="str">
        <f t="shared" si="31"/>
        <v xml:space="preserve">|BGCOLOR(#F5F5F5):City Guard|歩兵|&amp;ref(Nation/C_Gold.jpg,nolink,25x25,Gold);10&amp;ref(Nation/C_Resource.jpg,nolink,25x25,Resource);10&amp;ref(Nation/C_Recruitment.jpg,nolink,25x25,Recruitment Point);11|&amp;ref(Nation/R_Fort.jpg,nolink,25x25,Land Fortress);||&amp;ref(Nation/LivingLead.jpg,nolink,25x25,Living);|10&amp;ref(Nation/Swamp-Survival.jpg,nolink,25x25,Swamp Survival);&amp;ref(Nation/Swimming.jpg,nolink,25x25,Swimming);|
|~|&gt;|&gt;|&gt;|&gt;|&gt;|BGCOLOR(#F5F5F5):槍と盾を持つ歩兵。要塞の防衛を得意とする|
</v>
      </c>
    </row>
    <row r="937" spans="1:36" x14ac:dyDescent="0.15">
      <c r="A937" t="str">
        <f t="shared" si="30"/>
        <v>-</v>
      </c>
      <c r="B937" t="s">
        <v>2969</v>
      </c>
      <c r="C937" t="s">
        <v>10622</v>
      </c>
      <c r="D937" t="s">
        <v>3169</v>
      </c>
      <c r="E937" t="s">
        <v>10633</v>
      </c>
      <c r="F937">
        <v>10</v>
      </c>
      <c r="G937">
        <v>15</v>
      </c>
      <c r="H937">
        <v>11</v>
      </c>
      <c r="I937" t="s">
        <v>4342</v>
      </c>
      <c r="L937" t="s">
        <v>3174</v>
      </c>
      <c r="N937" t="s">
        <v>6073</v>
      </c>
      <c r="P937" s="21">
        <v>1</v>
      </c>
      <c r="Z937" s="34">
        <v>8</v>
      </c>
      <c r="AE937" s="21" t="s">
        <v>9351</v>
      </c>
      <c r="AG937" s="21" t="s">
        <v>9351</v>
      </c>
      <c r="AJ937" s="26" t="str">
        <f t="shared" si="31"/>
        <v xml:space="preserve">|BGCOLOR(#F5F5F5):Heavy Infantry|歩兵|&amp;ref(Nation/C_Gold.jpg,nolink,25x25,Gold);10&amp;ref(Nation/C_Resource.jpg,nolink,25x25,Resource);15&amp;ref(Nation/C_Recruitment.jpg,nolink,25x25,Recruitment Point);11|&amp;ref(Nation/R_Fort.jpg,nolink,25x25,Land Fortress);||&amp;ref(Nation/LivingLead.jpg,nolink,25x25,Living);|8&amp;ref(Nation/Swamp-Survival.jpg,nolink,25x25,Swamp Survival);&amp;ref(Nation/Swimming.jpg,nolink,25x25,Swimming);|
|~|&gt;|&gt;|&gt;|&gt;|&gt;|BGCOLOR(#F5F5F5):槍と盾を持つ重歩兵。臆病さは改善されていない|
</v>
      </c>
    </row>
    <row r="938" spans="1:36" x14ac:dyDescent="0.15">
      <c r="A938" t="str">
        <f t="shared" si="30"/>
        <v>-</v>
      </c>
      <c r="B938" t="s">
        <v>2969</v>
      </c>
      <c r="C938" t="s">
        <v>10622</v>
      </c>
      <c r="D938" t="s">
        <v>3169</v>
      </c>
      <c r="E938" t="s">
        <v>10634</v>
      </c>
      <c r="F938">
        <v>13</v>
      </c>
      <c r="G938">
        <v>17</v>
      </c>
      <c r="H938">
        <v>18</v>
      </c>
      <c r="I938" t="s">
        <v>4342</v>
      </c>
      <c r="L938" t="s">
        <v>3174</v>
      </c>
      <c r="N938" t="s">
        <v>6075</v>
      </c>
      <c r="P938" s="21">
        <v>1</v>
      </c>
      <c r="Z938" s="34">
        <v>10</v>
      </c>
      <c r="AE938" s="21" t="s">
        <v>9351</v>
      </c>
      <c r="AG938" s="21" t="s">
        <v>9351</v>
      </c>
      <c r="AJ938" s="26" t="str">
        <f t="shared" si="31"/>
        <v xml:space="preserve">|BGCOLOR(#F5F5F5):Falchioneer|歩兵|&amp;ref(Nation/C_Gold.jpg,nolink,25x25,Gold);13&amp;ref(Nation/C_Resource.jpg,nolink,25x25,Resource);17&amp;ref(Nation/C_Recruitment.jpg,nolink,25x25,Recruitment Point);18|&amp;ref(Nation/R_Fort.jpg,nolink,25x25,Land Fortress);||&amp;ref(Nation/LivingLead.jpg,nolink,25x25,Living);|10&amp;ref(Nation/Swamp-Survival.jpg,nolink,25x25,Swamp Survival);&amp;ref(Nation/Swimming.jpg,nolink,25x25,Swimming);|
|~|&gt;|&gt;|&gt;|&gt;|&gt;|BGCOLOR(#F5F5F5):曲刀二本を持つ重歩兵。一般的な兵としては驚異的な攻撃力|
</v>
      </c>
    </row>
    <row r="939" spans="1:36" x14ac:dyDescent="0.15">
      <c r="A939" t="str">
        <f t="shared" si="30"/>
        <v>-</v>
      </c>
      <c r="B939" t="s">
        <v>2969</v>
      </c>
      <c r="C939" t="s">
        <v>10622</v>
      </c>
      <c r="D939" t="s">
        <v>3169</v>
      </c>
      <c r="E939" t="s">
        <v>10635</v>
      </c>
      <c r="F939">
        <v>13</v>
      </c>
      <c r="G939">
        <v>3</v>
      </c>
      <c r="H939">
        <v>8</v>
      </c>
      <c r="I939" t="s">
        <v>4342</v>
      </c>
      <c r="L939" t="s">
        <v>3174</v>
      </c>
      <c r="N939" t="s">
        <v>6077</v>
      </c>
      <c r="P939" s="21">
        <v>1</v>
      </c>
      <c r="V939">
        <v>1</v>
      </c>
      <c r="Z939" s="34">
        <v>12</v>
      </c>
      <c r="AE939" s="21" t="s">
        <v>9351</v>
      </c>
      <c r="AG939" s="21" t="s">
        <v>9351</v>
      </c>
      <c r="AJ939" s="26" t="str">
        <f t="shared" si="31"/>
        <v xml:space="preserve">|BGCOLOR(#F5F5F5):Slave Warrior|歩兵|&amp;ref(Nation/C_Gold.jpg,nolink,25x25,Gold);13&amp;ref(Nation/C_Resource.jpg,nolink,25x25,Resource);3&amp;ref(Nation/C_Recruitment.jpg,nolink,25x25,Recruitment Point);8|&amp;ref(Nation/R_Fort.jpg,nolink,25x25,Land Fortress);||&amp;ref(Nation/LivingLead.jpg,nolink,25x25,Living);&amp;ref(Nation/Slave.jpg,nolink,25x25,Slave);|12&amp;ref(Nation/Swamp-Survival.jpg,nolink,25x25,Swamp Survival);&amp;ref(Nation/Swimming.jpg,nolink,25x25,Swimming);|
|~|&gt;|&gt;|&gt;|&gt;|&gt;|BGCOLOR(#F5F5F5):三叉矛を持つ軽歩兵。奴隷としては比較的勇敢で高火力|
</v>
      </c>
    </row>
    <row r="940" spans="1:36" x14ac:dyDescent="0.15">
      <c r="A940" t="str">
        <f t="shared" si="30"/>
        <v>-</v>
      </c>
      <c r="B940" t="s">
        <v>2969</v>
      </c>
      <c r="C940" t="s">
        <v>10622</v>
      </c>
      <c r="D940" t="s">
        <v>3169</v>
      </c>
      <c r="E940" t="s">
        <v>10636</v>
      </c>
      <c r="F940">
        <v>15</v>
      </c>
      <c r="G940">
        <v>9</v>
      </c>
      <c r="H940">
        <v>9</v>
      </c>
      <c r="I940" t="s">
        <v>4342</v>
      </c>
      <c r="L940" t="s">
        <v>3174</v>
      </c>
      <c r="N940" t="s">
        <v>6079</v>
      </c>
      <c r="P940" s="21">
        <v>1</v>
      </c>
      <c r="V940">
        <v>1</v>
      </c>
      <c r="Z940" s="34">
        <v>10</v>
      </c>
      <c r="AE940" s="21" t="s">
        <v>9351</v>
      </c>
      <c r="AG940" s="21" t="s">
        <v>9351</v>
      </c>
      <c r="AJ940" s="26" t="str">
        <f t="shared" si="31"/>
        <v xml:space="preserve">|BGCOLOR(#F5F5F5):Elite Warrior|歩兵|&amp;ref(Nation/C_Gold.jpg,nolink,25x25,Gold);15&amp;ref(Nation/C_Resource.jpg,nolink,25x25,Resource);9&amp;ref(Nation/C_Recruitment.jpg,nolink,25x25,Recruitment Point);9|&amp;ref(Nation/R_Fort.jpg,nolink,25x25,Land Fortress);||&amp;ref(Nation/LivingLead.jpg,nolink,25x25,Living);&amp;ref(Nation/Slave.jpg,nolink,25x25,Slave);|10&amp;ref(Nation/Swamp-Survival.jpg,nolink,25x25,Swamp Survival);&amp;ref(Nation/Swimming.jpg,nolink,25x25,Swimming);|
|~|&gt;|&gt;|&gt;|&gt;|&gt;|BGCOLOR(#F5F5F5):三叉矛を持つ歩兵。高い攻撃技能を持ち手数も多い|
</v>
      </c>
    </row>
    <row r="941" spans="1:36" x14ac:dyDescent="0.15">
      <c r="A941" t="str">
        <f t="shared" si="30"/>
        <v>-</v>
      </c>
      <c r="B941" t="s">
        <v>2969</v>
      </c>
      <c r="C941" t="s">
        <v>10622</v>
      </c>
      <c r="D941" t="s">
        <v>3169</v>
      </c>
      <c r="E941" t="s">
        <v>10637</v>
      </c>
      <c r="F941">
        <v>13</v>
      </c>
      <c r="G941">
        <v>2</v>
      </c>
      <c r="H941">
        <v>8</v>
      </c>
      <c r="I941" t="s">
        <v>4342</v>
      </c>
      <c r="L941" t="s">
        <v>3174</v>
      </c>
      <c r="N941" t="s">
        <v>6081</v>
      </c>
      <c r="P941" s="21">
        <v>1</v>
      </c>
      <c r="V941">
        <v>1</v>
      </c>
      <c r="Z941" s="34">
        <v>16</v>
      </c>
      <c r="AE941" s="21" t="s">
        <v>9351</v>
      </c>
      <c r="AG941" s="21" t="s">
        <v>9351</v>
      </c>
      <c r="AJ941" s="26" t="str">
        <f t="shared" si="31"/>
        <v xml:space="preserve">|BGCOLOR(#F5F5F5):Runner|歩兵|&amp;ref(Nation/C_Gold.jpg,nolink,25x25,Gold);13&amp;ref(Nation/C_Resource.jpg,nolink,25x25,Resource);2&amp;ref(Nation/C_Recruitment.jpg,nolink,25x25,Recruitment Point);8|&amp;ref(Nation/R_Fort.jpg,nolink,25x25,Land Fortress);||&amp;ref(Nation/LivingLead.jpg,nolink,25x25,Living);&amp;ref(Nation/Slave.jpg,nolink,25x25,Slave);|16&amp;ref(Nation/Swamp-Survival.jpg,nolink,25x25,Swamp Survival);&amp;ref(Nation/Swimming.jpg,nolink,25x25,Swimming);|
|~|&gt;|&gt;|&gt;|&gt;|&gt;|BGCOLOR(#F5F5F5):槍を持つ軽歩兵。移動が速く騎兵の真似事ができる|
</v>
      </c>
    </row>
    <row r="942" spans="1:36" x14ac:dyDescent="0.15">
      <c r="A942" t="str">
        <f t="shared" si="30"/>
        <v>-</v>
      </c>
      <c r="B942" t="s">
        <v>2969</v>
      </c>
      <c r="C942" t="s">
        <v>10622</v>
      </c>
      <c r="D942" t="s">
        <v>3169</v>
      </c>
      <c r="E942" t="s">
        <v>10655</v>
      </c>
      <c r="F942">
        <v>19</v>
      </c>
      <c r="G942">
        <v>21</v>
      </c>
      <c r="H942">
        <v>22</v>
      </c>
      <c r="I942" t="s">
        <v>4343</v>
      </c>
      <c r="K942" t="s">
        <v>9926</v>
      </c>
      <c r="L942" t="s">
        <v>3174</v>
      </c>
      <c r="M942" t="s">
        <v>9926</v>
      </c>
      <c r="N942" t="s">
        <v>10657</v>
      </c>
      <c r="P942" s="21">
        <v>1</v>
      </c>
      <c r="Z942" s="34" t="s">
        <v>10656</v>
      </c>
      <c r="AE942" s="21" t="s">
        <v>9351</v>
      </c>
      <c r="AG942" s="21" t="s">
        <v>9351</v>
      </c>
      <c r="AJ942" s="26" t="str">
        <f t="shared" si="31"/>
        <v xml:space="preserve">|BGCOLOR(#F5F5F5):Swamp Guard|歩兵&amp;ref(Nation/Sacred.jpg,nolink,25x25,Sacred);|&amp;ref(Nation/C_Gold.jpg,nolink,25x25,Gold);19&amp;ref(Nation/C_Resource.jpg,nolink,25x25,Resource);21&amp;ref(Nation/C_Recruitment.jpg,nolink,25x25,Recruitment Point);22|&amp;ref(Nation/R_Capital.jpg,nolink,25x25,National Capital);|&amp;ref(Spell/P_Holy.jpg,nolink,25x25,Temple Needed);|&amp;ref(Nation/LivingLead.jpg,nolink,25x25,Living);|6&amp;ref(Nation/Swamp-Survival.jpg,nolink,25x25,Swamp Survival);&amp;ref(Nation/Swimming.jpg,nolink,25x25,Swimming);|
|~|&gt;|&gt;|&gt;|&gt;|&gt;|BGCOLOR(#F5F5F5):曲刀と盾を持つ重歩兵。無難な性能を持つが鈍重|
</v>
      </c>
    </row>
    <row r="943" spans="1:36" x14ac:dyDescent="0.15">
      <c r="A943" t="str">
        <f t="shared" si="30"/>
        <v>-</v>
      </c>
      <c r="B943" t="s">
        <v>2969</v>
      </c>
      <c r="C943" t="s">
        <v>10622</v>
      </c>
      <c r="D943" t="s">
        <v>3169</v>
      </c>
      <c r="E943" t="s">
        <v>10658</v>
      </c>
      <c r="F943">
        <v>30</v>
      </c>
      <c r="G943">
        <v>31</v>
      </c>
      <c r="H943">
        <v>13</v>
      </c>
      <c r="I943" t="s">
        <v>10647</v>
      </c>
      <c r="L943" t="s">
        <v>10659</v>
      </c>
      <c r="N943" t="s">
        <v>10660</v>
      </c>
      <c r="P943" s="20">
        <v>1</v>
      </c>
      <c r="Z943" s="34" t="s">
        <v>10661</v>
      </c>
      <c r="AE943" s="20" t="s">
        <v>10645</v>
      </c>
      <c r="AG943" s="20" t="s">
        <v>10645</v>
      </c>
      <c r="AJ943" s="26" t="str">
        <f t="shared" si="31"/>
        <v xml:space="preserve">|BGCOLOR(#F5F5F5):Sobek Warrior|歩兵|&amp;ref(Nation/C_Gold.jpg,nolink,25x25,Gold);30&amp;ref(Nation/C_Resource.jpg,nolink,25x25,Resource);31&amp;ref(Nation/C_Recruitment.jpg,nolink,25x25,Recruitment Point);13|&amp;ref(Nation/R_Capital.jpg,nolink,25x25,National Capital);||&amp;ref(Nation/LivingLead.jpg,nolink,25x25,Living);|8&amp;ref(Nation/Swamp-Survival.jpg,nolink,25x25,Swamp Survival);&amp;ref(Nation/Swimming.jpg,nolink,25x25,Swimming);|
|~|&gt;|&gt;|&gt;|&gt;|&gt;|BGCOLOR(#F5F5F5):曲刀と盾を持つ重歩兵。大型だが手数も多い|
</v>
      </c>
    </row>
    <row r="944" spans="1:36" x14ac:dyDescent="0.15">
      <c r="A944" t="str">
        <f t="shared" si="30"/>
        <v>-</v>
      </c>
      <c r="B944" t="s">
        <v>2969</v>
      </c>
      <c r="C944" t="s">
        <v>10622</v>
      </c>
      <c r="D944" t="s">
        <v>3169</v>
      </c>
      <c r="E944" t="s">
        <v>10662</v>
      </c>
      <c r="F944">
        <v>55</v>
      </c>
      <c r="G944">
        <v>37</v>
      </c>
      <c r="H944">
        <v>33</v>
      </c>
      <c r="I944" t="s">
        <v>10663</v>
      </c>
      <c r="K944" t="s">
        <v>10640</v>
      </c>
      <c r="L944" t="s">
        <v>10659</v>
      </c>
      <c r="M944" t="s">
        <v>10648</v>
      </c>
      <c r="N944" t="s">
        <v>10665</v>
      </c>
      <c r="P944" s="20">
        <v>1</v>
      </c>
      <c r="Z944" s="34" t="s">
        <v>10664</v>
      </c>
      <c r="AE944" s="20" t="s">
        <v>10645</v>
      </c>
      <c r="AG944" s="20" t="s">
        <v>10645</v>
      </c>
      <c r="AJ944" s="26" t="str">
        <f t="shared" si="31"/>
        <v xml:space="preserve">|BGCOLOR(#F5F5F5):Sobek Sacred Guard|歩兵&amp;ref(Nation/Sacred.jpg,nolink,25x25,Sacred);|&amp;ref(Nation/C_Gold.jpg,nolink,25x25,Gold);55&amp;ref(Nation/C_Resource.jpg,nolink,25x25,Resource);37&amp;ref(Nation/C_Recruitment.jpg,nolink,25x25,Recruitment Point);33|1/&amp;ref(Nation/R_Capital.jpg,nolink,25x25,National Capital);|&amp;ref(Spell/P_Holy.jpg,nolink,25x25,Temple Needed);|&amp;ref(Nation/LivingLead.jpg,nolink,25x25,Living);|7&amp;ref(Nation/Swamp-Survival.jpg,nolink,25x25,Swamp Survival);&amp;ref(Nation/Swimming.jpg,nolink,25x25,Swimming);|
|~|&gt;|&gt;|&gt;|&gt;|&gt;|BGCOLOR(#F5F5F5):槌矛を持つ重歩兵。巨人並みの体躯からの一撃は強烈|
</v>
      </c>
    </row>
    <row r="945" spans="1:36" x14ac:dyDescent="0.15">
      <c r="A945" t="str">
        <f t="shared" si="30"/>
        <v>MA C'tis 兵士 E</v>
      </c>
      <c r="B945" t="s">
        <v>2969</v>
      </c>
      <c r="C945" t="s">
        <v>10622</v>
      </c>
      <c r="D945" t="s">
        <v>3169</v>
      </c>
      <c r="E945" t="s">
        <v>10638</v>
      </c>
      <c r="F945">
        <v>10</v>
      </c>
      <c r="G945">
        <v>1</v>
      </c>
      <c r="H945">
        <v>11</v>
      </c>
      <c r="I945" t="s">
        <v>6305</v>
      </c>
      <c r="K945" t="s">
        <v>9926</v>
      </c>
      <c r="L945" t="s">
        <v>5179</v>
      </c>
      <c r="M945" t="s">
        <v>9926</v>
      </c>
      <c r="N945" t="s">
        <v>6311</v>
      </c>
      <c r="P945" s="21">
        <v>1</v>
      </c>
      <c r="W945">
        <v>1</v>
      </c>
      <c r="Z945" s="34">
        <v>10</v>
      </c>
      <c r="AE945" s="21" t="s">
        <v>9351</v>
      </c>
      <c r="AG945" s="21" t="s">
        <v>9351</v>
      </c>
      <c r="AJ945" s="26" t="str">
        <f t="shared" si="31"/>
        <v xml:space="preserve">|BGCOLOR(#F5F5F5):Sacred Serpent|魔獣&amp;ref(Nation/Sacred.jpg,nolink,25x25,Sacred);|&amp;ref(Nation/C_Gold.jpg,nolink,25x25,Gold);10&amp;ref(Nation/C_Resource.jpg,nolink,25x25,Resource);1&amp;ref(Nation/C_Recruitment.jpg,nolink,25x25,Recruitment Point);11|&amp;ref(Spell/P_Holy.jpg,nolink,25x25,Train Monster in Temple (Free));|&amp;ref(Spell/P_Holy.jpg,nolink,25x25,Temple Needed);|&amp;ref(Nation/LivingLead.jpg,nolink,25x25,Living);&amp;ref(Nation/Animal.jpg,nolink,25x25,Animal);|10&amp;ref(Nation/Swamp-Survival.jpg,nolink,25x25,Swamp Survival);&amp;ref(Nation/Swimming.jpg,nolink,25x25,Swimming);|
|~|&gt;|&gt;|&gt;|&gt;|&gt;|BGCOLOR(#F5F5F5):所属部隊の士気を高める毒蛇。士気を欠く下位の兵の維持に役立つ|
</v>
      </c>
    </row>
    <row r="946" spans="1:36" x14ac:dyDescent="0.15">
      <c r="A946" t="str">
        <f t="shared" si="30"/>
        <v>MA Pangaea 指揮官 S</v>
      </c>
      <c r="B946" t="s">
        <v>2969</v>
      </c>
      <c r="C946" t="s">
        <v>10740</v>
      </c>
      <c r="D946" t="s">
        <v>3135</v>
      </c>
      <c r="E946" t="s">
        <v>10741</v>
      </c>
      <c r="F946">
        <v>25</v>
      </c>
      <c r="G946">
        <v>1</v>
      </c>
      <c r="H946">
        <v>1</v>
      </c>
      <c r="I946" t="s">
        <v>4957</v>
      </c>
      <c r="L946" t="s">
        <v>3138</v>
      </c>
      <c r="N946" t="s">
        <v>6171</v>
      </c>
      <c r="O946" s="24">
        <v>1</v>
      </c>
      <c r="P946" s="21">
        <v>10</v>
      </c>
      <c r="Q946" s="21">
        <v>0</v>
      </c>
      <c r="R946" s="30">
        <v>0</v>
      </c>
      <c r="Z946" s="34">
        <v>34</v>
      </c>
      <c r="AA946" s="21">
        <v>60</v>
      </c>
      <c r="AB946" s="21" t="s">
        <v>7311</v>
      </c>
      <c r="AE946" s="21" t="s">
        <v>7311</v>
      </c>
      <c r="AJ946" s="26" t="str">
        <f t="shared" si="31"/>
        <v xml:space="preserve">|BGCOLOR(#F5F5F5):Black Harpy|斥候|&amp;ref(Nation/C_Gold.jpg,nolink,25x25,Gold);25&amp;ref(Nation/C_Resource.jpg,nolink,25x25,Resource);1&amp;ref(Nation/C_Command.jpg,nolink,25x25,Commander Point);1|&amp;ref(Nation/R_Fort.jpg,nolink,25x25,Land Fortress);&amp;ref(Nation/R_Forest.jpg,nolink,25x25,Any Forest);||&amp;ref(Nation/Squad.jpg,nolink,25x25,Squad);1&amp;ref(Nation/LivingLead.jpg,nolink,25x25,Leadership);10|34&amp;ref(Nation/Stealthy.jpg,nolink,25x25,Stealthy (60));&amp;ref(Nation/Flying.jpg,nolink,25x25,Flying);&amp;ref(Nation/Forest-Survival.jpg,nolink,25x25,Forest Survival);|
|~|&gt;|&gt;|&gt;|&gt;|&gt;|BGCOLOR(#F5F5F5):空飛ぶ斥候。移動力が高く偵察能力は驚異的|
</v>
      </c>
    </row>
    <row r="947" spans="1:36" x14ac:dyDescent="0.15">
      <c r="A947" t="str">
        <f t="shared" si="30"/>
        <v>-</v>
      </c>
      <c r="B947" t="s">
        <v>2969</v>
      </c>
      <c r="C947" t="s">
        <v>10740</v>
      </c>
      <c r="D947" t="s">
        <v>3135</v>
      </c>
      <c r="E947" t="s">
        <v>10742</v>
      </c>
      <c r="F947">
        <v>40</v>
      </c>
      <c r="G947">
        <v>23</v>
      </c>
      <c r="H947">
        <v>1</v>
      </c>
      <c r="I947" t="s">
        <v>4957</v>
      </c>
      <c r="L947" t="s">
        <v>3135</v>
      </c>
      <c r="N947" t="s">
        <v>6175</v>
      </c>
      <c r="O947" s="24">
        <v>2</v>
      </c>
      <c r="P947" s="21">
        <v>40</v>
      </c>
      <c r="Q947" s="21">
        <v>0</v>
      </c>
      <c r="R947" s="30">
        <v>0</v>
      </c>
      <c r="Z947" s="34" t="s">
        <v>10759</v>
      </c>
      <c r="AA947" s="21">
        <v>40</v>
      </c>
      <c r="AE947" s="21" t="s">
        <v>7311</v>
      </c>
      <c r="AJ947" s="26" t="str">
        <f t="shared" si="31"/>
        <v xml:space="preserve">|BGCOLOR(#F5F5F5):Satyr Commander|指揮官|&amp;ref(Nation/C_Gold.jpg,nolink,25x25,Gold);40&amp;ref(Nation/C_Resource.jpg,nolink,25x25,Resource);23&amp;ref(Nation/C_Command.jpg,nolink,25x25,Commander Point);1|&amp;ref(Nation/R_Fort.jpg,nolink,25x25,Land Fortress);&amp;ref(Nation/R_Forest.jpg,nolink,25x25,Any Forest);||&amp;ref(Nation/Squad.jpg,nolink,25x25,Squad);2&amp;ref(Nation/LivingLead.jpg,nolink,25x25,Leadership);40|16&amp;ref(Nation/Stealthy.jpg,nolink,25x25,Stealthy (40));&amp;ref(Nation/Forest-Survival.jpg,nolink,25x25,Forest Survival);|
|~|&gt;|&gt;|&gt;|&gt;|&gt;|BGCOLOR(#F5F5F5):潜伏可能な指揮官。指揮上限は控えめ|
</v>
      </c>
    </row>
    <row r="948" spans="1:36" x14ac:dyDescent="0.15">
      <c r="A948" t="str">
        <f t="shared" si="30"/>
        <v>-</v>
      </c>
      <c r="B948" t="s">
        <v>2969</v>
      </c>
      <c r="C948" t="s">
        <v>10740</v>
      </c>
      <c r="D948" t="s">
        <v>3135</v>
      </c>
      <c r="E948" t="s">
        <v>10760</v>
      </c>
      <c r="F948">
        <v>75</v>
      </c>
      <c r="G948">
        <v>32</v>
      </c>
      <c r="H948">
        <v>1</v>
      </c>
      <c r="I948" t="s">
        <v>10761</v>
      </c>
      <c r="L948" t="s">
        <v>10762</v>
      </c>
      <c r="N948" t="s">
        <v>10763</v>
      </c>
      <c r="O948" s="24">
        <v>3</v>
      </c>
      <c r="P948" s="20">
        <v>80</v>
      </c>
      <c r="Q948" s="21">
        <v>0</v>
      </c>
      <c r="R948" s="30">
        <v>0</v>
      </c>
      <c r="S948" s="24">
        <v>-1</v>
      </c>
      <c r="Z948" s="34" t="s">
        <v>10759</v>
      </c>
      <c r="AE948" s="20" t="s">
        <v>10764</v>
      </c>
      <c r="AJ948" s="26" t="str">
        <f t="shared" si="31"/>
        <v xml:space="preserve">|BGCOLOR(#F5F5F5):Centaur Commander|指揮官|&amp;ref(Nation/C_Gold.jpg,nolink,25x25,Gold);75&amp;ref(Nation/C_Resource.jpg,nolink,25x25,Resource);32&amp;ref(Nation/C_Command.jpg,nolink,25x25,Commander Point);1|&amp;ref(Nation/R_Fort.jpg,nolink,25x25,Land Fortress);||&amp;ref(Nation/Squad.jpg,nolink,25x25,Squad);3&amp;ref(Nation/LivingLead.jpg,nolink,25x25,Leadership);80&amp;ref(Item/Uninspirational.jpg,nolink,25x25,Inspirational (-1));|16&amp;ref(Nation/Forest-Survival.jpg,nolink,25x25,Forest Survival);|
|~|&gt;|&gt;|&gt;|&gt;|&gt;|BGCOLOR(#F5F5F5):半上位指揮官。指揮能力は高いが慕われていない|
</v>
      </c>
    </row>
    <row r="949" spans="1:36" x14ac:dyDescent="0.15">
      <c r="A949" t="str">
        <f t="shared" si="30"/>
        <v>-</v>
      </c>
      <c r="B949" t="s">
        <v>2969</v>
      </c>
      <c r="C949" t="s">
        <v>10740</v>
      </c>
      <c r="D949" t="s">
        <v>3135</v>
      </c>
      <c r="E949" t="s">
        <v>10743</v>
      </c>
      <c r="F949">
        <v>70</v>
      </c>
      <c r="G949">
        <v>35</v>
      </c>
      <c r="H949">
        <v>1</v>
      </c>
      <c r="I949" t="s">
        <v>4342</v>
      </c>
      <c r="L949" t="s">
        <v>3135</v>
      </c>
      <c r="N949" t="s">
        <v>6178</v>
      </c>
      <c r="O949" s="24">
        <v>2</v>
      </c>
      <c r="P949" s="21">
        <v>60</v>
      </c>
      <c r="Q949" s="21">
        <v>0</v>
      </c>
      <c r="R949" s="30">
        <v>0</v>
      </c>
      <c r="Z949" s="34" t="s">
        <v>10765</v>
      </c>
      <c r="AE949" s="21" t="s">
        <v>7311</v>
      </c>
      <c r="AJ949" s="26" t="str">
        <f t="shared" si="31"/>
        <v xml:space="preserve">|BGCOLOR(#F5F5F5):Minotaur Lord|指揮官|&amp;ref(Nation/C_Gold.jpg,nolink,25x25,Gold);70&amp;ref(Nation/C_Resource.jpg,nolink,25x25,Resource);35&amp;ref(Nation/C_Command.jpg,nolink,25x25,Commander Point);1|&amp;ref(Nation/R_Fort.jpg,nolink,25x25,Land Fortress);||&amp;ref(Nation/Squad.jpg,nolink,25x25,Squad);2&amp;ref(Nation/LivingLead.jpg,nolink,25x25,Leadership);60|14&amp;ref(Nation/Forest-Survival.jpg,nolink,25x25,Forest Survival);|
|~|&gt;|&gt;|&gt;|&gt;|&gt;|BGCOLOR(#F5F5F5):標準的な指揮官。負傷すると特攻する点に注意が必要|
</v>
      </c>
    </row>
    <row r="950" spans="1:36" x14ac:dyDescent="0.15">
      <c r="A950" t="str">
        <f t="shared" si="30"/>
        <v>-</v>
      </c>
      <c r="B950" t="s">
        <v>2969</v>
      </c>
      <c r="C950" t="s">
        <v>10740</v>
      </c>
      <c r="D950" t="s">
        <v>3135</v>
      </c>
      <c r="E950" t="s">
        <v>10744</v>
      </c>
      <c r="F950">
        <v>120</v>
      </c>
      <c r="G950">
        <v>3</v>
      </c>
      <c r="H950">
        <v>2</v>
      </c>
      <c r="I950" t="s">
        <v>4957</v>
      </c>
      <c r="J950" t="s">
        <v>9926</v>
      </c>
      <c r="K950" t="s">
        <v>9926</v>
      </c>
      <c r="L950" t="s">
        <v>3151</v>
      </c>
      <c r="M950" t="s">
        <v>9926</v>
      </c>
      <c r="N950" t="s">
        <v>6181</v>
      </c>
      <c r="O950" s="24">
        <v>2</v>
      </c>
      <c r="P950" s="21">
        <v>40</v>
      </c>
      <c r="Q950" s="21">
        <v>5</v>
      </c>
      <c r="R950" s="30">
        <v>0</v>
      </c>
      <c r="S950" s="24">
        <v>1</v>
      </c>
      <c r="Z950" s="34">
        <v>22</v>
      </c>
      <c r="AA950" s="21">
        <v>40</v>
      </c>
      <c r="AE950" s="21" t="s">
        <v>7311</v>
      </c>
      <c r="AJ950" s="26" t="str">
        <f t="shared" si="31"/>
        <v xml:space="preserve">|BGCOLOR(#F5F5F5):Centauride Hierophantide|聖職者&amp;ref(Nation/Sacred.jpg,nolink,25x25,Sacred);|&amp;ref(Nation/C_Gold.jpg,nolink,25x25,Gold);120&amp;ref(Nation/C_Resource.jpg,nolink,25x25,Resource);3&amp;ref(Nation/C_Command.jpg,nolink,25x25,Commander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Leadership);5&amp;ref(Item/Inspirational.jpg,nolink,25x25,Inspirational (+1));|22&amp;ref(Nation/Stealthy.jpg,nolink,25x25,Stealthy (40));&amp;ref(Nation/Forest-Survival.jpg,nolink,25x25,Forest Survival);|
|~|&gt;|&gt;|&gt;|&gt;|&gt;|BGCOLOR(#F5F5F5):レベル1の聖職者。水か緑の魔法技能も持ち指揮も可能|
</v>
      </c>
    </row>
    <row r="951" spans="1:36" x14ac:dyDescent="0.15">
      <c r="A951" t="str">
        <f t="shared" si="30"/>
        <v>-</v>
      </c>
      <c r="B951" t="s">
        <v>2969</v>
      </c>
      <c r="C951" t="s">
        <v>10740</v>
      </c>
      <c r="D951" t="s">
        <v>3135</v>
      </c>
      <c r="E951" t="s">
        <v>10745</v>
      </c>
      <c r="F951">
        <v>120</v>
      </c>
      <c r="G951">
        <v>4</v>
      </c>
      <c r="H951">
        <v>2</v>
      </c>
      <c r="I951" t="s">
        <v>4957</v>
      </c>
      <c r="J951" t="s">
        <v>9926</v>
      </c>
      <c r="K951" t="s">
        <v>9926</v>
      </c>
      <c r="L951" t="s">
        <v>3151</v>
      </c>
      <c r="M951" t="s">
        <v>9926</v>
      </c>
      <c r="N951" t="s">
        <v>6184</v>
      </c>
      <c r="O951" s="24">
        <v>2</v>
      </c>
      <c r="P951" s="21">
        <v>40</v>
      </c>
      <c r="Q951" s="21">
        <v>5</v>
      </c>
      <c r="R951" s="30">
        <v>0</v>
      </c>
      <c r="S951" s="24">
        <v>1</v>
      </c>
      <c r="Z951" s="34">
        <v>22</v>
      </c>
      <c r="AA951" s="21">
        <v>40</v>
      </c>
      <c r="AE951" s="21" t="s">
        <v>7311</v>
      </c>
      <c r="AJ951" s="26" t="str">
        <f t="shared" si="31"/>
        <v xml:space="preserve">|BGCOLOR(#F5F5F5):Centaur Hierophant|聖職者&amp;ref(Nation/Sacred.jpg,nolink,25x25,Sacred);|&amp;ref(Nation/C_Gold.jpg,nolink,25x25,Gold);120&amp;ref(Nation/C_Resource.jpg,nolink,25x25,Resource);4&amp;ref(Nation/C_Command.jpg,nolink,25x25,Commander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Leadership);5&amp;ref(Item/Inspirational.jpg,nolink,25x25,Inspirational (+1));|22&amp;ref(Nation/Stealthy.jpg,nolink,25x25,Stealthy (40));&amp;ref(Nation/Forest-Survival.jpg,nolink,25x25,Forest Survival);|
|~|&gt;|&gt;|&gt;|&gt;|&gt;|BGCOLOR(#F5F5F5):レベル1の聖職者。地か緑の魔法技能も持ち指揮も可能|
</v>
      </c>
    </row>
    <row r="952" spans="1:36" x14ac:dyDescent="0.15">
      <c r="A952" t="str">
        <f t="shared" si="30"/>
        <v>-</v>
      </c>
      <c r="B952" t="s">
        <v>2969</v>
      </c>
      <c r="C952" t="s">
        <v>10740</v>
      </c>
      <c r="D952" t="s">
        <v>3135</v>
      </c>
      <c r="E952" t="s">
        <v>10746</v>
      </c>
      <c r="F952">
        <v>220</v>
      </c>
      <c r="G952">
        <v>1</v>
      </c>
      <c r="H952">
        <v>2</v>
      </c>
      <c r="I952" t="s">
        <v>4342</v>
      </c>
      <c r="J952" t="s">
        <v>9926</v>
      </c>
      <c r="K952" t="s">
        <v>9926</v>
      </c>
      <c r="L952" t="s">
        <v>3151</v>
      </c>
      <c r="M952" t="s">
        <v>9926</v>
      </c>
      <c r="N952" t="s">
        <v>10766</v>
      </c>
      <c r="O952" s="24">
        <v>2</v>
      </c>
      <c r="P952" s="21">
        <v>40</v>
      </c>
      <c r="Q952" s="21">
        <v>10</v>
      </c>
      <c r="R952" s="30">
        <v>0</v>
      </c>
      <c r="U952" s="30">
        <v>1</v>
      </c>
      <c r="Z952" s="34">
        <v>18</v>
      </c>
      <c r="AA952" s="21">
        <v>65</v>
      </c>
      <c r="AE952" s="21" t="s">
        <v>7311</v>
      </c>
      <c r="AJ952" s="26" t="str">
        <f t="shared" si="31"/>
        <v xml:space="preserve">|BGCOLOR(#F5F5F5):Dryad|聖職者&amp;ref(Nation/Sacred.jpg,nolink,25x25,Sacred);|&amp;ref(Nation/C_Gold.jpg,nolink,25x25,Gold);220&amp;ref(Nation/C_Resource.jpg,nolink,25x25,Resource);1&amp;ref(Nation/C_Command.jpg,nolink,25x25,Commander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Leadership);10&amp;ref(Item/Beastmaster.jpg,nolink,25x25,Beastmaster (+1));|18&amp;ref(Nation/Stealthy.jpg,nolink,25x25,Stealthy (65));&amp;ref(Nation/Forest-Survival.jpg,nolink,25x25,Forest Survival);|
|~|&gt;|&gt;|&gt;|&gt;|&gt;|BGCOLOR(#F5F5F5):レベル2の聖職者。緑などの魔法技能も持ち奇襲部隊の指揮も可能|
</v>
      </c>
    </row>
    <row r="953" spans="1:36" x14ac:dyDescent="0.15">
      <c r="A953" t="str">
        <f t="shared" si="30"/>
        <v>-</v>
      </c>
      <c r="B953" t="s">
        <v>2969</v>
      </c>
      <c r="C953" t="s">
        <v>10740</v>
      </c>
      <c r="D953" t="s">
        <v>3135</v>
      </c>
      <c r="E953" t="s">
        <v>10747</v>
      </c>
      <c r="F953">
        <v>305</v>
      </c>
      <c r="G953">
        <v>1</v>
      </c>
      <c r="H953">
        <v>4</v>
      </c>
      <c r="I953" t="s">
        <v>4342</v>
      </c>
      <c r="J953" t="s">
        <v>9926</v>
      </c>
      <c r="L953" t="s">
        <v>3154</v>
      </c>
      <c r="N953" t="s">
        <v>10773</v>
      </c>
      <c r="O953" s="24">
        <v>3</v>
      </c>
      <c r="P953" s="21">
        <v>80</v>
      </c>
      <c r="Q953" s="21" t="s">
        <v>10767</v>
      </c>
      <c r="R953" s="30" t="s">
        <v>10768</v>
      </c>
      <c r="U953" s="30">
        <v>2</v>
      </c>
      <c r="Z953" s="34">
        <v>18</v>
      </c>
      <c r="AA953" s="21">
        <v>40</v>
      </c>
      <c r="AE953" s="21" t="s">
        <v>7311</v>
      </c>
      <c r="AJ953" s="26" t="str">
        <f t="shared" si="31"/>
        <v xml:space="preserve">|BGCOLOR(#F5F5F5):Pan|魔術師|&amp;ref(Nation/C_Gold.jpg,nolink,25x25,Gold);305&amp;ref(Nation/C_Resource.jpg,nolink,25x25,Resource);1&amp;ref(Nation/C_Command.jpg,nolink,25x25,Commander Point);4|&amp;ref(Nation/R_Fort.jpg,nolink,25x25,Land Fortress);|&amp;ref(Spell/P_Research.jpg,nolink,25x25,Lab Needed);|&amp;ref(Nation/Squad.jpg,nolink,25x25,Squad);3&amp;ref(Nation/LivingLead.jpg,nolink,25x25,Leadership);80&amp;ref(Nation/MagicLead.jpg,nolink,25x25,Magic Leadership);30+&amp;ref(Nation/UndeadLead.jpg,nolink,25x25,Undead Leadership);0+&amp;ref(Item/Beastmaster.jpg,nolink,25x25,Beastmaster (+2));|18&amp;ref(Nation/Stealthy.jpg,nolink,25x25,Stealthy (40));&amp;ref(Nation/Forest-Survival.jpg,nolink,25x25,Forest Survival);|
|~|&gt;|&gt;|&gt;|&gt;|&gt;|BGCOLOR(#F5F5F5):緑、地などの魔法技能を持つ。高い魔力を備えるが雇用条件は緩い|
</v>
      </c>
    </row>
    <row r="954" spans="1:36" x14ac:dyDescent="0.15">
      <c r="A954" t="str">
        <f t="shared" si="30"/>
        <v>MA Pangaea 指揮官 E</v>
      </c>
      <c r="B954" t="s">
        <v>2969</v>
      </c>
      <c r="C954" t="s">
        <v>10740</v>
      </c>
      <c r="D954" t="s">
        <v>3135</v>
      </c>
      <c r="E954" t="s">
        <v>10769</v>
      </c>
      <c r="F954">
        <v>255</v>
      </c>
      <c r="G954">
        <v>1</v>
      </c>
      <c r="H954">
        <v>4</v>
      </c>
      <c r="I954" t="s">
        <v>10770</v>
      </c>
      <c r="J954" t="s">
        <v>10771</v>
      </c>
      <c r="L954" t="s">
        <v>10772</v>
      </c>
      <c r="N954" t="s">
        <v>10774</v>
      </c>
      <c r="O954" s="24">
        <v>3</v>
      </c>
      <c r="P954" s="20">
        <v>80</v>
      </c>
      <c r="Q954" s="21" t="s">
        <v>10775</v>
      </c>
      <c r="R954" s="30" t="s">
        <v>10776</v>
      </c>
      <c r="U954" s="30">
        <v>1</v>
      </c>
      <c r="Z954" s="34" t="s">
        <v>10777</v>
      </c>
      <c r="AA954" s="20">
        <v>40</v>
      </c>
      <c r="AE954" s="20" t="s">
        <v>10764</v>
      </c>
      <c r="AJ954" s="26" t="str">
        <f t="shared" si="31"/>
        <v xml:space="preserve">|BGCOLOR(#F5F5F5):Pandemoniac|魔術師|&amp;ref(Nation/C_Gold.jpg,nolink,25x25,Gold);255&amp;ref(Nation/C_Resource.jpg,nolink,25x25,Resource);1&amp;ref(Nation/C_Command.jpg,nolink,25x25,Commander Point);4|&amp;ref(Nation/R_Capital.jpg,nolink,25x25,National Capital);|&amp;ref(Spell/P_Research.jpg,nolink,25x25,Lab Needed);|&amp;ref(Nation/Squad.jpg,nolink,25x25,Squad);3&amp;ref(Nation/LivingLead.jpg,nolink,25x25,Leadership);80&amp;ref(Nation/MagicLead.jpg,nolink,25x25,Magic Leadership);25+&amp;ref(Nation/UndeadLead.jpg,nolink,25x25,Undead Leadership);10+&amp;ref(Item/Beastmaster.jpg,nolink,25x25,Beastmaster (+1));|18&amp;ref(Nation/Stealthy.jpg,nolink,25x25,Stealthy (40));&amp;ref(Nation/Forest-Survival.jpg,nolink,25x25,Forest Survival);|
|~|&gt;|&gt;|&gt;|&gt;|&gt;|BGCOLOR(#F5F5F5):緑、血などの魔法技能を持つ。数は出せないが有用|
</v>
      </c>
    </row>
    <row r="955" spans="1:36" x14ac:dyDescent="0.15">
      <c r="A955" t="str">
        <f t="shared" si="30"/>
        <v>MA Pangaea 兵士 S</v>
      </c>
      <c r="B955" t="s">
        <v>2969</v>
      </c>
      <c r="C955" t="s">
        <v>10740</v>
      </c>
      <c r="D955" t="s">
        <v>3169</v>
      </c>
      <c r="E955" t="s">
        <v>10748</v>
      </c>
      <c r="F955">
        <v>7</v>
      </c>
      <c r="G955">
        <v>1</v>
      </c>
      <c r="H955">
        <v>3</v>
      </c>
      <c r="I955" t="s">
        <v>4957</v>
      </c>
      <c r="L955" t="s">
        <v>3183</v>
      </c>
      <c r="N955" t="s">
        <v>6197</v>
      </c>
      <c r="P955" s="21">
        <v>1</v>
      </c>
      <c r="Z955" s="34">
        <v>32</v>
      </c>
      <c r="AA955" s="21">
        <v>40</v>
      </c>
      <c r="AB955" s="21" t="s">
        <v>7311</v>
      </c>
      <c r="AE955" s="21" t="s">
        <v>7311</v>
      </c>
      <c r="AJ955" s="26" t="str">
        <f t="shared" si="31"/>
        <v xml:space="preserve">|BGCOLOR(#F5F5F5):Harpy|飛行兵|&amp;ref(Nation/C_Gold.jpg,nolink,25x25,Gold);7&amp;ref(Nation/C_Resource.jpg,nolink,25x25,Resource);1&amp;ref(Nation/C_Recruitment.jpg,nolink,25x25,Recruitment Point);3|&amp;ref(Nation/R_Fort.jpg,nolink,25x25,Land Fortress);&amp;ref(Nation/R_Forest.jpg,nolink,25x25,Any Forest);||&amp;ref(Nation/LivingLead.jpg,nolink,25x25,Living);|32&amp;ref(Nation/Stealthy.jpg,nolink,25x25,Stealthy (40));&amp;ref(Nation/Flying.jpg,nolink,25x25,Flying);&amp;ref(Nation/Forest-Survival.jpg,nolink,25x25,Forest Survival);|
|~|&gt;|&gt;|&gt;|&gt;|&gt;|BGCOLOR(#F5F5F5):爪の二連撃で戦う鳥女。臆病で不器用だが脆い後衛を狙える|
</v>
      </c>
    </row>
    <row r="956" spans="1:36" x14ac:dyDescent="0.15">
      <c r="A956" t="str">
        <f t="shared" si="30"/>
        <v>-</v>
      </c>
      <c r="B956" t="s">
        <v>2969</v>
      </c>
      <c r="C956" t="s">
        <v>10740</v>
      </c>
      <c r="D956" t="s">
        <v>3169</v>
      </c>
      <c r="E956" t="s">
        <v>10749</v>
      </c>
      <c r="F956">
        <v>9</v>
      </c>
      <c r="G956">
        <v>3</v>
      </c>
      <c r="H956">
        <v>6</v>
      </c>
      <c r="I956" t="s">
        <v>4957</v>
      </c>
      <c r="L956" t="s">
        <v>3174</v>
      </c>
      <c r="N956" t="s">
        <v>6199</v>
      </c>
      <c r="P956" s="21">
        <v>1</v>
      </c>
      <c r="X956">
        <v>1</v>
      </c>
      <c r="Z956" s="34">
        <v>16</v>
      </c>
      <c r="AA956" s="21">
        <v>60</v>
      </c>
      <c r="AE956" s="21" t="s">
        <v>7311</v>
      </c>
      <c r="AJ956" s="26" t="str">
        <f t="shared" si="31"/>
        <v xml:space="preserve">|BGCOLOR(#F5F5F5):Satyr Sneak|歩兵|&amp;ref(Nation/C_Gold.jpg,nolink,25x25,Gold);9&amp;ref(Nation/C_Resource.jpg,nolink,25x25,Resource);3&amp;ref(Nation/C_Recruitment.jpg,nolink,25x25,Recruitment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(60));&amp;ref(Nation/Forest-Survival.jpg,nolink,25x25,Forest Survival);|
|~|&gt;|&gt;|&gt;|&gt;|&gt;|BGCOLOR(#F5F5F5):槍を持つ軽歩兵。滞在する州に不安を撒き隠れるのも上手い|
</v>
      </c>
    </row>
    <row r="957" spans="1:36" x14ac:dyDescent="0.15">
      <c r="A957" t="str">
        <f t="shared" ref="A957:A1020" si="32">IF(D957&lt;&gt;D956,B957&amp;" "&amp;C957&amp;" "&amp;D957&amp;" S",IF(D957&lt;&gt;D958,B957&amp;" "&amp;C957&amp;" "&amp;D957&amp;" E","-"))</f>
        <v>-</v>
      </c>
      <c r="B957" t="s">
        <v>2969</v>
      </c>
      <c r="C957" t="s">
        <v>10740</v>
      </c>
      <c r="D957" t="s">
        <v>3169</v>
      </c>
      <c r="E957" t="s">
        <v>10750</v>
      </c>
      <c r="F957">
        <v>9</v>
      </c>
      <c r="G957">
        <v>4</v>
      </c>
      <c r="H957">
        <v>6</v>
      </c>
      <c r="I957" t="s">
        <v>4957</v>
      </c>
      <c r="L957" t="s">
        <v>3174</v>
      </c>
      <c r="N957" t="s">
        <v>6201</v>
      </c>
      <c r="P957" s="21">
        <v>1</v>
      </c>
      <c r="X957">
        <v>1</v>
      </c>
      <c r="Z957" s="34">
        <v>16</v>
      </c>
      <c r="AA957" s="21">
        <v>40</v>
      </c>
      <c r="AE957" s="21" t="s">
        <v>7311</v>
      </c>
      <c r="AJ957" s="26" t="str">
        <f t="shared" si="31"/>
        <v xml:space="preserve">|BGCOLOR(#F5F5F5):Satyr|歩兵|&amp;ref(Nation/C_Gold.jpg,nolink,25x25,Gold);9&amp;ref(Nation/C_Resource.jpg,nolink,25x25,Resource);4&amp;ref(Nation/C_Recruitment.jpg,nolink,25x25,Recruitment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(40));&amp;ref(Nation/Forest-Survival.jpg,nolink,25x25,Forest Survival);|
|~|&gt;|&gt;|&gt;|&gt;|&gt;|BGCOLOR(#F5F5F5):槍と投槍を持つ軽歩兵。統制不能で好き勝手に戦う|
</v>
      </c>
    </row>
    <row r="958" spans="1:36" x14ac:dyDescent="0.15">
      <c r="A958" t="str">
        <f t="shared" si="32"/>
        <v>-</v>
      </c>
      <c r="B958" t="s">
        <v>2969</v>
      </c>
      <c r="C958" t="s">
        <v>10740</v>
      </c>
      <c r="D958" t="s">
        <v>3169</v>
      </c>
      <c r="E958" t="s">
        <v>10778</v>
      </c>
      <c r="F958">
        <v>9</v>
      </c>
      <c r="G958">
        <v>4</v>
      </c>
      <c r="H958">
        <v>6</v>
      </c>
      <c r="I958" t="s">
        <v>10779</v>
      </c>
      <c r="L958" t="s">
        <v>10780</v>
      </c>
      <c r="N958" t="s">
        <v>10781</v>
      </c>
      <c r="P958" s="20">
        <v>1</v>
      </c>
      <c r="X958">
        <v>1</v>
      </c>
      <c r="Z958" s="34" t="s">
        <v>10759</v>
      </c>
      <c r="AA958" s="20">
        <v>40</v>
      </c>
      <c r="AE958" s="20" t="s">
        <v>10764</v>
      </c>
      <c r="AJ958" s="26" t="str">
        <f t="shared" si="31"/>
        <v xml:space="preserve">|BGCOLOR(#F5F5F5):Satry|歩兵|&amp;ref(Nation/C_Gold.jpg,nolink,25x25,Gold);9&amp;ref(Nation/C_Resource.jpg,nolink,25x25,Resource);4&amp;ref(Nation/C_Recruitment.jpg,nolink,25x25,Recruitment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(40));&amp;ref(Nation/Forest-Survival.jpg,nolink,25x25,Forest Survival);|
|~|&gt;|&gt;|&gt;|&gt;|&gt;|BGCOLOR(#F5F5F5):槍と小盾を持つ軽歩兵。射撃に少し強い|
</v>
      </c>
    </row>
    <row r="959" spans="1:36" x14ac:dyDescent="0.15">
      <c r="A959" t="str">
        <f t="shared" si="32"/>
        <v>-</v>
      </c>
      <c r="B959" t="s">
        <v>2969</v>
      </c>
      <c r="C959" t="s">
        <v>10740</v>
      </c>
      <c r="D959" t="s">
        <v>3169</v>
      </c>
      <c r="E959" t="s">
        <v>10782</v>
      </c>
      <c r="F959">
        <v>14</v>
      </c>
      <c r="G959">
        <v>24</v>
      </c>
      <c r="H959">
        <v>24</v>
      </c>
      <c r="I959" t="s">
        <v>4342</v>
      </c>
      <c r="L959" t="s">
        <v>3174</v>
      </c>
      <c r="N959" t="s">
        <v>10783</v>
      </c>
      <c r="P959" s="21">
        <v>1</v>
      </c>
      <c r="Z959" s="34" t="s">
        <v>10765</v>
      </c>
      <c r="AE959" s="21" t="s">
        <v>7311</v>
      </c>
      <c r="AJ959" s="26" t="str">
        <f t="shared" si="31"/>
        <v xml:space="preserve">|BGCOLOR(#F5F5F5):Satyr Hoplite|歩兵|&amp;ref(Nation/C_Gold.jpg,nolink,25x25,Gold);14&amp;ref(Nation/C_Resource.jpg,nolink,25x25,Resource);24&amp;ref(Nation/C_Recruitment.jpg,nolink,25x25,Recruitment Point);24|&amp;ref(Nation/R_Fort.jpg,nolink,25x25,Land Fortress);||&amp;ref(Nation/LivingLead.jpg,nolink,25x25,Living);|14&amp;ref(Nation/Forest-Survival.jpg,nolink,25x25,Forest Survival);|
|~|&gt;|&gt;|&gt;|&gt;|&gt;|BGCOLOR(#F5F5F5):槍と盾を持つ重歩兵。他のSatyrと違い統制され密な隊列まで組む|
</v>
      </c>
    </row>
    <row r="960" spans="1:36" x14ac:dyDescent="0.15">
      <c r="A960" t="str">
        <f t="shared" si="32"/>
        <v>-</v>
      </c>
      <c r="B960" t="s">
        <v>2969</v>
      </c>
      <c r="C960" t="s">
        <v>10740</v>
      </c>
      <c r="D960" t="s">
        <v>3169</v>
      </c>
      <c r="E960" t="s">
        <v>10751</v>
      </c>
      <c r="F960">
        <v>16</v>
      </c>
      <c r="G960">
        <v>3</v>
      </c>
      <c r="H960">
        <v>14</v>
      </c>
      <c r="I960" t="s">
        <v>4342</v>
      </c>
      <c r="L960" t="s">
        <v>3174</v>
      </c>
      <c r="N960" t="s">
        <v>6207</v>
      </c>
      <c r="P960" s="21">
        <v>1</v>
      </c>
      <c r="X960">
        <v>1</v>
      </c>
      <c r="Z960" s="34">
        <v>16</v>
      </c>
      <c r="AA960" s="21">
        <v>40</v>
      </c>
      <c r="AE960" s="21" t="s">
        <v>7311</v>
      </c>
      <c r="AJ960" s="26" t="str">
        <f t="shared" si="31"/>
        <v xml:space="preserve">|BGCOLOR(#F5F5F5):Reveler|歩兵|&amp;ref(Nation/C_Gold.jpg,nolink,25x25,Gold);16&amp;ref(Nation/C_Resource.jpg,nolink,25x25,Resource);3&amp;ref(Nation/C_Recruitment.jpg,nolink,25x25,Recruitment Point);14|&amp;ref(Nation/R_Fort.jpg,nolink,25x25,Land Fortress);||&amp;ref(Nation/LivingLead.jpg,nolink,25x25,Living);&amp;ref(Nation/Undisciplined.jpg,nolink,25x25,Undisciplined);|16&amp;ref(Nation/Stealthy.jpg,nolink,25x25,Stealthy (40));&amp;ref(Nation/Forest-Survival.jpg,nolink,25x25,Forest Survival);|
|~|&gt;|&gt;|&gt;|&gt;|&gt;|BGCOLOR(#F5F5F5):槍を持つ軽装狂戦士。統制不能だが戦闘力は侮り難い|
</v>
      </c>
    </row>
    <row r="961" spans="1:36" x14ac:dyDescent="0.15">
      <c r="A961" t="str">
        <f t="shared" si="32"/>
        <v>-</v>
      </c>
      <c r="B961" t="s">
        <v>2969</v>
      </c>
      <c r="C961" t="s">
        <v>10740</v>
      </c>
      <c r="D961" t="s">
        <v>3169</v>
      </c>
      <c r="E961" t="s">
        <v>10752</v>
      </c>
      <c r="F961">
        <v>40</v>
      </c>
      <c r="G961">
        <v>8</v>
      </c>
      <c r="H961">
        <v>6</v>
      </c>
      <c r="I961" t="s">
        <v>4957</v>
      </c>
      <c r="L961" t="s">
        <v>3174</v>
      </c>
      <c r="N961" t="s">
        <v>6209</v>
      </c>
      <c r="P961" s="21">
        <v>1</v>
      </c>
      <c r="X961">
        <v>1</v>
      </c>
      <c r="Z961" s="34">
        <v>16</v>
      </c>
      <c r="AE961" s="21" t="s">
        <v>7311</v>
      </c>
      <c r="AJ961" s="26" t="str">
        <f t="shared" si="31"/>
        <v xml:space="preserve">|BGCOLOR(#F5F5F5):Minotaur|歩兵|&amp;ref(Nation/C_Gold.jpg,nolink,25x25,Gold);40&amp;ref(Nation/C_Resource.jpg,nolink,25x25,Resource);8&amp;ref(Nation/C_Recruitment.jpg,nolink,25x25,Recruitment Point);6|&amp;ref(Nation/R_Fort.jpg,nolink,25x25,Land Fortress);&amp;ref(Nation/R_Forest.jpg,nolink,25x25,Any Forest);||&amp;ref(Nation/LivingLead.jpg,nolink,25x25,Living);&amp;ref(Nation/Undisciplined.jpg,nolink,25x25,Undisciplined);|16&amp;ref(Nation/Forest-Survival.jpg,nolink,25x25,Forest Survival);|
|~|&gt;|&gt;|&gt;|&gt;|&gt;|BGCOLOR(#F5F5F5):戦斧を持つ軽装狂戦士。人間大以下の敵には蹂躙を仕掛ける|
</v>
      </c>
    </row>
    <row r="962" spans="1:36" x14ac:dyDescent="0.15">
      <c r="A962" t="str">
        <f t="shared" si="32"/>
        <v>-</v>
      </c>
      <c r="B962" t="s">
        <v>2969</v>
      </c>
      <c r="C962" t="s">
        <v>10740</v>
      </c>
      <c r="D962" t="s">
        <v>3169</v>
      </c>
      <c r="E962" t="s">
        <v>10784</v>
      </c>
      <c r="F962">
        <v>50</v>
      </c>
      <c r="G962">
        <v>28</v>
      </c>
      <c r="H962">
        <v>18</v>
      </c>
      <c r="I962" t="s">
        <v>4342</v>
      </c>
      <c r="L962" t="s">
        <v>3174</v>
      </c>
      <c r="N962" t="s">
        <v>10785</v>
      </c>
      <c r="P962" s="21">
        <v>1</v>
      </c>
      <c r="Z962" s="34">
        <v>16</v>
      </c>
      <c r="AE962" s="21" t="s">
        <v>7311</v>
      </c>
      <c r="AJ962" s="26" t="str">
        <f t="shared" si="31"/>
        <v xml:space="preserve">|BGCOLOR(#F5F5F5):War Minotaur|歩兵|&amp;ref(Nation/C_Gold.jpg,nolink,25x25,Gold);50&amp;ref(Nation/C_Resource.jpg,nolink,25x25,Resource);28&amp;ref(Nation/C_Recruitment.jpg,nolink,25x25,Recruitment Point);18|&amp;ref(Nation/R_Fort.jpg,nolink,25x25,Land Fortress);||&amp;ref(Nation/LivingLead.jpg,nolink,25x25,Living);|16&amp;ref(Nation/Forest-Survival.jpg,nolink,25x25,Forest Survival);|
|~|&gt;|&gt;|&gt;|&gt;|&gt;|BGCOLOR(#F5F5F5):戦斧を持つ狂戦士。こちらは命令を聞く|
</v>
      </c>
    </row>
    <row r="963" spans="1:36" x14ac:dyDescent="0.15">
      <c r="A963" t="str">
        <f t="shared" si="32"/>
        <v>-</v>
      </c>
      <c r="B963" t="s">
        <v>2969</v>
      </c>
      <c r="C963" t="s">
        <v>10740</v>
      </c>
      <c r="D963" t="s">
        <v>3169</v>
      </c>
      <c r="E963" t="s">
        <v>10753</v>
      </c>
      <c r="F963">
        <v>25</v>
      </c>
      <c r="G963">
        <v>3</v>
      </c>
      <c r="H963">
        <v>12</v>
      </c>
      <c r="I963" t="s">
        <v>4957</v>
      </c>
      <c r="L963" t="s">
        <v>3171</v>
      </c>
      <c r="N963" t="s">
        <v>6213</v>
      </c>
      <c r="P963" s="21">
        <v>1</v>
      </c>
      <c r="Z963" s="34">
        <v>20</v>
      </c>
      <c r="AA963" s="21">
        <v>40</v>
      </c>
      <c r="AE963" s="21" t="s">
        <v>7311</v>
      </c>
      <c r="AJ963" s="26" t="str">
        <f t="shared" si="31"/>
        <v xml:space="preserve">|BGCOLOR(#F5F5F5):Centauride|射手|&amp;ref(Nation/C_Gold.jpg,nolink,25x25,Gold);25&amp;ref(Nation/C_Resource.jpg,nolink,25x25,Resource);3&amp;ref(Nation/C_Recruitment.jpg,nolink,25x25,Recruitment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|~|&gt;|&gt;|&gt;|&gt;|&gt;|BGCOLOR(#F5F5F5):極めて高い精度を持つ弓兵。力も人間より強い|
</v>
      </c>
    </row>
    <row r="964" spans="1:36" x14ac:dyDescent="0.15">
      <c r="A964" t="str">
        <f t="shared" si="32"/>
        <v>-</v>
      </c>
      <c r="B964" t="s">
        <v>2969</v>
      </c>
      <c r="C964" t="s">
        <v>10740</v>
      </c>
      <c r="D964" t="s">
        <v>3169</v>
      </c>
      <c r="E964" t="s">
        <v>10754</v>
      </c>
      <c r="F964">
        <v>25</v>
      </c>
      <c r="G964">
        <v>4</v>
      </c>
      <c r="H964">
        <v>12</v>
      </c>
      <c r="I964" t="s">
        <v>4957</v>
      </c>
      <c r="L964" t="s">
        <v>3171</v>
      </c>
      <c r="N964" t="s">
        <v>6215</v>
      </c>
      <c r="P964" s="21">
        <v>1</v>
      </c>
      <c r="Z964" s="34">
        <v>20</v>
      </c>
      <c r="AA964" s="21">
        <v>40</v>
      </c>
      <c r="AE964" s="21" t="s">
        <v>7311</v>
      </c>
      <c r="AJ964" s="26" t="str">
        <f t="shared" si="31"/>
        <v xml:space="preserve">|BGCOLOR(#F5F5F5):Centaur|射手|&amp;ref(Nation/C_Gold.jpg,nolink,25x25,Gold);25&amp;ref(Nation/C_Resource.jpg,nolink,25x25,Resource);4&amp;ref(Nation/C_Recruitment.jpg,nolink,25x25,Recruitment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|~|&gt;|&gt;|&gt;|&gt;|&gt;|BGCOLOR(#F5F5F5):高い精度を持つ長弓兵。一発の威力や射程で勝る|
</v>
      </c>
    </row>
    <row r="965" spans="1:36" x14ac:dyDescent="0.15">
      <c r="A965" t="str">
        <f t="shared" si="32"/>
        <v>-</v>
      </c>
      <c r="B965" t="s">
        <v>2969</v>
      </c>
      <c r="C965" t="s">
        <v>10740</v>
      </c>
      <c r="D965" t="s">
        <v>3169</v>
      </c>
      <c r="E965" t="s">
        <v>10755</v>
      </c>
      <c r="F965">
        <v>30</v>
      </c>
      <c r="G965">
        <v>11</v>
      </c>
      <c r="H965">
        <v>17</v>
      </c>
      <c r="I965" t="s">
        <v>4342</v>
      </c>
      <c r="L965" t="s">
        <v>3174</v>
      </c>
      <c r="N965" t="s">
        <v>6217</v>
      </c>
      <c r="P965" s="21">
        <v>1</v>
      </c>
      <c r="Z965" s="34">
        <v>20</v>
      </c>
      <c r="AA965" s="21">
        <v>40</v>
      </c>
      <c r="AE965" s="21" t="s">
        <v>7311</v>
      </c>
      <c r="AJ965" s="26" t="str">
        <f t="shared" si="31"/>
        <v xml:space="preserve">|BGCOLOR(#F5F5F5):Centauride Warrior|歩兵|&amp;ref(Nation/C_Gold.jpg,nolink,25x25,Gold);30&amp;ref(Nation/C_Resource.jpg,nolink,25x25,Resource);11&amp;ref(Nation/C_Recruitment.jpg,nolink,25x25,Recruitment Point);17|&amp;ref(Nation/R_Fort.jpg,nolink,25x25,Land Fortress);||&amp;ref(Nation/LivingLead.jpg,nolink,25x25,Living);|20&amp;ref(Nation/Stealthy.jpg,nolink,25x25,Stealthy (40));&amp;ref(Nation/Forest-Survival.jpg,nolink,25x25,Forest Survival);|
|~|&gt;|&gt;|&gt;|&gt;|&gt;|BGCOLOR(#F5F5F5):槍、投槍、盾を持つ軽歩兵。馬の下半身を活かし騎兵の役目を果たす|
</v>
      </c>
    </row>
    <row r="966" spans="1:36" x14ac:dyDescent="0.15">
      <c r="A966" t="str">
        <f t="shared" si="32"/>
        <v>-</v>
      </c>
      <c r="B966" t="s">
        <v>2969</v>
      </c>
      <c r="C966" t="s">
        <v>10740</v>
      </c>
      <c r="D966" t="s">
        <v>3169</v>
      </c>
      <c r="E966" t="s">
        <v>10756</v>
      </c>
      <c r="F966">
        <v>35</v>
      </c>
      <c r="G966">
        <v>11</v>
      </c>
      <c r="H966">
        <v>21</v>
      </c>
      <c r="I966" t="s">
        <v>4342</v>
      </c>
      <c r="L966" t="s">
        <v>3174</v>
      </c>
      <c r="N966" t="s">
        <v>6219</v>
      </c>
      <c r="P966" s="21">
        <v>1</v>
      </c>
      <c r="Z966" s="34">
        <v>20</v>
      </c>
      <c r="AA966" s="21">
        <v>40</v>
      </c>
      <c r="AE966" s="21" t="s">
        <v>7311</v>
      </c>
      <c r="AJ966" s="26" t="str">
        <f t="shared" ref="AJ966:AJ1029" si="33">CONCATENATE("|BGCOLOR(#F5F5F5):",E966,"|",L966,IF(M966&lt;&gt;"","&amp;ref(Nation/Sacred.jpg,nolink,25x25,Sacred);",""),"|&amp;ref(Nation/C_Gold.jpg,nolink,25x25,Gold);",F966,"&amp;ref(Nation/C_Resource.jpg,nolink,25x25,Resource);",G966,IF(D966="兵士","&amp;ref(Nation/C_Recruitment.jpg,nolink,25x25,Recruitment Point);","&amp;ref(Nation/C_Command.jpg,nolink,25x25,Commander Point);"),H966,"|",SUBSTITUTE(SUBSTITUTE(SUBSTITUTE(SUBSTITUTE(SUBSTITUTE(SUBSTITUTE(SUBSTITUTE(SUBSTITUTE(SUBSTITUTE(SUBSTITUTE(SUBSTITUTE(SUBSTITUTE(SUBSTITUTE(SUBSTITUTE(SUBSTITUTE(SUBSTITUTE(SUBSTITUTE(SUBSTITUTE(SUBSTITUTE(SUBSTITUTE(SUBSTITUTE(SUBSTITUTE(I966,"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(Free));"),"格","&amp;ref(Nation/Promotion.jpg,nolink,25x25,Promotion);"),"|",IF(J966&lt;&gt;"","&amp;ref(Spell/P_Research.jpg,nolink,25x25,Lab Needed);",""),IF(K966&lt;&gt;"","&amp;ref(Spell/P_Holy.jpg,nolink,25x25,Temple Needed);",""),IF(D966="指揮官",CONCATENATE("|",IF(O966&lt;&gt;0,"&amp;ref(Nation/Squad.jpg,nolink,25x25,Squad);"&amp;O966,""),IF(P966&lt;&gt;0,"&amp;ref(Nation/LivingLead.jpg,nolink,25x25,Leadership);"&amp;P966,""),IF(Q966&lt;&gt;0,"&amp;ref(Nation/MagicLead.jpg,nolink,25x25,Magic Leadership);"&amp;Q966,""),IF(R966&lt;&gt;0,"&amp;ref(Nation/UndeadLead.jpg,nolink,25x25,Undead Leadership);"&amp;R966,""),IF(S966&lt;&gt;"",IF(S966&gt;0,"&amp;ref(Item/Inspirational.jpg,nolink,25x25,Inspirational (+"&amp;S966&amp;"));","&amp;ref(Item/Uninspirational.jpg,nolink,25x25,Inspirational ("&amp;S966&amp;"));"),""),IF(T966&lt;&gt;"","&amp;ref(Item/Taskmaster.jpg,nolink,25x25,Taskmaster (+"&amp;T966&amp;"));",""),IF(U966&lt;&gt;"","&amp;ref(Item/Beastmaster.jpg,nolink,25x25,Beastmaster (+"&amp;U966&amp;"));","")),CONCATENATE("|",IF(P966&lt;&gt;0,"&amp;ref(Nation/LivingLead.jpg,nolink,25x25,Living);",""),IF(Q966&lt;&gt;0,"&amp;ref(Nation/MagicLead.jpg,nolink,25x25,Magic Being);",""),IF(R966&lt;&gt;0,"&amp;ref(Nation/UndeadLead.jpg,nolink,25x25,Undead/Demon);",""),IF(V966&lt;&gt;"","&amp;ref(Nation/Slave.jpg,nolink,25x25,Slave);",""),IF(W966&lt;&gt;"","&amp;ref(Nation/Animal.jpg,nolink,25x25,Animal);",""),IF(X966&lt;&gt;"","&amp;ref(Nation/Undisciplined.jpg,nolink,25x25,Undisciplined);",""),IF(Y966&lt;&gt;"","&amp;ref(Nation/Enlarged.jpg,nolink,25x25,Size "&amp;Y966&amp;" or larger commander are needed);",""))),"|",Z966,IF(AA966&lt;&gt;"","&amp;ref(Nation/Stealthy.jpg,nolink,25x25,Stealthy ("&amp;AA966&amp;"));",""),IF(COUNTIF(AB966,"*f*"),"&amp;ref(Nation/Flying.jpg,nolink,25x25,Flying);",""),IF(COUNTIF(AB966,"*l*"),"&amp;ref(Nation/Floating.jpg,nolink,25x25,Floating);",""),IF(AC966="s","&amp;ref(Nation/Storm-Immunity.jpg,nolink,25x25,Storm Immunity);",""),IF(AD966="p","&amp;ref(Nation/Poor-Amphibian.jpg,nolink,25x25,Poor Amphibian);",""),IF(AD966="f","&amp;ref(Nation/Amphibian.jpg,nolink,25x25,Amphibian);",""),IF(AD966="a","&amp;ref(Nation/Aquatic.jpg,nolink,25x25,Aquatic);",""),IF(COUNTIF(AE966,"*f*"),"&amp;ref(Nation/Forest-Survival.jpg,nolink,25x25,Forest Survival);",""),IF(COUNTIF(AE966,"*m*"),"&amp;ref(Nation/Mountain-Survival.jpg,nolink,25x25,Mountain Survival);",""),IF(COUNTIF(AE966,"*s*"),"&amp;ref(Nation/Swamp-Survival.jpg,nolink,25x25,Swamp Survival);",""),IF(COUNTIF(AE966,"*w*"),"&amp;ref(Nation/Wasteland-Survival.jpg,nolink,25x25,Wasteland Survival);",""),IF(AF966="s","&amp;ref(Nation/Snow-Move.jpg,nolink,25x25,Snow Move);",""),IF(AG966="s","&amp;ref(Nation/Swimming.jpg,nolink,25x25,Swimming);",""),IF(AH966&lt;&gt;"","&amp;ref(Nation/Sailing.jpg,nolink,25x25,Sailing (size points "&amp;MID(AH966,2,3)&amp;", max size "&amp;LEFT(AH966,1)&amp;"));",""),IF(AI966&lt;&gt;"","&amp;ref(Nation/Gift-of-Water-Breathing.jpg,nolink,25x25,Gift of Water Breathing ("&amp;AI966&amp;" size points));",""),"|",CHAR(10),IF(D966="指揮官","|~|&gt;|&gt;|&gt;|&gt;|&gt;|BGCOLOR(#F5F5F5):","|~|&gt;|&gt;|&gt;|&gt;|&gt;|BGCOLOR(#F5F5F5):"),N966,"|",CHAR(10))</f>
        <v xml:space="preserve">|BGCOLOR(#F5F5F5):Centaur Warrior|歩兵|&amp;ref(Nation/C_Gold.jpg,nolink,25x25,Gold);35&amp;ref(Nation/C_Resource.jpg,nolink,25x25,Resource);11&amp;ref(Nation/C_Recruitment.jpg,nolink,25x25,Recruitment Point);21|&amp;ref(Nation/R_Fort.jpg,nolink,25x25,Land Fortress);||&amp;ref(Nation/LivingLead.jpg,nolink,25x25,Living);|20&amp;ref(Nation/Stealthy.jpg,nolink,25x25,Stealthy (40));&amp;ref(Nation/Forest-Survival.jpg,nolink,25x25,Forest Survival);|
|~|&gt;|&gt;|&gt;|&gt;|&gt;|BGCOLOR(#F5F5F5):軽突撃槍と盾を持つ軽装狂戦士。正面からの殴り合いでも強力|
</v>
      </c>
    </row>
    <row r="967" spans="1:36" x14ac:dyDescent="0.15">
      <c r="A967" t="str">
        <f t="shared" si="32"/>
        <v>-</v>
      </c>
      <c r="B967" t="s">
        <v>2969</v>
      </c>
      <c r="C967" t="s">
        <v>10740</v>
      </c>
      <c r="D967" t="s">
        <v>3169</v>
      </c>
      <c r="E967" t="s">
        <v>10786</v>
      </c>
      <c r="F967">
        <v>30</v>
      </c>
      <c r="G967">
        <v>28</v>
      </c>
      <c r="H967">
        <v>17</v>
      </c>
      <c r="I967" t="s">
        <v>10761</v>
      </c>
      <c r="L967" t="s">
        <v>10780</v>
      </c>
      <c r="N967" t="s">
        <v>10789</v>
      </c>
      <c r="P967" s="20">
        <v>1</v>
      </c>
      <c r="Z967" s="34" t="s">
        <v>10765</v>
      </c>
      <c r="AE967" s="20" t="s">
        <v>10764</v>
      </c>
      <c r="AJ967" s="26" t="str">
        <f t="shared" si="33"/>
        <v xml:space="preserve">|BGCOLOR(#F5F5F5):Centauride Cataphract|歩兵|&amp;ref(Nation/C_Gold.jpg,nolink,25x25,Gold);30&amp;ref(Nation/C_Resource.jpg,nolink,25x25,Resource);28&amp;ref(Nation/C_Recruitment.jpg,nolink,25x25,Recruitment Point);17|&amp;ref(Nation/R_Fort.jpg,nolink,25x25,Land Fortress);||&amp;ref(Nation/LivingLead.jpg,nolink,25x25,Living);|14&amp;ref(Nation/Forest-Survival.jpg,nolink,25x25,Forest Survival);|
|~|&gt;|&gt;|&gt;|&gt;|&gt;|BGCOLOR(#F5F5F5):軽突撃槍、投槍、盾を持つ重歩兵。戦闘技能に優れる|
</v>
      </c>
    </row>
    <row r="968" spans="1:36" x14ac:dyDescent="0.15">
      <c r="A968" t="str">
        <f t="shared" si="32"/>
        <v>-</v>
      </c>
      <c r="B968" t="s">
        <v>2969</v>
      </c>
      <c r="C968" t="s">
        <v>10740</v>
      </c>
      <c r="D968" t="s">
        <v>3169</v>
      </c>
      <c r="E968" t="s">
        <v>10787</v>
      </c>
      <c r="F968">
        <v>35</v>
      </c>
      <c r="G968">
        <v>32</v>
      </c>
      <c r="H968">
        <v>21</v>
      </c>
      <c r="I968" t="s">
        <v>10761</v>
      </c>
      <c r="L968" t="s">
        <v>10780</v>
      </c>
      <c r="N968" t="s">
        <v>10788</v>
      </c>
      <c r="P968" s="20">
        <v>1</v>
      </c>
      <c r="Z968" s="34" t="s">
        <v>10765</v>
      </c>
      <c r="AE968" s="20" t="s">
        <v>10764</v>
      </c>
      <c r="AJ968" s="26" t="str">
        <f t="shared" si="33"/>
        <v xml:space="preserve">|BGCOLOR(#F5F5F5):Centaur Cataphract|歩兵|&amp;ref(Nation/C_Gold.jpg,nolink,25x25,Gold);35&amp;ref(Nation/C_Resource.jpg,nolink,25x25,Resource);32&amp;ref(Nation/C_Recruitment.jpg,nolink,25x25,Recruitment Point);21|&amp;ref(Nation/R_Fort.jpg,nolink,25x25,Land Fortress);||&amp;ref(Nation/LivingLead.jpg,nolink,25x25,Living);|14&amp;ref(Nation/Forest-Survival.jpg,nolink,25x25,Forest Survival);|
|~|&gt;|&gt;|&gt;|&gt;|&gt;|BGCOLOR(#F5F5F5):軽突撃槍と盾を持つ重歩兵。強力かつ高速だが疲労が激しい|
</v>
      </c>
    </row>
    <row r="969" spans="1:36" x14ac:dyDescent="0.15">
      <c r="A969" t="str">
        <f t="shared" si="32"/>
        <v>-</v>
      </c>
      <c r="B969" t="s">
        <v>2969</v>
      </c>
      <c r="C969" t="s">
        <v>10740</v>
      </c>
      <c r="D969" t="s">
        <v>3169</v>
      </c>
      <c r="E969" t="s">
        <v>10757</v>
      </c>
      <c r="F969">
        <v>55</v>
      </c>
      <c r="G969">
        <v>12</v>
      </c>
      <c r="H969">
        <v>29</v>
      </c>
      <c r="I969" t="s">
        <v>4343</v>
      </c>
      <c r="K969" t="s">
        <v>9926</v>
      </c>
      <c r="L969" t="s">
        <v>3174</v>
      </c>
      <c r="M969" t="s">
        <v>9926</v>
      </c>
      <c r="N969" t="s">
        <v>6221</v>
      </c>
      <c r="P969" s="21">
        <v>1</v>
      </c>
      <c r="Z969" s="34">
        <v>20</v>
      </c>
      <c r="AA969" s="21">
        <v>40</v>
      </c>
      <c r="AE969" s="21" t="s">
        <v>7311</v>
      </c>
      <c r="AJ969" s="26" t="str">
        <f t="shared" si="33"/>
        <v xml:space="preserve">|BGCOLOR(#F5F5F5):White Centaur|歩兵&amp;ref(Nation/Sacred.jpg,nolink,25x25,Sacred);|&amp;ref(Nation/C_Gold.jpg,nolink,25x25,Gold);55&amp;ref(Nation/C_Resource.jpg,nolink,25x25,Resource);12&amp;ref(Nation/C_Recruitment.jpg,nolink,25x25,Recruitment Point);29|&amp;ref(Nation/R_Capital.jpg,nolink,25x25,National Capital);|&amp;ref(Spell/P_Holy.jpg,nolink,25x25,Temple Needed);|&amp;ref(Nation/LivingLead.jpg,nolink,25x25,Living);|20&amp;ref(Nation/Stealthy.jpg,nolink,25x25,Stealthy (40));&amp;ref(Nation/Forest-Survival.jpg,nolink,25x25,Forest Survival);|
|~|&gt;|&gt;|&gt;|&gt;|&gt;|BGCOLOR(#F5F5F5):軽突撃槍、投槍、盾を持つ軽装狂戦士。強力な上に奇襲攻撃にも使える|
</v>
      </c>
    </row>
    <row r="970" spans="1:36" x14ac:dyDescent="0.15">
      <c r="A970" t="str">
        <f t="shared" si="32"/>
        <v>MA Pangaea 兵士 E</v>
      </c>
      <c r="B970" t="s">
        <v>2969</v>
      </c>
      <c r="C970" t="s">
        <v>10740</v>
      </c>
      <c r="D970" t="s">
        <v>3169</v>
      </c>
      <c r="E970" t="s">
        <v>10758</v>
      </c>
      <c r="F970">
        <v>0</v>
      </c>
      <c r="G970">
        <v>1</v>
      </c>
      <c r="H970">
        <v>2</v>
      </c>
      <c r="I970" t="s">
        <v>6316</v>
      </c>
      <c r="L970" t="s">
        <v>3174</v>
      </c>
      <c r="N970" t="s">
        <v>6317</v>
      </c>
      <c r="P970" s="21">
        <v>1</v>
      </c>
      <c r="X970">
        <v>1</v>
      </c>
      <c r="Z970" s="34">
        <v>16</v>
      </c>
      <c r="AE970" s="21" t="s">
        <v>7311</v>
      </c>
      <c r="AJ970" s="26" t="str">
        <f t="shared" si="33"/>
        <v xml:space="preserve">|BGCOLOR(#F5F5F5):Maenad|歩兵|&amp;ref(Nation/C_Gold.jpg,nolink,25x25,Gold);0&amp;ref(Nation/C_Resource.jpg,nolink,25x25,Resource);1&amp;ref(Nation/C_Recruitment.jpg,nolink,25x25,Recruitment Point);2|&amp;ref(Nation/Monster-Summoner.jpg,nolink,25x25,Monster Summoner (Free));||&amp;ref(Nation/LivingLead.jpg,nolink,25x25,Living);&amp;ref(Nation/Undisciplined.jpg,nolink,25x25,Undisciplined);|16&amp;ref(Nation/Forest-Survival.jpg,nolink,25x25,Forest Survival);|
|~|&gt;|&gt;|&gt;|&gt;|&gt;|BGCOLOR(#F5F5F5):爪で戦う裸の人間。弱いが士気は高く弾避けに向く|
</v>
      </c>
    </row>
    <row r="971" spans="1:36" x14ac:dyDescent="0.15">
      <c r="A971" t="str">
        <f t="shared" si="32"/>
        <v>MA Asphodel 指揮官 S</v>
      </c>
      <c r="B971" t="s">
        <v>2969</v>
      </c>
      <c r="C971" t="s">
        <v>10840</v>
      </c>
      <c r="D971" t="s">
        <v>3135</v>
      </c>
      <c r="E971" t="s">
        <v>10741</v>
      </c>
      <c r="F971">
        <v>25</v>
      </c>
      <c r="G971">
        <v>1</v>
      </c>
      <c r="H971">
        <v>1</v>
      </c>
      <c r="I971" t="s">
        <v>4957</v>
      </c>
      <c r="L971" t="s">
        <v>3138</v>
      </c>
      <c r="N971" t="s">
        <v>6171</v>
      </c>
      <c r="O971" s="24">
        <v>1</v>
      </c>
      <c r="P971" s="21">
        <v>10</v>
      </c>
      <c r="Q971" s="21">
        <v>0</v>
      </c>
      <c r="R971" s="30">
        <v>0</v>
      </c>
      <c r="Z971" s="34">
        <v>34</v>
      </c>
      <c r="AA971" s="21">
        <v>60</v>
      </c>
      <c r="AB971" s="21" t="s">
        <v>7311</v>
      </c>
      <c r="AE971" s="21" t="s">
        <v>7311</v>
      </c>
      <c r="AJ971" s="26" t="str">
        <f t="shared" si="33"/>
        <v xml:space="preserve">|BGCOLOR(#F5F5F5):Black Harpy|斥候|&amp;ref(Nation/C_Gold.jpg,nolink,25x25,Gold);25&amp;ref(Nation/C_Resource.jpg,nolink,25x25,Resource);1&amp;ref(Nation/C_Command.jpg,nolink,25x25,Commander Point);1|&amp;ref(Nation/R_Fort.jpg,nolink,25x25,Land Fortress);&amp;ref(Nation/R_Forest.jpg,nolink,25x25,Any Forest);||&amp;ref(Nation/Squad.jpg,nolink,25x25,Squad);1&amp;ref(Nation/LivingLead.jpg,nolink,25x25,Leadership);10|34&amp;ref(Nation/Stealthy.jpg,nolink,25x25,Stealthy (60));&amp;ref(Nation/Flying.jpg,nolink,25x25,Flying);&amp;ref(Nation/Forest-Survival.jpg,nolink,25x25,Forest Survival);|
|~|&gt;|&gt;|&gt;|&gt;|&gt;|BGCOLOR(#F5F5F5):空飛ぶ斥候。移動力が高く偵察能力は驚異的|
</v>
      </c>
    </row>
    <row r="972" spans="1:36" x14ac:dyDescent="0.15">
      <c r="A972" t="str">
        <f t="shared" si="32"/>
        <v>-</v>
      </c>
      <c r="B972" t="s">
        <v>2969</v>
      </c>
      <c r="C972" t="s">
        <v>10840</v>
      </c>
      <c r="D972" t="s">
        <v>3135</v>
      </c>
      <c r="E972" t="s">
        <v>10743</v>
      </c>
      <c r="F972">
        <v>70</v>
      </c>
      <c r="G972">
        <v>8</v>
      </c>
      <c r="H972">
        <v>1</v>
      </c>
      <c r="I972" t="s">
        <v>4957</v>
      </c>
      <c r="L972" t="s">
        <v>3135</v>
      </c>
      <c r="N972" t="s">
        <v>6178</v>
      </c>
      <c r="O972" s="24">
        <v>2</v>
      </c>
      <c r="P972" s="21">
        <v>60</v>
      </c>
      <c r="Q972" s="21">
        <v>0</v>
      </c>
      <c r="R972" s="30">
        <v>0</v>
      </c>
      <c r="Z972" s="34">
        <v>18</v>
      </c>
      <c r="AE972" s="21" t="s">
        <v>7311</v>
      </c>
      <c r="AJ972" s="26" t="str">
        <f t="shared" si="33"/>
        <v xml:space="preserve">|BGCOLOR(#F5F5F5):Minotaur Lord|指揮官|&amp;ref(Nation/C_Gold.jpg,nolink,25x25,Gold);70&amp;ref(Nation/C_Resource.jpg,nolink,25x25,Resource);8&amp;ref(Nation/C_Command.jpg,nolink,25x25,Commander Point);1|&amp;ref(Nation/R_Fort.jpg,nolink,25x25,Land Fortress);&amp;ref(Nation/R_Forest.jpg,nolink,25x25,Any Forest);||&amp;ref(Nation/Squad.jpg,nolink,25x25,Squad);2&amp;ref(Nation/LivingLead.jpg,nolink,25x25,Leadership);60|18&amp;ref(Nation/Forest-Survival.jpg,nolink,25x25,Forest Survival);|
|~|&gt;|&gt;|&gt;|&gt;|&gt;|BGCOLOR(#F5F5F5):標準的な指揮官。負傷すると特攻する点に注意が必要|
</v>
      </c>
    </row>
    <row r="973" spans="1:36" x14ac:dyDescent="0.15">
      <c r="A973" t="str">
        <f t="shared" si="32"/>
        <v>-</v>
      </c>
      <c r="B973" t="s">
        <v>2969</v>
      </c>
      <c r="C973" t="s">
        <v>10840</v>
      </c>
      <c r="D973" t="s">
        <v>3135</v>
      </c>
      <c r="E973" t="s">
        <v>10745</v>
      </c>
      <c r="F973">
        <v>120</v>
      </c>
      <c r="G973">
        <v>4</v>
      </c>
      <c r="H973">
        <v>2</v>
      </c>
      <c r="I973" t="s">
        <v>4957</v>
      </c>
      <c r="J973" t="s">
        <v>9926</v>
      </c>
      <c r="K973" t="s">
        <v>9926</v>
      </c>
      <c r="L973" t="s">
        <v>3151</v>
      </c>
      <c r="M973" t="s">
        <v>9926</v>
      </c>
      <c r="N973" t="s">
        <v>10827</v>
      </c>
      <c r="O973" s="24">
        <v>2</v>
      </c>
      <c r="P973" s="21">
        <v>40</v>
      </c>
      <c r="Q973" s="21" t="s">
        <v>10834</v>
      </c>
      <c r="R973" s="30" t="s">
        <v>10835</v>
      </c>
      <c r="S973" s="24">
        <v>1</v>
      </c>
      <c r="Z973" s="34">
        <v>22</v>
      </c>
      <c r="AA973" s="21">
        <v>40</v>
      </c>
      <c r="AE973" s="21" t="s">
        <v>7311</v>
      </c>
      <c r="AJ973" s="26" t="str">
        <f t="shared" si="33"/>
        <v xml:space="preserve">|BGCOLOR(#F5F5F5):Centaur Hierophant|聖職者&amp;ref(Nation/Sacred.jpg,nolink,25x25,Sacred);|&amp;ref(Nation/C_Gold.jpg,nolink,25x25,Gold);120&amp;ref(Nation/C_Resource.jpg,nolink,25x25,Resource);4&amp;ref(Nation/C_Command.jpg,nolink,25x25,Commander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Leadership);0+&amp;ref(Nation/UndeadLead.jpg,nolink,25x25,Undead Leadership);10+&amp;ref(Item/Inspirational.jpg,nolink,25x25,Inspirational (+1));|22&amp;ref(Nation/Stealthy.jpg,nolink,25x25,Stealthy (40));&amp;ref(Nation/Forest-Survival.jpg,nolink,25x25,Forest Survival);|
|~|&gt;|&gt;|&gt;|&gt;|&gt;|BGCOLOR(#F5F5F5):レベル1の聖職者。死か緑の魔法技能も持ち指揮も可能|
</v>
      </c>
    </row>
    <row r="974" spans="1:36" x14ac:dyDescent="0.15">
      <c r="A974" t="str">
        <f t="shared" si="32"/>
        <v>-</v>
      </c>
      <c r="B974" t="s">
        <v>2969</v>
      </c>
      <c r="C974" t="s">
        <v>10840</v>
      </c>
      <c r="D974" t="s">
        <v>3135</v>
      </c>
      <c r="E974" t="s">
        <v>10744</v>
      </c>
      <c r="F974">
        <v>120</v>
      </c>
      <c r="G974">
        <v>3</v>
      </c>
      <c r="H974">
        <v>2</v>
      </c>
      <c r="I974" t="s">
        <v>4957</v>
      </c>
      <c r="J974" t="s">
        <v>9926</v>
      </c>
      <c r="K974" t="s">
        <v>9926</v>
      </c>
      <c r="L974" t="s">
        <v>3151</v>
      </c>
      <c r="M974" t="s">
        <v>9926</v>
      </c>
      <c r="N974" t="s">
        <v>10827</v>
      </c>
      <c r="O974" s="24">
        <v>2</v>
      </c>
      <c r="P974" s="21">
        <v>40</v>
      </c>
      <c r="Q974" s="21" t="s">
        <v>10834</v>
      </c>
      <c r="R974" s="30" t="s">
        <v>10835</v>
      </c>
      <c r="S974" s="24">
        <v>1</v>
      </c>
      <c r="Z974" s="34">
        <v>22</v>
      </c>
      <c r="AA974" s="21">
        <v>40</v>
      </c>
      <c r="AE974" s="21" t="s">
        <v>7311</v>
      </c>
      <c r="AJ974" s="26" t="str">
        <f t="shared" si="33"/>
        <v xml:space="preserve">|BGCOLOR(#F5F5F5):Centauride Hierophantide|聖職者&amp;ref(Nation/Sacred.jpg,nolink,25x25,Sacred);|&amp;ref(Nation/C_Gold.jpg,nolink,25x25,Gold);120&amp;ref(Nation/C_Resource.jpg,nolink,25x25,Resource);3&amp;ref(Nation/C_Command.jpg,nolink,25x25,Commander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Leadership);0+&amp;ref(Nation/UndeadLead.jpg,nolink,25x25,Undead Leadership);10+&amp;ref(Item/Inspirational.jpg,nolink,25x25,Inspirational (+1));|22&amp;ref(Nation/Stealthy.jpg,nolink,25x25,Stealthy (40));&amp;ref(Nation/Forest-Survival.jpg,nolink,25x25,Forest Survival);|
|~|&gt;|&gt;|&gt;|&gt;|&gt;|BGCOLOR(#F5F5F5):レベル1の聖職者。死か緑の魔法技能も持ち指揮も可能|
</v>
      </c>
    </row>
    <row r="975" spans="1:36" x14ac:dyDescent="0.15">
      <c r="A975" t="str">
        <f t="shared" si="32"/>
        <v>-</v>
      </c>
      <c r="B975" t="s">
        <v>2969</v>
      </c>
      <c r="C975" t="s">
        <v>10840</v>
      </c>
      <c r="D975" t="s">
        <v>3135</v>
      </c>
      <c r="E975" t="s">
        <v>10828</v>
      </c>
      <c r="F975">
        <v>140</v>
      </c>
      <c r="G975">
        <v>1</v>
      </c>
      <c r="H975">
        <v>2</v>
      </c>
      <c r="I975" t="s">
        <v>4342</v>
      </c>
      <c r="J975" t="s">
        <v>9926</v>
      </c>
      <c r="K975" t="s">
        <v>9926</v>
      </c>
      <c r="L975" t="s">
        <v>3151</v>
      </c>
      <c r="M975" t="s">
        <v>9926</v>
      </c>
      <c r="N975" t="s">
        <v>10829</v>
      </c>
      <c r="O975" s="24">
        <v>2</v>
      </c>
      <c r="P975" s="21">
        <v>40</v>
      </c>
      <c r="Q975" s="21">
        <v>5</v>
      </c>
      <c r="R975" s="30">
        <v>70</v>
      </c>
      <c r="Z975" s="34">
        <v>18</v>
      </c>
      <c r="AA975" s="21">
        <v>60</v>
      </c>
      <c r="AE975" s="21" t="s">
        <v>7311</v>
      </c>
      <c r="AJ975" s="26" t="str">
        <f t="shared" si="33"/>
        <v xml:space="preserve">|BGCOLOR(#F5F5F5):Black Dryad|聖職者&amp;ref(Nation/Sacred.jpg,nolink,25x25,Sacred);|&amp;ref(Nation/C_Gold.jpg,nolink,25x25,Gold);140&amp;ref(Nation/C_Resource.jpg,nolink,25x25,Resource);1&amp;ref(Nation/C_Command.jpg,nolink,25x25,Commander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Leadership);5&amp;ref(Nation/UndeadLead.jpg,nolink,25x25,Undead Leadership);70|18&amp;ref(Nation/Stealthy.jpg,nolink,25x25,Stealthy (60));&amp;ref(Nation/Forest-Survival.jpg,nolink,25x25,Forest Survival);|
|~|&gt;|&gt;|&gt;|&gt;|&gt;|BGCOLOR(#F5F5F5):レベル2の聖職者。死と緑の魔法技能も持ち奇襲部隊の指揮にも適する|
</v>
      </c>
    </row>
    <row r="976" spans="1:36" x14ac:dyDescent="0.15">
      <c r="A976" t="str">
        <f t="shared" si="32"/>
        <v>-</v>
      </c>
      <c r="B976" t="s">
        <v>2969</v>
      </c>
      <c r="C976" t="s">
        <v>10840</v>
      </c>
      <c r="D976" t="s">
        <v>3135</v>
      </c>
      <c r="E976" t="s">
        <v>10831</v>
      </c>
      <c r="F976">
        <v>255</v>
      </c>
      <c r="G976">
        <v>1</v>
      </c>
      <c r="H976">
        <v>2</v>
      </c>
      <c r="I976" t="s">
        <v>4342</v>
      </c>
      <c r="J976" t="s">
        <v>9926</v>
      </c>
      <c r="K976" t="s">
        <v>9926</v>
      </c>
      <c r="L976" t="s">
        <v>3151</v>
      </c>
      <c r="M976" t="s">
        <v>9926</v>
      </c>
      <c r="N976" t="s">
        <v>10830</v>
      </c>
      <c r="O976" s="24">
        <v>2</v>
      </c>
      <c r="P976" s="21">
        <v>10</v>
      </c>
      <c r="Q976" s="21" t="s">
        <v>10835</v>
      </c>
      <c r="R976" s="30" t="s">
        <v>10836</v>
      </c>
      <c r="Z976" s="34">
        <v>18</v>
      </c>
      <c r="AA976" s="21">
        <v>60</v>
      </c>
      <c r="AE976" s="21" t="s">
        <v>7311</v>
      </c>
      <c r="AJ976" s="26" t="str">
        <f t="shared" si="33"/>
        <v xml:space="preserve">|BGCOLOR(#F5F5F5):Dryad Hag|聖職者&amp;ref(Nation/Sacred.jpg,nolink,25x25,Sacred);|&amp;ref(Nation/C_Gold.jpg,nolink,25x25,Gold);255&amp;ref(Nation/C_Resource.jpg,nolink,25x25,Resource);1&amp;ref(Nation/C_Command.jpg,nolink,25x25,Commander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Needed);|&amp;ref(Nation/Squad.jpg,nolink,25x25,Squad);2&amp;ref(Nation/LivingLead.jpg,nolink,25x25,Leadership);10&amp;ref(Nation/MagicLead.jpg,nolink,25x25,Magic Leadership);10+&amp;ref(Nation/UndeadLead.jpg,nolink,25x25,Undead Leadership);70+|18&amp;ref(Nation/Stealthy.jpg,nolink,25x25,Stealthy (60));&amp;ref(Nation/Forest-Survival.jpg,nolink,25x25,Forest Survival);|
|~|&gt;|&gt;|&gt;|&gt;|&gt;|BGCOLOR(#F5F5F5):レベル2の聖職者。緑、死などの魔法技能も持つ|
</v>
      </c>
    </row>
    <row r="977" spans="1:36" x14ac:dyDescent="0.15">
      <c r="A977" t="str">
        <f t="shared" si="32"/>
        <v>MA Asphodel 指揮官 E</v>
      </c>
      <c r="B977" t="s">
        <v>2969</v>
      </c>
      <c r="C977" t="s">
        <v>10840</v>
      </c>
      <c r="D977" t="s">
        <v>3135</v>
      </c>
      <c r="E977" t="s">
        <v>10832</v>
      </c>
      <c r="F977">
        <v>300</v>
      </c>
      <c r="G977">
        <v>1</v>
      </c>
      <c r="H977">
        <v>4</v>
      </c>
      <c r="I977" t="s">
        <v>4342</v>
      </c>
      <c r="J977" t="s">
        <v>9926</v>
      </c>
      <c r="L977" t="s">
        <v>3154</v>
      </c>
      <c r="N977" t="s">
        <v>10833</v>
      </c>
      <c r="O977" s="24">
        <v>3</v>
      </c>
      <c r="P977" s="21">
        <v>80</v>
      </c>
      <c r="Q977" s="21" t="s">
        <v>10837</v>
      </c>
      <c r="R977" s="30" t="s">
        <v>10838</v>
      </c>
      <c r="U977" s="30">
        <v>1</v>
      </c>
      <c r="Z977" s="34">
        <v>18</v>
      </c>
      <c r="AA977" s="21">
        <v>40</v>
      </c>
      <c r="AE977" s="21" t="s">
        <v>7311</v>
      </c>
      <c r="AJ977" s="26" t="str">
        <f t="shared" si="33"/>
        <v xml:space="preserve">|BGCOLOR(#F5F5F5):Panic Apostate|魔術師|&amp;ref(Nation/C_Gold.jpg,nolink,25x25,Gold);300&amp;ref(Nation/C_Resource.jpg,nolink,25x25,Resource);1&amp;ref(Nation/C_Command.jpg,nolink,25x25,Commander Point);4|&amp;ref(Nation/R_Fort.jpg,nolink,25x25,Land Fortress);|&amp;ref(Spell/P_Research.jpg,nolink,25x25,Lab Needed);|&amp;ref(Nation/Squad.jpg,nolink,25x25,Squad);3&amp;ref(Nation/LivingLead.jpg,nolink,25x25,Leadership);80&amp;ref(Nation/MagicLead.jpg,nolink,25x25,Magic Leadership);15+&amp;ref(Nation/UndeadLead.jpg,nolink,25x25,Undead Leadership);100+&amp;ref(Item/Beastmaster.jpg,nolink,25x25,Beastmaster (+1));|18&amp;ref(Nation/Stealthy.jpg,nolink,25x25,Stealthy (40));&amp;ref(Nation/Forest-Survival.jpg,nolink,25x25,Forest Survival);|
|~|&gt;|&gt;|&gt;|&gt;|&gt;|BGCOLOR(#F5F5F5):緑、死などの魔法技能を持つ。高い魔力を備えるが雇用条件は緩い|
</v>
      </c>
    </row>
    <row r="978" spans="1:36" x14ac:dyDescent="0.15">
      <c r="A978" t="str">
        <f t="shared" si="32"/>
        <v>MA Asphodel 兵士 S</v>
      </c>
      <c r="B978" t="s">
        <v>2969</v>
      </c>
      <c r="C978" t="s">
        <v>10840</v>
      </c>
      <c r="D978" t="s">
        <v>3169</v>
      </c>
      <c r="E978" t="s">
        <v>10748</v>
      </c>
      <c r="F978">
        <v>7</v>
      </c>
      <c r="G978">
        <v>1</v>
      </c>
      <c r="H978">
        <v>3</v>
      </c>
      <c r="I978" t="s">
        <v>4957</v>
      </c>
      <c r="L978" t="s">
        <v>3183</v>
      </c>
      <c r="N978" t="s">
        <v>6197</v>
      </c>
      <c r="P978" s="21">
        <v>1</v>
      </c>
      <c r="Z978" s="34">
        <v>32</v>
      </c>
      <c r="AA978" s="21">
        <v>40</v>
      </c>
      <c r="AB978" s="21" t="s">
        <v>7311</v>
      </c>
      <c r="AE978" s="21" t="s">
        <v>7311</v>
      </c>
      <c r="AJ978" s="26" t="str">
        <f t="shared" si="33"/>
        <v xml:space="preserve">|BGCOLOR(#F5F5F5):Harpy|飛行兵|&amp;ref(Nation/C_Gold.jpg,nolink,25x25,Gold);7&amp;ref(Nation/C_Resource.jpg,nolink,25x25,Resource);1&amp;ref(Nation/C_Recruitment.jpg,nolink,25x25,Recruitment Point);3|&amp;ref(Nation/R_Fort.jpg,nolink,25x25,Land Fortress);&amp;ref(Nation/R_Forest.jpg,nolink,25x25,Any Forest);||&amp;ref(Nation/LivingLead.jpg,nolink,25x25,Living);|32&amp;ref(Nation/Stealthy.jpg,nolink,25x25,Stealthy (40));&amp;ref(Nation/Flying.jpg,nolink,25x25,Flying);&amp;ref(Nation/Forest-Survival.jpg,nolink,25x25,Forest Survival);|
|~|&gt;|&gt;|&gt;|&gt;|&gt;|BGCOLOR(#F5F5F5):爪の二連撃で戦う鳥女。臆病で不器用だが脆い後衛を狙える|
</v>
      </c>
    </row>
    <row r="979" spans="1:36" x14ac:dyDescent="0.15">
      <c r="A979" t="str">
        <f t="shared" si="32"/>
        <v>-</v>
      </c>
      <c r="B979" t="s">
        <v>2969</v>
      </c>
      <c r="C979" t="s">
        <v>10840</v>
      </c>
      <c r="D979" t="s">
        <v>3169</v>
      </c>
      <c r="E979" t="s">
        <v>10749</v>
      </c>
      <c r="F979">
        <v>9</v>
      </c>
      <c r="G979">
        <v>3</v>
      </c>
      <c r="H979">
        <v>6</v>
      </c>
      <c r="I979" t="s">
        <v>4957</v>
      </c>
      <c r="L979" t="s">
        <v>3174</v>
      </c>
      <c r="N979" t="s">
        <v>6199</v>
      </c>
      <c r="P979" s="21">
        <v>1</v>
      </c>
      <c r="X979">
        <v>1</v>
      </c>
      <c r="Z979" s="34">
        <v>16</v>
      </c>
      <c r="AA979" s="21">
        <v>60</v>
      </c>
      <c r="AE979" s="21" t="s">
        <v>7311</v>
      </c>
      <c r="AJ979" s="26" t="str">
        <f t="shared" si="33"/>
        <v xml:space="preserve">|BGCOLOR(#F5F5F5):Satyr Sneak|歩兵|&amp;ref(Nation/C_Gold.jpg,nolink,25x25,Gold);9&amp;ref(Nation/C_Resource.jpg,nolink,25x25,Resource);3&amp;ref(Nation/C_Recruitment.jpg,nolink,25x25,Recruitment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(60));&amp;ref(Nation/Forest-Survival.jpg,nolink,25x25,Forest Survival);|
|~|&gt;|&gt;|&gt;|&gt;|&gt;|BGCOLOR(#F5F5F5):槍を持つ軽歩兵。滞在する州に不安を撒き隠れるのも上手い|
</v>
      </c>
    </row>
    <row r="980" spans="1:36" x14ac:dyDescent="0.15">
      <c r="A980" t="str">
        <f t="shared" si="32"/>
        <v>-</v>
      </c>
      <c r="B980" t="s">
        <v>2969</v>
      </c>
      <c r="C980" t="s">
        <v>10840</v>
      </c>
      <c r="D980" t="s">
        <v>3169</v>
      </c>
      <c r="E980" t="s">
        <v>10750</v>
      </c>
      <c r="F980">
        <v>9</v>
      </c>
      <c r="G980">
        <v>4</v>
      </c>
      <c r="H980">
        <v>6</v>
      </c>
      <c r="I980" t="s">
        <v>4957</v>
      </c>
      <c r="L980" t="s">
        <v>3174</v>
      </c>
      <c r="N980" t="s">
        <v>6201</v>
      </c>
      <c r="P980" s="21">
        <v>1</v>
      </c>
      <c r="X980">
        <v>1</v>
      </c>
      <c r="Z980" s="34">
        <v>16</v>
      </c>
      <c r="AA980" s="21">
        <v>40</v>
      </c>
      <c r="AE980" s="21" t="s">
        <v>7311</v>
      </c>
      <c r="AJ980" s="26" t="str">
        <f t="shared" si="33"/>
        <v xml:space="preserve">|BGCOLOR(#F5F5F5):Satyr|歩兵|&amp;ref(Nation/C_Gold.jpg,nolink,25x25,Gold);9&amp;ref(Nation/C_Resource.jpg,nolink,25x25,Resource);4&amp;ref(Nation/C_Recruitment.jpg,nolink,25x25,Recruitment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(40));&amp;ref(Nation/Forest-Survival.jpg,nolink,25x25,Forest Survival);|
|~|&gt;|&gt;|&gt;|&gt;|&gt;|BGCOLOR(#F5F5F5):槍と投槍を持つ軽歩兵。統制不能で好き勝手に戦う|
</v>
      </c>
    </row>
    <row r="981" spans="1:36" x14ac:dyDescent="0.15">
      <c r="A981" t="str">
        <f t="shared" si="32"/>
        <v>-</v>
      </c>
      <c r="B981" t="s">
        <v>2969</v>
      </c>
      <c r="C981" t="s">
        <v>10840</v>
      </c>
      <c r="D981" t="s">
        <v>3169</v>
      </c>
      <c r="E981" t="s">
        <v>10825</v>
      </c>
      <c r="F981">
        <v>13</v>
      </c>
      <c r="G981">
        <v>5</v>
      </c>
      <c r="H981">
        <v>21</v>
      </c>
      <c r="I981" t="s">
        <v>4342</v>
      </c>
      <c r="L981" t="s">
        <v>3174</v>
      </c>
      <c r="N981" t="s">
        <v>6204</v>
      </c>
      <c r="P981" s="21">
        <v>1</v>
      </c>
      <c r="Z981" s="34">
        <v>16</v>
      </c>
      <c r="AE981" s="21" t="s">
        <v>7311</v>
      </c>
      <c r="AJ981" s="26" t="str">
        <f t="shared" si="33"/>
        <v xml:space="preserve">|BGCOLOR(#F5F5F5):Satyr Warrior|歩兵|&amp;ref(Nation/C_Gold.jpg,nolink,25x25,Gold);13&amp;ref(Nation/C_Resource.jpg,nolink,25x25,Resource);5&amp;ref(Nation/C_Recruitment.jpg,nolink,25x25,Recruitment Point);21|&amp;ref(Nation/R_Fort.jpg,nolink,25x25,Land Fortress);||&amp;ref(Nation/LivingLead.jpg,nolink,25x25,Living);|16&amp;ref(Nation/Forest-Survival.jpg,nolink,25x25,Forest Survival);|
|~|&gt;|&gt;|&gt;|&gt;|&gt;|BGCOLOR(#F5F5F5):槍と盾を持つ軽歩兵。他のSatyrと違い命令を聞いてくれる|
</v>
      </c>
    </row>
    <row r="982" spans="1:36" x14ac:dyDescent="0.15">
      <c r="A982" t="str">
        <f t="shared" si="32"/>
        <v>-</v>
      </c>
      <c r="B982" t="s">
        <v>2969</v>
      </c>
      <c r="C982" t="s">
        <v>10840</v>
      </c>
      <c r="D982" t="s">
        <v>3169</v>
      </c>
      <c r="E982" t="s">
        <v>10752</v>
      </c>
      <c r="F982">
        <v>40</v>
      </c>
      <c r="G982">
        <v>8</v>
      </c>
      <c r="H982">
        <v>6</v>
      </c>
      <c r="I982" t="s">
        <v>4957</v>
      </c>
      <c r="L982" t="s">
        <v>3174</v>
      </c>
      <c r="N982" t="s">
        <v>6209</v>
      </c>
      <c r="P982" s="21">
        <v>1</v>
      </c>
      <c r="X982">
        <v>1</v>
      </c>
      <c r="Z982" s="34">
        <v>16</v>
      </c>
      <c r="AE982" s="21" t="s">
        <v>7311</v>
      </c>
      <c r="AJ982" s="26" t="str">
        <f t="shared" si="33"/>
        <v xml:space="preserve">|BGCOLOR(#F5F5F5):Minotaur|歩兵|&amp;ref(Nation/C_Gold.jpg,nolink,25x25,Gold);40&amp;ref(Nation/C_Resource.jpg,nolink,25x25,Resource);8&amp;ref(Nation/C_Recruitment.jpg,nolink,25x25,Recruitment Point);6|&amp;ref(Nation/R_Fort.jpg,nolink,25x25,Land Fortress);&amp;ref(Nation/R_Forest.jpg,nolink,25x25,Any Forest);||&amp;ref(Nation/LivingLead.jpg,nolink,25x25,Living);&amp;ref(Nation/Undisciplined.jpg,nolink,25x25,Undisciplined);|16&amp;ref(Nation/Forest-Survival.jpg,nolink,25x25,Forest Survival);|
|~|&gt;|&gt;|&gt;|&gt;|&gt;|BGCOLOR(#F5F5F5):戦斧を持つ軽装狂戦士。人間大以下の敵には蹂躙を仕掛ける|
</v>
      </c>
    </row>
    <row r="983" spans="1:36" x14ac:dyDescent="0.15">
      <c r="A983" t="str">
        <f t="shared" si="32"/>
        <v>-</v>
      </c>
      <c r="B983" t="s">
        <v>2969</v>
      </c>
      <c r="C983" t="s">
        <v>10840</v>
      </c>
      <c r="D983" t="s">
        <v>3169</v>
      </c>
      <c r="E983" t="s">
        <v>10826</v>
      </c>
      <c r="F983">
        <v>50</v>
      </c>
      <c r="G983">
        <v>10</v>
      </c>
      <c r="H983">
        <v>18</v>
      </c>
      <c r="I983" t="s">
        <v>4342</v>
      </c>
      <c r="L983" t="s">
        <v>3174</v>
      </c>
      <c r="N983" t="s">
        <v>6210</v>
      </c>
      <c r="P983" s="21">
        <v>1</v>
      </c>
      <c r="Z983" s="34">
        <v>16</v>
      </c>
      <c r="AE983" s="21" t="s">
        <v>7311</v>
      </c>
      <c r="AJ983" s="26" t="str">
        <f t="shared" si="33"/>
        <v xml:space="preserve">|BGCOLOR(#F5F5F5):Minotaur Warrior|歩兵|&amp;ref(Nation/C_Gold.jpg,nolink,25x25,Gold);50&amp;ref(Nation/C_Resource.jpg,nolink,25x25,Resource);10&amp;ref(Nation/C_Recruitment.jpg,nolink,25x25,Recruitment Point);18|&amp;ref(Nation/R_Fort.jpg,nolink,25x25,Land Fortress);||&amp;ref(Nation/LivingLead.jpg,nolink,25x25,Living);|16&amp;ref(Nation/Forest-Survival.jpg,nolink,25x25,Forest Survival);|
|~|&gt;|&gt;|&gt;|&gt;|&gt;|BGCOLOR(#F5F5F5):戦斧を持つ軽装狂戦士。こちらは命令を聞く|
</v>
      </c>
    </row>
    <row r="984" spans="1:36" x14ac:dyDescent="0.15">
      <c r="A984" t="str">
        <f t="shared" si="32"/>
        <v>-</v>
      </c>
      <c r="B984" t="s">
        <v>2969</v>
      </c>
      <c r="C984" t="s">
        <v>10840</v>
      </c>
      <c r="D984" t="s">
        <v>3169</v>
      </c>
      <c r="E984" t="s">
        <v>10753</v>
      </c>
      <c r="F984">
        <v>25</v>
      </c>
      <c r="G984">
        <v>3</v>
      </c>
      <c r="H984">
        <v>12</v>
      </c>
      <c r="I984" t="s">
        <v>4957</v>
      </c>
      <c r="L984" t="s">
        <v>3171</v>
      </c>
      <c r="N984" t="s">
        <v>6213</v>
      </c>
      <c r="P984" s="21">
        <v>1</v>
      </c>
      <c r="Z984" s="34">
        <v>20</v>
      </c>
      <c r="AA984" s="21">
        <v>40</v>
      </c>
      <c r="AE984" s="21" t="s">
        <v>7311</v>
      </c>
      <c r="AJ984" s="26" t="str">
        <f t="shared" si="33"/>
        <v xml:space="preserve">|BGCOLOR(#F5F5F5):Centauride|射手|&amp;ref(Nation/C_Gold.jpg,nolink,25x25,Gold);25&amp;ref(Nation/C_Resource.jpg,nolink,25x25,Resource);3&amp;ref(Nation/C_Recruitment.jpg,nolink,25x25,Recruitment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|~|&gt;|&gt;|&gt;|&gt;|&gt;|BGCOLOR(#F5F5F5):極めて高い精度を持つ弓兵。力も人間より強い|
</v>
      </c>
    </row>
    <row r="985" spans="1:36" x14ac:dyDescent="0.15">
      <c r="A985" t="str">
        <f t="shared" si="32"/>
        <v>-</v>
      </c>
      <c r="B985" t="s">
        <v>2969</v>
      </c>
      <c r="C985" t="s">
        <v>10840</v>
      </c>
      <c r="D985" t="s">
        <v>3169</v>
      </c>
      <c r="E985" t="s">
        <v>10754</v>
      </c>
      <c r="F985">
        <v>25</v>
      </c>
      <c r="G985">
        <v>4</v>
      </c>
      <c r="H985">
        <v>12</v>
      </c>
      <c r="I985" t="s">
        <v>4957</v>
      </c>
      <c r="L985" t="s">
        <v>3171</v>
      </c>
      <c r="N985" t="s">
        <v>6215</v>
      </c>
      <c r="P985" s="21">
        <v>1</v>
      </c>
      <c r="Z985" s="34">
        <v>20</v>
      </c>
      <c r="AA985" s="21">
        <v>40</v>
      </c>
      <c r="AE985" s="21" t="s">
        <v>7311</v>
      </c>
      <c r="AJ985" s="26" t="str">
        <f t="shared" si="33"/>
        <v xml:space="preserve">|BGCOLOR(#F5F5F5):Centaur|射手|&amp;ref(Nation/C_Gold.jpg,nolink,25x25,Gold);25&amp;ref(Nation/C_Resource.jpg,nolink,25x25,Resource);4&amp;ref(Nation/C_Recruitment.jpg,nolink,25x25,Recruitment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|~|&gt;|&gt;|&gt;|&gt;|&gt;|BGCOLOR(#F5F5F5):高い精度を持つ長弓兵。一発の威力や射程で勝る|
</v>
      </c>
    </row>
    <row r="986" spans="1:36" x14ac:dyDescent="0.15">
      <c r="A986" t="str">
        <f t="shared" si="32"/>
        <v>-</v>
      </c>
      <c r="B986" t="s">
        <v>2969</v>
      </c>
      <c r="C986" t="s">
        <v>10840</v>
      </c>
      <c r="D986" t="s">
        <v>3169</v>
      </c>
      <c r="E986" t="s">
        <v>10755</v>
      </c>
      <c r="F986">
        <v>30</v>
      </c>
      <c r="G986">
        <v>11</v>
      </c>
      <c r="H986">
        <v>17</v>
      </c>
      <c r="I986" t="s">
        <v>4342</v>
      </c>
      <c r="L986" t="s">
        <v>3174</v>
      </c>
      <c r="N986" t="s">
        <v>6217</v>
      </c>
      <c r="P986" s="21">
        <v>1</v>
      </c>
      <c r="Z986" s="34">
        <v>20</v>
      </c>
      <c r="AA986" s="21">
        <v>40</v>
      </c>
      <c r="AE986" s="21" t="s">
        <v>7311</v>
      </c>
      <c r="AJ986" s="26" t="str">
        <f t="shared" si="33"/>
        <v xml:space="preserve">|BGCOLOR(#F5F5F5):Centauride Warrior|歩兵|&amp;ref(Nation/C_Gold.jpg,nolink,25x25,Gold);30&amp;ref(Nation/C_Resource.jpg,nolink,25x25,Resource);11&amp;ref(Nation/C_Recruitment.jpg,nolink,25x25,Recruitment Point);17|&amp;ref(Nation/R_Fort.jpg,nolink,25x25,Land Fortress);||&amp;ref(Nation/LivingLead.jpg,nolink,25x25,Living);|20&amp;ref(Nation/Stealthy.jpg,nolink,25x25,Stealthy (40));&amp;ref(Nation/Forest-Survival.jpg,nolink,25x25,Forest Survival);|
|~|&gt;|&gt;|&gt;|&gt;|&gt;|BGCOLOR(#F5F5F5):槍、投槍、盾を持つ軽歩兵。馬の下半身を活かし騎兵の役目を果たす|
</v>
      </c>
    </row>
    <row r="987" spans="1:36" x14ac:dyDescent="0.15">
      <c r="A987" t="str">
        <f t="shared" si="32"/>
        <v>-</v>
      </c>
      <c r="B987" t="s">
        <v>2969</v>
      </c>
      <c r="C987" t="s">
        <v>10840</v>
      </c>
      <c r="D987" t="s">
        <v>3169</v>
      </c>
      <c r="E987" t="s">
        <v>10756</v>
      </c>
      <c r="F987">
        <v>35</v>
      </c>
      <c r="G987">
        <v>11</v>
      </c>
      <c r="H987">
        <v>21</v>
      </c>
      <c r="I987" t="s">
        <v>4342</v>
      </c>
      <c r="L987" t="s">
        <v>3174</v>
      </c>
      <c r="N987" t="s">
        <v>6219</v>
      </c>
      <c r="P987" s="21">
        <v>1</v>
      </c>
      <c r="Z987" s="34">
        <v>20</v>
      </c>
      <c r="AA987" s="21">
        <v>40</v>
      </c>
      <c r="AE987" s="21" t="s">
        <v>7311</v>
      </c>
      <c r="AJ987" s="26" t="str">
        <f t="shared" si="33"/>
        <v xml:space="preserve">|BGCOLOR(#F5F5F5):Centaur Warrior|歩兵|&amp;ref(Nation/C_Gold.jpg,nolink,25x25,Gold);35&amp;ref(Nation/C_Resource.jpg,nolink,25x25,Resource);11&amp;ref(Nation/C_Recruitment.jpg,nolink,25x25,Recruitment Point);21|&amp;ref(Nation/R_Fort.jpg,nolink,25x25,Land Fortress);||&amp;ref(Nation/LivingLead.jpg,nolink,25x25,Living);|20&amp;ref(Nation/Stealthy.jpg,nolink,25x25,Stealthy (40));&amp;ref(Nation/Forest-Survival.jpg,nolink,25x25,Forest Survival);|
|~|&gt;|&gt;|&gt;|&gt;|&gt;|BGCOLOR(#F5F5F5):軽突撃槍と盾を持つ軽装狂戦士。正面からの殴り合いでも強力|
</v>
      </c>
    </row>
    <row r="988" spans="1:36" x14ac:dyDescent="0.15">
      <c r="A988" t="str">
        <f t="shared" si="32"/>
        <v>-</v>
      </c>
      <c r="B988" t="s">
        <v>2969</v>
      </c>
      <c r="C988" t="s">
        <v>10840</v>
      </c>
      <c r="D988" t="s">
        <v>3169</v>
      </c>
      <c r="E988" t="s">
        <v>10839</v>
      </c>
      <c r="F988">
        <v>55</v>
      </c>
      <c r="G988">
        <v>12</v>
      </c>
      <c r="H988">
        <v>29</v>
      </c>
      <c r="I988" t="s">
        <v>4343</v>
      </c>
      <c r="K988" t="s">
        <v>9926</v>
      </c>
      <c r="L988" t="s">
        <v>3174</v>
      </c>
      <c r="M988" t="s">
        <v>9926</v>
      </c>
      <c r="N988" t="s">
        <v>6221</v>
      </c>
      <c r="P988" s="21">
        <v>1</v>
      </c>
      <c r="Z988" s="34">
        <v>20</v>
      </c>
      <c r="AA988" s="21">
        <v>40</v>
      </c>
      <c r="AE988" s="21" t="s">
        <v>7311</v>
      </c>
      <c r="AJ988" s="26" t="str">
        <f t="shared" si="33"/>
        <v xml:space="preserve">|BGCOLOR(#F5F5F5):Black Centaur|歩兵&amp;ref(Nation/Sacred.jpg,nolink,25x25,Sacred);|&amp;ref(Nation/C_Gold.jpg,nolink,25x25,Gold);55&amp;ref(Nation/C_Resource.jpg,nolink,25x25,Resource);12&amp;ref(Nation/C_Recruitment.jpg,nolink,25x25,Recruitment Point);29|&amp;ref(Nation/R_Capital.jpg,nolink,25x25,National Capital);|&amp;ref(Spell/P_Holy.jpg,nolink,25x25,Temple Needed);|&amp;ref(Nation/LivingLead.jpg,nolink,25x25,Living);|20&amp;ref(Nation/Stealthy.jpg,nolink,25x25,Stealthy (40));&amp;ref(Nation/Forest-Survival.jpg,nolink,25x25,Forest Survival);|
|~|&gt;|&gt;|&gt;|&gt;|&gt;|BGCOLOR(#F5F5F5):軽突撃槍、投槍、盾を持つ軽装狂戦士。強力な上に奇襲攻撃にも使える|
</v>
      </c>
    </row>
    <row r="989" spans="1:36" x14ac:dyDescent="0.15">
      <c r="A989" t="str">
        <f t="shared" si="32"/>
        <v>-</v>
      </c>
      <c r="B989" t="s">
        <v>2969</v>
      </c>
      <c r="C989" t="s">
        <v>10840</v>
      </c>
      <c r="D989" t="s">
        <v>3169</v>
      </c>
      <c r="E989" t="s">
        <v>10841</v>
      </c>
      <c r="F989">
        <v>0</v>
      </c>
      <c r="G989">
        <v>1</v>
      </c>
      <c r="H989">
        <v>2</v>
      </c>
      <c r="I989" t="s">
        <v>10842</v>
      </c>
      <c r="L989" t="s">
        <v>10843</v>
      </c>
      <c r="N989" t="s">
        <v>10844</v>
      </c>
      <c r="R989" s="30">
        <v>1</v>
      </c>
      <c r="Z989" s="34" t="s">
        <v>10845</v>
      </c>
      <c r="AD989" s="21" t="s">
        <v>10846</v>
      </c>
      <c r="AE989" s="20" t="s">
        <v>10847</v>
      </c>
      <c r="AJ989" s="26" t="str">
        <f t="shared" si="33"/>
        <v xml:space="preserve">|BGCOLOR(#F5F5F5):Manikin|歩兵|&amp;ref(Nation/C_Gold.jpg,nolink,25x25,Gold);0&amp;ref(Nation/C_Resource.jpg,nolink,25x25,Resource);1&amp;ref(Nation/C_Recruitment.jpg,nolink,25x25,Recruitment Point);2|&amp;ref(Nation/Dominion-Free-Spawn.jpg,nolink,25x25,Dominion Automatic Generation (Free));（&amp;ref(Nation/R_Fort.jpg,nolink,25x25,Land Fortress);&amp;ref(Nation/R_Foreign.jpg,nolink,25x25,Non-Fort Land);）||&amp;ref(Nation/UndeadLead.jpg,nolink,25x25,Undead/Demon);|20&amp;ref(Nation/Poor-Amphibian.jpg,nolink,25x25,Poor Amphibian);&amp;ref(Nation/Forest-Survival.jpg,nolink,25x25,Forest Survival);|
|~|&gt;|&gt;|&gt;|&gt;|&gt;|BGCOLOR(#F5F5F5):眠りの蔓と爪で戦う人間の残骸。死体を消費して作られる|
</v>
      </c>
    </row>
    <row r="990" spans="1:36" x14ac:dyDescent="0.15">
      <c r="A990" t="str">
        <f t="shared" si="32"/>
        <v>-</v>
      </c>
      <c r="B990" t="s">
        <v>2969</v>
      </c>
      <c r="C990" t="s">
        <v>10840</v>
      </c>
      <c r="D990" t="s">
        <v>3169</v>
      </c>
      <c r="E990" t="s">
        <v>10848</v>
      </c>
      <c r="F990">
        <v>0</v>
      </c>
      <c r="G990">
        <v>1</v>
      </c>
      <c r="H990">
        <v>2</v>
      </c>
      <c r="I990" t="s">
        <v>10842</v>
      </c>
      <c r="L990" t="s">
        <v>10843</v>
      </c>
      <c r="N990" t="s">
        <v>10849</v>
      </c>
      <c r="R990" s="30">
        <v>1</v>
      </c>
      <c r="Z990" s="34" t="s">
        <v>10845</v>
      </c>
      <c r="AD990" s="21" t="s">
        <v>10846</v>
      </c>
      <c r="AE990" s="20" t="s">
        <v>10847</v>
      </c>
      <c r="AJ990" s="26" t="str">
        <f t="shared" si="33"/>
        <v xml:space="preserve">|BGCOLOR(#F5F5F5):Mandragora|歩兵|&amp;ref(Nation/C_Gold.jpg,nolink,25x25,Gold);0&amp;ref(Nation/C_Resource.jpg,nolink,25x25,Resource);1&amp;ref(Nation/C_Recruitment.jpg,nolink,25x25,Recruitment Point);2|&amp;ref(Nation/Dominion-Free-Spawn.jpg,nolink,25x25,Dominion Automatic Generation (Free));（&amp;ref(Nation/R_Fort.jpg,nolink,25x25,Land Fortress);&amp;ref(Nation/R_Foreign.jpg,nolink,25x25,Non-Fort Land);）||&amp;ref(Nation/UndeadLead.jpg,nolink,25x25,Undead/Demon);|20&amp;ref(Nation/Poor-Amphibian.jpg,nolink,25x25,Poor Amphibian);&amp;ref(Nation/Forest-Survival.jpg,nolink,25x25,Forest Survival);|
|~|&gt;|&gt;|&gt;|&gt;|&gt;|BGCOLOR(#F5F5F5):二本の蔓を持つ人間の残骸の強化版。群れると神さえも倒し得る|
</v>
      </c>
    </row>
    <row r="991" spans="1:36" x14ac:dyDescent="0.15">
      <c r="A991" t="str">
        <f t="shared" si="32"/>
        <v>-</v>
      </c>
      <c r="B991" t="s">
        <v>2969</v>
      </c>
      <c r="C991" t="s">
        <v>10840</v>
      </c>
      <c r="D991" t="s">
        <v>3169</v>
      </c>
      <c r="E991" t="s">
        <v>10850</v>
      </c>
      <c r="F991">
        <v>0</v>
      </c>
      <c r="G991">
        <v>1</v>
      </c>
      <c r="H991">
        <v>6</v>
      </c>
      <c r="I991" t="s">
        <v>10851</v>
      </c>
      <c r="L991" t="s">
        <v>10843</v>
      </c>
      <c r="N991" t="s">
        <v>10852</v>
      </c>
      <c r="R991" s="30">
        <v>1</v>
      </c>
      <c r="Z991" s="34" t="s">
        <v>10845</v>
      </c>
      <c r="AD991" s="21" t="s">
        <v>10846</v>
      </c>
      <c r="AE991" s="20" t="s">
        <v>10847</v>
      </c>
      <c r="AJ991" s="26" t="str">
        <f t="shared" si="33"/>
        <v xml:space="preserve">|BGCOLOR(#F5F5F5):Carrion Beast|歩兵|&amp;ref(Nation/C_Gold.jpg,nolink,25x25,Gold);0&amp;ref(Nation/C_Resource.jpg,nolink,25x25,Resource);1&amp;ref(Nation/C_Recruitment.jpg,nolink,25x25,Recruitment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|~|&gt;|&gt;|&gt;|&gt;|&gt;|BGCOLOR(#F5F5F5):眠りの蔓と噛み付きで戦う狼の残骸。人間よりも足が速い|
</v>
      </c>
    </row>
    <row r="992" spans="1:36" x14ac:dyDescent="0.15">
      <c r="A992" t="str">
        <f t="shared" si="32"/>
        <v>-</v>
      </c>
      <c r="B992" t="s">
        <v>2969</v>
      </c>
      <c r="C992" t="s">
        <v>10840</v>
      </c>
      <c r="D992" t="s">
        <v>3169</v>
      </c>
      <c r="E992" t="s">
        <v>10850</v>
      </c>
      <c r="F992">
        <v>0</v>
      </c>
      <c r="G992">
        <v>1</v>
      </c>
      <c r="H992">
        <v>6</v>
      </c>
      <c r="I992" t="s">
        <v>10851</v>
      </c>
      <c r="L992" t="s">
        <v>10843</v>
      </c>
      <c r="N992" t="s">
        <v>10853</v>
      </c>
      <c r="R992" s="30">
        <v>1</v>
      </c>
      <c r="Z992" s="34" t="s">
        <v>10845</v>
      </c>
      <c r="AD992" s="20" t="s">
        <v>10846</v>
      </c>
      <c r="AE992" s="20" t="s">
        <v>10847</v>
      </c>
      <c r="AJ992" s="26" t="str">
        <f t="shared" si="33"/>
        <v xml:space="preserve">|BGCOLOR(#F5F5F5):Carrion Beast|歩兵|&amp;ref(Nation/C_Gold.jpg,nolink,25x25,Gold);0&amp;ref(Nation/C_Resource.jpg,nolink,25x25,Resource);1&amp;ref(Nation/C_Recruitment.jpg,nolink,25x25,Recruitment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|~|&gt;|&gt;|&gt;|&gt;|&gt;|BGCOLOR(#F5F5F5):眠りの蔓と噛み付きで戦う猪の残骸。少し鈍いがより強靭|
</v>
      </c>
    </row>
    <row r="993" spans="1:36" x14ac:dyDescent="0.15">
      <c r="A993" t="str">
        <f t="shared" si="32"/>
        <v>-</v>
      </c>
      <c r="B993" t="s">
        <v>2969</v>
      </c>
      <c r="C993" t="s">
        <v>10840</v>
      </c>
      <c r="D993" t="s">
        <v>3169</v>
      </c>
      <c r="E993" t="s">
        <v>10850</v>
      </c>
      <c r="F993">
        <v>0</v>
      </c>
      <c r="G993">
        <v>1</v>
      </c>
      <c r="H993">
        <v>6</v>
      </c>
      <c r="I993" t="s">
        <v>10851</v>
      </c>
      <c r="L993" t="s">
        <v>10843</v>
      </c>
      <c r="N993" t="s">
        <v>10854</v>
      </c>
      <c r="R993" s="30">
        <v>1</v>
      </c>
      <c r="Z993" s="34" t="s">
        <v>10845</v>
      </c>
      <c r="AD993" s="20" t="s">
        <v>10846</v>
      </c>
      <c r="AE993" s="20" t="s">
        <v>10847</v>
      </c>
      <c r="AJ993" s="26" t="str">
        <f t="shared" si="33"/>
        <v xml:space="preserve">|BGCOLOR(#F5F5F5):Carrion Beast|歩兵|&amp;ref(Nation/C_Gold.jpg,nolink,25x25,Gold);0&amp;ref(Nation/C_Resource.jpg,nolink,25x25,Resource);1&amp;ref(Nation/C_Recruitment.jpg,nolink,25x25,Recruitment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|~|&gt;|&gt;|&gt;|&gt;|&gt;|BGCOLOR(#F5F5F5):眠りの蔓と蹄で戦う馬の残骸。やや大きく高速かつ強靭|
</v>
      </c>
    </row>
    <row r="994" spans="1:36" x14ac:dyDescent="0.15">
      <c r="A994" t="str">
        <f t="shared" si="32"/>
        <v>-</v>
      </c>
      <c r="B994" t="s">
        <v>2969</v>
      </c>
      <c r="C994" t="s">
        <v>10840</v>
      </c>
      <c r="D994" t="s">
        <v>3169</v>
      </c>
      <c r="E994" t="s">
        <v>10850</v>
      </c>
      <c r="F994">
        <v>0</v>
      </c>
      <c r="G994">
        <v>1</v>
      </c>
      <c r="H994">
        <v>6</v>
      </c>
      <c r="I994" t="s">
        <v>10851</v>
      </c>
      <c r="L994" t="s">
        <v>10855</v>
      </c>
      <c r="N994" t="s">
        <v>10856</v>
      </c>
      <c r="R994" s="30">
        <v>1</v>
      </c>
      <c r="Z994" s="34" t="s">
        <v>10845</v>
      </c>
      <c r="AD994" s="20" t="s">
        <v>10846</v>
      </c>
      <c r="AE994" s="20" t="s">
        <v>10847</v>
      </c>
      <c r="AJ994" s="26" t="str">
        <f t="shared" si="33"/>
        <v xml:space="preserve">|BGCOLOR(#F5F5F5):Carrion Beast|軍用象|&amp;ref(Nation/C_Gold.jpg,nolink,25x25,Gold);0&amp;ref(Nation/C_Resource.jpg,nolink,25x25,Resource);1&amp;ref(Nation/C_Recruitment.jpg,nolink,25x25,Recruitment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|~|&gt;|&gt;|&gt;|&gt;|&gt;|BGCOLOR(#F5F5F5):眠りの蔓二本と牙で戦う象の残骸。小さな敵は生前同様に蹂躙する|
</v>
      </c>
    </row>
    <row r="995" spans="1:36" x14ac:dyDescent="0.15">
      <c r="A995" t="str">
        <f t="shared" si="32"/>
        <v>-</v>
      </c>
      <c r="B995" t="s">
        <v>2969</v>
      </c>
      <c r="C995" t="s">
        <v>10840</v>
      </c>
      <c r="D995" t="s">
        <v>3169</v>
      </c>
      <c r="E995" t="s">
        <v>10857</v>
      </c>
      <c r="F995">
        <v>0</v>
      </c>
      <c r="G995">
        <v>1</v>
      </c>
      <c r="H995">
        <v>6</v>
      </c>
      <c r="I995" t="s">
        <v>10851</v>
      </c>
      <c r="L995" t="s">
        <v>10843</v>
      </c>
      <c r="N995" t="s">
        <v>10858</v>
      </c>
      <c r="R995" s="30">
        <v>1</v>
      </c>
      <c r="Z995" s="34" t="s">
        <v>10859</v>
      </c>
      <c r="AD995" s="20" t="s">
        <v>10846</v>
      </c>
      <c r="AE995" s="20" t="s">
        <v>10847</v>
      </c>
      <c r="AJ995" s="26" t="str">
        <f t="shared" si="33"/>
        <v xml:space="preserve">|BGCOLOR(#F5F5F5):Harpy Manikin|歩兵|&amp;ref(Nation/C_Gold.jpg,nolink,25x25,Gold);0&amp;ref(Nation/C_Resource.jpg,nolink,25x25,Resource);1&amp;ref(Nation/C_Recruitment.jpg,nolink,25x25,Recruitment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Forest);）||&amp;ref(Nation/UndeadLead.jpg,nolink,25x25,Undead/Demon);|14&amp;ref(Nation/Poor-Amphibian.jpg,nolink,25x25,Poor Amphibian);&amp;ref(Nation/Forest-Survival.jpg,nolink,25x25,Forest Survival);|
|~|&gt;|&gt;|&gt;|&gt;|&gt;|BGCOLOR(#F5F5F5):眠りの蔓二本で戦う鳥人間の残骸。飛行できず非常に鈍い|
</v>
      </c>
    </row>
    <row r="996" spans="1:36" x14ac:dyDescent="0.15">
      <c r="A996" t="str">
        <f t="shared" si="32"/>
        <v>-</v>
      </c>
      <c r="B996" t="s">
        <v>2969</v>
      </c>
      <c r="C996" t="s">
        <v>10840</v>
      </c>
      <c r="D996" t="s">
        <v>3169</v>
      </c>
      <c r="E996" t="s">
        <v>10860</v>
      </c>
      <c r="F996">
        <v>0</v>
      </c>
      <c r="G996">
        <v>1</v>
      </c>
      <c r="H996">
        <v>6</v>
      </c>
      <c r="I996" t="s">
        <v>10851</v>
      </c>
      <c r="L996" t="s">
        <v>10843</v>
      </c>
      <c r="N996" t="s">
        <v>10861</v>
      </c>
      <c r="R996" s="30">
        <v>1</v>
      </c>
      <c r="Z996" s="34" t="s">
        <v>10845</v>
      </c>
      <c r="AD996" s="20" t="s">
        <v>10846</v>
      </c>
      <c r="AE996" s="20" t="s">
        <v>10847</v>
      </c>
      <c r="AJ996" s="26" t="str">
        <f t="shared" si="33"/>
        <v xml:space="preserve">|BGCOLOR(#F5F5F5):Satyr Manikin|歩兵|&amp;ref(Nation/C_Gold.jpg,nolink,25x25,Gold);0&amp;ref(Nation/C_Resource.jpg,nolink,25x25,Resource);1&amp;ref(Nation/C_Recruitment.jpg,nolink,25x25,Recruitment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|~|&gt;|&gt;|&gt;|&gt;|&gt;|BGCOLOR(#F5F5F5):眠りの蔓と爪で戦う山羊人間の残骸。人間に近いがより強靭|
</v>
      </c>
    </row>
    <row r="997" spans="1:36" x14ac:dyDescent="0.15">
      <c r="A997" t="str">
        <f t="shared" si="32"/>
        <v>-</v>
      </c>
      <c r="B997" t="s">
        <v>2969</v>
      </c>
      <c r="C997" t="s">
        <v>10840</v>
      </c>
      <c r="D997" t="s">
        <v>3169</v>
      </c>
      <c r="E997" t="s">
        <v>10862</v>
      </c>
      <c r="F997">
        <v>0</v>
      </c>
      <c r="G997">
        <v>1</v>
      </c>
      <c r="H997">
        <v>6</v>
      </c>
      <c r="I997" t="s">
        <v>10851</v>
      </c>
      <c r="L997" t="s">
        <v>10843</v>
      </c>
      <c r="N997" t="s">
        <v>10863</v>
      </c>
      <c r="R997" s="30">
        <v>1</v>
      </c>
      <c r="Z997" s="34" t="s">
        <v>10845</v>
      </c>
      <c r="AD997" s="20" t="s">
        <v>10846</v>
      </c>
      <c r="AE997" s="20" t="s">
        <v>10847</v>
      </c>
      <c r="AJ997" s="26" t="str">
        <f t="shared" si="33"/>
        <v xml:space="preserve">|BGCOLOR(#F5F5F5):Minotaur Manikin|歩兵|&amp;ref(Nation/C_Gold.jpg,nolink,25x25,Gold);0&amp;ref(Nation/C_Resource.jpg,nolink,25x25,Resource);1&amp;ref(Nation/C_Recruitment.jpg,nolink,25x25,Recruitment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|~|&gt;|&gt;|&gt;|&gt;|&gt;|BGCOLOR(#F5F5F5):眠りの蔓、爪、角で戦う牛人間の残骸。蹂躙は行わない|
</v>
      </c>
    </row>
    <row r="998" spans="1:36" x14ac:dyDescent="0.15">
      <c r="A998" t="str">
        <f t="shared" si="32"/>
        <v>MA Asphodel 兵士 E</v>
      </c>
      <c r="B998" t="s">
        <v>2969</v>
      </c>
      <c r="C998" t="s">
        <v>10840</v>
      </c>
      <c r="D998" t="s">
        <v>3169</v>
      </c>
      <c r="E998" t="s">
        <v>10864</v>
      </c>
      <c r="F998">
        <v>0</v>
      </c>
      <c r="G998">
        <v>1</v>
      </c>
      <c r="H998">
        <v>6</v>
      </c>
      <c r="I998" t="s">
        <v>10851</v>
      </c>
      <c r="L998" t="s">
        <v>10843</v>
      </c>
      <c r="M998" t="s">
        <v>10866</v>
      </c>
      <c r="N998" t="s">
        <v>10865</v>
      </c>
      <c r="R998" s="30">
        <v>1</v>
      </c>
      <c r="Z998" s="34" t="s">
        <v>10845</v>
      </c>
      <c r="AD998" s="20" t="s">
        <v>10846</v>
      </c>
      <c r="AE998" s="20" t="s">
        <v>10847</v>
      </c>
      <c r="AJ998" s="26" t="str">
        <f t="shared" si="33"/>
        <v xml:space="preserve">|BGCOLOR(#F5F5F5):Sagittarian Carcass|歩兵&amp;ref(Nation/Sacred.jpg,nolink,25x25,Sacred);|&amp;ref(Nation/C_Gold.jpg,nolink,25x25,Gold);0&amp;ref(Nation/C_Resource.jpg,nolink,25x25,Resource);1&amp;ref(Nation/C_Recruitment.jpg,nolink,25x25,Recruitment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|~|&gt;|&gt;|&gt;|&gt;|&gt;|BGCOLOR(#F5F5F5):蔓の鞭や弓を備える馬人間の残骸。敵を捕縛しながら戦える|
</v>
      </c>
    </row>
    <row r="999" spans="1:36" x14ac:dyDescent="0.15">
      <c r="A999" t="str">
        <f t="shared" si="32"/>
        <v>MA Vanheim 指揮官 S</v>
      </c>
      <c r="B999" t="s">
        <v>2969</v>
      </c>
      <c r="C999" t="s">
        <v>11003</v>
      </c>
      <c r="D999" t="s">
        <v>10968</v>
      </c>
      <c r="E999" t="s">
        <v>10961</v>
      </c>
      <c r="F999">
        <v>25</v>
      </c>
      <c r="G999">
        <v>4</v>
      </c>
      <c r="H999">
        <v>1</v>
      </c>
      <c r="I999" t="s">
        <v>10962</v>
      </c>
      <c r="L999" t="s">
        <v>10963</v>
      </c>
      <c r="N999" t="s">
        <v>10964</v>
      </c>
      <c r="O999" s="24">
        <v>0</v>
      </c>
      <c r="P999" s="21">
        <v>0</v>
      </c>
      <c r="Q999" s="21">
        <v>0</v>
      </c>
      <c r="R999" s="30">
        <v>0</v>
      </c>
      <c r="Z999" s="34" t="s">
        <v>10965</v>
      </c>
      <c r="AA999" s="21">
        <v>50</v>
      </c>
      <c r="AE999" s="20" t="s">
        <v>10966</v>
      </c>
      <c r="AJ999" s="26" t="str">
        <f t="shared" si="33"/>
        <v xml:space="preserve">|BGCOLOR(#F5F5F5):Scout|斥候|&amp;ref(Nation/C_Gold.jpg,nolink,25x25,Gold);25&amp;ref(Nation/C_Resource.jpg,nolink,25x25,Resource);4&amp;ref(Nation/C_Command.jpg,nolink,25x25,Commander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v>
      </c>
    </row>
    <row r="1000" spans="1:36" x14ac:dyDescent="0.15">
      <c r="A1000" t="str">
        <f t="shared" si="32"/>
        <v>-</v>
      </c>
      <c r="B1000" t="s">
        <v>2969</v>
      </c>
      <c r="C1000" t="s">
        <v>11003</v>
      </c>
      <c r="D1000" t="s">
        <v>10968</v>
      </c>
      <c r="E1000" t="s">
        <v>10967</v>
      </c>
      <c r="F1000">
        <v>40</v>
      </c>
      <c r="G1000">
        <v>22</v>
      </c>
      <c r="H1000">
        <v>1</v>
      </c>
      <c r="I1000" t="s">
        <v>10962</v>
      </c>
      <c r="L1000" t="s">
        <v>10968</v>
      </c>
      <c r="N1000" t="s">
        <v>10969</v>
      </c>
      <c r="O1000" s="24">
        <v>2</v>
      </c>
      <c r="P1000" s="21">
        <v>60</v>
      </c>
      <c r="Q1000" s="21">
        <v>0</v>
      </c>
      <c r="R1000" s="30">
        <v>0</v>
      </c>
      <c r="Z1000" s="34" t="s">
        <v>10970</v>
      </c>
      <c r="AJ1000" s="26" t="str">
        <f t="shared" si="33"/>
        <v xml:space="preserve">|BGCOLOR(#F5F5F5):Herse|指揮官|&amp;ref(Nation/C_Gold.jpg,nolink,25x25,Gold);40&amp;ref(Nation/C_Resource.jpg,nolink,25x25,Resource);22&amp;ref(Nation/C_Command.jpg,nolink,25x25,Commander Point);1|&amp;ref(Nation/R_Fort.jpg,nolink,25x25,Land Fortress);||&amp;ref(Nation/Squad.jpg,nolink,25x25,Squad);2&amp;ref(Nation/LivingLead.jpg,nolink,25x25,Leadership);60|12|
|~|&gt;|&gt;|&gt;|&gt;|&gt;|BGCOLOR(#F5F5F5):標準的な指揮官。芸はないが安価で雇いやすい|
</v>
      </c>
    </row>
    <row r="1001" spans="1:36" x14ac:dyDescent="0.15">
      <c r="A1001" t="str">
        <f t="shared" si="32"/>
        <v>-</v>
      </c>
      <c r="B1001" t="s">
        <v>2969</v>
      </c>
      <c r="C1001" t="s">
        <v>11003</v>
      </c>
      <c r="D1001" t="s">
        <v>10968</v>
      </c>
      <c r="E1001" t="s">
        <v>10971</v>
      </c>
      <c r="F1001">
        <v>140</v>
      </c>
      <c r="G1001">
        <v>16</v>
      </c>
      <c r="H1001">
        <v>2</v>
      </c>
      <c r="I1001" t="s">
        <v>4342</v>
      </c>
      <c r="J1001" t="s">
        <v>9926</v>
      </c>
      <c r="K1001" t="s">
        <v>9926</v>
      </c>
      <c r="L1001" t="s">
        <v>3151</v>
      </c>
      <c r="M1001" t="s">
        <v>9926</v>
      </c>
      <c r="N1001" t="s">
        <v>6725</v>
      </c>
      <c r="O1001" s="24">
        <v>2</v>
      </c>
      <c r="P1001" s="21">
        <v>60</v>
      </c>
      <c r="Q1001" s="21">
        <v>5</v>
      </c>
      <c r="R1001" s="30">
        <v>0</v>
      </c>
      <c r="Z1001" s="34">
        <v>26</v>
      </c>
      <c r="AA1001" s="21">
        <v>65</v>
      </c>
      <c r="AH1001" s="21">
        <v>3999</v>
      </c>
      <c r="AJ1001" s="26" t="str">
        <f t="shared" si="33"/>
        <v xml:space="preserve">|BGCOLOR(#F5F5F5):Vanherse|聖職者&amp;ref(Nation/Sacred.jpg,nolink,25x25,Sacred);|&amp;ref(Nation/C_Gold.jpg,nolink,25x25,Gold);140&amp;ref(Nation/C_Resource.jpg,nolink,25x25,Resource);16&amp;ref(Nation/C_Command.jpg,nolink,25x25,Commander Point);2|&amp;ref(Nation/R_Fort.jpg,nolink,25x25,Land Fortress);|&amp;ref(Spell/P_Research.jpg,nolink,25x25,Lab Needed);&amp;ref(Spell/P_Holy.jpg,nolink,25x25,Temple Needed);|&amp;ref(Nation/Squad.jpg,nolink,25x25,Squad);2&amp;ref(Nation/LivingLead.jpg,nolink,25x25,Leadership);60&amp;ref(Nation/MagicLead.jpg,nolink,25x25,Magic Leadership);5|26&amp;ref(Nation/Stealthy.jpg,nolink,25x25,Stealthy (65));&amp;ref(Nation/Sailing.jpg,nolink,25x25,Sailing (size points 999, max size 3));|
|~|&gt;|&gt;|&gt;|&gt;|&gt;|BGCOLOR(#F5F5F5):レベル1の聖職者。風魔法を持ち指揮官も兼任|
</v>
      </c>
    </row>
    <row r="1002" spans="1:36" x14ac:dyDescent="0.15">
      <c r="A1002" t="str">
        <f t="shared" si="32"/>
        <v>-</v>
      </c>
      <c r="B1002" t="s">
        <v>2969</v>
      </c>
      <c r="C1002" t="s">
        <v>11003</v>
      </c>
      <c r="D1002" t="s">
        <v>10968</v>
      </c>
      <c r="E1002" t="s">
        <v>10974</v>
      </c>
      <c r="F1002">
        <v>275</v>
      </c>
      <c r="G1002">
        <v>18</v>
      </c>
      <c r="H1002">
        <v>2</v>
      </c>
      <c r="I1002" t="s">
        <v>4342</v>
      </c>
      <c r="J1002" t="s">
        <v>9926</v>
      </c>
      <c r="K1002" t="s">
        <v>9926</v>
      </c>
      <c r="L1002" t="s">
        <v>3151</v>
      </c>
      <c r="M1002" t="s">
        <v>9926</v>
      </c>
      <c r="N1002" t="s">
        <v>6728</v>
      </c>
      <c r="O1002" s="24">
        <v>3</v>
      </c>
      <c r="P1002" s="21">
        <v>80</v>
      </c>
      <c r="Q1002" s="21">
        <v>15</v>
      </c>
      <c r="R1002" s="30">
        <v>5</v>
      </c>
      <c r="Z1002" s="34">
        <v>26</v>
      </c>
      <c r="AA1002" s="21">
        <v>65</v>
      </c>
      <c r="AH1002" s="21">
        <v>3999</v>
      </c>
      <c r="AJ1002" s="26" t="str">
        <f t="shared" si="33"/>
        <v xml:space="preserve">|BGCOLOR(#F5F5F5):Vanjarl|聖職者&amp;ref(Nation/Sacred.jpg,nolink,25x25,Sacred);|&amp;ref(Nation/C_Gold.jpg,nolink,25x25,Gold);275&amp;ref(Nation/C_Resource.jpg,nolink,25x25,Resource);18&amp;ref(Nation/C_Command.jpg,nolink,25x25,Commander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Leadership);15&amp;ref(Nation/UndeadLead.jpg,nolink,25x25,Undead Leadership);5|26&amp;ref(Nation/Stealthy.jpg,nolink,25x25,Stealthy (65));&amp;ref(Nation/Sailing.jpg,nolink,25x25,Sailing (size points 999, max size 3));|
|~|&gt;|&gt;|&gt;|&gt;|&gt;|BGCOLOR(#F5F5F5):レベル2の聖職者。風、血魔法を持ち上位指揮官も兼任|
</v>
      </c>
    </row>
    <row r="1003" spans="1:36" x14ac:dyDescent="0.15">
      <c r="A1003" t="str">
        <f t="shared" si="32"/>
        <v>-</v>
      </c>
      <c r="B1003" t="s">
        <v>2969</v>
      </c>
      <c r="C1003" t="s">
        <v>11003</v>
      </c>
      <c r="D1003" t="s">
        <v>10968</v>
      </c>
      <c r="E1003" t="s">
        <v>10975</v>
      </c>
      <c r="F1003">
        <v>410</v>
      </c>
      <c r="G1003">
        <v>19</v>
      </c>
      <c r="H1003">
        <v>4</v>
      </c>
      <c r="I1003" t="s">
        <v>4343</v>
      </c>
      <c r="J1003" t="s">
        <v>9926</v>
      </c>
      <c r="K1003" t="s">
        <v>9926</v>
      </c>
      <c r="L1003" t="s">
        <v>3151</v>
      </c>
      <c r="M1003" t="s">
        <v>9926</v>
      </c>
      <c r="N1003" t="s">
        <v>6729</v>
      </c>
      <c r="O1003" s="24">
        <v>4</v>
      </c>
      <c r="P1003" s="21">
        <v>120</v>
      </c>
      <c r="Q1003" s="21" t="s">
        <v>10976</v>
      </c>
      <c r="R1003" s="30" t="s">
        <v>10060</v>
      </c>
      <c r="Z1003" s="34">
        <v>28</v>
      </c>
      <c r="AA1003" s="21">
        <v>65</v>
      </c>
      <c r="AH1003" s="21">
        <v>3999</v>
      </c>
      <c r="AJ1003" s="26" t="str">
        <f t="shared" si="33"/>
        <v xml:space="preserve">|BGCOLOR(#F5F5F5):Vanadrott|聖職者&amp;ref(Nation/Sacred.jpg,nolink,25x25,Sacred);|&amp;ref(Nation/C_Gold.jpg,nolink,25x25,Gold);410&amp;ref(Nation/C_Resource.jpg,nolink,25x25,Resource);19&amp;ref(Nation/C_Command.jpg,nolink,25x25,Commander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Leadership);20+&amp;ref(Nation/UndeadLead.jpg,nolink,25x25,Undead Leadership);5+|28&amp;ref(Nation/Stealthy.jpg,nolink,25x25,Stealthy (65));&amp;ref(Nation/Sailing.jpg,nolink,25x25,Sailing (size points 999, max size 3));|
|~|&gt;|&gt;|&gt;|&gt;|&gt;|BGCOLOR(#F5F5F5):レベル2の聖職者。風、血などの魔法を持ち最上位指揮官も兼任|
</v>
      </c>
    </row>
    <row r="1004" spans="1:36" x14ac:dyDescent="0.15">
      <c r="A1004" t="str">
        <f t="shared" si="32"/>
        <v>MA Vanheim 指揮官 E</v>
      </c>
      <c r="B1004" t="s">
        <v>2969</v>
      </c>
      <c r="C1004" t="s">
        <v>11003</v>
      </c>
      <c r="D1004" t="s">
        <v>10968</v>
      </c>
      <c r="E1004" t="s">
        <v>10977</v>
      </c>
      <c r="F1004">
        <v>140</v>
      </c>
      <c r="G1004">
        <v>2</v>
      </c>
      <c r="H1004">
        <v>4</v>
      </c>
      <c r="I1004" t="s">
        <v>4343</v>
      </c>
      <c r="J1004" t="s">
        <v>9926</v>
      </c>
      <c r="L1004" t="s">
        <v>3154</v>
      </c>
      <c r="M1004" t="s">
        <v>9926</v>
      </c>
      <c r="N1004" t="s">
        <v>6734</v>
      </c>
      <c r="O1004" s="24">
        <v>1</v>
      </c>
      <c r="P1004" s="21">
        <v>10</v>
      </c>
      <c r="Q1004" s="21" t="s">
        <v>10473</v>
      </c>
      <c r="R1004" s="30" t="s">
        <v>10978</v>
      </c>
      <c r="Z1004" s="34">
        <v>12</v>
      </c>
      <c r="AE1004" s="21" t="s">
        <v>10979</v>
      </c>
      <c r="AJ1004" s="26" t="str">
        <f t="shared" si="33"/>
        <v xml:space="preserve">|BGCOLOR(#F5F5F5):Dwarven Smith|魔術師&amp;ref(Nation/Sacred.jpg,nolink,25x25,Sacred);|&amp;ref(Nation/C_Gold.jpg,nolink,25x25,Gold);140&amp;ref(Nation/C_Resource.jpg,nolink,25x25,Resource);2&amp;ref(Nation/C_Command.jpg,nolink,25x25,Commander Point);4|&amp;ref(Nation/R_Capital.jpg,nolink,25x25,National Capital);|&amp;ref(Spell/P_Research.jpg,nolink,25x25,Lab Needed);|&amp;ref(Nation/Squad.jpg,nolink,25x25,Squad);1&amp;ref(Nation/LivingLead.jpg,nolink,25x25,Leadership);10&amp;ref(Nation/MagicLead.jpg,nolink,25x25,Magic Leadership);10+&amp;ref(Nation/UndeadLead.jpg,nolink,25x25,Undead Leadership);0+|12&amp;ref(Nation/Mountain-Survival.jpg,nolink,25x25,Mountain Survival);|
|~|&gt;|&gt;|&gt;|&gt;|&gt;|BGCOLOR(#F5F5F5):地などの魔法を持つ鍛冶屋。高度なアイテムの製造に長ける|
</v>
      </c>
    </row>
    <row r="1005" spans="1:36" x14ac:dyDescent="0.15">
      <c r="A1005" t="str">
        <f t="shared" si="32"/>
        <v>MA Vanheim 兵士 S</v>
      </c>
      <c r="B1005" t="s">
        <v>2969</v>
      </c>
      <c r="C1005" t="s">
        <v>11003</v>
      </c>
      <c r="D1005" t="s">
        <v>11002</v>
      </c>
      <c r="E1005" t="s">
        <v>10980</v>
      </c>
      <c r="F1005">
        <v>10</v>
      </c>
      <c r="G1005">
        <v>12</v>
      </c>
      <c r="H1005">
        <v>9</v>
      </c>
      <c r="I1005" t="s">
        <v>10962</v>
      </c>
      <c r="L1005" t="s">
        <v>10981</v>
      </c>
      <c r="N1005" t="s">
        <v>10982</v>
      </c>
      <c r="P1005" s="20">
        <v>1</v>
      </c>
      <c r="Z1005" s="34" t="s">
        <v>10970</v>
      </c>
      <c r="AJ1005" s="26" t="str">
        <f t="shared" si="33"/>
        <v xml:space="preserve">|BGCOLOR(#F5F5F5):Huskarl|歩兵|&amp;ref(Nation/C_Gold.jpg,nolink,25x25,Gold);10&amp;ref(Nation/C_Resource.jpg,nolink,25x25,Resource);12&amp;ref(Nation/C_Recruitment.jpg,nolink,25x25,Recruitment Point);9|&amp;ref(Nation/R_Fort.jpg,nolink,25x25,Land Fortress);||&amp;ref(Nation/LivingLead.jpg,nolink,25x25,Living);|12|
|~|&gt;|&gt;|&gt;|&gt;|&gt;|BGCOLOR(#F5F5F5):斧、投槍、盾を持つ歩兵。一撃は重いが迎撃に弱い|
</v>
      </c>
    </row>
    <row r="1006" spans="1:36" x14ac:dyDescent="0.15">
      <c r="A1006" t="str">
        <f t="shared" si="32"/>
        <v>-</v>
      </c>
      <c r="B1006" t="s">
        <v>2969</v>
      </c>
      <c r="C1006" t="s">
        <v>11003</v>
      </c>
      <c r="D1006" t="s">
        <v>11002</v>
      </c>
      <c r="E1006" t="s">
        <v>10980</v>
      </c>
      <c r="F1006">
        <v>10</v>
      </c>
      <c r="G1006">
        <v>12</v>
      </c>
      <c r="H1006">
        <v>9</v>
      </c>
      <c r="I1006" t="s">
        <v>10962</v>
      </c>
      <c r="L1006" t="s">
        <v>10981</v>
      </c>
      <c r="N1006" t="s">
        <v>10983</v>
      </c>
      <c r="P1006" s="20">
        <v>1</v>
      </c>
      <c r="Z1006" s="34" t="s">
        <v>10970</v>
      </c>
      <c r="AJ1006" s="26" t="str">
        <f t="shared" si="33"/>
        <v xml:space="preserve">|BGCOLOR(#F5F5F5):Huskarl|歩兵|&amp;ref(Nation/C_Gold.jpg,nolink,25x25,Gold);10&amp;ref(Nation/C_Resource.jpg,nolink,25x25,Resource);12&amp;ref(Nation/C_Recruitment.jpg,nolink,25x25,Recruitment Point);9|&amp;ref(Nation/R_Fort.jpg,nolink,25x25,Land Fortress);||&amp;ref(Nation/LivingLead.jpg,nolink,25x25,Living);|12|
|~|&gt;|&gt;|&gt;|&gt;|&gt;|BGCOLOR(#F5F5F5):槍、投槍、盾を持つ歩兵。攻撃力は欠くが守りに向く|
</v>
      </c>
    </row>
    <row r="1007" spans="1:36" x14ac:dyDescent="0.15">
      <c r="A1007" t="str">
        <f t="shared" si="32"/>
        <v>-</v>
      </c>
      <c r="B1007" t="s">
        <v>2969</v>
      </c>
      <c r="C1007" t="s">
        <v>11003</v>
      </c>
      <c r="D1007" t="s">
        <v>11002</v>
      </c>
      <c r="E1007" t="s">
        <v>10984</v>
      </c>
      <c r="F1007">
        <v>12</v>
      </c>
      <c r="G1007">
        <v>20</v>
      </c>
      <c r="H1007">
        <v>14</v>
      </c>
      <c r="I1007" t="s">
        <v>10962</v>
      </c>
      <c r="L1007" t="s">
        <v>10981</v>
      </c>
      <c r="N1007" t="s">
        <v>10985</v>
      </c>
      <c r="P1007" s="20">
        <v>1</v>
      </c>
      <c r="Z1007" s="34" t="s">
        <v>10986</v>
      </c>
      <c r="AJ1007" s="26" t="str">
        <f t="shared" si="33"/>
        <v xml:space="preserve">|BGCOLOR(#F5F5F5):Hirdman|歩兵|&amp;ref(Nation/C_Gold.jpg,nolink,25x25,Gold);12&amp;ref(Nation/C_Resource.jpg,nolink,25x25,Resource);20&amp;ref(Nation/C_Recruitment.jpg,nolink,25x25,Recruitment Point);14|&amp;ref(Nation/R_Fort.jpg,nolink,25x25,Land Fortress);||&amp;ref(Nation/LivingLead.jpg,nolink,25x25,Living);|10|
|~|&gt;|&gt;|&gt;|&gt;|&gt;|BGCOLOR(#F5F5F5):槍と盾を持つ重歩兵。装備と共に戦闘技能も強化されている|
</v>
      </c>
    </row>
    <row r="1008" spans="1:36" x14ac:dyDescent="0.15">
      <c r="A1008" t="str">
        <f t="shared" si="32"/>
        <v>-</v>
      </c>
      <c r="B1008" t="s">
        <v>2969</v>
      </c>
      <c r="C1008" t="s">
        <v>11003</v>
      </c>
      <c r="D1008" t="s">
        <v>11002</v>
      </c>
      <c r="E1008" t="s">
        <v>10984</v>
      </c>
      <c r="F1008">
        <v>12</v>
      </c>
      <c r="G1008">
        <v>22</v>
      </c>
      <c r="H1008">
        <v>14</v>
      </c>
      <c r="I1008" t="s">
        <v>10962</v>
      </c>
      <c r="L1008" t="s">
        <v>10981</v>
      </c>
      <c r="N1008" t="s">
        <v>10987</v>
      </c>
      <c r="P1008" s="20">
        <v>1</v>
      </c>
      <c r="Z1008" s="34" t="s">
        <v>10986</v>
      </c>
      <c r="AJ1008" s="26" t="str">
        <f t="shared" si="33"/>
        <v xml:space="preserve">|BGCOLOR(#F5F5F5):Hirdman|歩兵|&amp;ref(Nation/C_Gold.jpg,nolink,25x25,Gold);12&amp;ref(Nation/C_Resource.jpg,nolink,25x25,Resource);22&amp;ref(Nation/C_Recruitment.jpg,nolink,25x25,Recruitment Point);14|&amp;ref(Nation/R_Fort.jpg,nolink,25x25,Land Fortress);||&amp;ref(Nation/LivingLead.jpg,nolink,25x25,Living);|10|
|~|&gt;|&gt;|&gt;|&gt;|&gt;|BGCOLOR(#F5F5F5):長剣と盾を持つ重歩兵。攻撃力と防御力を両立|
</v>
      </c>
    </row>
    <row r="1009" spans="1:36" x14ac:dyDescent="0.15">
      <c r="A1009" t="str">
        <f t="shared" si="32"/>
        <v>-</v>
      </c>
      <c r="B1009" t="s">
        <v>2969</v>
      </c>
      <c r="C1009" t="s">
        <v>11003</v>
      </c>
      <c r="D1009" t="s">
        <v>11002</v>
      </c>
      <c r="E1009" t="s">
        <v>10988</v>
      </c>
      <c r="F1009">
        <v>25</v>
      </c>
      <c r="G1009">
        <v>7</v>
      </c>
      <c r="H1009">
        <v>31</v>
      </c>
      <c r="I1009" t="s">
        <v>10962</v>
      </c>
      <c r="L1009" t="s">
        <v>10981</v>
      </c>
      <c r="N1009" t="s">
        <v>10989</v>
      </c>
      <c r="P1009" s="20">
        <v>1</v>
      </c>
      <c r="Z1009" s="34" t="s">
        <v>10990</v>
      </c>
      <c r="AJ1009" s="26" t="str">
        <f t="shared" si="33"/>
        <v xml:space="preserve">|BGCOLOR(#F5F5F5):Skinshifter|歩兵|&amp;ref(Nation/C_Gold.jpg,nolink,25x25,Gold);25&amp;ref(Nation/C_Resource.jpg,nolink,25x25,Resource);7&amp;ref(Nation/C_Recruitment.jpg,nolink,25x25,Recruitment Point);31|&amp;ref(Nation/R_Fort.jpg,nolink,25x25,Land Fortress);||&amp;ref(Nation/LivingLead.jpg,nolink,25x25,Living);|14|
|~|&gt;|&gt;|&gt;|&gt;|&gt;|BGCOLOR(#F5F5F5):大剣を持つ軽歩兵。倒されると狼男となり戦い続ける|
</v>
      </c>
    </row>
    <row r="1010" spans="1:36" x14ac:dyDescent="0.15">
      <c r="A1010" t="str">
        <f t="shared" si="32"/>
        <v>-</v>
      </c>
      <c r="B1010" t="s">
        <v>2969</v>
      </c>
      <c r="C1010" t="s">
        <v>11003</v>
      </c>
      <c r="D1010" t="s">
        <v>11002</v>
      </c>
      <c r="E1010" t="s">
        <v>10991</v>
      </c>
      <c r="F1010">
        <v>25</v>
      </c>
      <c r="G1010">
        <v>21</v>
      </c>
      <c r="H1010">
        <v>31</v>
      </c>
      <c r="I1010" t="s">
        <v>10962</v>
      </c>
      <c r="L1010" t="s">
        <v>10981</v>
      </c>
      <c r="N1010" t="s">
        <v>10992</v>
      </c>
      <c r="P1010" s="20">
        <v>1</v>
      </c>
      <c r="Z1010" s="34" t="s">
        <v>10986</v>
      </c>
      <c r="AJ1010" s="26" t="str">
        <f t="shared" si="33"/>
        <v xml:space="preserve">|BGCOLOR(#F5F5F5):Einhere|歩兵|&amp;ref(Nation/C_Gold.jpg,nolink,25x25,Gold);25&amp;ref(Nation/C_Resource.jpg,nolink,25x25,Resource);21&amp;ref(Nation/C_Recruitment.jpg,nolink,25x25,Recruitment Point);31|&amp;ref(Nation/R_Fort.jpg,nolink,25x25,Land Fortress);||&amp;ref(Nation/LivingLead.jpg,nolink,25x25,Living);|10|
|~|&gt;|&gt;|&gt;|&gt;|&gt;|BGCOLOR(#F5F5F5):長剣と斧を持つ重装狂戦士。狂乱中の攻撃力は凄まじい|
</v>
      </c>
    </row>
    <row r="1011" spans="1:36" x14ac:dyDescent="0.15">
      <c r="A1011" t="str">
        <f t="shared" si="32"/>
        <v>-</v>
      </c>
      <c r="B1011" t="s">
        <v>2969</v>
      </c>
      <c r="C1011" t="s">
        <v>11003</v>
      </c>
      <c r="D1011" t="s">
        <v>11002</v>
      </c>
      <c r="E1011" t="s">
        <v>10993</v>
      </c>
      <c r="F1011">
        <v>65</v>
      </c>
      <c r="G1011">
        <v>16</v>
      </c>
      <c r="H1011">
        <v>48</v>
      </c>
      <c r="I1011" t="s">
        <v>10994</v>
      </c>
      <c r="K1011" t="s">
        <v>10972</v>
      </c>
      <c r="L1011" t="s">
        <v>10995</v>
      </c>
      <c r="M1011" t="s">
        <v>10973</v>
      </c>
      <c r="N1011" t="s">
        <v>10996</v>
      </c>
      <c r="P1011" s="20">
        <v>1</v>
      </c>
      <c r="Z1011" s="34" t="s">
        <v>10997</v>
      </c>
      <c r="AA1011" s="21">
        <v>65</v>
      </c>
      <c r="AJ1011" s="26" t="str">
        <f t="shared" si="33"/>
        <v xml:space="preserve">|BGCOLOR(#F5F5F5):Van|騎兵&amp;ref(Nation/Sacred.jpg,nolink,25x25,Sacred);|&amp;ref(Nation/C_Gold.jpg,nolink,25x25,Gold);65&amp;ref(Nation/C_Resource.jpg,nolink,25x25,Resource);16&amp;ref(Nation/C_Recruitment.jpg,nolink,25x25,Recruitment Point);48|&amp;ref(Nation/R_Capital.jpg,nolink,25x25,National Capital);|&amp;ref(Spell/P_Holy.jpg,nolink,25x25,Temple Needed);|&amp;ref(Nation/LivingLead.jpg,nolink,25x25,Living);|24&amp;ref(Nation/Stealthy.jpg,nolink,25x25,Stealthy (65));|
|~|&gt;|&gt;|&gt;|&gt;|&gt;|BGCOLOR(#F5F5F5):軽突撃槍、投槍、盾を持つ騎兵。鏡像を纏い白兵戦に非常に強い|
</v>
      </c>
    </row>
    <row r="1012" spans="1:36" x14ac:dyDescent="0.15">
      <c r="A1012" t="str">
        <f t="shared" si="32"/>
        <v>-</v>
      </c>
      <c r="B1012" t="s">
        <v>2969</v>
      </c>
      <c r="C1012" t="s">
        <v>11003</v>
      </c>
      <c r="D1012" t="s">
        <v>11002</v>
      </c>
      <c r="E1012" t="s">
        <v>10998</v>
      </c>
      <c r="F1012">
        <v>45</v>
      </c>
      <c r="G1012">
        <v>15</v>
      </c>
      <c r="H1012">
        <v>29</v>
      </c>
      <c r="I1012" t="s">
        <v>10994</v>
      </c>
      <c r="K1012" t="s">
        <v>10972</v>
      </c>
      <c r="L1012" t="s">
        <v>10999</v>
      </c>
      <c r="M1012" t="s">
        <v>10973</v>
      </c>
      <c r="N1012" t="s">
        <v>11000</v>
      </c>
      <c r="P1012" s="20">
        <v>1</v>
      </c>
      <c r="Z1012" s="34" t="s">
        <v>10997</v>
      </c>
      <c r="AA1012" s="21">
        <v>65</v>
      </c>
      <c r="AJ1012" s="26" t="str">
        <f t="shared" si="33"/>
        <v xml:space="preserve">|BGCOLOR(#F5F5F5):Valkyrie|飛行兵&amp;ref(Nation/Sacred.jpg,nolink,25x25,Sacred);|&amp;ref(Nation/C_Gold.jpg,nolink,25x25,Gold);45&amp;ref(Nation/C_Resource.jpg,nolink,25x25,Resource);15&amp;ref(Nation/C_Recruitment.jpg,nolink,25x25,Recruitment Point);29|&amp;ref(Nation/R_Capital.jpg,nolink,25x25,National Capital);|&amp;ref(Spell/P_Holy.jpg,nolink,25x25,Temple Needed);|&amp;ref(Nation/LivingLead.jpg,nolink,25x25,Living);|24&amp;ref(Nation/Stealthy.jpg,nolink,25x25,Stealthy (65));|
|~|&gt;|&gt;|&gt;|&gt;|&gt;|BGCOLOR(#F5F5F5):軽突撃槍と盾を持つ女戦士。飛行による柔軟な立ち回りが可能|
</v>
      </c>
    </row>
    <row r="1013" spans="1:36" x14ac:dyDescent="0.15">
      <c r="A1013" t="str">
        <f t="shared" si="32"/>
        <v>MA Vanheim 兵士 E</v>
      </c>
      <c r="B1013" t="s">
        <v>2969</v>
      </c>
      <c r="C1013" t="s">
        <v>11003</v>
      </c>
      <c r="D1013" t="s">
        <v>11002</v>
      </c>
      <c r="E1013" t="s">
        <v>11001</v>
      </c>
      <c r="F1013">
        <v>100</v>
      </c>
      <c r="G1013">
        <v>1</v>
      </c>
      <c r="H1013">
        <v>30</v>
      </c>
      <c r="I1013" t="s">
        <v>10994</v>
      </c>
      <c r="L1013" t="s">
        <v>5179</v>
      </c>
      <c r="N1013" t="s">
        <v>6761</v>
      </c>
      <c r="P1013" s="21">
        <v>1</v>
      </c>
      <c r="W1013">
        <v>1</v>
      </c>
      <c r="Z1013" s="34">
        <v>20</v>
      </c>
      <c r="AJ1013" s="26" t="str">
        <f t="shared" si="33"/>
        <v xml:space="preserve">|BGCOLOR(#F5F5F5):Fay Boar|魔獣|&amp;ref(Nation/C_Gold.jpg,nolink,25x25,Gold);100&amp;ref(Nation/C_Resource.jpg,nolink,25x25,Resource);1&amp;ref(Nation/C_Recruitment.jpg,nolink,25x25,Recruitment Point);30|&amp;ref(Nation/R_Capital.jpg,nolink,25x25,National Capital);||&amp;ref(Nation/LivingLead.jpg,nolink,25x25,Living);&amp;ref(Nation/Animal.jpg,nolink,25x25,Animal);|20|
|~|&gt;|&gt;|&gt;|&gt;|&gt;|BGCOLOR(#F5F5F5):自走する食糧供給源。不死性を持ち小さな敵の蹂躙も可能|
</v>
      </c>
    </row>
    <row r="1014" spans="1:36" x14ac:dyDescent="0.15">
      <c r="A1014" t="str">
        <f t="shared" si="32"/>
        <v>MA Jotunheim 指揮官 S</v>
      </c>
      <c r="B1014" t="s">
        <v>2969</v>
      </c>
      <c r="C1014" t="s">
        <v>11068</v>
      </c>
      <c r="D1014" t="s">
        <v>11035</v>
      </c>
      <c r="E1014" t="s">
        <v>11036</v>
      </c>
      <c r="F1014">
        <v>50</v>
      </c>
      <c r="G1014">
        <v>5</v>
      </c>
      <c r="H1014">
        <v>1</v>
      </c>
      <c r="I1014" t="s">
        <v>11038</v>
      </c>
      <c r="L1014" t="s">
        <v>11035</v>
      </c>
      <c r="N1014" t="s">
        <v>11040</v>
      </c>
      <c r="O1014" s="24">
        <v>2</v>
      </c>
      <c r="P1014" s="20">
        <v>40</v>
      </c>
      <c r="Q1014" s="21">
        <v>0</v>
      </c>
      <c r="R1014" s="30">
        <v>0</v>
      </c>
      <c r="Z1014" s="34" t="s">
        <v>11039</v>
      </c>
      <c r="AA1014" s="21">
        <v>40</v>
      </c>
      <c r="AJ1014" s="26" t="str">
        <f t="shared" si="33"/>
        <v xml:space="preserve">|BGCOLOR(#F5F5F5):Chief|指揮官|&amp;ref(Nation/C_Gold.jpg,nolink,25x25,Gold);50&amp;ref(Nation/C_Resource.jpg,nolink,25x25,Resource);5&amp;ref(Nation/C_Command.jpg,nolink,25x25,Commander Point);1|&amp;ref(Nation/R_Fort.jpg,nolink,25x25,Land Fortress);&amp;ref(Nation/R_Forest.jpg,nolink,25x25,Any Forest);||&amp;ref(Nation/Squad.jpg,nolink,25x25,Squad);2&amp;ref(Nation/LivingLead.jpg,nolink,25x25,Leadership);40|20&amp;ref(Nation/Stealthy.jpg,nolink,25x25,Stealthy (40));|
|~|&gt;|&gt;|&gt;|&gt;|&gt;|BGCOLOR(#F5F5F5):隠密行動可能な指揮官。行軍も早く略奪が得意|
</v>
      </c>
    </row>
    <row r="1015" spans="1:36" x14ac:dyDescent="0.15">
      <c r="A1015" t="str">
        <f t="shared" si="32"/>
        <v>-</v>
      </c>
      <c r="B1015" t="s">
        <v>2969</v>
      </c>
      <c r="C1015" t="s">
        <v>11068</v>
      </c>
      <c r="D1015" t="s">
        <v>3135</v>
      </c>
      <c r="E1015" t="s">
        <v>11022</v>
      </c>
      <c r="F1015">
        <v>55</v>
      </c>
      <c r="G1015">
        <v>7</v>
      </c>
      <c r="H1015">
        <v>1</v>
      </c>
      <c r="I1015" t="s">
        <v>4342</v>
      </c>
      <c r="K1015" t="s">
        <v>9926</v>
      </c>
      <c r="L1015" t="s">
        <v>3138</v>
      </c>
      <c r="M1015" t="s">
        <v>9926</v>
      </c>
      <c r="N1015" t="s">
        <v>6882</v>
      </c>
      <c r="O1015" s="24">
        <v>0</v>
      </c>
      <c r="P1015" s="21">
        <v>0</v>
      </c>
      <c r="Q1015" s="21">
        <v>0</v>
      </c>
      <c r="R1015" s="30">
        <v>0</v>
      </c>
      <c r="Z1015" s="34">
        <v>18</v>
      </c>
      <c r="AA1015" s="21">
        <v>40</v>
      </c>
      <c r="AE1015" s="21" t="s">
        <v>7310</v>
      </c>
      <c r="AF1015" s="21" t="s">
        <v>9351</v>
      </c>
      <c r="AJ1015" s="26" t="str">
        <f t="shared" si="33"/>
        <v xml:space="preserve">|BGCOLOR(#F5F5F5):Jotun Scout|斥候&amp;ref(Nation/Sacred.jpg,nolink,25x25,Sacred);|&amp;ref(Nation/C_Gold.jpg,nolink,25x25,Gold);55&amp;ref(Nation/C_Resource.jpg,nolink,25x25,Resource);7&amp;ref(Nation/C_Command.jpg,nolink,25x25,Commander Point);1|&amp;ref(Nation/R_Fort.jpg,nolink,25x25,Land Fortress);|&amp;ref(Spell/P_Holy.jpg,nolink,25x25,Temple Needed);||18&amp;ref(Nation/Stealthy.jpg,nolink,25x25,Stealthy (40));&amp;ref(Nation/Forest-Survival.jpg,nolink,25x25,Forest Survival);&amp;ref(Nation/Mountain-Survival.jpg,nolink,25x25,Mountain Survival);&amp;ref(Nation/Snow-Move.jpg,nolink,25x25,Snow Move);|
|~|&gt;|&gt;|&gt;|&gt;|&gt;|BGCOLOR(#F5F5F5):高価で隠れるのも下手。幸い移動は早め|
</v>
      </c>
    </row>
    <row r="1016" spans="1:36" x14ac:dyDescent="0.15">
      <c r="A1016" t="str">
        <f t="shared" si="32"/>
        <v>-</v>
      </c>
      <c r="B1016" t="s">
        <v>2969</v>
      </c>
      <c r="C1016" t="s">
        <v>11068</v>
      </c>
      <c r="D1016" t="s">
        <v>3135</v>
      </c>
      <c r="E1016" t="s">
        <v>11023</v>
      </c>
      <c r="F1016">
        <v>75</v>
      </c>
      <c r="G1016">
        <v>41</v>
      </c>
      <c r="H1016">
        <v>1</v>
      </c>
      <c r="I1016" t="s">
        <v>4342</v>
      </c>
      <c r="K1016" t="s">
        <v>9926</v>
      </c>
      <c r="L1016" t="s">
        <v>3135</v>
      </c>
      <c r="M1016" t="s">
        <v>9926</v>
      </c>
      <c r="N1016" t="s">
        <v>6886</v>
      </c>
      <c r="O1016" s="24">
        <v>2</v>
      </c>
      <c r="P1016" s="21">
        <v>60</v>
      </c>
      <c r="Q1016" s="21">
        <v>0</v>
      </c>
      <c r="R1016" s="30">
        <v>0</v>
      </c>
      <c r="Z1016" s="34">
        <v>14</v>
      </c>
      <c r="AF1016" s="21" t="s">
        <v>9351</v>
      </c>
      <c r="AJ1016" s="26" t="str">
        <f t="shared" si="33"/>
        <v xml:space="preserve">|BGCOLOR(#F5F5F5):Jotun Herse|指揮官&amp;ref(Nation/Sacred.jpg,nolink,25x25,Sacred);|&amp;ref(Nation/C_Gold.jpg,nolink,25x25,Gold);75&amp;ref(Nation/C_Resource.jpg,nolink,25x25,Resource);41&amp;ref(Nation/C_Command.jpg,nolink,25x25,Commander Point);1|&amp;ref(Nation/R_Fort.jpg,nolink,25x25,Land Fortress);|&amp;ref(Spell/P_Holy.jpg,nolink,25x25,Temple Needed);|&amp;ref(Nation/Squad.jpg,nolink,25x25,Squad);2&amp;ref(Nation/LivingLead.jpg,nolink,25x25,Leadership);60|14&amp;ref(Nation/Snow-Move.jpg,nolink,25x25,Snow Move);|
|~|&gt;|&gt;|&gt;|&gt;|&gt;|BGCOLOR(#F5F5F5):標準的な指揮官。維持費は安いが雇用に寺院が要る|
</v>
      </c>
    </row>
    <row r="1017" spans="1:36" x14ac:dyDescent="0.15">
      <c r="A1017" t="str">
        <f t="shared" si="32"/>
        <v>-</v>
      </c>
      <c r="B1017" t="s">
        <v>2969</v>
      </c>
      <c r="C1017" t="s">
        <v>11068</v>
      </c>
      <c r="D1017" t="s">
        <v>3135</v>
      </c>
      <c r="E1017" t="s">
        <v>11024</v>
      </c>
      <c r="F1017">
        <v>130</v>
      </c>
      <c r="G1017">
        <v>41</v>
      </c>
      <c r="H1017">
        <v>1</v>
      </c>
      <c r="I1017" t="s">
        <v>4342</v>
      </c>
      <c r="K1017" t="s">
        <v>9926</v>
      </c>
      <c r="L1017" t="s">
        <v>3151</v>
      </c>
      <c r="M1017" t="s">
        <v>9926</v>
      </c>
      <c r="N1017" t="s">
        <v>5127</v>
      </c>
      <c r="O1017" s="24">
        <v>3</v>
      </c>
      <c r="P1017" s="21">
        <v>80</v>
      </c>
      <c r="Q1017" s="21">
        <v>0</v>
      </c>
      <c r="R1017" s="30">
        <v>0</v>
      </c>
      <c r="Z1017" s="34">
        <v>14</v>
      </c>
      <c r="AF1017" s="21" t="s">
        <v>9351</v>
      </c>
      <c r="AJ1017" s="26" t="str">
        <f t="shared" si="33"/>
        <v xml:space="preserve">|BGCOLOR(#F5F5F5):Jotun Jarl|聖職者&amp;ref(Nation/Sacred.jpg,nolink,25x25,Sacred);|&amp;ref(Nation/C_Gold.jpg,nolink,25x25,Gold);130&amp;ref(Nation/C_Resource.jpg,nolink,25x25,Resource);41&amp;ref(Nation/C_Command.jpg,nolink,25x25,Commander Point);1|&amp;ref(Nation/R_Fort.jpg,nolink,25x25,Land Fortress);|&amp;ref(Spell/P_Holy.jpg,nolink,25x25,Temple Needed);|&amp;ref(Nation/Squad.jpg,nolink,25x25,Squad);3&amp;ref(Nation/LivingLead.jpg,nolink,25x25,Leadership);80|14&amp;ref(Nation/Snow-Move.jpg,nolink,25x25,Snow Move);|
|~|&gt;|&gt;|&gt;|&gt;|&gt;|BGCOLOR(#F5F5F5):レベル1の聖職者。上位指揮官も兼任する|
</v>
      </c>
    </row>
    <row r="1018" spans="1:36" x14ac:dyDescent="0.15">
      <c r="A1018" t="str">
        <f t="shared" si="32"/>
        <v>-</v>
      </c>
      <c r="B1018" t="s">
        <v>2969</v>
      </c>
      <c r="C1018" t="s">
        <v>11068</v>
      </c>
      <c r="D1018" t="s">
        <v>3135</v>
      </c>
      <c r="E1018" t="s">
        <v>11025</v>
      </c>
      <c r="F1018">
        <v>110</v>
      </c>
      <c r="G1018">
        <v>19</v>
      </c>
      <c r="H1018">
        <v>2</v>
      </c>
      <c r="I1018" t="s">
        <v>4342</v>
      </c>
      <c r="K1018" t="s">
        <v>9926</v>
      </c>
      <c r="L1018" t="s">
        <v>3151</v>
      </c>
      <c r="M1018" t="s">
        <v>9926</v>
      </c>
      <c r="N1018" t="s">
        <v>6893</v>
      </c>
      <c r="O1018" s="24">
        <v>2</v>
      </c>
      <c r="P1018" s="21">
        <v>40</v>
      </c>
      <c r="Q1018" s="21">
        <v>0</v>
      </c>
      <c r="R1018" s="30">
        <v>0</v>
      </c>
      <c r="Z1018" s="34">
        <v>16</v>
      </c>
      <c r="AE1018" s="21" t="s">
        <v>7311</v>
      </c>
      <c r="AF1018" s="21" t="s">
        <v>9351</v>
      </c>
      <c r="AJ1018" s="26" t="str">
        <f t="shared" si="33"/>
        <v xml:space="preserve">|BGCOLOR(#F5F5F5):Jotun Gode|聖職者&amp;ref(Nation/Sacred.jpg,nolink,25x25,Sacred);|&amp;ref(Nation/C_Gold.jpg,nolink,25x25,Gold);110&amp;ref(Nation/C_Resource.jpg,nolink,25x25,Resource);19&amp;ref(Nation/C_Command.jpg,nolink,25x25,Commander Point);2|&amp;ref(Nation/R_Fort.jpg,nolink,25x25,Land Fortress);|&amp;ref(Spell/P_Holy.jpg,nolink,25x25,Temple Needed);|&amp;ref(Nation/Squad.jpg,nolink,25x25,Squad);2&amp;ref(Nation/LivingLead.jpg,nolink,25x25,Leadership);40|16&amp;ref(Nation/Forest-Survival.jpg,nolink,25x25,Forest Survival);&amp;ref(Nation/Snow-Move.jpg,nolink,25x25,Snow Move);|
|~|&gt;|&gt;|&gt;|&gt;|&gt;|BGCOLOR(#F5F5F5):レベル2の聖職者。一応は指揮もできる|
</v>
      </c>
    </row>
    <row r="1019" spans="1:36" x14ac:dyDescent="0.15">
      <c r="A1019" t="str">
        <f t="shared" si="32"/>
        <v>-</v>
      </c>
      <c r="B1019" t="s">
        <v>2969</v>
      </c>
      <c r="C1019" t="s">
        <v>11068</v>
      </c>
      <c r="D1019" t="s">
        <v>3135</v>
      </c>
      <c r="E1019" t="s">
        <v>11041</v>
      </c>
      <c r="F1019">
        <v>40</v>
      </c>
      <c r="G1019">
        <v>2</v>
      </c>
      <c r="H1019">
        <v>2</v>
      </c>
      <c r="I1019" t="s">
        <v>11038</v>
      </c>
      <c r="J1019" t="s">
        <v>11042</v>
      </c>
      <c r="L1019" t="s">
        <v>11043</v>
      </c>
      <c r="N1019" t="s">
        <v>11044</v>
      </c>
      <c r="O1019" s="24">
        <v>1</v>
      </c>
      <c r="P1019" s="20">
        <v>10</v>
      </c>
      <c r="Q1019" s="21" t="s">
        <v>11045</v>
      </c>
      <c r="R1019" s="30" t="s">
        <v>11045</v>
      </c>
      <c r="Z1019" s="34" t="s">
        <v>11046</v>
      </c>
      <c r="AE1019" s="21" t="s">
        <v>11047</v>
      </c>
      <c r="AJ1019" s="26" t="str">
        <f t="shared" si="33"/>
        <v xml:space="preserve">|BGCOLOR(#F5F5F5):Vaetti Hag|魔術師|&amp;ref(Nation/C_Gold.jpg,nolink,25x25,Gold);40&amp;ref(Nation/C_Resource.jpg,nolink,25x25,Resource);2&amp;ref(Nation/C_Command.jpg,nolink,25x25,Commander Point);2|&amp;ref(Nation/R_Fort.jpg,nolink,25x25,Land Fortress);&amp;ref(Nation/R_Forest.jpg,nolink,25x25,Any Forest);|&amp;ref(Spell/P_Research.jpg,nolink,25x25,Lab Needed);|&amp;ref(Nation/Squad.jpg,nolink,25x25,Squad);1&amp;ref(Nation/LivingLead.jpg,nolink,25x25,Leadership);10&amp;ref(Nation/MagicLead.jpg,nolink,25x25,Magic Leadership);0+&amp;ref(Nation/UndeadLead.jpg,nolink,25x25,Undead Leadership);0+|8&amp;ref(Nation/Forest-Survival.jpg,nolink,25x25,Forest Survival);|
|~|&gt;|&gt;|&gt;|&gt;|&gt;|BGCOLOR(#F5F5F5):火死緑血から1つの魔法技能を持つ。研究は下手|
</v>
      </c>
    </row>
    <row r="1020" spans="1:36" x14ac:dyDescent="0.15">
      <c r="A1020" t="str">
        <f t="shared" si="32"/>
        <v>-</v>
      </c>
      <c r="B1020" t="s">
        <v>2969</v>
      </c>
      <c r="C1020" t="s">
        <v>11068</v>
      </c>
      <c r="D1020" t="s">
        <v>3135</v>
      </c>
      <c r="E1020" t="s">
        <v>11026</v>
      </c>
      <c r="F1020">
        <v>255</v>
      </c>
      <c r="G1020">
        <v>3</v>
      </c>
      <c r="H1020">
        <v>4</v>
      </c>
      <c r="I1020" t="s">
        <v>4342</v>
      </c>
      <c r="J1020" t="s">
        <v>9926</v>
      </c>
      <c r="L1020" t="s">
        <v>3154</v>
      </c>
      <c r="N1020" t="s">
        <v>6902</v>
      </c>
      <c r="O1020" s="24">
        <v>1</v>
      </c>
      <c r="P1020" s="21">
        <v>10</v>
      </c>
      <c r="Q1020" s="21" t="s">
        <v>10976</v>
      </c>
      <c r="R1020" s="30" t="s">
        <v>10473</v>
      </c>
      <c r="Z1020" s="34">
        <v>16</v>
      </c>
      <c r="AE1020" s="21" t="s">
        <v>7311</v>
      </c>
      <c r="AF1020" s="21" t="s">
        <v>9351</v>
      </c>
      <c r="AJ1020" s="26" t="str">
        <f t="shared" si="33"/>
        <v xml:space="preserve">|BGCOLOR(#F5F5F5):Jotun Skratti|魔術師|&amp;ref(Nation/C_Gold.jpg,nolink,25x25,Gold);255&amp;ref(Nation/C_Resource.jpg,nolink,25x25,Resource);3&amp;ref(Nation/C_Command.jpg,nolink,25x25,Commander Point);4|&amp;ref(Nation/R_Fort.jpg,nolink,25x25,Land Fortress);|&amp;ref(Spell/P_Research.jpg,nolink,25x25,Lab Needed);|&amp;ref(Nation/Squad.jpg,nolink,25x25,Squad);1&amp;ref(Nation/LivingLead.jpg,nolink,25x25,Leadership);10&amp;ref(Nation/MagicLead.jpg,nolink,25x25,Magic Leadership);20+&amp;ref(Nation/UndeadLead.jpg,nolink,25x25,Undead Leadership);10+|16&amp;ref(Nation/Forest-Survival.jpg,nolink,25x25,Forest Survival);&amp;ref(Nation/Snow-Move.jpg,nolink,25x25,Snow Move);|
|~|&gt;|&gt;|&gt;|&gt;|&gt;|BGCOLOR(#F5F5F5):水や血などの魔法技能を持つ。狼男や狼に変身できる|
</v>
      </c>
    </row>
    <row r="1021" spans="1:36" x14ac:dyDescent="0.15">
      <c r="A1021" t="str">
        <f t="shared" ref="A1021:A1084" si="34">IF(D1021&lt;&gt;D1020,B1021&amp;" "&amp;C1021&amp;" "&amp;D1021&amp;" S",IF(D1021&lt;&gt;D1022,B1021&amp;" "&amp;C1021&amp;" "&amp;D1021&amp;" E","-"))</f>
        <v>MA Jotunheim 指揮官 E</v>
      </c>
      <c r="B1021" t="s">
        <v>2969</v>
      </c>
      <c r="C1021" t="s">
        <v>11068</v>
      </c>
      <c r="D1021" t="s">
        <v>3135</v>
      </c>
      <c r="E1021" t="s">
        <v>11027</v>
      </c>
      <c r="F1021">
        <v>225</v>
      </c>
      <c r="G1021">
        <v>3</v>
      </c>
      <c r="H1021">
        <v>2</v>
      </c>
      <c r="I1021" t="s">
        <v>4343</v>
      </c>
      <c r="J1021" t="s">
        <v>9926</v>
      </c>
      <c r="L1021" t="s">
        <v>3154</v>
      </c>
      <c r="N1021" t="s">
        <v>6903</v>
      </c>
      <c r="O1021" s="24">
        <v>2</v>
      </c>
      <c r="P1021" s="21">
        <v>40</v>
      </c>
      <c r="Q1021" s="21" t="s">
        <v>10473</v>
      </c>
      <c r="R1021" s="30" t="s">
        <v>11028</v>
      </c>
      <c r="Z1021" s="34">
        <v>16</v>
      </c>
      <c r="AE1021" s="21" t="s">
        <v>7311</v>
      </c>
      <c r="AF1021" s="21" t="s">
        <v>9351</v>
      </c>
      <c r="AJ1021" s="26" t="str">
        <f t="shared" si="33"/>
        <v xml:space="preserve">|BGCOLOR(#F5F5F5):Gygja|魔術師|&amp;ref(Nation/C_Gold.jpg,nolink,25x25,Gold);225&amp;ref(Nation/C_Resource.jpg,nolink,25x25,Resource);3&amp;ref(Nation/C_Command.jpg,nolink,25x25,Commander Point);2|&amp;ref(Nation/R_Capital.jpg,nolink,25x25,National Capital);|&amp;ref(Spell/P_Research.jpg,nolink,25x25,Lab Needed);|&amp;ref(Nation/Squad.jpg,nolink,25x25,Squad);2&amp;ref(Nation/LivingLead.jpg,nolink,25x25,Leadership);40&amp;ref(Nation/MagicLead.jpg,nolink,25x25,Magic Leadership);10+&amp;ref(Nation/UndeadLead.jpg,nolink,25x25,Undead Leadership);35+|16&amp;ref(Nation/Forest-Survival.jpg,nolink,25x25,Forest Survival);&amp;ref(Nation/Snow-Move.jpg,nolink,25x25,Snow Move);|
|~|&gt;|&gt;|&gt;|&gt;|&gt;|BGCOLOR(#F5F5F5):死、緑、血などの魔法技能を持つ。魔力が幅広いが安定しない|
</v>
      </c>
    </row>
    <row r="1022" spans="1:36" x14ac:dyDescent="0.15">
      <c r="A1022" t="str">
        <f t="shared" si="34"/>
        <v>MA Jotunheim 兵士 S</v>
      </c>
      <c r="B1022" t="s">
        <v>2969</v>
      </c>
      <c r="C1022" t="s">
        <v>11068</v>
      </c>
      <c r="D1022" t="s">
        <v>3169</v>
      </c>
      <c r="E1022" t="s">
        <v>11048</v>
      </c>
      <c r="F1022">
        <v>7</v>
      </c>
      <c r="G1022">
        <v>4</v>
      </c>
      <c r="H1022">
        <v>4</v>
      </c>
      <c r="I1022" t="s">
        <v>11038</v>
      </c>
      <c r="L1022" t="s">
        <v>11049</v>
      </c>
      <c r="N1022" t="s">
        <v>11050</v>
      </c>
      <c r="P1022" s="20">
        <v>1</v>
      </c>
      <c r="Z1022" s="34" t="s">
        <v>11051</v>
      </c>
      <c r="AA1022" s="21">
        <v>40</v>
      </c>
      <c r="AE1022" s="20" t="s">
        <v>11047</v>
      </c>
      <c r="AJ1022" s="26" t="str">
        <f t="shared" si="33"/>
        <v xml:space="preserve">|BGCOLOR(#F5F5F5):Vaetti|歩兵|&amp;ref(Nation/C_Gold.jpg,nolink,25x25,Gold);7&amp;ref(Nation/C_Resource.jpg,nolink,25x25,Resource);4&amp;ref(Nation/C_Recruitment.jpg,nolink,25x25,Recruitment Point);4|&amp;ref(Nation/R_Fort.jpg,nolink,25x25,Land Fortress);&amp;ref(Nation/R_Forest.jpg,nolink,25x25,Any Forest);||&amp;ref(Nation/LivingLead.jpg,nolink,25x25,Living);|10&amp;ref(Nation/Stealthy.jpg,nolink,25x25,Stealthy (40));&amp;ref(Nation/Forest-Survival.jpg,nolink,25x25,Forest Survival);|
|~|&gt;|&gt;|&gt;|&gt;|&gt;|BGCOLOR(#F5F5F5):槍と盾を持つ軽歩兵。弱いが小柄で巨人の隙間を埋められる|
</v>
      </c>
    </row>
    <row r="1023" spans="1:36" x14ac:dyDescent="0.15">
      <c r="A1023" t="str">
        <f t="shared" si="34"/>
        <v>-</v>
      </c>
      <c r="B1023" t="s">
        <v>2969</v>
      </c>
      <c r="C1023" t="s">
        <v>11068</v>
      </c>
      <c r="D1023" t="s">
        <v>3169</v>
      </c>
      <c r="E1023" t="s">
        <v>11052</v>
      </c>
      <c r="F1023">
        <v>15</v>
      </c>
      <c r="G1023">
        <v>4</v>
      </c>
      <c r="H1023">
        <v>17</v>
      </c>
      <c r="I1023" t="s">
        <v>11038</v>
      </c>
      <c r="L1023" t="s">
        <v>11053</v>
      </c>
      <c r="N1023" t="s">
        <v>11054</v>
      </c>
      <c r="P1023" s="20">
        <v>1</v>
      </c>
      <c r="Z1023" s="34" t="s">
        <v>11055</v>
      </c>
      <c r="AA1023" s="21">
        <v>40</v>
      </c>
      <c r="AE1023" s="20" t="s">
        <v>11047</v>
      </c>
      <c r="AF1023" s="20" t="s">
        <v>11056</v>
      </c>
      <c r="AJ1023" s="26" t="str">
        <f t="shared" si="33"/>
        <v xml:space="preserve">|BGCOLOR(#F5F5F5):Wolf Rider|騎兵|&amp;ref(Nation/C_Gold.jpg,nolink,25x25,Gold);15&amp;ref(Nation/C_Resource.jpg,nolink,25x25,Resource);4&amp;ref(Nation/C_Recruitment.jpg,nolink,25x25,Recruitment Point);17|&amp;ref(Nation/R_Fort.jpg,nolink,25x25,Land Fortress);&amp;ref(Nation/R_Forest.jpg,nolink,25x25,Any Forest);||&amp;ref(Nation/LivingLead.jpg,nolink,25x25,Living);|18&amp;ref(Nation/Stealthy.jpg,nolink,25x25,Stealthy (40));&amp;ref(Nation/Forest-Survival.jpg,nolink,25x25,Forest Survival);&amp;ref(Nation/Snow-Move.jpg,nolink,25x25,Snow Move);|
|~|&gt;|&gt;|&gt;|&gt;|&gt;|BGCOLOR(#F5F5F5):槍と盾を持つ軽騎兵。騎兵らしさは薄いが機敏で略奪が得意|
</v>
      </c>
    </row>
    <row r="1024" spans="1:36" x14ac:dyDescent="0.15">
      <c r="A1024" t="str">
        <f t="shared" si="34"/>
        <v>-</v>
      </c>
      <c r="B1024" t="s">
        <v>2969</v>
      </c>
      <c r="C1024" t="s">
        <v>11068</v>
      </c>
      <c r="D1024" t="s">
        <v>3169</v>
      </c>
      <c r="E1024" t="s">
        <v>11057</v>
      </c>
      <c r="F1024">
        <v>25</v>
      </c>
      <c r="G1024">
        <v>5</v>
      </c>
      <c r="H1024">
        <v>28</v>
      </c>
      <c r="I1024" t="s">
        <v>11038</v>
      </c>
      <c r="L1024" t="s">
        <v>11058</v>
      </c>
      <c r="N1024" t="s">
        <v>11059</v>
      </c>
      <c r="P1024" s="20">
        <v>1</v>
      </c>
      <c r="W1024">
        <v>1</v>
      </c>
      <c r="Z1024" s="34" t="s">
        <v>11039</v>
      </c>
      <c r="AA1024" s="21">
        <v>40</v>
      </c>
      <c r="AE1024" s="20" t="s">
        <v>11047</v>
      </c>
      <c r="AF1024" s="20" t="s">
        <v>11056</v>
      </c>
      <c r="AJ1024" s="26" t="str">
        <f t="shared" si="33"/>
        <v xml:space="preserve">|BGCOLOR(#F5F5F5):Moose Riders|射手|&amp;ref(Nation/C_Gold.jpg,nolink,25x25,Gold);25&amp;ref(Nation/C_Resource.jpg,nolink,25x25,Resource);5&amp;ref(Nation/C_Recruitment.jpg,nolink,25x25,Recruitment Point);28|&amp;ref(Nation/R_Fort.jpg,nolink,25x25,Land Fortress);&amp;ref(Nation/R_Forest.jpg,nolink,25x25,Any Forest);||&amp;ref(Nation/LivingLead.jpg,nolink,25x25,Living);&amp;ref(Nation/Animal.jpg,nolink,25x25,Animal);|20&amp;ref(Nation/Stealthy.jpg,nolink,25x25,Stealthy (40));&amp;ref(Nation/Forest-Survival.jpg,nolink,25x25,Forest Survival);&amp;ref(Nation/Snow-Move.jpg,nolink,25x25,Snow Move);|
|~|&gt;|&gt;|&gt;|&gt;|&gt;|BGCOLOR(#F5F5F5):ヘラジカに乗る弓兵二名。丈夫で機敏だが高価で射撃精度を欠く|
</v>
      </c>
    </row>
    <row r="1025" spans="1:36" x14ac:dyDescent="0.15">
      <c r="A1025" t="str">
        <f t="shared" si="34"/>
        <v>-</v>
      </c>
      <c r="B1025" t="s">
        <v>2969</v>
      </c>
      <c r="C1025" t="s">
        <v>11068</v>
      </c>
      <c r="D1025" t="s">
        <v>3169</v>
      </c>
      <c r="E1025" t="s">
        <v>11029</v>
      </c>
      <c r="F1025">
        <v>20</v>
      </c>
      <c r="G1025">
        <v>15</v>
      </c>
      <c r="H1025">
        <v>11</v>
      </c>
      <c r="I1025" t="s">
        <v>4342</v>
      </c>
      <c r="L1025" t="s">
        <v>3174</v>
      </c>
      <c r="N1025" t="s">
        <v>6915</v>
      </c>
      <c r="P1025" s="21">
        <v>1</v>
      </c>
      <c r="Z1025" s="34">
        <v>14</v>
      </c>
      <c r="AF1025" s="21" t="s">
        <v>9351</v>
      </c>
      <c r="AJ1025" s="26" t="str">
        <f t="shared" si="33"/>
        <v xml:space="preserve">|BGCOLOR(#F5F5F5):Jotun Militia|歩兵|&amp;ref(Nation/C_Gold.jpg,nolink,25x25,Gold);20&amp;ref(Nation/C_Resource.jpg,nolink,25x25,Resource);15&amp;ref(Nation/C_Recruitment.jpg,nolink,25x25,Recruitment Point);11|&amp;ref(Nation/R_Fort.jpg,nolink,25x25,Land Fortress);||&amp;ref(Nation/LivingLead.jpg,nolink,25x25,Living);|14&amp;ref(Nation/Snow-Move.jpg,nolink,25x25,Snow Move);|
|~|&gt;|&gt;|&gt;|&gt;|&gt;|BGCOLOR(#F5F5F5):斧と盾を持つ民兵。肉壁か包囲戦の人員としてなら使える|
</v>
      </c>
    </row>
    <row r="1026" spans="1:36" x14ac:dyDescent="0.15">
      <c r="A1026" t="str">
        <f t="shared" si="34"/>
        <v>-</v>
      </c>
      <c r="B1026" t="s">
        <v>2969</v>
      </c>
      <c r="C1026" t="s">
        <v>11068</v>
      </c>
      <c r="D1026" t="s">
        <v>3169</v>
      </c>
      <c r="E1026" t="s">
        <v>11031</v>
      </c>
      <c r="F1026">
        <v>30</v>
      </c>
      <c r="G1026">
        <v>17</v>
      </c>
      <c r="H1026">
        <v>17</v>
      </c>
      <c r="I1026" t="s">
        <v>4342</v>
      </c>
      <c r="L1026" t="s">
        <v>3174</v>
      </c>
      <c r="N1026" t="s">
        <v>6919</v>
      </c>
      <c r="P1026" s="21">
        <v>1</v>
      </c>
      <c r="Z1026" s="34">
        <v>14</v>
      </c>
      <c r="AF1026" s="21" t="s">
        <v>9351</v>
      </c>
      <c r="AJ1026" s="26" t="str">
        <f t="shared" si="33"/>
        <v xml:space="preserve">|BGCOLOR(#F5F5F5):Jotun Javelinist|歩兵|&amp;ref(Nation/C_Gold.jpg,nolink,25x25,Gold);30&amp;ref(Nation/C_Resource.jpg,nolink,25x25,Resource);17&amp;ref(Nation/C_Recruitment.jpg,nolink,25x25,Recruitment Point);17|&amp;ref(Nation/R_Fort.jpg,nolink,25x25,Land Fortress);||&amp;ref(Nation/LivingLead.jpg,nolink,25x25,Living);|14&amp;ref(Nation/Snow-Move.jpg,nolink,25x25,Snow Move);|
|~|&gt;|&gt;|&gt;|&gt;|&gt;|BGCOLOR(#F5F5F5):斧、投槍、盾を持つ歩兵。高い筋力からの投擲は強烈|
</v>
      </c>
    </row>
    <row r="1027" spans="1:36" x14ac:dyDescent="0.15">
      <c r="A1027" t="str">
        <f t="shared" si="34"/>
        <v>-</v>
      </c>
      <c r="B1027" t="s">
        <v>2969</v>
      </c>
      <c r="C1027" t="s">
        <v>11068</v>
      </c>
      <c r="D1027" t="s">
        <v>3169</v>
      </c>
      <c r="E1027" t="s">
        <v>11032</v>
      </c>
      <c r="F1027">
        <v>30</v>
      </c>
      <c r="G1027">
        <v>11</v>
      </c>
      <c r="H1027">
        <v>17</v>
      </c>
      <c r="I1027" t="s">
        <v>4342</v>
      </c>
      <c r="L1027" t="s">
        <v>3174</v>
      </c>
      <c r="N1027" t="s">
        <v>6921</v>
      </c>
      <c r="P1027" s="21">
        <v>1</v>
      </c>
      <c r="Z1027" s="34">
        <v>14</v>
      </c>
      <c r="AF1027" s="21" t="s">
        <v>9351</v>
      </c>
      <c r="AJ1027" s="26" t="str">
        <f t="shared" si="33"/>
        <v xml:space="preserve">|BGCOLOR(#F5F5F5):Jotun Hurler|歩兵|&amp;ref(Nation/C_Gold.jpg,nolink,25x25,Gold);30&amp;ref(Nation/C_Resource.jpg,nolink,25x25,Resource);11&amp;ref(Nation/C_Recruitment.jpg,nolink,25x25,Recruitment Point);17|&amp;ref(Nation/R_Fort.jpg,nolink,25x25,Land Fortress);||&amp;ref(Nation/LivingLead.jpg,nolink,25x25,Living);|14&amp;ref(Nation/Snow-Move.jpg,nolink,25x25,Snow Move);|
|~|&gt;|&gt;|&gt;|&gt;|&gt;|BGCOLOR(#F5F5F5):手斧と大岩を持つ歩兵。岩は短射程だが破壊的威力を持つ|
</v>
      </c>
    </row>
    <row r="1028" spans="1:36" x14ac:dyDescent="0.15">
      <c r="A1028" t="str">
        <f t="shared" si="34"/>
        <v>-</v>
      </c>
      <c r="B1028" t="s">
        <v>2969</v>
      </c>
      <c r="C1028" t="s">
        <v>11068</v>
      </c>
      <c r="D1028" t="s">
        <v>3169</v>
      </c>
      <c r="E1028" t="s">
        <v>11030</v>
      </c>
      <c r="F1028">
        <v>30</v>
      </c>
      <c r="G1028">
        <v>37</v>
      </c>
      <c r="H1028">
        <v>17</v>
      </c>
      <c r="I1028" t="s">
        <v>4342</v>
      </c>
      <c r="L1028" t="s">
        <v>3174</v>
      </c>
      <c r="N1028" t="s">
        <v>11060</v>
      </c>
      <c r="P1028" s="21">
        <v>1</v>
      </c>
      <c r="Z1028" s="34" t="s">
        <v>11062</v>
      </c>
      <c r="AF1028" s="21" t="s">
        <v>9351</v>
      </c>
      <c r="AJ1028" s="26" t="str">
        <f t="shared" si="33"/>
        <v xml:space="preserve">|BGCOLOR(#F5F5F5):Jotun Spearman|歩兵|&amp;ref(Nation/C_Gold.jpg,nolink,25x25,Gold);30&amp;ref(Nation/C_Resource.jpg,nolink,25x25,Resource);37&amp;ref(Nation/C_Recruitment.jpg,nolink,25x25,Recruitment Point);17|&amp;ref(Nation/R_Fort.jpg,nolink,25x25,Land Fortress);||&amp;ref(Nation/LivingLead.jpg,nolink,25x25,Living);|12&amp;ref(Nation/Snow-Move.jpg,nolink,25x25,Snow Move);|
|~|&gt;|&gt;|&gt;|&gt;|&gt;|BGCOLOR(#F5F5F5):槍と盾を持つ重歩兵。囲まれやすいが一撃は非常に重い|
</v>
      </c>
    </row>
    <row r="1029" spans="1:36" x14ac:dyDescent="0.15">
      <c r="A1029" t="str">
        <f t="shared" si="34"/>
        <v>-</v>
      </c>
      <c r="B1029" t="s">
        <v>2969</v>
      </c>
      <c r="C1029" t="s">
        <v>11068</v>
      </c>
      <c r="D1029" t="s">
        <v>3169</v>
      </c>
      <c r="E1029" t="s">
        <v>11061</v>
      </c>
      <c r="F1029">
        <v>30</v>
      </c>
      <c r="G1029">
        <v>37</v>
      </c>
      <c r="H1029">
        <v>17</v>
      </c>
      <c r="I1029" t="s">
        <v>11037</v>
      </c>
      <c r="L1029" t="s">
        <v>11049</v>
      </c>
      <c r="N1029" t="s">
        <v>11063</v>
      </c>
      <c r="P1029" s="20">
        <v>1</v>
      </c>
      <c r="Z1029" s="34" t="s">
        <v>11062</v>
      </c>
      <c r="AF1029" s="20" t="s">
        <v>11056</v>
      </c>
      <c r="AJ1029" s="26" t="str">
        <f t="shared" si="33"/>
        <v xml:space="preserve">|BGCOLOR(#F5F5F5):Jotun Axeman|歩兵|&amp;ref(Nation/C_Gold.jpg,nolink,25x25,Gold);30&amp;ref(Nation/C_Resource.jpg,nolink,25x25,Resource);37&amp;ref(Nation/C_Recruitment.jpg,nolink,25x25,Recruitment Point);17|&amp;ref(Nation/R_Fort.jpg,nolink,25x25,Land Fortress);||&amp;ref(Nation/LivingLead.jpg,nolink,25x25,Living);|12&amp;ref(Nation/Snow-Move.jpg,nolink,25x25,Snow Move);|
|~|&gt;|&gt;|&gt;|&gt;|&gt;|BGCOLOR(#F5F5F5):斧と盾を持つ重歩兵。重装の敵さえも叩き割れる|
</v>
      </c>
    </row>
    <row r="1030" spans="1:36" x14ac:dyDescent="0.15">
      <c r="A1030" t="str">
        <f t="shared" si="34"/>
        <v>-</v>
      </c>
      <c r="B1030" t="s">
        <v>2969</v>
      </c>
      <c r="C1030" t="s">
        <v>11068</v>
      </c>
      <c r="D1030" t="s">
        <v>3169</v>
      </c>
      <c r="E1030" t="s">
        <v>11033</v>
      </c>
      <c r="F1030">
        <v>35</v>
      </c>
      <c r="G1030">
        <v>21</v>
      </c>
      <c r="H1030">
        <v>20</v>
      </c>
      <c r="I1030" t="s">
        <v>4342</v>
      </c>
      <c r="L1030" t="s">
        <v>3174</v>
      </c>
      <c r="N1030" t="s">
        <v>6924</v>
      </c>
      <c r="P1030" s="21">
        <v>1</v>
      </c>
      <c r="Z1030" s="34">
        <v>14</v>
      </c>
      <c r="AF1030" s="21" t="s">
        <v>9351</v>
      </c>
      <c r="AJ1030" s="26" t="str">
        <f t="shared" ref="AJ1030:AJ1093" si="35">CONCATENATE("|BGCOLOR(#F5F5F5):",E1030,"|",L1030,IF(M1030&lt;&gt;"","&amp;ref(Nation/Sacred.jpg,nolink,25x25,Sacred);",""),"|&amp;ref(Nation/C_Gold.jpg,nolink,25x25,Gold);",F1030,"&amp;ref(Nation/C_Resource.jpg,nolink,25x25,Resource);",G1030,IF(D1030="兵士","&amp;ref(Nation/C_Recruitment.jpg,nolink,25x25,Recruitment Point);","&amp;ref(Nation/C_Command.jpg,nolink,25x25,Commander Point);"),H1030,"|",SUBSTITUTE(SUBSTITUTE(SUBSTITUTE(SUBSTITUTE(SUBSTITUTE(SUBSTITUTE(SUBSTITUTE(SUBSTITUTE(SUBSTITUTE(SUBSTITUTE(SUBSTITUTE(SUBSTITUTE(SUBSTITUTE(SUBSTITUTE(SUBSTITUTE(SUBSTITUTE(SUBSTITUTE(SUBSTITUTE(SUBSTITUTE(SUBSTITUTE(SUBSTITUTE(SUBSTITUTE(I1030,"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(Free));"),"格","&amp;ref(Nation/Promotion.jpg,nolink,25x25,Promotion);"),"|",IF(J1030&lt;&gt;"","&amp;ref(Spell/P_Research.jpg,nolink,25x25,Lab Needed);",""),IF(K1030&lt;&gt;"","&amp;ref(Spell/P_Holy.jpg,nolink,25x25,Temple Needed);",""),IF(D1030="指揮官",CONCATENATE("|",IF(O1030&lt;&gt;0,"&amp;ref(Nation/Squad.jpg,nolink,25x25,Squad);"&amp;O1030,""),IF(P1030&lt;&gt;0,"&amp;ref(Nation/LivingLead.jpg,nolink,25x25,Leadership);"&amp;P1030,""),IF(Q1030&lt;&gt;0,"&amp;ref(Nation/MagicLead.jpg,nolink,25x25,Magic Leadership);"&amp;Q1030,""),IF(R1030&lt;&gt;0,"&amp;ref(Nation/UndeadLead.jpg,nolink,25x25,Undead Leadership);"&amp;R1030,""),IF(S1030&lt;&gt;"",IF(S1030&gt;0,"&amp;ref(Item/Inspirational.jpg,nolink,25x25,Inspirational (+"&amp;S1030&amp;"));","&amp;ref(Item/Uninspirational.jpg,nolink,25x25,Inspirational ("&amp;S1030&amp;"));"),""),IF(T1030&lt;&gt;"","&amp;ref(Item/Taskmaster.jpg,nolink,25x25,Taskmaster (+"&amp;T1030&amp;"));",""),IF(U1030&lt;&gt;"","&amp;ref(Item/Beastmaster.jpg,nolink,25x25,Beastmaster (+"&amp;U1030&amp;"));","")),CONCATENATE("|",IF(P1030&lt;&gt;0,"&amp;ref(Nation/LivingLead.jpg,nolink,25x25,Living);",""),IF(Q1030&lt;&gt;0,"&amp;ref(Nation/MagicLead.jpg,nolink,25x25,Magic Being);",""),IF(R1030&lt;&gt;0,"&amp;ref(Nation/UndeadLead.jpg,nolink,25x25,Undead/Demon);",""),IF(V1030&lt;&gt;"","&amp;ref(Nation/Slave.jpg,nolink,25x25,Slave);",""),IF(W1030&lt;&gt;"","&amp;ref(Nation/Animal.jpg,nolink,25x25,Animal);",""),IF(X1030&lt;&gt;"","&amp;ref(Nation/Undisciplined.jpg,nolink,25x25,Undisciplined);",""),IF(Y1030&lt;&gt;"","&amp;ref(Nation/Enlarged.jpg,nolink,25x25,Size "&amp;Y1030&amp;" or larger commander are needed);",""))),"|",Z1030,IF(AA1030&lt;&gt;"","&amp;ref(Nation/Stealthy.jpg,nolink,25x25,Stealthy ("&amp;AA1030&amp;"));",""),IF(COUNTIF(AB1030,"*f*"),"&amp;ref(Nation/Flying.jpg,nolink,25x25,Flying);",""),IF(COUNTIF(AB1030,"*l*"),"&amp;ref(Nation/Floating.jpg,nolink,25x25,Floating);",""),IF(AC1030="s","&amp;ref(Nation/Storm-Immunity.jpg,nolink,25x25,Storm Immunity);",""),IF(AD1030="p","&amp;ref(Nation/Poor-Amphibian.jpg,nolink,25x25,Poor Amphibian);",""),IF(AD1030="f","&amp;ref(Nation/Amphibian.jpg,nolink,25x25,Amphibian);",""),IF(AD1030="a","&amp;ref(Nation/Aquatic.jpg,nolink,25x25,Aquatic);",""),IF(COUNTIF(AE1030,"*f*"),"&amp;ref(Nation/Forest-Survival.jpg,nolink,25x25,Forest Survival);",""),IF(COUNTIF(AE1030,"*m*"),"&amp;ref(Nation/Mountain-Survival.jpg,nolink,25x25,Mountain Survival);",""),IF(COUNTIF(AE1030,"*s*"),"&amp;ref(Nation/Swamp-Survival.jpg,nolink,25x25,Swamp Survival);",""),IF(COUNTIF(AE1030,"*w*"),"&amp;ref(Nation/Wasteland-Survival.jpg,nolink,25x25,Wasteland Survival);",""),IF(AF1030="s","&amp;ref(Nation/Snow-Move.jpg,nolink,25x25,Snow Move);",""),IF(AG1030="s","&amp;ref(Nation/Swimming.jpg,nolink,25x25,Swimming);",""),IF(AH1030&lt;&gt;"","&amp;ref(Nation/Sailing.jpg,nolink,25x25,Sailing (size points "&amp;MID(AH1030,2,3)&amp;", max size "&amp;LEFT(AH1030,1)&amp;"));",""),IF(AI1030&lt;&gt;"","&amp;ref(Nation/Gift-of-Water-Breathing.jpg,nolink,25x25,Gift of Water Breathing ("&amp;AI1030&amp;" size points));",""),"|",CHAR(10),IF(D1030="指揮官","|~|&gt;|&gt;|&gt;|&gt;|&gt;|BGCOLOR(#F5F5F5):","|~|&gt;|&gt;|&gt;|&gt;|&gt;|BGCOLOR(#F5F5F5):"),N1030,"|",CHAR(10))</f>
        <v xml:space="preserve">|BGCOLOR(#F5F5F5):Jotun Huskarl|歩兵|&amp;ref(Nation/C_Gold.jpg,nolink,25x25,Gold);35&amp;ref(Nation/C_Resource.jpg,nolink,25x25,Resource);21&amp;ref(Nation/C_Recruitment.jpg,nolink,25x25,Recruitment Point);20|&amp;ref(Nation/R_Fort.jpg,nolink,25x25,Land Fortress);||&amp;ref(Nation/LivingLead.jpg,nolink,25x25,Living);|14&amp;ref(Nation/Snow-Move.jpg,nolink,25x25,Snow Move);|
|~|&gt;|&gt;|&gt;|&gt;|&gt;|BGCOLOR(#F5F5F5):槍と盾を持つ重歩兵。巨人の槍は人間の槍兵さえ迎撃する|
</v>
      </c>
    </row>
    <row r="1031" spans="1:36" x14ac:dyDescent="0.15">
      <c r="A1031" t="str">
        <f t="shared" si="34"/>
        <v>-</v>
      </c>
      <c r="B1031" t="s">
        <v>2969</v>
      </c>
      <c r="C1031" t="s">
        <v>11068</v>
      </c>
      <c r="D1031" t="s">
        <v>3169</v>
      </c>
      <c r="E1031" t="s">
        <v>11033</v>
      </c>
      <c r="F1031">
        <v>35</v>
      </c>
      <c r="G1031">
        <v>21</v>
      </c>
      <c r="H1031">
        <v>20</v>
      </c>
      <c r="I1031" t="s">
        <v>4342</v>
      </c>
      <c r="L1031" t="s">
        <v>3174</v>
      </c>
      <c r="N1031" t="s">
        <v>11064</v>
      </c>
      <c r="P1031" s="21">
        <v>1</v>
      </c>
      <c r="Z1031" s="34">
        <v>14</v>
      </c>
      <c r="AF1031" s="21" t="s">
        <v>9351</v>
      </c>
      <c r="AJ1031" s="26" t="str">
        <f t="shared" si="35"/>
        <v xml:space="preserve">|BGCOLOR(#F5F5F5):Jotun Huskarl|歩兵|&amp;ref(Nation/C_Gold.jpg,nolink,25x25,Gold);35&amp;ref(Nation/C_Resource.jpg,nolink,25x25,Resource);21&amp;ref(Nation/C_Recruitment.jpg,nolink,25x25,Recruitment Point);20|&amp;ref(Nation/R_Fort.jpg,nolink,25x25,Land Fortress);||&amp;ref(Nation/LivingLead.jpg,nolink,25x25,Living);|14&amp;ref(Nation/Snow-Move.jpg,nolink,25x25,Snow Move);|
|~|&gt;|&gt;|&gt;|&gt;|&gt;|BGCOLOR(#F5F5F5):斧と盾を持つ重歩兵。下位よりやや軽装だが士気が高い|
</v>
      </c>
    </row>
    <row r="1032" spans="1:36" x14ac:dyDescent="0.15">
      <c r="A1032" t="str">
        <f t="shared" si="34"/>
        <v>-</v>
      </c>
      <c r="B1032" t="s">
        <v>2969</v>
      </c>
      <c r="C1032" t="s">
        <v>11068</v>
      </c>
      <c r="D1032" t="s">
        <v>3169</v>
      </c>
      <c r="E1032" t="s">
        <v>11034</v>
      </c>
      <c r="F1032">
        <v>40</v>
      </c>
      <c r="G1032">
        <v>41</v>
      </c>
      <c r="H1032">
        <v>24</v>
      </c>
      <c r="I1032" t="s">
        <v>4342</v>
      </c>
      <c r="L1032" t="s">
        <v>3174</v>
      </c>
      <c r="N1032" t="s">
        <v>6926</v>
      </c>
      <c r="P1032" s="21">
        <v>1</v>
      </c>
      <c r="Z1032" s="34">
        <v>12</v>
      </c>
      <c r="AF1032" s="21" t="s">
        <v>9351</v>
      </c>
      <c r="AJ1032" s="26" t="str">
        <f t="shared" si="35"/>
        <v xml:space="preserve">|BGCOLOR(#F5F5F5):Jotun Hirdman|歩兵|&amp;ref(Nation/C_Gold.jpg,nolink,25x25,Gold);40&amp;ref(Nation/C_Resource.jpg,nolink,25x25,Resource);41&amp;ref(Nation/C_Recruitment.jpg,nolink,25x25,Recruitment Point);24|&amp;ref(Nation/R_Fort.jpg,nolink,25x25,Land Fortress);||&amp;ref(Nation/LivingLead.jpg,nolink,25x25,Living);|12&amp;ref(Nation/Snow-Move.jpg,nolink,25x25,Snow Move);|
|~|&gt;|&gt;|&gt;|&gt;|&gt;|BGCOLOR(#F5F5F5):長剣と盾を持つ重歩兵。戦闘技能も向上している|
</v>
      </c>
    </row>
    <row r="1033" spans="1:36" x14ac:dyDescent="0.15">
      <c r="A1033" t="str">
        <f t="shared" si="34"/>
        <v>MA Jotunheim 兵士 E</v>
      </c>
      <c r="B1033" t="s">
        <v>2969</v>
      </c>
      <c r="C1033" t="s">
        <v>11068</v>
      </c>
      <c r="D1033" t="s">
        <v>3169</v>
      </c>
      <c r="E1033" t="s">
        <v>11065</v>
      </c>
      <c r="F1033">
        <v>55</v>
      </c>
      <c r="G1033">
        <v>9</v>
      </c>
      <c r="H1033">
        <v>28</v>
      </c>
      <c r="I1033" t="s">
        <v>4343</v>
      </c>
      <c r="K1033" t="s">
        <v>11042</v>
      </c>
      <c r="L1033" t="s">
        <v>3174</v>
      </c>
      <c r="M1033" t="s">
        <v>11066</v>
      </c>
      <c r="N1033" t="s">
        <v>11067</v>
      </c>
      <c r="P1033" s="21">
        <v>1</v>
      </c>
      <c r="Z1033" s="34">
        <v>16</v>
      </c>
      <c r="AE1033" s="21" t="s">
        <v>7311</v>
      </c>
      <c r="AF1033" s="21" t="s">
        <v>9351</v>
      </c>
      <c r="AJ1033" s="26" t="str">
        <f t="shared" si="35"/>
        <v xml:space="preserve">|BGCOLOR(#F5F5F5):Garmhirding|歩兵&amp;ref(Nation/Sacred.jpg,nolink,25x25,Sacred);|&amp;ref(Nation/C_Gold.jpg,nolink,25x25,Gold);55&amp;ref(Nation/C_Resource.jpg,nolink,25x25,Resource);9&amp;ref(Nation/C_Recruitment.jpg,nolink,25x25,Recruitment Point);28|&amp;ref(Nation/R_Capital.jpg,nolink,25x25,National Capital);|&amp;ref(Spell/P_Holy.jpg,nolink,25x25,Temple Needed);|&amp;ref(Nation/LivingLead.jpg,nolink,25x25,Living);|16&amp;ref(Nation/Forest-Survival.jpg,nolink,25x25,Forest Survival);&amp;ref(Nation/Snow-Move.jpg,nolink,25x25,Snow Move);|
|~|&gt;|&gt;|&gt;|&gt;|&gt;|BGCOLOR(#F5F5F5):戦斧を持つ狂戦士。その一撃は驚異的な威力を持つ|
</v>
      </c>
    </row>
    <row r="1034" spans="1:36" x14ac:dyDescent="0.15">
      <c r="A1034" t="str">
        <f t="shared" si="34"/>
        <v>MA Vanarus 指揮官 S</v>
      </c>
      <c r="B1034" t="s">
        <v>2969</v>
      </c>
      <c r="C1034" t="s">
        <v>11140</v>
      </c>
      <c r="D1034" t="s">
        <v>11110</v>
      </c>
      <c r="E1034" t="s">
        <v>11102</v>
      </c>
      <c r="F1034">
        <v>25</v>
      </c>
      <c r="G1034">
        <v>5</v>
      </c>
      <c r="H1034">
        <v>1</v>
      </c>
      <c r="I1034" t="s">
        <v>11103</v>
      </c>
      <c r="L1034" t="s">
        <v>11104</v>
      </c>
      <c r="N1034" t="s">
        <v>11105</v>
      </c>
      <c r="O1034" s="24">
        <v>0</v>
      </c>
      <c r="P1034" s="20">
        <v>0</v>
      </c>
      <c r="Q1034" s="21">
        <v>0</v>
      </c>
      <c r="R1034" s="30">
        <v>0</v>
      </c>
      <c r="Z1034" s="34" t="s">
        <v>11106</v>
      </c>
      <c r="AE1034" s="21" t="s">
        <v>11107</v>
      </c>
      <c r="AF1034" s="20" t="s">
        <v>11108</v>
      </c>
      <c r="AJ1034" s="26" t="str">
        <f t="shared" si="35"/>
        <v xml:space="preserve">|BGCOLOR(#F5F5F5):Scout|斥候|&amp;ref(Nation/C_Gold.jpg,nolink,25x25,Gold);25&amp;ref(Nation/C_Resource.jpg,nolink,25x25,Resource);5&amp;ref(Nation/C_Command.jpg,nolink,25x25,Commander Point);1|&amp;ref(Nation/R_Fort.jpg,nolink,25x25,Land Fortress);|||16&amp;ref(Nation/Forest-Survival.jpg,nolink,25x25,Forest Survival);&amp;ref(Nation/Mountain-Survival.jpg,nolink,25x25,Mountain Survival);&amp;ref(Nation/Snow-Move.jpg,nolink,25x25,Snow Move);|
|~|&gt;|&gt;|&gt;|&gt;|&gt;|BGCOLOR(#F5F5F5):雪道に慣れた斥候。隠れるのも上手く有能|
</v>
      </c>
    </row>
    <row r="1035" spans="1:36" x14ac:dyDescent="0.15">
      <c r="A1035" t="str">
        <f t="shared" si="34"/>
        <v>-</v>
      </c>
      <c r="B1035" t="s">
        <v>2969</v>
      </c>
      <c r="C1035" t="s">
        <v>11140</v>
      </c>
      <c r="D1035" t="s">
        <v>11110</v>
      </c>
      <c r="E1035" t="s">
        <v>11109</v>
      </c>
      <c r="F1035">
        <v>40</v>
      </c>
      <c r="G1035">
        <v>22</v>
      </c>
      <c r="H1035">
        <v>1</v>
      </c>
      <c r="I1035" t="s">
        <v>11103</v>
      </c>
      <c r="L1035" t="s">
        <v>11110</v>
      </c>
      <c r="N1035" t="s">
        <v>11111</v>
      </c>
      <c r="O1035" s="24">
        <v>2</v>
      </c>
      <c r="P1035" s="20">
        <v>60</v>
      </c>
      <c r="Q1035" s="21">
        <v>0</v>
      </c>
      <c r="R1035" s="30">
        <v>0</v>
      </c>
      <c r="Z1035" s="34" t="s">
        <v>11112</v>
      </c>
      <c r="AF1035" s="20" t="s">
        <v>11108</v>
      </c>
      <c r="AJ1035" s="26" t="str">
        <f t="shared" si="35"/>
        <v xml:space="preserve">|BGCOLOR(#F5F5F5):Vanarusian Herse|指揮官|&amp;ref(Nation/C_Gold.jpg,nolink,25x25,Gold);40&amp;ref(Nation/C_Resource.jpg,nolink,25x25,Resource);22&amp;ref(Nation/C_Command.jpg,nolink,25x25,Commander Point);1|&amp;ref(Nation/R_Fort.jpg,nolink,25x25,Land Fortress);||&amp;ref(Nation/Squad.jpg,nolink,25x25,Squad);2&amp;ref(Nation/LivingLead.jpg,nolink,25x25,Leadership);60|12&amp;ref(Nation/Snow-Move.jpg,nolink,25x25,Snow Move);|
|~|&gt;|&gt;|&gt;|&gt;|&gt;|BGCOLOR(#F5F5F5):標準的な指揮官。Rusの人間は寒さと雪道に慣れている|
</v>
      </c>
    </row>
    <row r="1036" spans="1:36" x14ac:dyDescent="0.15">
      <c r="A1036" t="str">
        <f t="shared" si="34"/>
        <v>-</v>
      </c>
      <c r="B1036" t="s">
        <v>2969</v>
      </c>
      <c r="C1036" t="s">
        <v>11140</v>
      </c>
      <c r="D1036" t="s">
        <v>11110</v>
      </c>
      <c r="E1036" t="s">
        <v>11113</v>
      </c>
      <c r="F1036">
        <v>90</v>
      </c>
      <c r="G1036">
        <v>13</v>
      </c>
      <c r="H1036">
        <v>1</v>
      </c>
      <c r="I1036" t="s">
        <v>11103</v>
      </c>
      <c r="K1036" t="s">
        <v>11114</v>
      </c>
      <c r="L1036" t="s">
        <v>11110</v>
      </c>
      <c r="M1036" t="s">
        <v>11115</v>
      </c>
      <c r="N1036" t="s">
        <v>11116</v>
      </c>
      <c r="O1036" s="24">
        <v>3</v>
      </c>
      <c r="P1036" s="20">
        <v>80</v>
      </c>
      <c r="Q1036" s="21">
        <v>0</v>
      </c>
      <c r="R1036" s="30">
        <v>0</v>
      </c>
      <c r="Z1036" s="34" t="s">
        <v>11117</v>
      </c>
      <c r="AF1036" s="20" t="s">
        <v>11108</v>
      </c>
      <c r="AJ1036" s="26" t="str">
        <f t="shared" si="35"/>
        <v xml:space="preserve">|BGCOLOR(#F5F5F5):Vanarusian Jarl|指揮官&amp;ref(Nation/Sacred.jpg,nolink,25x25,Sacred);|&amp;ref(Nation/C_Gold.jpg,nolink,25x25,Gold);90&amp;ref(Nation/C_Resource.jpg,nolink,25x25,Resource);13&amp;ref(Nation/C_Command.jpg,nolink,25x25,Commander Point);1|&amp;ref(Nation/R_Fort.jpg,nolink,25x25,Land Fortress);|&amp;ref(Spell/P_Holy.jpg,nolink,25x25,Temple Needed);|&amp;ref(Nation/Squad.jpg,nolink,25x25,Squad);3&amp;ref(Nation/LivingLead.jpg,nolink,25x25,Leadership);80|14&amp;ref(Nation/Snow-Move.jpg,nolink,25x25,Snow Move);|
|~|&gt;|&gt;|&gt;|&gt;|&gt;|BGCOLOR(#F5F5F5):上位指揮官。盾を持参していない点に注意が必要|
</v>
      </c>
    </row>
    <row r="1037" spans="1:36" x14ac:dyDescent="0.15">
      <c r="A1037" t="str">
        <f t="shared" si="34"/>
        <v>-</v>
      </c>
      <c r="B1037" t="s">
        <v>2969</v>
      </c>
      <c r="C1037" t="s">
        <v>11140</v>
      </c>
      <c r="D1037" t="s">
        <v>11110</v>
      </c>
      <c r="E1037" t="s">
        <v>11118</v>
      </c>
      <c r="F1037">
        <v>45</v>
      </c>
      <c r="G1037">
        <v>3</v>
      </c>
      <c r="H1037">
        <v>1</v>
      </c>
      <c r="I1037" t="s">
        <v>11103</v>
      </c>
      <c r="K1037" t="s">
        <v>11114</v>
      </c>
      <c r="L1037" t="s">
        <v>11119</v>
      </c>
      <c r="M1037" t="s">
        <v>11115</v>
      </c>
      <c r="N1037" t="s">
        <v>11120</v>
      </c>
      <c r="O1037" s="24">
        <v>1</v>
      </c>
      <c r="P1037" s="20">
        <v>10</v>
      </c>
      <c r="Q1037" s="20">
        <v>0</v>
      </c>
      <c r="R1037" s="30">
        <v>0</v>
      </c>
      <c r="Z1037" s="34" t="s">
        <v>11106</v>
      </c>
      <c r="AF1037" s="20" t="s">
        <v>11108</v>
      </c>
      <c r="AJ1037" s="26" t="str">
        <f t="shared" si="35"/>
        <v xml:space="preserve">|BGCOLOR(#F5F5F5):Vanarusian Gode|聖職者&amp;ref(Nation/Sacred.jpg,nolink,25x25,Sacred);|&amp;ref(Nation/C_Gold.jpg,nolink,25x25,Gold);45&amp;ref(Nation/C_Resource.jpg,nolink,25x25,Resource);3&amp;ref(Nation/C_Command.jpg,nolink,25x25,Commander Point);1|&amp;ref(Nation/R_Fort.jpg,nolink,25x25,Land Fortress);|&amp;ref(Spell/P_Holy.jpg,nolink,25x25,Temple Needed);|&amp;ref(Nation/Squad.jpg,nolink,25x25,Squad);1&amp;ref(Nation/LivingLead.jpg,nolink,25x25,Leadership);10|16&amp;ref(Nation/Snow-Move.jpg,nolink,25x25,Snow Move);|
|~|&gt;|&gt;|&gt;|&gt;|&gt;|BGCOLOR(#F5F5F5):レベル1の聖職者。特徴は乏しいが雪道には慣れている|
</v>
      </c>
    </row>
    <row r="1038" spans="1:36" x14ac:dyDescent="0.15">
      <c r="A1038" t="str">
        <f t="shared" si="34"/>
        <v>-</v>
      </c>
      <c r="B1038" t="s">
        <v>2969</v>
      </c>
      <c r="C1038" t="s">
        <v>11140</v>
      </c>
      <c r="D1038" t="s">
        <v>11110</v>
      </c>
      <c r="E1038" t="s">
        <v>11121</v>
      </c>
      <c r="F1038">
        <v>165</v>
      </c>
      <c r="G1038">
        <v>2</v>
      </c>
      <c r="H1038">
        <v>2</v>
      </c>
      <c r="I1038" t="s">
        <v>11103</v>
      </c>
      <c r="J1038" t="s">
        <v>11114</v>
      </c>
      <c r="L1038" t="s">
        <v>11122</v>
      </c>
      <c r="N1038" t="s">
        <v>11123</v>
      </c>
      <c r="O1038" s="24">
        <v>1</v>
      </c>
      <c r="P1038" s="21" t="s">
        <v>11124</v>
      </c>
      <c r="Q1038" s="20" t="s">
        <v>11124</v>
      </c>
      <c r="R1038" s="30" t="s">
        <v>11125</v>
      </c>
      <c r="Z1038" s="34" t="s">
        <v>11106</v>
      </c>
      <c r="AF1038" s="20" t="s">
        <v>11108</v>
      </c>
      <c r="AJ1038" s="26" t="str">
        <f t="shared" si="35"/>
        <v xml:space="preserve">|BGCOLOR(#F5F5F5):Vanarusian Sage|魔術師|&amp;ref(Nation/C_Gold.jpg,nolink,25x25,Gold);165&amp;ref(Nation/C_Resource.jpg,nolink,25x25,Resource);2&amp;ref(Nation/C_Command.jpg,nolink,25x25,Commander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Leadership);10+&amp;ref(Nation/UndeadLead.jpg,nolink,25x25,Undead Leadership);0+|16&amp;ref(Nation/Snow-Move.jpg,nolink,25x25,Snow Move);|
|~|&gt;|&gt;|&gt;|&gt;|&gt;|BGCOLOR(#F5F5F5):風などの魔法技能を持つ。研究が得意|
</v>
      </c>
    </row>
    <row r="1039" spans="1:36" x14ac:dyDescent="0.15">
      <c r="A1039" t="str">
        <f t="shared" si="34"/>
        <v>-</v>
      </c>
      <c r="B1039" t="s">
        <v>2969</v>
      </c>
      <c r="C1039" t="s">
        <v>11140</v>
      </c>
      <c r="D1039" t="s">
        <v>11110</v>
      </c>
      <c r="E1039" t="s">
        <v>11126</v>
      </c>
      <c r="F1039">
        <v>120</v>
      </c>
      <c r="G1039">
        <v>13</v>
      </c>
      <c r="H1039">
        <v>1</v>
      </c>
      <c r="I1039" t="s">
        <v>11103</v>
      </c>
      <c r="K1039" t="s">
        <v>11114</v>
      </c>
      <c r="L1039" t="s">
        <v>11119</v>
      </c>
      <c r="M1039" t="s">
        <v>11115</v>
      </c>
      <c r="N1039" t="s">
        <v>11127</v>
      </c>
      <c r="O1039" s="24">
        <v>3</v>
      </c>
      <c r="P1039" s="20">
        <v>80</v>
      </c>
      <c r="Q1039" s="20">
        <v>0</v>
      </c>
      <c r="R1039" s="30">
        <v>0</v>
      </c>
      <c r="Z1039" s="34" t="s">
        <v>11117</v>
      </c>
      <c r="AF1039" s="20" t="s">
        <v>11108</v>
      </c>
      <c r="AJ1039" s="26" t="str">
        <f t="shared" si="35"/>
        <v xml:space="preserve">|BGCOLOR(#F5F5F5):Chud Jarl|聖職者&amp;ref(Nation/Sacred.jpg,nolink,25x25,Sacred);|&amp;ref(Nation/C_Gold.jpg,nolink,25x25,Gold);120&amp;ref(Nation/C_Resource.jpg,nolink,25x25,Resource);13&amp;ref(Nation/C_Command.jpg,nolink,25x25,Commander Point);1|&amp;ref(Nation/R_Fort.jpg,nolink,25x25,Land Fortress);|&amp;ref(Spell/P_Holy.jpg,nolink,25x25,Temple Needed);|&amp;ref(Nation/Squad.jpg,nolink,25x25,Squad);3&amp;ref(Nation/LivingLead.jpg,nolink,25x25,Leadership);80|14&amp;ref(Nation/Snow-Move.jpg,nolink,25x25,Snow Move);|
|~|&gt;|&gt;|&gt;|&gt;|&gt;|BGCOLOR(#F5F5F5):レベル1の聖職者。上位指揮官も兼任する|
</v>
      </c>
    </row>
    <row r="1040" spans="1:36" x14ac:dyDescent="0.15">
      <c r="A1040" t="str">
        <f t="shared" si="34"/>
        <v>-</v>
      </c>
      <c r="B1040" t="s">
        <v>2969</v>
      </c>
      <c r="C1040" t="s">
        <v>11140</v>
      </c>
      <c r="D1040" t="s">
        <v>11110</v>
      </c>
      <c r="E1040" t="s">
        <v>11128</v>
      </c>
      <c r="F1040">
        <v>335</v>
      </c>
      <c r="G1040">
        <v>20</v>
      </c>
      <c r="H1040">
        <v>4</v>
      </c>
      <c r="I1040" t="s">
        <v>11129</v>
      </c>
      <c r="J1040" t="s">
        <v>11114</v>
      </c>
      <c r="K1040" t="s">
        <v>11114</v>
      </c>
      <c r="L1040" t="s">
        <v>11119</v>
      </c>
      <c r="M1040" t="s">
        <v>11115</v>
      </c>
      <c r="N1040" t="s">
        <v>11130</v>
      </c>
      <c r="O1040" s="24">
        <v>4</v>
      </c>
      <c r="P1040" s="20" t="s">
        <v>11131</v>
      </c>
      <c r="Q1040" s="20" t="s">
        <v>11132</v>
      </c>
      <c r="R1040" s="30" t="s">
        <v>11133</v>
      </c>
      <c r="Z1040" s="34" t="s">
        <v>11134</v>
      </c>
      <c r="AA1040" s="21">
        <v>65</v>
      </c>
      <c r="AF1040" s="20"/>
      <c r="AJ1040" s="26" t="str">
        <f t="shared" si="35"/>
        <v xml:space="preserve">|BGCOLOR(#F5F5F5):Vanabog|聖職者&amp;ref(Nation/Sacred.jpg,nolink,25x25,Sacred);|&amp;ref(Nation/C_Gold.jpg,nolink,25x25,Gold);335&amp;ref(Nation/C_Resource.jpg,nolink,25x25,Resource);20&amp;ref(Nation/C_Command.jpg,nolink,25x25,Commander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Leadership);15+&amp;ref(Nation/UndeadLead.jpg,nolink,25x25,Undead Leadership);35+|24&amp;ref(Nation/Stealthy.jpg,nolink,25x25,Stealthy (65));|
|~|&gt;|&gt;|&gt;|&gt;|&gt;|BGCOLOR(#F5F5F5):レベル2の聖職者。風死血などの魔法と高い指揮能力を持つ|
</v>
      </c>
    </row>
    <row r="1041" spans="1:36" x14ac:dyDescent="0.15">
      <c r="A1041" t="str">
        <f t="shared" si="34"/>
        <v>-</v>
      </c>
      <c r="B1041" t="s">
        <v>2969</v>
      </c>
      <c r="C1041" t="s">
        <v>11140</v>
      </c>
      <c r="D1041" t="s">
        <v>11110</v>
      </c>
      <c r="E1041" t="s">
        <v>11135</v>
      </c>
      <c r="F1041">
        <v>135</v>
      </c>
      <c r="G1041">
        <v>2</v>
      </c>
      <c r="H1041">
        <v>2</v>
      </c>
      <c r="I1041" t="s">
        <v>11136</v>
      </c>
      <c r="J1041" t="s">
        <v>11114</v>
      </c>
      <c r="L1041" t="s">
        <v>11122</v>
      </c>
      <c r="N1041" t="s">
        <v>11137</v>
      </c>
      <c r="O1041" s="24">
        <v>1</v>
      </c>
      <c r="P1041" s="21" t="s">
        <v>11124</v>
      </c>
      <c r="Q1041" s="20">
        <v>20</v>
      </c>
      <c r="R1041" s="30">
        <v>0</v>
      </c>
      <c r="Z1041" s="34" t="s">
        <v>11106</v>
      </c>
      <c r="AA1041" s="21">
        <v>40</v>
      </c>
      <c r="AJ1041" s="26" t="str">
        <f t="shared" si="35"/>
        <v xml:space="preserve">|BGCOLOR(#F5F5F5):Vyedma|魔術師|&amp;ref(Nation/C_Gold.jpg,nolink,25x25,Gold);135&amp;ref(Nation/C_Resource.jpg,nolink,25x25,Resource);2&amp;ref(Nation/C_Command.jpg,nolink,25x25,Commander Point);2|&amp;ref(Nation/R_Forest.jpg,nolink,25x25,Any Forest);|&amp;ref(Spell/P_Research.jpg,nolink,25x25,Lab Needed);|&amp;ref(Nation/Squad.jpg,nolink,25x25,Squad);1&amp;ref(Nation/LivingLead.jpg,nolink,25x25,Leadership);10+&amp;ref(Nation/MagicLead.jpg,nolink,25x25,Magic Leadership);20|16&amp;ref(Nation/Stealthy.jpg,nolink,25x25,Stealthy (40));|
|~|&gt;|&gt;|&gt;|&gt;|&gt;|BGCOLOR(#F5F5F5):水地緑などの魔法技能を持つ。研究は苦手|
</v>
      </c>
    </row>
    <row r="1042" spans="1:36" x14ac:dyDescent="0.15">
      <c r="A1042" t="str">
        <f t="shared" si="34"/>
        <v>MA Vanarus 指揮官 E</v>
      </c>
      <c r="B1042" t="s">
        <v>2969</v>
      </c>
      <c r="C1042" t="s">
        <v>11140</v>
      </c>
      <c r="D1042" t="s">
        <v>11110</v>
      </c>
      <c r="E1042" t="s">
        <v>11138</v>
      </c>
      <c r="F1042">
        <v>155</v>
      </c>
      <c r="G1042">
        <v>2</v>
      </c>
      <c r="H1042">
        <v>2</v>
      </c>
      <c r="I1042" t="s">
        <v>11136</v>
      </c>
      <c r="J1042" t="s">
        <v>11114</v>
      </c>
      <c r="L1042" t="s">
        <v>11122</v>
      </c>
      <c r="N1042" t="s">
        <v>11139</v>
      </c>
      <c r="O1042" s="24">
        <v>1</v>
      </c>
      <c r="P1042" s="20" t="s">
        <v>11132</v>
      </c>
      <c r="Q1042" s="20">
        <v>25</v>
      </c>
      <c r="R1042" s="30">
        <v>0</v>
      </c>
      <c r="Z1042" s="34" t="s">
        <v>11106</v>
      </c>
      <c r="AA1042" s="21">
        <v>40</v>
      </c>
      <c r="AJ1042" s="26" t="str">
        <f t="shared" si="35"/>
        <v xml:space="preserve">|BGCOLOR(#F5F5F5):Vyedun|魔術師|&amp;ref(Nation/C_Gold.jpg,nolink,25x25,Gold);155&amp;ref(Nation/C_Resource.jpg,nolink,25x25,Resource);2&amp;ref(Nation/C_Command.jpg,nolink,25x25,Commander Point);2|&amp;ref(Nation/R_Forest.jpg,nolink,25x25,Any Forest);|&amp;ref(Spell/P_Research.jpg,nolink,25x25,Lab Needed);|&amp;ref(Nation/Squad.jpg,nolink,25x25,Squad);1&amp;ref(Nation/LivingLead.jpg,nolink,25x25,Leadership);15+&amp;ref(Nation/MagicLead.jpg,nolink,25x25,Magic Leadership);25|16&amp;ref(Nation/Stealthy.jpg,nolink,25x25,Stealthy (40));|
|~|&gt;|&gt;|&gt;|&gt;|&gt;|BGCOLOR(#F5F5F5):火風地緑などの魔法技能を持つ。やはり研究は不得意|
</v>
      </c>
    </row>
    <row r="1043" spans="1:36" x14ac:dyDescent="0.15">
      <c r="A1043" t="str">
        <f t="shared" si="34"/>
        <v>MA Vanarus 兵士 S</v>
      </c>
      <c r="B1043" t="s">
        <v>2969</v>
      </c>
      <c r="C1043" t="s">
        <v>11140</v>
      </c>
      <c r="D1043" t="s">
        <v>11161</v>
      </c>
      <c r="E1043" t="s">
        <v>11141</v>
      </c>
      <c r="F1043">
        <v>10</v>
      </c>
      <c r="G1043">
        <v>5</v>
      </c>
      <c r="H1043">
        <v>9</v>
      </c>
      <c r="I1043" t="s">
        <v>11103</v>
      </c>
      <c r="L1043" t="s">
        <v>11142</v>
      </c>
      <c r="N1043" t="s">
        <v>11143</v>
      </c>
      <c r="P1043" s="21">
        <v>1</v>
      </c>
      <c r="Z1043" s="34" t="s">
        <v>11117</v>
      </c>
      <c r="AF1043" s="21" t="s">
        <v>11108</v>
      </c>
      <c r="AJ1043" s="26" t="str">
        <f t="shared" si="35"/>
        <v xml:space="preserve">|BGCOLOR(#F5F5F5):Vanarusian Archer|射手|&amp;ref(Nation/C_Gold.jpg,nolink,25x25,Gold);10&amp;ref(Nation/C_Resource.jpg,nolink,25x25,Resource);5&amp;ref(Nation/C_Recruitment.jpg,nolink,25x25,Recruitment Point);9|&amp;ref(Nation/R_Fort.jpg,nolink,25x25,Land Fortress);||&amp;ref(Nation/LivingLead.jpg,nolink,25x25,Living);|14&amp;ref(Nation/Snow-Move.jpg,nolink,25x25,Snow Move);|
|~|&gt;|&gt;|&gt;|&gt;|&gt;|BGCOLOR(#F5F5F5):平凡な弓兵。Rus人らしく弱い冷気耐性は備える|
</v>
      </c>
    </row>
    <row r="1044" spans="1:36" x14ac:dyDescent="0.15">
      <c r="A1044" t="str">
        <f t="shared" si="34"/>
        <v>-</v>
      </c>
      <c r="B1044" t="s">
        <v>2969</v>
      </c>
      <c r="C1044" t="s">
        <v>11140</v>
      </c>
      <c r="D1044" t="s">
        <v>11161</v>
      </c>
      <c r="E1044" t="s">
        <v>11144</v>
      </c>
      <c r="F1044">
        <v>10</v>
      </c>
      <c r="G1044">
        <v>12</v>
      </c>
      <c r="H1044">
        <v>9</v>
      </c>
      <c r="I1044" t="s">
        <v>11103</v>
      </c>
      <c r="L1044" t="s">
        <v>11145</v>
      </c>
      <c r="N1044" t="s">
        <v>11146</v>
      </c>
      <c r="P1044" s="21">
        <v>1</v>
      </c>
      <c r="Z1044" s="34" t="s">
        <v>11112</v>
      </c>
      <c r="AF1044" s="21" t="s">
        <v>11108</v>
      </c>
      <c r="AJ1044" s="26" t="str">
        <f t="shared" si="35"/>
        <v xml:space="preserve">|BGCOLOR(#F5F5F5):Vanarusian Huskarl|歩兵|&amp;ref(Nation/C_Gold.jpg,nolink,25x25,Gold);10&amp;ref(Nation/C_Resource.jpg,nolink,25x25,Resource);12&amp;ref(Nation/C_Recruitment.jpg,nolink,25x25,Recruitment Point);9|&amp;ref(Nation/R_Fort.jpg,nolink,25x25,Land Fortress);||&amp;ref(Nation/LivingLead.jpg,nolink,25x25,Living);|12&amp;ref(Nation/Snow-Move.jpg,nolink,25x25,Snow Move);|
|~|&gt;|&gt;|&gt;|&gt;|&gt;|BGCOLOR(#F5F5F5):槍、投槍、盾を持つ歩兵。攻撃力は低いが迎撃で粘る|
</v>
      </c>
    </row>
    <row r="1045" spans="1:36" x14ac:dyDescent="0.15">
      <c r="A1045" t="str">
        <f t="shared" si="34"/>
        <v>-</v>
      </c>
      <c r="B1045" t="s">
        <v>2969</v>
      </c>
      <c r="C1045" t="s">
        <v>11140</v>
      </c>
      <c r="D1045" t="s">
        <v>11161</v>
      </c>
      <c r="E1045" t="s">
        <v>11144</v>
      </c>
      <c r="F1045">
        <v>10</v>
      </c>
      <c r="G1045">
        <v>12</v>
      </c>
      <c r="H1045">
        <v>9</v>
      </c>
      <c r="I1045" t="s">
        <v>11103</v>
      </c>
      <c r="L1045" t="s">
        <v>11145</v>
      </c>
      <c r="N1045" t="s">
        <v>11147</v>
      </c>
      <c r="P1045" s="21">
        <v>1</v>
      </c>
      <c r="Z1045" s="34" t="s">
        <v>11112</v>
      </c>
      <c r="AF1045" s="21" t="s">
        <v>11108</v>
      </c>
      <c r="AJ1045" s="26" t="str">
        <f t="shared" si="35"/>
        <v xml:space="preserve">|BGCOLOR(#F5F5F5):Vanarusian Huskarl|歩兵|&amp;ref(Nation/C_Gold.jpg,nolink,25x25,Gold);10&amp;ref(Nation/C_Resource.jpg,nolink,25x25,Resource);12&amp;ref(Nation/C_Recruitment.jpg,nolink,25x25,Recruitment Point);9|&amp;ref(Nation/R_Fort.jpg,nolink,25x25,Land Fortress);||&amp;ref(Nation/LivingLead.jpg,nolink,25x25,Living);|12&amp;ref(Nation/Snow-Move.jpg,nolink,25x25,Snow Move);|
|~|&gt;|&gt;|&gt;|&gt;|&gt;|BGCOLOR(#F5F5F5):斧、投槍、盾を持つ歩兵。迎撃されやすいが一撃が重い|
</v>
      </c>
    </row>
    <row r="1046" spans="1:36" x14ac:dyDescent="0.15">
      <c r="A1046" t="str">
        <f t="shared" si="34"/>
        <v>-</v>
      </c>
      <c r="B1046" t="s">
        <v>2969</v>
      </c>
      <c r="C1046" t="s">
        <v>11140</v>
      </c>
      <c r="D1046" t="s">
        <v>11161</v>
      </c>
      <c r="E1046" t="s">
        <v>11148</v>
      </c>
      <c r="F1046">
        <v>12</v>
      </c>
      <c r="G1046">
        <v>17</v>
      </c>
      <c r="H1046">
        <v>14</v>
      </c>
      <c r="I1046" t="s">
        <v>11103</v>
      </c>
      <c r="L1046" t="s">
        <v>11145</v>
      </c>
      <c r="N1046" t="s">
        <v>11149</v>
      </c>
      <c r="P1046" s="20">
        <v>1</v>
      </c>
      <c r="Z1046" s="34" t="s">
        <v>11112</v>
      </c>
      <c r="AF1046" s="20" t="s">
        <v>11108</v>
      </c>
      <c r="AJ1046" s="26" t="str">
        <f t="shared" si="35"/>
        <v xml:space="preserve">|BGCOLOR(#F5F5F5):Vanarusian Hirdman|歩兵|&amp;ref(Nation/C_Gold.jpg,nolink,25x25,Gold);12&amp;ref(Nation/C_Resource.jpg,nolink,25x25,Resource);17&amp;ref(Nation/C_Recruitment.jpg,nolink,25x25,Recruitment Point);14|&amp;ref(Nation/R_Fort.jpg,nolink,25x25,Land Fortress);||&amp;ref(Nation/LivingLead.jpg,nolink,25x25,Living);|12&amp;ref(Nation/Snow-Move.jpg,nolink,25x25,Snow Move);|
|~|&gt;|&gt;|&gt;|&gt;|&gt;|BGCOLOR(#F5F5F5):槍、投槍、盾を持つ歩兵。戦闘技能と防具がやや強化されている|
</v>
      </c>
    </row>
    <row r="1047" spans="1:36" x14ac:dyDescent="0.15">
      <c r="A1047" t="str">
        <f t="shared" si="34"/>
        <v>-</v>
      </c>
      <c r="B1047" t="s">
        <v>2969</v>
      </c>
      <c r="C1047" t="s">
        <v>11140</v>
      </c>
      <c r="D1047" t="s">
        <v>11161</v>
      </c>
      <c r="E1047" t="s">
        <v>11148</v>
      </c>
      <c r="F1047">
        <v>12</v>
      </c>
      <c r="G1047">
        <v>17</v>
      </c>
      <c r="H1047">
        <v>14</v>
      </c>
      <c r="I1047" t="s">
        <v>11103</v>
      </c>
      <c r="L1047" t="s">
        <v>11145</v>
      </c>
      <c r="N1047" t="s">
        <v>11150</v>
      </c>
      <c r="P1047" s="20">
        <v>1</v>
      </c>
      <c r="Z1047" s="34" t="s">
        <v>11112</v>
      </c>
      <c r="AF1047" s="20" t="s">
        <v>11108</v>
      </c>
      <c r="AJ1047" s="26" t="str">
        <f t="shared" si="35"/>
        <v xml:space="preserve">|BGCOLOR(#F5F5F5):Vanarusian Hirdman|歩兵|&amp;ref(Nation/C_Gold.jpg,nolink,25x25,Gold);12&amp;ref(Nation/C_Resource.jpg,nolink,25x25,Resource);17&amp;ref(Nation/C_Recruitment.jpg,nolink,25x25,Recruitment Point);14|&amp;ref(Nation/R_Fort.jpg,nolink,25x25,Land Fortress);||&amp;ref(Nation/LivingLead.jpg,nolink,25x25,Living);|12&amp;ref(Nation/Snow-Move.jpg,nolink,25x25,Snow Move);|
|~|&gt;|&gt;|&gt;|&gt;|&gt;|BGCOLOR(#F5F5F5):斧、投槍、盾を持つ歩兵。技量の向上で多少は信頼性が上がっている|
</v>
      </c>
    </row>
    <row r="1048" spans="1:36" x14ac:dyDescent="0.15">
      <c r="A1048" t="str">
        <f t="shared" si="34"/>
        <v>-</v>
      </c>
      <c r="B1048" t="s">
        <v>2969</v>
      </c>
      <c r="C1048" t="s">
        <v>11140</v>
      </c>
      <c r="D1048" t="s">
        <v>11161</v>
      </c>
      <c r="E1048" t="s">
        <v>11148</v>
      </c>
      <c r="F1048">
        <v>12</v>
      </c>
      <c r="G1048">
        <v>19</v>
      </c>
      <c r="H1048">
        <v>14</v>
      </c>
      <c r="I1048" t="s">
        <v>11103</v>
      </c>
      <c r="L1048" t="s">
        <v>11145</v>
      </c>
      <c r="N1048" t="s">
        <v>11151</v>
      </c>
      <c r="P1048" s="20">
        <v>1</v>
      </c>
      <c r="Z1048" s="34" t="s">
        <v>11112</v>
      </c>
      <c r="AF1048" s="20" t="s">
        <v>11108</v>
      </c>
      <c r="AJ1048" s="26" t="str">
        <f t="shared" si="35"/>
        <v xml:space="preserve">|BGCOLOR(#F5F5F5):Vanarusian Hirdman|歩兵|&amp;ref(Nation/C_Gold.jpg,nolink,25x25,Gold);12&amp;ref(Nation/C_Resource.jpg,nolink,25x25,Resource);19&amp;ref(Nation/C_Recruitment.jpg,nolink,25x25,Recruitment Point);14|&amp;ref(Nation/R_Fort.jpg,nolink,25x25,Land Fortress);||&amp;ref(Nation/LivingLead.jpg,nolink,25x25,Living);|12&amp;ref(Nation/Snow-Move.jpg,nolink,25x25,Snow Move);|
|~|&gt;|&gt;|&gt;|&gt;|&gt;|BGCOLOR(#F5F5F5):長剣、投槍、盾を持つ歩兵。最もバランスが良い性能|
</v>
      </c>
    </row>
    <row r="1049" spans="1:36" x14ac:dyDescent="0.15">
      <c r="A1049" t="str">
        <f t="shared" si="34"/>
        <v>-</v>
      </c>
      <c r="B1049" t="s">
        <v>2969</v>
      </c>
      <c r="C1049" t="s">
        <v>11140</v>
      </c>
      <c r="D1049" t="s">
        <v>11161</v>
      </c>
      <c r="E1049" t="s">
        <v>11152</v>
      </c>
      <c r="F1049">
        <v>15</v>
      </c>
      <c r="G1049">
        <v>17</v>
      </c>
      <c r="H1049">
        <v>21</v>
      </c>
      <c r="I1049" t="s">
        <v>11103</v>
      </c>
      <c r="L1049" t="s">
        <v>11145</v>
      </c>
      <c r="N1049" t="s">
        <v>11153</v>
      </c>
      <c r="P1049" s="20">
        <v>1</v>
      </c>
      <c r="Z1049" s="34" t="s">
        <v>11112</v>
      </c>
      <c r="AF1049" s="20" t="s">
        <v>11108</v>
      </c>
      <c r="AJ1049" s="26" t="str">
        <f t="shared" si="35"/>
        <v xml:space="preserve">|BGCOLOR(#F5F5F5):Vanarusian Berserker|歩兵|&amp;ref(Nation/C_Gold.jpg,nolink,25x25,Gold);15&amp;ref(Nation/C_Resource.jpg,nolink,25x25,Resource);17&amp;ref(Nation/C_Recruitment.jpg,nolink,25x25,Recruitment Point);21|&amp;ref(Nation/R_Fort.jpg,nolink,25x25,Land Fortress);||&amp;ref(Nation/LivingLead.jpg,nolink,25x25,Living);|12&amp;ref(Nation/Snow-Move.jpg,nolink,25x25,Snow Move);|
|~|&gt;|&gt;|&gt;|&gt;|&gt;|BGCOLOR(#F5F5F5):長剣と斧を持つ狂戦士。やや脆いが攻撃力は素晴らしい|
</v>
      </c>
    </row>
    <row r="1050" spans="1:36" x14ac:dyDescent="0.15">
      <c r="A1050" t="str">
        <f t="shared" si="34"/>
        <v>-</v>
      </c>
      <c r="B1050" t="s">
        <v>2969</v>
      </c>
      <c r="C1050" t="s">
        <v>11140</v>
      </c>
      <c r="D1050" t="s">
        <v>11161</v>
      </c>
      <c r="E1050" t="s">
        <v>11154</v>
      </c>
      <c r="F1050">
        <v>35</v>
      </c>
      <c r="G1050">
        <v>21</v>
      </c>
      <c r="H1050">
        <v>28</v>
      </c>
      <c r="I1050" t="s">
        <v>11103</v>
      </c>
      <c r="L1050" t="s">
        <v>11145</v>
      </c>
      <c r="N1050" t="s">
        <v>11155</v>
      </c>
      <c r="P1050" s="20">
        <v>1</v>
      </c>
      <c r="Z1050" s="34" t="s">
        <v>11156</v>
      </c>
      <c r="AF1050" s="20" t="s">
        <v>11108</v>
      </c>
      <c r="AJ1050" s="26" t="str">
        <f t="shared" si="35"/>
        <v xml:space="preserve">|BGCOLOR(#F5F5F5):Chud Hirdman|歩兵|&amp;ref(Nation/C_Gold.jpg,nolink,25x25,Gold);35&amp;ref(Nation/C_Resource.jpg,nolink,25x25,Resource);21&amp;ref(Nation/C_Recruitment.jpg,nolink,25x25,Recruitment Point);28|&amp;ref(Nation/R_Fort.jpg,nolink,25x25,Land Fortress);||&amp;ref(Nation/LivingLead.jpg,nolink,25x25,Living);|10&amp;ref(Nation/Snow-Move.jpg,nolink,25x25,Snow Move);|
|~|&gt;|&gt;|&gt;|&gt;|&gt;|BGCOLOR(#F5F5F5):長剣と斧を持つ重装狂戦士。優れた身体能力で暴れまわる|
</v>
      </c>
    </row>
    <row r="1051" spans="1:36" x14ac:dyDescent="0.15">
      <c r="A1051" t="str">
        <f t="shared" si="34"/>
        <v>-</v>
      </c>
      <c r="B1051" t="s">
        <v>2969</v>
      </c>
      <c r="C1051" t="s">
        <v>11140</v>
      </c>
      <c r="D1051" t="s">
        <v>11161</v>
      </c>
      <c r="E1051" t="s">
        <v>11157</v>
      </c>
      <c r="F1051">
        <v>35</v>
      </c>
      <c r="G1051">
        <v>22</v>
      </c>
      <c r="H1051">
        <v>25</v>
      </c>
      <c r="I1051" t="s">
        <v>11129</v>
      </c>
      <c r="K1051" t="s">
        <v>11114</v>
      </c>
      <c r="L1051" t="s">
        <v>11145</v>
      </c>
      <c r="M1051" t="s">
        <v>11115</v>
      </c>
      <c r="N1051" t="s">
        <v>11158</v>
      </c>
      <c r="P1051" s="20">
        <v>1</v>
      </c>
      <c r="Z1051" s="34" t="s">
        <v>11156</v>
      </c>
      <c r="AA1051" s="21">
        <v>65</v>
      </c>
      <c r="AF1051" s="20" t="s">
        <v>11108</v>
      </c>
      <c r="AJ1051" s="26" t="str">
        <f t="shared" si="35"/>
        <v xml:space="preserve">|BGCOLOR(#F5F5F5):Oath-Bound|歩兵&amp;ref(Nation/Sacred.jpg,nolink,25x25,Sacred);|&amp;ref(Nation/C_Gold.jpg,nolink,25x25,Gold);35&amp;ref(Nation/C_Resource.jpg,nolink,25x25,Resource);22&amp;ref(Nation/C_Recruitment.jpg,nolink,25x25,Recruitment Point);25|&amp;ref(Nation/R_Capital.jpg,nolink,25x25,National Capital);|&amp;ref(Spell/P_Holy.jpg,nolink,25x25,Temple Needed);|&amp;ref(Nation/LivingLead.jpg,nolink,25x25,Living);|10&amp;ref(Nation/Stealthy.jpg,nolink,25x25,Stealthy (65));&amp;ref(Nation/Snow-Move.jpg,nolink,25x25,Snow Move);|
|~|&gt;|&gt;|&gt;|&gt;|&gt;|BGCOLOR(#F5F5F5):長剣と盾を持つ重歩兵。鏡像を纏い奇襲や護衛も得意とする|
</v>
      </c>
    </row>
    <row r="1052" spans="1:36" x14ac:dyDescent="0.15">
      <c r="A1052" t="str">
        <f t="shared" si="34"/>
        <v>MA Vanarus 兵士 E</v>
      </c>
      <c r="B1052" t="s">
        <v>2969</v>
      </c>
      <c r="C1052" t="s">
        <v>11140</v>
      </c>
      <c r="D1052" t="s">
        <v>11161</v>
      </c>
      <c r="E1052" t="s">
        <v>11159</v>
      </c>
      <c r="F1052">
        <v>40</v>
      </c>
      <c r="G1052">
        <v>5</v>
      </c>
      <c r="H1052">
        <v>33</v>
      </c>
      <c r="I1052" t="s">
        <v>11129</v>
      </c>
      <c r="L1052" t="s">
        <v>11145</v>
      </c>
      <c r="N1052" t="s">
        <v>11160</v>
      </c>
      <c r="P1052" s="20">
        <v>1</v>
      </c>
      <c r="Z1052" s="34" t="s">
        <v>11117</v>
      </c>
      <c r="AF1052" s="20" t="s">
        <v>11108</v>
      </c>
      <c r="AJ1052" s="26" t="str">
        <f t="shared" si="35"/>
        <v xml:space="preserve">|BGCOLOR(#F5F5F5):Chud Skinshifter|歩兵|&amp;ref(Nation/C_Gold.jpg,nolink,25x25,Gold);40&amp;ref(Nation/C_Resource.jpg,nolink,25x25,Resource);5&amp;ref(Nation/C_Recruitment.jpg,nolink,25x25,Recruitment Point);33|&amp;ref(Nation/R_Capital.jpg,nolink,25x25,National Capital);||&amp;ref(Nation/LivingLead.jpg,nolink,25x25,Living);|14&amp;ref(Nation/Snow-Move.jpg,nolink,25x25,Snow Move);|
|~|&gt;|&gt;|&gt;|&gt;|&gt;|BGCOLOR(#F5F5F5):戦斧を持つ軽装狂戦士。一度倒されても熊に変身し戦い続ける|
</v>
      </c>
    </row>
    <row r="1053" spans="1:36" x14ac:dyDescent="0.15">
      <c r="A1053" t="str">
        <f t="shared" si="34"/>
        <v>MA Bandar Log 指揮官 S</v>
      </c>
      <c r="B1053" t="s">
        <v>2969</v>
      </c>
      <c r="C1053" t="s">
        <v>11267</v>
      </c>
      <c r="D1053" t="s">
        <v>3135</v>
      </c>
      <c r="E1053" t="s">
        <v>7309</v>
      </c>
      <c r="F1053">
        <v>20</v>
      </c>
      <c r="G1053">
        <v>1</v>
      </c>
      <c r="H1053">
        <v>1</v>
      </c>
      <c r="I1053" t="s">
        <v>4342</v>
      </c>
      <c r="L1053" t="s">
        <v>3138</v>
      </c>
      <c r="N1053" t="s">
        <v>7149</v>
      </c>
      <c r="O1053" s="24">
        <v>0</v>
      </c>
      <c r="P1053" s="21">
        <v>0</v>
      </c>
      <c r="Q1053" s="21">
        <v>0</v>
      </c>
      <c r="R1053" s="30">
        <v>0</v>
      </c>
      <c r="Z1053" s="34">
        <v>16</v>
      </c>
      <c r="AA1053" s="21">
        <v>60</v>
      </c>
      <c r="AE1053" s="21" t="s">
        <v>7310</v>
      </c>
      <c r="AJ1053" s="26" t="str">
        <f t="shared" si="35"/>
        <v xml:space="preserve">|BGCOLOR(#F5F5F5):Markata Scout|斥候|&amp;ref(Nation/C_Gold.jpg,nolink,25x25,Gold);20&amp;ref(Nation/C_Resource.jpg,nolink,25x25,Resource);1&amp;ref(Nation/C_Command.jpg,nolink,25x25,Commander Point);1|&amp;ref(Nation/R_Fort.jpg,nolink,25x25,Land Fortress);|||16&amp;ref(Nation/Stealthy.jpg,nolink,25x25,Stealthy (60));&amp;ref(Nation/Forest-Survival.jpg,nolink,25x25,Forest Survival);&amp;ref(Nation/Mountain-Survival.jpg,nolink,25x25,Mountain Survival);|
|~|&gt;|&gt;|&gt;|&gt;|&gt;|BGCOLOR(#F5F5F5):安価で隠れるのも上手い斥候。移動も早め|
</v>
      </c>
    </row>
    <row r="1054" spans="1:36" x14ac:dyDescent="0.15">
      <c r="A1054" t="str">
        <f t="shared" si="34"/>
        <v>-</v>
      </c>
      <c r="B1054" t="s">
        <v>2969</v>
      </c>
      <c r="C1054" t="s">
        <v>11267</v>
      </c>
      <c r="D1054" t="s">
        <v>3135</v>
      </c>
      <c r="E1054" t="s">
        <v>7294</v>
      </c>
      <c r="F1054">
        <v>40</v>
      </c>
      <c r="G1054">
        <v>8</v>
      </c>
      <c r="H1054">
        <v>1</v>
      </c>
      <c r="I1054" t="s">
        <v>4957</v>
      </c>
      <c r="L1054" t="s">
        <v>3135</v>
      </c>
      <c r="N1054" t="s">
        <v>7153</v>
      </c>
      <c r="O1054" s="24">
        <v>2</v>
      </c>
      <c r="P1054" s="21">
        <v>40</v>
      </c>
      <c r="Q1054" s="21">
        <v>0</v>
      </c>
      <c r="R1054" s="30">
        <v>0</v>
      </c>
      <c r="Z1054" s="34">
        <v>16</v>
      </c>
      <c r="AA1054" s="21">
        <v>40</v>
      </c>
      <c r="AE1054" s="21" t="s">
        <v>7311</v>
      </c>
      <c r="AJ1054" s="26" t="str">
        <f t="shared" si="35"/>
        <v xml:space="preserve">|BGCOLOR(#F5F5F5):Atavi Chieftain|指揮官|&amp;ref(Nation/C_Gold.jpg,nolink,25x25,Gold);40&amp;ref(Nation/C_Resource.jpg,nolink,25x25,Resource);8&amp;ref(Nation/C_Command.jpg,nolink,25x25,Commander Point);1|&amp;ref(Nation/R_Fort.jpg,nolink,25x25,Land Fortress);&amp;ref(Nation/R_Forest.jpg,nolink,25x25,Any Forest);||&amp;ref(Nation/Squad.jpg,nolink,25x25,Squad);2&amp;ref(Nation/LivingLead.jpg,nolink,25x25,Leadership);40|16&amp;ref(Nation/Stealthy.jpg,nolink,25x25,Stealthy (40));&amp;ref(Nation/Forest-Survival.jpg,nolink,25x25,Forest Survival);|
|~|&gt;|&gt;|&gt;|&gt;|&gt;|BGCOLOR(#F5F5F5):隠密行動可能な指揮官。鎧がなく脆い|
</v>
      </c>
    </row>
    <row r="1055" spans="1:36" x14ac:dyDescent="0.15">
      <c r="A1055" t="str">
        <f t="shared" si="34"/>
        <v>-</v>
      </c>
      <c r="B1055" t="s">
        <v>2969</v>
      </c>
      <c r="C1055" t="s">
        <v>11267</v>
      </c>
      <c r="D1055" t="s">
        <v>3135</v>
      </c>
      <c r="E1055" t="s">
        <v>11212</v>
      </c>
      <c r="F1055">
        <v>35</v>
      </c>
      <c r="G1055">
        <v>17</v>
      </c>
      <c r="H1055">
        <v>1</v>
      </c>
      <c r="I1055" t="s">
        <v>11213</v>
      </c>
      <c r="L1055" t="s">
        <v>11214</v>
      </c>
      <c r="N1055" t="s">
        <v>11215</v>
      </c>
      <c r="O1055" s="24">
        <v>2</v>
      </c>
      <c r="P1055" s="20">
        <v>60</v>
      </c>
      <c r="Q1055" s="21">
        <v>0</v>
      </c>
      <c r="R1055" s="30">
        <v>0</v>
      </c>
      <c r="Z1055" s="34" t="s">
        <v>11216</v>
      </c>
      <c r="AE1055" s="21" t="s">
        <v>11217</v>
      </c>
      <c r="AJ1055" s="26" t="str">
        <f t="shared" si="35"/>
        <v xml:space="preserve">|BGCOLOR(#F5F5F5):Vanara Captain|指揮官|&amp;ref(Nation/C_Gold.jpg,nolink,25x25,Gold);35&amp;ref(Nation/C_Resource.jpg,nolink,25x25,Resource);17&amp;ref(Nation/C_Command.jpg,nolink,25x25,Commander Point);1|&amp;ref(Nation/R_Fort.jpg,nolink,25x25,Land Fortress);||&amp;ref(Nation/Squad.jpg,nolink,25x25,Squad);2&amp;ref(Nation/LivingLead.jpg,nolink,25x25,Leadership);60|12&amp;ref(Nation/Forest-Survival.jpg,nolink,25x25,Forest Survival);|
|~|&gt;|&gt;|&gt;|&gt;|&gt;|BGCOLOR(#F5F5F5):標準的な指揮官。真っ当な装備だが隠れることはできない|
</v>
      </c>
    </row>
    <row r="1056" spans="1:36" x14ac:dyDescent="0.15">
      <c r="A1056" t="str">
        <f t="shared" si="34"/>
        <v>-</v>
      </c>
      <c r="B1056" t="s">
        <v>2969</v>
      </c>
      <c r="C1056" t="s">
        <v>11267</v>
      </c>
      <c r="D1056" t="s">
        <v>3135</v>
      </c>
      <c r="E1056" t="s">
        <v>7297</v>
      </c>
      <c r="F1056">
        <v>75</v>
      </c>
      <c r="G1056">
        <v>25</v>
      </c>
      <c r="H1056">
        <v>1</v>
      </c>
      <c r="I1056" t="s">
        <v>4342</v>
      </c>
      <c r="L1056" t="s">
        <v>3135</v>
      </c>
      <c r="N1056" t="s">
        <v>11218</v>
      </c>
      <c r="O1056" s="24">
        <v>3</v>
      </c>
      <c r="P1056" s="21">
        <v>80</v>
      </c>
      <c r="Q1056" s="21">
        <v>0</v>
      </c>
      <c r="R1056" s="30">
        <v>0</v>
      </c>
      <c r="Z1056" s="34" t="s">
        <v>11219</v>
      </c>
      <c r="AE1056" s="21" t="s">
        <v>7311</v>
      </c>
      <c r="AJ1056" s="26" t="str">
        <f t="shared" si="35"/>
        <v xml:space="preserve">|BGCOLOR(#F5F5F5):Bandar Commander|指揮官|&amp;ref(Nation/C_Gold.jpg,nolink,25x25,Gold);75&amp;ref(Nation/C_Resource.jpg,nolink,25x25,Resource);25&amp;ref(Nation/C_Command.jpg,nolink,25x25,Commander Point);1|&amp;ref(Nation/R_Fort.jpg,nolink,25x25,Land Fortress);||&amp;ref(Nation/Squad.jpg,nolink,25x25,Squad);3&amp;ref(Nation/LivingLead.jpg,nolink,25x25,Leadership);80|10&amp;ref(Nation/Forest-Survival.jpg,nolink,25x25,Forest Survival);|
|~|&gt;|&gt;|&gt;|&gt;|&gt;|BGCOLOR(#F5F5F5):上位指揮官。体格も大きく丈夫|
</v>
      </c>
    </row>
    <row r="1057" spans="1:36" x14ac:dyDescent="0.15">
      <c r="A1057" t="str">
        <f t="shared" si="34"/>
        <v>-</v>
      </c>
      <c r="B1057" t="s">
        <v>2969</v>
      </c>
      <c r="C1057" t="s">
        <v>11267</v>
      </c>
      <c r="D1057" t="s">
        <v>3135</v>
      </c>
      <c r="E1057" t="s">
        <v>11220</v>
      </c>
      <c r="F1057">
        <v>115</v>
      </c>
      <c r="G1057">
        <v>22</v>
      </c>
      <c r="H1057">
        <v>2</v>
      </c>
      <c r="I1057" t="s">
        <v>11213</v>
      </c>
      <c r="L1057" t="s">
        <v>11214</v>
      </c>
      <c r="N1057" t="s">
        <v>11221</v>
      </c>
      <c r="O1057" s="24">
        <v>4</v>
      </c>
      <c r="P1057" s="20">
        <v>120</v>
      </c>
      <c r="Q1057" s="20">
        <v>0</v>
      </c>
      <c r="R1057" s="30">
        <v>0</v>
      </c>
      <c r="Z1057" s="34" t="s">
        <v>11219</v>
      </c>
      <c r="AE1057" s="20" t="s">
        <v>11217</v>
      </c>
      <c r="AJ1057" s="26" t="str">
        <f t="shared" si="35"/>
        <v xml:space="preserve">|BGCOLOR(#F5F5F5):Bandar Noble|指揮官|&amp;ref(Nation/C_Gold.jpg,nolink,25x25,Gold);115&amp;ref(Nation/C_Resource.jpg,nolink,25x25,Resource);22&amp;ref(Nation/C_Command.jpg,nolink,25x25,Commander Point);2|&amp;ref(Nation/R_Fort.jpg,nolink,25x25,Land Fortress);||&amp;ref(Nation/Squad.jpg,nolink,25x25,Squad);4&amp;ref(Nation/LivingLead.jpg,nolink,25x25,Leadership);120|10&amp;ref(Nation/Forest-Survival.jpg,nolink,25x25,Forest Survival);|
|~|&gt;|&gt;|&gt;|&gt;|&gt;|BGCOLOR(#F5F5F5):最上位指揮官。小盾すら持っておらず流れ弾にやや弱い|
</v>
      </c>
    </row>
    <row r="1058" spans="1:36" x14ac:dyDescent="0.15">
      <c r="A1058" t="str">
        <f t="shared" si="34"/>
        <v>-</v>
      </c>
      <c r="B1058" t="s">
        <v>2969</v>
      </c>
      <c r="C1058" t="s">
        <v>11267</v>
      </c>
      <c r="D1058" t="s">
        <v>3135</v>
      </c>
      <c r="E1058" t="s">
        <v>11222</v>
      </c>
      <c r="F1058">
        <v>45</v>
      </c>
      <c r="G1058">
        <v>2</v>
      </c>
      <c r="H1058">
        <v>1</v>
      </c>
      <c r="I1058" t="s">
        <v>11213</v>
      </c>
      <c r="K1058" t="s">
        <v>11224</v>
      </c>
      <c r="L1058" t="s">
        <v>11223</v>
      </c>
      <c r="M1058" t="s">
        <v>11225</v>
      </c>
      <c r="N1058" t="s">
        <v>11226</v>
      </c>
      <c r="O1058" s="24">
        <v>1</v>
      </c>
      <c r="P1058" s="20">
        <v>10</v>
      </c>
      <c r="Q1058" s="20">
        <v>0</v>
      </c>
      <c r="R1058" s="30">
        <v>0</v>
      </c>
      <c r="Z1058" s="34" t="s">
        <v>11227</v>
      </c>
      <c r="AE1058" s="20" t="s">
        <v>11217</v>
      </c>
      <c r="AJ1058" s="26" t="str">
        <f t="shared" si="35"/>
        <v xml:space="preserve">|BGCOLOR(#F5F5F5):Brahmin|聖職者&amp;ref(Nation/Sacred.jpg,nolink,25x25,Sacred);|&amp;ref(Nation/C_Gold.jpg,nolink,25x25,Gold);45&amp;ref(Nation/C_Resource.jpg,nolink,25x25,Resource);2&amp;ref(Nation/C_Command.jpg,nolink,25x25,Commander Point);1|&amp;ref(Nation/R_Fort.jpg,nolink,25x25,Land Fortress);|&amp;ref(Spell/P_Holy.jpg,nolink,25x25,Temple Needed);|&amp;ref(Nation/Squad.jpg,nolink,25x25,Squad);1&amp;ref(Nation/LivingLead.jpg,nolink,25x25,Leadership);10|16&amp;ref(Nation/Forest-Survival.jpg,nolink,25x25,Forest Survival);|
|~|&gt;|&gt;|&gt;|&gt;|&gt;|BGCOLOR(#F5F5F5):レベル1の聖職者。猿の行軍速度と森林適応は便利|
</v>
      </c>
    </row>
    <row r="1059" spans="1:36" x14ac:dyDescent="0.15">
      <c r="A1059" t="str">
        <f t="shared" si="34"/>
        <v>-</v>
      </c>
      <c r="B1059" t="s">
        <v>2969</v>
      </c>
      <c r="C1059" t="s">
        <v>11267</v>
      </c>
      <c r="D1059" t="s">
        <v>3135</v>
      </c>
      <c r="E1059" t="s">
        <v>11210</v>
      </c>
      <c r="F1059">
        <v>55</v>
      </c>
      <c r="G1059">
        <v>1</v>
      </c>
      <c r="H1059">
        <v>2</v>
      </c>
      <c r="I1059" t="s">
        <v>4342</v>
      </c>
      <c r="J1059" t="s">
        <v>9926</v>
      </c>
      <c r="K1059" t="s">
        <v>9926</v>
      </c>
      <c r="L1059" t="s">
        <v>3154</v>
      </c>
      <c r="M1059" t="s">
        <v>9926</v>
      </c>
      <c r="N1059" t="s">
        <v>7163</v>
      </c>
      <c r="O1059" s="24">
        <v>1</v>
      </c>
      <c r="P1059" s="21">
        <v>10</v>
      </c>
      <c r="Q1059" s="21">
        <v>10</v>
      </c>
      <c r="R1059" s="30">
        <v>0</v>
      </c>
      <c r="Z1059" s="34">
        <v>16</v>
      </c>
      <c r="AE1059" s="21" t="s">
        <v>7311</v>
      </c>
      <c r="AJ1059" s="26" t="str">
        <f t="shared" si="35"/>
        <v xml:space="preserve">|BGCOLOR(#F5F5F5):Yogi|魔術師&amp;ref(Nation/Sacred.jpg,nolink,25x25,Sacred);|&amp;ref(Nation/C_Gold.jpg,nolink,25x25,Gold);55&amp;ref(Nation/C_Resource.jpg,nolink,25x25,Resource);1&amp;ref(Nation/C_Command.jpg,nolink,25x25,Commander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Leadership);10|16&amp;ref(Nation/Forest-Survival.jpg,nolink,25x25,Forest Survival);|
|~|&gt;|&gt;|&gt;|&gt;|&gt;|BGCOLOR(#F5F5F5):星魔法を持つ。白き猿は経験次第で死後に転生する|
</v>
      </c>
    </row>
    <row r="1060" spans="1:36" x14ac:dyDescent="0.15">
      <c r="A1060" t="str">
        <f t="shared" si="34"/>
        <v>-</v>
      </c>
      <c r="B1060" t="s">
        <v>2969</v>
      </c>
      <c r="C1060" t="s">
        <v>11267</v>
      </c>
      <c r="D1060" t="s">
        <v>3135</v>
      </c>
      <c r="E1060" t="s">
        <v>11211</v>
      </c>
      <c r="F1060">
        <v>160</v>
      </c>
      <c r="G1060">
        <v>1</v>
      </c>
      <c r="H1060">
        <v>2</v>
      </c>
      <c r="I1060" t="s">
        <v>4342</v>
      </c>
      <c r="J1060" t="s">
        <v>9926</v>
      </c>
      <c r="K1060" t="s">
        <v>9926</v>
      </c>
      <c r="L1060" t="s">
        <v>3154</v>
      </c>
      <c r="M1060" t="s">
        <v>9926</v>
      </c>
      <c r="N1060" t="s">
        <v>7166</v>
      </c>
      <c r="O1060" s="24">
        <v>1</v>
      </c>
      <c r="P1060" s="21">
        <v>10</v>
      </c>
      <c r="Q1060" s="21">
        <v>25</v>
      </c>
      <c r="R1060" s="30">
        <v>0</v>
      </c>
      <c r="Z1060" s="34">
        <v>10</v>
      </c>
      <c r="AE1060" s="21" t="s">
        <v>7311</v>
      </c>
      <c r="AJ1060" s="26" t="str">
        <f t="shared" si="35"/>
        <v xml:space="preserve">|BGCOLOR(#F5F5F5):Guru|魔術師&amp;ref(Nation/Sacred.jpg,nolink,25x25,Sacred);|&amp;ref(Nation/C_Gold.jpg,nolink,25x25,Gold);160&amp;ref(Nation/C_Resource.jpg,nolink,25x25,Resource);1&amp;ref(Nation/C_Command.jpg,nolink,25x25,Commander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Leadership);25|10&amp;ref(Nation/Forest-Survival.jpg,nolink,25x25,Forest Survival);|
|~|&gt;|&gt;|&gt;|&gt;|&gt;|BGCOLOR(#F5F5F5):星と緑魔法を持つ。戦闘時の移動が極端に遅い|
</v>
      </c>
    </row>
    <row r="1061" spans="1:36" x14ac:dyDescent="0.15">
      <c r="A1061" t="str">
        <f t="shared" si="34"/>
        <v>MA Bandar Log 指揮官 E</v>
      </c>
      <c r="B1061" t="s">
        <v>2969</v>
      </c>
      <c r="C1061" t="s">
        <v>11267</v>
      </c>
      <c r="D1061" t="s">
        <v>3135</v>
      </c>
      <c r="E1061" t="s">
        <v>11228</v>
      </c>
      <c r="F1061">
        <v>320</v>
      </c>
      <c r="G1061">
        <v>1</v>
      </c>
      <c r="H1061">
        <v>4</v>
      </c>
      <c r="I1061" t="s">
        <v>4343</v>
      </c>
      <c r="J1061" t="s">
        <v>11224</v>
      </c>
      <c r="K1061" t="s">
        <v>9926</v>
      </c>
      <c r="L1061" t="s">
        <v>3154</v>
      </c>
      <c r="M1061" t="s">
        <v>9926</v>
      </c>
      <c r="N1061" t="s">
        <v>11229</v>
      </c>
      <c r="O1061" s="24">
        <v>1</v>
      </c>
      <c r="P1061" s="21">
        <v>10</v>
      </c>
      <c r="Q1061" s="21" t="s">
        <v>11230</v>
      </c>
      <c r="R1061" s="30">
        <v>0</v>
      </c>
      <c r="Z1061" s="34" t="s">
        <v>11231</v>
      </c>
      <c r="AB1061" s="21" t="s">
        <v>11351</v>
      </c>
      <c r="AE1061" s="20" t="s">
        <v>11217</v>
      </c>
      <c r="AJ1061" s="26" t="str">
        <f t="shared" si="35"/>
        <v xml:space="preserve">|BGCOLOR(#F5F5F5):Rishi|魔術師&amp;ref(Nation/Sacred.jpg,nolink,25x25,Sacred);|&amp;ref(Nation/C_Gold.jpg,nolink,25x25,Gold);320&amp;ref(Nation/C_Resource.jpg,nolink,25x25,Resource);1&amp;ref(Nation/C_Command.jpg,nolink,25x25,Commander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Leadership);45+|14&amp;ref(Nation/Floating.jpg,nolink,25x25,Floating);&amp;ref(Nation/Forest-Survival.jpg,nolink,25x25,Forest Survival);|
|~|&gt;|&gt;|&gt;|&gt;|&gt;|BGCOLOR(#F5F5F5):星や緑などの魔法を持つ。浮遊しており地震などに強い|
</v>
      </c>
    </row>
    <row r="1062" spans="1:36" x14ac:dyDescent="0.15">
      <c r="A1062" t="str">
        <f t="shared" si="34"/>
        <v>MA Bandar Log 兵士 S</v>
      </c>
      <c r="B1062" t="s">
        <v>2969</v>
      </c>
      <c r="C1062" t="s">
        <v>11267</v>
      </c>
      <c r="D1062" t="s">
        <v>3169</v>
      </c>
      <c r="E1062" t="s">
        <v>7339</v>
      </c>
      <c r="F1062">
        <v>5</v>
      </c>
      <c r="G1062">
        <v>1</v>
      </c>
      <c r="H1062">
        <v>3</v>
      </c>
      <c r="I1062" t="s">
        <v>4957</v>
      </c>
      <c r="L1062" t="s">
        <v>3174</v>
      </c>
      <c r="N1062" t="s">
        <v>7181</v>
      </c>
      <c r="P1062" s="21">
        <v>1</v>
      </c>
      <c r="W1062">
        <v>1</v>
      </c>
      <c r="X1062">
        <v>1</v>
      </c>
      <c r="Z1062" s="34">
        <v>14</v>
      </c>
      <c r="AE1062" s="21" t="s">
        <v>7311</v>
      </c>
      <c r="AJ1062" s="26" t="str">
        <f t="shared" si="35"/>
        <v xml:space="preserve">|BGCOLOR(#F5F5F5):Markata|歩兵|&amp;ref(Nation/C_Gold.jpg,nolink,25x25,Gold);5&amp;ref(Nation/C_Resource.jpg,nolink,25x25,Resource);1&amp;ref(Nation/C_Recruitment.jpg,nolink,25x25,Recruitment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|~|&gt;|&gt;|&gt;|&gt;|&gt;|BGCOLOR(#F5F5F5):棍棒と小石を持つ小猿。感動的に弱いが数で敵を煩わせる|
</v>
      </c>
    </row>
    <row r="1063" spans="1:36" x14ac:dyDescent="0.15">
      <c r="A1063" t="str">
        <f t="shared" si="34"/>
        <v>-</v>
      </c>
      <c r="B1063" t="s">
        <v>2969</v>
      </c>
      <c r="C1063" t="s">
        <v>11267</v>
      </c>
      <c r="D1063" t="s">
        <v>3169</v>
      </c>
      <c r="E1063" t="s">
        <v>7340</v>
      </c>
      <c r="F1063">
        <v>5</v>
      </c>
      <c r="G1063">
        <v>2</v>
      </c>
      <c r="H1063">
        <v>3</v>
      </c>
      <c r="I1063" t="s">
        <v>4957</v>
      </c>
      <c r="L1063" t="s">
        <v>3171</v>
      </c>
      <c r="N1063" t="s">
        <v>7183</v>
      </c>
      <c r="P1063" s="21">
        <v>1</v>
      </c>
      <c r="W1063">
        <v>1</v>
      </c>
      <c r="X1063">
        <v>1</v>
      </c>
      <c r="Z1063" s="34">
        <v>14</v>
      </c>
      <c r="AE1063" s="21" t="s">
        <v>7311</v>
      </c>
      <c r="AJ1063" s="26" t="str">
        <f t="shared" si="35"/>
        <v xml:space="preserve">|BGCOLOR(#F5F5F5):Markata Archer|射手|&amp;ref(Nation/C_Gold.jpg,nolink,25x25,Gold);5&amp;ref(Nation/C_Resource.jpg,nolink,25x25,Resource);2&amp;ref(Nation/C_Recruitment.jpg,nolink,25x25,Recruitment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|~|&gt;|&gt;|&gt;|&gt;|&gt;|BGCOLOR(#F5F5F5):小猿の弓兵。狙いは雑で威力も低く標的も決められないが数は出る|
</v>
      </c>
    </row>
    <row r="1064" spans="1:36" x14ac:dyDescent="0.15">
      <c r="A1064" t="str">
        <f t="shared" si="34"/>
        <v>-</v>
      </c>
      <c r="B1064" t="s">
        <v>2969</v>
      </c>
      <c r="C1064" t="s">
        <v>11267</v>
      </c>
      <c r="D1064" t="s">
        <v>3169</v>
      </c>
      <c r="E1064" t="s">
        <v>7341</v>
      </c>
      <c r="F1064">
        <v>7</v>
      </c>
      <c r="G1064">
        <v>3</v>
      </c>
      <c r="H1064">
        <v>3</v>
      </c>
      <c r="I1064" t="s">
        <v>4957</v>
      </c>
      <c r="L1064" t="s">
        <v>3171</v>
      </c>
      <c r="N1064" t="s">
        <v>7185</v>
      </c>
      <c r="P1064" s="21">
        <v>1</v>
      </c>
      <c r="W1064">
        <v>1</v>
      </c>
      <c r="Z1064" s="34">
        <v>14</v>
      </c>
      <c r="AA1064" s="21">
        <v>40</v>
      </c>
      <c r="AE1064" s="21" t="s">
        <v>7311</v>
      </c>
      <c r="AJ1064" s="26" t="str">
        <f t="shared" si="35"/>
        <v xml:space="preserve">|BGCOLOR(#F5F5F5):Atavi Archer|射手|&amp;ref(Nation/C_Gold.jpg,nolink,25x25,Gold);7&amp;ref(Nation/C_Resource.jpg,nolink,25x25,Resource);3&amp;ref(Nation/C_Recruitment.jpg,nolink,25x25,Recruitment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|~|&gt;|&gt;|&gt;|&gt;|&gt;|BGCOLOR(#F5F5F5):森の猿の弓兵。防具はないが隠密行動可能で安価|
</v>
      </c>
    </row>
    <row r="1065" spans="1:36" x14ac:dyDescent="0.15">
      <c r="A1065" t="str">
        <f t="shared" si="34"/>
        <v>-</v>
      </c>
      <c r="B1065" t="s">
        <v>2969</v>
      </c>
      <c r="C1065" t="s">
        <v>11267</v>
      </c>
      <c r="D1065" t="s">
        <v>3169</v>
      </c>
      <c r="E1065" t="s">
        <v>7342</v>
      </c>
      <c r="F1065">
        <v>7</v>
      </c>
      <c r="G1065">
        <v>3</v>
      </c>
      <c r="H1065">
        <v>3</v>
      </c>
      <c r="I1065" t="s">
        <v>4957</v>
      </c>
      <c r="L1065" t="s">
        <v>3174</v>
      </c>
      <c r="N1065" t="s">
        <v>7187</v>
      </c>
      <c r="P1065" s="21">
        <v>1</v>
      </c>
      <c r="W1065">
        <v>1</v>
      </c>
      <c r="Z1065" s="34">
        <v>14</v>
      </c>
      <c r="AA1065" s="21">
        <v>40</v>
      </c>
      <c r="AE1065" s="21" t="s">
        <v>7311</v>
      </c>
      <c r="AJ1065" s="26" t="str">
        <f t="shared" si="35"/>
        <v xml:space="preserve">|BGCOLOR(#F5F5F5):Atavi Infantry|歩兵|&amp;ref(Nation/C_Gold.jpg,nolink,25x25,Gold);7&amp;ref(Nation/C_Resource.jpg,nolink,25x25,Resource);3&amp;ref(Nation/C_Recruitment.jpg,nolink,25x25,Recruitment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|~|&gt;|&gt;|&gt;|&gt;|&gt;|BGCOLOR(#F5F5F5):棍棒、小石、小盾を持つ軽歩兵。鎧がなく脆いが安価|
</v>
      </c>
    </row>
    <row r="1066" spans="1:36" x14ac:dyDescent="0.15">
      <c r="A1066" t="str">
        <f t="shared" si="34"/>
        <v>-</v>
      </c>
      <c r="B1066" t="s">
        <v>2969</v>
      </c>
      <c r="C1066" t="s">
        <v>11267</v>
      </c>
      <c r="D1066" t="s">
        <v>3169</v>
      </c>
      <c r="E1066" t="s">
        <v>11232</v>
      </c>
      <c r="F1066">
        <v>8</v>
      </c>
      <c r="G1066">
        <v>14</v>
      </c>
      <c r="H1066">
        <v>6</v>
      </c>
      <c r="I1066" t="s">
        <v>11233</v>
      </c>
      <c r="L1066" t="s">
        <v>11234</v>
      </c>
      <c r="N1066" t="s">
        <v>11235</v>
      </c>
      <c r="P1066" s="20">
        <v>1</v>
      </c>
      <c r="W1066">
        <v>1</v>
      </c>
      <c r="Z1066" s="34" t="s">
        <v>11236</v>
      </c>
      <c r="AE1066" s="20" t="s">
        <v>11237</v>
      </c>
      <c r="AJ1066" s="26" t="str">
        <f t="shared" si="35"/>
        <v xml:space="preserve">|BGCOLOR(#F5F5F5):Vanara Archer|射手|&amp;ref(Nation/C_Gold.jpg,nolink,25x25,Gold);8&amp;ref(Nation/C_Resource.jpg,nolink,25x25,Resource);14&amp;ref(Nation/C_Recruitment.jpg,nolink,25x25,Recruitment Point);6|&amp;ref(Nation/R_Fort.jpg,nolink,25x25,Land Fortress);||&amp;ref(Nation/LivingLead.jpg,nolink,25x25,Living);&amp;ref(Nation/Animal.jpg,nolink,25x25,Animal);|10&amp;ref(Nation/Forest-Survival.jpg,nolink,25x25,Forest Survival);|
|~|&gt;|&gt;|&gt;|&gt;|&gt;|BGCOLOR(#F5F5F5):猿の弓兵。防具を着ており反撃に耐えやすい|
</v>
      </c>
    </row>
    <row r="1067" spans="1:36" x14ac:dyDescent="0.15">
      <c r="A1067" t="str">
        <f t="shared" si="34"/>
        <v>-</v>
      </c>
      <c r="B1067" t="s">
        <v>2969</v>
      </c>
      <c r="C1067" t="s">
        <v>11267</v>
      </c>
      <c r="D1067" t="s">
        <v>3169</v>
      </c>
      <c r="E1067" t="s">
        <v>11238</v>
      </c>
      <c r="F1067">
        <v>8</v>
      </c>
      <c r="G1067">
        <v>15</v>
      </c>
      <c r="H1067">
        <v>6</v>
      </c>
      <c r="I1067" t="s">
        <v>11233</v>
      </c>
      <c r="L1067" t="s">
        <v>11239</v>
      </c>
      <c r="N1067" t="s">
        <v>11240</v>
      </c>
      <c r="P1067" s="20">
        <v>1</v>
      </c>
      <c r="W1067">
        <v>1</v>
      </c>
      <c r="Z1067" s="34" t="s">
        <v>11236</v>
      </c>
      <c r="AE1067" s="20" t="s">
        <v>11237</v>
      </c>
      <c r="AJ1067" s="26" t="str">
        <f t="shared" si="35"/>
        <v xml:space="preserve">|BGCOLOR(#F5F5F5):Vanara Chakram Thrower|歩兵|&amp;ref(Nation/C_Gold.jpg,nolink,25x25,Gold);8&amp;ref(Nation/C_Resource.jpg,nolink,25x25,Resource);15&amp;ref(Nation/C_Recruitment.jpg,nolink,25x25,Recruitment Point);6|&amp;ref(Nation/R_Fort.jpg,nolink,25x25,Land Fortress);||&amp;ref(Nation/LivingLead.jpg,nolink,25x25,Living);&amp;ref(Nation/Animal.jpg,nolink,25x25,Animal);|10&amp;ref(Nation/Forest-Survival.jpg,nolink,25x25,Forest Survival);|
|~|&gt;|&gt;|&gt;|&gt;|&gt;|BGCOLOR(#F5F5F5):棍棒と戦輪を持つ歩兵。戦輪は珍しい切断属性の飛び道具|
</v>
      </c>
    </row>
    <row r="1068" spans="1:36" x14ac:dyDescent="0.15">
      <c r="A1068" t="str">
        <f t="shared" si="34"/>
        <v>-</v>
      </c>
      <c r="B1068" t="s">
        <v>2969</v>
      </c>
      <c r="C1068" t="s">
        <v>11267</v>
      </c>
      <c r="D1068" t="s">
        <v>3169</v>
      </c>
      <c r="E1068" t="s">
        <v>11241</v>
      </c>
      <c r="F1068">
        <v>8</v>
      </c>
      <c r="G1068">
        <v>14</v>
      </c>
      <c r="H1068">
        <v>6</v>
      </c>
      <c r="I1068" t="s">
        <v>11233</v>
      </c>
      <c r="L1068" t="s">
        <v>11239</v>
      </c>
      <c r="N1068" t="s">
        <v>11242</v>
      </c>
      <c r="P1068" s="20">
        <v>1</v>
      </c>
      <c r="W1068">
        <v>1</v>
      </c>
      <c r="Z1068" s="34" t="s">
        <v>11236</v>
      </c>
      <c r="AE1068" s="20" t="s">
        <v>11237</v>
      </c>
      <c r="AJ1068" s="26" t="str">
        <f t="shared" si="35"/>
        <v xml:space="preserve">|BGCOLOR(#F5F5F5):Vanara Infantry|歩兵|&amp;ref(Nation/C_Gold.jpg,nolink,25x25,Gold);8&amp;ref(Nation/C_Resource.jpg,nolink,25x25,Resource);14&amp;ref(Nation/C_Recruitment.jpg,nolink,25x25,Recruitment Point);6|&amp;ref(Nation/R_Fort.jpg,nolink,25x25,Land Fortress);||&amp;ref(Nation/LivingLead.jpg,nolink,25x25,Living);&amp;ref(Nation/Animal.jpg,nolink,25x25,Animal);|10&amp;ref(Nation/Forest-Survival.jpg,nolink,25x25,Forest Survival);|
|~|&gt;|&gt;|&gt;|&gt;|&gt;|BGCOLOR(#F5F5F5):棍棒と小盾を持つ歩兵。やや臆病だが値段のわりには優秀|
</v>
      </c>
    </row>
    <row r="1069" spans="1:36" x14ac:dyDescent="0.15">
      <c r="A1069" t="str">
        <f t="shared" si="34"/>
        <v>-</v>
      </c>
      <c r="B1069" t="s">
        <v>2969</v>
      </c>
      <c r="C1069" t="s">
        <v>11267</v>
      </c>
      <c r="D1069" t="s">
        <v>3169</v>
      </c>
      <c r="E1069" t="s">
        <v>11243</v>
      </c>
      <c r="F1069">
        <v>11</v>
      </c>
      <c r="G1069">
        <v>17</v>
      </c>
      <c r="H1069">
        <v>13</v>
      </c>
      <c r="I1069" t="s">
        <v>11233</v>
      </c>
      <c r="L1069" t="s">
        <v>11239</v>
      </c>
      <c r="N1069" t="s">
        <v>11244</v>
      </c>
      <c r="P1069" s="20">
        <v>1</v>
      </c>
      <c r="W1069">
        <v>1</v>
      </c>
      <c r="Z1069" s="34" t="s">
        <v>11236</v>
      </c>
      <c r="AE1069" s="20" t="s">
        <v>11237</v>
      </c>
      <c r="AJ1069" s="26" t="str">
        <f t="shared" si="35"/>
        <v xml:space="preserve">|BGCOLOR(#F5F5F5):Vanara Swordsman|歩兵|&amp;ref(Nation/C_Gold.jpg,nolink,25x25,Gold);11&amp;ref(Nation/C_Resource.jpg,nolink,25x25,Resource);17&amp;ref(Nation/C_Recruitment.jpg,nolink,25x25,Recruitment Point);13|&amp;ref(Nation/R_Fort.jpg,nolink,25x25,Land Fortress);||&amp;ref(Nation/LivingLead.jpg,nolink,25x25,Living);&amp;ref(Nation/Animal.jpg,nolink,25x25,Animal);|10&amp;ref(Nation/Forest-Survival.jpg,nolink,25x25,Forest Survival);|
|~|&gt;|&gt;|&gt;|&gt;|&gt;|BGCOLOR(#F5F5F5):曲刀と小盾を持つ歩兵。戦闘技能と士気が向上している|
</v>
      </c>
    </row>
    <row r="1070" spans="1:36" x14ac:dyDescent="0.15">
      <c r="A1070" t="str">
        <f t="shared" si="34"/>
        <v>-</v>
      </c>
      <c r="B1070" t="s">
        <v>2969</v>
      </c>
      <c r="C1070" t="s">
        <v>11267</v>
      </c>
      <c r="D1070" t="s">
        <v>3169</v>
      </c>
      <c r="E1070" t="s">
        <v>7343</v>
      </c>
      <c r="F1070">
        <v>16</v>
      </c>
      <c r="G1070">
        <v>7</v>
      </c>
      <c r="H1070">
        <v>9</v>
      </c>
      <c r="I1070" t="s">
        <v>4342</v>
      </c>
      <c r="L1070" t="s">
        <v>3171</v>
      </c>
      <c r="N1070" t="s">
        <v>7189</v>
      </c>
      <c r="P1070" s="21">
        <v>1</v>
      </c>
      <c r="W1070">
        <v>1</v>
      </c>
      <c r="Z1070" s="34">
        <v>12</v>
      </c>
      <c r="AE1070" s="21" t="s">
        <v>7311</v>
      </c>
      <c r="AJ1070" s="26" t="str">
        <f t="shared" si="35"/>
        <v xml:space="preserve">|BGCOLOR(#F5F5F5):Light Bander Archer|射手|&amp;ref(Nation/C_Gold.jpg,nolink,25x25,Gold);16&amp;ref(Nation/C_Resource.jpg,nolink,25x25,Resource);7&amp;ref(Nation/C_Recruitment.jpg,nolink,25x25,Recruitment Point);9|&amp;ref(Nation/R_Fort.jpg,nolink,25x25,Land Fortress);||&amp;ref(Nation/LivingLead.jpg,nolink,25x25,Living);&amp;ref(Nation/Animal.jpg,nolink,25x25,Animal);|12&amp;ref(Nation/Forest-Survival.jpg,nolink,25x25,Forest Survival);|
|~|&gt;|&gt;|&gt;|&gt;|&gt;|BGCOLOR(#F5F5F5):長弓を使う大猿の弓兵。狙いは下手だが威力は高い|
</v>
      </c>
    </row>
    <row r="1071" spans="1:36" x14ac:dyDescent="0.15">
      <c r="A1071" t="str">
        <f t="shared" si="34"/>
        <v>-</v>
      </c>
      <c r="B1071" t="s">
        <v>2969</v>
      </c>
      <c r="C1071" t="s">
        <v>11267</v>
      </c>
      <c r="D1071" t="s">
        <v>3169</v>
      </c>
      <c r="E1071" t="s">
        <v>11245</v>
      </c>
      <c r="F1071">
        <v>16</v>
      </c>
      <c r="G1071">
        <v>23</v>
      </c>
      <c r="H1071">
        <v>9</v>
      </c>
      <c r="I1071" t="s">
        <v>11233</v>
      </c>
      <c r="L1071" t="s">
        <v>11234</v>
      </c>
      <c r="N1071" t="s">
        <v>11246</v>
      </c>
      <c r="P1071" s="20">
        <v>1</v>
      </c>
      <c r="W1071">
        <v>1</v>
      </c>
      <c r="Z1071" s="34" t="s">
        <v>11247</v>
      </c>
      <c r="AE1071" s="20" t="s">
        <v>11237</v>
      </c>
      <c r="AJ1071" s="26" t="str">
        <f t="shared" si="35"/>
        <v xml:space="preserve">|BGCOLOR(#F5F5F5):Bandar Archer|射手|&amp;ref(Nation/C_Gold.jpg,nolink,25x25,Gold);16&amp;ref(Nation/C_Resource.jpg,nolink,25x25,Resource);23&amp;ref(Nation/C_Recruitment.jpg,nolink,25x25,Recruitment Point);9|&amp;ref(Nation/R_Fort.jpg,nolink,25x25,Land Fortress);||&amp;ref(Nation/LivingLead.jpg,nolink,25x25,Living);&amp;ref(Nation/Animal.jpg,nolink,25x25,Animal);|8&amp;ref(Nation/Forest-Survival.jpg,nolink,25x25,Forest Survival);|
|~|&gt;|&gt;|&gt;|&gt;|&gt;|BGCOLOR(#F5F5F5):防具を着た長弓兵。元の丈夫さもあって反撃によく耐える|
</v>
      </c>
    </row>
    <row r="1072" spans="1:36" x14ac:dyDescent="0.15">
      <c r="A1072" t="str">
        <f t="shared" si="34"/>
        <v>-</v>
      </c>
      <c r="B1072" t="s">
        <v>2969</v>
      </c>
      <c r="C1072" t="s">
        <v>11267</v>
      </c>
      <c r="D1072" t="s">
        <v>3169</v>
      </c>
      <c r="E1072" t="s">
        <v>11248</v>
      </c>
      <c r="F1072">
        <v>16</v>
      </c>
      <c r="G1072">
        <v>13</v>
      </c>
      <c r="H1072">
        <v>9</v>
      </c>
      <c r="I1072" t="s">
        <v>11233</v>
      </c>
      <c r="L1072" t="s">
        <v>11239</v>
      </c>
      <c r="N1072" t="s">
        <v>11249</v>
      </c>
      <c r="P1072" s="20">
        <v>1</v>
      </c>
      <c r="W1072">
        <v>1</v>
      </c>
      <c r="Z1072" s="34" t="s">
        <v>11236</v>
      </c>
      <c r="AE1072" s="20" t="s">
        <v>11237</v>
      </c>
      <c r="AJ1072" s="26" t="str">
        <f t="shared" si="35"/>
        <v xml:space="preserve">|BGCOLOR(#F5F5F5):Light Bandar Warrior|歩兵|&amp;ref(Nation/C_Gold.jpg,nolink,25x25,Gold);16&amp;ref(Nation/C_Resource.jpg,nolink,25x25,Resource);13&amp;ref(Nation/C_Recruitment.jpg,nolink,25x25,Recruitment Point);9|&amp;ref(Nation/R_Fort.jpg,nolink,25x25,Land Fortress);||&amp;ref(Nation/LivingLead.jpg,nolink,25x25,Living);&amp;ref(Nation/Animal.jpg,nolink,25x25,Animal);|10&amp;ref(Nation/Forest-Survival.jpg,nolink,25x25,Forest Survival);|
|~|&gt;|&gt;|&gt;|&gt;|&gt;|BGCOLOR(#F5F5F5):棍棒、小石、小盾を持つ歩兵。大猿は強靭だが数で押されがち|
</v>
      </c>
    </row>
    <row r="1073" spans="1:36" x14ac:dyDescent="0.15">
      <c r="A1073" t="str">
        <f t="shared" si="34"/>
        <v>-</v>
      </c>
      <c r="B1073" t="s">
        <v>2969</v>
      </c>
      <c r="C1073" t="s">
        <v>11267</v>
      </c>
      <c r="D1073" t="s">
        <v>3169</v>
      </c>
      <c r="E1073" t="s">
        <v>7344</v>
      </c>
      <c r="F1073">
        <v>16</v>
      </c>
      <c r="G1073">
        <v>20</v>
      </c>
      <c r="H1073">
        <v>9</v>
      </c>
      <c r="I1073" t="s">
        <v>4342</v>
      </c>
      <c r="L1073" t="s">
        <v>3174</v>
      </c>
      <c r="N1073" t="s">
        <v>11250</v>
      </c>
      <c r="P1073" s="21">
        <v>1</v>
      </c>
      <c r="W1073">
        <v>1</v>
      </c>
      <c r="Z1073" s="34" t="s">
        <v>11247</v>
      </c>
      <c r="AE1073" s="21" t="s">
        <v>7311</v>
      </c>
      <c r="AJ1073" s="26" t="str">
        <f t="shared" si="35"/>
        <v xml:space="preserve">|BGCOLOR(#F5F5F5):Bandar Warrior|歩兵|&amp;ref(Nation/C_Gold.jpg,nolink,25x25,Gold);16&amp;ref(Nation/C_Resource.jpg,nolink,25x25,Resource);20&amp;ref(Nation/C_Recruitment.jpg,nolink,25x25,Recruitment Point);9|&amp;ref(Nation/R_Fort.jpg,nolink,25x25,Land Fortress);||&amp;ref(Nation/LivingLead.jpg,nolink,25x25,Living);&amp;ref(Nation/Animal.jpg,nolink,25x25,Animal);|8&amp;ref(Nation/Forest-Survival.jpg,nolink,25x25,Forest Survival);|
|~|&gt;|&gt;|&gt;|&gt;|&gt;|BGCOLOR(#F5F5F5):鉄棒を持つ重歩兵。その豪腕から繰り出される一撃は強烈|
</v>
      </c>
    </row>
    <row r="1074" spans="1:36" x14ac:dyDescent="0.15">
      <c r="A1074" t="str">
        <f t="shared" si="34"/>
        <v>-</v>
      </c>
      <c r="B1074" t="s">
        <v>2969</v>
      </c>
      <c r="C1074" t="s">
        <v>11267</v>
      </c>
      <c r="D1074" t="s">
        <v>3169</v>
      </c>
      <c r="E1074" t="s">
        <v>11251</v>
      </c>
      <c r="F1074">
        <v>16</v>
      </c>
      <c r="G1074">
        <v>20</v>
      </c>
      <c r="H1074">
        <v>9</v>
      </c>
      <c r="I1074" t="s">
        <v>11233</v>
      </c>
      <c r="L1074" t="s">
        <v>11239</v>
      </c>
      <c r="N1074" t="s">
        <v>11252</v>
      </c>
      <c r="P1074" s="20">
        <v>1</v>
      </c>
      <c r="W1074">
        <v>1</v>
      </c>
      <c r="Z1074" s="34" t="s">
        <v>11247</v>
      </c>
      <c r="AE1074" s="20" t="s">
        <v>11237</v>
      </c>
      <c r="AJ1074" s="26" t="str">
        <f t="shared" si="35"/>
        <v xml:space="preserve">|BGCOLOR(#F5F5F5):Bandar Warrior|歩兵|&amp;ref(Nation/C_Gold.jpg,nolink,25x25,Gold);16&amp;ref(Nation/C_Resource.jpg,nolink,25x25,Resource);20&amp;ref(Nation/C_Recruitment.jpg,nolink,25x25,Recruitment Point);9|&amp;ref(Nation/R_Fort.jpg,nolink,25x25,Land Fortress);||&amp;ref(Nation/LivingLead.jpg,nolink,25x25,Living);&amp;ref(Nation/Animal.jpg,nolink,25x25,Animal);|8&amp;ref(Nation/Forest-Survival.jpg,nolink,25x25,Forest Survival);|
|~|&gt;|&gt;|&gt;|&gt;|&gt;|BGCOLOR(#F5F5F5):棍棒と小盾を持つ重歩兵。小盾のおかげで射撃に多少強い|
</v>
      </c>
    </row>
    <row r="1075" spans="1:36" x14ac:dyDescent="0.15">
      <c r="A1075" t="str">
        <f t="shared" si="34"/>
        <v>-</v>
      </c>
      <c r="B1075" t="s">
        <v>2969</v>
      </c>
      <c r="C1075" t="s">
        <v>11267</v>
      </c>
      <c r="D1075" t="s">
        <v>3169</v>
      </c>
      <c r="E1075" t="s">
        <v>11253</v>
      </c>
      <c r="F1075">
        <v>24</v>
      </c>
      <c r="G1075">
        <v>25</v>
      </c>
      <c r="H1075">
        <v>20</v>
      </c>
      <c r="I1075" t="s">
        <v>4342</v>
      </c>
      <c r="L1075" t="s">
        <v>3174</v>
      </c>
      <c r="N1075" t="s">
        <v>11254</v>
      </c>
      <c r="P1075" s="21">
        <v>1</v>
      </c>
      <c r="W1075">
        <v>1</v>
      </c>
      <c r="Z1075" s="34" t="s">
        <v>11247</v>
      </c>
      <c r="AE1075" s="21" t="s">
        <v>7311</v>
      </c>
      <c r="AJ1075" s="26" t="str">
        <f t="shared" si="35"/>
        <v xml:space="preserve">|BGCOLOR(#F5F5F5):Royal Swordsman|歩兵|&amp;ref(Nation/C_Gold.jpg,nolink,25x25,Gold);24&amp;ref(Nation/C_Resource.jpg,nolink,25x25,Resource);25&amp;ref(Nation/C_Recruitment.jpg,nolink,25x25,Recruitment Point);20|&amp;ref(Nation/R_Fort.jpg,nolink,25x25,Land Fortress);||&amp;ref(Nation/LivingLead.jpg,nolink,25x25,Living);&amp;ref(Nation/Animal.jpg,nolink,25x25,Animal);|8&amp;ref(Nation/Forest-Survival.jpg,nolink,25x25,Forest Survival);|
|~|&gt;|&gt;|&gt;|&gt;|&gt;|BGCOLOR(#F5F5F5):曲刀と小盾を持つ重歩兵。高い技量を備え護衛も得意とする|
</v>
      </c>
    </row>
    <row r="1076" spans="1:36" x14ac:dyDescent="0.15">
      <c r="A1076" t="str">
        <f t="shared" si="34"/>
        <v>-</v>
      </c>
      <c r="B1076" t="s">
        <v>2969</v>
      </c>
      <c r="C1076" t="s">
        <v>11267</v>
      </c>
      <c r="D1076" t="s">
        <v>3169</v>
      </c>
      <c r="E1076" t="s">
        <v>11255</v>
      </c>
      <c r="F1076">
        <v>23</v>
      </c>
      <c r="G1076">
        <v>17</v>
      </c>
      <c r="H1076">
        <v>31</v>
      </c>
      <c r="I1076" t="s">
        <v>11233</v>
      </c>
      <c r="K1076" t="s">
        <v>11256</v>
      </c>
      <c r="L1076" t="s">
        <v>11239</v>
      </c>
      <c r="M1076" t="s">
        <v>11257</v>
      </c>
      <c r="N1076" t="s">
        <v>11258</v>
      </c>
      <c r="P1076" s="20">
        <v>1</v>
      </c>
      <c r="W1076">
        <v>1</v>
      </c>
      <c r="Z1076" s="34" t="s">
        <v>11236</v>
      </c>
      <c r="AE1076" s="20" t="s">
        <v>11237</v>
      </c>
      <c r="AJ1076" s="26" t="str">
        <f t="shared" si="35"/>
        <v xml:space="preserve">|BGCOLOR(#F5F5F5):White One|歩兵&amp;ref(Nation/Sacred.jpg,nolink,25x25,Sacred);|&amp;ref(Nation/C_Gold.jpg,nolink,25x25,Gold);23&amp;ref(Nation/C_Resource.jpg,nolink,25x25,Resource);17&amp;ref(Nation/C_Recruitment.jpg,nolink,25x25,Recruitment Point);31|&amp;ref(Nation/R_Fort.jpg,nolink,25x25,Land Fortress);|&amp;ref(Spell/P_Holy.jpg,nolink,25x25,Temple Needed);|&amp;ref(Nation/LivingLead.jpg,nolink,25x25,Living);&amp;ref(Nation/Animal.jpg,nolink,25x25,Animal);|10&amp;ref(Nation/Forest-Survival.jpg,nolink,25x25,Forest Survival);|
|~|&gt;|&gt;|&gt;|&gt;|&gt;|BGCOLOR(#F5F5F5):曲刀と小盾を持つ歩兵。性能は平凡だが数を揃えやすい|
</v>
      </c>
    </row>
    <row r="1077" spans="1:36" x14ac:dyDescent="0.15">
      <c r="A1077" t="str">
        <f t="shared" si="34"/>
        <v>-</v>
      </c>
      <c r="B1077" t="s">
        <v>2969</v>
      </c>
      <c r="C1077" t="s">
        <v>11267</v>
      </c>
      <c r="D1077" t="s">
        <v>3169</v>
      </c>
      <c r="E1077" t="s">
        <v>11259</v>
      </c>
      <c r="F1077">
        <v>100</v>
      </c>
      <c r="G1077">
        <v>20</v>
      </c>
      <c r="H1077">
        <v>33</v>
      </c>
      <c r="I1077" t="s">
        <v>11233</v>
      </c>
      <c r="L1077" t="s">
        <v>11260</v>
      </c>
      <c r="N1077" t="s">
        <v>11261</v>
      </c>
      <c r="P1077" s="20">
        <v>1</v>
      </c>
      <c r="W1077">
        <v>1</v>
      </c>
      <c r="Z1077" s="34" t="s">
        <v>11262</v>
      </c>
      <c r="AE1077" s="20" t="s">
        <v>11237</v>
      </c>
      <c r="AJ1077" s="26" t="str">
        <f t="shared" si="35"/>
        <v xml:space="preserve">|BGCOLOR(#F5F5F5):War Elephant|軍用象|&amp;ref(Nation/C_Gold.jpg,nolink,25x25,Gold);100&amp;ref(Nation/C_Resource.jpg,nolink,25x25,Resource);20&amp;ref(Nation/C_Recruitment.jpg,nolink,25x25,Recruitment Point);33|&amp;ref(Nation/R_Fort.jpg,nolink,25x25,Land Fortress);||&amp;ref(Nation/LivingLead.jpg,nolink,25x25,Living);&amp;ref(Nation/Animal.jpg,nolink,25x25,Animal);|20&amp;ref(Nation/Forest-Survival.jpg,nolink,25x25,Forest Survival);|
|~|&gt;|&gt;|&gt;|&gt;|&gt;|BGCOLOR(#F5F5F5):敵を蹂躙する巨大生物。森の象なので森林適応付き|
</v>
      </c>
    </row>
    <row r="1078" spans="1:36" x14ac:dyDescent="0.15">
      <c r="A1078" t="str">
        <f t="shared" si="34"/>
        <v>MA Bandar Log 兵士 E</v>
      </c>
      <c r="B1078" t="s">
        <v>2969</v>
      </c>
      <c r="C1078" t="s">
        <v>11267</v>
      </c>
      <c r="D1078" t="s">
        <v>3169</v>
      </c>
      <c r="E1078" t="s">
        <v>11263</v>
      </c>
      <c r="F1078">
        <v>60</v>
      </c>
      <c r="G1078">
        <v>17</v>
      </c>
      <c r="H1078">
        <v>46</v>
      </c>
      <c r="I1078" t="s">
        <v>11233</v>
      </c>
      <c r="K1078" t="s">
        <v>11256</v>
      </c>
      <c r="L1078" t="s">
        <v>11264</v>
      </c>
      <c r="M1078" t="s">
        <v>11257</v>
      </c>
      <c r="N1078" t="s">
        <v>11265</v>
      </c>
      <c r="P1078" s="20">
        <v>1</v>
      </c>
      <c r="W1078">
        <v>1</v>
      </c>
      <c r="Z1078" s="34" t="s">
        <v>11266</v>
      </c>
      <c r="AE1078" s="20" t="s">
        <v>11237</v>
      </c>
      <c r="AJ1078" s="26" t="str">
        <f t="shared" si="35"/>
        <v xml:space="preserve">|BGCOLOR(#F5F5F5):Tiger Rider|騎兵&amp;ref(Nation/Sacred.jpg,nolink,25x25,Sacred);|&amp;ref(Nation/C_Gold.jpg,nolink,25x25,Gold);60&amp;ref(Nation/C_Resource.jpg,nolink,25x25,Resource);17&amp;ref(Nation/C_Recruitment.jpg,nolink,25x25,Recruitment Point);46|&amp;ref(Nation/R_Fort.jpg,nolink,25x25,Land Fortress);|&amp;ref(Spell/P_Holy.jpg,nolink,25x25,Temple Needed);|&amp;ref(Nation/LivingLead.jpg,nolink,25x25,Living);&amp;ref(Nation/Animal.jpg,nolink,25x25,Animal);|16&amp;ref(Nation/Forest-Survival.jpg,nolink,25x25,Forest Survival);|
|~|&gt;|&gt;|&gt;|&gt;|&gt;|BGCOLOR(#F5F5F5):曲刀と小盾を持つ騎兵。乗物の追撃も強力で手数に優れる|
</v>
      </c>
    </row>
    <row r="1079" spans="1:36" x14ac:dyDescent="0.15">
      <c r="A1079" t="str">
        <f t="shared" si="34"/>
        <v>MA Shinuyama 指揮官 S</v>
      </c>
      <c r="B1079" t="s">
        <v>2969</v>
      </c>
      <c r="C1079" t="s">
        <v>11420</v>
      </c>
      <c r="D1079" t="s">
        <v>11361</v>
      </c>
      <c r="E1079" t="s">
        <v>11362</v>
      </c>
      <c r="F1079">
        <v>20</v>
      </c>
      <c r="G1079">
        <v>10</v>
      </c>
      <c r="H1079">
        <v>1</v>
      </c>
      <c r="I1079" t="s">
        <v>11391</v>
      </c>
      <c r="L1079" t="s">
        <v>11364</v>
      </c>
      <c r="N1079" t="s">
        <v>11365</v>
      </c>
      <c r="O1079" s="24">
        <v>0</v>
      </c>
      <c r="P1079" s="20">
        <v>0</v>
      </c>
      <c r="Q1079" s="21">
        <v>0</v>
      </c>
      <c r="R1079" s="30">
        <v>0</v>
      </c>
      <c r="Z1079" s="34" t="s">
        <v>11366</v>
      </c>
      <c r="AA1079" s="21">
        <v>55</v>
      </c>
      <c r="AE1079" s="20" t="s">
        <v>11367</v>
      </c>
      <c r="AJ1079" s="26" t="str">
        <f t="shared" si="35"/>
        <v xml:space="preserve">|BGCOLOR(#F5F5F5):Bakemono Scout|斥候|&amp;ref(Nation/C_Gold.jpg,nolink,25x25,Gold);20&amp;ref(Nation/C_Resource.jpg,nolink,25x25,Resource);10&amp;ref(Nation/C_Command.jpg,nolink,25x25,Commander Point);1|&amp;ref(Nation/R_Fort.jpg,nolink,25x25,Land Fortress);&amp;ref(Nation/R_Mountain.jpg,nolink,25x25,Any Highland/Mountains);|||12&amp;ref(Nation/Stealthy.jpg,nolink,25x25,Stealthy (55));&amp;ref(Nation/Forest-Survival.jpg,nolink,25x25,Forest Survival);&amp;ref(Nation/Mountain-Survival.jpg,nolink,25x25,Mountain Survival);|
|~|&gt;|&gt;|&gt;|&gt;|&gt;|BGCOLOR(#F5F5F5):やや安価な斥候。隠れるのも上手い|
</v>
      </c>
    </row>
    <row r="1080" spans="1:36" x14ac:dyDescent="0.15">
      <c r="A1080" t="str">
        <f t="shared" si="34"/>
        <v>-</v>
      </c>
      <c r="B1080" t="s">
        <v>2969</v>
      </c>
      <c r="C1080" t="s">
        <v>11420</v>
      </c>
      <c r="D1080" t="s">
        <v>3135</v>
      </c>
      <c r="E1080" t="s">
        <v>11357</v>
      </c>
      <c r="F1080">
        <v>40</v>
      </c>
      <c r="G1080">
        <v>12</v>
      </c>
      <c r="H1080">
        <v>1</v>
      </c>
      <c r="I1080" t="s">
        <v>7459</v>
      </c>
      <c r="L1080" t="s">
        <v>3135</v>
      </c>
      <c r="N1080" t="s">
        <v>11368</v>
      </c>
      <c r="O1080" s="24">
        <v>2</v>
      </c>
      <c r="P1080" s="21">
        <v>40</v>
      </c>
      <c r="Q1080" s="21">
        <v>0</v>
      </c>
      <c r="R1080" s="30">
        <v>0</v>
      </c>
      <c r="Z1080" s="34">
        <v>12</v>
      </c>
      <c r="AA1080" s="21">
        <v>40</v>
      </c>
      <c r="AE1080" s="21" t="s">
        <v>7310</v>
      </c>
      <c r="AJ1080" s="26" t="str">
        <f t="shared" si="35"/>
        <v xml:space="preserve">|BGCOLOR(#F5F5F5):Bakemono Chief|指揮官|&amp;ref(Nation/C_Gold.jpg,nolink,25x25,Gold);40&amp;ref(Nation/C_Resource.jpg,nolink,25x25,Resource);12&amp;ref(Nation/C_Command.jpg,nolink,25x25,Commander Point);1|&amp;ref(Nation/R_Fort.jpg,nolink,25x25,Land Fortress);&amp;ref(Nation/R_Mountain.jpg,nolink,25x25,Any Highland/Mountains);||&amp;ref(Nation/Squad.jpg,nolink,25x25,Squad);2&amp;ref(Nation/LivingLead.jpg,nolink,25x25,Leadership);40|12&amp;ref(Nation/Stealthy.jpg,nolink,25x25,Stealthy (40));&amp;ref(Nation/Forest-Survival.jpg,nolink,25x25,Forest Survival);&amp;ref(Nation/Mountain-Survival.jpg,nolink,25x25,Mountain Survival);|
|~|&gt;|&gt;|&gt;|&gt;|&gt;|BGCOLOR(#F5F5F5):隠密行動可能な指揮官その一。隠れるのは上手くない|
</v>
      </c>
    </row>
    <row r="1081" spans="1:36" x14ac:dyDescent="0.15">
      <c r="A1081" t="str">
        <f t="shared" si="34"/>
        <v>-</v>
      </c>
      <c r="B1081" t="s">
        <v>2969</v>
      </c>
      <c r="C1081" t="s">
        <v>11420</v>
      </c>
      <c r="D1081" t="s">
        <v>3135</v>
      </c>
      <c r="E1081" t="s">
        <v>11358</v>
      </c>
      <c r="F1081">
        <v>45</v>
      </c>
      <c r="G1081">
        <v>16</v>
      </c>
      <c r="H1081">
        <v>1</v>
      </c>
      <c r="I1081" t="s">
        <v>4342</v>
      </c>
      <c r="L1081" t="s">
        <v>3135</v>
      </c>
      <c r="N1081" t="s">
        <v>11369</v>
      </c>
      <c r="O1081" s="24">
        <v>2</v>
      </c>
      <c r="P1081" s="21">
        <v>40</v>
      </c>
      <c r="Q1081" s="21">
        <v>0</v>
      </c>
      <c r="R1081" s="30">
        <v>0</v>
      </c>
      <c r="Z1081" s="34">
        <v>12</v>
      </c>
      <c r="AA1081" s="21">
        <v>40</v>
      </c>
      <c r="AJ1081" s="26" t="str">
        <f t="shared" si="35"/>
        <v xml:space="preserve">|BGCOLOR(#F5F5F5):Bandit Leader|指揮官|&amp;ref(Nation/C_Gold.jpg,nolink,25x25,Gold);45&amp;ref(Nation/C_Resource.jpg,nolink,25x25,Resource);16&amp;ref(Nation/C_Command.jpg,nolink,25x25,Commander Point);1|&amp;ref(Nation/R_Fort.jpg,nolink,25x25,Land Fortress);||&amp;ref(Nation/Squad.jpg,nolink,25x25,Squad);2&amp;ref(Nation/LivingLead.jpg,nolink,25x25,Leadership);40|12&amp;ref(Nation/Stealthy.jpg,nolink,25x25,Stealthy (40));|
|~|&gt;|&gt;|&gt;|&gt;|&gt;|BGCOLOR(#F5F5F5):隠密行動可能な指揮官その二。略奪を得意とする|
</v>
      </c>
    </row>
    <row r="1082" spans="1:36" x14ac:dyDescent="0.15">
      <c r="A1082" t="str">
        <f t="shared" si="34"/>
        <v>-</v>
      </c>
      <c r="B1082" t="s">
        <v>2969</v>
      </c>
      <c r="C1082" t="s">
        <v>11420</v>
      </c>
      <c r="D1082" t="s">
        <v>3135</v>
      </c>
      <c r="E1082" t="s">
        <v>11370</v>
      </c>
      <c r="F1082">
        <v>85</v>
      </c>
      <c r="G1082">
        <v>31</v>
      </c>
      <c r="H1082">
        <v>1</v>
      </c>
      <c r="I1082" t="s">
        <v>4342</v>
      </c>
      <c r="L1082" t="s">
        <v>3135</v>
      </c>
      <c r="N1082" t="s">
        <v>11371</v>
      </c>
      <c r="O1082" s="24">
        <v>3</v>
      </c>
      <c r="P1082" s="21">
        <v>80</v>
      </c>
      <c r="Q1082" s="21">
        <v>0</v>
      </c>
      <c r="R1082" s="30">
        <v>0</v>
      </c>
      <c r="Z1082" s="34">
        <v>10</v>
      </c>
      <c r="AE1082" s="20" t="s">
        <v>11372</v>
      </c>
      <c r="AJ1082" s="26" t="str">
        <f t="shared" si="35"/>
        <v xml:space="preserve">|BGCOLOR(#F5F5F5):Bakemono General|指揮官|&amp;ref(Nation/C_Gold.jpg,nolink,25x25,Gold);85&amp;ref(Nation/C_Resource.jpg,nolink,25x25,Resource);31&amp;ref(Nation/C_Command.jpg,nolink,25x25,Commander Point);1|&amp;ref(Nation/R_Fort.jpg,nolink,25x25,Land Fortress);||&amp;ref(Nation/Squad.jpg,nolink,25x25,Squad);3&amp;ref(Nation/LivingLead.jpg,nolink,25x25,Leadership);80|10&amp;ref(Nation/Mountain-Survival.jpg,nolink,25x25,Mountain Survival);|
|~|&gt;|&gt;|&gt;|&gt;|&gt;|BGCOLOR(#F5F5F5):上位指揮官。大柄で重装備なため丈夫|
</v>
      </c>
    </row>
    <row r="1083" spans="1:36" x14ac:dyDescent="0.15">
      <c r="A1083" t="str">
        <f t="shared" si="34"/>
        <v>-</v>
      </c>
      <c r="B1083" t="s">
        <v>2969</v>
      </c>
      <c r="C1083" t="s">
        <v>11420</v>
      </c>
      <c r="D1083" t="s">
        <v>3135</v>
      </c>
      <c r="E1083" t="s">
        <v>11373</v>
      </c>
      <c r="F1083">
        <v>50</v>
      </c>
      <c r="G1083">
        <v>1</v>
      </c>
      <c r="H1083">
        <v>1</v>
      </c>
      <c r="I1083" t="s">
        <v>11374</v>
      </c>
      <c r="L1083" t="s">
        <v>3135</v>
      </c>
      <c r="N1083" t="s">
        <v>11375</v>
      </c>
      <c r="O1083" s="24">
        <v>2</v>
      </c>
      <c r="P1083" s="21">
        <v>40</v>
      </c>
      <c r="Q1083" s="21">
        <v>0</v>
      </c>
      <c r="R1083" s="30">
        <v>0</v>
      </c>
      <c r="Z1083" s="34">
        <v>16</v>
      </c>
      <c r="AD1083" s="21" t="s">
        <v>11376</v>
      </c>
      <c r="AJ1083" s="26" t="str">
        <f t="shared" si="35"/>
        <v xml:space="preserve">|BGCOLOR(#F5F5F5):Kappa Chief|指揮官|&amp;ref(Nation/C_Gold.jpg,nolink,25x25,Gold);50&amp;ref(Nation/C_Resource.jpg,nolink,25x25,Resource);1&amp;ref(Nation/C_Command.jpg,nolink,25x25,Commander Point);1|&amp;ref(Nation/R_Fort.jpg,nolink,25x25,Land Fortress);&amp;ref(Nation/R_UW-Fort.jpg,nolink,25x25,Underwater Fortress);||&amp;ref(Nation/Squad.jpg,nolink,25x25,Squad);2&amp;ref(Nation/LivingLead.jpg,nolink,25x25,Leadership);40|16&amp;ref(Nation/Aquatic.jpg,nolink,25x25,Aquatic);|
|~|&gt;|&gt;|&gt;|&gt;|&gt;|BGCOLOR(#F5F5F5):水陸両棲の指揮官。指揮は上手くないが丈夫|
</v>
      </c>
    </row>
    <row r="1084" spans="1:36" x14ac:dyDescent="0.15">
      <c r="A1084" t="str">
        <f t="shared" si="34"/>
        <v>-</v>
      </c>
      <c r="B1084" t="s">
        <v>2969</v>
      </c>
      <c r="C1084" t="s">
        <v>11420</v>
      </c>
      <c r="D1084" t="s">
        <v>3135</v>
      </c>
      <c r="E1084" t="s">
        <v>11377</v>
      </c>
      <c r="F1084">
        <v>100</v>
      </c>
      <c r="G1084">
        <v>5</v>
      </c>
      <c r="H1084">
        <v>1</v>
      </c>
      <c r="I1084" t="s">
        <v>4342</v>
      </c>
      <c r="L1084" t="s">
        <v>4822</v>
      </c>
      <c r="N1084" t="s">
        <v>11378</v>
      </c>
      <c r="O1084" s="24">
        <v>0</v>
      </c>
      <c r="P1084" s="21">
        <v>0</v>
      </c>
      <c r="Q1084" s="21">
        <v>0</v>
      </c>
      <c r="R1084" s="30">
        <v>0</v>
      </c>
      <c r="Z1084" s="34" t="s">
        <v>11379</v>
      </c>
      <c r="AA1084" s="20">
        <v>70</v>
      </c>
      <c r="AE1084" s="21" t="s">
        <v>11380</v>
      </c>
      <c r="AJ1084" s="26" t="str">
        <f t="shared" si="35"/>
        <v xml:space="preserve">|BGCOLOR(#F5F5F5):Mujina|暗殺者|&amp;ref(Nation/C_Gold.jpg,nolink,25x25,Gold);100&amp;ref(Nation/C_Resource.jpg,nolink,25x25,Resource);5&amp;ref(Nation/C_Command.jpg,nolink,25x25,Commander Point);1|&amp;ref(Nation/R_Fort.jpg,nolink,25x25,Land Fortress);|||16&amp;ref(Nation/Stealthy.jpg,nolink,25x25,Stealthy (70));&amp;ref(Nation/Forest-Survival.jpg,nolink,25x25,Forest Survival);|
|~|&gt;|&gt;|&gt;|&gt;|&gt;|BGCOLOR(#F5F5F5):恐怖を纏う暗殺者。戦闘能力は微妙|
</v>
      </c>
    </row>
    <row r="1085" spans="1:36" x14ac:dyDescent="0.15">
      <c r="A1085" t="str">
        <f t="shared" ref="A1085:A1169" si="36">IF(D1085&lt;&gt;D1084,B1085&amp;" "&amp;C1085&amp;" "&amp;D1085&amp;" S",IF(D1085&lt;&gt;D1086,B1085&amp;" "&amp;C1085&amp;" "&amp;D1085&amp;" E","-"))</f>
        <v>-</v>
      </c>
      <c r="B1085" t="s">
        <v>2969</v>
      </c>
      <c r="C1085" t="s">
        <v>11420</v>
      </c>
      <c r="D1085" t="s">
        <v>3135</v>
      </c>
      <c r="E1085" t="s">
        <v>11381</v>
      </c>
      <c r="F1085">
        <v>100</v>
      </c>
      <c r="G1085">
        <v>1</v>
      </c>
      <c r="H1085">
        <v>1</v>
      </c>
      <c r="I1085" t="s">
        <v>4342</v>
      </c>
      <c r="L1085" t="s">
        <v>3135</v>
      </c>
      <c r="N1085" t="s">
        <v>11382</v>
      </c>
      <c r="O1085" s="24">
        <v>3</v>
      </c>
      <c r="P1085" s="21">
        <v>80</v>
      </c>
      <c r="Q1085" s="21">
        <v>40</v>
      </c>
      <c r="R1085" s="30">
        <v>40</v>
      </c>
      <c r="Z1085" s="34">
        <v>16</v>
      </c>
      <c r="AJ1085" s="26" t="str">
        <f t="shared" si="35"/>
        <v xml:space="preserve">|BGCOLOR(#F5F5F5):Shuten-doji|指揮官|&amp;ref(Nation/C_Gold.jpg,nolink,25x25,Gold);100&amp;ref(Nation/C_Resource.jpg,nolink,25x25,Resource);1&amp;ref(Nation/C_Command.jpg,nolink,25x25,Commander Point);1|&amp;ref(Nation/R_Fort.jpg,nolink,25x25,Land Fortress);||&amp;ref(Nation/Squad.jpg,nolink,25x25,Squad);3&amp;ref(Nation/LivingLead.jpg,nolink,25x25,Leadership);80&amp;ref(Nation/MagicLead.jpg,nolink,25x25,Magic Leadership);40&amp;ref(Nation/UndeadLead.jpg,nolink,25x25,Undead Leadership);40|16|
|~|&gt;|&gt;|&gt;|&gt;|&gt;|BGCOLOR(#F5F5F5):戦闘向けの指揮官。周囲の敵を自動的に眠らせる|
</v>
      </c>
    </row>
    <row r="1086" spans="1:36" x14ac:dyDescent="0.15">
      <c r="A1086" t="str">
        <f t="shared" si="36"/>
        <v>-</v>
      </c>
      <c r="B1086" t="s">
        <v>2969</v>
      </c>
      <c r="C1086" t="s">
        <v>11420</v>
      </c>
      <c r="D1086" t="s">
        <v>3135</v>
      </c>
      <c r="E1086" t="s">
        <v>11383</v>
      </c>
      <c r="F1086">
        <v>135</v>
      </c>
      <c r="G1086">
        <v>1</v>
      </c>
      <c r="H1086">
        <v>2</v>
      </c>
      <c r="I1086" t="s">
        <v>4342</v>
      </c>
      <c r="J1086" t="s">
        <v>9926</v>
      </c>
      <c r="L1086" t="s">
        <v>3154</v>
      </c>
      <c r="N1086" t="s">
        <v>11384</v>
      </c>
      <c r="O1086" s="24">
        <v>1</v>
      </c>
      <c r="P1086" s="21">
        <v>10</v>
      </c>
      <c r="Q1086" s="21" t="s">
        <v>11385</v>
      </c>
      <c r="R1086" s="30" t="s">
        <v>11386</v>
      </c>
      <c r="Z1086" s="34" t="s">
        <v>11379</v>
      </c>
      <c r="AE1086" s="21" t="s">
        <v>11380</v>
      </c>
      <c r="AJ1086" s="26" t="str">
        <f t="shared" si="35"/>
        <v xml:space="preserve">|BGCOLOR(#F5F5F5):Uba|魔術師|&amp;ref(Nation/C_Gold.jpg,nolink,25x25,Gold);135&amp;ref(Nation/C_Resource.jpg,nolink,25x25,Resource);1&amp;ref(Nation/C_Command.jpg,nolink,25x25,Commander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Leadership);10+&amp;ref(Nation/UndeadLead.jpg,nolink,25x25,Undead Leadership);30+|16&amp;ref(Nation/Forest-Survival.jpg,nolink,25x25,Forest Survival);|
|~|&gt;|&gt;|&gt;|&gt;|&gt;|BGCOLOR(#F5F5F5):水死緑などの魔法技能を持つ。変身すると隠密行動も可能|
</v>
      </c>
    </row>
    <row r="1087" spans="1:36" x14ac:dyDescent="0.15">
      <c r="A1087" t="str">
        <f t="shared" si="36"/>
        <v>-</v>
      </c>
      <c r="B1087" t="s">
        <v>2969</v>
      </c>
      <c r="C1087" t="s">
        <v>11420</v>
      </c>
      <c r="D1087" t="s">
        <v>3135</v>
      </c>
      <c r="E1087" t="s">
        <v>11387</v>
      </c>
      <c r="F1087">
        <v>80</v>
      </c>
      <c r="G1087">
        <v>2</v>
      </c>
      <c r="H1087">
        <v>2</v>
      </c>
      <c r="I1087" t="s">
        <v>7459</v>
      </c>
      <c r="J1087" t="s">
        <v>9926</v>
      </c>
      <c r="K1087" t="s">
        <v>9926</v>
      </c>
      <c r="L1087" t="s">
        <v>3151</v>
      </c>
      <c r="M1087" t="s">
        <v>9926</v>
      </c>
      <c r="N1087" t="s">
        <v>11388</v>
      </c>
      <c r="O1087" s="24">
        <v>2</v>
      </c>
      <c r="P1087" s="21" t="s">
        <v>11389</v>
      </c>
      <c r="Q1087" s="21" t="s">
        <v>11390</v>
      </c>
      <c r="R1087" s="30" t="s">
        <v>11390</v>
      </c>
      <c r="Z1087" s="34">
        <v>16</v>
      </c>
      <c r="AE1087" s="21" t="s">
        <v>11367</v>
      </c>
      <c r="AJ1087" s="26" t="str">
        <f t="shared" si="35"/>
        <v xml:space="preserve">|BGCOLOR(#F5F5F5):Bakemono Shaman|聖職者&amp;ref(Nation/Sacred.jpg,nolink,25x25,Sacred);|&amp;ref(Nation/C_Gold.jpg,nolink,25x25,Gold);80&amp;ref(Nation/C_Resource.jpg,nolink,25x25,Resource);2&amp;ref(Nation/C_Command.jpg,nolink,25x25,Commander Point);2|&amp;ref(Nation/R_Fort.jpg,nolink,25x25,Land Fortress);&amp;ref(Nation/R_Mountain.jpg,nolink,25x25,Any Highland/Mountains);|&amp;ref(Spell/P_Research.jpg,nolink,25x25,Lab Needed);&amp;ref(Spell/P_Holy.jpg,nolink,25x25,Temple Needed);|&amp;ref(Nation/Squad.jpg,nolink,25x25,Squad);2&amp;ref(Nation/LivingLead.jpg,nolink,25x25,Leadership);40+&amp;ref(Nation/MagicLead.jpg,nolink,25x25,Magic Leadership);0+&amp;ref(Nation/UndeadLead.jpg,nolink,25x25,Undead Leadership);0+|16&amp;ref(Nation/Forest-Survival.jpg,nolink,25x25,Forest Survival);&amp;ref(Nation/Mountain-Survival.jpg,nolink,25x25,Mountain Survival);|
|~|&gt;|&gt;|&gt;|&gt;|&gt;|BGCOLOR(#F5F5F5):レベル1の聖職者。火水地死から1系統の魔法も持つ|
</v>
      </c>
    </row>
    <row r="1088" spans="1:36" x14ac:dyDescent="0.15">
      <c r="A1088" t="str">
        <f t="shared" si="36"/>
        <v>MA Shinuyama 指揮官 E</v>
      </c>
      <c r="B1088" t="s">
        <v>2969</v>
      </c>
      <c r="C1088" t="s">
        <v>11420</v>
      </c>
      <c r="D1088" t="s">
        <v>3135</v>
      </c>
      <c r="E1088" t="s">
        <v>11392</v>
      </c>
      <c r="F1088">
        <v>390</v>
      </c>
      <c r="G1088">
        <v>2</v>
      </c>
      <c r="H1088">
        <v>4</v>
      </c>
      <c r="I1088" t="s">
        <v>11363</v>
      </c>
      <c r="J1088" t="s">
        <v>11393</v>
      </c>
      <c r="K1088" t="s">
        <v>11393</v>
      </c>
      <c r="L1088" t="s">
        <v>11395</v>
      </c>
      <c r="M1088" t="s">
        <v>11394</v>
      </c>
      <c r="N1088" t="s">
        <v>11400</v>
      </c>
      <c r="O1088" s="24">
        <v>2</v>
      </c>
      <c r="P1088" s="20" t="s">
        <v>11396</v>
      </c>
      <c r="Q1088" s="20" t="s">
        <v>11397</v>
      </c>
      <c r="R1088" s="30" t="s">
        <v>11398</v>
      </c>
      <c r="Z1088" s="34" t="s">
        <v>11399</v>
      </c>
      <c r="AE1088" s="20" t="s">
        <v>11372</v>
      </c>
      <c r="AJ1088" s="26" t="str">
        <f t="shared" si="35"/>
        <v xml:space="preserve">|BGCOLOR(#F5F5F5):Bakemono Sorcerer|聖職者&amp;ref(Nation/Sacred.jpg,nolink,25x25,Sacred);|&amp;ref(Nation/C_Gold.jpg,nolink,25x25,Gold);390&amp;ref(Nation/C_Resource.jpg,nolink,25x25,Resource);2&amp;ref(Nation/C_Command.jpg,nolink,25x25,Commander Point);4|&amp;ref(Nation/R_Fort.jpg,nolink,25x25,Land Fortress);|&amp;ref(Spell/P_Research.jpg,nolink,25x25,Lab Needed);&amp;ref(Spell/P_Holy.jpg,nolink,25x25,Temple Needed);|&amp;ref(Nation/Squad.jpg,nolink,25x25,Squad);2&amp;ref(Nation/LivingLead.jpg,nolink,25x25,Leadership);50+&amp;ref(Nation/MagicLead.jpg,nolink,25x25,Magic Leadership);25+&amp;ref(Nation/UndeadLead.jpg,nolink,25x25,Undead Leadership);60+|10&amp;ref(Nation/Mountain-Survival.jpg,nolink,25x25,Mountain Survival);|
|~|&gt;|&gt;|&gt;|&gt;|&gt;|BGCOLOR(#F5F5F5):レベル1の聖職者。火地死水の魔法技能も持つが高齢|
</v>
      </c>
    </row>
    <row r="1089" spans="1:36" x14ac:dyDescent="0.15">
      <c r="A1089" t="str">
        <f t="shared" si="36"/>
        <v>MA Shinuyama 兵士 S</v>
      </c>
      <c r="B1089" t="s">
        <v>2969</v>
      </c>
      <c r="C1089" t="s">
        <v>11420</v>
      </c>
      <c r="D1089" t="s">
        <v>3169</v>
      </c>
      <c r="E1089" t="s">
        <v>11360</v>
      </c>
      <c r="F1089">
        <v>9</v>
      </c>
      <c r="G1089">
        <v>11</v>
      </c>
      <c r="H1089">
        <v>5</v>
      </c>
      <c r="I1089" t="s">
        <v>4342</v>
      </c>
      <c r="L1089" t="s">
        <v>3174</v>
      </c>
      <c r="N1089" t="s">
        <v>7524</v>
      </c>
      <c r="P1089" s="21">
        <v>1</v>
      </c>
      <c r="Z1089" s="34">
        <v>10</v>
      </c>
      <c r="AA1089" s="21">
        <v>40</v>
      </c>
      <c r="AJ1089" s="26" t="str">
        <f t="shared" si="35"/>
        <v xml:space="preserve">|BGCOLOR(#F5F5F5):Bandit|歩兵|&amp;ref(Nation/C_Gold.jpg,nolink,25x25,Gold);9&amp;ref(Nation/C_Resource.jpg,nolink,25x25,Resource);11&amp;ref(Nation/C_Recruitment.jpg,nolink,25x25,Recruitment Point);5|&amp;ref(Nation/R_Fort.jpg,nolink,25x25,Land Fortress);||&amp;ref(Nation/LivingLead.jpg,nolink,25x25,Living);|10&amp;ref(Nation/Stealthy.jpg,nolink,25x25,Stealthy (40));|
|~|&gt;|&gt;|&gt;|&gt;|&gt;|BGCOLOR(#F5F5F5):槍を持つ歩兵。化物よりは頼りになる|
</v>
      </c>
    </row>
    <row r="1090" spans="1:36" x14ac:dyDescent="0.15">
      <c r="A1090" t="str">
        <f t="shared" si="36"/>
        <v>-</v>
      </c>
      <c r="B1090" t="s">
        <v>2969</v>
      </c>
      <c r="C1090" t="s">
        <v>11420</v>
      </c>
      <c r="D1090" t="s">
        <v>3169</v>
      </c>
      <c r="E1090" t="s">
        <v>11360</v>
      </c>
      <c r="F1090">
        <v>9</v>
      </c>
      <c r="G1090">
        <v>16</v>
      </c>
      <c r="H1090">
        <v>5</v>
      </c>
      <c r="I1090" t="s">
        <v>4342</v>
      </c>
      <c r="L1090" t="s">
        <v>3171</v>
      </c>
      <c r="N1090" t="s">
        <v>7525</v>
      </c>
      <c r="P1090" s="21">
        <v>1</v>
      </c>
      <c r="Z1090" s="34">
        <v>10</v>
      </c>
      <c r="AA1090" s="21">
        <v>40</v>
      </c>
      <c r="AJ1090" s="26" t="str">
        <f t="shared" si="35"/>
        <v xml:space="preserve">|BGCOLOR(#F5F5F5):Bandit|射手|&amp;ref(Nation/C_Gold.jpg,nolink,25x25,Gold);9&amp;ref(Nation/C_Resource.jpg,nolink,25x25,Resource);16&amp;ref(Nation/C_Recruitment.jpg,nolink,25x25,Recruitment Point);5|&amp;ref(Nation/R_Fort.jpg,nolink,25x25,Land Fortress);||&amp;ref(Nation/LivingLead.jpg,nolink,25x25,Living);|10&amp;ref(Nation/Stealthy.jpg,nolink,25x25,Stealthy (40));|
|~|&gt;|&gt;|&gt;|&gt;|&gt;|BGCOLOR(#F5F5F5):弓を持つ人間。腕前は並だが白兵戦も不可能ではない|
</v>
      </c>
    </row>
    <row r="1091" spans="1:36" x14ac:dyDescent="0.15">
      <c r="A1091" t="str">
        <f t="shared" si="36"/>
        <v>-</v>
      </c>
      <c r="B1091" t="s">
        <v>2969</v>
      </c>
      <c r="C1091" t="s">
        <v>11420</v>
      </c>
      <c r="D1091" t="s">
        <v>3169</v>
      </c>
      <c r="E1091" t="s">
        <v>11359</v>
      </c>
      <c r="F1091">
        <v>7</v>
      </c>
      <c r="G1091">
        <v>2</v>
      </c>
      <c r="H1091">
        <v>3</v>
      </c>
      <c r="I1091" t="s">
        <v>7459</v>
      </c>
      <c r="L1091" t="s">
        <v>3174</v>
      </c>
      <c r="N1091" t="s">
        <v>7497</v>
      </c>
      <c r="P1091" s="21">
        <v>1</v>
      </c>
      <c r="X1091">
        <v>1</v>
      </c>
      <c r="Z1091" s="34">
        <v>14</v>
      </c>
      <c r="AA1091" s="21">
        <v>40</v>
      </c>
      <c r="AE1091" s="21" t="s">
        <v>7310</v>
      </c>
      <c r="AJ1091" s="26" t="str">
        <f t="shared" si="35"/>
        <v xml:space="preserve">|BGCOLOR(#F5F5F5):Bakemono-Sho|歩兵|&amp;ref(Nation/C_Gold.jpg,nolink,25x25,Gold);7&amp;ref(Nation/C_Resource.jpg,nolink,25x25,Resource);2&amp;ref(Nation/C_Recruitment.jpg,nolink,25x25,Recruitment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|~|&gt;|&gt;|&gt;|&gt;|&gt;|BGCOLOR(#F5F5F5):棍棒を持つ軽歩兵。数は出るが能力も値段相応|
</v>
      </c>
    </row>
    <row r="1092" spans="1:36" x14ac:dyDescent="0.15">
      <c r="A1092" t="str">
        <f t="shared" si="36"/>
        <v>-</v>
      </c>
      <c r="B1092" t="s">
        <v>2969</v>
      </c>
      <c r="C1092" t="s">
        <v>11420</v>
      </c>
      <c r="D1092" t="s">
        <v>3169</v>
      </c>
      <c r="E1092" t="s">
        <v>11359</v>
      </c>
      <c r="F1092">
        <v>7</v>
      </c>
      <c r="G1092">
        <v>3</v>
      </c>
      <c r="H1092">
        <v>3</v>
      </c>
      <c r="I1092" t="s">
        <v>7459</v>
      </c>
      <c r="L1092" t="s">
        <v>3174</v>
      </c>
      <c r="N1092" t="s">
        <v>7498</v>
      </c>
      <c r="P1092" s="21">
        <v>1</v>
      </c>
      <c r="X1092">
        <v>1</v>
      </c>
      <c r="Z1092" s="34">
        <v>14</v>
      </c>
      <c r="AA1092" s="21">
        <v>40</v>
      </c>
      <c r="AE1092" s="21" t="s">
        <v>7310</v>
      </c>
      <c r="AJ1092" s="26" t="str">
        <f t="shared" si="35"/>
        <v xml:space="preserve">|BGCOLOR(#F5F5F5):Bakemono-Sho|歩兵|&amp;ref(Nation/C_Gold.jpg,nolink,25x25,Gold);7&amp;ref(Nation/C_Resource.jpg,nolink,25x25,Resource);3&amp;ref(Nation/C_Recruitment.jpg,nolink,25x25,Recruitment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|~|&gt;|&gt;|&gt;|&gt;|&gt;|BGCOLOR(#F5F5F5):槍を持つ軽歩兵。迎撃周りの優位で多少は強くなっている|
</v>
      </c>
    </row>
    <row r="1093" spans="1:36" x14ac:dyDescent="0.15">
      <c r="A1093" t="str">
        <f t="shared" si="36"/>
        <v>-</v>
      </c>
      <c r="B1093" t="s">
        <v>2969</v>
      </c>
      <c r="C1093" t="s">
        <v>11420</v>
      </c>
      <c r="D1093" t="s">
        <v>3169</v>
      </c>
      <c r="E1093" t="s">
        <v>11406</v>
      </c>
      <c r="F1093">
        <v>7</v>
      </c>
      <c r="G1093">
        <v>4</v>
      </c>
      <c r="H1093">
        <v>3</v>
      </c>
      <c r="I1093" t="s">
        <v>7459</v>
      </c>
      <c r="L1093" t="s">
        <v>3171</v>
      </c>
      <c r="N1093" t="s">
        <v>7500</v>
      </c>
      <c r="P1093" s="21">
        <v>1</v>
      </c>
      <c r="X1093">
        <v>1</v>
      </c>
      <c r="Z1093" s="34">
        <v>14</v>
      </c>
      <c r="AA1093" s="21">
        <v>40</v>
      </c>
      <c r="AE1093" s="21" t="s">
        <v>7310</v>
      </c>
      <c r="AJ1093" s="26" t="str">
        <f t="shared" si="35"/>
        <v xml:space="preserve">|BGCOLOR(#F5F5F5):Bakemono Archer|射手|&amp;ref(Nation/C_Gold.jpg,nolink,25x25,Gold);7&amp;ref(Nation/C_Resource.jpg,nolink,25x25,Resource);4&amp;ref(Nation/C_Recruitment.jpg,nolink,25x25,Recruitment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|~|&gt;|&gt;|&gt;|&gt;|&gt;|BGCOLOR(#F5F5F5):弓を持つ化物。統制不能だが数を溜めれば侮れない|
</v>
      </c>
    </row>
    <row r="1094" spans="1:36" x14ac:dyDescent="0.15">
      <c r="A1094" t="str">
        <f t="shared" si="36"/>
        <v>-</v>
      </c>
      <c r="B1094" t="s">
        <v>2969</v>
      </c>
      <c r="C1094" t="s">
        <v>11420</v>
      </c>
      <c r="D1094" t="s">
        <v>3169</v>
      </c>
      <c r="E1094" t="s">
        <v>11401</v>
      </c>
      <c r="F1094">
        <v>8</v>
      </c>
      <c r="G1094">
        <v>9</v>
      </c>
      <c r="H1094">
        <v>9</v>
      </c>
      <c r="I1094" t="s">
        <v>11363</v>
      </c>
      <c r="L1094" t="s">
        <v>11402</v>
      </c>
      <c r="N1094" t="s">
        <v>11403</v>
      </c>
      <c r="P1094" s="20">
        <v>1</v>
      </c>
      <c r="Z1094" s="34" t="s">
        <v>11399</v>
      </c>
      <c r="AE1094" s="20" t="s">
        <v>11367</v>
      </c>
      <c r="AJ1094" s="26" t="str">
        <f t="shared" ref="AJ1094:AJ1171" si="37">CONCATENATE("|BGCOLOR(#F5F5F5):",E1094,"|",L1094,IF(M1094&lt;&gt;"","&amp;ref(Nation/Sacred.jpg,nolink,25x25,Sacred);",""),"|&amp;ref(Nation/C_Gold.jpg,nolink,25x25,Gold);",F1094,"&amp;ref(Nation/C_Resource.jpg,nolink,25x25,Resource);",G1094,IF(D1094="兵士","&amp;ref(Nation/C_Recruitment.jpg,nolink,25x25,Recruitment Point);","&amp;ref(Nation/C_Command.jpg,nolink,25x25,Commander Point);"),H1094,"|",SUBSTITUTE(SUBSTITUTE(SUBSTITUTE(SUBSTITUTE(SUBSTITUTE(SUBSTITUTE(SUBSTITUTE(SUBSTITUTE(SUBSTITUTE(SUBSTITUTE(SUBSTITUTE(SUBSTITUTE(SUBSTITUTE(SUBSTITUTE(SUBSTITUTE(SUBSTITUTE(SUBSTITUTE(SUBSTITUTE(SUBSTITUTE(SUBSTITUTE(SUBSTITUTE(SUBSTITUTE(I1094,"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(Free));"),"格","&amp;ref(Nation/Promotion.jpg,nolink,25x25,Promotion);"),"|",IF(J1094&lt;&gt;"","&amp;ref(Spell/P_Research.jpg,nolink,25x25,Lab Needed);",""),IF(K1094&lt;&gt;"","&amp;ref(Spell/P_Holy.jpg,nolink,25x25,Temple Needed);",""),IF(D1094="指揮官",CONCATENATE("|",IF(O1094&lt;&gt;0,"&amp;ref(Nation/Squad.jpg,nolink,25x25,Squad);"&amp;O1094,""),IF(P1094&lt;&gt;0,"&amp;ref(Nation/LivingLead.jpg,nolink,25x25,Leadership);"&amp;P1094,""),IF(Q1094&lt;&gt;0,"&amp;ref(Nation/MagicLead.jpg,nolink,25x25,Magic Leadership);"&amp;Q1094,""),IF(R1094&lt;&gt;0,"&amp;ref(Nation/UndeadLead.jpg,nolink,25x25,Undead Leadership);"&amp;R1094,""),IF(S1094&lt;&gt;"",IF(S1094&gt;0,"&amp;ref(Item/Inspirational.jpg,nolink,25x25,Inspirational (+"&amp;S1094&amp;"));","&amp;ref(Item/Uninspirational.jpg,nolink,25x25,Inspirational ("&amp;S1094&amp;"));"),""),IF(T1094&lt;&gt;"","&amp;ref(Item/Taskmaster.jpg,nolink,25x25,Taskmaster (+"&amp;T1094&amp;"));",""),IF(U1094&lt;&gt;"","&amp;ref(Item/Beastmaster.jpg,nolink,25x25,Beastmaster (+"&amp;U1094&amp;"));","")),CONCATENATE("|",IF(P1094&lt;&gt;0,"&amp;ref(Nation/LivingLead.jpg,nolink,25x25,Living);",""),IF(Q1094&lt;&gt;0,"&amp;ref(Nation/MagicLead.jpg,nolink,25x25,Magic Being);",""),IF(R1094&lt;&gt;0,"&amp;ref(Nation/UndeadLead.jpg,nolink,25x25,Undead/Demon);",""),IF(V1094&lt;&gt;"","&amp;ref(Nation/Slave.jpg,nolink,25x25,Slave);",""),IF(W1094&lt;&gt;"","&amp;ref(Nation/Animal.jpg,nolink,25x25,Animal);",""),IF(X1094&lt;&gt;"","&amp;ref(Nation/Undisciplined.jpg,nolink,25x25,Undisciplined);",""),IF(Y1094&lt;&gt;"","&amp;ref(Nation/Enlarged.jpg,nolink,25x25,Size "&amp;Y1094&amp;" or larger commander are needed);",""))),"|",Z1094,IF(AA1094&lt;&gt;"","&amp;ref(Nation/Stealthy.jpg,nolink,25x25,Stealthy ("&amp;AA1094&amp;"));",""),IF(COUNTIF(AB1094,"*f*"),"&amp;ref(Nation/Flying.jpg,nolink,25x25,Flying);",""),IF(COUNTIF(AB1094,"*l*"),"&amp;ref(Nation/Floating.jpg,nolink,25x25,Floating);",""),IF(AC1094="s","&amp;ref(Nation/Storm-Immunity.jpg,nolink,25x25,Storm Immunity);",""),IF(AD1094="p","&amp;ref(Nation/Poor-Amphibian.jpg,nolink,25x25,Poor Amphibian);",""),IF(AD1094="f","&amp;ref(Nation/Amphibian.jpg,nolink,25x25,Amphibian);",""),IF(AD1094="a","&amp;ref(Nation/Aquatic.jpg,nolink,25x25,Aquatic);",""),IF(COUNTIF(AE1094,"*f*"),"&amp;ref(Nation/Forest-Survival.jpg,nolink,25x25,Forest Survival);",""),IF(COUNTIF(AE1094,"*m*"),"&amp;ref(Nation/Mountain-Survival.jpg,nolink,25x25,Mountain Survival);",""),IF(COUNTIF(AE1094,"*s*"),"&amp;ref(Nation/Swamp-Survival.jpg,nolink,25x25,Swamp Survival);",""),IF(COUNTIF(AE1094,"*w*"),"&amp;ref(Nation/Wasteland-Survival.jpg,nolink,25x25,Wasteland Survival);",""),IF(AF1094="s","&amp;ref(Nation/Snow-Move.jpg,nolink,25x25,Snow Move);",""),IF(AG1094="s","&amp;ref(Nation/Swimming.jpg,nolink,25x25,Swimming);",""),IF(AH1094&lt;&gt;"","&amp;ref(Nation/Sailing.jpg,nolink,25x25,Sailing (size points "&amp;MID(AH1094,2,3)&amp;", max size "&amp;LEFT(AH1094,1)&amp;"));",""),IF(AI1094&lt;&gt;"","&amp;ref(Nation/Gift-of-Water-Breathing.jpg,nolink,25x25,Gift of Water Breathing ("&amp;AI1094&amp;" size points));",""),"|",CHAR(10),IF(D1094="指揮官","|~|&gt;|&gt;|&gt;|&gt;|&gt;|BGCOLOR(#F5F5F5):","|~|&gt;|&gt;|&gt;|&gt;|&gt;|BGCOLOR(#F5F5F5):"),N1094,"|",CHAR(10))</f>
        <v xml:space="preserve">|BGCOLOR(#F5F5F5):Bakemono-Sho|歩兵|&amp;ref(Nation/C_Gold.jpg,nolink,25x25,Gold);8&amp;ref(Nation/C_Resource.jpg,nolink,25x25,Resource);9&amp;ref(Nation/C_Recruitment.jpg,nolink,25x25,Recruitment Point);9|&amp;ref(Nation/R_Fort.jpg,nolink,25x25,Land Fortress);||&amp;ref(Nation/LivingLead.jpg,nolink,25x25,Living);|10&amp;ref(Nation/Forest-Survival.jpg,nolink,25x25,Forest Survival);&amp;ref(Nation/Mountain-Survival.jpg,nolink,25x25,Mountain Survival);|
|~|&gt;|&gt;|&gt;|&gt;|&gt;|BGCOLOR(#F5F5F5):槍を持つ歩兵。防具の分は丈夫で命令も聞く|
</v>
      </c>
    </row>
    <row r="1095" spans="1:36" x14ac:dyDescent="0.15">
      <c r="A1095" t="str">
        <f t="shared" si="36"/>
        <v>-</v>
      </c>
      <c r="B1095" t="s">
        <v>2969</v>
      </c>
      <c r="C1095" t="s">
        <v>11420</v>
      </c>
      <c r="D1095" t="s">
        <v>3169</v>
      </c>
      <c r="E1095" t="s">
        <v>11406</v>
      </c>
      <c r="F1095">
        <v>8</v>
      </c>
      <c r="G1095">
        <v>10</v>
      </c>
      <c r="H1095">
        <v>9</v>
      </c>
      <c r="I1095" t="s">
        <v>11363</v>
      </c>
      <c r="L1095" t="s">
        <v>11404</v>
      </c>
      <c r="N1095" t="s">
        <v>11405</v>
      </c>
      <c r="P1095" s="20">
        <v>1</v>
      </c>
      <c r="Z1095" s="34" t="s">
        <v>11399</v>
      </c>
      <c r="AE1095" s="20" t="s">
        <v>11367</v>
      </c>
      <c r="AJ1095" s="26" t="str">
        <f t="shared" si="37"/>
        <v xml:space="preserve">|BGCOLOR(#F5F5F5):Bakemono Archer|射手|&amp;ref(Nation/C_Gold.jpg,nolink,25x25,Gold);8&amp;ref(Nation/C_Resource.jpg,nolink,25x25,Resource);10&amp;ref(Nation/C_Recruitment.jpg,nolink,25x25,Recruitment Point);9|&amp;ref(Nation/R_Fort.jpg,nolink,25x25,Land Fortress);||&amp;ref(Nation/LivingLead.jpg,nolink,25x25,Living);|10&amp;ref(Nation/Forest-Survival.jpg,nolink,25x25,Forest Survival);&amp;ref(Nation/Mountain-Survival.jpg,nolink,25x25,Mountain Survival);|
|~|&gt;|&gt;|&gt;|&gt;|&gt;|BGCOLOR(#F5F5F5):弓を持つ武装化物。金銭的には安いが資源消費は多め|
</v>
      </c>
    </row>
    <row r="1096" spans="1:36" x14ac:dyDescent="0.15">
      <c r="A1096" t="str">
        <f t="shared" si="36"/>
        <v>-</v>
      </c>
      <c r="B1096" t="s">
        <v>2969</v>
      </c>
      <c r="C1096" t="s">
        <v>11420</v>
      </c>
      <c r="D1096" t="s">
        <v>3169</v>
      </c>
      <c r="E1096" t="s">
        <v>11407</v>
      </c>
      <c r="F1096">
        <v>9</v>
      </c>
      <c r="G1096">
        <v>12</v>
      </c>
      <c r="H1096">
        <v>12</v>
      </c>
      <c r="I1096" t="s">
        <v>11363</v>
      </c>
      <c r="L1096" t="s">
        <v>11402</v>
      </c>
      <c r="N1096" t="s">
        <v>11408</v>
      </c>
      <c r="P1096" s="20">
        <v>1</v>
      </c>
      <c r="Z1096" s="34" t="s">
        <v>11399</v>
      </c>
      <c r="AE1096" s="20" t="s">
        <v>11367</v>
      </c>
      <c r="AJ1096" s="26" t="str">
        <f t="shared" si="37"/>
        <v xml:space="preserve">|BGCOLOR(#F5F5F5):Bakemono Warrior|歩兵|&amp;ref(Nation/C_Gold.jpg,nolink,25x25,Gold);9&amp;ref(Nation/C_Resource.jpg,nolink,25x25,Resource);12&amp;ref(Nation/C_Recruitment.jpg,nolink,25x25,Recruitment Point);12|&amp;ref(Nation/R_Fort.jpg,nolink,25x25,Land Fortress);||&amp;ref(Nation/LivingLead.jpg,nolink,25x25,Living);|10&amp;ref(Nation/Forest-Survival.jpg,nolink,25x25,Forest Survival);&amp;ref(Nation/Mountain-Survival.jpg,nolink,25x25,Mountain Survival);|
|~|&gt;|&gt;|&gt;|&gt;|&gt;|BGCOLOR(#F5F5F5):脇差を持つ歩兵。武器性能の良さにより攻撃を当てやすい|
</v>
      </c>
    </row>
    <row r="1097" spans="1:36" x14ac:dyDescent="0.15">
      <c r="A1097" t="str">
        <f t="shared" si="36"/>
        <v>-</v>
      </c>
      <c r="B1097" t="s">
        <v>2969</v>
      </c>
      <c r="C1097" t="s">
        <v>11420</v>
      </c>
      <c r="D1097" t="s">
        <v>3169</v>
      </c>
      <c r="E1097" t="s">
        <v>11409</v>
      </c>
      <c r="F1097">
        <v>20</v>
      </c>
      <c r="G1097">
        <v>1</v>
      </c>
      <c r="H1097">
        <v>8</v>
      </c>
      <c r="I1097" t="s">
        <v>11410</v>
      </c>
      <c r="L1097" t="s">
        <v>11402</v>
      </c>
      <c r="N1097" t="s">
        <v>11411</v>
      </c>
      <c r="P1097" s="20">
        <v>1</v>
      </c>
      <c r="Z1097" s="34" t="s">
        <v>11412</v>
      </c>
      <c r="AD1097" s="21" t="s">
        <v>11376</v>
      </c>
      <c r="AJ1097" s="26" t="str">
        <f t="shared" si="37"/>
        <v xml:space="preserve">|BGCOLOR(#F5F5F5):Kappa|歩兵|&amp;ref(Nation/C_Gold.jpg,nolink,25x25,Gold);20&amp;ref(Nation/C_Resource.jpg,nolink,25x25,Resource);1&amp;ref(Nation/C_Recruitment.jpg,nolink,25x25,Recruitment Point);8|&amp;ref(Nation/R_Fort.jpg,nolink,25x25,Land Fortress);&amp;ref(Nation/R_UW-Fort.jpg,nolink,25x25,Underwater Fortress);||&amp;ref(Nation/LivingLead.jpg,nolink,25x25,Living);|14&amp;ref(Nation/Aquatic.jpg,nolink,25x25,Aquatic);|
|~|&gt;|&gt;|&gt;|&gt;|&gt;|BGCOLOR(#F5F5F5):爪と骨法で戦う水陸両棲の兵。陸上では急激に疲労していく|
</v>
      </c>
    </row>
    <row r="1098" spans="1:36" x14ac:dyDescent="0.15">
      <c r="A1098" t="str">
        <f t="shared" si="36"/>
        <v>-</v>
      </c>
      <c r="B1098" t="s">
        <v>2969</v>
      </c>
      <c r="C1098" t="s">
        <v>11420</v>
      </c>
      <c r="D1098" t="s">
        <v>3169</v>
      </c>
      <c r="E1098" t="s">
        <v>11413</v>
      </c>
      <c r="F1098">
        <v>25</v>
      </c>
      <c r="G1098">
        <v>2</v>
      </c>
      <c r="H1098">
        <v>4</v>
      </c>
      <c r="I1098" t="s">
        <v>11363</v>
      </c>
      <c r="L1098" t="s">
        <v>11402</v>
      </c>
      <c r="N1098" t="s">
        <v>11414</v>
      </c>
      <c r="P1098" s="20">
        <v>1</v>
      </c>
      <c r="X1098">
        <v>1</v>
      </c>
      <c r="Z1098" s="34" t="s">
        <v>11412</v>
      </c>
      <c r="AE1098" s="20" t="s">
        <v>11372</v>
      </c>
      <c r="AJ1098" s="26" t="str">
        <f t="shared" si="37"/>
        <v xml:space="preserve">|BGCOLOR(#F5F5F5):O-bakemono|歩兵|&amp;ref(Nation/C_Gold.jpg,nolink,25x25,Gold);25&amp;ref(Nation/C_Resource.jpg,nolink,25x25,Resource);2&amp;ref(Nation/C_Recruitment.jpg,nolink,25x25,Recruitment Point);4|&amp;ref(Nation/R_Fort.jpg,nolink,25x25,Land Fortress);||&amp;ref(Nation/LivingLead.jpg,nolink,25x25,Living);&amp;ref(Nation/Undisciplined.jpg,nolink,25x25,Undisciplined);|14&amp;ref(Nation/Mountain-Survival.jpg,nolink,25x25,Mountain Survival);|
|~|&gt;|&gt;|&gt;|&gt;|&gt;|BGCOLOR(#F5F5F5):大棍棒を持つ軽歩兵。攻撃力は凄まじいが防御は甘い|
</v>
      </c>
    </row>
    <row r="1099" spans="1:36" x14ac:dyDescent="0.15">
      <c r="A1099" t="str">
        <f t="shared" si="36"/>
        <v>-</v>
      </c>
      <c r="B1099" t="s">
        <v>2969</v>
      </c>
      <c r="C1099" t="s">
        <v>11420</v>
      </c>
      <c r="D1099" t="s">
        <v>3169</v>
      </c>
      <c r="E1099" t="s">
        <v>11415</v>
      </c>
      <c r="F1099">
        <v>25</v>
      </c>
      <c r="G1099">
        <v>31</v>
      </c>
      <c r="H1099">
        <v>19</v>
      </c>
      <c r="I1099" t="s">
        <v>11363</v>
      </c>
      <c r="L1099" t="s">
        <v>11402</v>
      </c>
      <c r="N1099" t="s">
        <v>11416</v>
      </c>
      <c r="P1099" s="20">
        <v>1</v>
      </c>
      <c r="Z1099" s="34" t="s">
        <v>11417</v>
      </c>
      <c r="AE1099" s="20" t="s">
        <v>11372</v>
      </c>
      <c r="AJ1099" s="26" t="str">
        <f t="shared" si="37"/>
        <v xml:space="preserve">|BGCOLOR(#F5F5F5):Dai Bakemono|歩兵|&amp;ref(Nation/C_Gold.jpg,nolink,25x25,Gold);25&amp;ref(Nation/C_Resource.jpg,nolink,25x25,Resource);31&amp;ref(Nation/C_Recruitment.jpg,nolink,25x25,Recruitment Point);19|&amp;ref(Nation/R_Fort.jpg,nolink,25x25,Land Fortress);||&amp;ref(Nation/LivingLead.jpg,nolink,25x25,Living);|8&amp;ref(Nation/Mountain-Survival.jpg,nolink,25x25,Mountain Survival);|
|~|&gt;|&gt;|&gt;|&gt;|&gt;|BGCOLOR(#F5F5F5):野太刀を持つ重歩兵。数で押されやすいが攻撃力は素晴らしい|
</v>
      </c>
    </row>
    <row r="1100" spans="1:36" x14ac:dyDescent="0.15">
      <c r="A1100" t="str">
        <f t="shared" si="36"/>
        <v>MA Shinuyama 兵士 E</v>
      </c>
      <c r="B1100" t="s">
        <v>2969</v>
      </c>
      <c r="C1100" t="s">
        <v>11420</v>
      </c>
      <c r="D1100" t="s">
        <v>3169</v>
      </c>
      <c r="E1100" t="s">
        <v>11415</v>
      </c>
      <c r="F1100">
        <v>25</v>
      </c>
      <c r="G1100">
        <v>35</v>
      </c>
      <c r="H1100">
        <v>19</v>
      </c>
      <c r="I1100" t="s">
        <v>11363</v>
      </c>
      <c r="L1100" t="s">
        <v>11404</v>
      </c>
      <c r="N1100" t="s">
        <v>11418</v>
      </c>
      <c r="P1100" s="20">
        <v>1</v>
      </c>
      <c r="Z1100" s="34" t="s">
        <v>11417</v>
      </c>
      <c r="AE1100" s="20" t="s">
        <v>11372</v>
      </c>
      <c r="AJ1100" s="26" t="str">
        <f t="shared" si="37"/>
        <v xml:space="preserve">|BGCOLOR(#F5F5F5):Dai Bakemono|射手|&amp;ref(Nation/C_Gold.jpg,nolink,25x25,Gold);25&amp;ref(Nation/C_Resource.jpg,nolink,25x25,Resource);35&amp;ref(Nation/C_Recruitment.jpg,nolink,25x25,Recruitment Point);19|&amp;ref(Nation/R_Fort.jpg,nolink,25x25,Land Fortress);||&amp;ref(Nation/LivingLead.jpg,nolink,25x25,Living);|8&amp;ref(Nation/Mountain-Survival.jpg,nolink,25x25,Mountain Survival);|
|~|&gt;|&gt;|&gt;|&gt;|&gt;|BGCOLOR(#F5F5F5):長弓を持つ大化物。重装備で白兵戦にも対応できる|
</v>
      </c>
    </row>
    <row r="1101" spans="1:36" x14ac:dyDescent="0.15">
      <c r="A1101" t="str">
        <f t="shared" si="36"/>
        <v>MA Ashdod 指揮官 S</v>
      </c>
      <c r="B1101" t="s">
        <v>2969</v>
      </c>
      <c r="C1101" t="s">
        <v>11545</v>
      </c>
      <c r="D1101" t="s">
        <v>11514</v>
      </c>
      <c r="E1101" t="s">
        <v>11507</v>
      </c>
      <c r="F1101">
        <v>35</v>
      </c>
      <c r="G1101">
        <v>19</v>
      </c>
      <c r="H1101">
        <v>1</v>
      </c>
      <c r="I1101" t="s">
        <v>11508</v>
      </c>
      <c r="L1101" t="s">
        <v>11509</v>
      </c>
      <c r="N1101" t="s">
        <v>11510</v>
      </c>
      <c r="O1101" s="24">
        <v>0</v>
      </c>
      <c r="P1101" s="20">
        <v>0</v>
      </c>
      <c r="Q1101" s="21">
        <v>0</v>
      </c>
      <c r="R1101" s="30">
        <v>0</v>
      </c>
      <c r="Z1101" s="34" t="s">
        <v>11511</v>
      </c>
      <c r="AE1101" s="20" t="s">
        <v>11512</v>
      </c>
      <c r="AJ1101" s="26" t="str">
        <f t="shared" si="37"/>
        <v xml:space="preserve">|BGCOLOR(#F5F5F5):Edomite Scout|斥候|&amp;ref(Nation/C_Gold.jpg,nolink,25x25,Gold);35&amp;ref(Nation/C_Resource.jpg,nolink,25x25,Resource);19&amp;ref(Nation/C_Command.jpg,nolink,25x25,Commander Point);1|&amp;ref(Nation/R_Fort.jpg,nolink,25x25,Land Fortress);|||16&amp;ref(Nation/Forest-Survival.jpg,nolink,25x25,Forest Survival);&amp;ref(Nation/Mountain-Survival.jpg,nolink,25x25,Mountain Survival);&amp;ref(Nation/Wasteland-Survival.jpg,nolink,25x25,Wasteland Survival);|
|~|&gt;|&gt;|&gt;|&gt;|&gt;|BGCOLOR(#F5F5F5):巨人の斥候。無駄に高価だが荒地を抜けるのも得意|
</v>
      </c>
    </row>
    <row r="1102" spans="1:36" x14ac:dyDescent="0.15">
      <c r="A1102" t="str">
        <f t="shared" si="36"/>
        <v>-</v>
      </c>
      <c r="B1102" t="s">
        <v>2969</v>
      </c>
      <c r="C1102" t="s">
        <v>11545</v>
      </c>
      <c r="D1102" t="s">
        <v>11514</v>
      </c>
      <c r="E1102" t="s">
        <v>11513</v>
      </c>
      <c r="F1102">
        <v>100</v>
      </c>
      <c r="G1102">
        <v>35</v>
      </c>
      <c r="H1102">
        <v>1</v>
      </c>
      <c r="I1102" t="s">
        <v>11508</v>
      </c>
      <c r="L1102" t="s">
        <v>11514</v>
      </c>
      <c r="N1102" t="s">
        <v>11515</v>
      </c>
      <c r="O1102" s="24">
        <v>3</v>
      </c>
      <c r="P1102" s="20">
        <v>80</v>
      </c>
      <c r="Q1102" s="21">
        <v>0</v>
      </c>
      <c r="R1102" s="30">
        <v>0</v>
      </c>
      <c r="Z1102" s="34" t="s">
        <v>11516</v>
      </c>
      <c r="AE1102" s="20" t="s">
        <v>11517</v>
      </c>
      <c r="AJ1102" s="26" t="str">
        <f t="shared" si="37"/>
        <v xml:space="preserve">|BGCOLOR(#F5F5F5):Rephaite Commander|指揮官|&amp;ref(Nation/C_Gold.jpg,nolink,25x25,Gold);100&amp;ref(Nation/C_Resource.jpg,nolink,25x25,Resource);35&amp;ref(Nation/C_Command.jpg,nolink,25x25,Commander Point);1|&amp;ref(Nation/R_Fort.jpg,nolink,25x25,Land Fortress);||&amp;ref(Nation/Squad.jpg,nolink,25x25,Squad);3&amp;ref(Nation/LivingLead.jpg,nolink,25x25,Leadership);80|14&amp;ref(Nation/Wasteland-Survival.jpg,nolink,25x25,Wasteland Survival);|
|~|&gt;|&gt;|&gt;|&gt;|&gt;|BGCOLOR(#F5F5F5):標準的な指揮官。少々なら白兵戦も可能な強靭さ|
</v>
      </c>
    </row>
    <row r="1103" spans="1:36" x14ac:dyDescent="0.15">
      <c r="A1103" t="str">
        <f t="shared" si="36"/>
        <v>-</v>
      </c>
      <c r="B1103" t="s">
        <v>2969</v>
      </c>
      <c r="C1103" t="s">
        <v>11545</v>
      </c>
      <c r="D1103" t="s">
        <v>11514</v>
      </c>
      <c r="E1103" t="s">
        <v>11518</v>
      </c>
      <c r="F1103">
        <v>85</v>
      </c>
      <c r="G1103">
        <v>3</v>
      </c>
      <c r="H1103">
        <v>1</v>
      </c>
      <c r="I1103" t="s">
        <v>11508</v>
      </c>
      <c r="K1103" t="s">
        <v>11519</v>
      </c>
      <c r="L1103" t="s">
        <v>11521</v>
      </c>
      <c r="M1103" t="s">
        <v>11520</v>
      </c>
      <c r="N1103" t="s">
        <v>11522</v>
      </c>
      <c r="O1103" s="24">
        <v>1</v>
      </c>
      <c r="P1103" s="20">
        <v>10</v>
      </c>
      <c r="Q1103" s="21">
        <v>0</v>
      </c>
      <c r="R1103" s="30" t="s">
        <v>11524</v>
      </c>
      <c r="Z1103" s="34" t="s">
        <v>11525</v>
      </c>
      <c r="AE1103" s="20" t="s">
        <v>11517</v>
      </c>
      <c r="AJ1103" s="26" t="str">
        <f t="shared" si="37"/>
        <v xml:space="preserve">|BGCOLOR(#F5F5F5):Kohen|聖職者&amp;ref(Nation/Sacred.jpg,nolink,25x25,Sacred);|&amp;ref(Nation/C_Gold.jpg,nolink,25x25,Gold);85&amp;ref(Nation/C_Resource.jpg,nolink,25x25,Resource);3&amp;ref(Nation/C_Command.jpg,nolink,25x25,Commander Point);1|&amp;ref(Nation/R_Fort.jpg,nolink,25x25,Land Fortress);|&amp;ref(Spell/P_Holy.jpg,nolink,25x25,Temple Needed);|&amp;ref(Nation/Squad.jpg,nolink,25x25,Squad);1&amp;ref(Nation/LivingLead.jpg,nolink,25x25,Leadership);10&amp;ref(Nation/UndeadLead.jpg,nolink,25x25,Undead Leadership);10+|18&amp;ref(Nation/Wasteland-Survival.jpg,nolink,25x25,Wasteland Survival);|
|~|&gt;|&gt;|&gt;|&gt;|&gt;|BGCOLOR(#F5F5F5):レベル1の聖職者。たまに死魔法を持つことがある|
</v>
      </c>
    </row>
    <row r="1104" spans="1:36" x14ac:dyDescent="0.15">
      <c r="A1104" t="str">
        <f t="shared" si="36"/>
        <v>-</v>
      </c>
      <c r="B1104" t="s">
        <v>2969</v>
      </c>
      <c r="C1104" t="s">
        <v>11545</v>
      </c>
      <c r="D1104" t="s">
        <v>11514</v>
      </c>
      <c r="E1104" t="s">
        <v>11526</v>
      </c>
      <c r="F1104">
        <v>155</v>
      </c>
      <c r="G1104">
        <v>3</v>
      </c>
      <c r="H1104">
        <v>2</v>
      </c>
      <c r="I1104" t="s">
        <v>11508</v>
      </c>
      <c r="J1104" t="s">
        <v>11519</v>
      </c>
      <c r="L1104" t="s">
        <v>11527</v>
      </c>
      <c r="N1104" t="s">
        <v>11529</v>
      </c>
      <c r="O1104" s="24">
        <v>1</v>
      </c>
      <c r="P1104" s="20" t="s">
        <v>11524</v>
      </c>
      <c r="Q1104" s="21" t="s">
        <v>11524</v>
      </c>
      <c r="R1104" s="30">
        <v>0</v>
      </c>
      <c r="Z1104" s="34" t="s">
        <v>11525</v>
      </c>
      <c r="AE1104" s="20" t="s">
        <v>11517</v>
      </c>
      <c r="AJ1104" s="26" t="str">
        <f t="shared" si="37"/>
        <v xml:space="preserve">|BGCOLOR(#F5F5F5):Rephaite Sage|魔術師|&amp;ref(Nation/C_Gold.jpg,nolink,25x25,Gold);155&amp;ref(Nation/C_Resource.jpg,nolink,25x25,Resource);3&amp;ref(Nation/C_Command.jpg,nolink,25x25,Commander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Leadership);10+|18&amp;ref(Nation/Wasteland-Survival.jpg,nolink,25x25,Wasteland Survival);|
|~|&gt;|&gt;|&gt;|&gt;|&gt;|BGCOLOR(#F5F5F5):火地星から1系統を持つ。研究が得意|
</v>
      </c>
    </row>
    <row r="1105" spans="1:36" x14ac:dyDescent="0.15">
      <c r="A1105" t="str">
        <f t="shared" si="36"/>
        <v>-</v>
      </c>
      <c r="B1105" t="s">
        <v>2969</v>
      </c>
      <c r="C1105" t="s">
        <v>11545</v>
      </c>
      <c r="D1105" t="s">
        <v>11514</v>
      </c>
      <c r="E1105" t="s">
        <v>11528</v>
      </c>
      <c r="F1105">
        <v>125</v>
      </c>
      <c r="G1105">
        <v>3</v>
      </c>
      <c r="H1105">
        <v>2</v>
      </c>
      <c r="I1105" t="s">
        <v>11508</v>
      </c>
      <c r="J1105" t="s">
        <v>11519</v>
      </c>
      <c r="L1105" t="s">
        <v>11527</v>
      </c>
      <c r="N1105" t="s">
        <v>11530</v>
      </c>
      <c r="O1105" s="24">
        <v>1</v>
      </c>
      <c r="P1105" s="21" t="s">
        <v>11524</v>
      </c>
      <c r="Q1105" s="20" t="s">
        <v>11523</v>
      </c>
      <c r="R1105" s="30" t="s">
        <v>11531</v>
      </c>
      <c r="Z1105" s="34" t="s">
        <v>11525</v>
      </c>
      <c r="AE1105" s="20" t="s">
        <v>11517</v>
      </c>
      <c r="AJ1105" s="26" t="str">
        <f t="shared" si="37"/>
        <v xml:space="preserve">|BGCOLOR(#F5F5F5):Emite|魔術師|&amp;ref(Nation/C_Gold.jpg,nolink,25x25,Gold);125&amp;ref(Nation/C_Resource.jpg,nolink,25x25,Resource);3&amp;ref(Nation/C_Command.jpg,nolink,25x25,Commander Point);2|&amp;ref(Nation/R_Fort.jpg,nolink,25x25,Land Fortress);|&amp;ref(Spell/P_Research.jpg,nolink,25x25,Lab Needed);|&amp;ref(Nation/Squad.jpg,nolink,25x25,Squad);1&amp;ref(Nation/LivingLead.jpg,nolink,25x25,Leadership);10+&amp;ref(Nation/MagicLead.jpg,nolink,25x25,Magic Leadership);0+&amp;ref(Nation/UndeadLead.jpg,nolink,25x25,Undead Leadership);30+|18&amp;ref(Nation/Wasteland-Survival.jpg,nolink,25x25,Wasteland Survival);|
|~|&gt;|&gt;|&gt;|&gt;|&gt;|BGCOLOR(#F5F5F5):死などの魔法技能を持つ。占師でもある|
</v>
      </c>
    </row>
    <row r="1106" spans="1:36" x14ac:dyDescent="0.15">
      <c r="A1106" t="str">
        <f t="shared" si="36"/>
        <v>-</v>
      </c>
      <c r="B1106" t="s">
        <v>2969</v>
      </c>
      <c r="C1106" t="s">
        <v>11545</v>
      </c>
      <c r="D1106" t="s">
        <v>11514</v>
      </c>
      <c r="E1106" t="s">
        <v>11532</v>
      </c>
      <c r="F1106">
        <v>315</v>
      </c>
      <c r="G1106">
        <v>3</v>
      </c>
      <c r="H1106">
        <v>4</v>
      </c>
      <c r="I1106" t="s">
        <v>11533</v>
      </c>
      <c r="J1106" t="s">
        <v>11519</v>
      </c>
      <c r="K1106" t="s">
        <v>11519</v>
      </c>
      <c r="L1106" t="s">
        <v>11521</v>
      </c>
      <c r="M1106" t="s">
        <v>11520</v>
      </c>
      <c r="N1106" t="s">
        <v>11534</v>
      </c>
      <c r="O1106" s="24">
        <v>1</v>
      </c>
      <c r="P1106" s="20" t="s">
        <v>11524</v>
      </c>
      <c r="Q1106" s="20" t="s">
        <v>11535</v>
      </c>
      <c r="R1106" s="30" t="s">
        <v>11536</v>
      </c>
      <c r="Z1106" s="34" t="s">
        <v>11525</v>
      </c>
      <c r="AE1106" s="20" t="s">
        <v>11517</v>
      </c>
      <c r="AJ1106" s="26" t="str">
        <f t="shared" si="37"/>
        <v xml:space="preserve">|BGCOLOR(#F5F5F5):Zamzummite|聖職者&amp;ref(Nation/Sacred.jpg,nolink,25x25,Sacred);|&amp;ref(Nation/C_Gold.jpg,nolink,25x25,Gold);315&amp;ref(Nation/C_Resource.jpg,nolink,25x25,Resource);3&amp;ref(Nation/C_Command.jpg,nolink,25x25,Commander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Leadership);5+&amp;ref(Nation/UndeadLead.jpg,nolink,25x25,Undead Leadership);70+|18&amp;ref(Nation/Wasteland-Survival.jpg,nolink,25x25,Wasteland Survival);|
|~|&gt;|&gt;|&gt;|&gt;|&gt;|BGCOLOR(#F5F5F5):レベル1の聖職者。死地などの魔法技能も持つ|
</v>
      </c>
    </row>
    <row r="1107" spans="1:36" x14ac:dyDescent="0.15">
      <c r="A1107" t="str">
        <f t="shared" si="36"/>
        <v>-</v>
      </c>
      <c r="B1107" t="s">
        <v>2969</v>
      </c>
      <c r="C1107" t="s">
        <v>11545</v>
      </c>
      <c r="D1107" t="s">
        <v>11514</v>
      </c>
      <c r="E1107" t="s">
        <v>11537</v>
      </c>
      <c r="F1107">
        <v>290</v>
      </c>
      <c r="G1107">
        <v>86</v>
      </c>
      <c r="H1107">
        <v>4</v>
      </c>
      <c r="I1107" t="s">
        <v>11533</v>
      </c>
      <c r="J1107" t="s">
        <v>11519</v>
      </c>
      <c r="K1107" t="s">
        <v>11519</v>
      </c>
      <c r="L1107" t="s">
        <v>11521</v>
      </c>
      <c r="M1107" t="s">
        <v>11520</v>
      </c>
      <c r="N1107" t="s">
        <v>11538</v>
      </c>
      <c r="O1107" s="24">
        <v>4</v>
      </c>
      <c r="P1107" s="21" t="s">
        <v>11539</v>
      </c>
      <c r="Q1107" s="20" t="s">
        <v>11524</v>
      </c>
      <c r="R1107" s="30">
        <v>0</v>
      </c>
      <c r="Z1107" s="34" t="s">
        <v>11540</v>
      </c>
      <c r="AE1107" s="20" t="s">
        <v>11517</v>
      </c>
      <c r="AJ1107" s="26" t="str">
        <f t="shared" si="37"/>
        <v xml:space="preserve">|BGCOLOR(#F5F5F5):Adon|聖職者&amp;ref(Nation/Sacred.jpg,nolink,25x25,Sacred);|&amp;ref(Nation/C_Gold.jpg,nolink,25x25,Gold);290&amp;ref(Nation/C_Resource.jpg,nolink,25x25,Resource);86&amp;ref(Nation/C_Command.jpg,nolink,25x25,Commander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Leadership);10+|20&amp;ref(Nation/Wasteland-Survival.jpg,nolink,25x25,Wasteland Survival);|
|~|&gt;|&gt;|&gt;|&gt;|&gt;|BGCOLOR(#F5F5F5):レベル2の聖職者。指揮官と魔術師も兼ねるが驚異の資源消費|
</v>
      </c>
    </row>
    <row r="1108" spans="1:36" x14ac:dyDescent="0.15">
      <c r="A1108" t="str">
        <f t="shared" si="36"/>
        <v>MA Ashdod 指揮官 E</v>
      </c>
      <c r="B1108" t="s">
        <v>2969</v>
      </c>
      <c r="C1108" t="s">
        <v>11545</v>
      </c>
      <c r="D1108" t="s">
        <v>11514</v>
      </c>
      <c r="E1108" t="s">
        <v>11541</v>
      </c>
      <c r="F1108">
        <v>360</v>
      </c>
      <c r="G1108">
        <v>3</v>
      </c>
      <c r="H1108">
        <v>4</v>
      </c>
      <c r="I1108" t="s">
        <v>11533</v>
      </c>
      <c r="J1108" t="s">
        <v>11519</v>
      </c>
      <c r="K1108" t="s">
        <v>11519</v>
      </c>
      <c r="L1108" t="s">
        <v>11527</v>
      </c>
      <c r="M1108" t="s">
        <v>11520</v>
      </c>
      <c r="N1108" t="s">
        <v>11542</v>
      </c>
      <c r="O1108" s="24">
        <v>3</v>
      </c>
      <c r="P1108" s="21" t="s">
        <v>11544</v>
      </c>
      <c r="Q1108" s="20" t="s">
        <v>11543</v>
      </c>
      <c r="R1108" s="30" t="s">
        <v>11523</v>
      </c>
      <c r="Z1108" s="34" t="s">
        <v>11511</v>
      </c>
      <c r="AE1108" s="20" t="s">
        <v>11517</v>
      </c>
      <c r="AJ1108" s="26" t="str">
        <f t="shared" si="37"/>
        <v xml:space="preserve">|BGCOLOR(#F5F5F5):Talmai Elder|魔術師&amp;ref(Nation/Sacred.jpg,nolink,25x25,Sacred);|&amp;ref(Nation/C_Gold.jpg,nolink,25x25,Gold);360&amp;ref(Nation/C_Resource.jpg,nolink,25x25,Resource);3&amp;ref(Nation/C_Command.jpg,nolink,25x25,Commander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Leadership);15+&amp;ref(Nation/UndeadLead.jpg,nolink,25x25,Undead Leadership);0+|16&amp;ref(Nation/Wasteland-Survival.jpg,nolink,25x25,Wasteland Survival);|
|~|&gt;|&gt;|&gt;|&gt;|&gt;|BGCOLOR(#F5F5F5):火地星などの魔法を持つ。研究や鍛造も得意|
</v>
      </c>
    </row>
    <row r="1109" spans="1:36" x14ac:dyDescent="0.15">
      <c r="A1109" t="str">
        <f t="shared" si="36"/>
        <v>MA Ashdod 兵士 S</v>
      </c>
      <c r="B1109" t="s">
        <v>2969</v>
      </c>
      <c r="C1109" t="s">
        <v>3007</v>
      </c>
      <c r="D1109" t="s">
        <v>11578</v>
      </c>
      <c r="E1109" t="s">
        <v>11546</v>
      </c>
      <c r="F1109">
        <v>7</v>
      </c>
      <c r="G1109">
        <v>2</v>
      </c>
      <c r="H1109">
        <v>3</v>
      </c>
      <c r="I1109" t="s">
        <v>11508</v>
      </c>
      <c r="L1109" t="s">
        <v>11547</v>
      </c>
      <c r="N1109" t="s">
        <v>11548</v>
      </c>
      <c r="P1109" s="21">
        <v>1</v>
      </c>
      <c r="V1109">
        <v>1</v>
      </c>
      <c r="Z1109" s="34" t="s">
        <v>11549</v>
      </c>
      <c r="AJ1109" s="26" t="str">
        <f t="shared" si="37"/>
        <v xml:space="preserve">|BGCOLOR(#F5F5F5):Human Slinger|射手|&amp;ref(Nation/C_Gold.jpg,nolink,25x25,Gold);7&amp;ref(Nation/C_Resource.jpg,nolink,25x25,Resource);2&amp;ref(Nation/C_Recruitment.jpg,nolink,25x25,Recruitment Point);3|&amp;ref(Nation/R_Fort.jpg,nolink,25x25,Land Fortress);||&amp;ref(Nation/LivingLead.jpg,nolink,25x25,Living);&amp;ref(Nation/Slave.jpg,nolink,25x25,Slave);|10|
|~|&gt;|&gt;|&gt;|&gt;|&gt;|BGCOLOR(#F5F5F5):投石器を持つ奴隷。弱く信頼性もないが数は揃えやすい|
</v>
      </c>
    </row>
    <row r="1110" spans="1:36" x14ac:dyDescent="0.15">
      <c r="A1110" t="str">
        <f t="shared" si="36"/>
        <v>-</v>
      </c>
      <c r="B1110" t="s">
        <v>2969</v>
      </c>
      <c r="C1110" t="s">
        <v>3007</v>
      </c>
      <c r="D1110" t="s">
        <v>11578</v>
      </c>
      <c r="E1110" t="s">
        <v>11550</v>
      </c>
      <c r="F1110">
        <v>7</v>
      </c>
      <c r="G1110">
        <v>3</v>
      </c>
      <c r="H1110">
        <v>3</v>
      </c>
      <c r="I1110" t="s">
        <v>11508</v>
      </c>
      <c r="L1110" t="s">
        <v>11551</v>
      </c>
      <c r="N1110" t="s">
        <v>11552</v>
      </c>
      <c r="P1110" s="21">
        <v>1</v>
      </c>
      <c r="V1110">
        <v>1</v>
      </c>
      <c r="Z1110" s="34" t="s">
        <v>11549</v>
      </c>
      <c r="AJ1110" s="26" t="str">
        <f t="shared" si="37"/>
        <v xml:space="preserve">|BGCOLOR(#F5F5F5):Human Slave|歩兵|&amp;ref(Nation/C_Gold.jpg,nolink,25x25,Gold);7&amp;ref(Nation/C_Resource.jpg,nolink,25x25,Resource);3&amp;ref(Nation/C_Recruitment.jpg,nolink,25x25,Recruitment Point);3|&amp;ref(Nation/R_Fort.jpg,nolink,25x25,Land Fortress);||&amp;ref(Nation/LivingLead.jpg,nolink,25x25,Living);&amp;ref(Nation/Slave.jpg,nolink,25x25,Slave);|10|
|~|&gt;|&gt;|&gt;|&gt;|&gt;|BGCOLOR(#F5F5F5):槍を持つ軽歩兵。騎士の突撃などを受け止める消耗品|
</v>
      </c>
    </row>
    <row r="1111" spans="1:36" x14ac:dyDescent="0.15">
      <c r="A1111" t="str">
        <f t="shared" si="36"/>
        <v>-</v>
      </c>
      <c r="B1111" t="s">
        <v>2969</v>
      </c>
      <c r="C1111" t="s">
        <v>3007</v>
      </c>
      <c r="D1111" t="s">
        <v>11578</v>
      </c>
      <c r="E1111" t="s">
        <v>11553</v>
      </c>
      <c r="F1111">
        <v>20</v>
      </c>
      <c r="G1111">
        <v>17</v>
      </c>
      <c r="H1111">
        <v>15</v>
      </c>
      <c r="I1111" t="s">
        <v>11508</v>
      </c>
      <c r="L1111" t="s">
        <v>11551</v>
      </c>
      <c r="N1111" t="s">
        <v>11554</v>
      </c>
      <c r="P1111" s="21">
        <v>1</v>
      </c>
      <c r="Z1111" s="34" t="s">
        <v>11516</v>
      </c>
      <c r="AE1111" s="20" t="s">
        <v>11517</v>
      </c>
      <c r="AJ1111" s="26" t="str">
        <f t="shared" si="37"/>
        <v xml:space="preserve">|BGCOLOR(#F5F5F5):Edomite|歩兵|&amp;ref(Nation/C_Gold.jpg,nolink,25x25,Gold);20&amp;ref(Nation/C_Resource.jpg,nolink,25x25,Resource);17&amp;ref(Nation/C_Recruitment.jpg,nolink,25x25,Recruitment Point);15|&amp;ref(Nation/R_Fort.jpg,nolink,25x25,Land Fortress);||&amp;ref(Nation/LivingLead.jpg,nolink,25x25,Living);|14&amp;ref(Nation/Wasteland-Survival.jpg,nolink,25x25,Wasteland Survival);|
|~|&gt;|&gt;|&gt;|&gt;|&gt;|BGCOLOR(#F5F5F5):槍、投槍、盾を持つ歩兵。大きさのわりに戦闘技能などに難あり|
</v>
      </c>
    </row>
    <row r="1112" spans="1:36" x14ac:dyDescent="0.15">
      <c r="A1112" t="str">
        <f t="shared" si="36"/>
        <v>-</v>
      </c>
      <c r="B1112" t="s">
        <v>2969</v>
      </c>
      <c r="C1112" t="s">
        <v>3007</v>
      </c>
      <c r="D1112" t="s">
        <v>11578</v>
      </c>
      <c r="E1112" t="s">
        <v>11555</v>
      </c>
      <c r="F1112">
        <v>40</v>
      </c>
      <c r="G1112">
        <v>27</v>
      </c>
      <c r="H1112">
        <v>17</v>
      </c>
      <c r="I1112" t="s">
        <v>11508</v>
      </c>
      <c r="L1112" t="s">
        <v>11551</v>
      </c>
      <c r="N1112" t="s">
        <v>11556</v>
      </c>
      <c r="P1112" s="20">
        <v>1</v>
      </c>
      <c r="Z1112" s="34" t="s">
        <v>11516</v>
      </c>
      <c r="AE1112" s="20" t="s">
        <v>11517</v>
      </c>
      <c r="AJ1112" s="26" t="str">
        <f t="shared" si="37"/>
        <v xml:space="preserve">|BGCOLOR(#F5F5F5):Amorite|歩兵|&amp;ref(Nation/C_Gold.jpg,nolink,25x25,Gold);40&amp;ref(Nation/C_Resource.jpg,nolink,25x25,Resource);27&amp;ref(Nation/C_Recruitment.jpg,nolink,25x25,Recruitment Point);17|&amp;ref(Nation/R_Fort.jpg,nolink,25x25,Land Fortress);||&amp;ref(Nation/LivingLead.jpg,nolink,25x25,Living);|14&amp;ref(Nation/Wasteland-Survival.jpg,nolink,25x25,Wasteland Survival);|
|~|&gt;|&gt;|&gt;|&gt;|&gt;|BGCOLOR(#F5F5F5):毒槍と盾を持つ歩兵。しぶとい敵を効率的に削れる|
</v>
      </c>
    </row>
    <row r="1113" spans="1:36" x14ac:dyDescent="0.15">
      <c r="A1113" t="str">
        <f t="shared" si="36"/>
        <v>-</v>
      </c>
      <c r="B1113" t="s">
        <v>2969</v>
      </c>
      <c r="C1113" t="s">
        <v>3007</v>
      </c>
      <c r="D1113" t="s">
        <v>11578</v>
      </c>
      <c r="E1113" t="s">
        <v>11557</v>
      </c>
      <c r="F1113">
        <v>40</v>
      </c>
      <c r="G1113">
        <v>29</v>
      </c>
      <c r="H1113">
        <v>17</v>
      </c>
      <c r="I1113" t="s">
        <v>11558</v>
      </c>
      <c r="L1113" t="s">
        <v>11559</v>
      </c>
      <c r="N1113" t="s">
        <v>11560</v>
      </c>
      <c r="P1113" s="20">
        <v>1</v>
      </c>
      <c r="Z1113" s="34" t="s">
        <v>11561</v>
      </c>
      <c r="AE1113" s="20" t="s">
        <v>11562</v>
      </c>
      <c r="AJ1113" s="26" t="str">
        <f t="shared" si="37"/>
        <v xml:space="preserve">|BGCOLOR(#F5F5F5):Gileadite|歩兵|&amp;ref(Nation/C_Gold.jpg,nolink,25x25,Gold);40&amp;ref(Nation/C_Resource.jpg,nolink,25x25,Resource);29&amp;ref(Nation/C_Recruitment.jpg,nolink,25x25,Recruitment Point);17|&amp;ref(Nation/R_Fort.jpg,nolink,25x25,Land Fortress);||&amp;ref(Nation/LivingLead.jpg,nolink,25x25,Living);|12&amp;ref(Nation/Wasteland-Survival.jpg,nolink,25x25,Wasteland Survival);|
|~|&gt;|&gt;|&gt;|&gt;|&gt;|BGCOLOR(#F5F5F5):槍と盾を持つ歩兵。槍とはいえ高い筋力からの一撃は強力|
</v>
      </c>
    </row>
    <row r="1114" spans="1:36" x14ac:dyDescent="0.15">
      <c r="A1114" t="str">
        <f t="shared" si="36"/>
        <v>-</v>
      </c>
      <c r="B1114" t="s">
        <v>2969</v>
      </c>
      <c r="C1114" t="s">
        <v>3007</v>
      </c>
      <c r="D1114" t="s">
        <v>11578</v>
      </c>
      <c r="E1114" t="s">
        <v>11563</v>
      </c>
      <c r="F1114">
        <v>40</v>
      </c>
      <c r="G1114">
        <v>47</v>
      </c>
      <c r="H1114">
        <v>17</v>
      </c>
      <c r="I1114" t="s">
        <v>11558</v>
      </c>
      <c r="L1114" t="s">
        <v>11564</v>
      </c>
      <c r="N1114" t="s">
        <v>11565</v>
      </c>
      <c r="P1114" s="20">
        <v>1</v>
      </c>
      <c r="Z1114" s="34" t="s">
        <v>11566</v>
      </c>
      <c r="AE1114" s="20" t="s">
        <v>11562</v>
      </c>
      <c r="AJ1114" s="26" t="str">
        <f t="shared" si="37"/>
        <v xml:space="preserve">|BGCOLOR(#F5F5F5):Gileadite Archer|射手|&amp;ref(Nation/C_Gold.jpg,nolink,25x25,Gold);40&amp;ref(Nation/C_Resource.jpg,nolink,25x25,Resource);47&amp;ref(Nation/C_Recruitment.jpg,nolink,25x25,Recruitment Point);17|&amp;ref(Nation/R_Fort.jpg,nolink,25x25,Land Fortress);||&amp;ref(Nation/LivingLead.jpg,nolink,25x25,Living);|10&amp;ref(Nation/Wasteland-Survival.jpg,nolink,25x25,Wasteland Survival);|
|~|&gt;|&gt;|&gt;|&gt;|&gt;|BGCOLOR(#F5F5F5):異常に重装備な大弓兵。強力だが量産には苦労する|
</v>
      </c>
    </row>
    <row r="1115" spans="1:36" x14ac:dyDescent="0.15">
      <c r="A1115" t="str">
        <f t="shared" si="36"/>
        <v>-</v>
      </c>
      <c r="B1115" t="s">
        <v>2969</v>
      </c>
      <c r="C1115" t="s">
        <v>3007</v>
      </c>
      <c r="D1115" t="s">
        <v>11578</v>
      </c>
      <c r="E1115" t="s">
        <v>11567</v>
      </c>
      <c r="F1115">
        <v>50</v>
      </c>
      <c r="G1115">
        <v>33</v>
      </c>
      <c r="H1115">
        <v>21</v>
      </c>
      <c r="I1115" t="s">
        <v>11558</v>
      </c>
      <c r="L1115" t="s">
        <v>11559</v>
      </c>
      <c r="N1115" t="s">
        <v>11568</v>
      </c>
      <c r="P1115" s="20">
        <v>1</v>
      </c>
      <c r="Z1115" s="34" t="s">
        <v>11561</v>
      </c>
      <c r="AE1115" s="20" t="s">
        <v>11562</v>
      </c>
      <c r="AJ1115" s="26" t="str">
        <f t="shared" si="37"/>
        <v xml:space="preserve">|BGCOLOR(#F5F5F5):Bashanite|歩兵|&amp;ref(Nation/C_Gold.jpg,nolink,25x25,Gold);50&amp;ref(Nation/C_Resource.jpg,nolink,25x25,Resource);33&amp;ref(Nation/C_Recruitment.jpg,nolink,25x25,Recruitment Point);21|&amp;ref(Nation/R_Fort.jpg,nolink,25x25,Land Fortress);||&amp;ref(Nation/LivingLead.jpg,nolink,25x25,Living);|12&amp;ref(Nation/Wasteland-Survival.jpg,nolink,25x25,Wasteland Survival);|
|~|&gt;|&gt;|&gt;|&gt;|&gt;|BGCOLOR(#F5F5F5):長剣と盾を持つ歩兵。筋力がさらに高くなっている|
</v>
      </c>
    </row>
    <row r="1116" spans="1:36" x14ac:dyDescent="0.15">
      <c r="A1116" t="str">
        <f t="shared" si="36"/>
        <v>-</v>
      </c>
      <c r="B1116" t="s">
        <v>2969</v>
      </c>
      <c r="C1116" t="s">
        <v>3007</v>
      </c>
      <c r="D1116" t="s">
        <v>11578</v>
      </c>
      <c r="E1116" t="s">
        <v>11569</v>
      </c>
      <c r="F1116">
        <v>115</v>
      </c>
      <c r="G1116">
        <v>48</v>
      </c>
      <c r="H1116">
        <v>27</v>
      </c>
      <c r="I1116" t="s">
        <v>11570</v>
      </c>
      <c r="K1116" t="s">
        <v>11571</v>
      </c>
      <c r="L1116" t="s">
        <v>11559</v>
      </c>
      <c r="M1116" t="s">
        <v>11572</v>
      </c>
      <c r="N1116" t="s">
        <v>11573</v>
      </c>
      <c r="P1116" s="20">
        <v>1</v>
      </c>
      <c r="Z1116" s="34" t="s">
        <v>11574</v>
      </c>
      <c r="AE1116" s="20" t="s">
        <v>11562</v>
      </c>
      <c r="AJ1116" s="26" t="str">
        <f t="shared" si="37"/>
        <v xml:space="preserve">|BGCOLOR(#F5F5F5):Shehai Anakite|歩兵&amp;ref(Nation/Sacred.jpg,nolink,25x25,Sacred);|&amp;ref(Nation/C_Gold.jpg,nolink,25x25,Gold);115&amp;ref(Nation/C_Resource.jpg,nolink,25x25,Resource);48&amp;ref(Nation/C_Recruitment.jpg,nolink,25x25,Recruitment Point);27|&amp;ref(Nation/R_Capital.jpg,nolink,25x25,National Capital);|&amp;ref(Spell/P_Holy.jpg,nolink,25x25,Temple Needed);|&amp;ref(Nation/LivingLead.jpg,nolink,25x25,Living);|16&amp;ref(Nation/Wasteland-Survival.jpg,nolink,25x25,Wasteland Survival);|
|~|&gt;|&gt;|&gt;|&gt;|&gt;|BGCOLOR(#F5F5F5):魔法の剣と盾を持つ重装狂戦士。火炎耐性が高め|
</v>
      </c>
    </row>
    <row r="1117" spans="1:36" x14ac:dyDescent="0.15">
      <c r="A1117" t="str">
        <f t="shared" si="36"/>
        <v>MA Ashdod 兵士 E</v>
      </c>
      <c r="B1117" t="s">
        <v>2969</v>
      </c>
      <c r="C1117" t="s">
        <v>3007</v>
      </c>
      <c r="D1117" t="s">
        <v>11578</v>
      </c>
      <c r="E1117" t="s">
        <v>11575</v>
      </c>
      <c r="F1117">
        <v>115</v>
      </c>
      <c r="G1117">
        <v>91</v>
      </c>
      <c r="H1117">
        <v>27</v>
      </c>
      <c r="I1117" t="s">
        <v>11570</v>
      </c>
      <c r="K1117" t="s">
        <v>11571</v>
      </c>
      <c r="L1117" t="s">
        <v>11559</v>
      </c>
      <c r="M1117" t="s">
        <v>11572</v>
      </c>
      <c r="N1117" t="s">
        <v>11577</v>
      </c>
      <c r="P1117" s="20">
        <v>1</v>
      </c>
      <c r="Z1117" s="34" t="s">
        <v>11576</v>
      </c>
      <c r="AE1117" s="20" t="s">
        <v>11562</v>
      </c>
      <c r="AJ1117" s="26" t="str">
        <f t="shared" si="37"/>
        <v xml:space="preserve">|BGCOLOR(#F5F5F5):Ahiman Anakite|歩兵&amp;ref(Nation/Sacred.jpg,nolink,25x25,Sacred);|&amp;ref(Nation/C_Gold.jpg,nolink,25x25,Gold);115&amp;ref(Nation/C_Resource.jpg,nolink,25x25,Resource);91&amp;ref(Nation/C_Recruitment.jpg,nolink,25x25,Recruitment Point);27|&amp;ref(Nation/R_Capital.jpg,nolink,25x25,National Capital);|&amp;ref(Spell/P_Holy.jpg,nolink,25x25,Temple Needed);|&amp;ref(Nation/LivingLead.jpg,nolink,25x25,Living);|18&amp;ref(Nation/Wasteland-Survival.jpg,nolink,25x25,Wasteland Survival);|
|~|&gt;|&gt;|&gt;|&gt;|&gt;|BGCOLOR(#F5F5F5):魔法の剣と盾を持つ重歩兵。高性能な装備だが数は揃わない|
</v>
      </c>
    </row>
    <row r="1118" spans="1:36" x14ac:dyDescent="0.15">
      <c r="A1118" t="str">
        <f t="shared" si="36"/>
        <v>MA Uruk 指揮官 S</v>
      </c>
      <c r="B1118" t="s">
        <v>2969</v>
      </c>
      <c r="C1118" t="s">
        <v>11896</v>
      </c>
      <c r="D1118" t="s">
        <v>11864</v>
      </c>
      <c r="E1118" t="s">
        <v>11861</v>
      </c>
      <c r="F1118">
        <v>30</v>
      </c>
      <c r="G1118">
        <v>2</v>
      </c>
      <c r="H1118">
        <v>1</v>
      </c>
      <c r="I1118" t="s">
        <v>4342</v>
      </c>
      <c r="L1118" t="s">
        <v>3138</v>
      </c>
      <c r="N1118" t="s">
        <v>11862</v>
      </c>
      <c r="O1118" s="24">
        <v>0</v>
      </c>
      <c r="P1118" s="21">
        <v>0</v>
      </c>
      <c r="Q1118" s="21">
        <v>0</v>
      </c>
      <c r="R1118" s="30">
        <v>0</v>
      </c>
      <c r="Z1118" s="34">
        <v>18</v>
      </c>
      <c r="AA1118" s="21">
        <v>40</v>
      </c>
      <c r="AE1118" s="21" t="s">
        <v>7310</v>
      </c>
      <c r="AJ1118" s="26" t="str">
        <f t="shared" si="37"/>
        <v xml:space="preserve">|BGCOLOR(#F5F5F5):Enkidu Scout|斥候|&amp;ref(Nation/C_Gold.jpg,nolink,25x25,Gold);30&amp;ref(Nation/C_Resource.jpg,nolink,25x25,Resource);2&amp;ref(Nation/C_Command.jpg,nolink,25x25,Commander Point);1|&amp;ref(Nation/R_Fort.jpg,nolink,25x25,Land Fortress);|||18&amp;ref(Nation/Stealthy.jpg,nolink,25x25,Stealthy (40));&amp;ref(Nation/Forest-Survival.jpg,nolink,25x25,Forest Survival);&amp;ref(Nation/Mountain-Survival.jpg,nolink,25x25,Mountain Survival);|
|~|&gt;|&gt;|&gt;|&gt;|&gt;|BGCOLOR(#F5F5F5):やや高価で隠れるのが下手な斥候。その上高価|
</v>
      </c>
    </row>
    <row r="1119" spans="1:36" x14ac:dyDescent="0.15">
      <c r="A1119" t="str">
        <f t="shared" si="36"/>
        <v>-</v>
      </c>
      <c r="B1119" t="s">
        <v>2969</v>
      </c>
      <c r="C1119" t="s">
        <v>11896</v>
      </c>
      <c r="D1119" t="s">
        <v>11864</v>
      </c>
      <c r="E1119" t="s">
        <v>11863</v>
      </c>
      <c r="F1119">
        <v>45</v>
      </c>
      <c r="G1119">
        <v>23</v>
      </c>
      <c r="H1119">
        <v>1</v>
      </c>
      <c r="I1119" t="s">
        <v>11750</v>
      </c>
      <c r="L1119" t="s">
        <v>11864</v>
      </c>
      <c r="N1119" t="s">
        <v>11865</v>
      </c>
      <c r="O1119" s="24">
        <v>2</v>
      </c>
      <c r="P1119" s="20">
        <v>40</v>
      </c>
      <c r="Q1119" s="21">
        <v>0</v>
      </c>
      <c r="R1119" s="30">
        <v>0</v>
      </c>
      <c r="Z1119" s="34" t="s">
        <v>11742</v>
      </c>
      <c r="AJ1119" s="26" t="str">
        <f t="shared" si="37"/>
        <v xml:space="preserve">|BGCOLOR(#F5F5F5):Enkidu Commander|指揮官|&amp;ref(Nation/C_Gold.jpg,nolink,25x25,Gold);45&amp;ref(Nation/C_Resource.jpg,nolink,25x25,Resource);23&amp;ref(Nation/C_Command.jpg,nolink,25x25,Commander Point);1|&amp;ref(Nation/R_Fort.jpg,nolink,25x25,Land Fortress);||&amp;ref(Nation/Squad.jpg,nolink,25x25,Squad);2&amp;ref(Nation/LivingLead.jpg,nolink,25x25,Leadership);40|14|
|~|&gt;|&gt;|&gt;|&gt;|&gt;|BGCOLOR(#F5F5F5):標準的な指揮官。指揮上限が低め|
</v>
      </c>
    </row>
    <row r="1120" spans="1:36" x14ac:dyDescent="0.15">
      <c r="A1120" t="str">
        <f t="shared" si="36"/>
        <v>-</v>
      </c>
      <c r="B1120" t="s">
        <v>2969</v>
      </c>
      <c r="C1120" t="s">
        <v>11896</v>
      </c>
      <c r="D1120" t="s">
        <v>11864</v>
      </c>
      <c r="E1120" t="s">
        <v>11866</v>
      </c>
      <c r="F1120">
        <v>215</v>
      </c>
      <c r="G1120">
        <v>19</v>
      </c>
      <c r="H1120">
        <v>2</v>
      </c>
      <c r="I1120" t="s">
        <v>11750</v>
      </c>
      <c r="J1120" t="s">
        <v>11767</v>
      </c>
      <c r="K1120" t="s">
        <v>11767</v>
      </c>
      <c r="L1120" t="s">
        <v>11867</v>
      </c>
      <c r="M1120" t="s">
        <v>11768</v>
      </c>
      <c r="N1120" t="s">
        <v>11868</v>
      </c>
      <c r="O1120" s="24">
        <v>3</v>
      </c>
      <c r="P1120" s="20">
        <v>80</v>
      </c>
      <c r="Q1120" s="20" t="s">
        <v>11869</v>
      </c>
      <c r="R1120" s="30">
        <v>0</v>
      </c>
      <c r="Z1120" s="34" t="s">
        <v>11742</v>
      </c>
      <c r="AJ1120" s="26" t="str">
        <f t="shared" si="37"/>
        <v xml:space="preserve">|BGCOLOR(#F5F5F5):Ensi|聖職者&amp;ref(Nation/Sacred.jpg,nolink,25x25,Sacred);|&amp;ref(Nation/C_Gold.jpg,nolink,25x25,Gold);215&amp;ref(Nation/C_Resource.jpg,nolink,25x25,Resource);19&amp;ref(Nation/C_Command.jpg,nolink,25x25,Commander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Leadership);15+|14|
|~|&gt;|&gt;|&gt;|&gt;|&gt;|BGCOLOR(#F5F5F5):レベル2の聖職者。水や緑などの魔法と指揮能力も持つ|
</v>
      </c>
    </row>
    <row r="1121" spans="1:36" x14ac:dyDescent="0.15">
      <c r="A1121" t="str">
        <f t="shared" si="36"/>
        <v>-</v>
      </c>
      <c r="B1121" t="s">
        <v>2969</v>
      </c>
      <c r="C1121" t="s">
        <v>11896</v>
      </c>
      <c r="D1121" t="s">
        <v>11864</v>
      </c>
      <c r="E1121" t="s">
        <v>11870</v>
      </c>
      <c r="F1121">
        <v>80</v>
      </c>
      <c r="G1121">
        <v>2</v>
      </c>
      <c r="H1121">
        <v>2</v>
      </c>
      <c r="I1121" t="s">
        <v>11750</v>
      </c>
      <c r="J1121" t="s">
        <v>11767</v>
      </c>
      <c r="K1121" t="s">
        <v>11767</v>
      </c>
      <c r="L1121" t="s">
        <v>11867</v>
      </c>
      <c r="M1121" t="s">
        <v>11768</v>
      </c>
      <c r="N1121" t="s">
        <v>11871</v>
      </c>
      <c r="O1121" s="24">
        <v>1</v>
      </c>
      <c r="P1121" s="20">
        <v>10</v>
      </c>
      <c r="Q1121" s="21">
        <v>5</v>
      </c>
      <c r="R1121" s="30">
        <v>0</v>
      </c>
      <c r="Z1121" s="34" t="s">
        <v>11757</v>
      </c>
      <c r="AJ1121" s="26" t="str">
        <f t="shared" si="37"/>
        <v xml:space="preserve">|BGCOLOR(#F5F5F5):Gudu|聖職者&amp;ref(Nation/Sacred.jpg,nolink,25x25,Sacred);|&amp;ref(Nation/C_Gold.jpg,nolink,25x25,Gold);80&amp;ref(Nation/C_Resource.jpg,nolink,25x25,Resource);2&amp;ref(Nation/C_Command.jpg,nolink,25x25,Commander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Leadership);5|18|
|~|&gt;|&gt;|&gt;|&gt;|&gt;|BGCOLOR(#F5F5F5):レベル1の聖職者。風か地の魔法技能も持つ|
</v>
      </c>
    </row>
    <row r="1122" spans="1:36" x14ac:dyDescent="0.15">
      <c r="A1122" t="str">
        <f t="shared" si="36"/>
        <v>-</v>
      </c>
      <c r="B1122" t="s">
        <v>2969</v>
      </c>
      <c r="C1122" t="s">
        <v>11896</v>
      </c>
      <c r="D1122" t="s">
        <v>11864</v>
      </c>
      <c r="E1122" t="s">
        <v>11872</v>
      </c>
      <c r="F1122">
        <v>155</v>
      </c>
      <c r="G1122">
        <v>2</v>
      </c>
      <c r="H1122">
        <v>2</v>
      </c>
      <c r="I1122" t="s">
        <v>11750</v>
      </c>
      <c r="J1122" t="s">
        <v>11767</v>
      </c>
      <c r="K1122" t="s">
        <v>11767</v>
      </c>
      <c r="L1122" t="s">
        <v>11867</v>
      </c>
      <c r="M1122" t="s">
        <v>11768</v>
      </c>
      <c r="N1122" t="s">
        <v>11873</v>
      </c>
      <c r="O1122" s="24">
        <v>1</v>
      </c>
      <c r="P1122" s="20">
        <v>10</v>
      </c>
      <c r="Q1122" s="20">
        <v>10</v>
      </c>
      <c r="R1122" s="30">
        <v>0</v>
      </c>
      <c r="Z1122" s="34" t="s">
        <v>11757</v>
      </c>
      <c r="AJ1122" s="26" t="str">
        <f t="shared" si="37"/>
        <v xml:space="preserve">|BGCOLOR(#F5F5F5):Ishib|聖職者&amp;ref(Nation/Sacred.jpg,nolink,25x25,Sacred);|&amp;ref(Nation/C_Gold.jpg,nolink,25x25,Gold);155&amp;ref(Nation/C_Resource.jpg,nolink,25x25,Resource);2&amp;ref(Nation/C_Command.jpg,nolink,25x25,Commander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Leadership);10|18|
|~|&gt;|&gt;|&gt;|&gt;|&gt;|BGCOLOR(#F5F5F5):レベル2の聖職者。水などの魔法技能も持つ|
</v>
      </c>
    </row>
    <row r="1123" spans="1:36" x14ac:dyDescent="0.15">
      <c r="A1123" t="str">
        <f t="shared" si="36"/>
        <v>-</v>
      </c>
      <c r="B1123" t="s">
        <v>2969</v>
      </c>
      <c r="C1123" t="s">
        <v>11896</v>
      </c>
      <c r="D1123" t="s">
        <v>11864</v>
      </c>
      <c r="E1123" t="s">
        <v>11874</v>
      </c>
      <c r="F1123">
        <v>130</v>
      </c>
      <c r="G1123">
        <v>1</v>
      </c>
      <c r="H1123">
        <v>2</v>
      </c>
      <c r="I1123" t="s">
        <v>11750</v>
      </c>
      <c r="J1123" t="s">
        <v>11767</v>
      </c>
      <c r="K1123" t="s">
        <v>11767</v>
      </c>
      <c r="L1123" t="s">
        <v>11867</v>
      </c>
      <c r="M1123" t="s">
        <v>11768</v>
      </c>
      <c r="N1123" t="s">
        <v>11875</v>
      </c>
      <c r="O1123" s="24">
        <v>1</v>
      </c>
      <c r="P1123" s="20">
        <v>10</v>
      </c>
      <c r="Q1123" s="20">
        <v>15</v>
      </c>
      <c r="R1123" s="30">
        <v>0</v>
      </c>
      <c r="Z1123" s="34" t="s">
        <v>11757</v>
      </c>
      <c r="AJ1123" s="26" t="str">
        <f t="shared" si="37"/>
        <v xml:space="preserve">|BGCOLOR(#F5F5F5):Ashipu|聖職者&amp;ref(Nation/Sacred.jpg,nolink,25x25,Sacred);|&amp;ref(Nation/C_Gold.jpg,nolink,25x25,Gold);130&amp;ref(Nation/C_Resource.jpg,nolink,25x25,Resource);1&amp;ref(Nation/C_Command.jpg,nolink,25x25,Commander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Leadership);15|18|
|~|&gt;|&gt;|&gt;|&gt;|&gt;|BGCOLOR(#F5F5F5):レベル1の聖職者。星、緑の魔法と病気治療の技術を持つ|
</v>
      </c>
    </row>
    <row r="1124" spans="1:36" x14ac:dyDescent="0.15">
      <c r="A1124" t="str">
        <f t="shared" si="36"/>
        <v>-</v>
      </c>
      <c r="B1124" t="s">
        <v>2969</v>
      </c>
      <c r="C1124" t="s">
        <v>11896</v>
      </c>
      <c r="D1124" t="s">
        <v>11864</v>
      </c>
      <c r="E1124" t="s">
        <v>11876</v>
      </c>
      <c r="F1124">
        <v>75</v>
      </c>
      <c r="G1124">
        <v>1</v>
      </c>
      <c r="H1124">
        <v>2</v>
      </c>
      <c r="I1124" t="s">
        <v>11750</v>
      </c>
      <c r="J1124" t="s">
        <v>11767</v>
      </c>
      <c r="K1124" t="s">
        <v>11767</v>
      </c>
      <c r="L1124" t="s">
        <v>11867</v>
      </c>
      <c r="M1124" t="s">
        <v>11768</v>
      </c>
      <c r="N1124" t="s">
        <v>11877</v>
      </c>
      <c r="O1124" s="24">
        <v>1</v>
      </c>
      <c r="P1124" s="20">
        <v>10</v>
      </c>
      <c r="Q1124" s="20" t="s">
        <v>11878</v>
      </c>
      <c r="R1124" s="30">
        <v>0</v>
      </c>
      <c r="Z1124" s="34" t="s">
        <v>11757</v>
      </c>
      <c r="AJ1124" s="26" t="str">
        <f t="shared" si="37"/>
        <v xml:space="preserve">|BGCOLOR(#F5F5F5):Nin|聖職者&amp;ref(Nation/Sacred.jpg,nolink,25x25,Sacred);|&amp;ref(Nation/C_Gold.jpg,nolink,25x25,Gold);75&amp;ref(Nation/C_Resource.jpg,nolink,25x25,Resource);1&amp;ref(Nation/C_Command.jpg,nolink,25x25,Commander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Leadership);5+|18|
|~|&gt;|&gt;|&gt;|&gt;|&gt;|BGCOLOR(#F5F5F5):レベル1の聖職者。水地星緑から1系統の魔法も持つ|
</v>
      </c>
    </row>
    <row r="1125" spans="1:36" x14ac:dyDescent="0.15">
      <c r="A1125" t="str">
        <f t="shared" si="36"/>
        <v>-</v>
      </c>
      <c r="B1125" t="s">
        <v>2969</v>
      </c>
      <c r="C1125" t="s">
        <v>11896</v>
      </c>
      <c r="D1125" t="s">
        <v>11864</v>
      </c>
      <c r="E1125" t="s">
        <v>11879</v>
      </c>
      <c r="F1125">
        <v>75</v>
      </c>
      <c r="G1125">
        <v>1</v>
      </c>
      <c r="H1125">
        <v>2</v>
      </c>
      <c r="I1125" t="s">
        <v>11750</v>
      </c>
      <c r="J1125" t="s">
        <v>11767</v>
      </c>
      <c r="K1125" t="s">
        <v>11767</v>
      </c>
      <c r="L1125" t="s">
        <v>11867</v>
      </c>
      <c r="M1125" t="s">
        <v>11768</v>
      </c>
      <c r="N1125" t="s">
        <v>11880</v>
      </c>
      <c r="O1125" s="24">
        <v>1</v>
      </c>
      <c r="P1125" s="20">
        <v>10</v>
      </c>
      <c r="Q1125" s="20">
        <v>5</v>
      </c>
      <c r="R1125" s="30">
        <v>0</v>
      </c>
      <c r="Z1125" s="34" t="s">
        <v>11757</v>
      </c>
      <c r="AJ1125" s="26" t="str">
        <f t="shared" si="37"/>
        <v xml:space="preserve">|BGCOLOR(#F5F5F5):Gala|聖職者&amp;ref(Nation/Sacred.jpg,nolink,25x25,Sacred);|&amp;ref(Nation/C_Gold.jpg,nolink,25x25,Gold);75&amp;ref(Nation/C_Resource.jpg,nolink,25x25,Resource);1&amp;ref(Nation/C_Command.jpg,nolink,25x25,Commander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Leadership);5|18|
|~|&gt;|&gt;|&gt;|&gt;|&gt;|BGCOLOR(#F5F5F5):レベル1の聖職者。斃れた神の復活作業を得意とする|
</v>
      </c>
    </row>
    <row r="1126" spans="1:36" x14ac:dyDescent="0.15">
      <c r="A1126" t="str">
        <f t="shared" si="36"/>
        <v>-</v>
      </c>
      <c r="B1126" t="s">
        <v>2969</v>
      </c>
      <c r="C1126" t="s">
        <v>11896</v>
      </c>
      <c r="D1126" t="s">
        <v>11864</v>
      </c>
      <c r="E1126" t="s">
        <v>11881</v>
      </c>
      <c r="F1126">
        <v>70</v>
      </c>
      <c r="G1126">
        <v>1</v>
      </c>
      <c r="H1126">
        <v>2</v>
      </c>
      <c r="I1126" t="s">
        <v>11750</v>
      </c>
      <c r="J1126" t="s">
        <v>11767</v>
      </c>
      <c r="K1126" t="s">
        <v>11767</v>
      </c>
      <c r="L1126" t="s">
        <v>11867</v>
      </c>
      <c r="M1126" t="s">
        <v>11768</v>
      </c>
      <c r="N1126" t="s">
        <v>11882</v>
      </c>
      <c r="O1126" s="24">
        <v>1</v>
      </c>
      <c r="P1126" s="20">
        <v>0</v>
      </c>
      <c r="Q1126" s="20">
        <v>10</v>
      </c>
      <c r="R1126" s="30">
        <v>0</v>
      </c>
      <c r="Z1126" s="34" t="s">
        <v>11757</v>
      </c>
      <c r="AJ1126" s="26" t="str">
        <f t="shared" si="37"/>
        <v xml:space="preserve">|BGCOLOR(#F5F5F5):Naditu|聖職者&amp;ref(Nation/Sacred.jpg,nolink,25x25,Sacred);|&amp;ref(Nation/C_Gold.jpg,nolink,25x25,Gold);70&amp;ref(Nation/C_Resource.jpg,nolink,25x25,Resource);1&amp;ref(Nation/C_Command.jpg,nolink,25x25,Commander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Needed);|&amp;ref(Nation/Squad.jpg,nolink,25x25,Squad);1&amp;ref(Nation/MagicLead.jpg,nolink,25x25,Magic Leadership);10|18|
|~|&gt;|&gt;|&gt;|&gt;|&gt;|BGCOLOR(#F5F5F5):レベル1の聖職者。星の魔法技能も持つ|
</v>
      </c>
    </row>
    <row r="1127" spans="1:36" x14ac:dyDescent="0.15">
      <c r="A1127" t="str">
        <f t="shared" si="36"/>
        <v>-</v>
      </c>
      <c r="B1127" t="s">
        <v>2969</v>
      </c>
      <c r="C1127" t="s">
        <v>11896</v>
      </c>
      <c r="D1127" t="s">
        <v>11864</v>
      </c>
      <c r="E1127" t="s">
        <v>11883</v>
      </c>
      <c r="F1127">
        <v>190</v>
      </c>
      <c r="G1127">
        <v>1</v>
      </c>
      <c r="H1127">
        <v>2</v>
      </c>
      <c r="I1127" t="s">
        <v>11750</v>
      </c>
      <c r="J1127" t="s">
        <v>11767</v>
      </c>
      <c r="K1127" t="s">
        <v>11767</v>
      </c>
      <c r="L1127" t="s">
        <v>11867</v>
      </c>
      <c r="M1127" t="s">
        <v>11768</v>
      </c>
      <c r="N1127" t="s">
        <v>11884</v>
      </c>
      <c r="O1127" s="24">
        <v>1</v>
      </c>
      <c r="P1127" s="20">
        <v>10</v>
      </c>
      <c r="Q1127" s="20">
        <v>25</v>
      </c>
      <c r="R1127" s="30">
        <v>0</v>
      </c>
      <c r="Z1127" s="34" t="s">
        <v>11757</v>
      </c>
      <c r="AJ1127" s="26" t="str">
        <f t="shared" si="37"/>
        <v xml:space="preserve">|BGCOLOR(#F5F5F5):Ereshdingir|聖職者&amp;ref(Nation/Sacred.jpg,nolink,25x25,Sacred);|&amp;ref(Nation/C_Gold.jpg,nolink,25x25,Gold);190&amp;ref(Nation/C_Resource.jpg,nolink,25x25,Resource);1&amp;ref(Nation/C_Command.jpg,nolink,25x25,Commander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Leadership);25|18|
|~|&gt;|&gt;|&gt;|&gt;|&gt;|BGCOLOR(#F5F5F5):レベル2の聖職者。星と水の魔法技能を持つ|
</v>
      </c>
    </row>
    <row r="1128" spans="1:36" x14ac:dyDescent="0.15">
      <c r="A1128" t="str">
        <f t="shared" si="36"/>
        <v>-</v>
      </c>
      <c r="B1128" t="s">
        <v>2969</v>
      </c>
      <c r="C1128" t="s">
        <v>11896</v>
      </c>
      <c r="D1128" t="s">
        <v>11864</v>
      </c>
      <c r="E1128" t="s">
        <v>11885</v>
      </c>
      <c r="F1128">
        <v>275</v>
      </c>
      <c r="G1128">
        <v>1</v>
      </c>
      <c r="H1128">
        <v>4</v>
      </c>
      <c r="I1128" t="s">
        <v>11766</v>
      </c>
      <c r="J1128" t="s">
        <v>11767</v>
      </c>
      <c r="K1128" t="s">
        <v>11767</v>
      </c>
      <c r="L1128" t="s">
        <v>11867</v>
      </c>
      <c r="M1128" t="s">
        <v>11768</v>
      </c>
      <c r="N1128" t="s">
        <v>11886</v>
      </c>
      <c r="O1128" s="24">
        <v>1</v>
      </c>
      <c r="P1128" s="20">
        <v>40</v>
      </c>
      <c r="Q1128" s="20" t="s">
        <v>11887</v>
      </c>
      <c r="R1128" s="30">
        <v>0</v>
      </c>
      <c r="S1128" s="24">
        <v>1</v>
      </c>
      <c r="Z1128" s="34" t="s">
        <v>11753</v>
      </c>
      <c r="AJ1128" s="26" t="str">
        <f t="shared" si="37"/>
        <v xml:space="preserve">|BGCOLOR(#F5F5F5):Entu|聖職者&amp;ref(Nation/Sacred.jpg,nolink,25x25,Sacred);|&amp;ref(Nation/C_Gold.jpg,nolink,25x25,Gold);275&amp;ref(Nation/C_Resource.jpg,nolink,25x25,Resource);1&amp;ref(Nation/C_Command.jpg,nolink,25x25,Commander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Needed);|&amp;ref(Nation/Squad.jpg,nolink,25x25,Squad);1&amp;ref(Nation/LivingLead.jpg,nolink,25x25,Leadership);40&amp;ref(Nation/MagicLead.jpg,nolink,25x25,Magic Leadership);30+&amp;ref(Item/Inspirational.jpg,nolink,25x25,Inspirational (+1));|16|
|~|&gt;|&gt;|&gt;|&gt;|&gt;|BGCOLOR(#F5F5F5):レベル3の聖職者。星や水などの魔法技能を持つ|
</v>
      </c>
    </row>
    <row r="1129" spans="1:36" x14ac:dyDescent="0.15">
      <c r="A1129" t="str">
        <f t="shared" si="36"/>
        <v>-</v>
      </c>
      <c r="B1129" t="s">
        <v>2969</v>
      </c>
      <c r="C1129" t="s">
        <v>11896</v>
      </c>
      <c r="D1129" t="s">
        <v>11864</v>
      </c>
      <c r="E1129" t="s">
        <v>11888</v>
      </c>
      <c r="F1129">
        <v>280</v>
      </c>
      <c r="G1129">
        <v>1</v>
      </c>
      <c r="H1129">
        <v>4</v>
      </c>
      <c r="I1129" t="s">
        <v>11766</v>
      </c>
      <c r="J1129" t="s">
        <v>11767</v>
      </c>
      <c r="K1129" t="s">
        <v>11767</v>
      </c>
      <c r="L1129" t="s">
        <v>11889</v>
      </c>
      <c r="M1129" t="s">
        <v>11768</v>
      </c>
      <c r="N1129" t="s">
        <v>11890</v>
      </c>
      <c r="O1129" s="24">
        <v>1</v>
      </c>
      <c r="P1129" s="20">
        <v>10</v>
      </c>
      <c r="Q1129" s="20" t="s">
        <v>11891</v>
      </c>
      <c r="R1129" s="30">
        <v>0</v>
      </c>
      <c r="Z1129" s="34" t="s">
        <v>11757</v>
      </c>
      <c r="AJ1129" s="26" t="str">
        <f t="shared" si="37"/>
        <v xml:space="preserve">|BGCOLOR(#F5F5F5):Mashmashu|魔術師&amp;ref(Nation/Sacred.jpg,nolink,25x25,Sacred);|&amp;ref(Nation/C_Gold.jpg,nolink,25x25,Gold);280&amp;ref(Nation/C_Resource.jpg,nolink,25x25,Resource);1&amp;ref(Nation/C_Command.jpg,nolink,25x25,Commander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Leadership);40+|18|
|~|&gt;|&gt;|&gt;|&gt;|&gt;|BGCOLOR(#F5F5F5):星や緑などの魔法技能を持つ。占師でもある|
</v>
      </c>
    </row>
    <row r="1130" spans="1:36" x14ac:dyDescent="0.15">
      <c r="A1130" t="str">
        <f t="shared" si="36"/>
        <v>-</v>
      </c>
      <c r="B1130" t="s">
        <v>2969</v>
      </c>
      <c r="C1130" t="s">
        <v>11896</v>
      </c>
      <c r="D1130" t="s">
        <v>11864</v>
      </c>
      <c r="E1130" t="s">
        <v>11919</v>
      </c>
      <c r="F1130">
        <v>125</v>
      </c>
      <c r="G1130">
        <v>2</v>
      </c>
      <c r="H1130">
        <v>2</v>
      </c>
      <c r="I1130" t="s">
        <v>11917</v>
      </c>
      <c r="J1130" t="s">
        <v>11767</v>
      </c>
      <c r="L1130" t="s">
        <v>11889</v>
      </c>
      <c r="N1130" t="s">
        <v>11920</v>
      </c>
      <c r="O1130" s="24">
        <v>1</v>
      </c>
      <c r="P1130" s="20">
        <v>10</v>
      </c>
      <c r="Q1130" s="20">
        <v>15</v>
      </c>
      <c r="R1130" s="30">
        <v>0</v>
      </c>
      <c r="Z1130" s="34" t="s">
        <v>11757</v>
      </c>
      <c r="AJ1130" s="26" t="str">
        <f t="shared" si="37"/>
        <v xml:space="preserve">|BGCOLOR(#F5F5F5):Enkidu Shaman|魔術師|&amp;ref(Nation/C_Gold.jpg,nolink,25x25,Gold);125&amp;ref(Nation/C_Resource.jpg,nolink,25x25,Resource);2&amp;ref(Nation/C_Command.jpg,nolink,25x25,Commander Point);2|&amp;ref(Nation/R_Foreign.jpg,nolink,25x25,Non-Fort Land);|&amp;ref(Spell/P_Research.jpg,nolink,25x25,Lab Needed);|&amp;ref(Nation/Squad.jpg,nolink,25x25,Squad);1&amp;ref(Nation/LivingLead.jpg,nolink,25x25,Leadership);10&amp;ref(Nation/MagicLead.jpg,nolink,25x25,Magic Leadership);15|18|
|~|&gt;|&gt;|&gt;|&gt;|&gt;|BGCOLOR(#F5F5F5):緑と地の魔法技能を持つ。研究は苦手|
</v>
      </c>
    </row>
    <row r="1131" spans="1:36" x14ac:dyDescent="0.15">
      <c r="A1131" t="str">
        <f t="shared" si="36"/>
        <v>-</v>
      </c>
      <c r="B1131" t="s">
        <v>2969</v>
      </c>
      <c r="C1131" t="s">
        <v>11896</v>
      </c>
      <c r="D1131" t="s">
        <v>11864</v>
      </c>
      <c r="E1131" t="s">
        <v>11892</v>
      </c>
      <c r="F1131">
        <v>45</v>
      </c>
      <c r="G1131">
        <v>10</v>
      </c>
      <c r="H1131">
        <v>1</v>
      </c>
      <c r="I1131" t="s">
        <v>6360</v>
      </c>
      <c r="L1131" t="s">
        <v>3135</v>
      </c>
      <c r="N1131" t="s">
        <v>7898</v>
      </c>
      <c r="O1131" s="24">
        <v>2</v>
      </c>
      <c r="P1131" s="21">
        <v>40</v>
      </c>
      <c r="Q1131" s="21">
        <v>0</v>
      </c>
      <c r="R1131" s="30">
        <v>0</v>
      </c>
      <c r="Z1131" s="34">
        <v>20</v>
      </c>
      <c r="AD1131" s="21" t="s">
        <v>11893</v>
      </c>
      <c r="AJ1131" s="26" t="str">
        <f t="shared" si="37"/>
        <v xml:space="preserve">|BGCOLOR(#F5F5F5):Kulullu Commander|指揮官|&amp;ref(Nation/C_Gold.jpg,nolink,25x25,Gold);45&amp;ref(Nation/C_Resource.jpg,nolink,25x25,Resource);10&amp;ref(Nation/C_Command.jpg,nolink,25x25,Commander Point);1|&amp;ref(Nation/R_UW-Fort.jpg,nolink,25x25,Underwater Fortress);||&amp;ref(Nation/Squad.jpg,nolink,25x25,Squad);2&amp;ref(Nation/LivingLead.jpg,nolink,25x25,Leadership);40|20&amp;ref(Nation/Aquatic.jpg,nolink,25x25,Aquatic);|
|~|&gt;|&gt;|&gt;|&gt;|&gt;|BGCOLOR(#F5F5F5):水棲指揮官。自力では海から出られないが行軍は早い|
</v>
      </c>
    </row>
    <row r="1132" spans="1:36" x14ac:dyDescent="0.15">
      <c r="A1132" t="str">
        <f t="shared" si="36"/>
        <v>-</v>
      </c>
      <c r="B1132" t="s">
        <v>2969</v>
      </c>
      <c r="C1132" t="s">
        <v>11896</v>
      </c>
      <c r="D1132" t="s">
        <v>11864</v>
      </c>
      <c r="E1132" t="s">
        <v>11894</v>
      </c>
      <c r="F1132">
        <v>145</v>
      </c>
      <c r="G1132">
        <v>10</v>
      </c>
      <c r="H1132">
        <v>2</v>
      </c>
      <c r="I1132" t="s">
        <v>6360</v>
      </c>
      <c r="J1132" t="s">
        <v>9926</v>
      </c>
      <c r="K1132" t="s">
        <v>9926</v>
      </c>
      <c r="L1132" t="s">
        <v>3151</v>
      </c>
      <c r="M1132" t="s">
        <v>9926</v>
      </c>
      <c r="N1132" t="s">
        <v>7897</v>
      </c>
      <c r="O1132" s="24">
        <v>3</v>
      </c>
      <c r="P1132" s="21">
        <v>80</v>
      </c>
      <c r="Q1132" s="21">
        <v>5</v>
      </c>
      <c r="R1132" s="30">
        <v>0</v>
      </c>
      <c r="Z1132" s="34">
        <v>20</v>
      </c>
      <c r="AD1132" s="21" t="s">
        <v>11893</v>
      </c>
      <c r="AJ1132" s="26" t="str">
        <f t="shared" si="37"/>
        <v xml:space="preserve">|BGCOLOR(#F5F5F5):Kulullu King|聖職者&amp;ref(Nation/Sacred.jpg,nolink,25x25,Sacred);|&amp;ref(Nation/C_Gold.jpg,nolink,25x25,Gold);145&amp;ref(Nation/C_Resource.jpg,nolink,25x25,Resource);10&amp;ref(Nation/C_Command.jpg,nolink,25x25,Commander Point);2|&amp;ref(Nation/R_UW-Fort.jpg,nolink,25x25,Underwater Fortress);|&amp;ref(Spell/P_Research.jpg,nolink,25x25,Lab Needed);&amp;ref(Spell/P_Holy.jpg,nolink,25x25,Temple Needed);|&amp;ref(Nation/Squad.jpg,nolink,25x25,Squad);3&amp;ref(Nation/LivingLead.jpg,nolink,25x25,Leadership);80&amp;ref(Nation/MagicLead.jpg,nolink,25x25,Magic Leadership);5|20&amp;ref(Nation/Aquatic.jpg,nolink,25x25,Aquatic);|
|~|&gt;|&gt;|&gt;|&gt;|&gt;|BGCOLOR(#F5F5F5):レベル2の聖職者。水の魔法を持ち水棲上位指揮官も兼任|
</v>
      </c>
    </row>
    <row r="1133" spans="1:36" x14ac:dyDescent="0.15">
      <c r="A1133" t="str">
        <f t="shared" si="36"/>
        <v>-</v>
      </c>
      <c r="B1133" t="s">
        <v>2969</v>
      </c>
      <c r="C1133" t="s">
        <v>11896</v>
      </c>
      <c r="D1133" t="s">
        <v>11864</v>
      </c>
      <c r="E1133" t="s">
        <v>11859</v>
      </c>
      <c r="F1133">
        <v>195</v>
      </c>
      <c r="G1133">
        <v>1</v>
      </c>
      <c r="H1133">
        <v>2</v>
      </c>
      <c r="I1133" t="s">
        <v>6360</v>
      </c>
      <c r="J1133" t="s">
        <v>9926</v>
      </c>
      <c r="K1133" t="s">
        <v>9926</v>
      </c>
      <c r="L1133" t="s">
        <v>3151</v>
      </c>
      <c r="M1133" t="s">
        <v>9926</v>
      </c>
      <c r="N1133" t="s">
        <v>7899</v>
      </c>
      <c r="O1133" s="24">
        <v>2</v>
      </c>
      <c r="P1133" s="21">
        <v>40</v>
      </c>
      <c r="Q1133" s="21" t="s">
        <v>11004</v>
      </c>
      <c r="R1133" s="30">
        <v>0</v>
      </c>
      <c r="Z1133" s="34">
        <v>22</v>
      </c>
      <c r="AD1133" s="21" t="s">
        <v>11893</v>
      </c>
      <c r="AJ1133" s="26" t="str">
        <f t="shared" si="37"/>
        <v xml:space="preserve">|BGCOLOR(#F5F5F5):Kuliltu Queen|聖職者&amp;ref(Nation/Sacred.jpg,nolink,25x25,Sacred);|&amp;ref(Nation/C_Gold.jpg,nolink,25x25,Gold);195&amp;ref(Nation/C_Resource.jpg,nolink,25x25,Resource);1&amp;ref(Nation/C_Command.jpg,nolink,25x25,Commander Point);2|&amp;ref(Nation/R_UW-Fort.jpg,nolink,25x25,Underwater Fortress);|&amp;ref(Spell/P_Research.jpg,nolink,25x25,Lab Needed);&amp;ref(Spell/P_Holy.jpg,nolink,25x25,Temple Needed);|&amp;ref(Nation/Squad.jpg,nolink,25x25,Squad);2&amp;ref(Nation/LivingLead.jpg,nolink,25x25,Leadership);40&amp;ref(Nation/MagicLead.jpg,nolink,25x25,Magic Leadership);15+|22&amp;ref(Nation/Aquatic.jpg,nolink,25x25,Aquatic);|
|~|&gt;|&gt;|&gt;|&gt;|&gt;|BGCOLOR(#F5F5F5):レベル2の聖職者。水、緑などの魔法技能を持つ|
</v>
      </c>
    </row>
    <row r="1134" spans="1:36" x14ac:dyDescent="0.15">
      <c r="A1134" t="str">
        <f t="shared" si="36"/>
        <v>MA Uruk 指揮官 E</v>
      </c>
      <c r="B1134" t="s">
        <v>2969</v>
      </c>
      <c r="C1134" t="s">
        <v>11896</v>
      </c>
      <c r="D1134" t="s">
        <v>11864</v>
      </c>
      <c r="E1134" t="s">
        <v>11895</v>
      </c>
      <c r="F1134">
        <v>190</v>
      </c>
      <c r="G1134">
        <v>1</v>
      </c>
      <c r="H1134">
        <v>2</v>
      </c>
      <c r="I1134" t="s">
        <v>6360</v>
      </c>
      <c r="J1134" t="s">
        <v>9926</v>
      </c>
      <c r="L1134" t="s">
        <v>3154</v>
      </c>
      <c r="N1134" t="s">
        <v>7902</v>
      </c>
      <c r="O1134" s="24">
        <v>2</v>
      </c>
      <c r="P1134" s="21">
        <v>40</v>
      </c>
      <c r="Q1134" s="21" t="s">
        <v>11004</v>
      </c>
      <c r="R1134" s="30">
        <v>0</v>
      </c>
      <c r="Z1134" s="34">
        <v>22</v>
      </c>
      <c r="AD1134" s="21" t="s">
        <v>11893</v>
      </c>
      <c r="AJ1134" s="26" t="str">
        <f t="shared" si="37"/>
        <v xml:space="preserve">|BGCOLOR(#F5F5F5):Kulullu Sage|魔術師|&amp;ref(Nation/C_Gold.jpg,nolink,25x25,Gold);190&amp;ref(Nation/C_Resource.jpg,nolink,25x25,Resource);1&amp;ref(Nation/C_Command.jpg,nolink,25x25,Commander Point);2|&amp;ref(Nation/R_UW-Fort.jpg,nolink,25x25,Underwater Fortress);|&amp;ref(Spell/P_Research.jpg,nolink,25x25,Lab Needed);|&amp;ref(Nation/Squad.jpg,nolink,25x25,Squad);2&amp;ref(Nation/LivingLead.jpg,nolink,25x25,Leadership);40&amp;ref(Nation/MagicLead.jpg,nolink,25x25,Magic Leadership);15+|22&amp;ref(Nation/Aquatic.jpg,nolink,25x25,Aquatic);|
|~|&gt;|&gt;|&gt;|&gt;|&gt;|BGCOLOR(#F5F5F5):水などの魔法技能を持つ。研究が得意|
</v>
      </c>
    </row>
    <row r="1135" spans="1:36" x14ac:dyDescent="0.15">
      <c r="A1135" t="str">
        <f t="shared" si="36"/>
        <v>MA Uruk 兵士 S</v>
      </c>
      <c r="B1135" t="s">
        <v>2969</v>
      </c>
      <c r="C1135" t="s">
        <v>11896</v>
      </c>
      <c r="D1135" t="s">
        <v>11772</v>
      </c>
      <c r="E1135" t="s">
        <v>11897</v>
      </c>
      <c r="F1135">
        <v>16</v>
      </c>
      <c r="G1135">
        <v>14</v>
      </c>
      <c r="H1135">
        <v>9</v>
      </c>
      <c r="I1135" t="s">
        <v>11750</v>
      </c>
      <c r="L1135" t="s">
        <v>11745</v>
      </c>
      <c r="N1135" t="s">
        <v>11898</v>
      </c>
      <c r="P1135" s="20">
        <v>1</v>
      </c>
      <c r="Z1135" s="34" t="s">
        <v>11742</v>
      </c>
      <c r="AJ1135" s="26" t="str">
        <f t="shared" si="37"/>
        <v xml:space="preserve">|BGCOLOR(#F5F5F5):Enkidu Archer|射手|&amp;ref(Nation/C_Gold.jpg,nolink,25x25,Gold);16&amp;ref(Nation/C_Resource.jpg,nolink,25x25,Resource);14&amp;ref(Nation/C_Recruitment.jpg,nolink,25x25,Recruitment Point);9|&amp;ref(Nation/R_Fort.jpg,nolink,25x25,Land Fortress);||&amp;ref(Nation/LivingLead.jpg,nolink,25x25,Living);|14|
|~|&gt;|&gt;|&gt;|&gt;|&gt;|BGCOLOR(#F5F5F5):長弓を使う弓兵。やや高価だが射程と威力は十分|
</v>
      </c>
    </row>
    <row r="1136" spans="1:36" x14ac:dyDescent="0.15">
      <c r="A1136" t="str">
        <f t="shared" si="36"/>
        <v>-</v>
      </c>
      <c r="B1136" t="s">
        <v>2969</v>
      </c>
      <c r="C1136" t="s">
        <v>11896</v>
      </c>
      <c r="D1136" t="s">
        <v>11772</v>
      </c>
      <c r="E1136" t="s">
        <v>11899</v>
      </c>
      <c r="F1136">
        <v>16</v>
      </c>
      <c r="G1136">
        <v>14</v>
      </c>
      <c r="H1136">
        <v>9</v>
      </c>
      <c r="I1136" t="s">
        <v>11750</v>
      </c>
      <c r="L1136" t="s">
        <v>11740</v>
      </c>
      <c r="N1136" t="s">
        <v>11900</v>
      </c>
      <c r="P1136" s="20">
        <v>1</v>
      </c>
      <c r="Z1136" s="34" t="s">
        <v>11742</v>
      </c>
      <c r="AJ1136" s="26" t="str">
        <f t="shared" si="37"/>
        <v xml:space="preserve">|BGCOLOR(#F5F5F5):Enkidu Spearman|歩兵|&amp;ref(Nation/C_Gold.jpg,nolink,25x25,Gold);16&amp;ref(Nation/C_Resource.jpg,nolink,25x25,Resource);14&amp;ref(Nation/C_Recruitment.jpg,nolink,25x25,Recruitment Point);9|&amp;ref(Nation/R_Fort.jpg,nolink,25x25,Land Fortress);||&amp;ref(Nation/LivingLead.jpg,nolink,25x25,Living);|14|
|~|&gt;|&gt;|&gt;|&gt;|&gt;|BGCOLOR(#F5F5F5):槍と盾を持つ歩兵。兜を持たず事故が起きやすい|
</v>
      </c>
    </row>
    <row r="1137" spans="1:36" x14ac:dyDescent="0.15">
      <c r="A1137" t="str">
        <f t="shared" si="36"/>
        <v>-</v>
      </c>
      <c r="B1137" t="s">
        <v>2969</v>
      </c>
      <c r="C1137" t="s">
        <v>11896</v>
      </c>
      <c r="D1137" t="s">
        <v>11772</v>
      </c>
      <c r="E1137" t="s">
        <v>11901</v>
      </c>
      <c r="F1137">
        <v>16</v>
      </c>
      <c r="G1137">
        <v>22</v>
      </c>
      <c r="H1137">
        <v>9</v>
      </c>
      <c r="I1137" t="s">
        <v>11750</v>
      </c>
      <c r="L1137" t="s">
        <v>11745</v>
      </c>
      <c r="N1137" t="s">
        <v>11902</v>
      </c>
      <c r="P1137" s="20">
        <v>1</v>
      </c>
      <c r="Z1137" s="34" t="s">
        <v>11748</v>
      </c>
      <c r="AJ1137" s="26" t="str">
        <f t="shared" si="37"/>
        <v xml:space="preserve">|BGCOLOR(#F5F5F5):Enkidu Heavy Archer|射手|&amp;ref(Nation/C_Gold.jpg,nolink,25x25,Gold);16&amp;ref(Nation/C_Resource.jpg,nolink,25x25,Resource);22&amp;ref(Nation/C_Recruitment.jpg,nolink,25x25,Recruitment Point);9|&amp;ref(Nation/R_Fort.jpg,nolink,25x25,Land Fortress);||&amp;ref(Nation/LivingLead.jpg,nolink,25x25,Living);|12|
|~|&gt;|&gt;|&gt;|&gt;|&gt;|BGCOLOR(#F5F5F5):重装備の長弓兵。反撃に晒され得る場合にのみ有用|
</v>
      </c>
    </row>
    <row r="1138" spans="1:36" x14ac:dyDescent="0.15">
      <c r="A1138" t="str">
        <f t="shared" si="36"/>
        <v>-</v>
      </c>
      <c r="B1138" t="s">
        <v>2969</v>
      </c>
      <c r="C1138" t="s">
        <v>11896</v>
      </c>
      <c r="D1138" t="s">
        <v>11772</v>
      </c>
      <c r="E1138" t="s">
        <v>11903</v>
      </c>
      <c r="F1138">
        <v>16</v>
      </c>
      <c r="G1138">
        <v>22</v>
      </c>
      <c r="H1138">
        <v>9</v>
      </c>
      <c r="I1138" t="s">
        <v>11750</v>
      </c>
      <c r="L1138" t="s">
        <v>11740</v>
      </c>
      <c r="N1138" t="s">
        <v>11904</v>
      </c>
      <c r="P1138" s="20">
        <v>1</v>
      </c>
      <c r="Z1138" s="34" t="s">
        <v>11748</v>
      </c>
      <c r="AJ1138" s="26" t="str">
        <f t="shared" si="37"/>
        <v xml:space="preserve">|BGCOLOR(#F5F5F5):Enkidu Soldier|歩兵|&amp;ref(Nation/C_Gold.jpg,nolink,25x25,Gold);16&amp;ref(Nation/C_Resource.jpg,nolink,25x25,Resource);22&amp;ref(Nation/C_Recruitment.jpg,nolink,25x25,Recruitment Point);9|&amp;ref(Nation/R_Fort.jpg,nolink,25x25,Land Fortress);||&amp;ref(Nation/LivingLead.jpg,nolink,25x25,Living);|12|
|~|&gt;|&gt;|&gt;|&gt;|&gt;|BGCOLOR(#F5F5F5):槍と盾を持つ歩兵。より真っ当な装備で安定感がある|
</v>
      </c>
    </row>
    <row r="1139" spans="1:36" x14ac:dyDescent="0.15">
      <c r="A1139" t="str">
        <f t="shared" si="36"/>
        <v>-</v>
      </c>
      <c r="B1139" t="s">
        <v>2969</v>
      </c>
      <c r="C1139" t="s">
        <v>11896</v>
      </c>
      <c r="D1139" t="s">
        <v>11772</v>
      </c>
      <c r="E1139" t="s">
        <v>11905</v>
      </c>
      <c r="F1139">
        <v>22</v>
      </c>
      <c r="G1139">
        <v>22</v>
      </c>
      <c r="H1139">
        <v>17</v>
      </c>
      <c r="I1139" t="s">
        <v>11750</v>
      </c>
      <c r="L1139" t="s">
        <v>11740</v>
      </c>
      <c r="N1139" t="s">
        <v>11906</v>
      </c>
      <c r="P1139" s="20">
        <v>1</v>
      </c>
      <c r="Z1139" s="34" t="s">
        <v>11748</v>
      </c>
      <c r="AJ1139" s="26" t="str">
        <f t="shared" si="37"/>
        <v xml:space="preserve">|BGCOLOR(#F5F5F5):Enkidu Iron Warrior|歩兵|&amp;ref(Nation/C_Gold.jpg,nolink,25x25,Gold);22&amp;ref(Nation/C_Resource.jpg,nolink,25x25,Resource);22&amp;ref(Nation/C_Recruitment.jpg,nolink,25x25,Recruitment Point);17|&amp;ref(Nation/R_Fort.jpg,nolink,25x25,Land Fortress);||&amp;ref(Nation/LivingLead.jpg,nolink,25x25,Living);|12|
|~|&gt;|&gt;|&gt;|&gt;|&gt;|BGCOLOR(#F5F5F5):斧と盾を持つ狂戦士。武器の性質もあって攻撃的な性能|
</v>
      </c>
    </row>
    <row r="1140" spans="1:36" x14ac:dyDescent="0.15">
      <c r="A1140" t="str">
        <f t="shared" si="36"/>
        <v>-</v>
      </c>
      <c r="B1140" t="s">
        <v>2969</v>
      </c>
      <c r="C1140" t="s">
        <v>11896</v>
      </c>
      <c r="D1140" t="s">
        <v>11772</v>
      </c>
      <c r="E1140" t="s">
        <v>11907</v>
      </c>
      <c r="F1140">
        <v>20</v>
      </c>
      <c r="G1140">
        <v>23</v>
      </c>
      <c r="H1140">
        <v>15</v>
      </c>
      <c r="I1140" t="s">
        <v>11750</v>
      </c>
      <c r="L1140" t="s">
        <v>11740</v>
      </c>
      <c r="N1140" t="s">
        <v>11908</v>
      </c>
      <c r="P1140" s="20">
        <v>1</v>
      </c>
      <c r="Z1140" s="34" t="s">
        <v>11748</v>
      </c>
      <c r="AJ1140" s="26" t="str">
        <f t="shared" si="37"/>
        <v xml:space="preserve">|BGCOLOR(#F5F5F5):Enkidu Royal Guard|歩兵|&amp;ref(Nation/C_Gold.jpg,nolink,25x25,Gold);20&amp;ref(Nation/C_Resource.jpg,nolink,25x25,Resource);23&amp;ref(Nation/C_Recruitment.jpg,nolink,25x25,Recruitment Point);15|&amp;ref(Nation/R_Fort.jpg,nolink,25x25,Land Fortress);||&amp;ref(Nation/LivingLead.jpg,nolink,25x25,Living);|12|
|~|&gt;|&gt;|&gt;|&gt;|&gt;|BGCOLOR(#F5F5F5):小剣と盾を持つ歩兵。戦闘技能に優れ護衛も得意とする|
</v>
      </c>
    </row>
    <row r="1141" spans="1:36" x14ac:dyDescent="0.15">
      <c r="A1141" t="str">
        <f t="shared" si="36"/>
        <v>-</v>
      </c>
      <c r="B1141" t="s">
        <v>2969</v>
      </c>
      <c r="C1141" t="s">
        <v>11896</v>
      </c>
      <c r="D1141" t="s">
        <v>11772</v>
      </c>
      <c r="E1141" t="s">
        <v>11909</v>
      </c>
      <c r="F1141">
        <v>27</v>
      </c>
      <c r="G1141">
        <v>35</v>
      </c>
      <c r="H1141">
        <v>16</v>
      </c>
      <c r="I1141" t="s">
        <v>11766</v>
      </c>
      <c r="K1141" t="s">
        <v>11767</v>
      </c>
      <c r="L1141" t="s">
        <v>11740</v>
      </c>
      <c r="M1141" t="s">
        <v>11768</v>
      </c>
      <c r="N1141" t="s">
        <v>11910</v>
      </c>
      <c r="P1141" s="20">
        <v>1</v>
      </c>
      <c r="Z1141" s="34" t="s">
        <v>11748</v>
      </c>
      <c r="AJ1141" s="26" t="str">
        <f t="shared" si="37"/>
        <v xml:space="preserve">|BGCOLOR(#F5F5F5):Maiden of the Moon|歩兵&amp;ref(Nation/Sacred.jpg,nolink,25x25,Sacred);|&amp;ref(Nation/C_Gold.jpg,nolink,25x25,Gold);27&amp;ref(Nation/C_Resource.jpg,nolink,25x25,Resource);35&amp;ref(Nation/C_Recruitment.jpg,nolink,25x25,Recruitment Point);16|&amp;ref(Nation/R_Capital.jpg,nolink,25x25,National Capital);|&amp;ref(Spell/P_Holy.jpg,nolink,25x25,Temple Needed);|&amp;ref(Nation/LivingLead.jpg,nolink,25x25,Living);|12|
|~|&gt;|&gt;|&gt;|&gt;|&gt;|BGCOLOR(#F5F5F5):槍と盾を持つ重歩兵。密集した隊列を組める|
</v>
      </c>
    </row>
    <row r="1142" spans="1:36" x14ac:dyDescent="0.15">
      <c r="A1142" t="str">
        <f t="shared" si="36"/>
        <v>-</v>
      </c>
      <c r="B1142" t="s">
        <v>2969</v>
      </c>
      <c r="C1142" t="s">
        <v>11896</v>
      </c>
      <c r="D1142" t="s">
        <v>11772</v>
      </c>
      <c r="E1142" t="s">
        <v>11911</v>
      </c>
      <c r="F1142">
        <v>200</v>
      </c>
      <c r="G1142">
        <v>42</v>
      </c>
      <c r="H1142">
        <v>60</v>
      </c>
      <c r="I1142" t="s">
        <v>11912</v>
      </c>
      <c r="L1142" t="s">
        <v>11913</v>
      </c>
      <c r="N1142" t="s">
        <v>11914</v>
      </c>
      <c r="P1142" s="20">
        <v>1</v>
      </c>
      <c r="Z1142" s="34" t="s">
        <v>11915</v>
      </c>
      <c r="AJ1142" s="26" t="str">
        <f t="shared" si="37"/>
        <v xml:space="preserve">|BGCOLOR(#F5F5F5):Mushussu Chariot|戦車|&amp;ref(Nation/C_Gold.jpg,nolink,25x25,Gold);200&amp;ref(Nation/C_Resource.jpg,nolink,25x25,Resource);42&amp;ref(Nation/C_Recruitment.jpg,nolink,25x25,Recruitment Point);60|1/&amp;ref(Nation/R_Capital.jpg,nolink,25x25,National Capital);||&amp;ref(Nation/LivingLead.jpg,nolink,25x25,Living);|20|
|~|&gt;|&gt;|&gt;|&gt;|&gt;|BGCOLOR(#F5F5F5):象にも匹敵する巨大戦車。乗り手だけなら倒されても補充される|
</v>
      </c>
    </row>
    <row r="1143" spans="1:36" x14ac:dyDescent="0.15">
      <c r="A1143" t="str">
        <f t="shared" si="36"/>
        <v>-</v>
      </c>
      <c r="B1143" t="s">
        <v>2969</v>
      </c>
      <c r="C1143" t="s">
        <v>11896</v>
      </c>
      <c r="D1143" t="s">
        <v>11772</v>
      </c>
      <c r="E1143" t="s">
        <v>11916</v>
      </c>
      <c r="F1143">
        <v>16</v>
      </c>
      <c r="G1143">
        <v>14</v>
      </c>
      <c r="H1143">
        <v>9</v>
      </c>
      <c r="I1143" t="s">
        <v>11917</v>
      </c>
      <c r="L1143" t="s">
        <v>11740</v>
      </c>
      <c r="N1143" t="s">
        <v>11918</v>
      </c>
      <c r="P1143" s="20">
        <v>1</v>
      </c>
      <c r="Z1143" s="34" t="s">
        <v>11742</v>
      </c>
      <c r="AJ1143" s="26" t="str">
        <f t="shared" si="37"/>
        <v xml:space="preserve">|BGCOLOR(#F5F5F5):Enkidu Warrior|歩兵|&amp;ref(Nation/C_Gold.jpg,nolink,25x25,Gold);16&amp;ref(Nation/C_Resource.jpg,nolink,25x25,Resource);14&amp;ref(Nation/C_Recruitment.jpg,nolink,25x25,Recruitment Point);9|&amp;ref(Nation/R_Foreign.jpg,nolink,25x25,Non-Fort Land);||&amp;ref(Nation/LivingLead.jpg,nolink,25x25,Living);|14|
|~|&gt;|&gt;|&gt;|&gt;|&gt;|BGCOLOR(#F5F5F5):斧と盾を持つ歩兵。守りは甘いが攻撃の面では優秀|
</v>
      </c>
    </row>
    <row r="1144" spans="1:36" x14ac:dyDescent="0.15">
      <c r="A1144" t="str">
        <f t="shared" si="36"/>
        <v>-</v>
      </c>
      <c r="B1144" t="s">
        <v>2969</v>
      </c>
      <c r="C1144" t="s">
        <v>11896</v>
      </c>
      <c r="D1144" t="s">
        <v>11772</v>
      </c>
      <c r="E1144" t="s">
        <v>11921</v>
      </c>
      <c r="F1144">
        <v>18</v>
      </c>
      <c r="G1144">
        <v>2</v>
      </c>
      <c r="H1144">
        <v>9</v>
      </c>
      <c r="I1144" t="s">
        <v>6360</v>
      </c>
      <c r="L1144" t="s">
        <v>3174</v>
      </c>
      <c r="N1144" t="s">
        <v>7905</v>
      </c>
      <c r="P1144" s="21">
        <v>1</v>
      </c>
      <c r="Z1144" s="34">
        <v>20</v>
      </c>
      <c r="AD1144" s="21" t="s">
        <v>11893</v>
      </c>
      <c r="AJ1144" s="26" t="str">
        <f t="shared" si="37"/>
        <v xml:space="preserve">|BGCOLOR(#F5F5F5):Kulullu|歩兵|&amp;ref(Nation/C_Gold.jpg,nolink,25x25,Gold);18&amp;ref(Nation/C_Resource.jpg,nolink,25x25,Resource);2&amp;ref(Nation/C_Recruitment.jpg,nolink,25x25,Recruitment Point);9|&amp;ref(Nation/R_UW-Fort.jpg,nolink,25x25,Underwater Fortress);||&amp;ref(Nation/LivingLead.jpg,nolink,25x25,Living);|20&amp;ref(Nation/Aquatic.jpg,nolink,25x25,Aquatic);|
|~|&gt;|&gt;|&gt;|&gt;|&gt;|BGCOLOR(#F5F5F5):槍を持つ軽歩兵。水棲のため陸には上がれない|
</v>
      </c>
    </row>
    <row r="1145" spans="1:36" x14ac:dyDescent="0.15">
      <c r="A1145" t="str">
        <f t="shared" si="36"/>
        <v>MA Uruk 兵士 E</v>
      </c>
      <c r="B1145" t="s">
        <v>2969</v>
      </c>
      <c r="C1145" t="s">
        <v>11896</v>
      </c>
      <c r="D1145" t="s">
        <v>11772</v>
      </c>
      <c r="E1145" t="s">
        <v>11922</v>
      </c>
      <c r="F1145">
        <v>18</v>
      </c>
      <c r="G1145">
        <v>10</v>
      </c>
      <c r="H1145">
        <v>9</v>
      </c>
      <c r="I1145" t="s">
        <v>6360</v>
      </c>
      <c r="L1145" t="s">
        <v>3174</v>
      </c>
      <c r="N1145" t="s">
        <v>7907</v>
      </c>
      <c r="P1145" s="21">
        <v>1</v>
      </c>
      <c r="Z1145" s="34">
        <v>18</v>
      </c>
      <c r="AD1145" s="21" t="s">
        <v>11893</v>
      </c>
      <c r="AJ1145" s="26" t="str">
        <f t="shared" si="37"/>
        <v xml:space="preserve">|BGCOLOR(#F5F5F5):Kulullu Soldier|歩兵|&amp;ref(Nation/C_Gold.jpg,nolink,25x25,Gold);18&amp;ref(Nation/C_Resource.jpg,nolink,25x25,Resource);10&amp;ref(Nation/C_Recruitment.jpg,nolink,25x25,Recruitment Point);9|&amp;ref(Nation/R_UW-Fort.jpg,nolink,25x25,Underwater Fortress);||&amp;ref(Nation/LivingLead.jpg,nolink,25x25,Living);|18&amp;ref(Nation/Aquatic.jpg,nolink,25x25,Aquatic);|
|~|&gt;|&gt;|&gt;|&gt;|&gt;|BGCOLOR(#F5F5F5):槍を持つ歩兵。海中の制圧や維持の助けにはなる|
</v>
      </c>
    </row>
    <row r="1146" spans="1:36" x14ac:dyDescent="0.15">
      <c r="A1146" t="str">
        <f t="shared" si="36"/>
        <v>MA Nazca 指揮官 S</v>
      </c>
      <c r="B1146" t="s">
        <v>2969</v>
      </c>
      <c r="C1146" t="s">
        <v>11737</v>
      </c>
      <c r="D1146" t="s">
        <v>11692</v>
      </c>
      <c r="E1146" t="s">
        <v>11685</v>
      </c>
      <c r="F1146">
        <v>25</v>
      </c>
      <c r="G1146">
        <v>6</v>
      </c>
      <c r="H1146">
        <v>1</v>
      </c>
      <c r="I1146" t="s">
        <v>11686</v>
      </c>
      <c r="L1146" t="s">
        <v>11687</v>
      </c>
      <c r="N1146" t="s">
        <v>11688</v>
      </c>
      <c r="O1146" s="24">
        <v>0</v>
      </c>
      <c r="P1146" s="20">
        <v>0</v>
      </c>
      <c r="Q1146" s="21">
        <v>0</v>
      </c>
      <c r="R1146" s="30">
        <v>0</v>
      </c>
      <c r="Z1146" s="34" t="s">
        <v>11689</v>
      </c>
      <c r="AE1146" s="20" t="s">
        <v>11690</v>
      </c>
      <c r="AJ1146" s="26" t="str">
        <f t="shared" si="37"/>
        <v xml:space="preserve">|BGCOLOR(#F5F5F5):Runancha|斥候|&amp;ref(Nation/C_Gold.jpg,nolink,25x25,Gold);25&amp;ref(Nation/C_Resource.jpg,nolink,25x25,Resource);6&amp;ref(Nation/C_Command.jpg,nolink,25x25,Commander Point);1|&amp;ref(Nation/R_Fort.jpg,nolink,25x25,Land Fortress);|||20&amp;ref(Nation/Mountain-Survival.jpg,nolink,25x25,Mountain Survival);|
|~|&gt;|&gt;|&gt;|&gt;|&gt;|BGCOLOR(#F5F5F5):飛行する斥候。隠れるのも上手く非常に役立つ|
</v>
      </c>
    </row>
    <row r="1147" spans="1:36" x14ac:dyDescent="0.15">
      <c r="A1147" t="str">
        <f t="shared" si="36"/>
        <v>-</v>
      </c>
      <c r="B1147" t="s">
        <v>2969</v>
      </c>
      <c r="C1147" t="s">
        <v>11737</v>
      </c>
      <c r="D1147" t="s">
        <v>11692</v>
      </c>
      <c r="E1147" t="s">
        <v>11691</v>
      </c>
      <c r="F1147">
        <v>30</v>
      </c>
      <c r="G1147">
        <v>8</v>
      </c>
      <c r="H1147">
        <v>1</v>
      </c>
      <c r="I1147" t="s">
        <v>11732</v>
      </c>
      <c r="L1147" t="s">
        <v>11692</v>
      </c>
      <c r="N1147" t="s">
        <v>11693</v>
      </c>
      <c r="O1147" s="24">
        <v>2</v>
      </c>
      <c r="P1147" s="20">
        <v>60</v>
      </c>
      <c r="Q1147" s="21">
        <v>0</v>
      </c>
      <c r="R1147" s="30">
        <v>0</v>
      </c>
      <c r="Z1147" s="34" t="s">
        <v>11694</v>
      </c>
      <c r="AB1147" s="21" t="s">
        <v>11697</v>
      </c>
      <c r="AE1147" s="20" t="s">
        <v>11690</v>
      </c>
      <c r="AJ1147" s="26" t="str">
        <f t="shared" si="37"/>
        <v xml:space="preserve">|BGCOLOR(#F5F5F5):Kuraka|指揮官|&amp;ref(Nation/C_Gold.jpg,nolink,25x25,Gold);30&amp;ref(Nation/C_Resource.jpg,nolink,25x25,Resource);8&amp;ref(Nation/C_Command.jpg,nolink,25x25,Commander Point);1|&amp;ref(Nation/R_Fort.jpg,nolink,25x25,Land Fortress);&amp;ref(Nation/R_Mountain.jpg,nolink,25x25,Any Highland/Mountains);||&amp;ref(Nation/Squad.jpg,nolink,25x25,Squad);2&amp;ref(Nation/LivingLead.jpg,nolink,25x25,Leadership);60|14&amp;ref(Nation/Flying.jpg,nolink,25x25,Flying);&amp;ref(Nation/Mountain-Survival.jpg,nolink,25x25,Mountain Survival);|
|~|&gt;|&gt;|&gt;|&gt;|&gt;|BGCOLOR(#F5F5F5):人間の指揮官。当然飛べないが安価ではある|
</v>
      </c>
    </row>
    <row r="1148" spans="1:36" x14ac:dyDescent="0.15">
      <c r="A1148" t="str">
        <f t="shared" si="36"/>
        <v>-</v>
      </c>
      <c r="B1148" t="s">
        <v>2969</v>
      </c>
      <c r="C1148" t="s">
        <v>11737</v>
      </c>
      <c r="D1148" t="s">
        <v>11692</v>
      </c>
      <c r="E1148" t="s">
        <v>11695</v>
      </c>
      <c r="F1148">
        <v>40</v>
      </c>
      <c r="G1148">
        <v>7</v>
      </c>
      <c r="H1148">
        <v>1</v>
      </c>
      <c r="I1148" t="s">
        <v>11686</v>
      </c>
      <c r="L1148" t="s">
        <v>11692</v>
      </c>
      <c r="N1148" t="s">
        <v>11696</v>
      </c>
      <c r="O1148" s="24">
        <v>2</v>
      </c>
      <c r="P1148" s="20">
        <v>60</v>
      </c>
      <c r="Q1148" s="21">
        <v>0</v>
      </c>
      <c r="R1148" s="30">
        <v>0</v>
      </c>
      <c r="Z1148" s="34" t="s">
        <v>11689</v>
      </c>
      <c r="AB1148" s="21" t="s">
        <v>11697</v>
      </c>
      <c r="AE1148" s="20" t="s">
        <v>11690</v>
      </c>
      <c r="AJ1148" s="26" t="str">
        <f t="shared" si="37"/>
        <v xml:space="preserve">|BGCOLOR(#F5F5F5):Apu|指揮官|&amp;ref(Nation/C_Gold.jpg,nolink,25x25,Gold);40&amp;ref(Nation/C_Resource.jpg,nolink,25x25,Resource);7&amp;ref(Nation/C_Command.jpg,nolink,25x25,Commander Point);1|&amp;ref(Nation/R_Fort.jpg,nolink,25x25,Land Fortress);||&amp;ref(Nation/Squad.jpg,nolink,25x25,Squad);2&amp;ref(Nation/LivingLead.jpg,nolink,25x25,Leadership);60|20&amp;ref(Nation/Flying.jpg,nolink,25x25,Flying);&amp;ref(Nation/Mountain-Survival.jpg,nolink,25x25,Mountain Survival);|
|~|&gt;|&gt;|&gt;|&gt;|&gt;|BGCOLOR(#F5F5F5):標準的な指揮官。殺されるとMallquiに変換される|
</v>
      </c>
    </row>
    <row r="1149" spans="1:36" x14ac:dyDescent="0.15">
      <c r="A1149" t="str">
        <f t="shared" si="36"/>
        <v>-</v>
      </c>
      <c r="B1149" t="s">
        <v>2969</v>
      </c>
      <c r="C1149" t="s">
        <v>11737</v>
      </c>
      <c r="D1149" t="s">
        <v>11692</v>
      </c>
      <c r="E1149" t="s">
        <v>11698</v>
      </c>
      <c r="F1149">
        <v>70</v>
      </c>
      <c r="G1149">
        <v>8</v>
      </c>
      <c r="H1149">
        <v>1</v>
      </c>
      <c r="I1149" t="s">
        <v>11686</v>
      </c>
      <c r="L1149" t="s">
        <v>11692</v>
      </c>
      <c r="N1149" t="s">
        <v>11699</v>
      </c>
      <c r="O1149" s="24">
        <v>3</v>
      </c>
      <c r="P1149" s="20">
        <v>80</v>
      </c>
      <c r="Q1149" s="20">
        <v>0</v>
      </c>
      <c r="R1149" s="30">
        <v>0</v>
      </c>
      <c r="Z1149" s="34" t="s">
        <v>11689</v>
      </c>
      <c r="AB1149" s="21" t="s">
        <v>11697</v>
      </c>
      <c r="AE1149" s="20" t="s">
        <v>11690</v>
      </c>
      <c r="AJ1149" s="26" t="str">
        <f t="shared" si="37"/>
        <v xml:space="preserve">|BGCOLOR(#F5F5F5):Apusqispay|指揮官|&amp;ref(Nation/C_Gold.jpg,nolink,25x25,Gold);70&amp;ref(Nation/C_Resource.jpg,nolink,25x25,Resource);8&amp;ref(Nation/C_Command.jpg,nolink,25x25,Commander Point);1|&amp;ref(Nation/R_Fort.jpg,nolink,25x25,Land Fortress);||&amp;ref(Nation/Squad.jpg,nolink,25x25,Squad);3&amp;ref(Nation/LivingLead.jpg,nolink,25x25,Leadership);80|20&amp;ref(Nation/Flying.jpg,nolink,25x25,Flying);&amp;ref(Nation/Mountain-Survival.jpg,nolink,25x25,Mountain Survival);|
|~|&gt;|&gt;|&gt;|&gt;|&gt;|BGCOLOR(#F5F5F5):上位指揮官。こちらも殺されるとMallquiに|
</v>
      </c>
    </row>
    <row r="1150" spans="1:36" x14ac:dyDescent="0.15">
      <c r="A1150" t="str">
        <f t="shared" si="36"/>
        <v>-</v>
      </c>
      <c r="B1150" t="s">
        <v>2969</v>
      </c>
      <c r="C1150" t="s">
        <v>11737</v>
      </c>
      <c r="D1150" t="s">
        <v>11692</v>
      </c>
      <c r="E1150" t="s">
        <v>11700</v>
      </c>
      <c r="F1150">
        <v>100</v>
      </c>
      <c r="G1150">
        <v>1</v>
      </c>
      <c r="H1150">
        <v>2</v>
      </c>
      <c r="I1150" t="s">
        <v>11686</v>
      </c>
      <c r="J1150" t="s">
        <v>11701</v>
      </c>
      <c r="K1150" t="s">
        <v>11701</v>
      </c>
      <c r="L1150" t="s">
        <v>11703</v>
      </c>
      <c r="M1150" t="s">
        <v>11702</v>
      </c>
      <c r="N1150" t="s">
        <v>11704</v>
      </c>
      <c r="O1150" s="24">
        <v>1</v>
      </c>
      <c r="P1150" s="20">
        <v>15</v>
      </c>
      <c r="Q1150" s="20">
        <v>10</v>
      </c>
      <c r="R1150" s="30">
        <v>0</v>
      </c>
      <c r="Z1150" s="34" t="s">
        <v>11705</v>
      </c>
      <c r="AB1150" s="20" t="s">
        <v>11697</v>
      </c>
      <c r="AE1150" s="20"/>
      <c r="AJ1150" s="26" t="str">
        <f t="shared" si="37"/>
        <v xml:space="preserve">|BGCOLOR(#F5F5F5):Aclla|聖職者&amp;ref(Nation/Sacred.jpg,nolink,25x25,Sacred);|&amp;ref(Nation/C_Gold.jpg,nolink,25x25,Gold);100&amp;ref(Nation/C_Resource.jpg,nolink,25x25,Resource);1&amp;ref(Nation/C_Command.jpg,nolink,25x25,Commander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Needed);|&amp;ref(Nation/Squad.jpg,nolink,25x25,Squad);1&amp;ref(Nation/LivingLead.jpg,nolink,25x25,Leadership);15&amp;ref(Nation/MagicLead.jpg,nolink,25x25,Magic Leadership);10|22&amp;ref(Nation/Flying.jpg,nolink,25x25,Flying);|
|~|&gt;|&gt;|&gt;|&gt;|&gt;|BGCOLOR(#F5F5F5):レベル1の聖職者。火と風の魔法も持つ|
</v>
      </c>
    </row>
    <row r="1151" spans="1:36" x14ac:dyDescent="0.15">
      <c r="A1151" t="str">
        <f t="shared" si="36"/>
        <v>-</v>
      </c>
      <c r="B1151" t="s">
        <v>2969</v>
      </c>
      <c r="C1151" t="s">
        <v>11737</v>
      </c>
      <c r="D1151" t="s">
        <v>11692</v>
      </c>
      <c r="E1151" t="s">
        <v>11706</v>
      </c>
      <c r="F1151">
        <v>235</v>
      </c>
      <c r="G1151">
        <v>1</v>
      </c>
      <c r="H1151">
        <v>2</v>
      </c>
      <c r="I1151" t="s">
        <v>11686</v>
      </c>
      <c r="J1151" t="s">
        <v>11701</v>
      </c>
      <c r="K1151" t="s">
        <v>11701</v>
      </c>
      <c r="L1151" t="s">
        <v>11703</v>
      </c>
      <c r="M1151" t="s">
        <v>11702</v>
      </c>
      <c r="N1151" t="s">
        <v>11707</v>
      </c>
      <c r="O1151" s="24">
        <v>1</v>
      </c>
      <c r="P1151" s="20">
        <v>10</v>
      </c>
      <c r="Q1151" s="20" t="s">
        <v>11708</v>
      </c>
      <c r="R1151" s="30">
        <v>60</v>
      </c>
      <c r="Z1151" s="34" t="s">
        <v>11689</v>
      </c>
      <c r="AB1151" s="20" t="s">
        <v>11697</v>
      </c>
      <c r="AE1151" s="20"/>
      <c r="AJ1151" s="26" t="str">
        <f t="shared" si="37"/>
        <v xml:space="preserve">|BGCOLOR(#F5F5F5):Hurin Priest|聖職者&amp;ref(Nation/Sacred.jpg,nolink,25x25,Sacred);|&amp;ref(Nation/C_Gold.jpg,nolink,25x25,Gold);235&amp;ref(Nation/C_Resource.jpg,nolink,25x25,Resource);1&amp;ref(Nation/C_Command.jpg,nolink,25x25,Commander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Leadership);60|20&amp;ref(Nation/Flying.jpg,nolink,25x25,Flying);|
|~|&gt;|&gt;|&gt;|&gt;|&gt;|BGCOLOR(#F5F5F5):レベル2の聖職者。死と地などの魔法も持つ|
</v>
      </c>
    </row>
    <row r="1152" spans="1:36" x14ac:dyDescent="0.15">
      <c r="A1152" t="str">
        <f t="shared" si="36"/>
        <v>-</v>
      </c>
      <c r="B1152" t="s">
        <v>2969</v>
      </c>
      <c r="C1152" t="s">
        <v>11737</v>
      </c>
      <c r="D1152" t="s">
        <v>11692</v>
      </c>
      <c r="E1152" t="s">
        <v>11709</v>
      </c>
      <c r="F1152">
        <v>140</v>
      </c>
      <c r="G1152">
        <v>1</v>
      </c>
      <c r="H1152">
        <v>1</v>
      </c>
      <c r="I1152" t="s">
        <v>11686</v>
      </c>
      <c r="K1152" t="s">
        <v>11701</v>
      </c>
      <c r="L1152" t="s">
        <v>11692</v>
      </c>
      <c r="M1152" t="s">
        <v>11702</v>
      </c>
      <c r="N1152" t="s">
        <v>11710</v>
      </c>
      <c r="O1152" s="24">
        <v>1</v>
      </c>
      <c r="P1152" s="20">
        <v>10</v>
      </c>
      <c r="Q1152" s="20">
        <v>0</v>
      </c>
      <c r="R1152" s="30">
        <v>80</v>
      </c>
      <c r="S1152" s="24">
        <v>1</v>
      </c>
      <c r="Z1152" s="34" t="s">
        <v>11711</v>
      </c>
      <c r="AJ1152" s="26" t="str">
        <f t="shared" si="37"/>
        <v xml:space="preserve">|BGCOLOR(#F5F5F5):Mallqui|指揮官&amp;ref(Nation/Sacred.jpg,nolink,25x25,Sacred);|&amp;ref(Nation/C_Gold.jpg,nolink,25x25,Gold);140&amp;ref(Nation/C_Resource.jpg,nolink,25x25,Resource);1&amp;ref(Nation/C_Command.jpg,nolink,25x25,Commander Point);1|&amp;ref(Nation/R_Fort.jpg,nolink,25x25,Land Fortress);|&amp;ref(Spell/P_Holy.jpg,nolink,25x25,Temple Needed);|&amp;ref(Nation/Squad.jpg,nolink,25x25,Squad);1&amp;ref(Nation/LivingLead.jpg,nolink,25x25,Leadership);10&amp;ref(Nation/UndeadLead.jpg,nolink,25x25,Undead Leadership);80&amp;ref(Item/Inspirational.jpg,nolink,25x25,Inspirational (+1));|16|
|~|&gt;|&gt;|&gt;|&gt;|&gt;|BGCOLOR(#F5F5F5):アンデッド向け指揮官。奴隷兵士の確保も担う|
</v>
      </c>
    </row>
    <row r="1153" spans="1:36" x14ac:dyDescent="0.15">
      <c r="A1153" t="str">
        <f t="shared" si="36"/>
        <v>-</v>
      </c>
      <c r="B1153" t="s">
        <v>2969</v>
      </c>
      <c r="C1153" t="s">
        <v>11737</v>
      </c>
      <c r="D1153" t="s">
        <v>11692</v>
      </c>
      <c r="E1153" t="s">
        <v>11714</v>
      </c>
      <c r="F1153">
        <v>175</v>
      </c>
      <c r="G1153">
        <v>1</v>
      </c>
      <c r="H1153">
        <v>2</v>
      </c>
      <c r="I1153" t="s">
        <v>11686</v>
      </c>
      <c r="J1153" t="s">
        <v>11701</v>
      </c>
      <c r="K1153" t="s">
        <v>11701</v>
      </c>
      <c r="L1153" t="s">
        <v>11703</v>
      </c>
      <c r="M1153" t="s">
        <v>11702</v>
      </c>
      <c r="N1153" t="s">
        <v>11713</v>
      </c>
      <c r="O1153" s="24">
        <v>1</v>
      </c>
      <c r="P1153" s="20">
        <v>15</v>
      </c>
      <c r="Q1153" s="20">
        <v>10</v>
      </c>
      <c r="R1153" s="30">
        <v>120</v>
      </c>
      <c r="S1153" s="24">
        <v>1</v>
      </c>
      <c r="Z1153" s="34" t="s">
        <v>11711</v>
      </c>
      <c r="AJ1153" s="26" t="str">
        <f t="shared" si="37"/>
        <v xml:space="preserve">|BGCOLOR(#F5F5F5):Mallqui Priestess|聖職者&amp;ref(Nation/Sacred.jpg,nolink,25x25,Sacred);|&amp;ref(Nation/C_Gold.jpg,nolink,25x25,Gold);175&amp;ref(Nation/C_Resource.jpg,nolink,25x25,Resource);1&amp;ref(Nation/C_Command.jpg,nolink,25x25,Commander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Needed);|&amp;ref(Nation/Squad.jpg,nolink,25x25,Squad);1&amp;ref(Nation/LivingLead.jpg,nolink,25x25,Leadership);15&amp;ref(Nation/MagicLead.jpg,nolink,25x25,Magic Leadership);10&amp;ref(Nation/UndeadLead.jpg,nolink,25x25,Undead Leadership);120&amp;ref(Item/Inspirational.jpg,nolink,25x25,Inspirational (+1));|16|
|~|&gt;|&gt;|&gt;|&gt;|&gt;|BGCOLOR(#F5F5F5):レベル1の聖職者。生前のAcllaと共通の魔力も備える|
</v>
      </c>
    </row>
    <row r="1154" spans="1:36" x14ac:dyDescent="0.15">
      <c r="A1154" t="str">
        <f t="shared" si="36"/>
        <v>-</v>
      </c>
      <c r="B1154" t="s">
        <v>2969</v>
      </c>
      <c r="C1154" t="s">
        <v>11737</v>
      </c>
      <c r="D1154" t="s">
        <v>11692</v>
      </c>
      <c r="E1154" t="s">
        <v>11712</v>
      </c>
      <c r="F1154">
        <v>350</v>
      </c>
      <c r="G1154">
        <v>1</v>
      </c>
      <c r="H1154">
        <v>2</v>
      </c>
      <c r="I1154" t="s">
        <v>11686</v>
      </c>
      <c r="J1154" t="s">
        <v>11701</v>
      </c>
      <c r="K1154" t="s">
        <v>11701</v>
      </c>
      <c r="L1154" t="s">
        <v>11703</v>
      </c>
      <c r="M1154" t="s">
        <v>11702</v>
      </c>
      <c r="N1154" t="s">
        <v>11715</v>
      </c>
      <c r="O1154" s="24">
        <v>1</v>
      </c>
      <c r="P1154" s="20">
        <v>10</v>
      </c>
      <c r="Q1154" s="20" t="s">
        <v>11708</v>
      </c>
      <c r="R1154" s="30">
        <v>180</v>
      </c>
      <c r="S1154" s="24">
        <v>1</v>
      </c>
      <c r="Z1154" s="34" t="s">
        <v>11711</v>
      </c>
      <c r="AJ1154" s="26" t="str">
        <f t="shared" si="37"/>
        <v xml:space="preserve">|BGCOLOR(#F5F5F5):Mallqui Priest|聖職者&amp;ref(Nation/Sacred.jpg,nolink,25x25,Sacred);|&amp;ref(Nation/C_Gold.jpg,nolink,25x25,Gold);350&amp;ref(Nation/C_Resource.jpg,nolink,25x25,Resource);1&amp;ref(Nation/C_Command.jpg,nolink,25x25,Commander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Leadership);180&amp;ref(Item/Inspirational.jpg,nolink,25x25,Inspirational (+1));|16|
|~|&gt;|&gt;|&gt;|&gt;|&gt;|BGCOLOR(#F5F5F5):レベル2の聖職者。Hurin Priestと共通の魔力を持つ|
</v>
      </c>
    </row>
    <row r="1155" spans="1:36" x14ac:dyDescent="0.15">
      <c r="A1155" t="str">
        <f t="shared" si="36"/>
        <v>-</v>
      </c>
      <c r="B1155" t="s">
        <v>2969</v>
      </c>
      <c r="C1155" t="s">
        <v>11737</v>
      </c>
      <c r="D1155" t="s">
        <v>11692</v>
      </c>
      <c r="E1155" t="s">
        <v>11716</v>
      </c>
      <c r="F1155">
        <v>290</v>
      </c>
      <c r="G1155">
        <v>6</v>
      </c>
      <c r="H1155">
        <v>4</v>
      </c>
      <c r="I1155" t="s">
        <v>11717</v>
      </c>
      <c r="J1155" t="s">
        <v>11701</v>
      </c>
      <c r="K1155" t="s">
        <v>11701</v>
      </c>
      <c r="L1155" t="s">
        <v>11703</v>
      </c>
      <c r="M1155" t="s">
        <v>11702</v>
      </c>
      <c r="N1155" t="s">
        <v>11718</v>
      </c>
      <c r="O1155" s="24">
        <v>3</v>
      </c>
      <c r="P1155" s="20" t="s">
        <v>11719</v>
      </c>
      <c r="Q1155" s="20" t="s">
        <v>11720</v>
      </c>
      <c r="R1155" s="30">
        <v>0</v>
      </c>
      <c r="Z1155" s="34" t="s">
        <v>11689</v>
      </c>
      <c r="AB1155" s="21" t="s">
        <v>11697</v>
      </c>
      <c r="AJ1155" s="26" t="str">
        <f t="shared" si="37"/>
        <v xml:space="preserve">|BGCOLOR(#F5F5F5):Inca|聖職者&amp;ref(Nation/Sacred.jpg,nolink,25x25,Sacred);|&amp;ref(Nation/C_Gold.jpg,nolink,25x25,Gold);290&amp;ref(Nation/C_Resource.jpg,nolink,25x25,Resource);6&amp;ref(Nation/C_Command.jpg,nolink,25x25,Commander Point);4|&amp;ref(Nation/R_Capital.jpg,nolink,25x25,National Capital);|&amp;ref(Spell/P_Research.jpg,nolink,25x25,Lab Needed);&amp;ref(Spell/P_Holy.jpg,nolink,25x25,Temple Needed);|&amp;ref(Nation/Squad.jpg,nolink,25x25,Squad);3&amp;ref(Nation/LivingLead.jpg,nolink,25x25,Leadership);90+&amp;ref(Nation/MagicLead.jpg,nolink,25x25,Magic Leadership);30+|20&amp;ref(Nation/Flying.jpg,nolink,25x25,Flying);|
|~|&gt;|&gt;|&gt;|&gt;|&gt;|BGCOLOR(#F5F5F5):レベル3の聖職者。火、風などの魔法を持つ|
</v>
      </c>
    </row>
    <row r="1156" spans="1:36" x14ac:dyDescent="0.15">
      <c r="A1156" t="str">
        <f t="shared" si="36"/>
        <v>-</v>
      </c>
      <c r="B1156" t="s">
        <v>2969</v>
      </c>
      <c r="C1156" t="s">
        <v>11737</v>
      </c>
      <c r="D1156" t="s">
        <v>11692</v>
      </c>
      <c r="E1156" t="s">
        <v>11721</v>
      </c>
      <c r="F1156">
        <v>325</v>
      </c>
      <c r="G1156">
        <v>1</v>
      </c>
      <c r="H1156">
        <v>4</v>
      </c>
      <c r="I1156" t="s">
        <v>11717</v>
      </c>
      <c r="J1156" t="s">
        <v>11701</v>
      </c>
      <c r="K1156" t="s">
        <v>11701</v>
      </c>
      <c r="L1156" t="s">
        <v>11703</v>
      </c>
      <c r="M1156" t="s">
        <v>11702</v>
      </c>
      <c r="N1156" t="s">
        <v>11722</v>
      </c>
      <c r="O1156" s="24">
        <v>2</v>
      </c>
      <c r="P1156" s="20" t="s">
        <v>11723</v>
      </c>
      <c r="Q1156" s="20" t="s">
        <v>11720</v>
      </c>
      <c r="R1156" s="30" t="s">
        <v>11724</v>
      </c>
      <c r="Z1156" s="34" t="s">
        <v>11705</v>
      </c>
      <c r="AB1156" s="21" t="s">
        <v>11697</v>
      </c>
      <c r="AJ1156" s="26" t="str">
        <f t="shared" si="37"/>
        <v xml:space="preserve">|BGCOLOR(#F5F5F5):Coya|聖職者&amp;ref(Nation/Sacred.jpg,nolink,25x25,Sacred);|&amp;ref(Nation/C_Gold.jpg,nolink,25x25,Gold);325&amp;ref(Nation/C_Resource.jpg,nolink,25x25,Resource);1&amp;ref(Nation/C_Command.jpg,nolink,25x25,Commander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Leadership);30+&amp;ref(Nation/UndeadLead.jpg,nolink,25x25,Undead Leadership);70+|22&amp;ref(Nation/Flying.jpg,nolink,25x25,Flying);|
|~|&gt;|&gt;|&gt;|&gt;|&gt;|BGCOLOR(#F5F5F5):レベル2の聖職者。地、星、死などの魔法を持つ|
</v>
      </c>
    </row>
    <row r="1157" spans="1:36" x14ac:dyDescent="0.15">
      <c r="A1157" t="str">
        <f t="shared" si="36"/>
        <v>-</v>
      </c>
      <c r="B1157" t="s">
        <v>2969</v>
      </c>
      <c r="C1157" t="s">
        <v>11737</v>
      </c>
      <c r="D1157" t="s">
        <v>11692</v>
      </c>
      <c r="E1157" t="s">
        <v>11725</v>
      </c>
      <c r="F1157">
        <v>850</v>
      </c>
      <c r="G1157">
        <v>1</v>
      </c>
      <c r="H1157">
        <v>2</v>
      </c>
      <c r="I1157" t="s">
        <v>11717</v>
      </c>
      <c r="J1157" t="s">
        <v>11701</v>
      </c>
      <c r="K1157" t="s">
        <v>11701</v>
      </c>
      <c r="L1157" t="s">
        <v>11703</v>
      </c>
      <c r="M1157" t="s">
        <v>11702</v>
      </c>
      <c r="N1157" t="s">
        <v>11726</v>
      </c>
      <c r="O1157" s="24">
        <v>1</v>
      </c>
      <c r="P1157" s="20" t="s">
        <v>11727</v>
      </c>
      <c r="Q1157" s="20" t="s">
        <v>11728</v>
      </c>
      <c r="R1157" s="30" t="s">
        <v>11729</v>
      </c>
      <c r="S1157" s="24">
        <v>2</v>
      </c>
      <c r="Z1157" s="34" t="s">
        <v>11711</v>
      </c>
      <c r="AJ1157" s="26" t="str">
        <f t="shared" si="37"/>
        <v xml:space="preserve">|BGCOLOR(#F5F5F5):Royal Mallqui|聖職者&amp;ref(Nation/Sacred.jpg,nolink,25x25,Sacred);|&amp;ref(Nation/C_Gold.jpg,nolink,25x25,Gold);850&amp;ref(Nation/C_Resource.jpg,nolink,25x25,Resource);1&amp;ref(Nation/C_Command.jpg,nolink,25x25,Commander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Needed);|&amp;ref(Nation/Squad.jpg,nolink,25x25,Squad);1&amp;ref(Nation/LivingLead.jpg,nolink,25x25,Leadership);20+&amp;ref(Nation/MagicLead.jpg,nolink,25x25,Magic Leadership);50+&amp;ref(Nation/UndeadLead.jpg,nolink,25x25,Undead Leadership);180+&amp;ref(Item/Inspirational.jpg,nolink,25x25,Inspirational (+2));|16|
|~|&gt;|&gt;|&gt;|&gt;|&gt;|BGCOLOR(#F5F5F5):レベル3の聖職者。IncaとCoyaを合わせた魔力を持ち高速で戦闘呪文を放つ|
</v>
      </c>
    </row>
    <row r="1158" spans="1:36" x14ac:dyDescent="0.15">
      <c r="A1158" t="str">
        <f t="shared" si="36"/>
        <v>-</v>
      </c>
      <c r="B1158" t="s">
        <v>2969</v>
      </c>
      <c r="C1158" t="s">
        <v>11737</v>
      </c>
      <c r="D1158" t="s">
        <v>11692</v>
      </c>
      <c r="E1158" t="s">
        <v>11730</v>
      </c>
      <c r="F1158">
        <v>105</v>
      </c>
      <c r="G1158">
        <v>2</v>
      </c>
      <c r="H1158">
        <v>2</v>
      </c>
      <c r="I1158" t="s">
        <v>11731</v>
      </c>
      <c r="J1158" t="s">
        <v>11701</v>
      </c>
      <c r="L1158" t="s">
        <v>11733</v>
      </c>
      <c r="N1158" t="s">
        <v>11734</v>
      </c>
      <c r="O1158" s="24">
        <v>1</v>
      </c>
      <c r="P1158" s="21">
        <v>10</v>
      </c>
      <c r="Q1158" s="21">
        <v>10</v>
      </c>
      <c r="R1158" s="30">
        <v>0</v>
      </c>
      <c r="Z1158" s="34" t="s">
        <v>11711</v>
      </c>
      <c r="AE1158" s="21" t="s">
        <v>11690</v>
      </c>
      <c r="AJ1158" s="26" t="str">
        <f t="shared" si="37"/>
        <v xml:space="preserve">|BGCOLOR(#F5F5F5):Paqo of the Mountain Spirits|魔術師|&amp;ref(Nation/C_Gold.jpg,nolink,25x25,Gold);105&amp;ref(Nation/C_Resource.jpg,nolink,25x25,Resource);2&amp;ref(Nation/C_Command.jpg,nolink,25x25,Commander Point);2|&amp;ref(Nation/R_Mountain.jpg,nolink,25x25,Any Highland/Mountains);|&amp;ref(Spell/P_Research.jpg,nolink,25x25,Lab Needed);|&amp;ref(Nation/Squad.jpg,nolink,25x25,Squad);1&amp;ref(Nation/LivingLead.jpg,nolink,25x25,Leadership);10&amp;ref(Nation/MagicLead.jpg,nolink,25x25,Magic Leadership);10|16&amp;ref(Nation/Mountain-Survival.jpg,nolink,25x25,Mountain Survival);|
|~|&gt;|&gt;|&gt;|&gt;|&gt;|BGCOLOR(#F5F5F5):風と緑の魔法技能を持つ。異端者だが病気治療も可能|
</v>
      </c>
    </row>
    <row r="1159" spans="1:36" x14ac:dyDescent="0.15">
      <c r="A1159" t="str">
        <f t="shared" si="36"/>
        <v>MA Nazca 指揮官 E</v>
      </c>
      <c r="B1159" t="s">
        <v>2969</v>
      </c>
      <c r="C1159" t="s">
        <v>11737</v>
      </c>
      <c r="D1159" t="s">
        <v>11692</v>
      </c>
      <c r="E1159" t="s">
        <v>11735</v>
      </c>
      <c r="F1159">
        <v>95</v>
      </c>
      <c r="G1159">
        <v>2</v>
      </c>
      <c r="H1159">
        <v>2</v>
      </c>
      <c r="I1159" t="s">
        <v>11731</v>
      </c>
      <c r="J1159" t="s">
        <v>11701</v>
      </c>
      <c r="L1159" t="s">
        <v>11733</v>
      </c>
      <c r="N1159" t="s">
        <v>11736</v>
      </c>
      <c r="O1159" s="24">
        <v>1</v>
      </c>
      <c r="P1159" s="21">
        <v>10</v>
      </c>
      <c r="Q1159" s="21">
        <v>10</v>
      </c>
      <c r="R1159" s="30">
        <v>0</v>
      </c>
      <c r="Z1159" s="34" t="s">
        <v>11711</v>
      </c>
      <c r="AE1159" s="21" t="s">
        <v>11690</v>
      </c>
      <c r="AJ1159" s="26" t="str">
        <f t="shared" si="37"/>
        <v xml:space="preserve">|BGCOLOR(#F5F5F5):Paqo of the Earth Mother|魔術師|&amp;ref(Nation/C_Gold.jpg,nolink,25x25,Gold);95&amp;ref(Nation/C_Resource.jpg,nolink,25x25,Resource);2&amp;ref(Nation/C_Command.jpg,nolink,25x25,Commander Point);2|&amp;ref(Nation/R_Mountain.jpg,nolink,25x25,Any Highland/Mountains);|&amp;ref(Spell/P_Research.jpg,nolink,25x25,Lab Needed);|&amp;ref(Nation/Squad.jpg,nolink,25x25,Squad);1&amp;ref(Nation/LivingLead.jpg,nolink,25x25,Leadership);10&amp;ref(Nation/MagicLead.jpg,nolink,25x25,Magic Leadership);10|16&amp;ref(Nation/Mountain-Survival.jpg,nolink,25x25,Mountain Survival);|
|~|&gt;|&gt;|&gt;|&gt;|&gt;|BGCOLOR(#F5F5F5):地と緑の魔法技能を持つ。こちらも異端者だが病気を治せる|
</v>
      </c>
    </row>
    <row r="1160" spans="1:36" x14ac:dyDescent="0.15">
      <c r="A1160" t="str">
        <f t="shared" si="36"/>
        <v>MA Nazca 兵士 S</v>
      </c>
      <c r="B1160" t="s">
        <v>2969</v>
      </c>
      <c r="C1160" t="s">
        <v>3011</v>
      </c>
      <c r="D1160" t="s">
        <v>11772</v>
      </c>
      <c r="E1160" t="s">
        <v>11738</v>
      </c>
      <c r="F1160">
        <v>7</v>
      </c>
      <c r="G1160">
        <v>3</v>
      </c>
      <c r="H1160">
        <v>2</v>
      </c>
      <c r="I1160" t="s">
        <v>11739</v>
      </c>
      <c r="L1160" t="s">
        <v>11740</v>
      </c>
      <c r="N1160" t="s">
        <v>11741</v>
      </c>
      <c r="P1160" s="21">
        <v>1</v>
      </c>
      <c r="X1160">
        <v>1</v>
      </c>
      <c r="Z1160" s="34" t="s">
        <v>11742</v>
      </c>
      <c r="AE1160" s="21" t="s">
        <v>11743</v>
      </c>
      <c r="AJ1160" s="26" t="str">
        <f t="shared" si="37"/>
        <v xml:space="preserve">|BGCOLOR(#F5F5F5):Human Warrior|歩兵|&amp;ref(Nation/C_Gold.jpg,nolink,25x25,Gold);7&amp;ref(Nation/C_Resource.jpg,nolink,25x25,Resource);3&amp;ref(Nation/C_Recruitment.jpg,nolink,25x25,Recruitment Point);2|&amp;ref(Nation/R_Fort.jpg,nolink,25x25,Land Fortress);&amp;ref(Nation/R_Mountain.jpg,nolink,25x25,Any Highland/Mountains);||&amp;ref(Nation/LivingLead.jpg,nolink,25x25,Living);&amp;ref(Nation/Undisciplined.jpg,nolink,25x25,Undisciplined);|14&amp;ref(Nation/Mountain-Survival.jpg,nolink,25x25,Mountain Survival);|
|~|&gt;|&gt;|&gt;|&gt;|&gt;|BGCOLOR(#F5F5F5):槍を持つ軽歩兵。統制不能だが値段のわりに戦闘力は標準的|
</v>
      </c>
    </row>
    <row r="1161" spans="1:36" x14ac:dyDescent="0.15">
      <c r="A1161" t="str">
        <f t="shared" si="36"/>
        <v>-</v>
      </c>
      <c r="B1161" t="s">
        <v>2969</v>
      </c>
      <c r="C1161" t="s">
        <v>3011</v>
      </c>
      <c r="D1161" t="s">
        <v>11772</v>
      </c>
      <c r="E1161" t="s">
        <v>11738</v>
      </c>
      <c r="F1161">
        <v>8</v>
      </c>
      <c r="G1161">
        <v>3</v>
      </c>
      <c r="H1161">
        <v>2</v>
      </c>
      <c r="I1161" t="s">
        <v>11739</v>
      </c>
      <c r="L1161" t="s">
        <v>11740</v>
      </c>
      <c r="N1161" t="s">
        <v>11744</v>
      </c>
      <c r="P1161" s="20">
        <v>1</v>
      </c>
      <c r="X1161">
        <v>1</v>
      </c>
      <c r="Z1161" s="34" t="s">
        <v>11742</v>
      </c>
      <c r="AE1161" s="20" t="s">
        <v>11743</v>
      </c>
      <c r="AJ1161" s="26" t="str">
        <f t="shared" si="37"/>
        <v xml:space="preserve">|BGCOLOR(#F5F5F5):Human Warrior|歩兵|&amp;ref(Nation/C_Gold.jpg,nolink,25x25,Gold);8&amp;ref(Nation/C_Resource.jpg,nolink,25x25,Resource);3&amp;ref(Nation/C_Recruitment.jpg,nolink,25x25,Recruitment Point);2|&amp;ref(Nation/R_Fort.jpg,nolink,25x25,Land Fortress);&amp;ref(Nation/R_Mountain.jpg,nolink,25x25,Any Highland/Mountains);||&amp;ref(Nation/LivingLead.jpg,nolink,25x25,Living);&amp;ref(Nation/Undisciplined.jpg,nolink,25x25,Undisciplined);|14&amp;ref(Nation/Mountain-Survival.jpg,nolink,25x25,Mountain Survival);|
|~|&gt;|&gt;|&gt;|&gt;|&gt;|BGCOLOR(#F5F5F5):槍と皮盾を持つ軽歩兵。盾持ちのため少しだけ丈夫|
</v>
      </c>
    </row>
    <row r="1162" spans="1:36" x14ac:dyDescent="0.15">
      <c r="A1162" t="str">
        <f t="shared" si="36"/>
        <v>-</v>
      </c>
      <c r="B1162" t="s">
        <v>2969</v>
      </c>
      <c r="C1162" t="s">
        <v>3011</v>
      </c>
      <c r="D1162" t="s">
        <v>11772</v>
      </c>
      <c r="E1162" t="s">
        <v>11738</v>
      </c>
      <c r="F1162">
        <v>8</v>
      </c>
      <c r="G1162">
        <v>3</v>
      </c>
      <c r="H1162">
        <v>2</v>
      </c>
      <c r="I1162" t="s">
        <v>11739</v>
      </c>
      <c r="L1162" t="s">
        <v>11745</v>
      </c>
      <c r="N1162" t="s">
        <v>11746</v>
      </c>
      <c r="P1162" s="20">
        <v>1</v>
      </c>
      <c r="X1162">
        <v>1</v>
      </c>
      <c r="Z1162" s="34" t="s">
        <v>11742</v>
      </c>
      <c r="AE1162" s="20" t="s">
        <v>11743</v>
      </c>
      <c r="AJ1162" s="26" t="str">
        <f t="shared" si="37"/>
        <v xml:space="preserve">|BGCOLOR(#F5F5F5):Human Warrior|射手|&amp;ref(Nation/C_Gold.jpg,nolink,25x25,Gold);8&amp;ref(Nation/C_Resource.jpg,nolink,25x25,Resource);3&amp;ref(Nation/C_Recruitment.jpg,nolink,25x25,Recruitment Point);2|&amp;ref(Nation/R_Fort.jpg,nolink,25x25,Land Fortress);&amp;ref(Nation/R_Mountain.jpg,nolink,25x25,Any Highland/Mountains);||&amp;ref(Nation/LivingLead.jpg,nolink,25x25,Living);&amp;ref(Nation/Undisciplined.jpg,nolink,25x25,Undisciplined);|14&amp;ref(Nation/Mountain-Survival.jpg,nolink,25x25,Mountain Survival);|
|~|&gt;|&gt;|&gt;|&gt;|&gt;|BGCOLOR(#F5F5F5):投石器を持つ軽歩兵。接近戦も可能な能力ではある|
</v>
      </c>
    </row>
    <row r="1163" spans="1:36" x14ac:dyDescent="0.15">
      <c r="A1163" t="str">
        <f t="shared" si="36"/>
        <v>-</v>
      </c>
      <c r="B1163" t="s">
        <v>2969</v>
      </c>
      <c r="C1163" t="s">
        <v>3011</v>
      </c>
      <c r="D1163" t="s">
        <v>11772</v>
      </c>
      <c r="E1163" t="s">
        <v>11738</v>
      </c>
      <c r="F1163">
        <v>8</v>
      </c>
      <c r="G1163">
        <v>7</v>
      </c>
      <c r="H1163">
        <v>2</v>
      </c>
      <c r="I1163" t="s">
        <v>11739</v>
      </c>
      <c r="L1163" t="s">
        <v>11740</v>
      </c>
      <c r="N1163" t="s">
        <v>11747</v>
      </c>
      <c r="P1163" s="20">
        <v>1</v>
      </c>
      <c r="X1163">
        <v>1</v>
      </c>
      <c r="Z1163" s="34" t="s">
        <v>11748</v>
      </c>
      <c r="AE1163" s="20" t="s">
        <v>11743</v>
      </c>
      <c r="AJ1163" s="26" t="str">
        <f t="shared" si="37"/>
        <v xml:space="preserve">|BGCOLOR(#F5F5F5):Human Warrior|歩兵|&amp;ref(Nation/C_Gold.jpg,nolink,25x25,Gold);8&amp;ref(Nation/C_Resource.jpg,nolink,25x25,Resource);7&amp;ref(Nation/C_Recruitment.jpg,nolink,25x25,Recruitment Point);2|&amp;ref(Nation/R_Fort.jpg,nolink,25x25,Land Fortress);&amp;ref(Nation/R_Mountain.jpg,nolink,25x25,Any Highland/Mountains);||&amp;ref(Nation/LivingLead.jpg,nolink,25x25,Living);&amp;ref(Nation/Undisciplined.jpg,nolink,25x25,Undisciplined);|12&amp;ref(Nation/Mountain-Survival.jpg,nolink,25x25,Mountain Survival);|
|~|&gt;|&gt;|&gt;|&gt;|&gt;|BGCOLOR(#F5F5F5):鈍器、投槍、皮盾を持つ軽歩兵。鎧が少し強化されている|
</v>
      </c>
    </row>
    <row r="1164" spans="1:36" x14ac:dyDescent="0.15">
      <c r="A1164" t="str">
        <f t="shared" si="36"/>
        <v>-</v>
      </c>
      <c r="B1164" t="s">
        <v>2969</v>
      </c>
      <c r="C1164" t="s">
        <v>3011</v>
      </c>
      <c r="D1164" t="s">
        <v>11772</v>
      </c>
      <c r="E1164" t="s">
        <v>11749</v>
      </c>
      <c r="F1164">
        <v>5</v>
      </c>
      <c r="G1164">
        <v>3</v>
      </c>
      <c r="H1164">
        <v>2</v>
      </c>
      <c r="I1164" t="s">
        <v>11754</v>
      </c>
      <c r="L1164" t="s">
        <v>11751</v>
      </c>
      <c r="N1164" t="s">
        <v>11752</v>
      </c>
      <c r="P1164" s="20">
        <v>1</v>
      </c>
      <c r="X1164">
        <v>1</v>
      </c>
      <c r="Z1164" s="34" t="s">
        <v>11753</v>
      </c>
      <c r="AB1164" s="21" t="s">
        <v>11758</v>
      </c>
      <c r="AE1164" s="20" t="s">
        <v>11743</v>
      </c>
      <c r="AJ1164" s="26" t="str">
        <f t="shared" si="37"/>
        <v xml:space="preserve">|BGCOLOR(#F5F5F5):Hatun Runa|飛行兵|&amp;ref(Nation/C_Gold.jpg,nolink,25x25,Gold);5&amp;ref(Nation/C_Resource.jpg,nolink,25x25,Resource);3&amp;ref(Nation/C_Recruitment.jpg,nolink,25x25,Recruitment Point);2|&amp;ref(Nation/R_Fort.jpg,nolink,25x25,Land Fortress);&amp;ref(Nation/Taskmaster.jpg,nolink,25x25,Capture Slaves (Free));||&amp;ref(Nation/LivingLead.jpg,nolink,25x25,Living);&amp;ref(Nation/Undisciplined.jpg,nolink,25x25,Undisciplined);|16&amp;ref(Nation/Flying.jpg,nolink,25x25,Flying);&amp;ref(Nation/Mountain-Survival.jpg,nolink,25x25,Mountain Survival);|
|~|&gt;|&gt;|&gt;|&gt;|&gt;|BGCOLOR(#F5F5F5):鈍器と皮盾を持つ軽戦士。奴隷のため士気は欠くが安価|
</v>
      </c>
    </row>
    <row r="1165" spans="1:36" x14ac:dyDescent="0.15">
      <c r="A1165" t="str">
        <f t="shared" si="36"/>
        <v>-</v>
      </c>
      <c r="B1165" t="s">
        <v>2969</v>
      </c>
      <c r="C1165" t="s">
        <v>3011</v>
      </c>
      <c r="D1165" t="s">
        <v>11772</v>
      </c>
      <c r="E1165" t="s">
        <v>11755</v>
      </c>
      <c r="F1165">
        <v>10</v>
      </c>
      <c r="G1165">
        <v>9</v>
      </c>
      <c r="H1165">
        <v>9</v>
      </c>
      <c r="I1165" t="s">
        <v>11750</v>
      </c>
      <c r="L1165" t="s">
        <v>11745</v>
      </c>
      <c r="N1165" t="s">
        <v>11756</v>
      </c>
      <c r="P1165" s="20">
        <v>1</v>
      </c>
      <c r="Z1165" s="34" t="s">
        <v>11757</v>
      </c>
      <c r="AB1165" s="21" t="s">
        <v>11758</v>
      </c>
      <c r="AE1165" s="20" t="s">
        <v>11743</v>
      </c>
      <c r="AJ1165" s="26" t="str">
        <f t="shared" si="37"/>
        <v xml:space="preserve">|BGCOLOR(#F5F5F5):Aucac Runa Archer|射手|&amp;ref(Nation/C_Gold.jpg,nolink,25x25,Gold);10&amp;ref(Nation/C_Resource.jpg,nolink,25x25,Resource);9&amp;ref(Nation/C_Recruitment.jpg,nolink,25x25,Recruitment Point);9|&amp;ref(Nation/R_Fort.jpg,nolink,25x25,Land Fortress);||&amp;ref(Nation/LivingLead.jpg,nolink,25x25,Living);|18&amp;ref(Nation/Flying.jpg,nolink,25x25,Flying);&amp;ref(Nation/Mountain-Survival.jpg,nolink,25x25,Mountain Survival);|
|~|&gt;|&gt;|&gt;|&gt;|&gt;|BGCOLOR(#F5F5F5):短弓を使う飛行弓兵。腕前もなかなかのもの|
</v>
      </c>
    </row>
    <row r="1166" spans="1:36" x14ac:dyDescent="0.15">
      <c r="A1166" t="str">
        <f t="shared" si="36"/>
        <v>-</v>
      </c>
      <c r="B1166" t="s">
        <v>2969</v>
      </c>
      <c r="C1166" t="s">
        <v>3011</v>
      </c>
      <c r="D1166" t="s">
        <v>11772</v>
      </c>
      <c r="E1166" t="s">
        <v>11759</v>
      </c>
      <c r="F1166">
        <v>10</v>
      </c>
      <c r="G1166">
        <v>7</v>
      </c>
      <c r="H1166">
        <v>9</v>
      </c>
      <c r="I1166" t="s">
        <v>11750</v>
      </c>
      <c r="L1166" t="s">
        <v>11751</v>
      </c>
      <c r="N1166" t="s">
        <v>11760</v>
      </c>
      <c r="P1166" s="20">
        <v>1</v>
      </c>
      <c r="Z1166" s="34" t="s">
        <v>11757</v>
      </c>
      <c r="AB1166" s="21" t="s">
        <v>11758</v>
      </c>
      <c r="AE1166" s="20" t="s">
        <v>11743</v>
      </c>
      <c r="AJ1166" s="26" t="str">
        <f t="shared" si="37"/>
        <v xml:space="preserve">|BGCOLOR(#F5F5F5):Aucac Runa Spearman|飛行兵|&amp;ref(Nation/C_Gold.jpg,nolink,25x25,Gold);10&amp;ref(Nation/C_Resource.jpg,nolink,25x25,Resource);7&amp;ref(Nation/C_Recruitment.jpg,nolink,25x25,Recruitment Point);9|&amp;ref(Nation/R_Fort.jpg,nolink,25x25,Land Fortress);||&amp;ref(Nation/LivingLead.jpg,nolink,25x25,Living);|18&amp;ref(Nation/Flying.jpg,nolink,25x25,Flying);&amp;ref(Nation/Mountain-Survival.jpg,nolink,25x25,Mountain Survival);|
|~|&gt;|&gt;|&gt;|&gt;|&gt;|BGCOLOR(#F5F5F5):軽突撃槍と皮盾を持つ軽戦士。最初の一撃は侮り難い|
</v>
      </c>
    </row>
    <row r="1167" spans="1:36" x14ac:dyDescent="0.15">
      <c r="A1167" t="str">
        <f t="shared" si="36"/>
        <v>-</v>
      </c>
      <c r="B1167" t="s">
        <v>2969</v>
      </c>
      <c r="C1167" t="s">
        <v>3011</v>
      </c>
      <c r="D1167" t="s">
        <v>11772</v>
      </c>
      <c r="E1167" t="s">
        <v>11761</v>
      </c>
      <c r="F1167">
        <v>10</v>
      </c>
      <c r="G1167">
        <v>7</v>
      </c>
      <c r="H1167">
        <v>9</v>
      </c>
      <c r="I1167" t="s">
        <v>11750</v>
      </c>
      <c r="L1167" t="s">
        <v>11751</v>
      </c>
      <c r="N1167" t="s">
        <v>11762</v>
      </c>
      <c r="P1167" s="20">
        <v>1</v>
      </c>
      <c r="Z1167" s="34" t="s">
        <v>11757</v>
      </c>
      <c r="AB1167" s="20" t="s">
        <v>11758</v>
      </c>
      <c r="AE1167" s="20" t="s">
        <v>11743</v>
      </c>
      <c r="AJ1167" s="26" t="str">
        <f t="shared" si="37"/>
        <v xml:space="preserve">|BGCOLOR(#F5F5F5):Aucac Runa Maceman|飛行兵|&amp;ref(Nation/C_Gold.jpg,nolink,25x25,Gold);10&amp;ref(Nation/C_Resource.jpg,nolink,25x25,Resource);7&amp;ref(Nation/C_Recruitment.jpg,nolink,25x25,Recruitment Point);9|&amp;ref(Nation/R_Fort.jpg,nolink,25x25,Land Fortress);||&amp;ref(Nation/LivingLead.jpg,nolink,25x25,Living);|18&amp;ref(Nation/Flying.jpg,nolink,25x25,Flying);&amp;ref(Nation/Mountain-Survival.jpg,nolink,25x25,Mountain Survival);|
|~|&gt;|&gt;|&gt;|&gt;|&gt;|BGCOLOR(#F5F5F5):鈍器と皮盾を持つ軽戦士。単純な攻撃力では他より少しだけ上|
</v>
      </c>
    </row>
    <row r="1168" spans="1:36" x14ac:dyDescent="0.15">
      <c r="A1168" t="str">
        <f t="shared" si="36"/>
        <v>-</v>
      </c>
      <c r="B1168" t="s">
        <v>2969</v>
      </c>
      <c r="C1168" t="s">
        <v>3011</v>
      </c>
      <c r="D1168" t="s">
        <v>11772</v>
      </c>
      <c r="E1168" t="s">
        <v>11763</v>
      </c>
      <c r="F1168">
        <v>10</v>
      </c>
      <c r="G1168">
        <v>7</v>
      </c>
      <c r="H1168">
        <v>9</v>
      </c>
      <c r="I1168" t="s">
        <v>11750</v>
      </c>
      <c r="L1168" t="s">
        <v>11751</v>
      </c>
      <c r="N1168" t="s">
        <v>11764</v>
      </c>
      <c r="P1168" s="20">
        <v>1</v>
      </c>
      <c r="Z1168" s="34" t="s">
        <v>11757</v>
      </c>
      <c r="AB1168" s="20" t="s">
        <v>11758</v>
      </c>
      <c r="AE1168" s="20" t="s">
        <v>11743</v>
      </c>
      <c r="AJ1168" s="26" t="str">
        <f t="shared" si="37"/>
        <v xml:space="preserve">|BGCOLOR(#F5F5F5):Aucac Runa Axeman|飛行兵|&amp;ref(Nation/C_Gold.jpg,nolink,25x25,Gold);10&amp;ref(Nation/C_Resource.jpg,nolink,25x25,Resource);7&amp;ref(Nation/C_Recruitment.jpg,nolink,25x25,Recruitment Point);9|&amp;ref(Nation/R_Fort.jpg,nolink,25x25,Land Fortress);||&amp;ref(Nation/LivingLead.jpg,nolink,25x25,Living);|18&amp;ref(Nation/Flying.jpg,nolink,25x25,Flying);&amp;ref(Nation/Mountain-Survival.jpg,nolink,25x25,Mountain Survival);|
|~|&gt;|&gt;|&gt;|&gt;|&gt;|BGCOLOR(#F5F5F5):斧と皮盾を持つ軽戦士。他より命中率に優れる|
</v>
      </c>
    </row>
    <row r="1169" spans="1:36" x14ac:dyDescent="0.15">
      <c r="A1169" t="str">
        <f t="shared" si="36"/>
        <v>-</v>
      </c>
      <c r="B1169" t="s">
        <v>2969</v>
      </c>
      <c r="C1169" t="s">
        <v>3011</v>
      </c>
      <c r="D1169" t="s">
        <v>11772</v>
      </c>
      <c r="E1169" t="s">
        <v>11765</v>
      </c>
      <c r="F1169">
        <v>23</v>
      </c>
      <c r="G1169">
        <v>14</v>
      </c>
      <c r="H1169">
        <v>27</v>
      </c>
      <c r="I1169" t="s">
        <v>11766</v>
      </c>
      <c r="K1169" t="s">
        <v>11767</v>
      </c>
      <c r="L1169" t="s">
        <v>11751</v>
      </c>
      <c r="M1169" t="s">
        <v>11768</v>
      </c>
      <c r="N1169" t="s">
        <v>11769</v>
      </c>
      <c r="P1169" s="20">
        <v>1</v>
      </c>
      <c r="Z1169" s="34" t="s">
        <v>11753</v>
      </c>
      <c r="AB1169" s="20" t="s">
        <v>11758</v>
      </c>
      <c r="AE1169" s="20" t="s">
        <v>11743</v>
      </c>
      <c r="AJ1169" s="26" t="str">
        <f t="shared" si="37"/>
        <v xml:space="preserve">|BGCOLOR(#F5F5F5):Sun Guide|飛行兵&amp;ref(Nation/Sacred.jpg,nolink,25x25,Sacred);|&amp;ref(Nation/C_Gold.jpg,nolink,25x25,Gold);23&amp;ref(Nation/C_Resource.jpg,nolink,25x25,Resource);14&amp;ref(Nation/C_Recruitment.jpg,nolink,25x25,Recruitment Point);27|&amp;ref(Nation/R_Capital.jpg,nolink,25x25,National Capital);|&amp;ref(Spell/P_Holy.jpg,nolink,25x25,Temple Needed);|&amp;ref(Nation/LivingLead.jpg,nolink,25x25,Living);|16&amp;ref(Nation/Flying.jpg,nolink,25x25,Flying);&amp;ref(Nation/Mountain-Survival.jpg,nolink,25x25,Mountain Survival);|
|~|&gt;|&gt;|&gt;|&gt;|&gt;|BGCOLOR(#F5F5F5):魔法の鈍器と盾を持つ戦士。戦闘技能に優れ護衛も得意とする|
</v>
      </c>
    </row>
    <row r="1170" spans="1:36" x14ac:dyDescent="0.15">
      <c r="A1170" t="str">
        <f t="shared" ref="A1170:A1233" si="38">IF(D1170&lt;&gt;D1169,B1170&amp;" "&amp;C1170&amp;" "&amp;D1170&amp;" S",IF(D1170&lt;&gt;D1171,B1170&amp;" "&amp;C1170&amp;" "&amp;D1170&amp;" E","-"))</f>
        <v>MA Nazca 兵士 E</v>
      </c>
      <c r="B1170" t="s">
        <v>2969</v>
      </c>
      <c r="C1170" t="s">
        <v>3011</v>
      </c>
      <c r="D1170" t="s">
        <v>11772</v>
      </c>
      <c r="E1170" t="s">
        <v>11770</v>
      </c>
      <c r="F1170">
        <v>20</v>
      </c>
      <c r="G1170">
        <v>8</v>
      </c>
      <c r="H1170">
        <v>23</v>
      </c>
      <c r="I1170" t="s">
        <v>11766</v>
      </c>
      <c r="K1170" t="s">
        <v>11767</v>
      </c>
      <c r="L1170" t="s">
        <v>11751</v>
      </c>
      <c r="M1170" t="s">
        <v>11768</v>
      </c>
      <c r="N1170" t="s">
        <v>11771</v>
      </c>
      <c r="P1170" s="20">
        <v>1</v>
      </c>
      <c r="Z1170" s="34" t="s">
        <v>11757</v>
      </c>
      <c r="AB1170" s="20" t="s">
        <v>11758</v>
      </c>
      <c r="AE1170" s="20" t="s">
        <v>11743</v>
      </c>
      <c r="AJ1170" s="26" t="str">
        <f t="shared" si="37"/>
        <v xml:space="preserve">|BGCOLOR(#F5F5F5):Condor Warrior|飛行兵&amp;ref(Nation/Sacred.jpg,nolink,25x25,Sacred);|&amp;ref(Nation/C_Gold.jpg,nolink,25x25,Gold);20&amp;ref(Nation/C_Resource.jpg,nolink,25x25,Resource);8&amp;ref(Nation/C_Recruitment.jpg,nolink,25x25,Recruitment Point);23|&amp;ref(Nation/R_Capital.jpg,nolink,25x25,National Capital);|&amp;ref(Spell/P_Holy.jpg,nolink,25x25,Temple Needed);|&amp;ref(Nation/LivingLead.jpg,nolink,25x25,Living);|18&amp;ref(Nation/Flying.jpg,nolink,25x25,Flying);&amp;ref(Nation/Mountain-Survival.jpg,nolink,25x25,Mountain Survival);|
|~|&gt;|&gt;|&gt;|&gt;|&gt;|BGCOLOR(#F5F5F5):軽突撃槍と皮盾を持つ軽戦士。嵐の中でも飛行できる|
</v>
      </c>
    </row>
    <row r="1171" spans="1:36" x14ac:dyDescent="0.15">
      <c r="A1171" t="str">
        <f t="shared" si="38"/>
        <v>MA Xibalba 指揮官 S</v>
      </c>
      <c r="B1171" t="s">
        <v>2969</v>
      </c>
      <c r="C1171" t="s">
        <v>12015</v>
      </c>
      <c r="D1171" t="s">
        <v>11864</v>
      </c>
      <c r="E1171" t="s">
        <v>11979</v>
      </c>
      <c r="F1171">
        <v>115</v>
      </c>
      <c r="G1171">
        <v>38</v>
      </c>
      <c r="H1171">
        <v>1</v>
      </c>
      <c r="I1171" t="s">
        <v>11980</v>
      </c>
      <c r="K1171" t="s">
        <v>11767</v>
      </c>
      <c r="L1171" t="s">
        <v>11867</v>
      </c>
      <c r="M1171" t="s">
        <v>11768</v>
      </c>
      <c r="N1171" t="s">
        <v>11981</v>
      </c>
      <c r="O1171" s="24">
        <v>3</v>
      </c>
      <c r="P1171" s="20">
        <v>80</v>
      </c>
      <c r="Q1171" s="21">
        <v>0</v>
      </c>
      <c r="R1171" s="30">
        <v>0</v>
      </c>
      <c r="Z1171" s="34" t="s">
        <v>11748</v>
      </c>
      <c r="AD1171" s="21" t="s">
        <v>11982</v>
      </c>
      <c r="AE1171" s="20" t="s">
        <v>11983</v>
      </c>
      <c r="AG1171" s="21" t="s">
        <v>11983</v>
      </c>
      <c r="AJ1171" s="26" t="str">
        <f t="shared" si="37"/>
        <v xml:space="preserve">|BGCOLOR(#F5F5F5):Muuch Ajaw|聖職者&amp;ref(Nation/Sacred.jpg,nolink,25x25,Sacred);|&amp;ref(Nation/C_Gold.jpg,nolink,25x25,Gold);115&amp;ref(Nation/C_Resource.jpg,nolink,25x25,Resource);38&amp;ref(Nation/C_Command.jpg,nolink,25x25,Commander Point);1|&amp;ref(Nation/R_Fort.jpg,nolink,25x25,Land Fortress);&amp;ref(Nation/R_UW-Fort.jpg,nolink,25x25,Underwater Fortress);|&amp;ref(Spell/P_Holy.jpg,nolink,25x25,Temple Needed);|&amp;ref(Nation/Squad.jpg,nolink,25x25,Squad);3&amp;ref(Nation/LivingLead.jpg,nolink,25x25,Leadership);80|12&amp;ref(Nation/Amphibian.jpg,nolink,25x25,Amphibian);&amp;ref(Nation/Swamp-Survival.jpg,nolink,25x25,Swamp Survival);&amp;ref(Nation/Swimming.jpg,nolink,25x25,Swimming);|
|~|&gt;|&gt;|&gt;|&gt;|&gt;|BGCOLOR(#F5F5F5):レベル1の聖職者。指揮官も兼任する|
</v>
      </c>
    </row>
    <row r="1172" spans="1:36" x14ac:dyDescent="0.15">
      <c r="A1172" t="str">
        <f t="shared" si="38"/>
        <v>-</v>
      </c>
      <c r="B1172" t="s">
        <v>2969</v>
      </c>
      <c r="C1172" t="s">
        <v>12015</v>
      </c>
      <c r="D1172" t="s">
        <v>11864</v>
      </c>
      <c r="E1172" t="s">
        <v>11984</v>
      </c>
      <c r="F1172">
        <v>65</v>
      </c>
      <c r="G1172">
        <v>1</v>
      </c>
      <c r="H1172">
        <v>2</v>
      </c>
      <c r="I1172" t="s">
        <v>11750</v>
      </c>
      <c r="J1172" t="s">
        <v>11767</v>
      </c>
      <c r="L1172" t="s">
        <v>11889</v>
      </c>
      <c r="N1172" t="s">
        <v>11985</v>
      </c>
      <c r="O1172" s="24">
        <v>1</v>
      </c>
      <c r="P1172" s="20">
        <v>10</v>
      </c>
      <c r="Q1172" s="21">
        <v>5</v>
      </c>
      <c r="R1172" s="30">
        <v>30</v>
      </c>
      <c r="Z1172" s="34" t="s">
        <v>11742</v>
      </c>
      <c r="AD1172" s="21" t="s">
        <v>11982</v>
      </c>
      <c r="AE1172" s="20" t="s">
        <v>11983</v>
      </c>
      <c r="AG1172" s="21" t="s">
        <v>11983</v>
      </c>
      <c r="AJ1172" s="26" t="str">
        <f t="shared" ref="AJ1172:AJ1235" si="39">CONCATENATE("|BGCOLOR(#F5F5F5):",E1172,"|",L1172,IF(M1172&lt;&gt;"","&amp;ref(Nation/Sacred.jpg,nolink,25x25,Sacred);",""),"|&amp;ref(Nation/C_Gold.jpg,nolink,25x25,Gold);",F1172,"&amp;ref(Nation/C_Resource.jpg,nolink,25x25,Resource);",G1172,IF(D1172="兵士","&amp;ref(Nation/C_Recruitment.jpg,nolink,25x25,Recruitment Point);","&amp;ref(Nation/C_Command.jpg,nolink,25x25,Commander Point);"),H1172,"|",SUBSTITUTE(SUBSTITUTE(SUBSTITUTE(SUBSTITUTE(SUBSTITUTE(SUBSTITUTE(SUBSTITUTE(SUBSTITUTE(SUBSTITUTE(SUBSTITUTE(SUBSTITUTE(SUBSTITUTE(SUBSTITUTE(SUBSTITUTE(SUBSTITUTE(SUBSTITUTE(SUBSTITUTE(SUBSTITUTE(SUBSTITUTE(SUBSTITUTE(SUBSTITUTE(SUBSTITUTE(I1172,"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(Free));"),"格","&amp;ref(Nation/Promotion.jpg,nolink,25x25,Promotion);"),"|",IF(J1172&lt;&gt;"","&amp;ref(Spell/P_Research.jpg,nolink,25x25,Lab Needed);",""),IF(K1172&lt;&gt;"","&amp;ref(Spell/P_Holy.jpg,nolink,25x25,Temple Needed);",""),IF(D1172="指揮官",CONCATENATE("|",IF(O1172&lt;&gt;0,"&amp;ref(Nation/Squad.jpg,nolink,25x25,Squad);"&amp;O1172,""),IF(P1172&lt;&gt;0,"&amp;ref(Nation/LivingLead.jpg,nolink,25x25,Leadership);"&amp;P1172,""),IF(Q1172&lt;&gt;0,"&amp;ref(Nation/MagicLead.jpg,nolink,25x25,Magic Leadership);"&amp;Q1172,""),IF(R1172&lt;&gt;0,"&amp;ref(Nation/UndeadLead.jpg,nolink,25x25,Undead Leadership);"&amp;R1172,""),IF(S1172&lt;&gt;"",IF(S1172&gt;0,"&amp;ref(Item/Inspirational.jpg,nolink,25x25,Inspirational (+"&amp;S1172&amp;"));","&amp;ref(Item/Uninspirational.jpg,nolink,25x25,Inspirational ("&amp;S1172&amp;"));"),""),IF(T1172&lt;&gt;"","&amp;ref(Item/Taskmaster.jpg,nolink,25x25,Taskmaster (+"&amp;T1172&amp;"));",""),IF(U1172&lt;&gt;"","&amp;ref(Item/Beastmaster.jpg,nolink,25x25,Beastmaster (+"&amp;U1172&amp;"));","")),CONCATENATE("|",IF(P1172&lt;&gt;0,"&amp;ref(Nation/LivingLead.jpg,nolink,25x25,Living);",""),IF(Q1172&lt;&gt;0,"&amp;ref(Nation/MagicLead.jpg,nolink,25x25,Magic Being);",""),IF(R1172&lt;&gt;0,"&amp;ref(Nation/UndeadLead.jpg,nolink,25x25,Undead/Demon);",""),IF(V1172&lt;&gt;"","&amp;ref(Nation/Slave.jpg,nolink,25x25,Slave);",""),IF(W1172&lt;&gt;"","&amp;ref(Nation/Animal.jpg,nolink,25x25,Animal);",""),IF(X1172&lt;&gt;"","&amp;ref(Nation/Undisciplined.jpg,nolink,25x25,Undisciplined);",""),IF(Y1172&lt;&gt;"","&amp;ref(Nation/Enlarged.jpg,nolink,25x25,Size "&amp;Y1172&amp;" or larger commander are needed);",""))),"|",Z1172,IF(AA1172&lt;&gt;"","&amp;ref(Nation/Stealthy.jpg,nolink,25x25,Stealthy ("&amp;AA1172&amp;"));",""),IF(COUNTIF(AB1172,"*f*"),"&amp;ref(Nation/Flying.jpg,nolink,25x25,Flying);",""),IF(COUNTIF(AB1172,"*l*"),"&amp;ref(Nation/Floating.jpg,nolink,25x25,Floating);",""),IF(AC1172="s","&amp;ref(Nation/Storm-Immunity.jpg,nolink,25x25,Storm Immunity);",""),IF(AD1172="p","&amp;ref(Nation/Poor-Amphibian.jpg,nolink,25x25,Poor Amphibian);",""),IF(AD1172="f","&amp;ref(Nation/Amphibian.jpg,nolink,25x25,Amphibian);",""),IF(AD1172="a","&amp;ref(Nation/Aquatic.jpg,nolink,25x25,Aquatic);",""),IF(COUNTIF(AE1172,"*f*"),"&amp;ref(Nation/Forest-Survival.jpg,nolink,25x25,Forest Survival);",""),IF(COUNTIF(AE1172,"*m*"),"&amp;ref(Nation/Mountain-Survival.jpg,nolink,25x25,Mountain Survival);",""),IF(COUNTIF(AE1172,"*s*"),"&amp;ref(Nation/Swamp-Survival.jpg,nolink,25x25,Swamp Survival);",""),IF(COUNTIF(AE1172,"*w*"),"&amp;ref(Nation/Wasteland-Survival.jpg,nolink,25x25,Wasteland Survival);",""),IF(AF1172="s","&amp;ref(Nation/Snow-Move.jpg,nolink,25x25,Snow Move);",""),IF(AG1172="s","&amp;ref(Nation/Swimming.jpg,nolink,25x25,Swimming);",""),IF(AH1172&lt;&gt;"","&amp;ref(Nation/Sailing.jpg,nolink,25x25,Sailing (size points "&amp;MID(AH1172,2,3)&amp;", max size "&amp;LEFT(AH1172,1)&amp;"));",""),IF(AI1172&lt;&gt;"","&amp;ref(Nation/Gift-of-Water-Breathing.jpg,nolink,25x25,Gift of Water Breathing ("&amp;AI1172&amp;" size points));",""),"|",CHAR(10),IF(D1172="指揮官","|~|&gt;|&gt;|&gt;|&gt;|&gt;|BGCOLOR(#F5F5F5):","|~|&gt;|&gt;|&gt;|&gt;|&gt;|BGCOLOR(#F5F5F5):"),N1172,"|",CHAR(10))</f>
        <v xml:space="preserve">|BGCOLOR(#F5F5F5):Ah Itz|魔術師|&amp;ref(Nation/C_Gold.jpg,nolink,25x25,Gold);65&amp;ref(Nation/C_Resource.jpg,nolink,25x25,Resource);1&amp;ref(Nation/C_Command.jpg,nolink,25x25,Commander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Leadership);30|14&amp;ref(Nation/Amphibian.jpg,nolink,25x25,Amphibian);&amp;ref(Nation/Swamp-Survival.jpg,nolink,25x25,Swamp Survival);&amp;ref(Nation/Swimming.jpg,nolink,25x25,Swimming);|
|~|&gt;|&gt;|&gt;|&gt;|&gt;|BGCOLOR(#F5F5F5):水と死の魔法技能を持つ。群れると侮れない戦力に|
</v>
      </c>
    </row>
    <row r="1173" spans="1:36" x14ac:dyDescent="0.15">
      <c r="A1173" t="str">
        <f t="shared" si="38"/>
        <v>-</v>
      </c>
      <c r="B1173" t="s">
        <v>2969</v>
      </c>
      <c r="C1173" t="s">
        <v>12015</v>
      </c>
      <c r="D1173" t="s">
        <v>11864</v>
      </c>
      <c r="E1173" t="s">
        <v>11986</v>
      </c>
      <c r="F1173">
        <v>100</v>
      </c>
      <c r="G1173">
        <v>1</v>
      </c>
      <c r="H1173">
        <v>2</v>
      </c>
      <c r="I1173" t="s">
        <v>11980</v>
      </c>
      <c r="J1173" t="s">
        <v>11767</v>
      </c>
      <c r="K1173" t="s">
        <v>11767</v>
      </c>
      <c r="L1173" t="s">
        <v>11867</v>
      </c>
      <c r="M1173" t="s">
        <v>11768</v>
      </c>
      <c r="N1173" t="s">
        <v>11987</v>
      </c>
      <c r="O1173" s="24">
        <v>1</v>
      </c>
      <c r="P1173" s="20">
        <v>10</v>
      </c>
      <c r="Q1173" s="21">
        <v>10</v>
      </c>
      <c r="R1173" s="30">
        <v>0</v>
      </c>
      <c r="Z1173" s="34" t="s">
        <v>11742</v>
      </c>
      <c r="AD1173" s="21" t="s">
        <v>11982</v>
      </c>
      <c r="AE1173" s="20" t="s">
        <v>11983</v>
      </c>
      <c r="AG1173" s="21" t="s">
        <v>11983</v>
      </c>
      <c r="AJ1173" s="26" t="str">
        <f t="shared" si="39"/>
        <v xml:space="preserve">|BGCOLOR(#F5F5F5):Ah Ha'|聖職者&amp;ref(Nation/Sacred.jpg,nolink,25x25,Sacred);|&amp;ref(Nation/C_Gold.jpg,nolink,25x25,Gold);100&amp;ref(Nation/C_Resource.jpg,nolink,25x25,Resource);1&amp;ref(Nation/C_Command.jpg,nolink,25x25,Commander Point);2|&amp;ref(Nation/R_Fort.jpg,nolink,25x25,Land Fortress);&amp;ref(Nation/R_UW-Fort.jpg,nolink,25x25,Underwater Fortress);|&amp;ref(Spell/P_Research.jpg,nolink,25x25,Lab Needed);&amp;ref(Spell/P_Holy.jpg,nolink,25x25,Temple Needed);|&amp;ref(Nation/Squad.jpg,nolink,25x25,Squad);1&amp;ref(Nation/LivingLead.jpg,nolink,25x25,Leadership);10&amp;ref(Nation/MagicLead.jpg,nolink,25x25,Magic Leadership);10|14&amp;ref(Nation/Amphibian.jpg,nolink,25x25,Amphibian);&amp;ref(Nation/Swamp-Survival.jpg,nolink,25x25,Swamp Survival);&amp;ref(Nation/Swimming.jpg,nolink,25x25,Swimming);|
|~|&gt;|&gt;|&gt;|&gt;|&gt;|BGCOLOR(#F5F5F5):レベル1の聖職者。水と地の魔法技能も持つ|
</v>
      </c>
    </row>
    <row r="1174" spans="1:36" x14ac:dyDescent="0.15">
      <c r="A1174" t="str">
        <f t="shared" si="38"/>
        <v>-</v>
      </c>
      <c r="B1174" t="s">
        <v>2969</v>
      </c>
      <c r="C1174" t="s">
        <v>12015</v>
      </c>
      <c r="D1174" t="s">
        <v>11864</v>
      </c>
      <c r="E1174" t="s">
        <v>11988</v>
      </c>
      <c r="F1174">
        <v>290</v>
      </c>
      <c r="G1174">
        <v>1</v>
      </c>
      <c r="H1174">
        <v>2</v>
      </c>
      <c r="I1174" t="s">
        <v>11980</v>
      </c>
      <c r="J1174" t="s">
        <v>11767</v>
      </c>
      <c r="K1174" t="s">
        <v>11767</v>
      </c>
      <c r="L1174" t="s">
        <v>11867</v>
      </c>
      <c r="M1174" t="s">
        <v>11768</v>
      </c>
      <c r="N1174" t="s">
        <v>11989</v>
      </c>
      <c r="O1174" s="24">
        <v>2</v>
      </c>
      <c r="P1174" s="20">
        <v>40</v>
      </c>
      <c r="Q1174" s="20" t="s">
        <v>11869</v>
      </c>
      <c r="R1174" s="30" t="s">
        <v>11887</v>
      </c>
      <c r="Z1174" s="34" t="s">
        <v>11742</v>
      </c>
      <c r="AD1174" s="20" t="s">
        <v>11982</v>
      </c>
      <c r="AE1174" s="20" t="s">
        <v>11983</v>
      </c>
      <c r="AG1174" s="20" t="s">
        <v>11983</v>
      </c>
      <c r="AJ1174" s="26" t="str">
        <f t="shared" si="39"/>
        <v xml:space="preserve">|BGCOLOR(#F5F5F5):Muuch K'uhul|聖職者&amp;ref(Nation/Sacred.jpg,nolink,25x25,Sacred);|&amp;ref(Nation/C_Gold.jpg,nolink,25x25,Gold);290&amp;ref(Nation/C_Resource.jpg,nolink,25x25,Resource);1&amp;ref(Nation/C_Command.jpg,nolink,25x25,Commander Point);2|&amp;ref(Nation/R_Fort.jpg,nolink,25x25,Land Fortress);&amp;ref(Nation/R_UW-Fort.jpg,nolink,25x25,Underwater Fortress);|&amp;ref(Spell/P_Research.jpg,nolink,25x25,Lab Needed);&amp;ref(Spell/P_Holy.jpg,nolink,25x25,Temple Needed);|&amp;ref(Nation/Squad.jpg,nolink,25x25,Squad);2&amp;ref(Nation/LivingLead.jpg,nolink,25x25,Leadership);40&amp;ref(Nation/MagicLead.jpg,nolink,25x25,Magic Leadership);15+&amp;ref(Nation/UndeadLead.jpg,nolink,25x25,Undead Leadership);30+|14&amp;ref(Nation/Amphibian.jpg,nolink,25x25,Amphibian);&amp;ref(Nation/Swamp-Survival.jpg,nolink,25x25,Swamp Survival);&amp;ref(Nation/Swimming.jpg,nolink,25x25,Swimming);|
|~|&gt;|&gt;|&gt;|&gt;|&gt;|BGCOLOR(#F5F5F5):レベル1の聖職者。水、地、死などの魔法技能も持つ|
</v>
      </c>
    </row>
    <row r="1175" spans="1:36" x14ac:dyDescent="0.15">
      <c r="A1175" t="str">
        <f t="shared" si="38"/>
        <v>-</v>
      </c>
      <c r="B1175" t="s">
        <v>2969</v>
      </c>
      <c r="C1175" t="s">
        <v>12015</v>
      </c>
      <c r="D1175" t="s">
        <v>11864</v>
      </c>
      <c r="E1175" t="s">
        <v>11990</v>
      </c>
      <c r="F1175">
        <v>115</v>
      </c>
      <c r="G1175">
        <v>27</v>
      </c>
      <c r="H1175">
        <v>1</v>
      </c>
      <c r="I1175" t="s">
        <v>11766</v>
      </c>
      <c r="K1175" t="s">
        <v>11767</v>
      </c>
      <c r="L1175" t="s">
        <v>11991</v>
      </c>
      <c r="M1175" t="s">
        <v>11768</v>
      </c>
      <c r="N1175" t="s">
        <v>11992</v>
      </c>
      <c r="O1175" s="24">
        <v>0</v>
      </c>
      <c r="P1175" s="20">
        <v>0</v>
      </c>
      <c r="Q1175" s="20">
        <v>0</v>
      </c>
      <c r="R1175" s="30">
        <v>0</v>
      </c>
      <c r="Z1175" s="34" t="s">
        <v>11748</v>
      </c>
      <c r="AD1175" s="20" t="s">
        <v>11982</v>
      </c>
      <c r="AE1175" s="20" t="s">
        <v>11983</v>
      </c>
      <c r="AG1175" s="20" t="s">
        <v>11983</v>
      </c>
      <c r="AJ1175" s="26" t="str">
        <f t="shared" si="39"/>
        <v xml:space="preserve">|BGCOLOR(#F5F5F5):Chak Muuch Assassin|暗殺者&amp;ref(Nation/Sacred.jpg,nolink,25x25,Sacred);|&amp;ref(Nation/C_Gold.jpg,nolink,25x25,Gold);115&amp;ref(Nation/C_Resource.jpg,nolink,25x25,Resource);27&amp;ref(Nation/C_Command.jpg,nolink,25x25,Commander Point);1|&amp;ref(Nation/R_Capital.jpg,nolink,25x25,National Capital);|&amp;ref(Spell/P_Holy.jpg,nolink,25x25,Temple Needed);||12&amp;ref(Nation/Amphibian.jpg,nolink,25x25,Amphibian);&amp;ref(Nation/Swamp-Survival.jpg,nolink,25x25,Swamp Survival);&amp;ref(Nation/Swimming.jpg,nolink,25x25,Swimming);|
|~|&gt;|&gt;|&gt;|&gt;|&gt;|BGCOLOR(#F5F5F5):疲労毒の武器を使う暗殺者。やや鈍重だが攻撃力は十分|
</v>
      </c>
    </row>
    <row r="1176" spans="1:36" x14ac:dyDescent="0.15">
      <c r="A1176" t="str">
        <f t="shared" si="38"/>
        <v>-</v>
      </c>
      <c r="B1176" t="s">
        <v>2969</v>
      </c>
      <c r="C1176" t="s">
        <v>12015</v>
      </c>
      <c r="D1176" t="s">
        <v>11864</v>
      </c>
      <c r="E1176" t="s">
        <v>11993</v>
      </c>
      <c r="F1176">
        <v>455</v>
      </c>
      <c r="G1176">
        <v>1</v>
      </c>
      <c r="H1176">
        <v>4</v>
      </c>
      <c r="I1176" t="s">
        <v>11766</v>
      </c>
      <c r="J1176" t="s">
        <v>11767</v>
      </c>
      <c r="K1176" t="s">
        <v>11767</v>
      </c>
      <c r="L1176" t="s">
        <v>11867</v>
      </c>
      <c r="M1176" t="s">
        <v>11768</v>
      </c>
      <c r="N1176" t="s">
        <v>11994</v>
      </c>
      <c r="O1176" s="24">
        <v>4</v>
      </c>
      <c r="P1176" s="20">
        <v>120</v>
      </c>
      <c r="Q1176" s="20" t="s">
        <v>11995</v>
      </c>
      <c r="R1176" s="30" t="s">
        <v>11891</v>
      </c>
      <c r="Z1176" s="34" t="s">
        <v>11753</v>
      </c>
      <c r="AD1176" s="20" t="s">
        <v>11982</v>
      </c>
      <c r="AE1176" s="20" t="s">
        <v>11983</v>
      </c>
      <c r="AG1176" s="20" t="s">
        <v>11983</v>
      </c>
      <c r="AI1176" s="30">
        <v>20</v>
      </c>
      <c r="AJ1176" s="26" t="str">
        <f t="shared" si="39"/>
        <v xml:space="preserve">|BGCOLOR(#F5F5F5):Bacab|聖職者&amp;ref(Nation/Sacred.jpg,nolink,25x25,Sacred);|&amp;ref(Nation/C_Gold.jpg,nolink,25x25,Gold);455&amp;ref(Nation/C_Resource.jpg,nolink,25x25,Resource);1&amp;ref(Nation/C_Command.jpg,nolink,25x25,Commander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Leadership);25+&amp;ref(Nation/UndeadLead.jpg,nolink,25x25,Undead Leadership);40+|16&amp;ref(Nation/Amphibian.jpg,nolink,25x25,Amphibian);&amp;ref(Nation/Swamp-Survival.jpg,nolink,25x25,Swamp Survival);&amp;ref(Nation/Swimming.jpg,nolink,25x25,Swimming);&amp;ref(Nation/Gift-of-Water-Breathing.jpg,nolink,25x25,Gift of Water Breathing (20 size points));|
|~|&gt;|&gt;|&gt;|&gt;|&gt;|BGCOLOR(#F5F5F5):レベル2の聖職者。水、地、死などの強大な魔法技能を持つ|
</v>
      </c>
    </row>
    <row r="1177" spans="1:36" x14ac:dyDescent="0.15">
      <c r="A1177" t="str">
        <f t="shared" si="38"/>
        <v>-</v>
      </c>
      <c r="B1177" t="s">
        <v>2969</v>
      </c>
      <c r="C1177" t="s">
        <v>12015</v>
      </c>
      <c r="D1177" t="s">
        <v>11864</v>
      </c>
      <c r="E1177" t="s">
        <v>11996</v>
      </c>
      <c r="F1177">
        <v>165</v>
      </c>
      <c r="G1177">
        <v>1</v>
      </c>
      <c r="H1177">
        <v>2</v>
      </c>
      <c r="I1177" t="s">
        <v>11997</v>
      </c>
      <c r="J1177" t="s">
        <v>11767</v>
      </c>
      <c r="L1177" t="s">
        <v>11889</v>
      </c>
      <c r="N1177" t="s">
        <v>11998</v>
      </c>
      <c r="O1177" s="24">
        <v>1</v>
      </c>
      <c r="P1177" s="20">
        <v>10</v>
      </c>
      <c r="Q1177" s="20">
        <v>20</v>
      </c>
      <c r="R1177" s="30" t="s">
        <v>11999</v>
      </c>
      <c r="Z1177" s="34" t="s">
        <v>11915</v>
      </c>
      <c r="AA1177" s="21">
        <v>40</v>
      </c>
      <c r="AB1177" s="21" t="s">
        <v>11758</v>
      </c>
      <c r="AE1177" s="20" t="s">
        <v>11982</v>
      </c>
      <c r="AJ1177" s="26" t="str">
        <f t="shared" si="39"/>
        <v xml:space="preserve">|BGCOLOR(#F5F5F5):Camazotz|魔術師|&amp;ref(Nation/C_Gold.jpg,nolink,25x25,Gold);165&amp;ref(Nation/C_Resource.jpg,nolink,25x25,Resource);1&amp;ref(Nation/C_Command.jpg,nolink,25x25,Commander Point);2|&amp;ref(Nation/R_Capital.jpg,nolink,25x25,National Capital);&amp;ref(Nation/R_Cave.jpg,nolink,25x25,Any Cave);|&amp;ref(Spell/P_Research.jpg,nolink,25x25,Lab Needed);|&amp;ref(Nation/Squad.jpg,nolink,25x25,Squad);1&amp;ref(Nation/LivingLead.jpg,nolink,25x25,Leadership);10&amp;ref(Nation/MagicLead.jpg,nolink,25x25,Magic Leadership);20&amp;ref(Nation/UndeadLead.jpg,nolink,25x25,Undead Leadership);65+|20&amp;ref(Nation/Stealthy.jpg,nolink,25x25,Stealthy (40));&amp;ref(Nation/Flying.jpg,nolink,25x25,Flying);&amp;ref(Nation/Forest-Survival.jpg,nolink,25x25,Forest Survival);|
|~|&gt;|&gt;|&gt;|&gt;|&gt;|BGCOLOR(#F5F5F5):死、血などの魔法技能を持つ。種族的に奴隷集めが得意|
</v>
      </c>
    </row>
    <row r="1178" spans="1:36" x14ac:dyDescent="0.15">
      <c r="A1178" t="str">
        <f t="shared" si="38"/>
        <v>-</v>
      </c>
      <c r="B1178" t="s">
        <v>2969</v>
      </c>
      <c r="C1178" t="s">
        <v>12015</v>
      </c>
      <c r="D1178" t="s">
        <v>11864</v>
      </c>
      <c r="E1178" t="s">
        <v>12000</v>
      </c>
      <c r="F1178">
        <v>25</v>
      </c>
      <c r="G1178">
        <v>1</v>
      </c>
      <c r="H1178">
        <v>1</v>
      </c>
      <c r="I1178" t="s">
        <v>12001</v>
      </c>
      <c r="L1178" t="s">
        <v>12002</v>
      </c>
      <c r="N1178" t="s">
        <v>12003</v>
      </c>
      <c r="O1178" s="24">
        <v>0</v>
      </c>
      <c r="P1178" s="20">
        <v>0</v>
      </c>
      <c r="Q1178" s="20">
        <v>0</v>
      </c>
      <c r="R1178" s="30">
        <v>0</v>
      </c>
      <c r="Z1178" s="34" t="s">
        <v>11742</v>
      </c>
      <c r="AA1178" s="21">
        <v>50</v>
      </c>
      <c r="AD1178" s="20" t="s">
        <v>11982</v>
      </c>
      <c r="AE1178" s="20" t="s">
        <v>12004</v>
      </c>
      <c r="AG1178" s="20" t="s">
        <v>11983</v>
      </c>
      <c r="AJ1178" s="26" t="str">
        <f t="shared" si="39"/>
        <v xml:space="preserve">|BGCOLOR(#F5F5F5):Muuch Scout|斥候|&amp;ref(Nation/C_Gold.jpg,nolink,25x25,Gold);25&amp;ref(Nation/C_Resource.jpg,nolink,25x25,Resource);1&amp;ref(Nation/C_Command.jpg,nolink,25x25,Commander Point);1|&amp;ref(Nation/R_Forest.jpg,nolink,25x25,Any Forest);|||14&amp;ref(Nation/Stealthy.jpg,nolink,25x25,Stealthy (50));&amp;ref(Nation/Amphibian.jpg,nolink,25x25,Amphibian);&amp;ref(Nation/Forest-Survival.jpg,nolink,25x25,Forest Survival);&amp;ref(Nation/Swamp-Survival.jpg,nolink,25x25,Swamp Survival);&amp;ref(Nation/Swimming.jpg,nolink,25x25,Swimming);|
|~|&gt;|&gt;|&gt;|&gt;|&gt;|BGCOLOR(#F5F5F5):水陸両棲の斥候。森限定だが要塞が必要ない|
</v>
      </c>
    </row>
    <row r="1179" spans="1:36" x14ac:dyDescent="0.15">
      <c r="A1179" t="str">
        <f t="shared" si="38"/>
        <v>-</v>
      </c>
      <c r="B1179" t="s">
        <v>2969</v>
      </c>
      <c r="C1179" t="s">
        <v>12015</v>
      </c>
      <c r="D1179" t="s">
        <v>11864</v>
      </c>
      <c r="E1179" t="s">
        <v>12005</v>
      </c>
      <c r="F1179">
        <v>45</v>
      </c>
      <c r="G1179">
        <v>11</v>
      </c>
      <c r="H1179">
        <v>1</v>
      </c>
      <c r="I1179" t="s">
        <v>12001</v>
      </c>
      <c r="L1179" t="s">
        <v>11864</v>
      </c>
      <c r="N1179" t="s">
        <v>12010</v>
      </c>
      <c r="O1179" s="24">
        <v>2</v>
      </c>
      <c r="P1179" s="20">
        <v>40</v>
      </c>
      <c r="Q1179" s="20">
        <v>0</v>
      </c>
      <c r="R1179" s="30">
        <v>0</v>
      </c>
      <c r="Z1179" s="34" t="s">
        <v>12006</v>
      </c>
      <c r="AA1179" s="21">
        <v>50</v>
      </c>
      <c r="AD1179" s="20" t="s">
        <v>11982</v>
      </c>
      <c r="AE1179" s="20" t="s">
        <v>11983</v>
      </c>
      <c r="AG1179" s="20" t="s">
        <v>11983</v>
      </c>
      <c r="AJ1179" s="26" t="str">
        <f t="shared" si="39"/>
        <v xml:space="preserve">|BGCOLOR(#F5F5F5):Muuch Batab|指揮官|&amp;ref(Nation/C_Gold.jpg,nolink,25x25,Gold);45&amp;ref(Nation/C_Resource.jpg,nolink,25x25,Resource);11&amp;ref(Nation/C_Command.jpg,nolink,25x25,Commander Point);1|&amp;ref(Nation/R_Forest.jpg,nolink,25x25,Any Forest);||&amp;ref(Nation/Squad.jpg,nolink,25x25,Squad);2&amp;ref(Nation/LivingLead.jpg,nolink,25x25,Leadership);40|10&amp;ref(Nation/Stealthy.jpg,nolink,25x25,Stealthy (50));&amp;ref(Nation/Amphibian.jpg,nolink,25x25,Amphibian);&amp;ref(Nation/Swamp-Survival.jpg,nolink,25x25,Swamp Survival);&amp;ref(Nation/Swimming.jpg,nolink,25x25,Swimming);|
|~|&gt;|&gt;|&gt;|&gt;|&gt;|BGCOLOR(#F5F5F5):標準的な指揮官。隠れるのもなかなか上手い|
</v>
      </c>
    </row>
    <row r="1180" spans="1:36" x14ac:dyDescent="0.15">
      <c r="A1180" t="str">
        <f t="shared" si="38"/>
        <v>-</v>
      </c>
      <c r="B1180" t="s">
        <v>2969</v>
      </c>
      <c r="C1180" t="s">
        <v>12015</v>
      </c>
      <c r="D1180" t="s">
        <v>11864</v>
      </c>
      <c r="E1180" t="s">
        <v>12007</v>
      </c>
      <c r="F1180">
        <v>40</v>
      </c>
      <c r="G1180">
        <v>3</v>
      </c>
      <c r="H1180">
        <v>1</v>
      </c>
      <c r="I1180" t="s">
        <v>12008</v>
      </c>
      <c r="L1180" t="s">
        <v>11864</v>
      </c>
      <c r="N1180" t="s">
        <v>12009</v>
      </c>
      <c r="O1180" s="24">
        <v>2</v>
      </c>
      <c r="P1180" s="20">
        <v>40</v>
      </c>
      <c r="Q1180" s="20">
        <v>10</v>
      </c>
      <c r="R1180" s="30">
        <v>0</v>
      </c>
      <c r="Z1180" s="34" t="s">
        <v>11757</v>
      </c>
      <c r="AA1180" s="21">
        <v>40</v>
      </c>
      <c r="AB1180" s="21" t="s">
        <v>11758</v>
      </c>
      <c r="AE1180" s="20" t="s">
        <v>11982</v>
      </c>
      <c r="AJ1180" s="26" t="str">
        <f t="shared" si="39"/>
        <v xml:space="preserve">|BGCOLOR(#F5F5F5):Zotz Batab|指揮官|&amp;ref(Nation/C_Gold.jpg,nolink,25x25,Gold);40&amp;ref(Nation/C_Resource.jpg,nolink,25x25,Resource);3&amp;ref(Nation/C_Command.jpg,nolink,25x25,Commander Point);1|&amp;ref(Nation/R_Forest.jpg,nolink,25x25,Any Forest);&amp;ref(Nation/R_Cave.jpg,nolink,25x25,Any Cave);||&amp;ref(Nation/Squad.jpg,nolink,25x25,Squad);2&amp;ref(Nation/LivingLead.jpg,nolink,25x25,Leadership);40&amp;ref(Nation/MagicLead.jpg,nolink,25x25,Magic Leadership);10|18&amp;ref(Nation/Stealthy.jpg,nolink,25x25,Stealthy (40));&amp;ref(Nation/Flying.jpg,nolink,25x25,Flying);&amp;ref(Nation/Forest-Survival.jpg,nolink,25x25,Forest Survival);|
|~|&gt;|&gt;|&gt;|&gt;|&gt;|BGCOLOR(#F5F5F5):飛行する指揮官。強襲部隊のお手軽な指揮に|
</v>
      </c>
    </row>
    <row r="1181" spans="1:36" x14ac:dyDescent="0.15">
      <c r="A1181" t="str">
        <f t="shared" si="38"/>
        <v>MA Xibalba 指揮官 E</v>
      </c>
      <c r="B1181" t="s">
        <v>2969</v>
      </c>
      <c r="C1181" t="s">
        <v>12015</v>
      </c>
      <c r="D1181" t="s">
        <v>11864</v>
      </c>
      <c r="E1181" t="s">
        <v>12011</v>
      </c>
      <c r="F1181">
        <v>145</v>
      </c>
      <c r="G1181">
        <v>1</v>
      </c>
      <c r="H1181">
        <v>2</v>
      </c>
      <c r="I1181" t="s">
        <v>12001</v>
      </c>
      <c r="J1181" t="s">
        <v>11767</v>
      </c>
      <c r="L1181" t="s">
        <v>11889</v>
      </c>
      <c r="N1181" t="s">
        <v>12014</v>
      </c>
      <c r="O1181" s="24">
        <v>1</v>
      </c>
      <c r="P1181" s="20" t="s">
        <v>12012</v>
      </c>
      <c r="Q1181" s="20" t="s">
        <v>11995</v>
      </c>
      <c r="R1181" s="30" t="s">
        <v>11878</v>
      </c>
      <c r="Z1181" s="34" t="s">
        <v>12013</v>
      </c>
      <c r="AA1181" s="20">
        <v>40</v>
      </c>
      <c r="AB1181" s="21" t="s">
        <v>11758</v>
      </c>
      <c r="AE1181" s="20" t="s">
        <v>11982</v>
      </c>
      <c r="AJ1181" s="26" t="str">
        <f t="shared" si="39"/>
        <v xml:space="preserve">|BGCOLOR(#F5F5F5):Way|魔術師|&amp;ref(Nation/C_Gold.jpg,nolink,25x25,Gold);145&amp;ref(Nation/C_Resource.jpg,nolink,25x25,Resource);1&amp;ref(Nation/C_Command.jpg,nolink,25x25,Commander Point);2|&amp;ref(Nation/R_Forest.jpg,nolink,25x25,Any Forest);|&amp;ref(Spell/P_Research.jpg,nolink,25x25,Lab Needed);|&amp;ref(Nation/Squad.jpg,nolink,25x25,Squad);1&amp;ref(Nation/LivingLead.jpg,nolink,25x25,Leadership);10+&amp;ref(Nation/MagicLead.jpg,nolink,25x25,Magic Leadership);25+&amp;ref(Nation/UndeadLead.jpg,nolink,25x25,Undead Leadership);5+|22&amp;ref(Nation/Stealthy.jpg,nolink,25x25,Stealthy (40));&amp;ref(Nation/Flying.jpg,nolink,25x25,Flying);&amp;ref(Nation/Forest-Survival.jpg,nolink,25x25,Forest Survival);|
|~|&gt;|&gt;|&gt;|&gt;|&gt;|BGCOLOR(#F5F5F5):緑、血などの魔法技能を持つ。変身能力も備える|
</v>
      </c>
    </row>
    <row r="1182" spans="1:36" x14ac:dyDescent="0.15">
      <c r="A1182" t="str">
        <f t="shared" si="38"/>
        <v>MA Xibalba 兵士 S</v>
      </c>
      <c r="B1182" t="s">
        <v>2969</v>
      </c>
      <c r="C1182" t="s">
        <v>12015</v>
      </c>
      <c r="D1182" t="s">
        <v>11772</v>
      </c>
      <c r="E1182" t="s">
        <v>12016</v>
      </c>
      <c r="F1182">
        <v>7</v>
      </c>
      <c r="G1182">
        <v>3</v>
      </c>
      <c r="H1182">
        <v>3</v>
      </c>
      <c r="I1182" t="s">
        <v>11750</v>
      </c>
      <c r="L1182" t="s">
        <v>11740</v>
      </c>
      <c r="N1182" t="s">
        <v>12017</v>
      </c>
      <c r="P1182" s="20">
        <v>1</v>
      </c>
      <c r="Z1182" s="34" t="s">
        <v>11748</v>
      </c>
      <c r="AD1182" s="21" t="s">
        <v>11982</v>
      </c>
      <c r="AE1182" s="20" t="s">
        <v>11983</v>
      </c>
      <c r="AG1182" s="21" t="s">
        <v>11983</v>
      </c>
      <c r="AJ1182" s="26" t="str">
        <f t="shared" si="39"/>
        <v xml:space="preserve">|BGCOLOR(#F5F5F5):Muuch Militia|歩兵|&amp;ref(Nation/C_Gold.jpg,nolink,25x25,Gold);7&amp;ref(Nation/C_Resource.jpg,nolink,25x25,Resource);3&amp;ref(Nation/C_Recruitment.jpg,nolink,25x25,Recruitment Point);3|&amp;ref(Nation/R_Fort.jpg,nolink,25x25,Land Fortress);||&amp;ref(Nation/LivingLead.jpg,nolink,25x25,Living);|12&amp;ref(Nation/Amphibian.jpg,nolink,25x25,Amphibian);&amp;ref(Nation/Swamp-Survival.jpg,nolink,25x25,Swamp Survival);&amp;ref(Nation/Swimming.jpg,nolink,25x25,Swimming);|
|~|&gt;|&gt;|&gt;|&gt;|&gt;|BGCOLOR(#F5F5F5):槍を持つ民兵。戦力には数えられない|
</v>
      </c>
    </row>
    <row r="1183" spans="1:36" x14ac:dyDescent="0.15">
      <c r="A1183" t="str">
        <f t="shared" si="38"/>
        <v>-</v>
      </c>
      <c r="B1183" t="s">
        <v>2969</v>
      </c>
      <c r="C1183" t="s">
        <v>12015</v>
      </c>
      <c r="D1183" t="s">
        <v>11772</v>
      </c>
      <c r="E1183" t="s">
        <v>12018</v>
      </c>
      <c r="F1183">
        <v>10</v>
      </c>
      <c r="G1183">
        <v>4</v>
      </c>
      <c r="H1183">
        <v>9</v>
      </c>
      <c r="I1183" t="s">
        <v>11750</v>
      </c>
      <c r="L1183" t="s">
        <v>11740</v>
      </c>
      <c r="N1183" t="s">
        <v>12019</v>
      </c>
      <c r="P1183" s="20">
        <v>1</v>
      </c>
      <c r="Z1183" s="34" t="s">
        <v>11748</v>
      </c>
      <c r="AD1183" s="20" t="s">
        <v>11982</v>
      </c>
      <c r="AE1183" s="20" t="s">
        <v>11983</v>
      </c>
      <c r="AG1183" s="20" t="s">
        <v>11983</v>
      </c>
      <c r="AJ1183" s="26" t="str">
        <f t="shared" si="39"/>
        <v xml:space="preserve">|BGCOLOR(#F5F5F5):Muuch Dart Thrower|歩兵|&amp;ref(Nation/C_Gold.jpg,nolink,25x25,Gold);10&amp;ref(Nation/C_Resource.jpg,nolink,25x25,Resource);4&amp;ref(Nation/C_Recruitment.jpg,nolink,25x25,Recruitment Point);9|&amp;ref(Nation/R_Fort.jpg,nolink,25x25,Land Fortress);||&amp;ref(Nation/LivingLead.jpg,nolink,25x25,Living);|12&amp;ref(Nation/Amphibian.jpg,nolink,25x25,Amphibian);&amp;ref(Nation/Swamp-Survival.jpg,nolink,25x25,Swamp Survival);&amp;ref(Nation/Swimming.jpg,nolink,25x25,Swimming);|
|~|&gt;|&gt;|&gt;|&gt;|&gt;|BGCOLOR(#F5F5F5):短剣と吹矢を持つ軽歩兵。射撃部隊と扱うには射程に難あり|
</v>
      </c>
    </row>
    <row r="1184" spans="1:36" x14ac:dyDescent="0.15">
      <c r="A1184" t="str">
        <f t="shared" si="38"/>
        <v>-</v>
      </c>
      <c r="B1184" t="s">
        <v>2969</v>
      </c>
      <c r="C1184" t="s">
        <v>12015</v>
      </c>
      <c r="D1184" t="s">
        <v>11772</v>
      </c>
      <c r="E1184" t="s">
        <v>12020</v>
      </c>
      <c r="F1184">
        <v>10</v>
      </c>
      <c r="G1184">
        <v>3</v>
      </c>
      <c r="H1184">
        <v>9</v>
      </c>
      <c r="I1184" t="s">
        <v>11750</v>
      </c>
      <c r="L1184" t="s">
        <v>11740</v>
      </c>
      <c r="N1184" t="s">
        <v>12021</v>
      </c>
      <c r="P1184" s="20">
        <v>1</v>
      </c>
      <c r="Z1184" s="34" t="s">
        <v>11748</v>
      </c>
      <c r="AD1184" s="20" t="s">
        <v>11982</v>
      </c>
      <c r="AE1184" s="20" t="s">
        <v>11983</v>
      </c>
      <c r="AG1184" s="20" t="s">
        <v>11983</v>
      </c>
      <c r="AJ1184" s="26" t="str">
        <f t="shared" si="39"/>
        <v xml:space="preserve">|BGCOLOR(#F5F5F5):Muuch Warrior|歩兵|&amp;ref(Nation/C_Gold.jpg,nolink,25x25,Gold);10&amp;ref(Nation/C_Resource.jpg,nolink,25x25,Resource);3&amp;ref(Nation/C_Recruitment.jpg,nolink,25x25,Recruitment Point);9|&amp;ref(Nation/R_Fort.jpg,nolink,25x25,Land Fortress);||&amp;ref(Nation/LivingLead.jpg,nolink,25x25,Living);|12&amp;ref(Nation/Amphibian.jpg,nolink,25x25,Amphibian);&amp;ref(Nation/Swamp-Survival.jpg,nolink,25x25,Swamp Survival);&amp;ref(Nation/Swimming.jpg,nolink,25x25,Swimming);|
|~|&gt;|&gt;|&gt;|&gt;|&gt;|BGCOLOR(#F5F5F5):槍と皮盾を持つ軽歩兵。装備は弱いが身体能力はそれなり|
</v>
      </c>
    </row>
    <row r="1185" spans="1:36" x14ac:dyDescent="0.15">
      <c r="A1185" t="str">
        <f t="shared" si="38"/>
        <v>-</v>
      </c>
      <c r="B1185" t="s">
        <v>2969</v>
      </c>
      <c r="C1185" t="s">
        <v>12015</v>
      </c>
      <c r="D1185" t="s">
        <v>11772</v>
      </c>
      <c r="E1185" t="s">
        <v>12020</v>
      </c>
      <c r="F1185">
        <v>10</v>
      </c>
      <c r="G1185">
        <v>5</v>
      </c>
      <c r="H1185">
        <v>9</v>
      </c>
      <c r="I1185" t="s">
        <v>11750</v>
      </c>
      <c r="L1185" t="s">
        <v>11740</v>
      </c>
      <c r="N1185" t="s">
        <v>12022</v>
      </c>
      <c r="P1185" s="20">
        <v>1</v>
      </c>
      <c r="Z1185" s="34" t="s">
        <v>11748</v>
      </c>
      <c r="AD1185" s="20" t="s">
        <v>11982</v>
      </c>
      <c r="AE1185" s="20" t="s">
        <v>11983</v>
      </c>
      <c r="AG1185" s="20" t="s">
        <v>11983</v>
      </c>
      <c r="AJ1185" s="26" t="str">
        <f t="shared" si="39"/>
        <v xml:space="preserve">|BGCOLOR(#F5F5F5):Muuch Warrior|歩兵|&amp;ref(Nation/C_Gold.jpg,nolink,25x25,Gold);10&amp;ref(Nation/C_Resource.jpg,nolink,25x25,Resource);5&amp;ref(Nation/C_Recruitment.jpg,nolink,25x25,Recruitment Point);9|&amp;ref(Nation/R_Fort.jpg,nolink,25x25,Land Fortress);||&amp;ref(Nation/LivingLead.jpg,nolink,25x25,Living);|12&amp;ref(Nation/Amphibian.jpg,nolink,25x25,Amphibian);&amp;ref(Nation/Swamp-Survival.jpg,nolink,25x25,Swamp Survival);&amp;ref(Nation/Swimming.jpg,nolink,25x25,Swimming);|
|~|&gt;|&gt;|&gt;|&gt;|&gt;|BGCOLOR(#F5F5F5):刃付き棍棒と皮盾を持つ軽歩兵。一撃はそれなりに重い|
</v>
      </c>
    </row>
    <row r="1186" spans="1:36" x14ac:dyDescent="0.15">
      <c r="A1186" t="str">
        <f t="shared" si="38"/>
        <v>-</v>
      </c>
      <c r="B1186" t="s">
        <v>2969</v>
      </c>
      <c r="C1186" t="s">
        <v>12015</v>
      </c>
      <c r="D1186" t="s">
        <v>11772</v>
      </c>
      <c r="E1186" t="s">
        <v>12020</v>
      </c>
      <c r="F1186">
        <v>10</v>
      </c>
      <c r="G1186">
        <v>10</v>
      </c>
      <c r="H1186">
        <v>9</v>
      </c>
      <c r="I1186" t="s">
        <v>11750</v>
      </c>
      <c r="L1186" t="s">
        <v>11740</v>
      </c>
      <c r="N1186" t="s">
        <v>12023</v>
      </c>
      <c r="P1186" s="20">
        <v>1</v>
      </c>
      <c r="Z1186" s="34" t="s">
        <v>12024</v>
      </c>
      <c r="AD1186" s="20" t="s">
        <v>11982</v>
      </c>
      <c r="AE1186" s="20" t="s">
        <v>11983</v>
      </c>
      <c r="AG1186" s="20" t="s">
        <v>11983</v>
      </c>
      <c r="AJ1186" s="26" t="str">
        <f t="shared" si="39"/>
        <v xml:space="preserve">|BGCOLOR(#F5F5F5):Muuch Warrior|歩兵|&amp;ref(Nation/C_Gold.jpg,nolink,25x25,Gold);10&amp;ref(Nation/C_Resource.jpg,nolink,25x25,Resource);10&amp;ref(Nation/C_Recruitment.jpg,nolink,25x25,Recruitment Point);9|&amp;ref(Nation/R_Fort.jpg,nolink,25x25,Land Fortress);||&amp;ref(Nation/LivingLead.jpg,nolink,25x25,Living);|8&amp;ref(Nation/Amphibian.jpg,nolink,25x25,Amphibian);&amp;ref(Nation/Swamp-Survival.jpg,nolink,25x25,Swamp Survival);&amp;ref(Nation/Swimming.jpg,nolink,25x25,Swimming);|
|~|&gt;|&gt;|&gt;|&gt;|&gt;|BGCOLOR(#F5F5F5):槍と皮盾を持つ歩兵。装備の質が全体的に向上|
</v>
      </c>
    </row>
    <row r="1187" spans="1:36" x14ac:dyDescent="0.15">
      <c r="A1187" t="str">
        <f t="shared" si="38"/>
        <v>-</v>
      </c>
      <c r="B1187" t="s">
        <v>2969</v>
      </c>
      <c r="C1187" t="s">
        <v>12015</v>
      </c>
      <c r="D1187" t="s">
        <v>11772</v>
      </c>
      <c r="E1187" t="s">
        <v>12020</v>
      </c>
      <c r="F1187">
        <v>10</v>
      </c>
      <c r="G1187">
        <v>11</v>
      </c>
      <c r="H1187">
        <v>9</v>
      </c>
      <c r="I1187" t="s">
        <v>11750</v>
      </c>
      <c r="L1187" t="s">
        <v>11740</v>
      </c>
      <c r="N1187" t="s">
        <v>12025</v>
      </c>
      <c r="P1187" s="20">
        <v>1</v>
      </c>
      <c r="Z1187" s="34" t="s">
        <v>12024</v>
      </c>
      <c r="AD1187" s="20" t="s">
        <v>11982</v>
      </c>
      <c r="AE1187" s="20" t="s">
        <v>11983</v>
      </c>
      <c r="AG1187" s="20" t="s">
        <v>11983</v>
      </c>
      <c r="AJ1187" s="26" t="str">
        <f t="shared" si="39"/>
        <v xml:space="preserve">|BGCOLOR(#F5F5F5):Muuch Warrior|歩兵|&amp;ref(Nation/C_Gold.jpg,nolink,25x25,Gold);10&amp;ref(Nation/C_Resource.jpg,nolink,25x25,Resource);11&amp;ref(Nation/C_Recruitment.jpg,nolink,25x25,Recruitment Point);9|&amp;ref(Nation/R_Fort.jpg,nolink,25x25,Land Fortress);||&amp;ref(Nation/LivingLead.jpg,nolink,25x25,Living);|8&amp;ref(Nation/Amphibian.jpg,nolink,25x25,Amphibian);&amp;ref(Nation/Swamp-Survival.jpg,nolink,25x25,Swamp Survival);&amp;ref(Nation/Swimming.jpg,nolink,25x25,Swimming);|
|~|&gt;|&gt;|&gt;|&gt;|&gt;|BGCOLOR(#F5F5F5):刃付き棍棒と皮盾を持つ軽歩兵。兜がないため事故は多い|
</v>
      </c>
    </row>
    <row r="1188" spans="1:36" x14ac:dyDescent="0.15">
      <c r="A1188" t="str">
        <f t="shared" si="38"/>
        <v>-</v>
      </c>
      <c r="B1188" t="s">
        <v>2969</v>
      </c>
      <c r="C1188" t="s">
        <v>12015</v>
      </c>
      <c r="D1188" t="s">
        <v>11772</v>
      </c>
      <c r="E1188" t="s">
        <v>12026</v>
      </c>
      <c r="F1188">
        <v>19</v>
      </c>
      <c r="G1188">
        <v>5</v>
      </c>
      <c r="H1188">
        <v>19</v>
      </c>
      <c r="I1188" t="s">
        <v>11766</v>
      </c>
      <c r="K1188" t="s">
        <v>11767</v>
      </c>
      <c r="L1188" t="s">
        <v>11740</v>
      </c>
      <c r="M1188" t="s">
        <v>11768</v>
      </c>
      <c r="N1188" t="s">
        <v>12027</v>
      </c>
      <c r="P1188" s="20">
        <v>1</v>
      </c>
      <c r="Z1188" s="34" t="s">
        <v>11748</v>
      </c>
      <c r="AD1188" s="20" t="s">
        <v>11982</v>
      </c>
      <c r="AE1188" s="20" t="s">
        <v>11983</v>
      </c>
      <c r="AG1188" s="20" t="s">
        <v>11983</v>
      </c>
      <c r="AJ1188" s="26" t="str">
        <f t="shared" si="39"/>
        <v xml:space="preserve">|BGCOLOR(#F5F5F5):Chak Muuch Dart Thrower|歩兵&amp;ref(Nation/Sacred.jpg,nolink,25x25,Sacred);|&amp;ref(Nation/C_Gold.jpg,nolink,25x25,Gold);19&amp;ref(Nation/C_Resource.jpg,nolink,25x25,Resource);5&amp;ref(Nation/C_Recruitment.jpg,nolink,25x25,Recruitment Point);19|&amp;ref(Nation/R_Capital.jpg,nolink,25x25,National Capital);|&amp;ref(Spell/P_Holy.jpg,nolink,25x25,Temple Needed);|&amp;ref(Nation/LivingLead.jpg,nolink,25x25,Living);|12&amp;ref(Nation/Amphibian.jpg,nolink,25x25,Amphibian);&amp;ref(Nation/Swamp-Survival.jpg,nolink,25x25,Swamp Survival);&amp;ref(Nation/Swimming.jpg,nolink,25x25,Swimming);|
|~|&gt;|&gt;|&gt;|&gt;|&gt;|BGCOLOR(#F5F5F5):槍と毒吹矢を持つ軽歩兵。彼らの毒は疲労を蓄積させる|
</v>
      </c>
    </row>
    <row r="1189" spans="1:36" x14ac:dyDescent="0.15">
      <c r="A1189" t="str">
        <f t="shared" si="38"/>
        <v>-</v>
      </c>
      <c r="B1189" t="s">
        <v>2969</v>
      </c>
      <c r="C1189" t="s">
        <v>12015</v>
      </c>
      <c r="D1189" t="s">
        <v>11772</v>
      </c>
      <c r="E1189" t="s">
        <v>12028</v>
      </c>
      <c r="F1189">
        <v>26</v>
      </c>
      <c r="G1189">
        <v>26</v>
      </c>
      <c r="H1189">
        <v>29</v>
      </c>
      <c r="I1189" t="s">
        <v>11766</v>
      </c>
      <c r="K1189" t="s">
        <v>11767</v>
      </c>
      <c r="L1189" t="s">
        <v>11740</v>
      </c>
      <c r="M1189" t="s">
        <v>11768</v>
      </c>
      <c r="N1189" t="s">
        <v>12029</v>
      </c>
      <c r="P1189" s="20">
        <v>1</v>
      </c>
      <c r="Z1189" s="34" t="s">
        <v>12006</v>
      </c>
      <c r="AD1189" s="20" t="s">
        <v>11982</v>
      </c>
      <c r="AE1189" s="20" t="s">
        <v>11983</v>
      </c>
      <c r="AG1189" s="20" t="s">
        <v>11983</v>
      </c>
      <c r="AJ1189" s="26" t="str">
        <f t="shared" si="39"/>
        <v xml:space="preserve">|BGCOLOR(#F5F5F5):Chak Muuch Obsidian Warrior|歩兵&amp;ref(Nation/Sacred.jpg,nolink,25x25,Sacred);|&amp;ref(Nation/C_Gold.jpg,nolink,25x25,Gold);26&amp;ref(Nation/C_Resource.jpg,nolink,25x25,Resource);26&amp;ref(Nation/C_Recruitment.jpg,nolink,25x25,Recruitment Point);29|&amp;ref(Nation/R_Capital.jpg,nolink,25x25,National Capital);|&amp;ref(Spell/P_Holy.jpg,nolink,25x25,Temple Needed);|&amp;ref(Nation/LivingLead.jpg,nolink,25x25,Living);|10&amp;ref(Nation/Amphibian.jpg,nolink,25x25,Amphibian);&amp;ref(Nation/Swamp-Survival.jpg,nolink,25x25,Swamp Survival);&amp;ref(Nation/Swimming.jpg,nolink,25x25,Swimming);|
|~|&gt;|&gt;|&gt;|&gt;|&gt;|BGCOLOR(#F5F5F5):魔法の剣と皮盾を持つ歩兵。剣には毒も塗られている|
</v>
      </c>
    </row>
    <row r="1190" spans="1:36" x14ac:dyDescent="0.15">
      <c r="A1190" t="str">
        <f t="shared" si="38"/>
        <v>-</v>
      </c>
      <c r="B1190" t="s">
        <v>2969</v>
      </c>
      <c r="C1190" t="s">
        <v>12015</v>
      </c>
      <c r="D1190" t="s">
        <v>11772</v>
      </c>
      <c r="E1190" t="s">
        <v>12030</v>
      </c>
      <c r="F1190">
        <v>35</v>
      </c>
      <c r="G1190">
        <v>38</v>
      </c>
      <c r="H1190">
        <v>39</v>
      </c>
      <c r="I1190" t="s">
        <v>11766</v>
      </c>
      <c r="K1190" t="s">
        <v>11767</v>
      </c>
      <c r="L1190" t="s">
        <v>11740</v>
      </c>
      <c r="M1190" t="s">
        <v>11768</v>
      </c>
      <c r="N1190" t="s">
        <v>12031</v>
      </c>
      <c r="P1190" s="20">
        <v>1</v>
      </c>
      <c r="Z1190" s="34" t="s">
        <v>11748</v>
      </c>
      <c r="AD1190" s="20" t="s">
        <v>11982</v>
      </c>
      <c r="AE1190" s="20" t="s">
        <v>11983</v>
      </c>
      <c r="AG1190" s="20" t="s">
        <v>11983</v>
      </c>
      <c r="AJ1190" s="26" t="str">
        <f t="shared" si="39"/>
        <v xml:space="preserve">|BGCOLOR(#F5F5F5):Wo' Muuch|歩兵&amp;ref(Nation/Sacred.jpg,nolink,25x25,Sacred);|&amp;ref(Nation/C_Gold.jpg,nolink,25x25,Gold);35&amp;ref(Nation/C_Resource.jpg,nolink,25x25,Resource);38&amp;ref(Nation/C_Recruitment.jpg,nolink,25x25,Recruitment Point);39|&amp;ref(Nation/R_Capital.jpg,nolink,25x25,National Capital);|&amp;ref(Spell/P_Holy.jpg,nolink,25x25,Temple Needed);|&amp;ref(Nation/LivingLead.jpg,nolink,25x25,Living);|12&amp;ref(Nation/Amphibian.jpg,nolink,25x25,Amphibian);&amp;ref(Nation/Swamp-Survival.jpg,nolink,25x25,Swamp Survival);&amp;ref(Nation/Swimming.jpg,nolink,25x25,Swimming);|
|~|&gt;|&gt;|&gt;|&gt;|&gt;|BGCOLOR(#F5F5F5):魔法の剣と皮盾を持つ重歩兵。大柄で筋力も相応に高い|
</v>
      </c>
    </row>
    <row r="1191" spans="1:36" x14ac:dyDescent="0.15">
      <c r="A1191" t="str">
        <f t="shared" si="38"/>
        <v>-</v>
      </c>
      <c r="B1191" t="s">
        <v>2969</v>
      </c>
      <c r="C1191" t="s">
        <v>12015</v>
      </c>
      <c r="D1191" t="s">
        <v>11772</v>
      </c>
      <c r="E1191" t="s">
        <v>12032</v>
      </c>
      <c r="F1191">
        <v>10</v>
      </c>
      <c r="G1191">
        <v>5</v>
      </c>
      <c r="H1191">
        <v>9</v>
      </c>
      <c r="I1191" t="s">
        <v>12001</v>
      </c>
      <c r="L1191" t="s">
        <v>11740</v>
      </c>
      <c r="N1191" t="s">
        <v>12033</v>
      </c>
      <c r="P1191" s="20">
        <v>1</v>
      </c>
      <c r="Z1191" s="34" t="s">
        <v>11748</v>
      </c>
      <c r="AA1191" s="21">
        <v>40</v>
      </c>
      <c r="AD1191" s="20" t="s">
        <v>11982</v>
      </c>
      <c r="AE1191" s="20" t="s">
        <v>12004</v>
      </c>
      <c r="AG1191" s="20" t="s">
        <v>11983</v>
      </c>
      <c r="AJ1191" s="26" t="str">
        <f t="shared" si="39"/>
        <v xml:space="preserve">|BGCOLOR(#F5F5F5):Muuch Jungle Warrior|歩兵|&amp;ref(Nation/C_Gold.jpg,nolink,25x25,Gold);10&amp;ref(Nation/C_Resource.jpg,nolink,25x25,Resource);5&amp;ref(Nation/C_Recruitment.jpg,nolink,25x25,Recruitment Point);9|&amp;ref(Nation/R_Forest.jpg,nolink,25x25,Any Forest);||&amp;ref(Nation/LivingLead.jpg,nolink,25x25,Living);|12&amp;ref(Nation/Stealthy.jpg,nolink,25x25,Stealthy (40));&amp;ref(Nation/Amphibian.jpg,nolink,25x25,Amphibian);&amp;ref(Nation/Forest-Survival.jpg,nolink,25x25,Forest Survival);&amp;ref(Nation/Swamp-Survival.jpg,nolink,25x25,Swamp Survival);&amp;ref(Nation/Swimming.jpg,nolink,25x25,Swimming);|
|~|&gt;|&gt;|&gt;|&gt;|&gt;|BGCOLOR(#F5F5F5):刃付き棍棒と皮盾を持つ軽歩兵。森の蛙は隠密行動が可能|
</v>
      </c>
    </row>
    <row r="1192" spans="1:36" x14ac:dyDescent="0.15">
      <c r="A1192" t="str">
        <f t="shared" si="38"/>
        <v>-</v>
      </c>
      <c r="B1192" t="s">
        <v>2969</v>
      </c>
      <c r="C1192" t="s">
        <v>12015</v>
      </c>
      <c r="D1192" t="s">
        <v>11772</v>
      </c>
      <c r="E1192" t="s">
        <v>12034</v>
      </c>
      <c r="F1192">
        <v>8</v>
      </c>
      <c r="G1192">
        <v>1</v>
      </c>
      <c r="H1192">
        <v>6</v>
      </c>
      <c r="I1192" t="s">
        <v>12035</v>
      </c>
      <c r="L1192" t="s">
        <v>11751</v>
      </c>
      <c r="N1192" t="s">
        <v>12036</v>
      </c>
      <c r="P1192" s="20">
        <v>1</v>
      </c>
      <c r="Z1192" s="34" t="s">
        <v>11915</v>
      </c>
      <c r="AA1192" s="21">
        <v>40</v>
      </c>
      <c r="AB1192" s="21" t="s">
        <v>11758</v>
      </c>
      <c r="AE1192" s="20" t="s">
        <v>11982</v>
      </c>
      <c r="AJ1192" s="26" t="str">
        <f t="shared" si="39"/>
        <v xml:space="preserve">|BGCOLOR(#F5F5F5):Zotz Warrior|飛行兵|&amp;ref(Nation/C_Gold.jpg,nolink,25x25,Gold);8&amp;ref(Nation/C_Resource.jpg,nolink,25x25,Resource);1&amp;ref(Nation/C_Recruitment.jpg,nolink,25x25,Recruitment Point);6|10/&amp;ref(Nation/R_Forest.jpg,nolink,25x25,Any Forest);&amp;ref(Nation/R_Cave.jpg,nolink,25x25,Any Cave);||&amp;ref(Nation/LivingLead.jpg,nolink,25x25,Living);|20&amp;ref(Nation/Stealthy.jpg,nolink,25x25,Stealthy (40));&amp;ref(Nation/Flying.jpg,nolink,25x25,Flying);&amp;ref(Nation/Forest-Survival.jpg,nolink,25x25,Forest Survival);|
|~|&gt;|&gt;|&gt;|&gt;|&gt;|BGCOLOR(#F5F5F5):突撃槍を持つ軽戦士。最初の一撃だけはそれなり|
</v>
      </c>
    </row>
    <row r="1193" spans="1:36" x14ac:dyDescent="0.15">
      <c r="A1193" t="str">
        <f t="shared" si="38"/>
        <v>-</v>
      </c>
      <c r="B1193" t="s">
        <v>2969</v>
      </c>
      <c r="C1193" t="s">
        <v>12015</v>
      </c>
      <c r="D1193" t="s">
        <v>11772</v>
      </c>
      <c r="E1193" t="s">
        <v>12034</v>
      </c>
      <c r="F1193">
        <v>8</v>
      </c>
      <c r="G1193">
        <v>2</v>
      </c>
      <c r="H1193">
        <v>6</v>
      </c>
      <c r="I1193" t="s">
        <v>12035</v>
      </c>
      <c r="L1193" t="s">
        <v>11751</v>
      </c>
      <c r="N1193" t="s">
        <v>12037</v>
      </c>
      <c r="P1193" s="20">
        <v>1</v>
      </c>
      <c r="Z1193" s="34" t="s">
        <v>11915</v>
      </c>
      <c r="AA1193" s="21">
        <v>40</v>
      </c>
      <c r="AB1193" s="21" t="s">
        <v>11758</v>
      </c>
      <c r="AE1193" s="20" t="s">
        <v>11982</v>
      </c>
      <c r="AJ1193" s="26" t="str">
        <f t="shared" si="39"/>
        <v xml:space="preserve">|BGCOLOR(#F5F5F5):Zotz Warrior|飛行兵|&amp;ref(Nation/C_Gold.jpg,nolink,25x25,Gold);8&amp;ref(Nation/C_Resource.jpg,nolink,25x25,Resource);2&amp;ref(Nation/C_Recruitment.jpg,nolink,25x25,Recruitment Point);6|10/&amp;ref(Nation/R_Forest.jpg,nolink,25x25,Any Forest);&amp;ref(Nation/R_Cave.jpg,nolink,25x25,Any Cave);||&amp;ref(Nation/LivingLead.jpg,nolink,25x25,Living);|20&amp;ref(Nation/Stealthy.jpg,nolink,25x25,Stealthy (40));&amp;ref(Nation/Flying.jpg,nolink,25x25,Flying);&amp;ref(Nation/Forest-Survival.jpg,nolink,25x25,Forest Survival);|
|~|&gt;|&gt;|&gt;|&gt;|&gt;|BGCOLOR(#F5F5F5):刃付き大棍棒を持つ軽戦士。両手武器で非力さを補っている|
</v>
      </c>
    </row>
    <row r="1194" spans="1:36" x14ac:dyDescent="0.15">
      <c r="A1194" t="str">
        <f t="shared" si="38"/>
        <v>-</v>
      </c>
      <c r="B1194" t="s">
        <v>2969</v>
      </c>
      <c r="C1194" t="s">
        <v>12015</v>
      </c>
      <c r="D1194" t="s">
        <v>11772</v>
      </c>
      <c r="E1194" t="s">
        <v>12038</v>
      </c>
      <c r="F1194">
        <v>10</v>
      </c>
      <c r="G1194">
        <v>5</v>
      </c>
      <c r="H1194">
        <v>9</v>
      </c>
      <c r="I1194" t="s">
        <v>11942</v>
      </c>
      <c r="L1194" t="s">
        <v>11740</v>
      </c>
      <c r="N1194" t="s">
        <v>12039</v>
      </c>
      <c r="P1194" s="20">
        <v>1</v>
      </c>
      <c r="Z1194" s="34" t="s">
        <v>12006</v>
      </c>
      <c r="AD1194" s="20" t="s">
        <v>11982</v>
      </c>
      <c r="AE1194" s="20" t="s">
        <v>11983</v>
      </c>
      <c r="AG1194" s="20" t="s">
        <v>11983</v>
      </c>
      <c r="AJ1194" s="26" t="str">
        <f t="shared" si="39"/>
        <v xml:space="preserve">|BGCOLOR(#F5F5F5):Lakam Ha' Warrior|歩兵|&amp;ref(Nation/C_Gold.jpg,nolink,25x25,Gold);10&amp;ref(Nation/C_Resource.jpg,nolink,25x25,Resource);5&amp;ref(Nation/C_Recruitment.jpg,nolink,25x25,Recruitment Point);9|&amp;ref(Nation/R_UW-Fort.jpg,nolink,25x25,Underwater Fortress);||&amp;ref(Nation/LivingLead.jpg,nolink,25x25,Living);|10&amp;ref(Nation/Amphibian.jpg,nolink,25x25,Amphibian);&amp;ref(Nation/Swamp-Survival.jpg,nolink,25x25,Swamp Survival);&amp;ref(Nation/Swimming.jpg,nolink,25x25,Swimming);|
|~|&gt;|&gt;|&gt;|&gt;|&gt;|BGCOLOR(#F5F5F5):網と槍を持つ軽歩兵。敵を捕縛して手早く処理できる|
</v>
      </c>
    </row>
    <row r="1195" spans="1:36" x14ac:dyDescent="0.15">
      <c r="A1195" t="str">
        <f t="shared" si="38"/>
        <v>MA Xibalba 兵士 E</v>
      </c>
      <c r="B1195" t="s">
        <v>2969</v>
      </c>
      <c r="C1195" t="s">
        <v>12015</v>
      </c>
      <c r="D1195" t="s">
        <v>11772</v>
      </c>
      <c r="E1195" t="s">
        <v>12038</v>
      </c>
      <c r="F1195">
        <v>10</v>
      </c>
      <c r="G1195">
        <v>5</v>
      </c>
      <c r="H1195">
        <v>9</v>
      </c>
      <c r="I1195" t="s">
        <v>11942</v>
      </c>
      <c r="L1195" t="s">
        <v>11740</v>
      </c>
      <c r="N1195" t="s">
        <v>12040</v>
      </c>
      <c r="P1195" s="20">
        <v>1</v>
      </c>
      <c r="Z1195" s="34" t="s">
        <v>12006</v>
      </c>
      <c r="AD1195" s="20" t="s">
        <v>11982</v>
      </c>
      <c r="AE1195" s="20" t="s">
        <v>11983</v>
      </c>
      <c r="AG1195" s="20" t="s">
        <v>11983</v>
      </c>
      <c r="AJ1195" s="26" t="str">
        <f t="shared" si="39"/>
        <v xml:space="preserve">|BGCOLOR(#F5F5F5):Lakam Ha' Warrior|歩兵|&amp;ref(Nation/C_Gold.jpg,nolink,25x25,Gold);10&amp;ref(Nation/C_Resource.jpg,nolink,25x25,Resource);5&amp;ref(Nation/C_Recruitment.jpg,nolink,25x25,Recruitment Point);9|&amp;ref(Nation/R_UW-Fort.jpg,nolink,25x25,Underwater Fortress);||&amp;ref(Nation/LivingLead.jpg,nolink,25x25,Living);|10&amp;ref(Nation/Amphibian.jpg,nolink,25x25,Amphibian);&amp;ref(Nation/Swamp-Survival.jpg,nolink,25x25,Swamp Survival);&amp;ref(Nation/Swimming.jpg,nolink,25x25,Swimming);|
|~|&gt;|&gt;|&gt;|&gt;|&gt;|BGCOLOR(#F5F5F5):槍と盾を持つ軽歩兵。海での生産だが陸でも問題なく戦える|
</v>
      </c>
    </row>
    <row r="1196" spans="1:36" x14ac:dyDescent="0.15">
      <c r="A1196" t="str">
        <f t="shared" si="38"/>
        <v>MA Phlegra 指揮官 S</v>
      </c>
      <c r="B1196" t="s">
        <v>2969</v>
      </c>
      <c r="C1196" t="s">
        <v>12110</v>
      </c>
      <c r="D1196" t="s">
        <v>11864</v>
      </c>
      <c r="E1196" t="s">
        <v>12091</v>
      </c>
      <c r="F1196">
        <v>75</v>
      </c>
      <c r="G1196">
        <v>21</v>
      </c>
      <c r="H1196">
        <v>1</v>
      </c>
      <c r="I1196" t="s">
        <v>11750</v>
      </c>
      <c r="L1196" t="s">
        <v>11864</v>
      </c>
      <c r="N1196" t="s">
        <v>12092</v>
      </c>
      <c r="O1196" s="24">
        <v>3</v>
      </c>
      <c r="P1196" s="20">
        <v>80</v>
      </c>
      <c r="Q1196" s="21">
        <v>0</v>
      </c>
      <c r="R1196" s="30">
        <v>0</v>
      </c>
      <c r="T1196" s="20">
        <v>2</v>
      </c>
      <c r="Z1196" s="34" t="s">
        <v>11748</v>
      </c>
      <c r="AJ1196" s="26" t="str">
        <f t="shared" si="39"/>
        <v xml:space="preserve">|BGCOLOR(#F5F5F5):Trophimos Commander|指揮官|&amp;ref(Nation/C_Gold.jpg,nolink,25x25,Gold);75&amp;ref(Nation/C_Resource.jpg,nolink,25x25,Resource);21&amp;ref(Nation/C_Command.jpg,nolink,25x25,Commander Point);1|&amp;ref(Nation/R_Fort.jpg,nolink,25x25,Land Fortress);||&amp;ref(Nation/Squad.jpg,nolink,25x25,Squad);3&amp;ref(Nation/LivingLead.jpg,nolink,25x25,Leadership);80&amp;ref(Item/Taskmaster.jpg,nolink,25x25,Taskmaster (+2));|12|
|~|&gt;|&gt;|&gt;|&gt;|&gt;|BGCOLOR(#F5F5F5):標準的な指揮官。奴隷の統制をとりわけ得意とする|
</v>
      </c>
    </row>
    <row r="1197" spans="1:36" x14ac:dyDescent="0.15">
      <c r="A1197" t="str">
        <f t="shared" si="38"/>
        <v>-</v>
      </c>
      <c r="B1197" t="s">
        <v>2969</v>
      </c>
      <c r="C1197" t="s">
        <v>12110</v>
      </c>
      <c r="D1197" t="s">
        <v>11864</v>
      </c>
      <c r="E1197" t="s">
        <v>12093</v>
      </c>
      <c r="F1197">
        <v>95</v>
      </c>
      <c r="G1197">
        <v>1</v>
      </c>
      <c r="H1197">
        <v>2</v>
      </c>
      <c r="I1197" t="s">
        <v>11750</v>
      </c>
      <c r="J1197" t="s">
        <v>11767</v>
      </c>
      <c r="K1197" t="s">
        <v>11767</v>
      </c>
      <c r="L1197" t="s">
        <v>11867</v>
      </c>
      <c r="M1197" t="s">
        <v>11768</v>
      </c>
      <c r="N1197" t="s">
        <v>12094</v>
      </c>
      <c r="O1197" s="24">
        <v>2</v>
      </c>
      <c r="P1197" s="20">
        <v>40</v>
      </c>
      <c r="Q1197" s="21">
        <v>0</v>
      </c>
      <c r="R1197" s="30">
        <v>0</v>
      </c>
      <c r="T1197" s="20">
        <v>1</v>
      </c>
      <c r="Z1197" s="34" t="s">
        <v>11753</v>
      </c>
      <c r="AJ1197" s="26" t="str">
        <f t="shared" si="39"/>
        <v xml:space="preserve">|BGCOLOR(#F5F5F5):Trophimos Priest|聖職者&amp;ref(Nation/Sacred.jpg,nolink,25x25,Sacred);|&amp;ref(Nation/C_Gold.jpg,nolink,25x25,Gold);95&amp;ref(Nation/C_Resource.jpg,nolink,25x25,Resource);1&amp;ref(Nation/C_Command.jpg,nolink,25x25,Commander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Needed);|&amp;ref(Nation/Squad.jpg,nolink,25x25,Squad);2&amp;ref(Nation/LivingLead.jpg,nolink,25x25,Leadership);40&amp;ref(Item/Taskmaster.jpg,nolink,25x25,Taskmaster (+1));|16|
|~|&gt;|&gt;|&gt;|&gt;|&gt;|BGCOLOR(#F5F5F5):レベル1の聖職者。指揮能力や魔法技能も持ち研究が得意|
</v>
      </c>
    </row>
    <row r="1198" spans="1:36" x14ac:dyDescent="0.15">
      <c r="A1198" t="str">
        <f t="shared" si="38"/>
        <v>-</v>
      </c>
      <c r="B1198" t="s">
        <v>2969</v>
      </c>
      <c r="C1198" t="s">
        <v>12110</v>
      </c>
      <c r="D1198" t="s">
        <v>11864</v>
      </c>
      <c r="E1198" t="s">
        <v>12095</v>
      </c>
      <c r="F1198">
        <v>115</v>
      </c>
      <c r="G1198">
        <v>1</v>
      </c>
      <c r="H1198">
        <v>2</v>
      </c>
      <c r="I1198" t="s">
        <v>11750</v>
      </c>
      <c r="J1198" t="s">
        <v>11767</v>
      </c>
      <c r="L1198" t="s">
        <v>11889</v>
      </c>
      <c r="N1198" t="s">
        <v>12096</v>
      </c>
      <c r="O1198" s="24">
        <v>1</v>
      </c>
      <c r="P1198" s="20">
        <v>10</v>
      </c>
      <c r="Q1198" s="21">
        <v>0</v>
      </c>
      <c r="R1198" s="30">
        <v>0</v>
      </c>
      <c r="Z1198" s="34" t="s">
        <v>11753</v>
      </c>
      <c r="AJ1198" s="26" t="str">
        <f t="shared" si="39"/>
        <v xml:space="preserve">|BGCOLOR(#F5F5F5):Trophimos Sage|魔術師|&amp;ref(Nation/C_Gold.jpg,nolink,25x25,Gold);115&amp;ref(Nation/C_Resource.jpg,nolink,25x25,Resource);1&amp;ref(Nation/C_Command.jpg,nolink,25x25,Commander Point);2|&amp;ref(Nation/R_Fort.jpg,nolink,25x25,Land Fortress);|&amp;ref(Spell/P_Research.jpg,nolink,25x25,Lab Needed);|&amp;ref(Nation/Squad.jpg,nolink,25x25,Squad);1&amp;ref(Nation/LivingLead.jpg,nolink,25x25,Leadership);10|16|
|~|&gt;|&gt;|&gt;|&gt;|&gt;|BGCOLOR(#F5F5F5):火風水地から1系統を持つ魔術師。研究が得意|
</v>
      </c>
    </row>
    <row r="1199" spans="1:36" x14ac:dyDescent="0.15">
      <c r="A1199" t="str">
        <f t="shared" si="38"/>
        <v>-</v>
      </c>
      <c r="B1199" t="s">
        <v>2969</v>
      </c>
      <c r="C1199" t="s">
        <v>12110</v>
      </c>
      <c r="D1199" t="s">
        <v>11864</v>
      </c>
      <c r="E1199" t="s">
        <v>12097</v>
      </c>
      <c r="F1199">
        <v>60</v>
      </c>
      <c r="G1199">
        <v>1</v>
      </c>
      <c r="H1199">
        <v>2</v>
      </c>
      <c r="I1199" t="s">
        <v>11750</v>
      </c>
      <c r="J1199" t="s">
        <v>11767</v>
      </c>
      <c r="L1199" t="s">
        <v>11889</v>
      </c>
      <c r="N1199" t="s">
        <v>12098</v>
      </c>
      <c r="O1199" s="24">
        <v>0</v>
      </c>
      <c r="P1199" s="20">
        <v>0</v>
      </c>
      <c r="Q1199" s="20">
        <v>5</v>
      </c>
      <c r="R1199" s="30">
        <v>0</v>
      </c>
      <c r="Z1199" s="34" t="s">
        <v>11742</v>
      </c>
      <c r="AJ1199" s="26" t="str">
        <f t="shared" si="39"/>
        <v xml:space="preserve">|BGCOLOR(#F5F5F5):Shackled Mage|魔術師|&amp;ref(Nation/C_Gold.jpg,nolink,25x25,Gold);60&amp;ref(Nation/C_Resource.jpg,nolink,25x25,Resource);1&amp;ref(Nation/C_Command.jpg,nolink,25x25,Commander Point);2|&amp;ref(Nation/R_Fort.jpg,nolink,25x25,Land Fortress);|&amp;ref(Spell/P_Research.jpg,nolink,25x25,Lab Needed);|&amp;ref(Nation/MagicLead.jpg,nolink,25x25,Magic Leadership);5|14|
|~|&gt;|&gt;|&gt;|&gt;|&gt;|BGCOLOR(#F5F5F5):火風水地から1系統を持つ魔術師。自動的に集団詠唱を支援する|
</v>
      </c>
    </row>
    <row r="1200" spans="1:36" x14ac:dyDescent="0.15">
      <c r="A1200" t="str">
        <f t="shared" si="38"/>
        <v>-</v>
      </c>
      <c r="B1200" t="s">
        <v>2969</v>
      </c>
      <c r="C1200" t="s">
        <v>12110</v>
      </c>
      <c r="D1200" t="s">
        <v>11864</v>
      </c>
      <c r="E1200" t="s">
        <v>12099</v>
      </c>
      <c r="F1200">
        <v>115</v>
      </c>
      <c r="G1200">
        <v>1</v>
      </c>
      <c r="H1200">
        <v>2</v>
      </c>
      <c r="I1200" t="s">
        <v>11750</v>
      </c>
      <c r="J1200" t="s">
        <v>11767</v>
      </c>
      <c r="L1200" t="s">
        <v>11889</v>
      </c>
      <c r="N1200" t="s">
        <v>12100</v>
      </c>
      <c r="O1200" s="24">
        <v>2</v>
      </c>
      <c r="P1200" s="21">
        <v>45</v>
      </c>
      <c r="Q1200" s="20">
        <v>15</v>
      </c>
      <c r="R1200" s="30">
        <v>0</v>
      </c>
      <c r="T1200" s="20">
        <v>2</v>
      </c>
      <c r="Z1200" s="34" t="s">
        <v>11742</v>
      </c>
      <c r="AJ1200" s="26" t="str">
        <f t="shared" si="39"/>
        <v xml:space="preserve">|BGCOLOR(#F5F5F5):Trophimos Oppressor|魔術師|&amp;ref(Nation/C_Gold.jpg,nolink,25x25,Gold);115&amp;ref(Nation/C_Resource.jpg,nolink,25x25,Resource);1&amp;ref(Nation/C_Command.jpg,nolink,25x25,Commander Point);2|&amp;ref(Nation/R_Fort.jpg,nolink,25x25,Land Fortress);|&amp;ref(Spell/P_Research.jpg,nolink,25x25,Lab Needed);|&amp;ref(Nation/Squad.jpg,nolink,25x25,Squad);2&amp;ref(Nation/LivingLead.jpg,nolink,25x25,Leadership);45&amp;ref(Nation/MagicLead.jpg,nolink,25x25,Magic Leadership);15&amp;ref(Item/Taskmaster.jpg,nolink,25x25,Taskmaster (+2));|14|
|~|&gt;|&gt;|&gt;|&gt;|&gt;|BGCOLOR(#F5F5F5):火、地などの魔法を持つ。自動的に集団詠唱の利用側となる|
</v>
      </c>
    </row>
    <row r="1201" spans="1:36" x14ac:dyDescent="0.15">
      <c r="A1201" t="str">
        <f t="shared" si="38"/>
        <v>-</v>
      </c>
      <c r="B1201" t="s">
        <v>2969</v>
      </c>
      <c r="C1201" t="s">
        <v>12110</v>
      </c>
      <c r="D1201" t="s">
        <v>11864</v>
      </c>
      <c r="E1201" t="s">
        <v>12101</v>
      </c>
      <c r="F1201">
        <v>55</v>
      </c>
      <c r="G1201">
        <v>7</v>
      </c>
      <c r="H1201">
        <v>1</v>
      </c>
      <c r="I1201" t="s">
        <v>11750</v>
      </c>
      <c r="L1201" t="s">
        <v>11864</v>
      </c>
      <c r="N1201" t="s">
        <v>12102</v>
      </c>
      <c r="O1201" s="24">
        <v>1</v>
      </c>
      <c r="P1201" s="20">
        <v>20</v>
      </c>
      <c r="Q1201" s="20">
        <v>0</v>
      </c>
      <c r="R1201" s="30">
        <v>0</v>
      </c>
      <c r="T1201" s="20">
        <v>1</v>
      </c>
      <c r="Z1201" s="34" t="s">
        <v>11757</v>
      </c>
      <c r="AJ1201" s="26" t="str">
        <f t="shared" si="39"/>
        <v xml:space="preserve">|BGCOLOR(#F5F5F5):Cyclops Chieftain|指揮官|&amp;ref(Nation/C_Gold.jpg,nolink,25x25,Gold);55&amp;ref(Nation/C_Resource.jpg,nolink,25x25,Resource);7&amp;ref(Nation/C_Command.jpg,nolink,25x25,Commander Point);1|&amp;ref(Nation/R_Fort.jpg,nolink,25x25,Land Fortress);||&amp;ref(Nation/Squad.jpg,nolink,25x25,Squad);1&amp;ref(Nation/LivingLead.jpg,nolink,25x25,Leadership);20&amp;ref(Item/Taskmaster.jpg,nolink,25x25,Taskmaster (+1));|18|
|~|&gt;|&gt;|&gt;|&gt;|&gt;|BGCOLOR(#F5F5F5):巨人の指揮官。指揮官としては無能だが強靭|
</v>
      </c>
    </row>
    <row r="1202" spans="1:36" x14ac:dyDescent="0.15">
      <c r="A1202" t="str">
        <f t="shared" si="38"/>
        <v>-</v>
      </c>
      <c r="B1202" t="s">
        <v>2969</v>
      </c>
      <c r="C1202" t="s">
        <v>12110</v>
      </c>
      <c r="D1202" t="s">
        <v>11864</v>
      </c>
      <c r="E1202" t="s">
        <v>12103</v>
      </c>
      <c r="F1202">
        <v>70</v>
      </c>
      <c r="G1202">
        <v>3</v>
      </c>
      <c r="H1202">
        <v>2</v>
      </c>
      <c r="I1202" t="s">
        <v>11750</v>
      </c>
      <c r="J1202" t="s">
        <v>11767</v>
      </c>
      <c r="L1202" t="s">
        <v>11889</v>
      </c>
      <c r="N1202" t="s">
        <v>12104</v>
      </c>
      <c r="O1202" s="24">
        <v>1</v>
      </c>
      <c r="P1202" s="20">
        <v>30</v>
      </c>
      <c r="Q1202" s="20">
        <v>5</v>
      </c>
      <c r="R1202" s="30">
        <v>0</v>
      </c>
      <c r="U1202" s="30">
        <v>2</v>
      </c>
      <c r="Z1202" s="34" t="s">
        <v>11757</v>
      </c>
      <c r="AJ1202" s="26" t="str">
        <f t="shared" si="39"/>
        <v xml:space="preserve">|BGCOLOR(#F5F5F5):Cyclops Shepherd Shaman|魔術師|&amp;ref(Nation/C_Gold.jpg,nolink,25x25,Gold);70&amp;ref(Nation/C_Resource.jpg,nolink,25x25,Resource);3&amp;ref(Nation/C_Command.jpg,nolink,25x25,Commander Point);2|&amp;ref(Nation/R_Fort.jpg,nolink,25x25,Land Fortress);|&amp;ref(Spell/P_Research.jpg,nolink,25x25,Lab Needed);|&amp;ref(Nation/Squad.jpg,nolink,25x25,Squad);1&amp;ref(Nation/LivingLead.jpg,nolink,25x25,Leadership);30&amp;ref(Nation/MagicLead.jpg,nolink,25x25,Magic Leadership);5&amp;ref(Item/Beastmaster.jpg,nolink,25x25,Beastmaster (+2));|18|
|~|&gt;|&gt;|&gt;|&gt;|&gt;|BGCOLOR(#F5F5F5):緑の魔法を持つ。羊飼いであり戦闘用に集めることもできる|
</v>
      </c>
    </row>
    <row r="1203" spans="1:36" x14ac:dyDescent="0.15">
      <c r="A1203" t="str">
        <f t="shared" si="38"/>
        <v>-</v>
      </c>
      <c r="B1203" t="s">
        <v>2969</v>
      </c>
      <c r="C1203" t="s">
        <v>12110</v>
      </c>
      <c r="D1203" t="s">
        <v>11864</v>
      </c>
      <c r="E1203" t="s">
        <v>12105</v>
      </c>
      <c r="F1203">
        <v>315</v>
      </c>
      <c r="G1203">
        <v>36</v>
      </c>
      <c r="H1203">
        <v>4</v>
      </c>
      <c r="I1203" t="s">
        <v>11766</v>
      </c>
      <c r="J1203" t="s">
        <v>11767</v>
      </c>
      <c r="L1203" t="s">
        <v>11889</v>
      </c>
      <c r="N1203" t="s">
        <v>12106</v>
      </c>
      <c r="O1203" s="24">
        <v>2</v>
      </c>
      <c r="P1203" s="21" t="s">
        <v>12107</v>
      </c>
      <c r="Q1203" s="20" t="s">
        <v>11995</v>
      </c>
      <c r="R1203" s="30" t="s">
        <v>11887</v>
      </c>
      <c r="T1203" s="21">
        <v>4</v>
      </c>
      <c r="Z1203" s="34" t="s">
        <v>12013</v>
      </c>
      <c r="AJ1203" s="26" t="str">
        <f t="shared" si="39"/>
        <v xml:space="preserve">|BGCOLOR(#F5F5F5):Phlegran Tyrant|魔術師|&amp;ref(Nation/C_Gold.jpg,nolink,25x25,Gold);315&amp;ref(Nation/C_Resource.jpg,nolink,25x25,Resource);36&amp;ref(Nation/C_Command.jpg,nolink,25x25,Commander Point);4|&amp;ref(Nation/R_Capital.jpg,nolink,25x25,National Capital);|&amp;ref(Spell/P_Research.jpg,nolink,25x25,Lab Needed);|&amp;ref(Nation/Squad.jpg,nolink,25x25,Squad);2&amp;ref(Nation/LivingLead.jpg,nolink,25x25,Leadership);95+&amp;ref(Nation/MagicLead.jpg,nolink,25x25,Magic Leadership);25+&amp;ref(Nation/UndeadLead.jpg,nolink,25x25,Undead Leadership);30+&amp;ref(Item/Taskmaster.jpg,nolink,25x25,Taskmaster (+4));|22|
|~|&gt;|&gt;|&gt;|&gt;|&gt;|BGCOLOR(#F5F5F5):火、地、死などの魔法を持つ。強靭な戦闘魔術師かつ狂戦士|
</v>
      </c>
    </row>
    <row r="1204" spans="1:36" x14ac:dyDescent="0.15">
      <c r="A1204" t="str">
        <f t="shared" si="38"/>
        <v>MA Phlegra 指揮官 E</v>
      </c>
      <c r="B1204" t="s">
        <v>2969</v>
      </c>
      <c r="C1204" t="s">
        <v>12110</v>
      </c>
      <c r="D1204" t="s">
        <v>11864</v>
      </c>
      <c r="E1204" t="s">
        <v>12108</v>
      </c>
      <c r="F1204">
        <v>330</v>
      </c>
      <c r="G1204">
        <v>3</v>
      </c>
      <c r="H1204">
        <v>4</v>
      </c>
      <c r="I1204" t="s">
        <v>4343</v>
      </c>
      <c r="J1204" t="s">
        <v>9926</v>
      </c>
      <c r="L1204" t="s">
        <v>3154</v>
      </c>
      <c r="N1204" t="s">
        <v>8361</v>
      </c>
      <c r="O1204" s="24">
        <v>2</v>
      </c>
      <c r="P1204" s="21" t="s">
        <v>12109</v>
      </c>
      <c r="Q1204" s="21" t="s">
        <v>11887</v>
      </c>
      <c r="R1204" s="30">
        <v>0</v>
      </c>
      <c r="Z1204" s="34">
        <v>22</v>
      </c>
      <c r="AJ1204" s="26" t="str">
        <f t="shared" si="39"/>
        <v xml:space="preserve">|BGCOLOR(#F5F5F5):Elder Cyclops|魔術師|&amp;ref(Nation/C_Gold.jpg,nolink,25x25,Gold);330&amp;ref(Nation/C_Resource.jpg,nolink,25x25,Resource);3&amp;ref(Nation/C_Command.jpg,nolink,25x25,Commander Point);4|&amp;ref(Nation/R_Capital.jpg,nolink,25x25,National Capital);|&amp;ref(Spell/P_Research.jpg,nolink,25x25,Lab Needed);|&amp;ref(Nation/Squad.jpg,nolink,25x25,Squad);2&amp;ref(Nation/LivingLead.jpg,nolink,25x25,Leadership);50+&amp;ref(Nation/MagicLead.jpg,nolink,25x25,Magic Leadership);30+|22|
|~|&gt;|&gt;|&gt;|&gt;|&gt;|BGCOLOR(#F5F5F5):火、地、風などの魔法技能を持つ鍛冶師。資源も大量に生産|
</v>
      </c>
    </row>
    <row r="1205" spans="1:36" x14ac:dyDescent="0.15">
      <c r="A1205" t="str">
        <f t="shared" si="38"/>
        <v>MA Phlegra 兵士 S</v>
      </c>
      <c r="B1205" t="s">
        <v>2969</v>
      </c>
      <c r="C1205" t="s">
        <v>12110</v>
      </c>
      <c r="D1205" t="s">
        <v>11772</v>
      </c>
      <c r="E1205" t="s">
        <v>12111</v>
      </c>
      <c r="F1205">
        <v>8</v>
      </c>
      <c r="G1205">
        <v>6</v>
      </c>
      <c r="H1205">
        <v>4</v>
      </c>
      <c r="I1205" t="s">
        <v>11750</v>
      </c>
      <c r="L1205" t="s">
        <v>11745</v>
      </c>
      <c r="N1205" t="s">
        <v>12112</v>
      </c>
      <c r="P1205" s="20">
        <v>1</v>
      </c>
      <c r="V1205">
        <v>1</v>
      </c>
      <c r="Z1205" s="34" t="s">
        <v>11742</v>
      </c>
      <c r="AJ1205" s="26" t="str">
        <f t="shared" si="39"/>
        <v xml:space="preserve">|BGCOLOR(#F5F5F5):Helote Archer|射手|&amp;ref(Nation/C_Gold.jpg,nolink,25x25,Gold);8&amp;ref(Nation/C_Resource.jpg,nolink,25x25,Resource);6&amp;ref(Nation/C_Recruitment.jpg,nolink,25x25,Recruitment Point);4|&amp;ref(Nation/R_Fort.jpg,nolink,25x25,Land Fortress);||&amp;ref(Nation/LivingLead.jpg,nolink,25x25,Living);&amp;ref(Nation/Slave.jpg,nolink,25x25,Slave);|14|
|~|&gt;|&gt;|&gt;|&gt;|&gt;|BGCOLOR(#F5F5F5):短弓を使う奴隷。士気は絶望的だが反撃されなければ問題ない|
</v>
      </c>
    </row>
    <row r="1206" spans="1:36" x14ac:dyDescent="0.15">
      <c r="A1206" t="str">
        <f t="shared" si="38"/>
        <v>-</v>
      </c>
      <c r="B1206" t="s">
        <v>2969</v>
      </c>
      <c r="C1206" t="s">
        <v>12110</v>
      </c>
      <c r="D1206" t="s">
        <v>11772</v>
      </c>
      <c r="E1206" t="s">
        <v>12113</v>
      </c>
      <c r="F1206">
        <v>8</v>
      </c>
      <c r="G1206">
        <v>10</v>
      </c>
      <c r="H1206">
        <v>4</v>
      </c>
      <c r="I1206" t="s">
        <v>11754</v>
      </c>
      <c r="L1206" t="s">
        <v>11740</v>
      </c>
      <c r="N1206" t="s">
        <v>12114</v>
      </c>
      <c r="P1206" s="20">
        <v>1</v>
      </c>
      <c r="V1206">
        <v>1</v>
      </c>
      <c r="Z1206" s="34" t="s">
        <v>11742</v>
      </c>
      <c r="AJ1206" s="26" t="str">
        <f t="shared" si="39"/>
        <v xml:space="preserve">|BGCOLOR(#F5F5F5):Helote Warrior|歩兵|&amp;ref(Nation/C_Gold.jpg,nolink,25x25,Gold);8&amp;ref(Nation/C_Resource.jpg,nolink,25x25,Resource);10&amp;ref(Nation/C_Recruitment.jpg,nolink,25x25,Recruitment Point);4|&amp;ref(Nation/R_Fort.jpg,nolink,25x25,Land Fortress);&amp;ref(Nation/Taskmaster.jpg,nolink,25x25,Capture Slaves (Free));||&amp;ref(Nation/LivingLead.jpg,nolink,25x25,Living);&amp;ref(Nation/Slave.jpg,nolink,25x25,Slave);|14|
|~|&gt;|&gt;|&gt;|&gt;|&gt;|BGCOLOR(#F5F5F5):斧、投槍、盾を持つ軽歩兵。倒されやすく指揮官が悪いとすぐ潰走する|
</v>
      </c>
    </row>
    <row r="1207" spans="1:36" x14ac:dyDescent="0.15">
      <c r="A1207" t="str">
        <f t="shared" si="38"/>
        <v>-</v>
      </c>
      <c r="B1207" t="s">
        <v>2969</v>
      </c>
      <c r="C1207" t="s">
        <v>12110</v>
      </c>
      <c r="D1207" t="s">
        <v>11772</v>
      </c>
      <c r="E1207" t="s">
        <v>12115</v>
      </c>
      <c r="F1207">
        <v>8</v>
      </c>
      <c r="G1207">
        <v>17</v>
      </c>
      <c r="H1207">
        <v>4</v>
      </c>
      <c r="I1207" t="s">
        <v>11750</v>
      </c>
      <c r="L1207" t="s">
        <v>11740</v>
      </c>
      <c r="N1207" t="s">
        <v>12116</v>
      </c>
      <c r="P1207" s="20">
        <v>1</v>
      </c>
      <c r="V1207">
        <v>1</v>
      </c>
      <c r="Z1207" s="34" t="s">
        <v>12006</v>
      </c>
      <c r="AJ1207" s="26" t="str">
        <f t="shared" si="39"/>
        <v xml:space="preserve">|BGCOLOR(#F5F5F5):Helote Soldier|歩兵|&amp;ref(Nation/C_Gold.jpg,nolink,25x25,Gold);8&amp;ref(Nation/C_Resource.jpg,nolink,25x25,Resource);17&amp;ref(Nation/C_Recruitment.jpg,nolink,25x25,Recruitment Point);4|&amp;ref(Nation/R_Fort.jpg,nolink,25x25,Land Fortress);||&amp;ref(Nation/LivingLead.jpg,nolink,25x25,Living);&amp;ref(Nation/Slave.jpg,nolink,25x25,Slave);|10|
|~|&gt;|&gt;|&gt;|&gt;|&gt;|BGCOLOR(#F5F5F5):長槍と盾を持つ歩兵。壁として頼るなら指揮官は選ぶべき|
</v>
      </c>
    </row>
    <row r="1208" spans="1:36" x14ac:dyDescent="0.15">
      <c r="A1208" t="str">
        <f t="shared" si="38"/>
        <v>-</v>
      </c>
      <c r="B1208" t="s">
        <v>2969</v>
      </c>
      <c r="C1208" t="s">
        <v>12110</v>
      </c>
      <c r="D1208" t="s">
        <v>11772</v>
      </c>
      <c r="E1208" t="s">
        <v>12117</v>
      </c>
      <c r="F1208">
        <v>35</v>
      </c>
      <c r="G1208">
        <v>3</v>
      </c>
      <c r="H1208">
        <v>7</v>
      </c>
      <c r="I1208" t="s">
        <v>11750</v>
      </c>
      <c r="L1208" t="s">
        <v>11740</v>
      </c>
      <c r="N1208" t="s">
        <v>12118</v>
      </c>
      <c r="P1208" s="20">
        <v>1</v>
      </c>
      <c r="X1208">
        <v>1</v>
      </c>
      <c r="Z1208" s="34" t="s">
        <v>11753</v>
      </c>
      <c r="AJ1208" s="26" t="str">
        <f t="shared" si="39"/>
        <v xml:space="preserve">|BGCOLOR(#F5F5F5):Cyclops Warrior|歩兵|&amp;ref(Nation/C_Gold.jpg,nolink,25x25,Gold);35&amp;ref(Nation/C_Resource.jpg,nolink,25x25,Resource);3&amp;ref(Nation/C_Recruitment.jpg,nolink,25x25,Recruitment Point);7|&amp;ref(Nation/R_Fort.jpg,nolink,25x25,Land Fortress);||&amp;ref(Nation/LivingLead.jpg,nolink,25x25,Living);&amp;ref(Nation/Undisciplined.jpg,nolink,25x25,Undisciplined);|16|
|~|&gt;|&gt;|&gt;|&gt;|&gt;|BGCOLOR(#F5F5F5):大棍棒を持つ軽歩兵。扱い辛いが巨人の振るう両手武器の威力は圧巻|
</v>
      </c>
    </row>
    <row r="1209" spans="1:36" x14ac:dyDescent="0.15">
      <c r="A1209" t="str">
        <f t="shared" si="38"/>
        <v>-</v>
      </c>
      <c r="B1209" t="s">
        <v>2969</v>
      </c>
      <c r="C1209" t="s">
        <v>12110</v>
      </c>
      <c r="D1209" t="s">
        <v>11772</v>
      </c>
      <c r="E1209" t="s">
        <v>12152</v>
      </c>
      <c r="F1209">
        <v>35</v>
      </c>
      <c r="G1209">
        <v>3</v>
      </c>
      <c r="H1209">
        <v>7</v>
      </c>
      <c r="I1209" t="s">
        <v>11750</v>
      </c>
      <c r="L1209" t="s">
        <v>11740</v>
      </c>
      <c r="N1209" t="s">
        <v>12119</v>
      </c>
      <c r="P1209" s="20">
        <v>1</v>
      </c>
      <c r="X1209">
        <v>1</v>
      </c>
      <c r="Z1209" s="34" t="s">
        <v>11753</v>
      </c>
      <c r="AJ1209" s="26" t="str">
        <f t="shared" si="39"/>
        <v xml:space="preserve">|BGCOLOR(#F5F5F5):Cyclops Hurler|歩兵|&amp;ref(Nation/C_Gold.jpg,nolink,25x25,Gold);35&amp;ref(Nation/C_Resource.jpg,nolink,25x25,Resource);3&amp;ref(Nation/C_Recruitment.jpg,nolink,25x25,Recruitment Point);7|&amp;ref(Nation/R_Fort.jpg,nolink,25x25,Land Fortress);||&amp;ref(Nation/LivingLead.jpg,nolink,25x25,Living);&amp;ref(Nation/Undisciplined.jpg,nolink,25x25,Undisciplined);|16|
|~|&gt;|&gt;|&gt;|&gt;|&gt;|BGCOLOR(#F5F5F5):棍棒と大岩を持つ軽歩兵。守りが甘すぎるが攻撃は非常に痛い|
</v>
      </c>
    </row>
    <row r="1210" spans="1:36" x14ac:dyDescent="0.15">
      <c r="A1210" t="str">
        <f t="shared" si="38"/>
        <v>-</v>
      </c>
      <c r="B1210" t="s">
        <v>2969</v>
      </c>
      <c r="C1210" t="s">
        <v>12110</v>
      </c>
      <c r="D1210" t="s">
        <v>11772</v>
      </c>
      <c r="E1210" t="s">
        <v>12120</v>
      </c>
      <c r="F1210">
        <v>65</v>
      </c>
      <c r="G1210">
        <v>18</v>
      </c>
      <c r="H1210">
        <v>44</v>
      </c>
      <c r="I1210" t="s">
        <v>12121</v>
      </c>
      <c r="L1210" t="s">
        <v>11740</v>
      </c>
      <c r="N1210" t="s">
        <v>12122</v>
      </c>
      <c r="P1210" s="20">
        <v>1</v>
      </c>
      <c r="Y1210">
        <v>4</v>
      </c>
      <c r="Z1210" s="34" t="s">
        <v>11757</v>
      </c>
      <c r="AJ1210" s="26" t="str">
        <f t="shared" si="39"/>
        <v xml:space="preserve">|BGCOLOR(#F5F5F5):Gigante Warrior|歩兵|&amp;ref(Nation/C_Gold.jpg,nolink,25x25,Gold);65&amp;ref(Nation/C_Resource.jpg,nolink,25x25,Resource);18&amp;ref(Nation/C_Recruitment.jpg,nolink,25x25,Recruitment Point);44|1/&amp;ref(Nation/R_Fort.jpg,nolink,25x25,Land Fortress);（3/&amp;ref(Nation/R_Capital.jpg,nolink,25x25,National Capital);）||&amp;ref(Nation/LivingLead.jpg,nolink,25x25,Living);&amp;ref(Nation/Enlarged.jpg,nolink,25x25,Size 4 or larger commander are needed);|18|
|~|&gt;|&gt;|&gt;|&gt;|&gt;|BGCOLOR(#F5F5F5):槍を持つ重装狂戦士。強靭で怪我の後遺症に強い|
</v>
      </c>
    </row>
    <row r="1211" spans="1:36" x14ac:dyDescent="0.15">
      <c r="A1211" t="str">
        <f t="shared" si="38"/>
        <v>MA Phlegra 兵士 E</v>
      </c>
      <c r="B1211" t="s">
        <v>2969</v>
      </c>
      <c r="C1211" t="s">
        <v>12110</v>
      </c>
      <c r="D1211" t="s">
        <v>11772</v>
      </c>
      <c r="E1211" t="s">
        <v>12123</v>
      </c>
      <c r="F1211">
        <v>0</v>
      </c>
      <c r="G1211">
        <v>1</v>
      </c>
      <c r="H1211">
        <v>2</v>
      </c>
      <c r="I1211" t="s">
        <v>12124</v>
      </c>
      <c r="L1211" t="s">
        <v>12125</v>
      </c>
      <c r="N1211" t="s">
        <v>12126</v>
      </c>
      <c r="P1211" s="20">
        <v>1</v>
      </c>
      <c r="W1211">
        <v>1</v>
      </c>
      <c r="X1211">
        <v>1</v>
      </c>
      <c r="Z1211" s="34" t="s">
        <v>11915</v>
      </c>
      <c r="AJ1211" s="26" t="str">
        <f t="shared" si="39"/>
        <v xml:space="preserve">|BGCOLOR(#F5F5F5):Phlegran Mouflon|動物|&amp;ref(Nation/C_Gold.jpg,nolink,25x25,Gold);0&amp;ref(Nation/C_Resource.jpg,nolink,25x25,Resource);1&amp;ref(Nation/C_Recruitment.jpg,nolink,25x25,Recruitment Point);2|&amp;ref(Nation/Beastmaster.jpg,nolink,25x25,Summon Allies (Free));||&amp;ref(Nation/LivingLead.jpg,nolink,25x25,Living);&amp;ref(Nation/Animal.jpg,nolink,25x25,Animal);&amp;ref(Nation/Undisciplined.jpg,nolink,25x25,Undisciplined);|20|
|~|&gt;|&gt;|&gt;|&gt;|&gt;|BGCOLOR(#F5F5F5):頭突きで戦う大型の羊。ごく少量だが食料を提供する|
</v>
      </c>
    </row>
    <row r="1212" spans="1:36" x14ac:dyDescent="0.15">
      <c r="A1212" t="str">
        <f t="shared" si="38"/>
        <v>MA Phaeacia 指揮官 S</v>
      </c>
      <c r="B1212" t="s">
        <v>2969</v>
      </c>
      <c r="C1212" t="s">
        <v>12202</v>
      </c>
      <c r="D1212" t="s">
        <v>12169</v>
      </c>
      <c r="E1212" t="s">
        <v>12162</v>
      </c>
      <c r="F1212">
        <v>30</v>
      </c>
      <c r="G1212">
        <v>3</v>
      </c>
      <c r="H1212">
        <v>1</v>
      </c>
      <c r="I1212" t="s">
        <v>12163</v>
      </c>
      <c r="L1212" t="s">
        <v>12164</v>
      </c>
      <c r="N1212" t="s">
        <v>12165</v>
      </c>
      <c r="O1212" s="24">
        <v>0</v>
      </c>
      <c r="P1212" s="20">
        <v>0</v>
      </c>
      <c r="Q1212" s="21">
        <v>0</v>
      </c>
      <c r="R1212" s="30">
        <v>0</v>
      </c>
      <c r="Z1212" s="34" t="s">
        <v>12166</v>
      </c>
      <c r="AA1212" s="21">
        <v>55</v>
      </c>
      <c r="AE1212" s="21" t="s">
        <v>12167</v>
      </c>
      <c r="AH1212" s="21">
        <v>2999</v>
      </c>
      <c r="AJ1212" s="26" t="str">
        <f t="shared" si="39"/>
        <v xml:space="preserve">|BGCOLOR(#F5F5F5):Phaeacian Scout|斥候|&amp;ref(Nation/C_Gold.jpg,nolink,25x25,Gold);30&amp;ref(Nation/C_Resource.jpg,nolink,25x25,Resource);3&amp;ref(Nation/C_Command.jpg,nolink,25x25,Commander Point);1|&amp;ref(Nation/R_Fort.jpg,nolink,25x25,Land Fortress);|||16&amp;ref(Nation/Stealthy.jpg,nolink,25x25,Stealthy (55));&amp;ref(Nation/Forest-Survival.jpg,nolink,25x25,Forest Survival);&amp;ref(Nation/Mountain-Survival.jpg,nolink,25x25,Mountain Survival);&amp;ref(Nation/Sailing.jpg,nolink,25x25,Sailing (size points 999, max size 2));|
|~|&gt;|&gt;|&gt;|&gt;|&gt;|BGCOLOR(#F5F5F5):航海技能を持つ斥候。沿岸部で迅速な移動が可能|
</v>
      </c>
    </row>
    <row r="1213" spans="1:36" x14ac:dyDescent="0.15">
      <c r="A1213" t="str">
        <f t="shared" si="38"/>
        <v>-</v>
      </c>
      <c r="B1213" t="s">
        <v>2969</v>
      </c>
      <c r="C1213" t="s">
        <v>12202</v>
      </c>
      <c r="D1213" t="s">
        <v>12169</v>
      </c>
      <c r="E1213" t="s">
        <v>12168</v>
      </c>
      <c r="F1213">
        <v>55</v>
      </c>
      <c r="G1213">
        <v>26</v>
      </c>
      <c r="H1213">
        <v>1</v>
      </c>
      <c r="I1213" t="s">
        <v>12163</v>
      </c>
      <c r="L1213" t="s">
        <v>12169</v>
      </c>
      <c r="N1213" t="s">
        <v>12170</v>
      </c>
      <c r="O1213" s="24">
        <v>2</v>
      </c>
      <c r="P1213" s="20">
        <v>60</v>
      </c>
      <c r="Q1213" s="21">
        <v>0</v>
      </c>
      <c r="R1213" s="30">
        <v>0</v>
      </c>
      <c r="Z1213" s="34" t="s">
        <v>12171</v>
      </c>
      <c r="AH1213" s="21">
        <v>2999</v>
      </c>
      <c r="AJ1213" s="26" t="str">
        <f t="shared" si="39"/>
        <v xml:space="preserve">|BGCOLOR(#F5F5F5):Phaeacian Captain|指揮官|&amp;ref(Nation/C_Gold.jpg,nolink,25x25,Gold);55&amp;ref(Nation/C_Resource.jpg,nolink,25x25,Resource);26&amp;ref(Nation/C_Command.jpg,nolink,25x25,Commander Point);1|&amp;ref(Nation/R_Fort.jpg,nolink,25x25,Land Fortress);||&amp;ref(Nation/Squad.jpg,nolink,25x25,Squad);2&amp;ref(Nation/LivingLead.jpg,nolink,25x25,Leadership);60|14&amp;ref(Nation/Sailing.jpg,nolink,25x25,Sailing (size points 999, max size 2));|
|~|&gt;|&gt;|&gt;|&gt;|&gt;|BGCOLOR(#F5F5F5):標準的な指揮官。航海も行える|
</v>
      </c>
    </row>
    <row r="1214" spans="1:36" x14ac:dyDescent="0.15">
      <c r="A1214" t="str">
        <f t="shared" si="38"/>
        <v>-</v>
      </c>
      <c r="B1214" t="s">
        <v>2969</v>
      </c>
      <c r="C1214" t="s">
        <v>12202</v>
      </c>
      <c r="D1214" t="s">
        <v>12169</v>
      </c>
      <c r="E1214" t="s">
        <v>12172</v>
      </c>
      <c r="F1214">
        <v>50</v>
      </c>
      <c r="G1214">
        <v>1</v>
      </c>
      <c r="H1214">
        <v>1</v>
      </c>
      <c r="I1214" t="s">
        <v>12163</v>
      </c>
      <c r="K1214" t="s">
        <v>12173</v>
      </c>
      <c r="L1214" t="s">
        <v>12175</v>
      </c>
      <c r="M1214" t="s">
        <v>12174</v>
      </c>
      <c r="N1214" t="s">
        <v>12176</v>
      </c>
      <c r="O1214" s="24">
        <v>1</v>
      </c>
      <c r="P1214" s="20">
        <v>10</v>
      </c>
      <c r="Q1214" s="21">
        <v>0</v>
      </c>
      <c r="R1214" s="30">
        <v>0</v>
      </c>
      <c r="Z1214" s="34" t="s">
        <v>12166</v>
      </c>
      <c r="AH1214" s="21">
        <v>2999</v>
      </c>
      <c r="AJ1214" s="26" t="str">
        <f t="shared" si="39"/>
        <v xml:space="preserve">|BGCOLOR(#F5F5F5):Phaeacian Priest|聖職者&amp;ref(Nation/Sacred.jpg,nolink,25x25,Sacred);|&amp;ref(Nation/C_Gold.jpg,nolink,25x25,Gold);50&amp;ref(Nation/C_Resource.jpg,nolink,25x25,Resource);1&amp;ref(Nation/C_Command.jpg,nolink,25x25,Commander Point);1|&amp;ref(Nation/R_Fort.jpg,nolink,25x25,Land Fortress);|&amp;ref(Spell/P_Holy.jpg,nolink,25x25,Temple Needed);|&amp;ref(Nation/Squad.jpg,nolink,25x25,Squad);1&amp;ref(Nation/LivingLead.jpg,nolink,25x25,Leadership);10|16&amp;ref(Nation/Sailing.jpg,nolink,25x25,Sailing (size points 999, max size 2));|
|~|&gt;|&gt;|&gt;|&gt;|&gt;|BGCOLOR(#F5F5F5):レベル1の聖職者。別の大陸へも気軽に派遣できる|
</v>
      </c>
    </row>
    <row r="1215" spans="1:36" x14ac:dyDescent="0.15">
      <c r="A1215" t="str">
        <f t="shared" si="38"/>
        <v>-</v>
      </c>
      <c r="B1215" t="s">
        <v>2969</v>
      </c>
      <c r="C1215" t="s">
        <v>12202</v>
      </c>
      <c r="D1215" t="s">
        <v>12169</v>
      </c>
      <c r="E1215" t="s">
        <v>12177</v>
      </c>
      <c r="F1215">
        <v>80</v>
      </c>
      <c r="G1215">
        <v>2</v>
      </c>
      <c r="H1215">
        <v>2</v>
      </c>
      <c r="I1215" t="s">
        <v>12163</v>
      </c>
      <c r="J1215" t="s">
        <v>12173</v>
      </c>
      <c r="L1215" t="s">
        <v>12178</v>
      </c>
      <c r="N1215" t="s">
        <v>12179</v>
      </c>
      <c r="O1215" s="24">
        <v>2</v>
      </c>
      <c r="P1215" s="20">
        <v>40</v>
      </c>
      <c r="Q1215" s="20">
        <v>0</v>
      </c>
      <c r="R1215" s="30">
        <v>0</v>
      </c>
      <c r="Z1215" s="34" t="s">
        <v>12166</v>
      </c>
      <c r="AH1215" s="20">
        <v>2999</v>
      </c>
      <c r="AJ1215" s="26" t="str">
        <f t="shared" si="39"/>
        <v xml:space="preserve">|BGCOLOR(#F5F5F5):Mage Pilot|魔術師|&amp;ref(Nation/C_Gold.jpg,nolink,25x25,Gold);80&amp;ref(Nation/C_Resource.jpg,nolink,25x25,Resource);2&amp;ref(Nation/C_Command.jpg,nolink,25x25,Commander Point);2|&amp;ref(Nation/R_Fort.jpg,nolink,25x25,Land Fortress);|&amp;ref(Spell/P_Research.jpg,nolink,25x25,Lab Needed);|&amp;ref(Nation/Squad.jpg,nolink,25x25,Squad);2&amp;ref(Nation/LivingLead.jpg,nolink,25x25,Leadership);40|16&amp;ref(Nation/Sailing.jpg,nolink,25x25,Sailing (size points 999, max size 2));|
|~|&gt;|&gt;|&gt;|&gt;|&gt;|BGCOLOR(#F5F5F5):風と水の魔法技能を持つ。海を渡る軍に同行可能|
</v>
      </c>
    </row>
    <row r="1216" spans="1:36" x14ac:dyDescent="0.15">
      <c r="A1216" t="str">
        <f t="shared" si="38"/>
        <v>-</v>
      </c>
      <c r="B1216" t="s">
        <v>2969</v>
      </c>
      <c r="C1216" t="s">
        <v>12202</v>
      </c>
      <c r="D1216" t="s">
        <v>12169</v>
      </c>
      <c r="E1216" t="s">
        <v>12180</v>
      </c>
      <c r="F1216">
        <v>125</v>
      </c>
      <c r="G1216">
        <v>1</v>
      </c>
      <c r="H1216">
        <v>2</v>
      </c>
      <c r="I1216" t="s">
        <v>12163</v>
      </c>
      <c r="J1216" t="s">
        <v>12173</v>
      </c>
      <c r="L1216" t="s">
        <v>12178</v>
      </c>
      <c r="N1216" t="s">
        <v>12181</v>
      </c>
      <c r="O1216" s="24">
        <v>1</v>
      </c>
      <c r="P1216" s="20" t="s">
        <v>12182</v>
      </c>
      <c r="Q1216" s="20" t="s">
        <v>12183</v>
      </c>
      <c r="R1216" s="30">
        <v>0</v>
      </c>
      <c r="Z1216" s="34" t="s">
        <v>12184</v>
      </c>
      <c r="AJ1216" s="26" t="str">
        <f t="shared" si="39"/>
        <v xml:space="preserve">|BGCOLOR(#F5F5F5):Colossi Weaver|魔術師|&amp;ref(Nation/C_Gold.jpg,nolink,25x25,Gold);125&amp;ref(Nation/C_Resource.jpg,nolink,25x25,Resource);1&amp;ref(Nation/C_Command.jpg,nolink,25x25,Commander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Leadership);20+|20|
|~|&gt;|&gt;|&gt;|&gt;|&gt;|BGCOLOR(#F5F5F5):風、星などの魔法技能を持つ。アイテム製造費を抑える|
</v>
      </c>
    </row>
    <row r="1217" spans="1:36" x14ac:dyDescent="0.15">
      <c r="A1217" t="str">
        <f t="shared" si="38"/>
        <v>-</v>
      </c>
      <c r="B1217" t="s">
        <v>2969</v>
      </c>
      <c r="C1217" t="s">
        <v>12202</v>
      </c>
      <c r="D1217" t="s">
        <v>12169</v>
      </c>
      <c r="E1217" t="s">
        <v>12185</v>
      </c>
      <c r="F1217">
        <v>175</v>
      </c>
      <c r="G1217">
        <v>38</v>
      </c>
      <c r="H1217">
        <v>2</v>
      </c>
      <c r="I1217" t="s">
        <v>12163</v>
      </c>
      <c r="J1217" t="s">
        <v>12173</v>
      </c>
      <c r="L1217" t="s">
        <v>12178</v>
      </c>
      <c r="N1217" t="s">
        <v>12186</v>
      </c>
      <c r="O1217" s="24">
        <v>3</v>
      </c>
      <c r="P1217" s="20">
        <v>80</v>
      </c>
      <c r="Q1217" s="20">
        <v>15</v>
      </c>
      <c r="R1217" s="30">
        <v>0</v>
      </c>
      <c r="Z1217" s="34" t="s">
        <v>12187</v>
      </c>
      <c r="AH1217" s="20">
        <v>3999</v>
      </c>
      <c r="AJ1217" s="26" t="str">
        <f t="shared" si="39"/>
        <v xml:space="preserve">|BGCOLOR(#F5F5F5):Colossi Storm Captain|魔術師|&amp;ref(Nation/C_Gold.jpg,nolink,25x25,Gold);175&amp;ref(Nation/C_Resource.jpg,nolink,25x25,Resource);38&amp;ref(Nation/C_Command.jpg,nolink,25x25,Commander Point);2|&amp;ref(Nation/R_Fort.jpg,nolink,25x25,Land Fortress);|&amp;ref(Spell/P_Research.jpg,nolink,25x25,Lab Needed);|&amp;ref(Nation/Squad.jpg,nolink,25x25,Squad);3&amp;ref(Nation/LivingLead.jpg,nolink,25x25,Leadership);80&amp;ref(Nation/MagicLead.jpg,nolink,25x25,Magic Leadership);15|18&amp;ref(Nation/Sailing.jpg,nolink,25x25,Sailing (size points 999, max size 3));|
|~|&gt;|&gt;|&gt;|&gt;|&gt;|BGCOLOR(#F5F5F5):風と水の魔法技能を持つ。航海が可能な上位指揮官でもある|
</v>
      </c>
    </row>
    <row r="1218" spans="1:36" x14ac:dyDescent="0.15">
      <c r="A1218" t="str">
        <f t="shared" si="38"/>
        <v>-</v>
      </c>
      <c r="B1218" t="s">
        <v>2969</v>
      </c>
      <c r="C1218" t="s">
        <v>12202</v>
      </c>
      <c r="D1218" t="s">
        <v>12169</v>
      </c>
      <c r="E1218" t="s">
        <v>12188</v>
      </c>
      <c r="F1218">
        <v>170</v>
      </c>
      <c r="G1218">
        <v>2</v>
      </c>
      <c r="H1218">
        <v>4</v>
      </c>
      <c r="I1218" t="s">
        <v>12189</v>
      </c>
      <c r="J1218" t="s">
        <v>12173</v>
      </c>
      <c r="L1218" t="s">
        <v>12178</v>
      </c>
      <c r="N1218" t="s">
        <v>12190</v>
      </c>
      <c r="O1218" s="24">
        <v>2</v>
      </c>
      <c r="P1218" s="20">
        <v>40</v>
      </c>
      <c r="Q1218" s="21" t="s">
        <v>12183</v>
      </c>
      <c r="R1218" s="30">
        <v>0</v>
      </c>
      <c r="Z1218" s="34" t="s">
        <v>12171</v>
      </c>
      <c r="AH1218" s="20">
        <v>3999</v>
      </c>
      <c r="AJ1218" s="26" t="str">
        <f t="shared" si="39"/>
        <v xml:space="preserve">|BGCOLOR(#F5F5F5):Wind Caller|魔術師|&amp;ref(Nation/C_Gold.jpg,nolink,25x25,Gold);170&amp;ref(Nation/C_Resource.jpg,nolink,25x25,Resource);2&amp;ref(Nation/C_Command.jpg,nolink,25x25,Commander Point);4|&amp;ref(Nation/R_Coast-Fort.jpg,nolink,25x25,Coastal Fortress);|&amp;ref(Spell/P_Research.jpg,nolink,25x25,Lab Needed);|&amp;ref(Nation/Squad.jpg,nolink,25x25,Squad);2&amp;ref(Nation/LivingLead.jpg,nolink,25x25,Leadership);40&amp;ref(Nation/MagicLead.jpg,nolink,25x25,Magic Leadership);20+|14&amp;ref(Nation/Sailing.jpg,nolink,25x25,Sailing (size points 999, max size 3));|
|~|&gt;|&gt;|&gt;|&gt;|&gt;|BGCOLOR(#F5F5F5):風、水などの魔法技能を持つ。自力での航海が可能|
</v>
      </c>
    </row>
    <row r="1219" spans="1:36" x14ac:dyDescent="0.15">
      <c r="A1219" t="str">
        <f t="shared" si="38"/>
        <v>-</v>
      </c>
      <c r="B1219" t="s">
        <v>2969</v>
      </c>
      <c r="C1219" t="s">
        <v>12202</v>
      </c>
      <c r="D1219" t="s">
        <v>12169</v>
      </c>
      <c r="E1219" t="s">
        <v>12191</v>
      </c>
      <c r="F1219">
        <v>370</v>
      </c>
      <c r="G1219">
        <v>1</v>
      </c>
      <c r="H1219">
        <v>4</v>
      </c>
      <c r="I1219" t="s">
        <v>12192</v>
      </c>
      <c r="J1219" t="s">
        <v>12173</v>
      </c>
      <c r="K1219" t="s">
        <v>12173</v>
      </c>
      <c r="L1219" t="s">
        <v>12175</v>
      </c>
      <c r="M1219" t="s">
        <v>12174</v>
      </c>
      <c r="N1219" t="s">
        <v>12193</v>
      </c>
      <c r="O1219" s="24">
        <v>1</v>
      </c>
      <c r="P1219" s="20" t="s">
        <v>12194</v>
      </c>
      <c r="Q1219" s="20" t="s">
        <v>12195</v>
      </c>
      <c r="R1219" s="30">
        <v>0</v>
      </c>
      <c r="Z1219" s="34" t="s">
        <v>12184</v>
      </c>
      <c r="AJ1219" s="26" t="str">
        <f t="shared" si="39"/>
        <v xml:space="preserve">|BGCOLOR(#F5F5F5):Prince Consort|聖職者&amp;ref(Nation/Sacred.jpg,nolink,25x25,Sacred);|&amp;ref(Nation/C_Gold.jpg,nolink,25x25,Gold);370&amp;ref(Nation/C_Resource.jpg,nolink,25x25,Resource);1&amp;ref(Nation/C_Command.jpg,nolink,25x25,Commander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Needed);|&amp;ref(Nation/Squad.jpg,nolink,25x25,Squad);1&amp;ref(Nation/LivingLead.jpg,nolink,25x25,Leadership);15+&amp;ref(Nation/MagicLead.jpg,nolink,25x25,Magic Leadership);35+|20|
|~|&gt;|&gt;|&gt;|&gt;|&gt;|BGCOLOR(#F5F5F5):レベル1の聖職者。風、水、火などの魔法も持つ|
</v>
      </c>
    </row>
    <row r="1220" spans="1:36" x14ac:dyDescent="0.15">
      <c r="A1220" t="str">
        <f t="shared" si="38"/>
        <v>-</v>
      </c>
      <c r="B1220" t="s">
        <v>2969</v>
      </c>
      <c r="C1220" t="s">
        <v>12202</v>
      </c>
      <c r="D1220" t="s">
        <v>12169</v>
      </c>
      <c r="E1220" t="s">
        <v>12196</v>
      </c>
      <c r="F1220">
        <v>335</v>
      </c>
      <c r="G1220">
        <v>1</v>
      </c>
      <c r="H1220">
        <v>4</v>
      </c>
      <c r="I1220" t="s">
        <v>12192</v>
      </c>
      <c r="J1220" t="s">
        <v>12173</v>
      </c>
      <c r="K1220" t="s">
        <v>12173</v>
      </c>
      <c r="L1220" t="s">
        <v>12175</v>
      </c>
      <c r="M1220" t="s">
        <v>12174</v>
      </c>
      <c r="N1220" t="s">
        <v>12197</v>
      </c>
      <c r="O1220" s="24">
        <v>3</v>
      </c>
      <c r="P1220" s="20" t="s">
        <v>12198</v>
      </c>
      <c r="Q1220" s="20" t="s">
        <v>12195</v>
      </c>
      <c r="R1220" s="30">
        <v>0</v>
      </c>
      <c r="Z1220" s="34" t="s">
        <v>12184</v>
      </c>
      <c r="AJ1220" s="26" t="str">
        <f t="shared" si="39"/>
        <v xml:space="preserve">|BGCOLOR(#F5F5F5):Colossi Queen|聖職者&amp;ref(Nation/Sacred.jpg,nolink,25x25,Sacred);|&amp;ref(Nation/C_Gold.jpg,nolink,25x25,Gold);335&amp;ref(Nation/C_Resource.jpg,nolink,25x25,Resource);1&amp;ref(Nation/C_Command.jpg,nolink,25x25,Commander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Leadership);35+|20|
|~|&gt;|&gt;|&gt;|&gt;|&gt;|BGCOLOR(#F5F5F5):レベル2の聖職者。風、水、星などの魔法も持ち指揮も可能|
</v>
      </c>
    </row>
    <row r="1221" spans="1:36" x14ac:dyDescent="0.15">
      <c r="A1221" t="str">
        <f t="shared" si="38"/>
        <v>MA Phaeacia 指揮官 E</v>
      </c>
      <c r="B1221" t="s">
        <v>2969</v>
      </c>
      <c r="C1221" t="s">
        <v>12202</v>
      </c>
      <c r="D1221" t="s">
        <v>12169</v>
      </c>
      <c r="E1221" t="s">
        <v>12199</v>
      </c>
      <c r="F1221">
        <v>32</v>
      </c>
      <c r="G1221">
        <v>21</v>
      </c>
      <c r="H1221">
        <v>1</v>
      </c>
      <c r="I1221" t="s">
        <v>12200</v>
      </c>
      <c r="L1221" t="s">
        <v>12169</v>
      </c>
      <c r="N1221" t="s">
        <v>12201</v>
      </c>
      <c r="O1221" s="24">
        <v>3</v>
      </c>
      <c r="P1221" s="21">
        <v>80</v>
      </c>
      <c r="Q1221" s="21">
        <v>0</v>
      </c>
      <c r="R1221" s="30">
        <v>0</v>
      </c>
      <c r="Z1221" s="34" t="s">
        <v>12184</v>
      </c>
      <c r="AJ1221" s="26" t="str">
        <f t="shared" si="39"/>
        <v xml:space="preserve">|BGCOLOR(#F5F5F5):Lochos|指揮官|&amp;ref(Nation/C_Gold.jpg,nolink,25x25,Gold);32&amp;ref(Nation/C_Resource.jpg,nolink,25x25,Resource);21&amp;ref(Nation/C_Command.jpg,nolink,25x25,Commander Point);1|&amp;ref(Nation/Free-Spawn.jpg,nolink,25x25,Automatic Generation (Free));（&amp;ref(Nation/R_Capital.jpg,nolink,25x25,National Capital);）||&amp;ref(Nation/Squad.jpg,nolink,25x25,Squad);3&amp;ref(Nation/LivingLead.jpg,nolink,25x25,Leadership);80|20|
|~|&gt;|&gt;|&gt;|&gt;|&gt;|BGCOLOR(#F5F5F5):巨人の指揮官。良質な装備と優秀な身体能力を持つ|
</v>
      </c>
    </row>
    <row r="1222" spans="1:36" x14ac:dyDescent="0.15">
      <c r="A1222" t="str">
        <f t="shared" si="38"/>
        <v>MA Phaeacia 兵士 S</v>
      </c>
      <c r="B1222" t="s">
        <v>2969</v>
      </c>
      <c r="C1222" t="s">
        <v>12202</v>
      </c>
      <c r="D1222" t="s">
        <v>12225</v>
      </c>
      <c r="E1222" t="s">
        <v>12203</v>
      </c>
      <c r="F1222">
        <v>7</v>
      </c>
      <c r="G1222">
        <v>5</v>
      </c>
      <c r="H1222">
        <v>5</v>
      </c>
      <c r="I1222" t="s">
        <v>12163</v>
      </c>
      <c r="L1222" t="s">
        <v>12204</v>
      </c>
      <c r="N1222" t="s">
        <v>12205</v>
      </c>
      <c r="P1222" s="20">
        <v>1</v>
      </c>
      <c r="Z1222" s="34" t="s">
        <v>12206</v>
      </c>
      <c r="AJ1222" s="26" t="str">
        <f t="shared" si="39"/>
        <v xml:space="preserve">|BGCOLOR(#F5F5F5):Phaeacian Militia|歩兵|&amp;ref(Nation/C_Gold.jpg,nolink,25x25,Gold);7&amp;ref(Nation/C_Resource.jpg,nolink,25x25,Resource);5&amp;ref(Nation/C_Recruitment.jpg,nolink,25x25,Recruitment Point);5|&amp;ref(Nation/R_Fort.jpg,nolink,25x25,Land Fortress);||&amp;ref(Nation/LivingLead.jpg,nolink,25x25,Living);|10|
|~|&gt;|&gt;|&gt;|&gt;|&gt;|BGCOLOR(#F5F5F5):槍と盾を持つ軽歩兵。他国の民兵同様弱い|
</v>
      </c>
    </row>
    <row r="1223" spans="1:36" x14ac:dyDescent="0.15">
      <c r="A1223" t="str">
        <f t="shared" si="38"/>
        <v>-</v>
      </c>
      <c r="B1223" t="s">
        <v>2969</v>
      </c>
      <c r="C1223" t="s">
        <v>12202</v>
      </c>
      <c r="D1223" t="s">
        <v>12225</v>
      </c>
      <c r="E1223" t="s">
        <v>12207</v>
      </c>
      <c r="F1223">
        <v>10</v>
      </c>
      <c r="G1223">
        <v>7</v>
      </c>
      <c r="H1223">
        <v>11</v>
      </c>
      <c r="I1223" t="s">
        <v>12163</v>
      </c>
      <c r="L1223" t="s">
        <v>12208</v>
      </c>
      <c r="N1223" t="s">
        <v>12209</v>
      </c>
      <c r="P1223" s="20">
        <v>1</v>
      </c>
      <c r="Z1223" s="34" t="s">
        <v>12171</v>
      </c>
      <c r="AJ1223" s="26" t="str">
        <f t="shared" si="39"/>
        <v xml:space="preserve">|BGCOLOR(#F5F5F5):Phaeacian Archer|射手|&amp;ref(Nation/C_Gold.jpg,nolink,25x25,Gold);10&amp;ref(Nation/C_Resource.jpg,nolink,25x25,Resource);7&amp;ref(Nation/C_Recruitment.jpg,nolink,25x25,Recruitment Point);11|&amp;ref(Nation/R_Fort.jpg,nolink,25x25,Land Fortress);||&amp;ref(Nation/LivingLead.jpg,nolink,25x25,Living);|14|
|~|&gt;|&gt;|&gt;|&gt;|&gt;|BGCOLOR(#F5F5F5):短弓を使う弓兵。ごく平凡な性能|
</v>
      </c>
    </row>
    <row r="1224" spans="1:36" x14ac:dyDescent="0.15">
      <c r="A1224" t="str">
        <f t="shared" si="38"/>
        <v>-</v>
      </c>
      <c r="B1224" t="s">
        <v>2969</v>
      </c>
      <c r="C1224" t="s">
        <v>12202</v>
      </c>
      <c r="D1224" t="s">
        <v>12225</v>
      </c>
      <c r="E1224" t="s">
        <v>12210</v>
      </c>
      <c r="F1224">
        <v>10</v>
      </c>
      <c r="G1224">
        <v>9</v>
      </c>
      <c r="H1224">
        <v>11</v>
      </c>
      <c r="I1224" t="s">
        <v>12163</v>
      </c>
      <c r="L1224" t="s">
        <v>12204</v>
      </c>
      <c r="N1224" t="s">
        <v>12211</v>
      </c>
      <c r="P1224" s="20">
        <v>1</v>
      </c>
      <c r="Z1224" s="34" t="s">
        <v>12171</v>
      </c>
      <c r="AJ1224" s="26" t="str">
        <f t="shared" si="39"/>
        <v xml:space="preserve">|BGCOLOR(#F5F5F5):Phaeacian Light Infantry|歩兵|&amp;ref(Nation/C_Gold.jpg,nolink,25x25,Gold);10&amp;ref(Nation/C_Resource.jpg,nolink,25x25,Resource);9&amp;ref(Nation/C_Recruitment.jpg,nolink,25x25,Recruitment Point);11|&amp;ref(Nation/R_Fort.jpg,nolink,25x25,Land Fortress);||&amp;ref(Nation/LivingLead.jpg,nolink,25x25,Living);|14|
|~|&gt;|&gt;|&gt;|&gt;|&gt;|BGCOLOR(#F5F5F5):槍、投槍、盾を持つ軽歩兵。脆いが迎撃で少しは粘る|
</v>
      </c>
    </row>
    <row r="1225" spans="1:36" x14ac:dyDescent="0.15">
      <c r="A1225" t="str">
        <f t="shared" si="38"/>
        <v>-</v>
      </c>
      <c r="B1225" t="s">
        <v>2969</v>
      </c>
      <c r="C1225" t="s">
        <v>12202</v>
      </c>
      <c r="D1225" t="s">
        <v>12225</v>
      </c>
      <c r="E1225" t="s">
        <v>12212</v>
      </c>
      <c r="F1225">
        <v>10</v>
      </c>
      <c r="G1225">
        <v>14</v>
      </c>
      <c r="H1225">
        <v>11</v>
      </c>
      <c r="I1225" t="s">
        <v>12163</v>
      </c>
      <c r="L1225" t="s">
        <v>12204</v>
      </c>
      <c r="N1225" t="s">
        <v>12213</v>
      </c>
      <c r="P1225" s="20">
        <v>1</v>
      </c>
      <c r="Z1225" s="34" t="s">
        <v>12214</v>
      </c>
      <c r="AJ1225" s="26" t="str">
        <f t="shared" si="39"/>
        <v xml:space="preserve">|BGCOLOR(#F5F5F5):Phaeacian Infantry|歩兵|&amp;ref(Nation/C_Gold.jpg,nolink,25x25,Gold);10&amp;ref(Nation/C_Resource.jpg,nolink,25x25,Resource);14&amp;ref(Nation/C_Recruitment.jpg,nolink,25x25,Recruitment Point);11|&amp;ref(Nation/R_Fort.jpg,nolink,25x25,Land Fortress);||&amp;ref(Nation/LivingLead.jpg,nolink,25x25,Living);|12|
|~|&gt;|&gt;|&gt;|&gt;|&gt;|BGCOLOR(#F5F5F5):小剣と盾を持つ歩兵。攻撃力は少し上|
</v>
      </c>
    </row>
    <row r="1226" spans="1:36" x14ac:dyDescent="0.15">
      <c r="A1226" t="str">
        <f t="shared" si="38"/>
        <v>-</v>
      </c>
      <c r="B1226" t="s">
        <v>2969</v>
      </c>
      <c r="C1226" t="s">
        <v>12202</v>
      </c>
      <c r="D1226" t="s">
        <v>12225</v>
      </c>
      <c r="E1226" t="s">
        <v>12215</v>
      </c>
      <c r="F1226">
        <v>12</v>
      </c>
      <c r="G1226">
        <v>26</v>
      </c>
      <c r="H1226">
        <v>16</v>
      </c>
      <c r="I1226" t="s">
        <v>12163</v>
      </c>
      <c r="L1226" t="s">
        <v>12204</v>
      </c>
      <c r="N1226" t="s">
        <v>12216</v>
      </c>
      <c r="P1226" s="20">
        <v>1</v>
      </c>
      <c r="Z1226" s="34" t="s">
        <v>12214</v>
      </c>
      <c r="AJ1226" s="26" t="str">
        <f t="shared" si="39"/>
        <v xml:space="preserve">|BGCOLOR(#F5F5F5):Phaeacian Heavy Intanfry|歩兵|&amp;ref(Nation/C_Gold.jpg,nolink,25x25,Gold);12&amp;ref(Nation/C_Resource.jpg,nolink,25x25,Resource);26&amp;ref(Nation/C_Recruitment.jpg,nolink,25x25,Recruitment Point);16|&amp;ref(Nation/R_Fort.jpg,nolink,25x25,Land Fortress);||&amp;ref(Nation/LivingLead.jpg,nolink,25x25,Living);|12|
|~|&gt;|&gt;|&gt;|&gt;|&gt;|BGCOLOR(#F5F5F5):小剣と丸盾を持つ歩兵。士気と防御技能が少し向上している|
</v>
      </c>
    </row>
    <row r="1227" spans="1:36" x14ac:dyDescent="0.15">
      <c r="A1227" t="str">
        <f t="shared" si="38"/>
        <v>-</v>
      </c>
      <c r="B1227" t="s">
        <v>2969</v>
      </c>
      <c r="C1227" t="s">
        <v>12202</v>
      </c>
      <c r="D1227" t="s">
        <v>12225</v>
      </c>
      <c r="E1227" t="s">
        <v>12217</v>
      </c>
      <c r="F1227">
        <v>20</v>
      </c>
      <c r="G1227">
        <v>13</v>
      </c>
      <c r="H1227">
        <v>13</v>
      </c>
      <c r="I1227" t="s">
        <v>12163</v>
      </c>
      <c r="L1227" t="s">
        <v>12204</v>
      </c>
      <c r="N1227" t="s">
        <v>12218</v>
      </c>
      <c r="P1227" s="20">
        <v>1</v>
      </c>
      <c r="Z1227" s="34" t="s">
        <v>12187</v>
      </c>
      <c r="AJ1227" s="26" t="str">
        <f t="shared" si="39"/>
        <v xml:space="preserve">|BGCOLOR(#F5F5F5):Colossi Light Infantry|歩兵|&amp;ref(Nation/C_Gold.jpg,nolink,25x25,Gold);20&amp;ref(Nation/C_Resource.jpg,nolink,25x25,Resource);13&amp;ref(Nation/C_Recruitment.jpg,nolink,25x25,Recruitment Point);13|&amp;ref(Nation/R_Fort.jpg,nolink,25x25,Land Fortress);||&amp;ref(Nation/LivingLead.jpg,nolink,25x25,Living);|18|
|~|&gt;|&gt;|&gt;|&gt;|&gt;|BGCOLOR(#F5F5F5):槍、投槍、盾を持つ歩兵。大柄なため攻撃力は侮れない|
</v>
      </c>
    </row>
    <row r="1228" spans="1:36" x14ac:dyDescent="0.15">
      <c r="A1228" t="str">
        <f t="shared" si="38"/>
        <v>-</v>
      </c>
      <c r="B1228" t="s">
        <v>2969</v>
      </c>
      <c r="C1228" t="s">
        <v>12202</v>
      </c>
      <c r="D1228" t="s">
        <v>12225</v>
      </c>
      <c r="E1228" t="s">
        <v>12219</v>
      </c>
      <c r="F1228">
        <v>20</v>
      </c>
      <c r="G1228">
        <v>38</v>
      </c>
      <c r="H1228">
        <v>13</v>
      </c>
      <c r="I1228" t="s">
        <v>12163</v>
      </c>
      <c r="L1228" t="s">
        <v>12204</v>
      </c>
      <c r="N1228" t="s">
        <v>12220</v>
      </c>
      <c r="P1228" s="20">
        <v>1</v>
      </c>
      <c r="Z1228" s="34" t="s">
        <v>12166</v>
      </c>
      <c r="AJ1228" s="26" t="str">
        <f t="shared" si="39"/>
        <v xml:space="preserve">|BGCOLOR(#F5F5F5):Colossi Heavy Infantry|歩兵|&amp;ref(Nation/C_Gold.jpg,nolink,25x25,Gold);20&amp;ref(Nation/C_Resource.jpg,nolink,25x25,Resource);38&amp;ref(Nation/C_Recruitment.jpg,nolink,25x25,Recruitment Point);13|&amp;ref(Nation/R_Fort.jpg,nolink,25x25,Land Fortress);||&amp;ref(Nation/LivingLead.jpg,nolink,25x25,Living);|16|
|~|&gt;|&gt;|&gt;|&gt;|&gt;|BGCOLOR(#F5F5F5):小剣と丸盾を持つ重歩兵。支配圏外では乗れる船が限られる|
</v>
      </c>
    </row>
    <row r="1229" spans="1:36" x14ac:dyDescent="0.15">
      <c r="A1229" t="str">
        <f t="shared" si="38"/>
        <v>-</v>
      </c>
      <c r="B1229" t="s">
        <v>2969</v>
      </c>
      <c r="C1229" t="s">
        <v>12202</v>
      </c>
      <c r="D1229" t="s">
        <v>12225</v>
      </c>
      <c r="E1229" t="s">
        <v>12221</v>
      </c>
      <c r="F1229">
        <v>40</v>
      </c>
      <c r="G1229">
        <v>53</v>
      </c>
      <c r="H1229">
        <v>27</v>
      </c>
      <c r="I1229" t="s">
        <v>12192</v>
      </c>
      <c r="K1229" t="s">
        <v>12173</v>
      </c>
      <c r="L1229" t="s">
        <v>12204</v>
      </c>
      <c r="M1229" t="s">
        <v>12174</v>
      </c>
      <c r="N1229" t="s">
        <v>12222</v>
      </c>
      <c r="P1229" s="20">
        <v>1</v>
      </c>
      <c r="Z1229" s="34" t="s">
        <v>12166</v>
      </c>
      <c r="AJ1229" s="26" t="str">
        <f t="shared" si="39"/>
        <v xml:space="preserve">|BGCOLOR(#F5F5F5):Orichalcum Guard|歩兵&amp;ref(Nation/Sacred.jpg,nolink,25x25,Sacred);|&amp;ref(Nation/C_Gold.jpg,nolink,25x25,Gold);40&amp;ref(Nation/C_Resource.jpg,nolink,25x25,Resource);53&amp;ref(Nation/C_Recruitment.jpg,nolink,25x25,Recruitment Point);27|&amp;ref(Nation/R_Capital.jpg,nolink,25x25,National Capital);|&amp;ref(Spell/P_Holy.jpg,nolink,25x25,Temple Needed);|&amp;ref(Nation/LivingLead.jpg,nolink,25x25,Living);|16|
|~|&gt;|&gt;|&gt;|&gt;|&gt;|BGCOLOR(#F5F5F5):魔法の剣と丸盾を持つ重歩兵。装備も能力も良質で護衛も得意|
</v>
      </c>
    </row>
    <row r="1230" spans="1:36" x14ac:dyDescent="0.15">
      <c r="A1230" t="str">
        <f t="shared" si="38"/>
        <v>MA Phaeacia 兵士 E</v>
      </c>
      <c r="B1230" t="s">
        <v>2969</v>
      </c>
      <c r="C1230" t="s">
        <v>12202</v>
      </c>
      <c r="D1230" t="s">
        <v>12225</v>
      </c>
      <c r="E1230" t="s">
        <v>12223</v>
      </c>
      <c r="F1230">
        <v>35</v>
      </c>
      <c r="G1230">
        <v>49</v>
      </c>
      <c r="H1230">
        <v>25</v>
      </c>
      <c r="I1230" t="s">
        <v>12200</v>
      </c>
      <c r="L1230" t="s">
        <v>12204</v>
      </c>
      <c r="N1230" t="s">
        <v>12224</v>
      </c>
      <c r="P1230" s="20">
        <v>1</v>
      </c>
      <c r="Z1230" s="34" t="s">
        <v>12166</v>
      </c>
      <c r="AJ1230" s="26" t="str">
        <f t="shared" si="39"/>
        <v xml:space="preserve">|BGCOLOR(#F5F5F5):Gigante|歩兵|&amp;ref(Nation/C_Gold.jpg,nolink,25x25,Gold);35&amp;ref(Nation/C_Resource.jpg,nolink,25x25,Resource);49&amp;ref(Nation/C_Recruitment.jpg,nolink,25x25,Recruitment Point);25|&amp;ref(Nation/Free-Spawn.jpg,nolink,25x25,Automatic Generation (Free));（&amp;ref(Nation/R_Capital.jpg,nolink,25x25,National Capital);）||&amp;ref(Nation/LivingLead.jpg,nolink,25x25,Living);|16|
|~|&gt;|&gt;|&gt;|&gt;|&gt;|BGCOLOR(#F5F5F5):槍と丸盾を持つ重歩兵。巨人だがある程度は密集できる|
</v>
      </c>
    </row>
    <row r="1231" spans="1:36" x14ac:dyDescent="0.15">
      <c r="A1231" t="str">
        <f t="shared" si="38"/>
        <v>MA Atlantis 指揮官 S</v>
      </c>
      <c r="B1231" t="s">
        <v>2969</v>
      </c>
      <c r="C1231" t="s">
        <v>12355</v>
      </c>
      <c r="D1231" t="s">
        <v>12169</v>
      </c>
      <c r="E1231" t="s">
        <v>9217</v>
      </c>
      <c r="F1231">
        <v>25</v>
      </c>
      <c r="G1231">
        <v>1</v>
      </c>
      <c r="H1231">
        <v>1</v>
      </c>
      <c r="I1231" t="s">
        <v>6360</v>
      </c>
      <c r="L1231" t="s">
        <v>3138</v>
      </c>
      <c r="N1231" t="s">
        <v>8450</v>
      </c>
      <c r="O1231" s="24">
        <v>0</v>
      </c>
      <c r="P1231" s="21">
        <v>0</v>
      </c>
      <c r="Q1231" s="21">
        <v>0</v>
      </c>
      <c r="R1231" s="30">
        <v>0</v>
      </c>
      <c r="Z1231" s="34">
        <v>14</v>
      </c>
      <c r="AA1231" s="21">
        <v>50</v>
      </c>
      <c r="AD1231" s="21" t="s">
        <v>7311</v>
      </c>
      <c r="AJ1231" s="26" t="str">
        <f t="shared" si="39"/>
        <v xml:space="preserve">|BGCOLOR(#F5F5F5):Scout|斥候|&amp;ref(Nation/C_Gold.jpg,nolink,25x25,Gold);25&amp;ref(Nation/C_Resource.jpg,nolink,25x25,Resource);1&amp;ref(Nation/C_Command.jpg,nolink,25x25,Commander Point);1|&amp;ref(Nation/R_UW-Fort.jpg,nolink,25x25,Underwater Fortress);|||14&amp;ref(Nation/Stealthy.jpg,nolink,25x25,Stealthy (50));&amp;ref(Nation/Amphibian.jpg,nolink,25x25,Amphibian);|
|~|&gt;|&gt;|&gt;|&gt;|&gt;|BGCOLOR(#F5F5F5):水陸両棲の斥候。海を通れる一方で森や山は苦手|
</v>
      </c>
    </row>
    <row r="1232" spans="1:36" x14ac:dyDescent="0.15">
      <c r="A1232" t="str">
        <f t="shared" si="38"/>
        <v>-</v>
      </c>
      <c r="B1232" t="s">
        <v>2969</v>
      </c>
      <c r="C1232" t="s">
        <v>12355</v>
      </c>
      <c r="D1232" t="s">
        <v>12169</v>
      </c>
      <c r="E1232" t="s">
        <v>12304</v>
      </c>
      <c r="F1232">
        <v>50</v>
      </c>
      <c r="G1232">
        <v>2</v>
      </c>
      <c r="H1232">
        <v>1</v>
      </c>
      <c r="I1232" t="s">
        <v>12322</v>
      </c>
      <c r="L1232" t="s">
        <v>12169</v>
      </c>
      <c r="N1232" t="s">
        <v>12306</v>
      </c>
      <c r="O1232" s="24">
        <v>2</v>
      </c>
      <c r="P1232" s="20">
        <v>60</v>
      </c>
      <c r="Q1232" s="21">
        <v>0</v>
      </c>
      <c r="R1232" s="30">
        <v>0</v>
      </c>
      <c r="Z1232" s="34" t="s">
        <v>12166</v>
      </c>
      <c r="AD1232" s="21" t="s">
        <v>12307</v>
      </c>
      <c r="AJ1232" s="26" t="str">
        <f t="shared" si="39"/>
        <v xml:space="preserve">|BGCOLOR(#F5F5F5):Shambler Chief|指揮官|&amp;ref(Nation/C_Gold.jpg,nolink,25x25,Gold);50&amp;ref(Nation/C_Resource.jpg,nolink,25x25,Resource);2&amp;ref(Nation/C_Command.jpg,nolink,25x25,Commander Point);1|&amp;ref(Nation/R_UW-Fort.jpg,nolink,25x25,Underwater Fortress);&amp;ref(Nation/R_Coast-Fort.jpg,nolink,25x25,Coastal Fortress);||&amp;ref(Nation/Squad.jpg,nolink,25x25,Squad);2&amp;ref(Nation/LivingLead.jpg,nolink,25x25,Leadership);60|16&amp;ref(Nation/Amphibian.jpg,nolink,25x25,Amphibian);|
|~|&gt;|&gt;|&gt;|&gt;|&gt;|BGCOLOR(#F5F5F5):標準的な指揮官。防具がなく陸上では事故に遭いやすい|
</v>
      </c>
    </row>
    <row r="1233" spans="1:36" x14ac:dyDescent="0.15">
      <c r="A1233" t="str">
        <f t="shared" si="38"/>
        <v>-</v>
      </c>
      <c r="B1233" t="s">
        <v>2969</v>
      </c>
      <c r="C1233" t="s">
        <v>12355</v>
      </c>
      <c r="D1233" t="s">
        <v>12169</v>
      </c>
      <c r="E1233" t="s">
        <v>12308</v>
      </c>
      <c r="F1233">
        <v>115</v>
      </c>
      <c r="G1233">
        <v>26</v>
      </c>
      <c r="H1233">
        <v>1</v>
      </c>
      <c r="I1233" t="s">
        <v>12305</v>
      </c>
      <c r="K1233" t="s">
        <v>12173</v>
      </c>
      <c r="L1233" t="s">
        <v>12175</v>
      </c>
      <c r="M1233" t="s">
        <v>12174</v>
      </c>
      <c r="N1233" t="s">
        <v>12309</v>
      </c>
      <c r="O1233" s="24">
        <v>3</v>
      </c>
      <c r="P1233" s="20">
        <v>80</v>
      </c>
      <c r="Q1233" s="21">
        <v>0</v>
      </c>
      <c r="R1233" s="30">
        <v>0</v>
      </c>
      <c r="Z1233" s="34" t="s">
        <v>12214</v>
      </c>
      <c r="AD1233" s="21" t="s">
        <v>12307</v>
      </c>
      <c r="AJ1233" s="26" t="str">
        <f t="shared" si="39"/>
        <v xml:space="preserve">|BGCOLOR(#F5F5F5):Consort|聖職者&amp;ref(Nation/Sacred.jpg,nolink,25x25,Sacred);|&amp;ref(Nation/C_Gold.jpg,nolink,25x25,Gold);115&amp;ref(Nation/C_Resource.jpg,nolink,25x25,Resource);26&amp;ref(Nation/C_Command.jpg,nolink,25x25,Commander Point);1|&amp;ref(Nation/R_UW-Fort.jpg,nolink,25x25,Underwater Fortress);|&amp;ref(Spell/P_Holy.jpg,nolink,25x25,Temple Needed);|&amp;ref(Nation/Squad.jpg,nolink,25x25,Squad);3&amp;ref(Nation/LivingLead.jpg,nolink,25x25,Leadership);80|12&amp;ref(Nation/Amphibian.jpg,nolink,25x25,Amphibian);|
|~|&gt;|&gt;|&gt;|&gt;|&gt;|BGCOLOR(#F5F5F5):レベル1の聖職者。上位指揮官も兼任し装備も十分|
</v>
      </c>
    </row>
    <row r="1234" spans="1:36" x14ac:dyDescent="0.15">
      <c r="A1234" t="str">
        <f t="shared" ref="A1234:A1297" si="40">IF(D1234&lt;&gt;D1233,B1234&amp;" "&amp;C1234&amp;" "&amp;D1234&amp;" S",IF(D1234&lt;&gt;D1235,B1234&amp;" "&amp;C1234&amp;" "&amp;D1234&amp;" E","-"))</f>
        <v>-</v>
      </c>
      <c r="B1234" t="s">
        <v>2969</v>
      </c>
      <c r="C1234" t="s">
        <v>12355</v>
      </c>
      <c r="D1234" t="s">
        <v>12169</v>
      </c>
      <c r="E1234" t="s">
        <v>12310</v>
      </c>
      <c r="F1234">
        <v>265</v>
      </c>
      <c r="G1234">
        <v>19</v>
      </c>
      <c r="H1234">
        <v>4</v>
      </c>
      <c r="I1234" t="s">
        <v>12305</v>
      </c>
      <c r="K1234" t="s">
        <v>12173</v>
      </c>
      <c r="L1234" t="s">
        <v>12175</v>
      </c>
      <c r="M1234" t="s">
        <v>12174</v>
      </c>
      <c r="N1234" t="s">
        <v>12311</v>
      </c>
      <c r="O1234" s="24">
        <v>5</v>
      </c>
      <c r="P1234" s="20">
        <v>160</v>
      </c>
      <c r="Q1234" s="20">
        <v>0</v>
      </c>
      <c r="R1234" s="30">
        <v>0</v>
      </c>
      <c r="Z1234" s="34" t="s">
        <v>12166</v>
      </c>
      <c r="AD1234" s="20" t="s">
        <v>12307</v>
      </c>
      <c r="AJ1234" s="26" t="str">
        <f t="shared" si="39"/>
        <v xml:space="preserve">|BGCOLOR(#F5F5F5):Coral Queen|聖職者&amp;ref(Nation/Sacred.jpg,nolink,25x25,Sacred);|&amp;ref(Nation/C_Gold.jpg,nolink,25x25,Gold);265&amp;ref(Nation/C_Resource.jpg,nolink,25x25,Resource);19&amp;ref(Nation/C_Command.jpg,nolink,25x25,Commander Point);4|&amp;ref(Nation/R_UW-Fort.jpg,nolink,25x25,Underwater Fortress);|&amp;ref(Spell/P_Holy.jpg,nolink,25x25,Temple Needed);|&amp;ref(Nation/Squad.jpg,nolink,25x25,Squad);5&amp;ref(Nation/LivingLead.jpg,nolink,25x25,Leadership);160|16&amp;ref(Nation/Amphibian.jpg,nolink,25x25,Amphibian);|
|~|&gt;|&gt;|&gt;|&gt;|&gt;|BGCOLOR(#F5F5F5):レベル3の聖職者。最上位指揮官も兼任する|
</v>
      </c>
    </row>
    <row r="1235" spans="1:36" x14ac:dyDescent="0.15">
      <c r="A1235" t="str">
        <f t="shared" si="40"/>
        <v>-</v>
      </c>
      <c r="B1235" t="s">
        <v>2969</v>
      </c>
      <c r="C1235" t="s">
        <v>12355</v>
      </c>
      <c r="D1235" t="s">
        <v>12169</v>
      </c>
      <c r="E1235" t="s">
        <v>12312</v>
      </c>
      <c r="F1235">
        <v>275</v>
      </c>
      <c r="G1235">
        <v>5</v>
      </c>
      <c r="H1235">
        <v>4</v>
      </c>
      <c r="I1235" t="s">
        <v>12305</v>
      </c>
      <c r="J1235" t="s">
        <v>12173</v>
      </c>
      <c r="L1235" t="s">
        <v>12178</v>
      </c>
      <c r="N1235" t="s">
        <v>12313</v>
      </c>
      <c r="O1235" s="24">
        <v>2</v>
      </c>
      <c r="P1235" s="20" t="s">
        <v>12316</v>
      </c>
      <c r="Q1235" s="21" t="s">
        <v>12315</v>
      </c>
      <c r="R1235" s="30">
        <v>0</v>
      </c>
      <c r="Z1235" s="34" t="s">
        <v>12166</v>
      </c>
      <c r="AD1235" s="20" t="s">
        <v>12307</v>
      </c>
      <c r="AI1235" s="30">
        <v>20</v>
      </c>
      <c r="AJ1235" s="26" t="str">
        <f t="shared" si="39"/>
        <v xml:space="preserve">|BGCOLOR(#F5F5F5):King of the Deep|魔術師|&amp;ref(Nation/C_Gold.jpg,nolink,25x25,Gold);275&amp;ref(Nation/C_Resource.jpg,nolink,25x25,Resource);5&amp;ref(Nation/C_Command.jpg,nolink,25x25,Commander Point);4|&amp;ref(Nation/R_UW-Fort.jpg,nolink,25x25,Underwater Fortress);|&amp;ref(Spell/P_Research.jpg,nolink,25x25,Lab Needed);|&amp;ref(Nation/Squad.jpg,nolink,25x25,Squad);2&amp;ref(Nation/LivingLead.jpg,nolink,25x25,Leadership);40+&amp;ref(Nation/MagicLead.jpg,nolink,25x25,Magic Leadership);25+|16&amp;ref(Nation/Amphibian.jpg,nolink,25x25,Amphibian);&amp;ref(Nation/Gift-of-Water-Breathing.jpg,nolink,25x25,Gift of Water Breathing (20 size points));|
|~|&gt;|&gt;|&gt;|&gt;|&gt;|BGCOLOR(#F5F5F5):水などの魔法技能を持つ。多少の水中呼吸付加を持つ|
</v>
      </c>
    </row>
    <row r="1236" spans="1:36" x14ac:dyDescent="0.15">
      <c r="A1236" t="str">
        <f t="shared" si="40"/>
        <v>-</v>
      </c>
      <c r="B1236" t="s">
        <v>2969</v>
      </c>
      <c r="C1236" t="s">
        <v>12355</v>
      </c>
      <c r="D1236" t="s">
        <v>12169</v>
      </c>
      <c r="E1236" t="s">
        <v>12317</v>
      </c>
      <c r="F1236">
        <v>165</v>
      </c>
      <c r="G1236">
        <v>4</v>
      </c>
      <c r="H1236">
        <v>2</v>
      </c>
      <c r="I1236" t="s">
        <v>12305</v>
      </c>
      <c r="L1236" t="s">
        <v>12178</v>
      </c>
      <c r="N1236" t="s">
        <v>12318</v>
      </c>
      <c r="O1236" s="24">
        <v>1</v>
      </c>
      <c r="P1236" s="21" t="s">
        <v>12182</v>
      </c>
      <c r="Q1236" s="20" t="s">
        <v>12194</v>
      </c>
      <c r="R1236" s="30">
        <v>0</v>
      </c>
      <c r="Z1236" s="34" t="s">
        <v>12166</v>
      </c>
      <c r="AD1236" s="20" t="s">
        <v>12307</v>
      </c>
      <c r="AI1236" s="30">
        <v>10</v>
      </c>
      <c r="AJ1236" s="26" t="str">
        <f t="shared" ref="AJ1236:AJ1299" si="41">CONCATENATE("|BGCOLOR(#F5F5F5):",E1236,"|",L1236,IF(M1236&lt;&gt;"","&amp;ref(Nation/Sacred.jpg,nolink,25x25,Sacred);",""),"|&amp;ref(Nation/C_Gold.jpg,nolink,25x25,Gold);",F1236,"&amp;ref(Nation/C_Resource.jpg,nolink,25x25,Resource);",G1236,IF(D1236="兵士","&amp;ref(Nation/C_Recruitment.jpg,nolink,25x25,Recruitment Point);","&amp;ref(Nation/C_Command.jpg,nolink,25x25,Commander Point);"),H1236,"|",SUBSTITUTE(SUBSTITUTE(SUBSTITUTE(SUBSTITUTE(SUBSTITUTE(SUBSTITUTE(SUBSTITUTE(SUBSTITUTE(SUBSTITUTE(SUBSTITUTE(SUBSTITUTE(SUBSTITUTE(SUBSTITUTE(SUBSTITUTE(SUBSTITUTE(SUBSTITUTE(SUBSTITUTE(SUBSTITUTE(SUBSTITUTE(SUBSTITUTE(SUBSTITUTE(SUBSTITUTE(I1236,"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(Free));"),"格","&amp;ref(Nation/Promotion.jpg,nolink,25x25,Promotion);"),"|",IF(J1236&lt;&gt;"","&amp;ref(Spell/P_Research.jpg,nolink,25x25,Lab Needed);",""),IF(K1236&lt;&gt;"","&amp;ref(Spell/P_Holy.jpg,nolink,25x25,Temple Needed);",""),IF(D1236="指揮官",CONCATENATE("|",IF(O1236&lt;&gt;0,"&amp;ref(Nation/Squad.jpg,nolink,25x25,Squad);"&amp;O1236,""),IF(P1236&lt;&gt;0,"&amp;ref(Nation/LivingLead.jpg,nolink,25x25,Leadership);"&amp;P1236,""),IF(Q1236&lt;&gt;0,"&amp;ref(Nation/MagicLead.jpg,nolink,25x25,Magic Leadership);"&amp;Q1236,""),IF(R1236&lt;&gt;0,"&amp;ref(Nation/UndeadLead.jpg,nolink,25x25,Undead Leadership);"&amp;R1236,""),IF(S1236&lt;&gt;"",IF(S1236&gt;0,"&amp;ref(Item/Inspirational.jpg,nolink,25x25,Inspirational (+"&amp;S1236&amp;"));","&amp;ref(Item/Uninspirational.jpg,nolink,25x25,Inspirational ("&amp;S1236&amp;"));"),""),IF(T1236&lt;&gt;"","&amp;ref(Item/Taskmaster.jpg,nolink,25x25,Taskmaster (+"&amp;T1236&amp;"));",""),IF(U1236&lt;&gt;"","&amp;ref(Item/Beastmaster.jpg,nolink,25x25,Beastmaster (+"&amp;U1236&amp;"));","")),CONCATENATE("|",IF(P1236&lt;&gt;0,"&amp;ref(Nation/LivingLead.jpg,nolink,25x25,Living);",""),IF(Q1236&lt;&gt;0,"&amp;ref(Nation/MagicLead.jpg,nolink,25x25,Magic Being);",""),IF(R1236&lt;&gt;0,"&amp;ref(Nation/UndeadLead.jpg,nolink,25x25,Undead/Demon);",""),IF(V1236&lt;&gt;"","&amp;ref(Nation/Slave.jpg,nolink,25x25,Slave);",""),IF(W1236&lt;&gt;"","&amp;ref(Nation/Animal.jpg,nolink,25x25,Animal);",""),IF(X1236&lt;&gt;"","&amp;ref(Nation/Undisciplined.jpg,nolink,25x25,Undisciplined);",""),IF(Y1236&lt;&gt;"","&amp;ref(Nation/Enlarged.jpg,nolink,25x25,Size "&amp;Y1236&amp;" or larger commander are needed);",""))),"|",Z1236,IF(AA1236&lt;&gt;"","&amp;ref(Nation/Stealthy.jpg,nolink,25x25,Stealthy ("&amp;AA1236&amp;"));",""),IF(COUNTIF(AB1236,"*f*"),"&amp;ref(Nation/Flying.jpg,nolink,25x25,Flying);",""),IF(COUNTIF(AB1236,"*l*"),"&amp;ref(Nation/Floating.jpg,nolink,25x25,Floating);",""),IF(AC1236="s","&amp;ref(Nation/Storm-Immunity.jpg,nolink,25x25,Storm Immunity);",""),IF(AD1236="p","&amp;ref(Nation/Poor-Amphibian.jpg,nolink,25x25,Poor Amphibian);",""),IF(AD1236="f","&amp;ref(Nation/Amphibian.jpg,nolink,25x25,Amphibian);",""),IF(AD1236="a","&amp;ref(Nation/Aquatic.jpg,nolink,25x25,Aquatic);",""),IF(COUNTIF(AE1236,"*f*"),"&amp;ref(Nation/Forest-Survival.jpg,nolink,25x25,Forest Survival);",""),IF(COUNTIF(AE1236,"*m*"),"&amp;ref(Nation/Mountain-Survival.jpg,nolink,25x25,Mountain Survival);",""),IF(COUNTIF(AE1236,"*s*"),"&amp;ref(Nation/Swamp-Survival.jpg,nolink,25x25,Swamp Survival);",""),IF(COUNTIF(AE1236,"*w*"),"&amp;ref(Nation/Wasteland-Survival.jpg,nolink,25x25,Wasteland Survival);",""),IF(AF1236="s","&amp;ref(Nation/Snow-Move.jpg,nolink,25x25,Snow Move);",""),IF(AG1236="s","&amp;ref(Nation/Swimming.jpg,nolink,25x25,Swimming);",""),IF(AH1236&lt;&gt;"","&amp;ref(Nation/Sailing.jpg,nolink,25x25,Sailing (size points "&amp;MID(AH1236,2,3)&amp;", max size "&amp;LEFT(AH1236,1)&amp;"));",""),IF(AI1236&lt;&gt;"","&amp;ref(Nation/Gift-of-Water-Breathing.jpg,nolink,25x25,Gift of Water Breathing ("&amp;AI1236&amp;" size points));",""),"|",CHAR(10),IF(D1236="指揮官","|~|&gt;|&gt;|&gt;|&gt;|&gt;|BGCOLOR(#F5F5F5):","|~|&gt;|&gt;|&gt;|&gt;|&gt;|BGCOLOR(#F5F5F5):"),N1236,"|",CHAR(10))</f>
        <v xml:space="preserve">|BGCOLOR(#F5F5F5):Mage of the Deep|魔術師|&amp;ref(Nation/C_Gold.jpg,nolink,25x25,Gold);165&amp;ref(Nation/C_Resource.jpg,nolink,25x25,Resource);4&amp;ref(Nation/C_Command.jpg,nolink,25x25,Commander Point);2|&amp;ref(Nation/R_UW-Fort.jpg,nolink,25x25,Underwater Fortress);||&amp;ref(Nation/Squad.jpg,nolink,25x25,Squad);1&amp;ref(Nation/LivingLead.jpg,nolink,25x25,Leadership);10+&amp;ref(Nation/MagicLead.jpg,nolink,25x25,Magic Leadership);15+|16&amp;ref(Nation/Amphibian.jpg,nolink,25x25,Amphibian);&amp;ref(Nation/Gift-of-Water-Breathing.jpg,nolink,25x25,Gift of Water Breathing (10 size points));|
|~|&gt;|&gt;|&gt;|&gt;|&gt;|BGCOLOR(#F5F5F5):水などの魔法技能を持つ。総じてKingの廉価版|
</v>
      </c>
    </row>
    <row r="1237" spans="1:36" x14ac:dyDescent="0.15">
      <c r="A1237" t="str">
        <f t="shared" si="40"/>
        <v>-</v>
      </c>
      <c r="B1237" t="s">
        <v>2969</v>
      </c>
      <c r="C1237" t="s">
        <v>12355</v>
      </c>
      <c r="D1237" t="s">
        <v>12169</v>
      </c>
      <c r="E1237" t="s">
        <v>12319</v>
      </c>
      <c r="F1237">
        <v>315</v>
      </c>
      <c r="G1237">
        <v>1</v>
      </c>
      <c r="H1237">
        <v>2</v>
      </c>
      <c r="I1237" t="s">
        <v>12192</v>
      </c>
      <c r="J1237" t="s">
        <v>12173</v>
      </c>
      <c r="K1237" t="s">
        <v>12173</v>
      </c>
      <c r="L1237" t="s">
        <v>12175</v>
      </c>
      <c r="M1237" t="s">
        <v>12174</v>
      </c>
      <c r="N1237" t="s">
        <v>12320</v>
      </c>
      <c r="O1237" s="24">
        <v>2</v>
      </c>
      <c r="P1237" s="20">
        <v>40</v>
      </c>
      <c r="Q1237" s="20">
        <v>35</v>
      </c>
      <c r="R1237" s="30">
        <v>0</v>
      </c>
      <c r="Z1237" s="34" t="s">
        <v>12321</v>
      </c>
      <c r="AD1237" s="20" t="s">
        <v>12307</v>
      </c>
      <c r="AI1237" s="30">
        <v>20</v>
      </c>
      <c r="AJ1237" s="26" t="str">
        <f t="shared" si="41"/>
        <v xml:space="preserve">|BGCOLOR(#F5F5F5):Deep Seer|聖職者&amp;ref(Nation/Sacred.jpg,nolink,25x25,Sacred);|&amp;ref(Nation/C_Gold.jpg,nolink,25x25,Gold);315&amp;ref(Nation/C_Resource.jpg,nolink,25x25,Resource);1&amp;ref(Nation/C_Command.jpg,nolink,25x25,Commander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Leadership);35|6&amp;ref(Nation/Amphibian.jpg,nolink,25x25,Amphibian);&amp;ref(Nation/Gift-of-Water-Breathing.jpg,nolink,25x25,Gift of Water Breathing (20 size points));|
|~|&gt;|&gt;|&gt;|&gt;|&gt;|BGCOLOR(#F5F5F5):レベル1の聖職者。水と星の魔法技能を持つ|
</v>
      </c>
    </row>
    <row r="1238" spans="1:36" x14ac:dyDescent="0.15">
      <c r="A1238" t="str">
        <f t="shared" si="40"/>
        <v>-</v>
      </c>
      <c r="B1238" t="s">
        <v>2969</v>
      </c>
      <c r="C1238" t="s">
        <v>12355</v>
      </c>
      <c r="D1238" t="s">
        <v>12169</v>
      </c>
      <c r="E1238" t="s">
        <v>12323</v>
      </c>
      <c r="F1238">
        <v>45</v>
      </c>
      <c r="G1238">
        <v>1</v>
      </c>
      <c r="H1238">
        <v>2</v>
      </c>
      <c r="I1238" t="s">
        <v>12189</v>
      </c>
      <c r="J1238" t="s">
        <v>12173</v>
      </c>
      <c r="L1238" t="s">
        <v>12178</v>
      </c>
      <c r="N1238" t="s">
        <v>12324</v>
      </c>
      <c r="O1238" s="24">
        <v>1</v>
      </c>
      <c r="P1238" s="20">
        <v>10</v>
      </c>
      <c r="Q1238" s="20">
        <v>5</v>
      </c>
      <c r="R1238" s="30">
        <v>0</v>
      </c>
      <c r="Z1238" s="34" t="s">
        <v>12166</v>
      </c>
      <c r="AD1238" s="20" t="s">
        <v>12325</v>
      </c>
      <c r="AJ1238" s="26" t="str">
        <f t="shared" si="41"/>
        <v xml:space="preserve">|BGCOLOR(#F5F5F5):Initiate of the Deep|魔術師|&amp;ref(Nation/C_Gold.jpg,nolink,25x25,Gold);45&amp;ref(Nation/C_Resource.jpg,nolink,25x25,Resource);1&amp;ref(Nation/C_Command.jpg,nolink,25x25,Commander Point);2|&amp;ref(Nation/R_Coast-Fort.jpg,nolink,25x25,Coastal Fortress);|&amp;ref(Spell/P_Research.jpg,nolink,25x25,Lab Needed);|&amp;ref(Nation/Squad.jpg,nolink,25x25,Squad);1&amp;ref(Nation/LivingLead.jpg,nolink,25x25,Leadership);10&amp;ref(Nation/MagicLead.jpg,nolink,25x25,Magic Leadership);5|16&amp;ref(Nation/Poor-Amphibian.jpg,nolink,25x25,Poor Amphibian);|
|~|&gt;|&gt;|&gt;|&gt;|&gt;|BGCOLOR(#F5F5F5):水の魔法技能を持つ。研究が主だが戦闘でも役立つ|
</v>
      </c>
    </row>
    <row r="1239" spans="1:36" x14ac:dyDescent="0.15">
      <c r="A1239" t="str">
        <f t="shared" si="40"/>
        <v>MA Atlantis 指揮官 E</v>
      </c>
      <c r="B1239" t="s">
        <v>2969</v>
      </c>
      <c r="C1239" t="s">
        <v>12355</v>
      </c>
      <c r="D1239" t="s">
        <v>12169</v>
      </c>
      <c r="E1239" t="s">
        <v>12326</v>
      </c>
      <c r="F1239">
        <v>165</v>
      </c>
      <c r="G1239">
        <v>1</v>
      </c>
      <c r="H1239">
        <v>2</v>
      </c>
      <c r="I1239" t="s">
        <v>12189</v>
      </c>
      <c r="J1239" t="s">
        <v>12173</v>
      </c>
      <c r="K1239" t="s">
        <v>12173</v>
      </c>
      <c r="L1239" t="s">
        <v>12178</v>
      </c>
      <c r="M1239" t="s">
        <v>12174</v>
      </c>
      <c r="N1239" t="s">
        <v>12327</v>
      </c>
      <c r="O1239" s="24">
        <v>1</v>
      </c>
      <c r="P1239" s="20">
        <v>10</v>
      </c>
      <c r="Q1239" s="20">
        <v>20</v>
      </c>
      <c r="R1239" s="30">
        <v>0</v>
      </c>
      <c r="Z1239" s="34" t="s">
        <v>12166</v>
      </c>
      <c r="AD1239" s="20" t="s">
        <v>12307</v>
      </c>
      <c r="AI1239" s="30">
        <v>10</v>
      </c>
      <c r="AJ1239" s="26" t="str">
        <f t="shared" si="41"/>
        <v xml:space="preserve">|BGCOLOR(#F5F5F5):Witness of the Deep|魔術師&amp;ref(Nation/Sacred.jpg,nolink,25x25,Sacred);|&amp;ref(Nation/C_Gold.jpg,nolink,25x25,Gold);165&amp;ref(Nation/C_Resource.jpg,nolink,25x25,Resource);1&amp;ref(Nation/C_Command.jpg,nolink,25x25,Commander Point);2|&amp;ref(Nation/R_Coast-Fort.jpg,nolink,25x25,Coastal Fortress);|&amp;ref(Spell/P_Research.jpg,nolink,25x25,Lab Needed);&amp;ref(Spell/P_Holy.jpg,nolink,25x25,Temple Needed);|&amp;ref(Nation/Squad.jpg,nolink,25x25,Squad);1&amp;ref(Nation/LivingLead.jpg,nolink,25x25,Leadership);10&amp;ref(Nation/MagicLead.jpg,nolink,25x25,Magic Leadership);20|16&amp;ref(Nation/Amphibian.jpg,nolink,25x25,Amphibian);&amp;ref(Nation/Gift-of-Water-Breathing.jpg,nolink,25x25,Gift of Water Breathing (10 size points));|
|~|&gt;|&gt;|&gt;|&gt;|&gt;|BGCOLOR(#F5F5F5):水と星の魔法技能を持つ。占師であり水中呼吸付加も備える|
</v>
      </c>
    </row>
    <row r="1240" spans="1:36" x14ac:dyDescent="0.15">
      <c r="A1240" t="str">
        <f t="shared" si="40"/>
        <v>MA Atlantis 兵士 S</v>
      </c>
      <c r="B1240" t="s">
        <v>2969</v>
      </c>
      <c r="C1240" t="s">
        <v>12355</v>
      </c>
      <c r="D1240" t="s">
        <v>12225</v>
      </c>
      <c r="E1240" t="s">
        <v>12328</v>
      </c>
      <c r="F1240">
        <v>7</v>
      </c>
      <c r="G1240">
        <v>2</v>
      </c>
      <c r="H1240">
        <v>3</v>
      </c>
      <c r="I1240" t="s">
        <v>12305</v>
      </c>
      <c r="L1240" t="s">
        <v>12204</v>
      </c>
      <c r="N1240" t="s">
        <v>12329</v>
      </c>
      <c r="P1240" s="20">
        <v>1</v>
      </c>
      <c r="Z1240" s="34" t="s">
        <v>12214</v>
      </c>
      <c r="AD1240" s="20" t="s">
        <v>12307</v>
      </c>
      <c r="AJ1240" s="26" t="str">
        <f t="shared" si="41"/>
        <v xml:space="preserve">|BGCOLOR(#F5F5F5):Atlantian Militia|歩兵|&amp;ref(Nation/C_Gold.jpg,nolink,25x25,Gold);7&amp;ref(Nation/C_Resource.jpg,nolink,25x25,Resource);2&amp;ref(Nation/C_Recruitment.jpg,nolink,25x25,Recruitment Point);3|&amp;ref(Nation/R_UW-Fort.jpg,nolink,25x25,Underwater Fortress);||&amp;ref(Nation/LivingLead.jpg,nolink,25x25,Living);|12&amp;ref(Nation/Amphibian.jpg,nolink,25x25,Amphibian);|
|~|&gt;|&gt;|&gt;|&gt;|&gt;|BGCOLOR(#F5F5F5):珊瑚の槍を持つ軽歩兵。防具が皆無で極めて脆い|
</v>
      </c>
    </row>
    <row r="1241" spans="1:36" x14ac:dyDescent="0.15">
      <c r="A1241" t="str">
        <f t="shared" si="40"/>
        <v>-</v>
      </c>
      <c r="B1241" t="s">
        <v>2969</v>
      </c>
      <c r="C1241" t="s">
        <v>12355</v>
      </c>
      <c r="D1241" t="s">
        <v>12225</v>
      </c>
      <c r="E1241" t="s">
        <v>12330</v>
      </c>
      <c r="F1241">
        <v>10</v>
      </c>
      <c r="G1241">
        <v>3</v>
      </c>
      <c r="H1241">
        <v>9</v>
      </c>
      <c r="I1241" t="s">
        <v>12305</v>
      </c>
      <c r="L1241" t="s">
        <v>12204</v>
      </c>
      <c r="N1241" t="s">
        <v>12331</v>
      </c>
      <c r="P1241" s="20">
        <v>1</v>
      </c>
      <c r="Z1241" s="34" t="s">
        <v>12214</v>
      </c>
      <c r="AD1241" s="20" t="s">
        <v>12307</v>
      </c>
      <c r="AJ1241" s="26" t="str">
        <f t="shared" si="41"/>
        <v xml:space="preserve">|BGCOLOR(#F5F5F5):Atlantian Shield Bearer|歩兵|&amp;ref(Nation/C_Gold.jpg,nolink,25x25,Gold);10&amp;ref(Nation/C_Resource.jpg,nolink,25x25,Resource);3&amp;ref(Nation/C_Recruitment.jpg,nolink,25x25,Recruitment Point);9|&amp;ref(Nation/R_UW-Fort.jpg,nolink,25x25,Underwater Fortress);||&amp;ref(Nation/LivingLead.jpg,nolink,25x25,Living);|12&amp;ref(Nation/Amphibian.jpg,nolink,25x25,Amphibian);|
|~|&gt;|&gt;|&gt;|&gt;|&gt;|BGCOLOR(#F5F5F5):珊瑚の槍と盾を持つ軽歩兵。防具が盾だけでは頼りない|
</v>
      </c>
    </row>
    <row r="1242" spans="1:36" x14ac:dyDescent="0.15">
      <c r="A1242" t="str">
        <f t="shared" si="40"/>
        <v>-</v>
      </c>
      <c r="B1242" t="s">
        <v>2969</v>
      </c>
      <c r="C1242" t="s">
        <v>12355</v>
      </c>
      <c r="D1242" t="s">
        <v>12225</v>
      </c>
      <c r="E1242" t="s">
        <v>12332</v>
      </c>
      <c r="F1242">
        <v>10</v>
      </c>
      <c r="G1242">
        <v>9</v>
      </c>
      <c r="H1242">
        <v>9</v>
      </c>
      <c r="I1242" t="s">
        <v>12322</v>
      </c>
      <c r="L1242" t="s">
        <v>12204</v>
      </c>
      <c r="N1242" t="s">
        <v>12333</v>
      </c>
      <c r="P1242" s="20">
        <v>1</v>
      </c>
      <c r="Z1242" s="34" t="s">
        <v>12206</v>
      </c>
      <c r="AD1242" s="20" t="s">
        <v>12307</v>
      </c>
      <c r="AJ1242" s="26" t="str">
        <f t="shared" si="41"/>
        <v xml:space="preserve">|BGCOLOR(#F5F5F5):Atlantian Light Infantry|歩兵|&amp;ref(Nation/C_Gold.jpg,nolink,25x25,Gold);10&amp;ref(Nation/C_Resource.jpg,nolink,25x25,Resource);9&amp;ref(Nation/C_Recruitment.jpg,nolink,25x25,Recruitment Point);9|&amp;ref(Nation/R_UW-Fort.jpg,nolink,25x25,Underwater Fortress);&amp;ref(Nation/R_Coast-Fort.jpg,nolink,25x25,Coastal Fortress);||&amp;ref(Nation/LivingLead.jpg,nolink,25x25,Living);|10&amp;ref(Nation/Amphibian.jpg,nolink,25x25,Amphibian);|
|~|&gt;|&gt;|&gt;|&gt;|&gt;|BGCOLOR(#F5F5F5):珊瑚の槍を持つ歩兵。毒の棘は時に精鋭すら道連れにする|
</v>
      </c>
    </row>
    <row r="1243" spans="1:36" x14ac:dyDescent="0.15">
      <c r="A1243" t="str">
        <f t="shared" si="40"/>
        <v>-</v>
      </c>
      <c r="B1243" t="s">
        <v>2969</v>
      </c>
      <c r="C1243" t="s">
        <v>12355</v>
      </c>
      <c r="D1243" t="s">
        <v>12225</v>
      </c>
      <c r="E1243" t="s">
        <v>12334</v>
      </c>
      <c r="F1243">
        <v>10</v>
      </c>
      <c r="G1243">
        <v>12</v>
      </c>
      <c r="H1243">
        <v>9</v>
      </c>
      <c r="I1243" t="s">
        <v>12305</v>
      </c>
      <c r="L1243" t="s">
        <v>12204</v>
      </c>
      <c r="N1243" t="s">
        <v>12335</v>
      </c>
      <c r="P1243" s="20">
        <v>1</v>
      </c>
      <c r="Z1243" s="34" t="s">
        <v>12206</v>
      </c>
      <c r="AD1243" s="20" t="s">
        <v>12307</v>
      </c>
      <c r="AJ1243" s="26" t="str">
        <f t="shared" si="41"/>
        <v xml:space="preserve">|BGCOLOR(#F5F5F5):Atlantian Infantry|歩兵|&amp;ref(Nation/C_Gold.jpg,nolink,25x25,Gold);10&amp;ref(Nation/C_Resource.jpg,nolink,25x25,Resource);12&amp;ref(Nation/C_Recruitment.jpg,nolink,25x25,Recruitment Point);9|&amp;ref(Nation/R_UW-Fort.jpg,nolink,25x25,Underwater Fortress);||&amp;ref(Nation/LivingLead.jpg,nolink,25x25,Living);|10&amp;ref(Nation/Amphibian.jpg,nolink,25x25,Amphibian);|
|~|&gt;|&gt;|&gt;|&gt;|&gt;|BGCOLOR(#F5F5F5):珊瑚の槍と盾を持つ歩兵。短い武器を使う敵から見れば既に脅威|
</v>
      </c>
    </row>
    <row r="1244" spans="1:36" x14ac:dyDescent="0.15">
      <c r="A1244" t="str">
        <f t="shared" si="40"/>
        <v>-</v>
      </c>
      <c r="B1244" t="s">
        <v>2969</v>
      </c>
      <c r="C1244" t="s">
        <v>12355</v>
      </c>
      <c r="D1244" t="s">
        <v>12225</v>
      </c>
      <c r="E1244" t="s">
        <v>12336</v>
      </c>
      <c r="F1244">
        <v>12</v>
      </c>
      <c r="G1244">
        <v>11</v>
      </c>
      <c r="H1244">
        <v>13</v>
      </c>
      <c r="I1244" t="s">
        <v>12305</v>
      </c>
      <c r="L1244" t="s">
        <v>12204</v>
      </c>
      <c r="N1244" t="s">
        <v>12337</v>
      </c>
      <c r="P1244" s="20">
        <v>1</v>
      </c>
      <c r="Z1244" s="34" t="s">
        <v>12214</v>
      </c>
      <c r="AD1244" s="20" t="s">
        <v>12307</v>
      </c>
      <c r="AJ1244" s="26" t="str">
        <f t="shared" si="41"/>
        <v xml:space="preserve">|BGCOLOR(#F5F5F5):Reef Warrior|歩兵|&amp;ref(Nation/C_Gold.jpg,nolink,25x25,Gold);12&amp;ref(Nation/C_Resource.jpg,nolink,25x25,Resource);11&amp;ref(Nation/C_Recruitment.jpg,nolink,25x25,Recruitment Point);13|&amp;ref(Nation/R_UW-Fort.jpg,nolink,25x25,Underwater Fortress);||&amp;ref(Nation/LivingLead.jpg,nolink,25x25,Living);|12&amp;ref(Nation/Amphibian.jpg,nolink,25x25,Amphibian);|
|~|&gt;|&gt;|&gt;|&gt;|&gt;|BGCOLOR(#F5F5F5):珊瑚の槍、珊瑚の投槍、盾を持つ歩兵。投槍は陸戦でのみ活かせる|
</v>
      </c>
    </row>
    <row r="1245" spans="1:36" x14ac:dyDescent="0.15">
      <c r="A1245" t="str">
        <f t="shared" si="40"/>
        <v>-</v>
      </c>
      <c r="B1245" t="s">
        <v>2969</v>
      </c>
      <c r="C1245" t="s">
        <v>12355</v>
      </c>
      <c r="D1245" t="s">
        <v>12225</v>
      </c>
      <c r="E1245" t="s">
        <v>12338</v>
      </c>
      <c r="F1245">
        <v>15</v>
      </c>
      <c r="G1245">
        <v>15</v>
      </c>
      <c r="H1245">
        <v>21</v>
      </c>
      <c r="I1245" t="s">
        <v>12305</v>
      </c>
      <c r="L1245" t="s">
        <v>12204</v>
      </c>
      <c r="N1245" t="s">
        <v>12339</v>
      </c>
      <c r="P1245" s="20">
        <v>1</v>
      </c>
      <c r="Z1245" s="34" t="s">
        <v>12340</v>
      </c>
      <c r="AD1245" s="20" t="s">
        <v>12307</v>
      </c>
      <c r="AJ1245" s="26" t="str">
        <f t="shared" si="41"/>
        <v xml:space="preserve">|BGCOLOR(#F5F5F5):Coral Guard|歩兵|&amp;ref(Nation/C_Gold.jpg,nolink,25x25,Gold);15&amp;ref(Nation/C_Resource.jpg,nolink,25x25,Resource);15&amp;ref(Nation/C_Recruitment.jpg,nolink,25x25,Recruitment Point);21|&amp;ref(Nation/R_UW-Fort.jpg,nolink,25x25,Underwater Fortress);||&amp;ref(Nation/LivingLead.jpg,nolink,25x25,Living);|8&amp;ref(Nation/Amphibian.jpg,nolink,25x25,Amphibian);|
|~|&gt;|&gt;|&gt;|&gt;|&gt;|BGCOLOR(#F5F5F5):珊瑚の槍と盾を持つ歩兵。士気や戦闘技能に優れる|
</v>
      </c>
    </row>
    <row r="1246" spans="1:36" x14ac:dyDescent="0.15">
      <c r="A1246" t="str">
        <f t="shared" si="40"/>
        <v>-</v>
      </c>
      <c r="B1246" t="s">
        <v>2969</v>
      </c>
      <c r="C1246" t="s">
        <v>12355</v>
      </c>
      <c r="D1246" t="s">
        <v>12225</v>
      </c>
      <c r="E1246" t="s">
        <v>12338</v>
      </c>
      <c r="F1246">
        <v>15</v>
      </c>
      <c r="G1246">
        <v>17</v>
      </c>
      <c r="H1246">
        <v>21</v>
      </c>
      <c r="I1246" t="s">
        <v>12305</v>
      </c>
      <c r="L1246" t="s">
        <v>12204</v>
      </c>
      <c r="N1246" t="s">
        <v>12341</v>
      </c>
      <c r="P1246" s="20">
        <v>1</v>
      </c>
      <c r="Z1246" s="34" t="s">
        <v>12340</v>
      </c>
      <c r="AD1246" s="20" t="s">
        <v>12307</v>
      </c>
      <c r="AJ1246" s="26" t="str">
        <f t="shared" si="41"/>
        <v xml:space="preserve">|BGCOLOR(#F5F5F5):Coral Guard|歩兵|&amp;ref(Nation/C_Gold.jpg,nolink,25x25,Gold);15&amp;ref(Nation/C_Resource.jpg,nolink,25x25,Resource);17&amp;ref(Nation/C_Recruitment.jpg,nolink,25x25,Recruitment Point);21|&amp;ref(Nation/R_UW-Fort.jpg,nolink,25x25,Underwater Fortress);||&amp;ref(Nation/LivingLead.jpg,nolink,25x25,Living);|8&amp;ref(Nation/Amphibian.jpg,nolink,25x25,Amphibian);|
|~|&gt;|&gt;|&gt;|&gt;|&gt;|BGCOLOR(#F5F5F5):珊瑚の薙刀を持つ歩兵。防具を貫いて毒を与えやすい|
</v>
      </c>
    </row>
    <row r="1247" spans="1:36" x14ac:dyDescent="0.15">
      <c r="A1247" t="str">
        <f t="shared" si="40"/>
        <v>-</v>
      </c>
      <c r="B1247" t="s">
        <v>2969</v>
      </c>
      <c r="C1247" t="s">
        <v>12355</v>
      </c>
      <c r="D1247" t="s">
        <v>12225</v>
      </c>
      <c r="E1247" t="s">
        <v>12342</v>
      </c>
      <c r="F1247">
        <v>20</v>
      </c>
      <c r="G1247">
        <v>1</v>
      </c>
      <c r="H1247">
        <v>25</v>
      </c>
      <c r="I1247" t="s">
        <v>6360</v>
      </c>
      <c r="L1247" t="s">
        <v>3174</v>
      </c>
      <c r="N1247" t="s">
        <v>8487</v>
      </c>
      <c r="P1247" s="21">
        <v>1</v>
      </c>
      <c r="Z1247" s="34">
        <v>14</v>
      </c>
      <c r="AD1247" s="21" t="s">
        <v>7311</v>
      </c>
      <c r="AJ1247" s="26" t="str">
        <f t="shared" si="41"/>
        <v xml:space="preserve">|BGCOLOR(#F5F5F5):Shambler|歩兵|&amp;ref(Nation/C_Gold.jpg,nolink,25x25,Gold);20&amp;ref(Nation/C_Resource.jpg,nolink,25x25,Resource);1&amp;ref(Nation/C_Recruitment.jpg,nolink,25x25,Recruitment Point);25|&amp;ref(Nation/R_UW-Fort.jpg,nolink,25x25,Underwater Fortress);||&amp;ref(Nation/LivingLead.jpg,nolink,25x25,Living);|14&amp;ref(Nation/Amphibian.jpg,nolink,25x25,Amphibian);|
|~|&gt;|&gt;|&gt;|&gt;|&gt;|BGCOLOR(#F5F5F5):爪の二連撃で戦う軽歩兵。Shamblerは大型で力も強い|
</v>
      </c>
    </row>
    <row r="1248" spans="1:36" x14ac:dyDescent="0.15">
      <c r="A1248" t="str">
        <f t="shared" si="40"/>
        <v>-</v>
      </c>
      <c r="B1248" t="s">
        <v>2969</v>
      </c>
      <c r="C1248" t="s">
        <v>12355</v>
      </c>
      <c r="D1248" t="s">
        <v>12225</v>
      </c>
      <c r="E1248" t="s">
        <v>12343</v>
      </c>
      <c r="F1248">
        <v>22</v>
      </c>
      <c r="G1248">
        <v>8</v>
      </c>
      <c r="H1248">
        <v>27</v>
      </c>
      <c r="I1248" t="s">
        <v>12305</v>
      </c>
      <c r="L1248" t="s">
        <v>12204</v>
      </c>
      <c r="N1248" t="s">
        <v>12344</v>
      </c>
      <c r="P1248" s="20">
        <v>1</v>
      </c>
      <c r="Z1248" s="34" t="s">
        <v>12214</v>
      </c>
      <c r="AD1248" s="20" t="s">
        <v>12307</v>
      </c>
      <c r="AJ1248" s="26" t="str">
        <f t="shared" si="41"/>
        <v xml:space="preserve">|BGCOLOR(#F5F5F5):Shambler Guard|歩兵|&amp;ref(Nation/C_Gold.jpg,nolink,25x25,Gold);22&amp;ref(Nation/C_Resource.jpg,nolink,25x25,Resource);8&amp;ref(Nation/C_Recruitment.jpg,nolink,25x25,Recruitment Point);27|&amp;ref(Nation/R_UW-Fort.jpg,nolink,25x25,Underwater Fortress);||&amp;ref(Nation/LivingLead.jpg,nolink,25x25,Living);|12&amp;ref(Nation/Amphibian.jpg,nolink,25x25,Amphibian);|
|~|&gt;|&gt;|&gt;|&gt;|&gt;|BGCOLOR(#F5F5F5):珊瑚の棍棒と盾を持つ歩兵。力が強いため十分痛い|
</v>
      </c>
    </row>
    <row r="1249" spans="1:36" x14ac:dyDescent="0.15">
      <c r="A1249" t="str">
        <f t="shared" si="40"/>
        <v>-</v>
      </c>
      <c r="B1249" t="s">
        <v>2969</v>
      </c>
      <c r="C1249" t="s">
        <v>12355</v>
      </c>
      <c r="D1249" t="s">
        <v>12225</v>
      </c>
      <c r="E1249" t="s">
        <v>12345</v>
      </c>
      <c r="F1249">
        <v>25</v>
      </c>
      <c r="G1249">
        <v>19</v>
      </c>
      <c r="H1249">
        <v>30</v>
      </c>
      <c r="I1249" t="s">
        <v>12305</v>
      </c>
      <c r="L1249" t="s">
        <v>12204</v>
      </c>
      <c r="N1249" t="s">
        <v>12346</v>
      </c>
      <c r="P1249" s="20">
        <v>1</v>
      </c>
      <c r="Z1249" s="34" t="s">
        <v>12214</v>
      </c>
      <c r="AD1249" s="20" t="s">
        <v>12307</v>
      </c>
      <c r="AJ1249" s="26" t="str">
        <f t="shared" si="41"/>
        <v xml:space="preserve">|BGCOLOR(#F5F5F5):War Shambler|歩兵|&amp;ref(Nation/C_Gold.jpg,nolink,25x25,Gold);25&amp;ref(Nation/C_Resource.jpg,nolink,25x25,Resource);19&amp;ref(Nation/C_Recruitment.jpg,nolink,25x25,Recruitment Point);30|&amp;ref(Nation/R_UW-Fort.jpg,nolink,25x25,Underwater Fortress);||&amp;ref(Nation/LivingLead.jpg,nolink,25x25,Living);|12&amp;ref(Nation/Amphibian.jpg,nolink,25x25,Amphibian);|
|~|&gt;|&gt;|&gt;|&gt;|&gt;|BGCOLOR(#F5F5F5):珊瑚の薙刀と盾を持つ歩兵。高い筋力を活かした一撃は重い|
</v>
      </c>
    </row>
    <row r="1250" spans="1:36" x14ac:dyDescent="0.15">
      <c r="A1250" t="str">
        <f t="shared" si="40"/>
        <v>-</v>
      </c>
      <c r="B1250" t="s">
        <v>2969</v>
      </c>
      <c r="C1250" t="s">
        <v>12355</v>
      </c>
      <c r="D1250" t="s">
        <v>12225</v>
      </c>
      <c r="E1250" t="s">
        <v>12347</v>
      </c>
      <c r="F1250">
        <v>50</v>
      </c>
      <c r="G1250">
        <v>6</v>
      </c>
      <c r="H1250">
        <v>44</v>
      </c>
      <c r="I1250" t="s">
        <v>12305</v>
      </c>
      <c r="L1250" t="s">
        <v>12348</v>
      </c>
      <c r="N1250" t="s">
        <v>12350</v>
      </c>
      <c r="P1250" s="20">
        <v>1</v>
      </c>
      <c r="Z1250" s="34" t="s">
        <v>12340</v>
      </c>
      <c r="AD1250" s="20" t="s">
        <v>12349</v>
      </c>
      <c r="AJ1250" s="26" t="str">
        <f t="shared" si="41"/>
        <v xml:space="preserve">|BGCOLOR(#F5F5F5):War Lobster|騎兵|&amp;ref(Nation/C_Gold.jpg,nolink,25x25,Gold);50&amp;ref(Nation/C_Resource.jpg,nolink,25x25,Resource);6&amp;ref(Nation/C_Recruitment.jpg,nolink,25x25,Recruitment Point);44|&amp;ref(Nation/R_UW-Fort.jpg,nolink,25x25,Underwater Fortress);||&amp;ref(Nation/LivingLead.jpg,nolink,25x25,Living);|8&amp;ref(Nation/Aquatic.jpg,nolink,25x25,Aquatic);|
|~|&gt;|&gt;|&gt;|&gt;|&gt;|BGCOLOR(#F5F5F5):敵を蹂躙する水棲の大海老。乗り手が落とされると味方まで潰し始める|
</v>
      </c>
    </row>
    <row r="1251" spans="1:36" x14ac:dyDescent="0.15">
      <c r="A1251" t="str">
        <f t="shared" si="40"/>
        <v>-</v>
      </c>
      <c r="B1251" t="s">
        <v>2969</v>
      </c>
      <c r="C1251" t="s">
        <v>12355</v>
      </c>
      <c r="D1251" t="s">
        <v>12225</v>
      </c>
      <c r="E1251" t="s">
        <v>12351</v>
      </c>
      <c r="F1251">
        <v>40</v>
      </c>
      <c r="G1251">
        <v>26</v>
      </c>
      <c r="H1251">
        <v>41</v>
      </c>
      <c r="I1251" t="s">
        <v>12192</v>
      </c>
      <c r="K1251" t="s">
        <v>12173</v>
      </c>
      <c r="L1251" t="s">
        <v>12204</v>
      </c>
      <c r="M1251" t="s">
        <v>12174</v>
      </c>
      <c r="N1251" t="s">
        <v>12352</v>
      </c>
      <c r="P1251" s="20">
        <v>1</v>
      </c>
      <c r="Z1251" s="34" t="s">
        <v>12206</v>
      </c>
      <c r="AD1251" s="20" t="s">
        <v>12307</v>
      </c>
      <c r="AJ1251" s="26" t="str">
        <f t="shared" si="41"/>
        <v xml:space="preserve">|BGCOLOR(#F5F5F5):Mother Guard|歩兵&amp;ref(Nation/Sacred.jpg,nolink,25x25,Sacred);|&amp;ref(Nation/C_Gold.jpg,nolink,25x25,Gold);40&amp;ref(Nation/C_Resource.jpg,nolink,25x25,Resource);26&amp;ref(Nation/C_Recruitment.jpg,nolink,25x25,Recruitment Point);41|&amp;ref(Nation/R_Capital.jpg,nolink,25x25,National Capital);|&amp;ref(Spell/P_Holy.jpg,nolink,25x25,Temple Needed);|&amp;ref(Nation/LivingLead.jpg,nolink,25x25,Living);|10&amp;ref(Nation/Amphibian.jpg,nolink,25x25,Amphibian);|
|~|&gt;|&gt;|&gt;|&gt;|&gt;|BGCOLOR(#F5F5F5):珊瑚の薙刀と盾を持つ重歩兵。護衛も得意とする|
</v>
      </c>
    </row>
    <row r="1252" spans="1:36" x14ac:dyDescent="0.15">
      <c r="A1252" t="str">
        <f t="shared" si="40"/>
        <v>MA Atlantis 兵士 E</v>
      </c>
      <c r="B1252" t="s">
        <v>2969</v>
      </c>
      <c r="C1252" t="s">
        <v>12355</v>
      </c>
      <c r="D1252" t="s">
        <v>12225</v>
      </c>
      <c r="E1252" t="s">
        <v>12353</v>
      </c>
      <c r="F1252">
        <v>10</v>
      </c>
      <c r="G1252">
        <v>6</v>
      </c>
      <c r="H1252">
        <v>9</v>
      </c>
      <c r="I1252" t="s">
        <v>12189</v>
      </c>
      <c r="L1252" t="s">
        <v>12204</v>
      </c>
      <c r="N1252" t="s">
        <v>12354</v>
      </c>
      <c r="P1252" s="20">
        <v>1</v>
      </c>
      <c r="Z1252" s="34" t="s">
        <v>12171</v>
      </c>
      <c r="AD1252" s="20" t="s">
        <v>12325</v>
      </c>
      <c r="AJ1252" s="26" t="str">
        <f t="shared" si="41"/>
        <v xml:space="preserve">|BGCOLOR(#F5F5F5):Soldier of the Deep|歩兵|&amp;ref(Nation/C_Gold.jpg,nolink,25x25,Gold);10&amp;ref(Nation/C_Resource.jpg,nolink,25x25,Resource);6&amp;ref(Nation/C_Recruitment.jpg,nolink,25x25,Recruitment Point);9|&amp;ref(Nation/R_Coast-Fort.jpg,nolink,25x25,Coastal Fortress);||&amp;ref(Nation/LivingLead.jpg,nolink,25x25,Living);|14&amp;ref(Nation/Poor-Amphibian.jpg,nolink,25x25,Poor Amphibian);|
|~|&gt;|&gt;|&gt;|&gt;|&gt;|BGCOLOR(#F5F5F5):珊瑚の槍を持つ軽歩兵。安いので数合わせには使える|
</v>
      </c>
    </row>
    <row r="1253" spans="1:36" x14ac:dyDescent="0.15">
      <c r="A1253" t="str">
        <f t="shared" si="40"/>
        <v>MA R'lyeh 指揮官 S</v>
      </c>
      <c r="B1253" t="s">
        <v>2969</v>
      </c>
      <c r="C1253" t="s">
        <v>12407</v>
      </c>
      <c r="D1253" t="s">
        <v>3135</v>
      </c>
      <c r="E1253" t="s">
        <v>9217</v>
      </c>
      <c r="F1253">
        <v>25</v>
      </c>
      <c r="G1253">
        <v>1</v>
      </c>
      <c r="H1253">
        <v>1</v>
      </c>
      <c r="I1253" t="s">
        <v>6360</v>
      </c>
      <c r="L1253" t="s">
        <v>3138</v>
      </c>
      <c r="N1253" t="s">
        <v>12303</v>
      </c>
      <c r="O1253" s="24">
        <v>0</v>
      </c>
      <c r="P1253" s="21">
        <v>0</v>
      </c>
      <c r="Q1253" s="21">
        <v>0</v>
      </c>
      <c r="R1253" s="30">
        <v>0</v>
      </c>
      <c r="Z1253" s="34">
        <v>14</v>
      </c>
      <c r="AA1253" s="21">
        <v>50</v>
      </c>
      <c r="AD1253" s="21" t="s">
        <v>7311</v>
      </c>
      <c r="AJ1253" s="26" t="str">
        <f t="shared" si="41"/>
        <v xml:space="preserve">|BGCOLOR(#F5F5F5):Scout|斥候|&amp;ref(Nation/C_Gold.jpg,nolink,25x25,Gold);25&amp;ref(Nation/C_Resource.jpg,nolink,25x25,Resource);1&amp;ref(Nation/C_Command.jpg,nolink,25x25,Commander Point);1|&amp;ref(Nation/R_UW-Fort.jpg,nolink,25x25,Underwater Fortress);|||14&amp;ref(Nation/Stealthy.jpg,nolink,25x25,Stealthy (50));&amp;ref(Nation/Amphibian.jpg,nolink,25x25,Amphibian);|
|~|&gt;|&gt;|&gt;|&gt;|&gt;|BGCOLOR(#F5F5F5):水陸両棲の斥候。海を通れる一方で森や山は苦手|
</v>
      </c>
    </row>
    <row r="1254" spans="1:36" x14ac:dyDescent="0.15">
      <c r="A1254" t="str">
        <f t="shared" si="40"/>
        <v>-</v>
      </c>
      <c r="B1254" t="s">
        <v>2969</v>
      </c>
      <c r="C1254" t="s">
        <v>12407</v>
      </c>
      <c r="D1254" t="s">
        <v>3135</v>
      </c>
      <c r="E1254" t="s">
        <v>12382</v>
      </c>
      <c r="F1254">
        <v>80</v>
      </c>
      <c r="G1254">
        <v>49</v>
      </c>
      <c r="H1254">
        <v>1</v>
      </c>
      <c r="I1254" t="s">
        <v>6360</v>
      </c>
      <c r="L1254" t="s">
        <v>3135</v>
      </c>
      <c r="N1254" t="s">
        <v>12383</v>
      </c>
      <c r="O1254" s="24">
        <v>3</v>
      </c>
      <c r="P1254" s="21">
        <v>80</v>
      </c>
      <c r="Q1254" s="21">
        <v>0</v>
      </c>
      <c r="R1254" s="30">
        <v>0</v>
      </c>
      <c r="Z1254" s="34">
        <v>10</v>
      </c>
      <c r="AD1254" s="21" t="s">
        <v>7311</v>
      </c>
      <c r="AJ1254" s="26" t="str">
        <f t="shared" si="41"/>
        <v xml:space="preserve">|BGCOLOR(#F5F5F5):Traitor Prince|指揮官|&amp;ref(Nation/C_Gold.jpg,nolink,25x25,Gold);80&amp;ref(Nation/C_Resource.jpg,nolink,25x25,Resource);49&amp;ref(Nation/C_Command.jpg,nolink,25x25,Commander Point);1|&amp;ref(Nation/R_UW-Fort.jpg,nolink,25x25,Underwater Fortress);||&amp;ref(Nation/Squad.jpg,nolink,25x25,Squad);3&amp;ref(Nation/LivingLead.jpg,nolink,25x25,Leadership);80|10&amp;ref(Nation/Amphibian.jpg,nolink,25x25,Amphibian);|
|~|&gt;|&gt;|&gt;|&gt;|&gt;|BGCOLOR(#F5F5F5):標準的な指揮官。数を率いるのが得意|
</v>
      </c>
    </row>
    <row r="1255" spans="1:36" x14ac:dyDescent="0.15">
      <c r="A1255" t="str">
        <f t="shared" si="40"/>
        <v>-</v>
      </c>
      <c r="B1255" t="s">
        <v>2969</v>
      </c>
      <c r="C1255" t="s">
        <v>12407</v>
      </c>
      <c r="D1255" t="s">
        <v>3135</v>
      </c>
      <c r="E1255" t="s">
        <v>12376</v>
      </c>
      <c r="F1255">
        <v>45</v>
      </c>
      <c r="G1255">
        <v>1</v>
      </c>
      <c r="H1255">
        <v>1</v>
      </c>
      <c r="I1255" t="s">
        <v>6360</v>
      </c>
      <c r="K1255" t="s">
        <v>9926</v>
      </c>
      <c r="L1255" t="s">
        <v>3151</v>
      </c>
      <c r="M1255" t="s">
        <v>9926</v>
      </c>
      <c r="N1255" t="s">
        <v>12384</v>
      </c>
      <c r="O1255" s="24">
        <v>1</v>
      </c>
      <c r="P1255" s="21">
        <v>10</v>
      </c>
      <c r="Q1255" s="21">
        <v>0</v>
      </c>
      <c r="R1255" s="30">
        <v>0</v>
      </c>
      <c r="Z1255" s="34">
        <v>18</v>
      </c>
      <c r="AD1255" s="21" t="s">
        <v>7311</v>
      </c>
      <c r="AJ1255" s="26" t="str">
        <f t="shared" si="41"/>
        <v xml:space="preserve">|BGCOLOR(#F5F5F5):Slave Priest|聖職者&amp;ref(Nation/Sacred.jpg,nolink,25x25,Sacred);|&amp;ref(Nation/C_Gold.jpg,nolink,25x25,Gold);45&amp;ref(Nation/C_Resource.jpg,nolink,25x25,Resource);1&amp;ref(Nation/C_Command.jpg,nolink,25x25,Commander Point);1|&amp;ref(Nation/R_UW-Fort.jpg,nolink,25x25,Underwater Fortress);|&amp;ref(Spell/P_Holy.jpg,nolink,25x25,Temple Needed);|&amp;ref(Nation/Squad.jpg,nolink,25x25,Squad);1&amp;ref(Nation/LivingLead.jpg,nolink,25x25,Leadership);10|18&amp;ref(Nation/Amphibian.jpg,nolink,25x25,Amphibian);|
|~|&gt;|&gt;|&gt;|&gt;|&gt;|BGCOLOR(#F5F5F5):レベル1の聖職者。奴隷扱いで維持費が安い|
</v>
      </c>
    </row>
    <row r="1256" spans="1:36" x14ac:dyDescent="0.15">
      <c r="A1256" t="str">
        <f t="shared" si="40"/>
        <v>-</v>
      </c>
      <c r="B1256" t="s">
        <v>2969</v>
      </c>
      <c r="C1256" t="s">
        <v>12407</v>
      </c>
      <c r="D1256" t="s">
        <v>3135</v>
      </c>
      <c r="E1256" t="s">
        <v>12377</v>
      </c>
      <c r="F1256">
        <v>175</v>
      </c>
      <c r="G1256">
        <v>1</v>
      </c>
      <c r="H1256">
        <v>2</v>
      </c>
      <c r="I1256" t="s">
        <v>6360</v>
      </c>
      <c r="J1256" t="s">
        <v>9926</v>
      </c>
      <c r="L1256" t="s">
        <v>3154</v>
      </c>
      <c r="N1256" t="s">
        <v>12387</v>
      </c>
      <c r="O1256" s="24">
        <v>1</v>
      </c>
      <c r="P1256" s="21">
        <v>10</v>
      </c>
      <c r="Q1256" s="21" t="s">
        <v>12314</v>
      </c>
      <c r="R1256" s="30">
        <v>0</v>
      </c>
      <c r="Z1256" s="34">
        <v>16</v>
      </c>
      <c r="AD1256" s="21" t="s">
        <v>7311</v>
      </c>
      <c r="AJ1256" s="26" t="str">
        <f t="shared" si="41"/>
        <v xml:space="preserve">|BGCOLOR(#F5F5F5):Slave Mage|魔術師|&amp;ref(Nation/C_Gold.jpg,nolink,25x25,Gold);175&amp;ref(Nation/C_Resource.jpg,nolink,25x25,Resource);1&amp;ref(Nation/C_Command.jpg,nolink,25x25,Commander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Leadership);25+|16&amp;ref(Nation/Amphibian.jpg,nolink,25x25,Amphibian);|
|~|&gt;|&gt;|&gt;|&gt;|&gt;|BGCOLOR(#F5F5F5):水、星などの魔法技能を持つ。やや高価だが維持費は低め|
</v>
      </c>
    </row>
    <row r="1257" spans="1:36" x14ac:dyDescent="0.15">
      <c r="A1257" t="str">
        <f t="shared" si="40"/>
        <v>-</v>
      </c>
      <c r="B1257" t="s">
        <v>2969</v>
      </c>
      <c r="C1257" t="s">
        <v>12407</v>
      </c>
      <c r="D1257" t="s">
        <v>3135</v>
      </c>
      <c r="E1257" t="s">
        <v>12385</v>
      </c>
      <c r="F1257">
        <v>80</v>
      </c>
      <c r="G1257">
        <v>51</v>
      </c>
      <c r="H1257">
        <v>1</v>
      </c>
      <c r="I1257" t="s">
        <v>6360</v>
      </c>
      <c r="L1257" t="s">
        <v>3135</v>
      </c>
      <c r="N1257" t="s">
        <v>12386</v>
      </c>
      <c r="O1257" s="24">
        <v>2</v>
      </c>
      <c r="P1257" s="21">
        <v>40</v>
      </c>
      <c r="Q1257" s="21">
        <v>40</v>
      </c>
      <c r="R1257" s="30">
        <v>0</v>
      </c>
      <c r="T1257" s="20">
        <v>2</v>
      </c>
      <c r="Z1257" s="34" t="s">
        <v>12171</v>
      </c>
      <c r="AD1257" s="21" t="s">
        <v>12307</v>
      </c>
      <c r="AJ1257" s="26" t="str">
        <f t="shared" si="41"/>
        <v xml:space="preserve">|BGCOLOR(#F5F5F5):Illithid Lord|指揮官|&amp;ref(Nation/C_Gold.jpg,nolink,25x25,Gold);80&amp;ref(Nation/C_Resource.jpg,nolink,25x25,Resource);51&amp;ref(Nation/C_Command.jpg,nolink,25x25,Commander Point);1|&amp;ref(Nation/R_UW-Fort.jpg,nolink,25x25,Underwater Fortress);||&amp;ref(Nation/Squad.jpg,nolink,25x25,Squad);2&amp;ref(Nation/LivingLead.jpg,nolink,25x25,Leadership);40&amp;ref(Nation/MagicLead.jpg,nolink,25x25,Magic Leadership);40&amp;ref(Item/Taskmaster.jpg,nolink,25x25,Taskmaster (+2));|14&amp;ref(Nation/Amphibian.jpg,nolink,25x25,Amphibian);|
|~|&gt;|&gt;|&gt;|&gt;|&gt;|BGCOLOR(#F5F5F5):魔法生物向けの指揮官。数は少ないが奴隷管理も得意|
</v>
      </c>
    </row>
    <row r="1258" spans="1:36" x14ac:dyDescent="0.15">
      <c r="A1258" t="str">
        <f t="shared" si="40"/>
        <v>-</v>
      </c>
      <c r="B1258" t="s">
        <v>2969</v>
      </c>
      <c r="C1258" t="s">
        <v>12407</v>
      </c>
      <c r="D1258" t="s">
        <v>3135</v>
      </c>
      <c r="E1258" t="s">
        <v>12388</v>
      </c>
      <c r="F1258">
        <v>85</v>
      </c>
      <c r="G1258">
        <v>1</v>
      </c>
      <c r="H1258">
        <v>2</v>
      </c>
      <c r="I1258" t="s">
        <v>8454</v>
      </c>
      <c r="J1258" t="s">
        <v>9926</v>
      </c>
      <c r="L1258" t="s">
        <v>4822</v>
      </c>
      <c r="N1258" t="s">
        <v>12389</v>
      </c>
      <c r="O1258" s="24">
        <v>1</v>
      </c>
      <c r="P1258" s="21">
        <v>0</v>
      </c>
      <c r="Q1258" s="21">
        <v>20</v>
      </c>
      <c r="R1258" s="30">
        <v>0</v>
      </c>
      <c r="Z1258" s="34" t="s">
        <v>12166</v>
      </c>
      <c r="AD1258" s="21" t="s">
        <v>12307</v>
      </c>
      <c r="AJ1258" s="26" t="str">
        <f t="shared" si="41"/>
        <v xml:space="preserve">|BGCOLOR(#F5F5F5):Star Child|暗殺者|&amp;ref(Nation/C_Gold.jpg,nolink,25x25,Gold);85&amp;ref(Nation/C_Resource.jpg,nolink,25x25,Resource);1&amp;ref(Nation/C_Command.jpg,nolink,25x25,Commander Point);2|&amp;ref(Nation/R_UW-Fort.jpg,nolink,25x25,Underwater Fortress);&amp;ref(Nation/R_Coast-Fort.jpg,nolink,25x25,Coastal Fortress);|&amp;ref(Spell/P_Research.jpg,nolink,25x25,Lab Needed);|&amp;ref(Nation/Squad.jpg,nolink,25x25,Squad);1&amp;ref(Nation/MagicLead.jpg,nolink,25x25,Magic Leadership);20|16&amp;ref(Nation/Amphibian.jpg,nolink,25x25,Amphibian);|
|~|&gt;|&gt;|&gt;|&gt;|&gt;|BGCOLOR(#F5F5F5):星の魔法技能を持つ暗殺者。研究にもお手頃|
</v>
      </c>
    </row>
    <row r="1259" spans="1:36" x14ac:dyDescent="0.15">
      <c r="A1259" t="str">
        <f t="shared" si="40"/>
        <v>-</v>
      </c>
      <c r="B1259" t="s">
        <v>2969</v>
      </c>
      <c r="C1259" t="s">
        <v>12407</v>
      </c>
      <c r="D1259" t="s">
        <v>3135</v>
      </c>
      <c r="E1259" t="s">
        <v>12390</v>
      </c>
      <c r="F1259">
        <v>200</v>
      </c>
      <c r="G1259">
        <v>1</v>
      </c>
      <c r="H1259">
        <v>2</v>
      </c>
      <c r="I1259" t="s">
        <v>6360</v>
      </c>
      <c r="J1259" t="s">
        <v>9926</v>
      </c>
      <c r="K1259" t="s">
        <v>12173</v>
      </c>
      <c r="L1259" t="s">
        <v>3151</v>
      </c>
      <c r="M1259" t="s">
        <v>9926</v>
      </c>
      <c r="N1259" t="s">
        <v>12391</v>
      </c>
      <c r="O1259" s="24">
        <v>1</v>
      </c>
      <c r="P1259" s="21">
        <v>10</v>
      </c>
      <c r="Q1259" s="21" t="s">
        <v>12392</v>
      </c>
      <c r="R1259" s="30" t="s">
        <v>12393</v>
      </c>
      <c r="Z1259" s="34">
        <v>16</v>
      </c>
      <c r="AD1259" s="21" t="s">
        <v>12307</v>
      </c>
      <c r="AJ1259" s="26" t="str">
        <f t="shared" si="41"/>
        <v xml:space="preserve">|BGCOLOR(#F5F5F5):Starspawn|聖職者&amp;ref(Nation/Sacred.jpg,nolink,25x25,Sacred);|&amp;ref(Nation/C_Gold.jpg,nolink,25x25,Gold);200&amp;ref(Nation/C_Resource.jpg,nolink,25x25,Resource);1&amp;ref(Nation/C_Command.jpg,nolink,25x25,Commander Point);2|&amp;ref(Nation/R_UW-Fort.jpg,nolink,25x25,Underwater Fortress);|&amp;ref(Spell/P_Research.jpg,nolink,25x25,Lab Needed);&amp;ref(Spell/P_Holy.jpg,nolink,25x25,Temple Needed);|&amp;ref(Nation/Squad.jpg,nolink,25x25,Squad);1&amp;ref(Nation/LivingLead.jpg,nolink,25x25,Leadership);10&amp;ref(Nation/MagicLead.jpg,nolink,25x25,Magic Leadership);50+&amp;ref(Nation/UndeadLead.jpg,nolink,25x25,Undead Leadership);0+|16&amp;ref(Nation/Amphibian.jpg,nolink,25x25,Amphibian);|
|~|&gt;|&gt;|&gt;|&gt;|&gt;|BGCOLOR(#F5F5F5):レベル2の聖職者。星などの魔法と召喚技術を備える|
</v>
      </c>
    </row>
    <row r="1260" spans="1:36" x14ac:dyDescent="0.15">
      <c r="A1260" t="str">
        <f t="shared" si="40"/>
        <v>-</v>
      </c>
      <c r="B1260" t="s">
        <v>2969</v>
      </c>
      <c r="C1260" t="s">
        <v>12407</v>
      </c>
      <c r="D1260" t="s">
        <v>3135</v>
      </c>
      <c r="E1260" t="s">
        <v>12394</v>
      </c>
      <c r="F1260">
        <v>290</v>
      </c>
      <c r="G1260">
        <v>1</v>
      </c>
      <c r="H1260">
        <v>4</v>
      </c>
      <c r="I1260" t="s">
        <v>4343</v>
      </c>
      <c r="J1260" t="s">
        <v>9926</v>
      </c>
      <c r="L1260" t="s">
        <v>3154</v>
      </c>
      <c r="N1260" t="s">
        <v>12395</v>
      </c>
      <c r="O1260" s="24">
        <v>1</v>
      </c>
      <c r="P1260" s="21">
        <v>10</v>
      </c>
      <c r="Q1260" s="21" t="s">
        <v>12396</v>
      </c>
      <c r="R1260" s="30" t="s">
        <v>12393</v>
      </c>
      <c r="Z1260" s="34" t="s">
        <v>12166</v>
      </c>
      <c r="AD1260" s="21" t="s">
        <v>12307</v>
      </c>
      <c r="AJ1260" s="26" t="str">
        <f t="shared" si="41"/>
        <v xml:space="preserve">|BGCOLOR(#F5F5F5):Starspawn|魔術師|&amp;ref(Nation/C_Gold.jpg,nolink,25x25,Gold);290&amp;ref(Nation/C_Resource.jpg,nolink,25x25,Resource);1&amp;ref(Nation/C_Command.jpg,nolink,25x25,Commander Point);4|&amp;ref(Nation/R_Capital.jpg,nolink,25x25,National Capital);|&amp;ref(Spell/P_Research.jpg,nolink,25x25,Lab Needed);|&amp;ref(Nation/Squad.jpg,nolink,25x25,Squad);1&amp;ref(Nation/LivingLead.jpg,nolink,25x25,Leadership);10&amp;ref(Nation/MagicLead.jpg,nolink,25x25,Magic Leadership);115+&amp;ref(Nation/UndeadLead.jpg,nolink,25x25,Undead Leadership);0+|16&amp;ref(Nation/Amphibian.jpg,nolink,25x25,Amphibian);|
|~|&gt;|&gt;|&gt;|&gt;|&gt;|BGCOLOR(#F5F5F5):星、水などの魔法技能を持つ。魔力特化でとくに星魔法は得意|
</v>
      </c>
    </row>
    <row r="1261" spans="1:36" x14ac:dyDescent="0.15">
      <c r="A1261" t="str">
        <f t="shared" si="40"/>
        <v>MA R'lyeh 指揮官 E</v>
      </c>
      <c r="B1261" t="s">
        <v>2969</v>
      </c>
      <c r="C1261" t="s">
        <v>12407</v>
      </c>
      <c r="D1261" t="s">
        <v>3135</v>
      </c>
      <c r="E1261" t="s">
        <v>12397</v>
      </c>
      <c r="F1261">
        <v>50</v>
      </c>
      <c r="G1261">
        <v>19</v>
      </c>
      <c r="H1261">
        <v>1</v>
      </c>
      <c r="I1261" t="s">
        <v>8004</v>
      </c>
      <c r="L1261" t="s">
        <v>3135</v>
      </c>
      <c r="N1261" t="s">
        <v>12398</v>
      </c>
      <c r="O1261" s="24">
        <v>2</v>
      </c>
      <c r="P1261" s="21">
        <v>60</v>
      </c>
      <c r="Q1261" s="21">
        <v>10</v>
      </c>
      <c r="R1261" s="30">
        <v>0</v>
      </c>
      <c r="Z1261" s="34" t="s">
        <v>12171</v>
      </c>
      <c r="AD1261" s="21" t="s">
        <v>12307</v>
      </c>
      <c r="AJ1261" s="26" t="str">
        <f t="shared" si="41"/>
        <v xml:space="preserve">|BGCOLOR(#F5F5F5):Hybrid Commander|指揮官|&amp;ref(Nation/C_Gold.jpg,nolink,25x25,Gold);50&amp;ref(Nation/C_Resource.jpg,nolink,25x25,Resource);19&amp;ref(Nation/C_Command.jpg,nolink,25x25,Commander Point);1|&amp;ref(Nation/R_Coast-Fort.jpg,nolink,25x25,Coastal Fortress);||&amp;ref(Nation/Squad.jpg,nolink,25x25,Squad);2&amp;ref(Nation/LivingLead.jpg,nolink,25x25,Leadership);60&amp;ref(Nation/MagicLead.jpg,nolink,25x25,Magic Leadership);10|14&amp;ref(Nation/Amphibian.jpg,nolink,25x25,Amphibian);|
|~|&gt;|&gt;|&gt;|&gt;|&gt;|BGCOLOR(#F5F5F5):沿岸で雇える指揮官。魔法生物も少しだけ連れられる|
</v>
      </c>
    </row>
    <row r="1262" spans="1:36" x14ac:dyDescent="0.15">
      <c r="A1262" t="str">
        <f t="shared" si="40"/>
        <v>MA R'lyeh 兵士 S</v>
      </c>
      <c r="B1262" t="s">
        <v>2969</v>
      </c>
      <c r="C1262" t="s">
        <v>12407</v>
      </c>
      <c r="D1262" t="s">
        <v>3169</v>
      </c>
      <c r="E1262" t="s">
        <v>12378</v>
      </c>
      <c r="F1262">
        <v>9</v>
      </c>
      <c r="G1262">
        <v>1</v>
      </c>
      <c r="H1262">
        <v>6</v>
      </c>
      <c r="I1262" t="s">
        <v>6360</v>
      </c>
      <c r="L1262" t="s">
        <v>3174</v>
      </c>
      <c r="N1262" t="s">
        <v>8559</v>
      </c>
      <c r="P1262" s="21">
        <v>1</v>
      </c>
      <c r="V1262">
        <v>1</v>
      </c>
      <c r="Z1262" s="34">
        <v>14</v>
      </c>
      <c r="AD1262" s="21" t="s">
        <v>11893</v>
      </c>
      <c r="AJ1262" s="26" t="str">
        <f t="shared" si="41"/>
        <v xml:space="preserve">|BGCOLOR(#F5F5F5):Slave Trooper|歩兵|&amp;ref(Nation/C_Gold.jpg,nolink,25x25,Gold);9&amp;ref(Nation/C_Resource.jpg,nolink,25x25,Resource);1&amp;ref(Nation/C_Recruitment.jpg,nolink,25x25,Recruitment Point);6|&amp;ref(Nation/R_UW-Fort.jpg,nolink,25x25,Underwater Fortress);||&amp;ref(Nation/LivingLead.jpg,nolink,25x25,Living);&amp;ref(Nation/Slave.jpg,nolink,25x25,Slave);|14&amp;ref(Nation/Aquatic.jpg,nolink,25x25,Aquatic);|
|~|&gt;|&gt;|&gt;|&gt;|&gt;|BGCOLOR(#F5F5F5):槍を持つ軽歩兵。戦闘技能は悪くないが士気は欠く|
</v>
      </c>
    </row>
    <row r="1263" spans="1:36" x14ac:dyDescent="0.15">
      <c r="A1263" t="str">
        <f t="shared" si="40"/>
        <v>-</v>
      </c>
      <c r="B1263" t="s">
        <v>2969</v>
      </c>
      <c r="C1263" t="s">
        <v>12407</v>
      </c>
      <c r="D1263" t="s">
        <v>3169</v>
      </c>
      <c r="E1263" t="s">
        <v>12379</v>
      </c>
      <c r="F1263">
        <v>9</v>
      </c>
      <c r="G1263">
        <v>11</v>
      </c>
      <c r="H1263">
        <v>6</v>
      </c>
      <c r="I1263" t="s">
        <v>6360</v>
      </c>
      <c r="L1263" t="s">
        <v>3174</v>
      </c>
      <c r="N1263" t="s">
        <v>8561</v>
      </c>
      <c r="P1263" s="21">
        <v>1</v>
      </c>
      <c r="V1263">
        <v>1</v>
      </c>
      <c r="Z1263" s="34">
        <v>12</v>
      </c>
      <c r="AD1263" s="21" t="s">
        <v>11893</v>
      </c>
      <c r="AJ1263" s="26" t="str">
        <f t="shared" si="41"/>
        <v xml:space="preserve">|BGCOLOR(#F5F5F5):Slave Guardian|歩兵|&amp;ref(Nation/C_Gold.jpg,nolink,25x25,Gold);9&amp;ref(Nation/C_Resource.jpg,nolink,25x25,Resource);11&amp;ref(Nation/C_Recruitment.jpg,nolink,25x25,Recruitment Point);6|&amp;ref(Nation/R_UW-Fort.jpg,nolink,25x25,Underwater Fortress);||&amp;ref(Nation/LivingLead.jpg,nolink,25x25,Living);&amp;ref(Nation/Slave.jpg,nolink,25x25,Slave);|12&amp;ref(Nation/Aquatic.jpg,nolink,25x25,Aquatic);|
|~|&gt;|&gt;|&gt;|&gt;|&gt;|BGCOLOR(#F5F5F5):三叉矛を持つ歩兵。Tritonは水棲だが戦闘力は高め|
</v>
      </c>
    </row>
    <row r="1264" spans="1:36" x14ac:dyDescent="0.15">
      <c r="A1264" t="str">
        <f t="shared" si="40"/>
        <v>-</v>
      </c>
      <c r="B1264" t="s">
        <v>2969</v>
      </c>
      <c r="C1264" t="s">
        <v>12407</v>
      </c>
      <c r="D1264" t="s">
        <v>3169</v>
      </c>
      <c r="E1264" t="s">
        <v>12378</v>
      </c>
      <c r="F1264">
        <v>9</v>
      </c>
      <c r="G1264">
        <v>2</v>
      </c>
      <c r="H1264">
        <v>6</v>
      </c>
      <c r="I1264" t="s">
        <v>6360</v>
      </c>
      <c r="L1264" t="s">
        <v>3174</v>
      </c>
      <c r="N1264" t="s">
        <v>8562</v>
      </c>
      <c r="P1264" s="21">
        <v>1</v>
      </c>
      <c r="V1264">
        <v>1</v>
      </c>
      <c r="Z1264" s="34">
        <v>16</v>
      </c>
      <c r="AD1264" s="21" t="s">
        <v>7311</v>
      </c>
      <c r="AJ1264" s="26" t="str">
        <f t="shared" si="41"/>
        <v xml:space="preserve">|BGCOLOR(#F5F5F5):Slave Trooper|歩兵|&amp;ref(Nation/C_Gold.jpg,nolink,25x25,Gold);9&amp;ref(Nation/C_Resource.jpg,nolink,25x25,Resource);2&amp;ref(Nation/C_Recruitment.jpg,nolink,25x25,Recruitment Point);6|&amp;ref(Nation/R_UW-Fort.jpg,nolink,25x25,Underwater Fortress);||&amp;ref(Nation/LivingLead.jpg,nolink,25x25,Living);&amp;ref(Nation/Slave.jpg,nolink,25x25,Slave);|16&amp;ref(Nation/Amphibian.jpg,nolink,25x25,Amphibian);|
|~|&gt;|&gt;|&gt;|&gt;|&gt;|BGCOLOR(#F5F5F5):網と槍を持つ軽歩兵。中型までの敵の足止めに使える|
</v>
      </c>
    </row>
    <row r="1265" spans="1:36" x14ac:dyDescent="0.15">
      <c r="A1265" t="str">
        <f t="shared" si="40"/>
        <v>-</v>
      </c>
      <c r="B1265" t="s">
        <v>2969</v>
      </c>
      <c r="C1265" t="s">
        <v>12407</v>
      </c>
      <c r="D1265" t="s">
        <v>3169</v>
      </c>
      <c r="E1265" t="s">
        <v>12379</v>
      </c>
      <c r="F1265">
        <v>9</v>
      </c>
      <c r="G1265">
        <v>10</v>
      </c>
      <c r="H1265">
        <v>6</v>
      </c>
      <c r="I1265" t="s">
        <v>6360</v>
      </c>
      <c r="L1265" t="s">
        <v>3174</v>
      </c>
      <c r="N1265" t="s">
        <v>8563</v>
      </c>
      <c r="P1265" s="21">
        <v>1</v>
      </c>
      <c r="V1265">
        <v>1</v>
      </c>
      <c r="Z1265" s="34">
        <v>14</v>
      </c>
      <c r="AD1265" s="21" t="s">
        <v>7311</v>
      </c>
      <c r="AJ1265" s="26" t="str">
        <f t="shared" si="41"/>
        <v xml:space="preserve">|BGCOLOR(#F5F5F5):Slave Guardian|歩兵|&amp;ref(Nation/C_Gold.jpg,nolink,25x25,Gold);9&amp;ref(Nation/C_Resource.jpg,nolink,25x25,Resource);10&amp;ref(Nation/C_Recruitment.jpg,nolink,25x25,Recruitment Point);6|&amp;ref(Nation/R_UW-Fort.jpg,nolink,25x25,Underwater Fortress);||&amp;ref(Nation/LivingLead.jpg,nolink,25x25,Living);&amp;ref(Nation/Slave.jpg,nolink,25x25,Slave);|14&amp;ref(Nation/Amphibian.jpg,nolink,25x25,Amphibian);|
|~|&gt;|&gt;|&gt;|&gt;|&gt;|BGCOLOR(#F5F5F5):槍を持つ歩兵。Mermanは陸でも動けるが足は遅くなる|
</v>
      </c>
    </row>
    <row r="1266" spans="1:36" x14ac:dyDescent="0.15">
      <c r="A1266" t="str">
        <f t="shared" si="40"/>
        <v>-</v>
      </c>
      <c r="B1266" t="s">
        <v>2969</v>
      </c>
      <c r="C1266" t="s">
        <v>12407</v>
      </c>
      <c r="D1266" t="s">
        <v>3169</v>
      </c>
      <c r="E1266" t="s">
        <v>12378</v>
      </c>
      <c r="F1266">
        <v>9</v>
      </c>
      <c r="G1266">
        <v>2</v>
      </c>
      <c r="H1266">
        <v>6</v>
      </c>
      <c r="I1266" t="s">
        <v>6360</v>
      </c>
      <c r="L1266" t="s">
        <v>3174</v>
      </c>
      <c r="N1266" t="s">
        <v>8564</v>
      </c>
      <c r="P1266" s="21">
        <v>1</v>
      </c>
      <c r="V1266">
        <v>1</v>
      </c>
      <c r="Z1266" s="34">
        <v>12</v>
      </c>
      <c r="AD1266" s="21" t="s">
        <v>7311</v>
      </c>
      <c r="AJ1266" s="26" t="str">
        <f t="shared" si="41"/>
        <v xml:space="preserve">|BGCOLOR(#F5F5F5):Slave Trooper|歩兵|&amp;ref(Nation/C_Gold.jpg,nolink,25x25,Gold);9&amp;ref(Nation/C_Resource.jpg,nolink,25x25,Resource);2&amp;ref(Nation/C_Recruitment.jpg,nolink,25x25,Recruitment Point);6|&amp;ref(Nation/R_UW-Fort.jpg,nolink,25x25,Underwater Fortress);||&amp;ref(Nation/LivingLead.jpg,nolink,25x25,Living);&amp;ref(Nation/Slave.jpg,nolink,25x25,Slave);|12&amp;ref(Nation/Amphibian.jpg,nolink,25x25,Amphibian);|
|~|&gt;|&gt;|&gt;|&gt;|&gt;|BGCOLOR(#F5F5F5):三叉矛を持つ軽歩兵。安物の中では最も一撃が重い|
</v>
      </c>
    </row>
    <row r="1267" spans="1:36" x14ac:dyDescent="0.15">
      <c r="A1267" t="str">
        <f t="shared" si="40"/>
        <v>-</v>
      </c>
      <c r="B1267" t="s">
        <v>2969</v>
      </c>
      <c r="C1267" t="s">
        <v>12407</v>
      </c>
      <c r="D1267" t="s">
        <v>3169</v>
      </c>
      <c r="E1267" t="s">
        <v>12379</v>
      </c>
      <c r="F1267">
        <v>9</v>
      </c>
      <c r="G1267">
        <v>10</v>
      </c>
      <c r="H1267">
        <v>6</v>
      </c>
      <c r="I1267" t="s">
        <v>6360</v>
      </c>
      <c r="L1267" t="s">
        <v>3174</v>
      </c>
      <c r="N1267" t="s">
        <v>8565</v>
      </c>
      <c r="P1267" s="21">
        <v>1</v>
      </c>
      <c r="V1267">
        <v>1</v>
      </c>
      <c r="Z1267" s="34">
        <v>10</v>
      </c>
      <c r="AD1267" s="21" t="s">
        <v>7311</v>
      </c>
      <c r="AJ1267" s="26" t="str">
        <f t="shared" si="41"/>
        <v xml:space="preserve">|BGCOLOR(#F5F5F5):Slave Guardian|歩兵|&amp;ref(Nation/C_Gold.jpg,nolink,25x25,Gold);9&amp;ref(Nation/C_Resource.jpg,nolink,25x25,Resource);10&amp;ref(Nation/C_Recruitment.jpg,nolink,25x25,Recruitment Point);6|&amp;ref(Nation/R_UW-Fort.jpg,nolink,25x25,Underwater Fortress);||&amp;ref(Nation/LivingLead.jpg,nolink,25x25,Living);&amp;ref(Nation/Slave.jpg,nolink,25x25,Slave);|10&amp;ref(Nation/Amphibian.jpg,nolink,25x25,Amphibian);|
|~|&gt;|&gt;|&gt;|&gt;|&gt;|BGCOLOR(#F5F5F5):三叉矛を持つ歩兵。Atlantianは闇に強く陸も平気|
</v>
      </c>
    </row>
    <row r="1268" spans="1:36" x14ac:dyDescent="0.15">
      <c r="A1268" t="str">
        <f t="shared" si="40"/>
        <v>-</v>
      </c>
      <c r="B1268" t="s">
        <v>2969</v>
      </c>
      <c r="C1268" t="s">
        <v>12407</v>
      </c>
      <c r="D1268" t="s">
        <v>3169</v>
      </c>
      <c r="E1268" t="s">
        <v>12379</v>
      </c>
      <c r="F1268">
        <v>9</v>
      </c>
      <c r="G1268">
        <v>11</v>
      </c>
      <c r="H1268">
        <v>6</v>
      </c>
      <c r="I1268" t="s">
        <v>6360</v>
      </c>
      <c r="L1268" t="s">
        <v>3174</v>
      </c>
      <c r="N1268" t="s">
        <v>8566</v>
      </c>
      <c r="P1268" s="21">
        <v>1</v>
      </c>
      <c r="V1268">
        <v>1</v>
      </c>
      <c r="Z1268" s="34">
        <v>10</v>
      </c>
      <c r="AD1268" s="21" t="s">
        <v>7311</v>
      </c>
      <c r="AJ1268" s="26" t="str">
        <f t="shared" si="41"/>
        <v xml:space="preserve">|BGCOLOR(#F5F5F5):Slave Guardian|歩兵|&amp;ref(Nation/C_Gold.jpg,nolink,25x25,Gold);9&amp;ref(Nation/C_Resource.jpg,nolink,25x25,Resource);11&amp;ref(Nation/C_Recruitment.jpg,nolink,25x25,Recruitment Point);6|&amp;ref(Nation/R_UW-Fort.jpg,nolink,25x25,Underwater Fortress);||&amp;ref(Nation/LivingLead.jpg,nolink,25x25,Living);&amp;ref(Nation/Slave.jpg,nolink,25x25,Slave);|10&amp;ref(Nation/Amphibian.jpg,nolink,25x25,Amphibian);|
|~|&gt;|&gt;|&gt;|&gt;|&gt;|BGCOLOR(#F5F5F5):三叉矛を持つ歩兵。兜が追加されている程度の違いしかない|
</v>
      </c>
    </row>
    <row r="1269" spans="1:36" x14ac:dyDescent="0.15">
      <c r="A1269" t="str">
        <f t="shared" si="40"/>
        <v>-</v>
      </c>
      <c r="B1269" t="s">
        <v>2969</v>
      </c>
      <c r="C1269" t="s">
        <v>12407</v>
      </c>
      <c r="D1269" t="s">
        <v>3169</v>
      </c>
      <c r="E1269" t="s">
        <v>12380</v>
      </c>
      <c r="F1269">
        <v>5</v>
      </c>
      <c r="G1269">
        <v>1</v>
      </c>
      <c r="H1269">
        <v>2</v>
      </c>
      <c r="I1269" t="s">
        <v>6360</v>
      </c>
      <c r="L1269" t="s">
        <v>3174</v>
      </c>
      <c r="N1269" t="s">
        <v>8568</v>
      </c>
      <c r="Q1269" s="21">
        <v>1</v>
      </c>
      <c r="V1269">
        <v>1</v>
      </c>
      <c r="Z1269" s="34">
        <v>12</v>
      </c>
      <c r="AD1269" s="21" t="s">
        <v>7311</v>
      </c>
      <c r="AJ1269" s="26" t="str">
        <f t="shared" si="41"/>
        <v xml:space="preserve">|BGCOLOR(#F5F5F5):Lobo Guard|歩兵|&amp;ref(Nation/C_Gold.jpg,nolink,25x25,Gold);5&amp;ref(Nation/C_Resource.jpg,nolink,25x25,Resource);1&amp;ref(Nation/C_Recruitment.jpg,nolink,25x25,Recruitment Point);2|&amp;ref(Nation/R_UW-Fort.jpg,nolink,25x25,Underwater Fortress);||&amp;ref(Nation/MagicLead.jpg,nolink,25x25,Magic Being);&amp;ref(Nation/Slave.jpg,nolink,25x25,Slave);|12&amp;ref(Nation/Amphibian.jpg,nolink,25x25,Amphibian);|
|~|&gt;|&gt;|&gt;|&gt;|&gt;|BGCOLOR(#F5F5F5):意思無き肉壁。勝手に逃げないため信頼性は高い|
</v>
      </c>
    </row>
    <row r="1270" spans="1:36" x14ac:dyDescent="0.15">
      <c r="A1270" t="str">
        <f t="shared" si="40"/>
        <v>-</v>
      </c>
      <c r="B1270" t="s">
        <v>2969</v>
      </c>
      <c r="C1270" t="s">
        <v>12407</v>
      </c>
      <c r="D1270" t="s">
        <v>3169</v>
      </c>
      <c r="E1270" t="s">
        <v>12399</v>
      </c>
      <c r="F1270">
        <v>13</v>
      </c>
      <c r="G1270">
        <v>33</v>
      </c>
      <c r="H1270">
        <v>16</v>
      </c>
      <c r="I1270" t="s">
        <v>12305</v>
      </c>
      <c r="L1270" t="s">
        <v>12204</v>
      </c>
      <c r="N1270" t="s">
        <v>12400</v>
      </c>
      <c r="P1270" s="20">
        <v>1</v>
      </c>
      <c r="V1270">
        <v>1</v>
      </c>
      <c r="Z1270" s="34" t="s">
        <v>12321</v>
      </c>
      <c r="AD1270" s="20" t="s">
        <v>12307</v>
      </c>
      <c r="AJ1270" s="26" t="str">
        <f t="shared" si="41"/>
        <v xml:space="preserve">|BGCOLOR(#F5F5F5):Meteorite Guard|歩兵|&amp;ref(Nation/C_Gold.jpg,nolink,25x25,Gold);13&amp;ref(Nation/C_Resource.jpg,nolink,25x25,Resource);33&amp;ref(Nation/C_Recruitment.jpg,nolink,25x25,Recruitment Point);16|&amp;ref(Nation/R_UW-Fort.jpg,nolink,25x25,Underwater Fortress);||&amp;ref(Nation/LivingLead.jpg,nolink,25x25,Living);&amp;ref(Nation/Slave.jpg,nolink,25x25,Slave);|6&amp;ref(Nation/Amphibian.jpg,nolink,25x25,Amphibian);|
|~|&gt;|&gt;|&gt;|&gt;|&gt;|BGCOLOR(#F5F5F5):魔法の三叉矛を持つ重歩兵。奴隷にあるまじき士気を持つ|
</v>
      </c>
    </row>
    <row r="1271" spans="1:36" x14ac:dyDescent="0.15">
      <c r="A1271" t="str">
        <f t="shared" si="40"/>
        <v>-</v>
      </c>
      <c r="B1271" t="s">
        <v>2969</v>
      </c>
      <c r="C1271" t="s">
        <v>12407</v>
      </c>
      <c r="D1271" t="s">
        <v>3169</v>
      </c>
      <c r="E1271" t="s">
        <v>12381</v>
      </c>
      <c r="F1271">
        <v>20</v>
      </c>
      <c r="G1271">
        <v>1</v>
      </c>
      <c r="H1271">
        <v>22</v>
      </c>
      <c r="I1271" t="s">
        <v>6360</v>
      </c>
      <c r="L1271" t="s">
        <v>3174</v>
      </c>
      <c r="N1271" t="s">
        <v>8570</v>
      </c>
      <c r="Q1271" s="21">
        <v>1</v>
      </c>
      <c r="V1271">
        <v>1</v>
      </c>
      <c r="Z1271" s="34">
        <v>14</v>
      </c>
      <c r="AD1271" s="21" t="s">
        <v>7311</v>
      </c>
      <c r="AJ1271" s="26" t="str">
        <f t="shared" si="41"/>
        <v xml:space="preserve">|BGCOLOR(#F5F5F5):Shambler Thrall|歩兵|&amp;ref(Nation/C_Gold.jpg,nolink,25x25,Gold);20&amp;ref(Nation/C_Resource.jpg,nolink,25x25,Resource);1&amp;ref(Nation/C_Recruitment.jpg,nolink,25x25,Recruitment Point);22|&amp;ref(Nation/R_UW-Fort.jpg,nolink,25x25,Underwater Fortress);||&amp;ref(Nation/MagicLead.jpg,nolink,25x25,Magic Being);&amp;ref(Nation/Slave.jpg,nolink,25x25,Slave);|14&amp;ref(Nation/Amphibian.jpg,nolink,25x25,Amphibian);|
|~|&gt;|&gt;|&gt;|&gt;|&gt;|BGCOLOR(#F5F5F5):意思無き小型生体戦車。人間大以下の敵なら蹂躙する|
</v>
      </c>
    </row>
    <row r="1272" spans="1:36" x14ac:dyDescent="0.15">
      <c r="A1272" t="str">
        <f t="shared" si="40"/>
        <v>-</v>
      </c>
      <c r="B1272" t="s">
        <v>2969</v>
      </c>
      <c r="C1272" t="s">
        <v>12407</v>
      </c>
      <c r="D1272" t="s">
        <v>3169</v>
      </c>
      <c r="E1272" t="s">
        <v>12401</v>
      </c>
      <c r="F1272">
        <v>35</v>
      </c>
      <c r="G1272">
        <v>1</v>
      </c>
      <c r="H1272">
        <v>33</v>
      </c>
      <c r="I1272" t="s">
        <v>12305</v>
      </c>
      <c r="L1272" t="s">
        <v>12204</v>
      </c>
      <c r="N1272" t="s">
        <v>12402</v>
      </c>
      <c r="P1272" s="20">
        <v>1</v>
      </c>
      <c r="Z1272" s="34" t="s">
        <v>12171</v>
      </c>
      <c r="AD1272" s="20" t="s">
        <v>12349</v>
      </c>
      <c r="AJ1272" s="26" t="str">
        <f t="shared" si="41"/>
        <v xml:space="preserve">|BGCOLOR(#F5F5F5):Crab Hybrid|歩兵|&amp;ref(Nation/C_Gold.jpg,nolink,25x25,Gold);35&amp;ref(Nation/C_Resource.jpg,nolink,25x25,Resource);1&amp;ref(Nation/C_Recruitment.jpg,nolink,25x25,Recruitment Point);33|&amp;ref(Nation/R_UW-Fort.jpg,nolink,25x25,Underwater Fortress);||&amp;ref(Nation/LivingLead.jpg,nolink,25x25,Living);|14&amp;ref(Nation/Aquatic.jpg,nolink,25x25,Aquatic);|
|~|&gt;|&gt;|&gt;|&gt;|&gt;|BGCOLOR(#F5F5F5):二つの鋏で戦う歩兵。水棲だが戦闘力はなかなかのもの|
</v>
      </c>
    </row>
    <row r="1273" spans="1:36" x14ac:dyDescent="0.15">
      <c r="A1273" t="str">
        <f t="shared" si="40"/>
        <v>-</v>
      </c>
      <c r="B1273" t="s">
        <v>2969</v>
      </c>
      <c r="C1273" t="s">
        <v>12407</v>
      </c>
      <c r="D1273" t="s">
        <v>3169</v>
      </c>
      <c r="E1273" t="s">
        <v>12403</v>
      </c>
      <c r="F1273">
        <v>50</v>
      </c>
      <c r="G1273">
        <v>1</v>
      </c>
      <c r="H1273">
        <v>37</v>
      </c>
      <c r="I1273" t="s">
        <v>12305</v>
      </c>
      <c r="L1273" t="s">
        <v>12208</v>
      </c>
      <c r="N1273" t="s">
        <v>12404</v>
      </c>
      <c r="Q1273" s="21">
        <v>1</v>
      </c>
      <c r="Z1273" s="34" t="s">
        <v>12171</v>
      </c>
      <c r="AD1273" s="20" t="s">
        <v>12307</v>
      </c>
      <c r="AJ1273" s="26" t="str">
        <f t="shared" si="41"/>
        <v xml:space="preserve">|BGCOLOR(#F5F5F5):Illithid|射手|&amp;ref(Nation/C_Gold.jpg,nolink,25x25,Gold);50&amp;ref(Nation/C_Resource.jpg,nolink,25x25,Resource);1&amp;ref(Nation/C_Recruitment.jpg,nolink,25x25,Recruitment Point);37|&amp;ref(Nation/R_UW-Fort.jpg,nolink,25x25,Underwater Fortress);||&amp;ref(Nation/MagicLead.jpg,nolink,25x25,Magic Being);|14&amp;ref(Nation/Amphibian.jpg,nolink,25x25,Amphibian);|
|~|&gt;|&gt;|&gt;|&gt;|&gt;|BGCOLOR(#F5F5F5):思念により敵を麻痺させる。前衛の支援として効果的|
</v>
      </c>
    </row>
    <row r="1274" spans="1:36" x14ac:dyDescent="0.15">
      <c r="A1274" t="str">
        <f t="shared" si="40"/>
        <v>MA R'lyeh 兵士 E</v>
      </c>
      <c r="B1274" t="s">
        <v>2969</v>
      </c>
      <c r="C1274" t="s">
        <v>12407</v>
      </c>
      <c r="D1274" t="s">
        <v>3169</v>
      </c>
      <c r="E1274" t="s">
        <v>12405</v>
      </c>
      <c r="F1274">
        <v>50</v>
      </c>
      <c r="G1274">
        <v>51</v>
      </c>
      <c r="H1274">
        <v>37</v>
      </c>
      <c r="I1274" t="s">
        <v>12305</v>
      </c>
      <c r="L1274" t="s">
        <v>12204</v>
      </c>
      <c r="N1274" t="s">
        <v>12406</v>
      </c>
      <c r="Q1274" s="20">
        <v>1</v>
      </c>
      <c r="Z1274" s="34" t="s">
        <v>12214</v>
      </c>
      <c r="AD1274" s="20" t="s">
        <v>12307</v>
      </c>
      <c r="AJ1274" s="26" t="str">
        <f t="shared" si="41"/>
        <v xml:space="preserve">|BGCOLOR(#F5F5F5):Illithid Soldier|歩兵|&amp;ref(Nation/C_Gold.jpg,nolink,25x25,Gold);50&amp;ref(Nation/C_Resource.jpg,nolink,25x25,Resource);51&amp;ref(Nation/C_Recruitment.jpg,nolink,25x25,Recruitment Point);37|&amp;ref(Nation/R_UW-Fort.jpg,nolink,25x25,Underwater Fortress);||&amp;ref(Nation/MagicLead.jpg,nolink,25x25,Magic Being);|12&amp;ref(Nation/Amphibian.jpg,nolink,25x25,Amphibian);|
|~|&gt;|&gt;|&gt;|&gt;|&gt;|BGCOLOR(#F5F5F5):魔法の三叉矛を持つ重歩兵。装備は良いが白兵戦には半端な大柄さが痛い|
</v>
      </c>
    </row>
    <row r="1275" spans="1:36" x14ac:dyDescent="0.15">
      <c r="A1275" t="str">
        <f t="shared" si="40"/>
        <v>MA Pelagia 指揮官 S</v>
      </c>
      <c r="B1275" t="s">
        <v>2969</v>
      </c>
      <c r="C1275" t="s">
        <v>12498</v>
      </c>
      <c r="D1275" t="s">
        <v>3135</v>
      </c>
      <c r="E1275" t="s">
        <v>12430</v>
      </c>
      <c r="F1275">
        <v>25</v>
      </c>
      <c r="G1275">
        <v>4</v>
      </c>
      <c r="H1275">
        <v>1</v>
      </c>
      <c r="I1275" t="s">
        <v>6360</v>
      </c>
      <c r="L1275" t="s">
        <v>3138</v>
      </c>
      <c r="N1275" t="s">
        <v>8636</v>
      </c>
      <c r="O1275" s="24">
        <v>0</v>
      </c>
      <c r="P1275" s="21">
        <v>0</v>
      </c>
      <c r="Q1275" s="21">
        <v>0</v>
      </c>
      <c r="R1275" s="30">
        <v>0</v>
      </c>
      <c r="Z1275" s="34" t="s">
        <v>9236</v>
      </c>
      <c r="AD1275" s="21" t="s">
        <v>7311</v>
      </c>
      <c r="AJ1275" s="26" t="str">
        <f t="shared" si="41"/>
        <v xml:space="preserve">|BGCOLOR(#F5F5F5):Merman Scout|斥候|&amp;ref(Nation/C_Gold.jpg,nolink,25x25,Gold);25&amp;ref(Nation/C_Resource.jpg,nolink,25x25,Resource);4&amp;ref(Nation/C_Command.jpg,nolink,25x25,Commander Point);1|&amp;ref(Nation/R_UW-Fort.jpg,nolink,25x25,Underwater Fortress);|||18&amp;ref(Nation/Amphibian.jpg,nolink,25x25,Amphibian);|
|~|&gt;|&gt;|&gt;|&gt;|&gt;|BGCOLOR(#F5F5F5):水陸両棲の斥候。海を通れるが森や山は苦手で陸では少し遅い|
</v>
      </c>
    </row>
    <row r="1276" spans="1:36" x14ac:dyDescent="0.15">
      <c r="A1276" t="str">
        <f t="shared" si="40"/>
        <v>-</v>
      </c>
      <c r="B1276" t="s">
        <v>2969</v>
      </c>
      <c r="C1276" t="s">
        <v>12498</v>
      </c>
      <c r="D1276" t="s">
        <v>3135</v>
      </c>
      <c r="E1276" t="s">
        <v>12441</v>
      </c>
      <c r="F1276">
        <v>40</v>
      </c>
      <c r="G1276">
        <v>21</v>
      </c>
      <c r="H1276">
        <v>1</v>
      </c>
      <c r="I1276" t="s">
        <v>6360</v>
      </c>
      <c r="L1276" t="s">
        <v>3135</v>
      </c>
      <c r="N1276" t="s">
        <v>8639</v>
      </c>
      <c r="O1276" s="24">
        <v>2</v>
      </c>
      <c r="P1276" s="21">
        <v>60</v>
      </c>
      <c r="Q1276" s="21">
        <v>0</v>
      </c>
      <c r="R1276" s="30">
        <v>0</v>
      </c>
      <c r="Z1276" s="34" t="s">
        <v>9223</v>
      </c>
      <c r="AD1276" s="21" t="s">
        <v>7311</v>
      </c>
      <c r="AJ1276" s="26" t="str">
        <f t="shared" si="41"/>
        <v xml:space="preserve">|BGCOLOR(#F5F5F5):Wave Lord|指揮官|&amp;ref(Nation/C_Gold.jpg,nolink,25x25,Gold);40&amp;ref(Nation/C_Resource.jpg,nolink,25x25,Resource);21&amp;ref(Nation/C_Command.jpg,nolink,25x25,Commander Point);1|&amp;ref(Nation/R_UW-Fort.jpg,nolink,25x25,Underwater Fortress);||&amp;ref(Nation/Squad.jpg,nolink,25x25,Squad);2&amp;ref(Nation/LivingLead.jpg,nolink,25x25,Leadership);60|16&amp;ref(Nation/Amphibian.jpg,nolink,25x25,Amphibian);|
|~|&gt;|&gt;|&gt;|&gt;|&gt;|BGCOLOR(#F5F5F5):水陸両棲の指揮官。魔法に頼らず陸に出られる|
</v>
      </c>
    </row>
    <row r="1277" spans="1:36" x14ac:dyDescent="0.15">
      <c r="A1277" t="str">
        <f t="shared" si="40"/>
        <v>-</v>
      </c>
      <c r="B1277" t="s">
        <v>2969</v>
      </c>
      <c r="C1277" t="s">
        <v>12498</v>
      </c>
      <c r="D1277" t="s">
        <v>3135</v>
      </c>
      <c r="E1277" t="s">
        <v>12431</v>
      </c>
      <c r="F1277">
        <v>40</v>
      </c>
      <c r="G1277">
        <v>26</v>
      </c>
      <c r="H1277">
        <v>1</v>
      </c>
      <c r="I1277" t="s">
        <v>6360</v>
      </c>
      <c r="L1277" t="s">
        <v>3135</v>
      </c>
      <c r="N1277" t="s">
        <v>12442</v>
      </c>
      <c r="O1277" s="24">
        <v>2</v>
      </c>
      <c r="P1277" s="21">
        <v>60</v>
      </c>
      <c r="Q1277" s="21">
        <v>0</v>
      </c>
      <c r="R1277" s="30">
        <v>0</v>
      </c>
      <c r="Z1277" s="34">
        <v>14</v>
      </c>
      <c r="AD1277" s="21" t="s">
        <v>11893</v>
      </c>
      <c r="AJ1277" s="26" t="str">
        <f t="shared" si="41"/>
        <v xml:space="preserve">|BGCOLOR(#F5F5F5):Pelagian Captain|指揮官|&amp;ref(Nation/C_Gold.jpg,nolink,25x25,Gold);40&amp;ref(Nation/C_Resource.jpg,nolink,25x25,Resource);26&amp;ref(Nation/C_Command.jpg,nolink,25x25,Commander Point);1|&amp;ref(Nation/R_UW-Fort.jpg,nolink,25x25,Underwater Fortress);||&amp;ref(Nation/Squad.jpg,nolink,25x25,Squad);2&amp;ref(Nation/LivingLead.jpg,nolink,25x25,Leadership);60|14&amp;ref(Nation/Aquatic.jpg,nolink,25x25,Aquatic);|
|~|&gt;|&gt;|&gt;|&gt;|&gt;|BGCOLOR(#F5F5F5):水棲の指揮官。自力では海を離れられない|
</v>
      </c>
    </row>
    <row r="1278" spans="1:36" x14ac:dyDescent="0.15">
      <c r="A1278" t="str">
        <f t="shared" si="40"/>
        <v>-</v>
      </c>
      <c r="B1278" t="s">
        <v>2969</v>
      </c>
      <c r="C1278" t="s">
        <v>12498</v>
      </c>
      <c r="D1278" t="s">
        <v>12443</v>
      </c>
      <c r="E1278" t="s">
        <v>12444</v>
      </c>
      <c r="F1278">
        <v>80</v>
      </c>
      <c r="G1278">
        <v>36</v>
      </c>
      <c r="H1278">
        <v>1</v>
      </c>
      <c r="I1278" t="s">
        <v>12445</v>
      </c>
      <c r="L1278" t="s">
        <v>12443</v>
      </c>
      <c r="N1278" t="s">
        <v>12446</v>
      </c>
      <c r="O1278" s="24">
        <v>3</v>
      </c>
      <c r="P1278" s="20">
        <v>80</v>
      </c>
      <c r="Q1278" s="20">
        <v>0</v>
      </c>
      <c r="R1278" s="30">
        <v>0</v>
      </c>
      <c r="Z1278" s="34" t="s">
        <v>12447</v>
      </c>
      <c r="AD1278" s="20" t="s">
        <v>12448</v>
      </c>
      <c r="AJ1278" s="26" t="str">
        <f t="shared" si="41"/>
        <v xml:space="preserve">|BGCOLOR(#F5F5F5):Amber Clan Noble|指揮官|&amp;ref(Nation/C_Gold.jpg,nolink,25x25,Gold);80&amp;ref(Nation/C_Resource.jpg,nolink,25x25,Resource);36&amp;ref(Nation/C_Command.jpg,nolink,25x25,Commander Point);1|&amp;ref(Nation/R_UW-Fort.jpg,nolink,25x25,Underwater Fortress);||&amp;ref(Nation/Squad.jpg,nolink,25x25,Squad);3&amp;ref(Nation/LivingLead.jpg,nolink,25x25,Leadership);80|14&amp;ref(Nation/Aquatic.jpg,nolink,25x25,Aquatic);|
|~|&gt;|&gt;|&gt;|&gt;|&gt;|BGCOLOR(#F5F5F5):水棲の上位指揮官。ほぼ海戦用だが指揮能力は高め|
</v>
      </c>
    </row>
    <row r="1279" spans="1:36" x14ac:dyDescent="0.15">
      <c r="A1279" t="str">
        <f t="shared" si="40"/>
        <v>-</v>
      </c>
      <c r="B1279" t="s">
        <v>2969</v>
      </c>
      <c r="C1279" t="s">
        <v>12498</v>
      </c>
      <c r="D1279" t="s">
        <v>3135</v>
      </c>
      <c r="E1279" t="s">
        <v>12432</v>
      </c>
      <c r="F1279">
        <v>45</v>
      </c>
      <c r="G1279">
        <v>1</v>
      </c>
      <c r="H1279">
        <v>1</v>
      </c>
      <c r="I1279" t="s">
        <v>8454</v>
      </c>
      <c r="K1279" t="s">
        <v>9926</v>
      </c>
      <c r="L1279" t="s">
        <v>3151</v>
      </c>
      <c r="M1279" t="s">
        <v>9926</v>
      </c>
      <c r="N1279" t="s">
        <v>8643</v>
      </c>
      <c r="O1279" s="24">
        <v>1</v>
      </c>
      <c r="P1279" s="21">
        <v>10</v>
      </c>
      <c r="Q1279" s="21">
        <v>0</v>
      </c>
      <c r="R1279" s="30">
        <v>0</v>
      </c>
      <c r="Z1279" s="34" t="s">
        <v>9236</v>
      </c>
      <c r="AD1279" s="21" t="s">
        <v>7311</v>
      </c>
      <c r="AJ1279" s="26" t="str">
        <f t="shared" si="41"/>
        <v xml:space="preserve">|BGCOLOR(#F5F5F5):Merman Priest|聖職者&amp;ref(Nation/Sacred.jpg,nolink,25x25,Sacred);|&amp;ref(Nation/C_Gold.jpg,nolink,25x25,Gold);45&amp;ref(Nation/C_Resource.jpg,nolink,25x25,Resource);1&amp;ref(Nation/C_Command.jpg,nolink,25x25,Commander Point);1|&amp;ref(Nation/R_UW-Fort.jpg,nolink,25x25,Underwater Fortress);&amp;ref(Nation/R_Coast-Fort.jpg,nolink,25x25,Coastal Fortress);|&amp;ref(Spell/P_Holy.jpg,nolink,25x25,Temple Needed);|&amp;ref(Nation/Squad.jpg,nolink,25x25,Squad);1&amp;ref(Nation/LivingLead.jpg,nolink,25x25,Leadership);10|18&amp;ref(Nation/Amphibian.jpg,nolink,25x25,Amphibian);|
|~|&gt;|&gt;|&gt;|&gt;|&gt;|BGCOLOR(#F5F5F5):レベル1の聖職者。陸での任務も無理なくこなす|
</v>
      </c>
    </row>
    <row r="1280" spans="1:36" x14ac:dyDescent="0.15">
      <c r="A1280" t="str">
        <f t="shared" si="40"/>
        <v>-</v>
      </c>
      <c r="B1280" t="s">
        <v>2969</v>
      </c>
      <c r="C1280" t="s">
        <v>12498</v>
      </c>
      <c r="D1280" t="s">
        <v>3135</v>
      </c>
      <c r="E1280" t="s">
        <v>12433</v>
      </c>
      <c r="F1280">
        <v>95</v>
      </c>
      <c r="G1280">
        <v>1</v>
      </c>
      <c r="H1280">
        <v>2</v>
      </c>
      <c r="I1280" t="s">
        <v>6360</v>
      </c>
      <c r="J1280" t="s">
        <v>9926</v>
      </c>
      <c r="L1280" t="s">
        <v>3154</v>
      </c>
      <c r="N1280" t="s">
        <v>8645</v>
      </c>
      <c r="O1280" s="24">
        <v>1</v>
      </c>
      <c r="P1280" s="21">
        <v>10</v>
      </c>
      <c r="Q1280" s="21">
        <v>10</v>
      </c>
      <c r="R1280" s="30">
        <v>0</v>
      </c>
      <c r="Z1280" s="34" t="s">
        <v>12434</v>
      </c>
      <c r="AD1280" s="21" t="s">
        <v>7311</v>
      </c>
      <c r="AJ1280" s="26" t="str">
        <f t="shared" si="41"/>
        <v xml:space="preserve">|BGCOLOR(#F5F5F5):Pelagian Mermage|魔術師|&amp;ref(Nation/C_Gold.jpg,nolink,25x25,Gold);95&amp;ref(Nation/C_Resource.jpg,nolink,25x25,Resource);1&amp;ref(Nation/C_Command.jpg,nolink,25x25,Commander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Leadership);10|10&amp;ref(Nation/Amphibian.jpg,nolink,25x25,Amphibian);|
|~|&gt;|&gt;|&gt;|&gt;|&gt;|BGCOLOR(#F5F5F5):水などの魔法技能を持つ。自力で海を離れられる|
</v>
      </c>
    </row>
    <row r="1281" spans="1:36" x14ac:dyDescent="0.15">
      <c r="A1281" t="str">
        <f t="shared" si="40"/>
        <v>-</v>
      </c>
      <c r="B1281" t="s">
        <v>2969</v>
      </c>
      <c r="C1281" t="s">
        <v>12498</v>
      </c>
      <c r="D1281" t="s">
        <v>3135</v>
      </c>
      <c r="E1281" t="s">
        <v>12449</v>
      </c>
      <c r="F1281">
        <v>130</v>
      </c>
      <c r="G1281">
        <v>3</v>
      </c>
      <c r="H1281">
        <v>4</v>
      </c>
      <c r="I1281" t="s">
        <v>12445</v>
      </c>
      <c r="J1281" t="s">
        <v>12450</v>
      </c>
      <c r="L1281" t="s">
        <v>12451</v>
      </c>
      <c r="N1281" t="s">
        <v>12452</v>
      </c>
      <c r="O1281" s="24">
        <v>1</v>
      </c>
      <c r="P1281" s="20">
        <v>10</v>
      </c>
      <c r="Q1281" s="21" t="s">
        <v>12453</v>
      </c>
      <c r="R1281" s="30">
        <v>0</v>
      </c>
      <c r="Z1281" s="34" t="s">
        <v>12454</v>
      </c>
      <c r="AD1281" s="20" t="s">
        <v>12455</v>
      </c>
      <c r="AJ1281" s="26" t="str">
        <f t="shared" si="41"/>
        <v xml:space="preserve">|BGCOLOR(#F5F5F5):Pelagian Mystic|魔術師|&amp;ref(Nation/C_Gold.jpg,nolink,25x25,Gold);130&amp;ref(Nation/C_Resource.jpg,nolink,25x25,Resource);3&amp;ref(Nation/C_Command.jpg,nolink,25x25,Commander Point);4|&amp;ref(Nation/R_UW-Fort.jpg,nolink,25x25,Underwater Fortress);|&amp;ref(Spell/P_Research.jpg,nolink,25x25,Lab Needed);|&amp;ref(Nation/Squad.jpg,nolink,25x25,Squad);1&amp;ref(Nation/LivingLead.jpg,nolink,25x25,Leadership);10&amp;ref(Nation/MagicLead.jpg,nolink,25x25,Magic Leadership);20+|16&amp;ref(Nation/Amphibian.jpg,nolink,25x25,Amphibian);|
|~|&gt;|&gt;|&gt;|&gt;|&gt;|BGCOLOR(#F5F5F5):風水地などの魔法技能を持つ。研究が得意|
</v>
      </c>
    </row>
    <row r="1282" spans="1:36" x14ac:dyDescent="0.15">
      <c r="A1282" t="str">
        <f t="shared" si="40"/>
        <v>-</v>
      </c>
      <c r="B1282" t="s">
        <v>2969</v>
      </c>
      <c r="C1282" t="s">
        <v>12498</v>
      </c>
      <c r="D1282" t="s">
        <v>3135</v>
      </c>
      <c r="E1282" t="s">
        <v>12456</v>
      </c>
      <c r="F1282">
        <v>65</v>
      </c>
      <c r="G1282">
        <v>2</v>
      </c>
      <c r="H1282">
        <v>1</v>
      </c>
      <c r="I1282" t="s">
        <v>12445</v>
      </c>
      <c r="K1282" t="s">
        <v>12450</v>
      </c>
      <c r="L1282" t="s">
        <v>12457</v>
      </c>
      <c r="M1282" t="s">
        <v>12458</v>
      </c>
      <c r="N1282" t="s">
        <v>12459</v>
      </c>
      <c r="O1282" s="24">
        <v>2</v>
      </c>
      <c r="P1282" s="20">
        <v>40</v>
      </c>
      <c r="Q1282" s="20">
        <v>0</v>
      </c>
      <c r="R1282" s="30">
        <v>0</v>
      </c>
      <c r="Z1282" s="34" t="s">
        <v>12460</v>
      </c>
      <c r="AD1282" s="20" t="s">
        <v>12448</v>
      </c>
      <c r="AJ1282" s="26" t="str">
        <f t="shared" si="41"/>
        <v xml:space="preserve">|BGCOLOR(#F5F5F5):Amber Clan Priest|聖職者&amp;ref(Nation/Sacred.jpg,nolink,25x25,Sacred);|&amp;ref(Nation/C_Gold.jpg,nolink,25x25,Gold);65&amp;ref(Nation/C_Resource.jpg,nolink,25x25,Resource);2&amp;ref(Nation/C_Command.jpg,nolink,25x25,Commander Point);1|&amp;ref(Nation/R_UW-Fort.jpg,nolink,25x25,Underwater Fortress);|&amp;ref(Spell/P_Holy.jpg,nolink,25x25,Temple Needed);|&amp;ref(Nation/Squad.jpg,nolink,25x25,Squad);2&amp;ref(Nation/LivingLead.jpg,nolink,25x25,Leadership);40|18&amp;ref(Nation/Aquatic.jpg,nolink,25x25,Aquatic);|
|~|&gt;|&gt;|&gt;|&gt;|&gt;|BGCOLOR(#F5F5F5):レベル1の聖職者。指揮もできるが海からは出られない|
</v>
      </c>
    </row>
    <row r="1283" spans="1:36" x14ac:dyDescent="0.15">
      <c r="A1283" t="str">
        <f t="shared" si="40"/>
        <v>-</v>
      </c>
      <c r="B1283" t="s">
        <v>2969</v>
      </c>
      <c r="C1283" t="s">
        <v>12498</v>
      </c>
      <c r="D1283" t="s">
        <v>3135</v>
      </c>
      <c r="E1283" t="s">
        <v>12461</v>
      </c>
      <c r="F1283">
        <v>185</v>
      </c>
      <c r="G1283">
        <v>1</v>
      </c>
      <c r="H1283">
        <v>2</v>
      </c>
      <c r="I1283" t="s">
        <v>12445</v>
      </c>
      <c r="J1283" t="s">
        <v>12450</v>
      </c>
      <c r="L1283" t="s">
        <v>12451</v>
      </c>
      <c r="N1283" t="s">
        <v>12462</v>
      </c>
      <c r="O1283" s="24">
        <v>2</v>
      </c>
      <c r="P1283" s="20">
        <v>45</v>
      </c>
      <c r="Q1283" s="20">
        <v>20</v>
      </c>
      <c r="R1283" s="30">
        <v>0</v>
      </c>
      <c r="Z1283" s="34" t="s">
        <v>12454</v>
      </c>
      <c r="AD1283" s="20" t="s">
        <v>12448</v>
      </c>
      <c r="AJ1283" s="26" t="str">
        <f t="shared" si="41"/>
        <v xml:space="preserve">|BGCOLOR(#F5F5F5):Amber Clan Mage|魔術師|&amp;ref(Nation/C_Gold.jpg,nolink,25x25,Gold);185&amp;ref(Nation/C_Resource.jpg,nolink,25x25,Resource);1&amp;ref(Nation/C_Command.jpg,nolink,25x25,Commander Point);2|&amp;ref(Nation/R_UW-Fort.jpg,nolink,25x25,Underwater Fortress);|&amp;ref(Spell/P_Research.jpg,nolink,25x25,Lab Needed);|&amp;ref(Nation/Squad.jpg,nolink,25x25,Squad);2&amp;ref(Nation/LivingLead.jpg,nolink,25x25,Leadership);45&amp;ref(Nation/MagicLead.jpg,nolink,25x25,Magic Leadership);20|16&amp;ref(Nation/Aquatic.jpg,nolink,25x25,Aquatic);|
|~|&gt;|&gt;|&gt;|&gt;|&gt;|BGCOLOR(#F5F5F5):水、火などの魔法技能を持つ。こちらも水棲|
</v>
      </c>
    </row>
    <row r="1284" spans="1:36" x14ac:dyDescent="0.15">
      <c r="A1284" t="str">
        <f t="shared" si="40"/>
        <v>-</v>
      </c>
      <c r="B1284" t="s">
        <v>2969</v>
      </c>
      <c r="C1284" t="s">
        <v>12498</v>
      </c>
      <c r="D1284" t="s">
        <v>3135</v>
      </c>
      <c r="E1284" t="s">
        <v>12435</v>
      </c>
      <c r="F1284">
        <v>80</v>
      </c>
      <c r="G1284">
        <v>2</v>
      </c>
      <c r="H1284">
        <v>2</v>
      </c>
      <c r="I1284" t="s">
        <v>6360</v>
      </c>
      <c r="K1284" t="s">
        <v>9926</v>
      </c>
      <c r="L1284" t="s">
        <v>3151</v>
      </c>
      <c r="M1284" t="s">
        <v>9926</v>
      </c>
      <c r="N1284" t="s">
        <v>8647</v>
      </c>
      <c r="O1284" s="24">
        <v>2</v>
      </c>
      <c r="P1284" s="21">
        <v>40</v>
      </c>
      <c r="Q1284" s="21">
        <v>0</v>
      </c>
      <c r="R1284" s="30">
        <v>0</v>
      </c>
      <c r="Z1284" s="34" t="s">
        <v>9236</v>
      </c>
      <c r="AD1284" s="21" t="s">
        <v>11893</v>
      </c>
      <c r="AJ1284" s="26" t="str">
        <f t="shared" si="41"/>
        <v xml:space="preserve">|BGCOLOR(#F5F5F5):Pearl Clan Priest|聖職者&amp;ref(Nation/Sacred.jpg,nolink,25x25,Sacred);|&amp;ref(Nation/C_Gold.jpg,nolink,25x25,Gold);80&amp;ref(Nation/C_Resource.jpg,nolink,25x25,Resource);2&amp;ref(Nation/C_Command.jpg,nolink,25x25,Commander Point);2|&amp;ref(Nation/R_UW-Fort.jpg,nolink,25x25,Underwater Fortress);|&amp;ref(Spell/P_Holy.jpg,nolink,25x25,Temple Needed);|&amp;ref(Nation/Squad.jpg,nolink,25x25,Squad);2&amp;ref(Nation/LivingLead.jpg,nolink,25x25,Leadership);40|18&amp;ref(Nation/Aquatic.jpg,nolink,25x25,Aquatic);|
|~|&gt;|&gt;|&gt;|&gt;|&gt;|BGCOLOR(#F5F5F5):レベル2の聖職者。海からは出られない|
</v>
      </c>
    </row>
    <row r="1285" spans="1:36" x14ac:dyDescent="0.15">
      <c r="A1285" t="str">
        <f t="shared" si="40"/>
        <v>-</v>
      </c>
      <c r="B1285" t="s">
        <v>2969</v>
      </c>
      <c r="C1285" t="s">
        <v>12498</v>
      </c>
      <c r="D1285" t="s">
        <v>3135</v>
      </c>
      <c r="E1285" t="s">
        <v>12436</v>
      </c>
      <c r="F1285">
        <v>175</v>
      </c>
      <c r="G1285">
        <v>1</v>
      </c>
      <c r="H1285">
        <v>2</v>
      </c>
      <c r="I1285" t="s">
        <v>6360</v>
      </c>
      <c r="J1285" t="s">
        <v>9926</v>
      </c>
      <c r="L1285" t="s">
        <v>3154</v>
      </c>
      <c r="N1285" t="s">
        <v>12463</v>
      </c>
      <c r="O1285" s="24">
        <v>1</v>
      </c>
      <c r="P1285" s="21">
        <v>10</v>
      </c>
      <c r="Q1285" s="21" t="s">
        <v>12464</v>
      </c>
      <c r="R1285" s="30">
        <v>0</v>
      </c>
      <c r="Z1285" s="34" t="s">
        <v>12454</v>
      </c>
      <c r="AD1285" s="21" t="s">
        <v>11893</v>
      </c>
      <c r="AJ1285" s="26" t="str">
        <f t="shared" si="41"/>
        <v xml:space="preserve">|BGCOLOR(#F5F5F5):Pearl Mage|魔術師|&amp;ref(Nation/C_Gold.jpg,nolink,25x25,Gold);175&amp;ref(Nation/C_Resource.jpg,nolink,25x25,Resource);1&amp;ref(Nation/C_Command.jpg,nolink,25x25,Commander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Leadership);25+|16&amp;ref(Nation/Aquatic.jpg,nolink,25x25,Aquatic);|
|~|&gt;|&gt;|&gt;|&gt;|&gt;|BGCOLOR(#F5F5F5):水、星などの魔法技能を持つ。真珠養殖が可能|
</v>
      </c>
    </row>
    <row r="1286" spans="1:36" x14ac:dyDescent="0.15">
      <c r="A1286" t="str">
        <f t="shared" si="40"/>
        <v>-</v>
      </c>
      <c r="B1286" t="s">
        <v>2969</v>
      </c>
      <c r="C1286" t="s">
        <v>12498</v>
      </c>
      <c r="D1286" t="s">
        <v>3135</v>
      </c>
      <c r="E1286" t="s">
        <v>12465</v>
      </c>
      <c r="F1286">
        <v>200</v>
      </c>
      <c r="G1286">
        <v>32</v>
      </c>
      <c r="H1286">
        <v>2</v>
      </c>
      <c r="I1286" t="s">
        <v>12445</v>
      </c>
      <c r="K1286" t="s">
        <v>12450</v>
      </c>
      <c r="L1286" t="s">
        <v>12443</v>
      </c>
      <c r="M1286" t="s">
        <v>12458</v>
      </c>
      <c r="N1286" t="s">
        <v>12466</v>
      </c>
      <c r="O1286" s="24">
        <v>4</v>
      </c>
      <c r="P1286" s="20">
        <v>120</v>
      </c>
      <c r="Q1286" s="20">
        <v>0</v>
      </c>
      <c r="R1286" s="30">
        <v>0</v>
      </c>
      <c r="Z1286" s="34" t="s">
        <v>12460</v>
      </c>
      <c r="AD1286" s="20" t="s">
        <v>12448</v>
      </c>
      <c r="AJ1286" s="26" t="str">
        <f t="shared" si="41"/>
        <v xml:space="preserve">|BGCOLOR(#F5F5F5):Triton Prince|指揮官&amp;ref(Nation/Sacred.jpg,nolink,25x25,Sacred);|&amp;ref(Nation/C_Gold.jpg,nolink,25x25,Gold);200&amp;ref(Nation/C_Resource.jpg,nolink,25x25,Resource);32&amp;ref(Nation/C_Command.jpg,nolink,25x25,Commander Point);2|&amp;ref(Nation/R_UW-Fort.jpg,nolink,25x25,Underwater Fortress);|&amp;ref(Spell/P_Holy.jpg,nolink,25x25,Temple Needed);|&amp;ref(Nation/Squad.jpg,nolink,25x25,Squad);4&amp;ref(Nation/LivingLead.jpg,nolink,25x25,Leadership);120|18&amp;ref(Nation/Aquatic.jpg,nolink,25x25,Aquatic);|
|~|&gt;|&gt;|&gt;|&gt;|&gt;|BGCOLOR(#F5F5F5):最上位指揮官。水棲のため陸への対応には一手間かかる|
</v>
      </c>
    </row>
    <row r="1287" spans="1:36" x14ac:dyDescent="0.15">
      <c r="A1287" t="str">
        <f t="shared" si="40"/>
        <v>-</v>
      </c>
      <c r="B1287" t="s">
        <v>2969</v>
      </c>
      <c r="C1287" t="s">
        <v>12498</v>
      </c>
      <c r="D1287" t="s">
        <v>3135</v>
      </c>
      <c r="E1287" t="s">
        <v>12467</v>
      </c>
      <c r="F1287">
        <v>390</v>
      </c>
      <c r="G1287">
        <v>7</v>
      </c>
      <c r="H1287">
        <v>4</v>
      </c>
      <c r="I1287" t="s">
        <v>4343</v>
      </c>
      <c r="J1287" t="s">
        <v>9926</v>
      </c>
      <c r="K1287" t="s">
        <v>9926</v>
      </c>
      <c r="L1287" t="s">
        <v>3154</v>
      </c>
      <c r="M1287" t="s">
        <v>9926</v>
      </c>
      <c r="N1287" t="s">
        <v>12468</v>
      </c>
      <c r="O1287" s="24">
        <v>3</v>
      </c>
      <c r="P1287" s="21">
        <v>80</v>
      </c>
      <c r="Q1287" s="21" t="s">
        <v>12469</v>
      </c>
      <c r="R1287" s="30">
        <v>0</v>
      </c>
      <c r="Z1287" s="34" t="s">
        <v>9236</v>
      </c>
      <c r="AD1287" s="21" t="s">
        <v>11893</v>
      </c>
      <c r="AJ1287" s="26" t="str">
        <f t="shared" si="41"/>
        <v xml:space="preserve">|BGCOLOR(#F5F5F5):Triton King|魔術師&amp;ref(Nation/Sacred.jpg,nolink,25x25,Sacred);|&amp;ref(Nation/C_Gold.jpg,nolink,25x25,Gold);390&amp;ref(Nation/C_Resource.jpg,nolink,25x25,Resource);7&amp;ref(Nation/C_Command.jpg,nolink,25x25,Commander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Leadership);30+|18&amp;ref(Nation/Aquatic.jpg,nolink,25x25,Aquatic);|
|~|&gt;|&gt;|&gt;|&gt;|&gt;|BGCOLOR(#F5F5F5):水などの魔法技能を持つ。水棲だが指揮も十分可能|
</v>
      </c>
    </row>
    <row r="1288" spans="1:36" x14ac:dyDescent="0.15">
      <c r="A1288" t="str">
        <f t="shared" si="40"/>
        <v>-</v>
      </c>
      <c r="B1288" t="s">
        <v>2969</v>
      </c>
      <c r="C1288" t="s">
        <v>12498</v>
      </c>
      <c r="D1288" t="s">
        <v>3135</v>
      </c>
      <c r="E1288" t="s">
        <v>12470</v>
      </c>
      <c r="F1288">
        <v>130</v>
      </c>
      <c r="G1288">
        <v>32</v>
      </c>
      <c r="H1288">
        <v>2</v>
      </c>
      <c r="I1288" t="s">
        <v>4343</v>
      </c>
      <c r="J1288" t="s">
        <v>9926</v>
      </c>
      <c r="K1288" t="s">
        <v>12450</v>
      </c>
      <c r="L1288" t="s">
        <v>3151</v>
      </c>
      <c r="M1288" t="s">
        <v>12458</v>
      </c>
      <c r="N1288" t="s">
        <v>12471</v>
      </c>
      <c r="O1288" s="24">
        <v>3</v>
      </c>
      <c r="P1288" s="21">
        <v>80</v>
      </c>
      <c r="Q1288" s="21" t="s">
        <v>12472</v>
      </c>
      <c r="R1288" s="30">
        <v>0</v>
      </c>
      <c r="Z1288" s="34" t="s">
        <v>12447</v>
      </c>
      <c r="AD1288" s="21" t="s">
        <v>7311</v>
      </c>
      <c r="AJ1288" s="26" t="str">
        <f t="shared" si="41"/>
        <v xml:space="preserve">|BGCOLOR(#F5F5F5):Conqueror of the Closed Realm|聖職者&amp;ref(Nation/Sacred.jpg,nolink,25x25,Sacred);|&amp;ref(Nation/C_Gold.jpg,nolink,25x25,Gold);130&amp;ref(Nation/C_Resource.jpg,nolink,25x25,Resource);32&amp;ref(Nation/C_Command.jpg,nolink,25x25,Commander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Leadership);5+|14&amp;ref(Nation/Amphibian.jpg,nolink,25x25,Amphibian);|
|~|&gt;|&gt;|&gt;|&gt;|&gt;|BGCOLOR(#F5F5F5):レベル1の聖職者。魔法技能も持ち陸にも上がれる|
</v>
      </c>
    </row>
    <row r="1289" spans="1:36" x14ac:dyDescent="0.15">
      <c r="A1289" t="str">
        <f t="shared" si="40"/>
        <v>-</v>
      </c>
      <c r="B1289" t="s">
        <v>2969</v>
      </c>
      <c r="C1289" t="s">
        <v>12498</v>
      </c>
      <c r="D1289" t="s">
        <v>3135</v>
      </c>
      <c r="E1289" t="s">
        <v>12473</v>
      </c>
      <c r="F1289">
        <v>40</v>
      </c>
      <c r="G1289">
        <v>30</v>
      </c>
      <c r="H1289">
        <v>1</v>
      </c>
      <c r="I1289" t="s">
        <v>8004</v>
      </c>
      <c r="L1289" t="s">
        <v>3135</v>
      </c>
      <c r="N1289" t="s">
        <v>8659</v>
      </c>
      <c r="O1289" s="24">
        <v>2</v>
      </c>
      <c r="P1289" s="21">
        <v>60</v>
      </c>
      <c r="Q1289" s="21">
        <v>0</v>
      </c>
      <c r="R1289" s="30">
        <v>0</v>
      </c>
      <c r="Z1289" s="34" t="s">
        <v>9254</v>
      </c>
      <c r="AD1289" s="21" t="s">
        <v>7311</v>
      </c>
      <c r="AJ1289" s="26" t="str">
        <f t="shared" si="41"/>
        <v xml:space="preserve">|BGCOLOR(#F5F5F5):Merman Commander|指揮官|&amp;ref(Nation/C_Gold.jpg,nolink,25x25,Gold);40&amp;ref(Nation/C_Resource.jpg,nolink,25x25,Resource);30&amp;ref(Nation/C_Command.jpg,nolink,25x25,Commander Point);1|&amp;ref(Nation/R_Coast-Fort.jpg,nolink,25x25,Coastal Fortress);||&amp;ref(Nation/Squad.jpg,nolink,25x25,Squad);2&amp;ref(Nation/LivingLead.jpg,nolink,25x25,Leadership);60|12&amp;ref(Nation/Amphibian.jpg,nolink,25x25,Amphibian);|
|~|&gt;|&gt;|&gt;|&gt;|&gt;|BGCOLOR(#F5F5F5):沿岸で出せる指揮官。装備はより陸戦向け|
</v>
      </c>
    </row>
    <row r="1290" spans="1:36" x14ac:dyDescent="0.15">
      <c r="A1290" t="str">
        <f t="shared" si="40"/>
        <v>MA Pelagia 指揮官 E</v>
      </c>
      <c r="B1290" t="s">
        <v>2969</v>
      </c>
      <c r="C1290" t="s">
        <v>12498</v>
      </c>
      <c r="D1290" t="s">
        <v>3135</v>
      </c>
      <c r="E1290" t="s">
        <v>12474</v>
      </c>
      <c r="F1290">
        <v>65</v>
      </c>
      <c r="G1290">
        <v>2</v>
      </c>
      <c r="H1290">
        <v>4</v>
      </c>
      <c r="I1290" t="s">
        <v>8004</v>
      </c>
      <c r="J1290" t="s">
        <v>9926</v>
      </c>
      <c r="K1290" t="s">
        <v>12450</v>
      </c>
      <c r="L1290" t="s">
        <v>3154</v>
      </c>
      <c r="N1290" t="s">
        <v>12476</v>
      </c>
      <c r="O1290" s="24">
        <v>1</v>
      </c>
      <c r="P1290" s="21">
        <v>15</v>
      </c>
      <c r="Q1290" s="21" t="s">
        <v>12475</v>
      </c>
      <c r="R1290" s="30">
        <v>0</v>
      </c>
      <c r="Z1290" s="34" t="s">
        <v>9223</v>
      </c>
      <c r="AD1290" s="21" t="s">
        <v>7311</v>
      </c>
      <c r="AJ1290" s="26" t="str">
        <f t="shared" si="41"/>
        <v xml:space="preserve">|BGCOLOR(#F5F5F5):Daduchos|魔術師|&amp;ref(Nation/C_Gold.jpg,nolink,25x25,Gold);65&amp;ref(Nation/C_Resource.jpg,nolink,25x25,Resource);2&amp;ref(Nation/C_Command.jpg,nolink,25x25,Commander Point);4|&amp;ref(Nation/R_Coast-Fort.jpg,nolink,25x25,Coastal Fortress);|&amp;ref(Spell/P_Research.jpg,nolink,25x25,Lab Needed);&amp;ref(Spell/P_Holy.jpg,nolink,25x25,Temple Needed);|&amp;ref(Nation/Squad.jpg,nolink,25x25,Squad);1&amp;ref(Nation/LivingLead.jpg,nolink,25x25,Leadership);15&amp;ref(Nation/MagicLead.jpg,nolink,25x25,Magic Leadership);10+|16&amp;ref(Nation/Amphibian.jpg,nolink,25x25,Amphibian);|
|~|&gt;|&gt;|&gt;|&gt;|&gt;|BGCOLOR(#F5F5F5):火などの魔法技能を持つ。研究が得意|
</v>
      </c>
    </row>
    <row r="1291" spans="1:36" x14ac:dyDescent="0.15">
      <c r="A1291" t="str">
        <f t="shared" si="40"/>
        <v>MA Pelagia 兵士 S</v>
      </c>
      <c r="B1291" t="s">
        <v>2969</v>
      </c>
      <c r="C1291" t="s">
        <v>12498</v>
      </c>
      <c r="D1291" t="s">
        <v>3169</v>
      </c>
      <c r="E1291" t="s">
        <v>12477</v>
      </c>
      <c r="F1291">
        <v>10</v>
      </c>
      <c r="G1291">
        <v>3</v>
      </c>
      <c r="H1291">
        <v>9</v>
      </c>
      <c r="I1291" t="s">
        <v>6360</v>
      </c>
      <c r="L1291" t="s">
        <v>3174</v>
      </c>
      <c r="N1291" t="s">
        <v>8665</v>
      </c>
      <c r="P1291" s="21">
        <v>1</v>
      </c>
      <c r="Z1291" s="34" t="s">
        <v>9223</v>
      </c>
      <c r="AD1291" s="21" t="s">
        <v>7311</v>
      </c>
      <c r="AJ1291" s="26" t="str">
        <f t="shared" si="41"/>
        <v xml:space="preserve">|BGCOLOR(#F5F5F5):Merman|歩兵|&amp;ref(Nation/C_Gold.jpg,nolink,25x25,Gold);10&amp;ref(Nation/C_Resource.jpg,nolink,25x25,Resource);3&amp;ref(Nation/C_Recruitment.jpg,nolink,25x25,Recruitment Point);9|&amp;ref(Nation/R_UW-Fort.jpg,nolink,25x25,Underwater Fortress);||&amp;ref(Nation/LivingLead.jpg,nolink,25x25,Living);|16&amp;ref(Nation/Amphibian.jpg,nolink,25x25,Amphibian);|
|~|&gt;|&gt;|&gt;|&gt;|&gt;|BGCOLOR(#F5F5F5):網と珊瑚の槍を持つ軽歩兵。網で敵を捕らえ毒で始末する|
</v>
      </c>
    </row>
    <row r="1292" spans="1:36" x14ac:dyDescent="0.15">
      <c r="A1292" t="str">
        <f t="shared" si="40"/>
        <v>-</v>
      </c>
      <c r="B1292" t="s">
        <v>2969</v>
      </c>
      <c r="C1292" t="s">
        <v>12498</v>
      </c>
      <c r="D1292" t="s">
        <v>3169</v>
      </c>
      <c r="E1292" t="s">
        <v>12478</v>
      </c>
      <c r="F1292">
        <v>13</v>
      </c>
      <c r="G1292">
        <v>20</v>
      </c>
      <c r="H1292">
        <v>16</v>
      </c>
      <c r="I1292" t="s">
        <v>6360</v>
      </c>
      <c r="L1292" t="s">
        <v>3174</v>
      </c>
      <c r="N1292" t="s">
        <v>12479</v>
      </c>
      <c r="P1292" s="21">
        <v>1</v>
      </c>
      <c r="Z1292" s="34" t="s">
        <v>9293</v>
      </c>
      <c r="AD1292" s="21" t="s">
        <v>7311</v>
      </c>
      <c r="AJ1292" s="26" t="str">
        <f t="shared" si="41"/>
        <v xml:space="preserve">|BGCOLOR(#F5F5F5):Wave Warrior|歩兵|&amp;ref(Nation/C_Gold.jpg,nolink,25x25,Gold);13&amp;ref(Nation/C_Resource.jpg,nolink,25x25,Resource);20&amp;ref(Nation/C_Recruitment.jpg,nolink,25x25,Recruitment Point);16|&amp;ref(Nation/R_UW-Fort.jpg,nolink,25x25,Underwater Fortress);||&amp;ref(Nation/LivingLead.jpg,nolink,25x25,Living);|14&amp;ref(Nation/Amphibian.jpg,nolink,25x25,Amphibian);|
|~|&gt;|&gt;|&gt;|&gt;|&gt;|BGCOLOR(#F5F5F5):三叉矛を持つ歩兵。Mermanの中では戦闘技能が高いほう|
</v>
      </c>
    </row>
    <row r="1293" spans="1:36" x14ac:dyDescent="0.15">
      <c r="A1293" t="str">
        <f t="shared" si="40"/>
        <v>-</v>
      </c>
      <c r="B1293" t="s">
        <v>2969</v>
      </c>
      <c r="C1293" t="s">
        <v>12498</v>
      </c>
      <c r="D1293" t="s">
        <v>3169</v>
      </c>
      <c r="E1293" t="s">
        <v>12437</v>
      </c>
      <c r="F1293">
        <v>8</v>
      </c>
      <c r="G1293">
        <v>2</v>
      </c>
      <c r="H1293">
        <v>5</v>
      </c>
      <c r="I1293" t="s">
        <v>6360</v>
      </c>
      <c r="L1293" t="s">
        <v>3174</v>
      </c>
      <c r="N1293" t="s">
        <v>12480</v>
      </c>
      <c r="P1293" s="21">
        <v>1</v>
      </c>
      <c r="Z1293" s="34" t="s">
        <v>9254</v>
      </c>
      <c r="AD1293" s="21" t="s">
        <v>11893</v>
      </c>
      <c r="AJ1293" s="26" t="str">
        <f t="shared" si="41"/>
        <v xml:space="preserve">|BGCOLOR(#F5F5F5):Pelagian Militia|歩兵|&amp;ref(Nation/C_Gold.jpg,nolink,25x25,Gold);8&amp;ref(Nation/C_Resource.jpg,nolink,25x25,Resource);2&amp;ref(Nation/C_Recruitment.jpg,nolink,25x25,Recruitment Point);5|&amp;ref(Nation/R_UW-Fort.jpg,nolink,25x25,Underwater Fortress);||&amp;ref(Nation/LivingLead.jpg,nolink,25x25,Living);|12&amp;ref(Nation/Aquatic.jpg,nolink,25x25,Aquatic);|
|~|&gt;|&gt;|&gt;|&gt;|&gt;|BGCOLOR(#F5F5F5):珊瑚の槍を持つ民兵。他の民兵よりは戦闘技能や士気は高め|
</v>
      </c>
    </row>
    <row r="1294" spans="1:36" x14ac:dyDescent="0.15">
      <c r="A1294" t="str">
        <f t="shared" si="40"/>
        <v>-</v>
      </c>
      <c r="B1294" t="s">
        <v>2969</v>
      </c>
      <c r="C1294" t="s">
        <v>12498</v>
      </c>
      <c r="D1294" t="s">
        <v>3169</v>
      </c>
      <c r="E1294" t="s">
        <v>12438</v>
      </c>
      <c r="F1294">
        <v>10</v>
      </c>
      <c r="G1294">
        <v>21</v>
      </c>
      <c r="H1294">
        <v>9</v>
      </c>
      <c r="I1294" t="s">
        <v>6360</v>
      </c>
      <c r="L1294" t="s">
        <v>3174</v>
      </c>
      <c r="N1294" t="s">
        <v>12481</v>
      </c>
      <c r="P1294" s="21">
        <v>1</v>
      </c>
      <c r="Z1294" s="34" t="s">
        <v>12447</v>
      </c>
      <c r="AD1294" s="21" t="s">
        <v>11893</v>
      </c>
      <c r="AJ1294" s="26" t="str">
        <f t="shared" si="41"/>
        <v xml:space="preserve">|BGCOLOR(#F5F5F5):Pelagian Soldier|歩兵|&amp;ref(Nation/C_Gold.jpg,nolink,25x25,Gold);10&amp;ref(Nation/C_Resource.jpg,nolink,25x25,Resource);21&amp;ref(Nation/C_Recruitment.jpg,nolink,25x25,Recruitment Point);9|&amp;ref(Nation/R_UW-Fort.jpg,nolink,25x25,Underwater Fortress);||&amp;ref(Nation/LivingLead.jpg,nolink,25x25,Living);|14&amp;ref(Nation/Aquatic.jpg,nolink,25x25,Aquatic);|
|~|&gt;|&gt;|&gt;|&gt;|&gt;|BGCOLOR(#F5F5F5):短三叉矛と盾を持つ歩兵。値段の割に優秀だが陸には上がれない|
</v>
      </c>
    </row>
    <row r="1295" spans="1:36" x14ac:dyDescent="0.15">
      <c r="A1295" t="str">
        <f t="shared" si="40"/>
        <v>-</v>
      </c>
      <c r="B1295" t="s">
        <v>2969</v>
      </c>
      <c r="C1295" t="s">
        <v>12498</v>
      </c>
      <c r="D1295" t="s">
        <v>3169</v>
      </c>
      <c r="E1295" t="s">
        <v>12482</v>
      </c>
      <c r="F1295">
        <v>13</v>
      </c>
      <c r="G1295">
        <v>27</v>
      </c>
      <c r="H1295">
        <v>16</v>
      </c>
      <c r="I1295" t="s">
        <v>6360</v>
      </c>
      <c r="L1295" t="s">
        <v>3174</v>
      </c>
      <c r="N1295" t="s">
        <v>12483</v>
      </c>
      <c r="P1295" s="21">
        <v>1</v>
      </c>
      <c r="Z1295" s="34" t="s">
        <v>9254</v>
      </c>
      <c r="AD1295" s="21" t="s">
        <v>11893</v>
      </c>
      <c r="AJ1295" s="26" t="str">
        <f t="shared" si="41"/>
        <v xml:space="preserve">|BGCOLOR(#F5F5F5):Coral Clan Hoplite|歩兵|&amp;ref(Nation/C_Gold.jpg,nolink,25x25,Gold);13&amp;ref(Nation/C_Resource.jpg,nolink,25x25,Resource);27&amp;ref(Nation/C_Recruitment.jpg,nolink,25x25,Recruitment Point);16|&amp;ref(Nation/R_UW-Fort.jpg,nolink,25x25,Underwater Fortress);||&amp;ref(Nation/LivingLead.jpg,nolink,25x25,Living);|12&amp;ref(Nation/Aquatic.jpg,nolink,25x25,Aquatic);|
|~|&gt;|&gt;|&gt;|&gt;|&gt;|BGCOLOR(#F5F5F5):珊瑚の長槍と盾を持つ重歩兵。密集した隊列を組む|
</v>
      </c>
    </row>
    <row r="1296" spans="1:36" x14ac:dyDescent="0.15">
      <c r="A1296" t="str">
        <f t="shared" si="40"/>
        <v>-</v>
      </c>
      <c r="B1296" t="s">
        <v>2969</v>
      </c>
      <c r="C1296" t="s">
        <v>12498</v>
      </c>
      <c r="D1296" t="s">
        <v>3169</v>
      </c>
      <c r="E1296" t="s">
        <v>12484</v>
      </c>
      <c r="F1296">
        <v>14</v>
      </c>
      <c r="G1296">
        <v>35</v>
      </c>
      <c r="H1296">
        <v>18</v>
      </c>
      <c r="I1296" t="s">
        <v>12445</v>
      </c>
      <c r="L1296" t="s">
        <v>12485</v>
      </c>
      <c r="N1296" t="s">
        <v>12487</v>
      </c>
      <c r="P1296" s="20">
        <v>1</v>
      </c>
      <c r="Z1296" s="34" t="s">
        <v>12486</v>
      </c>
      <c r="AD1296" s="20" t="s">
        <v>12448</v>
      </c>
      <c r="AJ1296" s="26" t="str">
        <f t="shared" si="41"/>
        <v xml:space="preserve">|BGCOLOR(#F5F5F5):Amber Clan Guard|歩兵|&amp;ref(Nation/C_Gold.jpg,nolink,25x25,Gold);14&amp;ref(Nation/C_Resource.jpg,nolink,25x25,Resource);35&amp;ref(Nation/C_Recruitment.jpg,nolink,25x25,Recruitment Point);18|&amp;ref(Nation/R_UW-Fort.jpg,nolink,25x25,Underwater Fortress);||&amp;ref(Nation/LivingLead.jpg,nolink,25x25,Living);|12&amp;ref(Nation/Aquatic.jpg,nolink,25x25,Aquatic);|
|~|&gt;|&gt;|&gt;|&gt;|&gt;|BGCOLOR(#F5F5F5):短三叉矛と盾を持つ重歩兵。戦闘技能が向上している|
</v>
      </c>
    </row>
    <row r="1297" spans="1:36" x14ac:dyDescent="0.15">
      <c r="A1297" t="str">
        <f t="shared" si="40"/>
        <v>-</v>
      </c>
      <c r="B1297" t="s">
        <v>2969</v>
      </c>
      <c r="C1297" t="s">
        <v>12498</v>
      </c>
      <c r="D1297" t="s">
        <v>3169</v>
      </c>
      <c r="E1297" t="s">
        <v>12488</v>
      </c>
      <c r="F1297">
        <v>40</v>
      </c>
      <c r="G1297">
        <v>7</v>
      </c>
      <c r="H1297">
        <v>48</v>
      </c>
      <c r="I1297" t="s">
        <v>4343</v>
      </c>
      <c r="K1297" t="s">
        <v>12450</v>
      </c>
      <c r="L1297" t="s">
        <v>4861</v>
      </c>
      <c r="M1297" t="s">
        <v>12458</v>
      </c>
      <c r="N1297" t="s">
        <v>12489</v>
      </c>
      <c r="P1297" s="21">
        <v>1</v>
      </c>
      <c r="Z1297" s="34" t="s">
        <v>12454</v>
      </c>
      <c r="AD1297" s="21" t="s">
        <v>11893</v>
      </c>
      <c r="AJ1297" s="26" t="str">
        <f t="shared" si="41"/>
        <v xml:space="preserve">|BGCOLOR(#F5F5F5):Knight of the Deeps|騎兵&amp;ref(Nation/Sacred.jpg,nolink,25x25,Sacred);|&amp;ref(Nation/C_Gold.jpg,nolink,25x25,Gold);40&amp;ref(Nation/C_Resource.jpg,nolink,25x25,Resource);7&amp;ref(Nation/C_Recruitment.jpg,nolink,25x25,Recruitment Point);48|&amp;ref(Nation/R_Capital.jpg,nolink,25x25,National Capital);|&amp;ref(Spell/P_Holy.jpg,nolink,25x25,Temple Needed);|&amp;ref(Nation/LivingLead.jpg,nolink,25x25,Living);|16&amp;ref(Nation/Aquatic.jpg,nolink,25x25,Aquatic);|
|~|&gt;|&gt;|&gt;|&gt;|&gt;|BGCOLOR(#F5F5F5):槍、突撃槍、盾を持つ重騎兵。海中での戦いでは頼りになる|
</v>
      </c>
    </row>
    <row r="1298" spans="1:36" x14ac:dyDescent="0.15">
      <c r="A1298" t="str">
        <f t="shared" ref="A1298:A1361" si="42">IF(D1298&lt;&gt;D1297,B1298&amp;" "&amp;C1298&amp;" "&amp;D1298&amp;" S",IF(D1298&lt;&gt;D1299,B1298&amp;" "&amp;C1298&amp;" "&amp;D1298&amp;" E","-"))</f>
        <v>-</v>
      </c>
      <c r="B1298" t="s">
        <v>2969</v>
      </c>
      <c r="C1298" t="s">
        <v>12498</v>
      </c>
      <c r="D1298" t="s">
        <v>3169</v>
      </c>
      <c r="E1298" t="s">
        <v>12490</v>
      </c>
      <c r="F1298">
        <v>23</v>
      </c>
      <c r="G1298">
        <v>30</v>
      </c>
      <c r="H1298">
        <v>27</v>
      </c>
      <c r="I1298" t="s">
        <v>4343</v>
      </c>
      <c r="K1298" t="s">
        <v>9926</v>
      </c>
      <c r="L1298" t="s">
        <v>3174</v>
      </c>
      <c r="M1298" t="s">
        <v>9926</v>
      </c>
      <c r="N1298" t="s">
        <v>12491</v>
      </c>
      <c r="P1298" s="21">
        <v>1</v>
      </c>
      <c r="Z1298" s="34" t="s">
        <v>9254</v>
      </c>
      <c r="AD1298" s="21" t="s">
        <v>12455</v>
      </c>
      <c r="AJ1298" s="26" t="str">
        <f t="shared" si="41"/>
        <v xml:space="preserve">|BGCOLOR(#F5F5F5):Champion of the Closed Realm|歩兵&amp;ref(Nation/Sacred.jpg,nolink,25x25,Sacred);|&amp;ref(Nation/C_Gold.jpg,nolink,25x25,Gold);23&amp;ref(Nation/C_Resource.jpg,nolink,25x25,Resource);30&amp;ref(Nation/C_Recruitment.jpg,nolink,25x25,Recruitment Point);27|&amp;ref(Nation/R_Capital.jpg,nolink,25x25,National Capital);|&amp;ref(Spell/P_Holy.jpg,nolink,25x25,Temple Needed);|&amp;ref(Nation/LivingLead.jpg,nolink,25x25,Living);|12&amp;ref(Nation/Amphibian.jpg,nolink,25x25,Amphibian);|
|~|&gt;|&gt;|&gt;|&gt;|&gt;|BGCOLOR(#F5F5F5):小剣と盾を持つ歩兵。鉄製装備であり陸戦を想定されている|
</v>
      </c>
    </row>
    <row r="1299" spans="1:36" x14ac:dyDescent="0.15">
      <c r="A1299" t="str">
        <f t="shared" si="42"/>
        <v>-</v>
      </c>
      <c r="B1299" t="s">
        <v>2969</v>
      </c>
      <c r="C1299" t="s">
        <v>12498</v>
      </c>
      <c r="D1299" t="s">
        <v>3169</v>
      </c>
      <c r="E1299" t="s">
        <v>12492</v>
      </c>
      <c r="F1299">
        <v>13</v>
      </c>
      <c r="G1299">
        <v>29</v>
      </c>
      <c r="H1299">
        <v>16</v>
      </c>
      <c r="I1299" t="s">
        <v>8004</v>
      </c>
      <c r="L1299" t="s">
        <v>3174</v>
      </c>
      <c r="N1299" t="s">
        <v>12493</v>
      </c>
      <c r="P1299" s="21">
        <v>1</v>
      </c>
      <c r="Z1299" s="34" t="s">
        <v>12494</v>
      </c>
      <c r="AD1299" s="21" t="s">
        <v>7311</v>
      </c>
      <c r="AJ1299" s="26" t="str">
        <f t="shared" si="41"/>
        <v xml:space="preserve">|BGCOLOR(#F5F5F5):Merman Hoplite|歩兵|&amp;ref(Nation/C_Gold.jpg,nolink,25x25,Gold);13&amp;ref(Nation/C_Resource.jpg,nolink,25x25,Resource);29&amp;ref(Nation/C_Recruitment.jpg,nolink,25x25,Recruitment Point);16|&amp;ref(Nation/R_Coast-Fort.jpg,nolink,25x25,Coastal Fortress);||&amp;ref(Nation/LivingLead.jpg,nolink,25x25,Living);|10&amp;ref(Nation/Amphibian.jpg,nolink,25x25,Amphibian);|
|~|&gt;|&gt;|&gt;|&gt;|&gt;|BGCOLOR(#F5F5F5):長槍と丸盾を持つ重歩兵。海中の精鋭ほどの技量はない|
</v>
      </c>
    </row>
    <row r="1300" spans="1:36" x14ac:dyDescent="0.15">
      <c r="A1300" t="str">
        <f t="shared" si="42"/>
        <v>-</v>
      </c>
      <c r="B1300" t="s">
        <v>2969</v>
      </c>
      <c r="C1300" t="s">
        <v>12498</v>
      </c>
      <c r="D1300" t="s">
        <v>3169</v>
      </c>
      <c r="E1300" t="s">
        <v>12495</v>
      </c>
      <c r="F1300">
        <v>15</v>
      </c>
      <c r="G1300">
        <v>21</v>
      </c>
      <c r="H1300">
        <v>21</v>
      </c>
      <c r="I1300" t="s">
        <v>8004</v>
      </c>
      <c r="K1300" t="s">
        <v>12450</v>
      </c>
      <c r="L1300" t="s">
        <v>3174</v>
      </c>
      <c r="N1300" t="s">
        <v>12496</v>
      </c>
      <c r="P1300" s="21">
        <v>1</v>
      </c>
      <c r="Z1300" s="34" t="s">
        <v>12497</v>
      </c>
      <c r="AD1300" s="21" t="s">
        <v>7311</v>
      </c>
      <c r="AJ1300" s="26" t="str">
        <f t="shared" ref="AJ1300:AJ1363" si="43">CONCATENATE("|BGCOLOR(#F5F5F5):",E1300,"|",L1300,IF(M1300&lt;&gt;"","&amp;ref(Nation/Sacred.jpg,nolink,25x25,Sacred);",""),"|&amp;ref(Nation/C_Gold.jpg,nolink,25x25,Gold);",F1300,"&amp;ref(Nation/C_Resource.jpg,nolink,25x25,Resource);",G1300,IF(D1300="兵士","&amp;ref(Nation/C_Recruitment.jpg,nolink,25x25,Recruitment Point);","&amp;ref(Nation/C_Command.jpg,nolink,25x25,Commander Point);"),H1300,"|",SUBSTITUTE(SUBSTITUTE(SUBSTITUTE(SUBSTITUTE(SUBSTITUTE(SUBSTITUTE(SUBSTITUTE(SUBSTITUTE(SUBSTITUTE(SUBSTITUTE(SUBSTITUTE(SUBSTITUTE(SUBSTITUTE(SUBSTITUTE(SUBSTITUTE(SUBSTITUTE(SUBSTITUTE(SUBSTITUTE(SUBSTITUTE(SUBSTITUTE(SUBSTITUTE(SUBSTITUTE(I1300,"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(Free));"),"格","&amp;ref(Nation/Promotion.jpg,nolink,25x25,Promotion);"),"|",IF(J1300&lt;&gt;"","&amp;ref(Spell/P_Research.jpg,nolink,25x25,Lab Needed);",""),IF(K1300&lt;&gt;"","&amp;ref(Spell/P_Holy.jpg,nolink,25x25,Temple Needed);",""),IF(D1300="指揮官",CONCATENATE("|",IF(O1300&lt;&gt;0,"&amp;ref(Nation/Squad.jpg,nolink,25x25,Squad);"&amp;O1300,""),IF(P1300&lt;&gt;0,"&amp;ref(Nation/LivingLead.jpg,nolink,25x25,Leadership);"&amp;P1300,""),IF(Q1300&lt;&gt;0,"&amp;ref(Nation/MagicLead.jpg,nolink,25x25,Magic Leadership);"&amp;Q1300,""),IF(R1300&lt;&gt;0,"&amp;ref(Nation/UndeadLead.jpg,nolink,25x25,Undead Leadership);"&amp;R1300,""),IF(S1300&lt;&gt;"",IF(S1300&gt;0,"&amp;ref(Item/Inspirational.jpg,nolink,25x25,Inspirational (+"&amp;S1300&amp;"));","&amp;ref(Item/Uninspirational.jpg,nolink,25x25,Inspirational ("&amp;S1300&amp;"));"),""),IF(T1300&lt;&gt;"","&amp;ref(Item/Taskmaster.jpg,nolink,25x25,Taskmaster (+"&amp;T1300&amp;"));",""),IF(U1300&lt;&gt;"","&amp;ref(Item/Beastmaster.jpg,nolink,25x25,Beastmaster (+"&amp;U1300&amp;"));","")),CONCATENATE("|",IF(P1300&lt;&gt;0,"&amp;ref(Nation/LivingLead.jpg,nolink,25x25,Living);",""),IF(Q1300&lt;&gt;0,"&amp;ref(Nation/MagicLead.jpg,nolink,25x25,Magic Being);",""),IF(R1300&lt;&gt;0,"&amp;ref(Nation/UndeadLead.jpg,nolink,25x25,Undead/Demon);",""),IF(V1300&lt;&gt;"","&amp;ref(Nation/Slave.jpg,nolink,25x25,Slave);",""),IF(W1300&lt;&gt;"","&amp;ref(Nation/Animal.jpg,nolink,25x25,Animal);",""),IF(X1300&lt;&gt;"","&amp;ref(Nation/Undisciplined.jpg,nolink,25x25,Undisciplined);",""),IF(Y1300&lt;&gt;"","&amp;ref(Nation/Enlarged.jpg,nolink,25x25,Size "&amp;Y1300&amp;" or larger commander are needed);",""))),"|",Z1300,IF(AA1300&lt;&gt;"","&amp;ref(Nation/Stealthy.jpg,nolink,25x25,Stealthy ("&amp;AA1300&amp;"));",""),IF(COUNTIF(AB1300,"*f*"),"&amp;ref(Nation/Flying.jpg,nolink,25x25,Flying);",""),IF(COUNTIF(AB1300,"*l*"),"&amp;ref(Nation/Floating.jpg,nolink,25x25,Floating);",""),IF(AC1300="s","&amp;ref(Nation/Storm-Immunity.jpg,nolink,25x25,Storm Immunity);",""),IF(AD1300="p","&amp;ref(Nation/Poor-Amphibian.jpg,nolink,25x25,Poor Amphibian);",""),IF(AD1300="f","&amp;ref(Nation/Amphibian.jpg,nolink,25x25,Amphibian);",""),IF(AD1300="a","&amp;ref(Nation/Aquatic.jpg,nolink,25x25,Aquatic);",""),IF(COUNTIF(AE1300,"*f*"),"&amp;ref(Nation/Forest-Survival.jpg,nolink,25x25,Forest Survival);",""),IF(COUNTIF(AE1300,"*m*"),"&amp;ref(Nation/Mountain-Survival.jpg,nolink,25x25,Mountain Survival);",""),IF(COUNTIF(AE1300,"*s*"),"&amp;ref(Nation/Swamp-Survival.jpg,nolink,25x25,Swamp Survival);",""),IF(COUNTIF(AE1300,"*w*"),"&amp;ref(Nation/Wasteland-Survival.jpg,nolink,25x25,Wasteland Survival);",""),IF(AF1300="s","&amp;ref(Nation/Snow-Move.jpg,nolink,25x25,Snow Move);",""),IF(AG1300="s","&amp;ref(Nation/Swimming.jpg,nolink,25x25,Swimming);",""),IF(AH1300&lt;&gt;"","&amp;ref(Nation/Sailing.jpg,nolink,25x25,Sailing (size points "&amp;MID(AH1300,2,3)&amp;", max size "&amp;LEFT(AH1300,1)&amp;"));",""),IF(AI1300&lt;&gt;"","&amp;ref(Nation/Gift-of-Water-Breathing.jpg,nolink,25x25,Gift of Water Breathing ("&amp;AI1300&amp;" size points));",""),"|",CHAR(10),IF(D1300="指揮官","|~|&gt;|&gt;|&gt;|&gt;|&gt;|BGCOLOR(#F5F5F5):","|~|&gt;|&gt;|&gt;|&gt;|&gt;|BGCOLOR(#F5F5F5):"),N1300,"|",CHAR(10))</f>
        <v xml:space="preserve">|BGCOLOR(#F5F5F5):Apostate of the Closed Realm|歩兵|&amp;ref(Nation/C_Gold.jpg,nolink,25x25,Gold);15&amp;ref(Nation/C_Resource.jpg,nolink,25x25,Resource);21&amp;ref(Nation/C_Recruitment.jpg,nolink,25x25,Recruitment Point);21|&amp;ref(Nation/R_Coast-Fort.jpg,nolink,25x25,Coastal Fortress);|&amp;ref(Spell/P_Holy.jpg,nolink,25x25,Temple Needed);|&amp;ref(Nation/LivingLead.jpg,nolink,25x25,Living);|12&amp;ref(Nation/Amphibian.jpg,nolink,25x25,Amphibian);|
|~|&gt;|&gt;|&gt;|&gt;|&gt;|BGCOLOR(#F5F5F5):小剣、投槍、盾を持つ歩兵。戦闘技能は高いが装備が中途半端|
</v>
      </c>
    </row>
    <row r="1301" spans="1:36" x14ac:dyDescent="0.15">
      <c r="A1301" t="str">
        <f t="shared" si="42"/>
        <v>MA Pelagia 兵士 E</v>
      </c>
      <c r="B1301" t="s">
        <v>2969</v>
      </c>
      <c r="C1301" t="s">
        <v>12498</v>
      </c>
      <c r="D1301" t="s">
        <v>3169</v>
      </c>
      <c r="E1301" t="s">
        <v>12439</v>
      </c>
      <c r="F1301">
        <v>0</v>
      </c>
      <c r="G1301">
        <v>1</v>
      </c>
      <c r="H1301">
        <v>2</v>
      </c>
      <c r="I1301" t="s">
        <v>8296</v>
      </c>
      <c r="L1301" t="s">
        <v>5179</v>
      </c>
      <c r="N1301" t="s">
        <v>8724</v>
      </c>
      <c r="P1301" s="21">
        <v>1</v>
      </c>
      <c r="W1301">
        <v>1</v>
      </c>
      <c r="X1301">
        <v>1</v>
      </c>
      <c r="Z1301" s="34" t="s">
        <v>12440</v>
      </c>
      <c r="AD1301" s="21" t="s">
        <v>11893</v>
      </c>
      <c r="AJ1301" s="26" t="str">
        <f t="shared" si="43"/>
        <v xml:space="preserve">|BGCOLOR(#F5F5F5):Hippocampus|魔獣|&amp;ref(Nation/C_Gold.jpg,nolink,25x25,Gold);0&amp;ref(Nation/C_Resource.jpg,nolink,25x25,Resource);1&amp;ref(Nation/C_Recruitment.jpg,nolink,25x25,Recruitment Point);2|&amp;ref(Nation/Dominion-Monster-Summoner.jpg,nolink,25x25,Dominion Monster Summoner (Free));||&amp;ref(Nation/LivingLead.jpg,nolink,25x25,Living);&amp;ref(Nation/Animal.jpg,nolink,25x25,Animal);&amp;ref(Nation/Undisciplined.jpg,nolink,25x25,Undisciplined);|20&amp;ref(Nation/Aquatic.jpg,nolink,25x25,Aquatic);|
|~|&gt;|&gt;|&gt;|&gt;|&gt;|BGCOLOR(#F5F5F5):水棲の一角獣。強くはないが角は魔法武器扱い|
</v>
      </c>
    </row>
    <row r="1302" spans="1:36" x14ac:dyDescent="0.15">
      <c r="A1302" t="str">
        <f t="shared" si="42"/>
        <v>MA Oceania 指揮官 S</v>
      </c>
      <c r="B1302" t="s">
        <v>2969</v>
      </c>
      <c r="C1302" t="s">
        <v>12588</v>
      </c>
      <c r="D1302" t="s">
        <v>3135</v>
      </c>
      <c r="E1302" t="s">
        <v>12557</v>
      </c>
      <c r="F1302">
        <v>20</v>
      </c>
      <c r="G1302">
        <v>5</v>
      </c>
      <c r="H1302">
        <v>1</v>
      </c>
      <c r="I1302" t="s">
        <v>6360</v>
      </c>
      <c r="L1302" t="s">
        <v>3138</v>
      </c>
      <c r="N1302" t="s">
        <v>8731</v>
      </c>
      <c r="O1302" s="24">
        <v>0</v>
      </c>
      <c r="P1302" s="21">
        <v>0</v>
      </c>
      <c r="Q1302" s="21">
        <v>0</v>
      </c>
      <c r="R1302" s="30">
        <v>0</v>
      </c>
      <c r="Z1302" s="34" t="s">
        <v>9236</v>
      </c>
      <c r="AA1302" s="21">
        <v>40</v>
      </c>
      <c r="AD1302" s="21" t="s">
        <v>7311</v>
      </c>
      <c r="AJ1302" s="26" t="str">
        <f t="shared" si="43"/>
        <v xml:space="preserve">|BGCOLOR(#F5F5F5):Ichtysatyr Scout|斥候|&amp;ref(Nation/C_Gold.jpg,nolink,25x25,Gold);20&amp;ref(Nation/C_Resource.jpg,nolink,25x25,Resource);5&amp;ref(Nation/C_Command.jpg,nolink,25x25,Commander Point);1|&amp;ref(Nation/R_UW-Fort.jpg,nolink,25x25,Underwater Fortress);|||18&amp;ref(Nation/Stealthy.jpg,nolink,25x25,Stealthy (40));&amp;ref(Nation/Amphibian.jpg,nolink,25x25,Amphibian);|
|~|&gt;|&gt;|&gt;|&gt;|&gt;|BGCOLOR(#F5F5F5):水陸両棲の斥候。海は通れるが隠れるのが下手で森や山にも引っかかる|
</v>
      </c>
    </row>
    <row r="1303" spans="1:36" x14ac:dyDescent="0.15">
      <c r="A1303" t="str">
        <f t="shared" si="42"/>
        <v>-</v>
      </c>
      <c r="B1303" t="s">
        <v>2969</v>
      </c>
      <c r="C1303" t="s">
        <v>12588</v>
      </c>
      <c r="D1303" t="s">
        <v>3135</v>
      </c>
      <c r="E1303" t="s">
        <v>12558</v>
      </c>
      <c r="F1303">
        <v>40</v>
      </c>
      <c r="G1303">
        <v>9</v>
      </c>
      <c r="H1303">
        <v>1</v>
      </c>
      <c r="I1303" t="s">
        <v>8454</v>
      </c>
      <c r="L1303" t="s">
        <v>3135</v>
      </c>
      <c r="N1303" t="s">
        <v>8733</v>
      </c>
      <c r="O1303" s="24">
        <v>2</v>
      </c>
      <c r="P1303" s="21">
        <v>40</v>
      </c>
      <c r="Q1303" s="21">
        <v>0</v>
      </c>
      <c r="R1303" s="30">
        <v>0</v>
      </c>
      <c r="Z1303" s="34" t="s">
        <v>9223</v>
      </c>
      <c r="AD1303" s="21" t="s">
        <v>7311</v>
      </c>
      <c r="AJ1303" s="26" t="str">
        <f t="shared" si="43"/>
        <v xml:space="preserve">|BGCOLOR(#F5F5F5):Ichtysatyr Commander|指揮官|&amp;ref(Nation/C_Gold.jpg,nolink,25x25,Gold);40&amp;ref(Nation/C_Resource.jpg,nolink,25x25,Resource);9&amp;ref(Nation/C_Command.jpg,nolink,25x25,Commander Point);1|&amp;ref(Nation/R_UW-Fort.jpg,nolink,25x25,Underwater Fortress);&amp;ref(Nation/R_Coast-Fort.jpg,nolink,25x25,Coastal Fortress);||&amp;ref(Nation/Squad.jpg,nolink,25x25,Squad);2&amp;ref(Nation/LivingLead.jpg,nolink,25x25,Leadership);40|16&amp;ref(Nation/Amphibian.jpg,nolink,25x25,Amphibian);|
|~|&gt;|&gt;|&gt;|&gt;|&gt;|BGCOLOR(#F5F5F5):隠密行動可能な指揮官。指揮能力は控えめ|
</v>
      </c>
    </row>
    <row r="1304" spans="1:36" x14ac:dyDescent="0.15">
      <c r="A1304" t="str">
        <f t="shared" si="42"/>
        <v>-</v>
      </c>
      <c r="B1304" t="s">
        <v>2969</v>
      </c>
      <c r="C1304" t="s">
        <v>12588</v>
      </c>
      <c r="D1304" t="s">
        <v>3135</v>
      </c>
      <c r="E1304" t="s">
        <v>12559</v>
      </c>
      <c r="F1304">
        <v>90</v>
      </c>
      <c r="G1304">
        <v>28</v>
      </c>
      <c r="H1304">
        <v>1</v>
      </c>
      <c r="I1304" t="s">
        <v>6360</v>
      </c>
      <c r="L1304" t="s">
        <v>3135</v>
      </c>
      <c r="N1304" t="s">
        <v>8735</v>
      </c>
      <c r="O1304" s="24">
        <v>3</v>
      </c>
      <c r="P1304" s="21">
        <v>80</v>
      </c>
      <c r="Q1304" s="21">
        <v>0</v>
      </c>
      <c r="R1304" s="30">
        <v>0</v>
      </c>
      <c r="Z1304" s="34" t="s">
        <v>12570</v>
      </c>
      <c r="AD1304" s="21" t="s">
        <v>7311</v>
      </c>
      <c r="AJ1304" s="26" t="str">
        <f t="shared" si="43"/>
        <v xml:space="preserve">|BGCOLOR(#F5F5F5):Ichtycentaur Commander|指揮官|&amp;ref(Nation/C_Gold.jpg,nolink,25x25,Gold);90&amp;ref(Nation/C_Resource.jpg,nolink,25x25,Resource);28&amp;ref(Nation/C_Command.jpg,nolink,25x25,Commander Point);1|&amp;ref(Nation/R_UW-Fort.jpg,nolink,25x25,Underwater Fortress);||&amp;ref(Nation/Squad.jpg,nolink,25x25,Squad);3&amp;ref(Nation/LivingLead.jpg,nolink,25x25,Leadership);80|16&amp;ref(Nation/Amphibian.jpg,nolink,25x25,Amphibian);|
|~|&gt;|&gt;|&gt;|&gt;|&gt;|BGCOLOR(#F5F5F5):上位指揮官。陸海共に素早く移動する|
</v>
      </c>
    </row>
    <row r="1305" spans="1:36" x14ac:dyDescent="0.15">
      <c r="A1305" t="str">
        <f t="shared" si="42"/>
        <v>-</v>
      </c>
      <c r="B1305" t="s">
        <v>2969</v>
      </c>
      <c r="C1305" t="s">
        <v>12588</v>
      </c>
      <c r="D1305" t="s">
        <v>3135</v>
      </c>
      <c r="E1305" t="s">
        <v>12561</v>
      </c>
      <c r="F1305">
        <v>135</v>
      </c>
      <c r="G1305">
        <v>1</v>
      </c>
      <c r="H1305">
        <v>2</v>
      </c>
      <c r="I1305" t="s">
        <v>6360</v>
      </c>
      <c r="K1305" t="s">
        <v>9926</v>
      </c>
      <c r="L1305" t="s">
        <v>3151</v>
      </c>
      <c r="M1305" t="s">
        <v>9926</v>
      </c>
      <c r="N1305" t="s">
        <v>8738</v>
      </c>
      <c r="O1305" s="24">
        <v>2</v>
      </c>
      <c r="P1305" s="21">
        <v>40</v>
      </c>
      <c r="Q1305" s="21">
        <v>0</v>
      </c>
      <c r="R1305" s="30">
        <v>0</v>
      </c>
      <c r="S1305" s="24">
        <v>1</v>
      </c>
      <c r="Z1305" s="34" t="s">
        <v>12560</v>
      </c>
      <c r="AA1305" s="21">
        <v>40</v>
      </c>
      <c r="AD1305" s="21" t="s">
        <v>7311</v>
      </c>
      <c r="AJ1305" s="26" t="str">
        <f t="shared" si="43"/>
        <v xml:space="preserve">|BGCOLOR(#F5F5F5):Aphroi Hierophant|聖職者&amp;ref(Nation/Sacred.jpg,nolink,25x25,Sacred);|&amp;ref(Nation/C_Gold.jpg,nolink,25x25,Gold);135&amp;ref(Nation/C_Resource.jpg,nolink,25x25,Resource);1&amp;ref(Nation/C_Command.jpg,nolink,25x25,Commander Point);2|&amp;ref(Nation/R_UW-Fort.jpg,nolink,25x25,Underwater Fortress);|&amp;ref(Spell/P_Holy.jpg,nolink,25x25,Temple Needed);|&amp;ref(Nation/Squad.jpg,nolink,25x25,Squad);2&amp;ref(Nation/LivingLead.jpg,nolink,25x25,Leadership);40&amp;ref(Item/Inspirational.jpg,nolink,25x25,Inspirational (+1));|22&amp;ref(Nation/Stealthy.jpg,nolink,25x25,Stealthy (40));&amp;ref(Nation/Amphibian.jpg,nolink,25x25,Amphibian);|
|~|&gt;|&gt;|&gt;|&gt;|&gt;|BGCOLOR(#F5F5F5):レベル1の聖職者。水か緑の魔法技能も持つ|
</v>
      </c>
    </row>
    <row r="1306" spans="1:36" x14ac:dyDescent="0.15">
      <c r="A1306" t="str">
        <f t="shared" si="42"/>
        <v>-</v>
      </c>
      <c r="B1306" t="s">
        <v>2969</v>
      </c>
      <c r="C1306" t="s">
        <v>12588</v>
      </c>
      <c r="D1306" t="s">
        <v>3135</v>
      </c>
      <c r="E1306" t="s">
        <v>12562</v>
      </c>
      <c r="F1306">
        <v>130</v>
      </c>
      <c r="G1306">
        <v>1</v>
      </c>
      <c r="H1306">
        <v>2</v>
      </c>
      <c r="I1306" t="s">
        <v>8454</v>
      </c>
      <c r="J1306" t="s">
        <v>9926</v>
      </c>
      <c r="L1306" t="s">
        <v>3154</v>
      </c>
      <c r="N1306" t="s">
        <v>8740</v>
      </c>
      <c r="O1306" s="24">
        <v>1</v>
      </c>
      <c r="P1306" s="21">
        <v>0</v>
      </c>
      <c r="Q1306" s="21">
        <v>10</v>
      </c>
      <c r="R1306" s="30">
        <v>0</v>
      </c>
      <c r="Z1306" s="34" t="s">
        <v>9236</v>
      </c>
      <c r="AA1306" s="21">
        <v>65</v>
      </c>
      <c r="AD1306" s="21" t="s">
        <v>7311</v>
      </c>
      <c r="AJ1306" s="26" t="str">
        <f t="shared" si="43"/>
        <v xml:space="preserve">|BGCOLOR(#F5F5F5):Siren|魔術師|&amp;ref(Nation/C_Gold.jpg,nolink,25x25,Gold);130&amp;ref(Nation/C_Resource.jpg,nolink,25x25,Resource);1&amp;ref(Nation/C_Command.jpg,nolink,25x25,Commander Point);2|&amp;ref(Nation/R_UW-Fort.jpg,nolink,25x25,Underwater Fortress);&amp;ref(Nation/R_Coast-Fort.jpg,nolink,25x25,Coastal Fortress);|&amp;ref(Spell/P_Research.jpg,nolink,25x25,Lab Needed);|&amp;ref(Nation/Squad.jpg,nolink,25x25,Squad);1&amp;ref(Nation/MagicLead.jpg,nolink,25x25,Magic Leadership);10|18&amp;ref(Nation/Stealthy.jpg,nolink,25x25,Stealthy (65));&amp;ref(Nation/Amphibian.jpg,nolink,25x25,Amphibian);|
|~|&gt;|&gt;|&gt;|&gt;|&gt;|BGCOLOR(#F5F5F5):水の魔法技能を持つ。陸では飛行し風魔法を得るが水が弱体化|
</v>
      </c>
    </row>
    <row r="1307" spans="1:36" x14ac:dyDescent="0.15">
      <c r="A1307" t="str">
        <f t="shared" si="42"/>
        <v>-</v>
      </c>
      <c r="B1307" t="s">
        <v>2969</v>
      </c>
      <c r="C1307" t="s">
        <v>12588</v>
      </c>
      <c r="D1307" t="s">
        <v>3135</v>
      </c>
      <c r="E1307" t="s">
        <v>12563</v>
      </c>
      <c r="F1307">
        <v>325</v>
      </c>
      <c r="G1307">
        <v>1</v>
      </c>
      <c r="H1307">
        <v>2</v>
      </c>
      <c r="I1307" t="s">
        <v>6360</v>
      </c>
      <c r="J1307" t="s">
        <v>9926</v>
      </c>
      <c r="K1307" t="s">
        <v>9926</v>
      </c>
      <c r="L1307" t="s">
        <v>3151</v>
      </c>
      <c r="M1307" t="s">
        <v>9926</v>
      </c>
      <c r="N1307" t="s">
        <v>8742</v>
      </c>
      <c r="O1307" s="24">
        <v>3</v>
      </c>
      <c r="P1307" s="21">
        <v>80</v>
      </c>
      <c r="Q1307" s="21" t="s">
        <v>12314</v>
      </c>
      <c r="R1307" s="30">
        <v>0</v>
      </c>
      <c r="Z1307" s="34" t="s">
        <v>9236</v>
      </c>
      <c r="AD1307" s="21" t="s">
        <v>11893</v>
      </c>
      <c r="AJ1307" s="26" t="str">
        <f t="shared" si="43"/>
        <v xml:space="preserve">|BGCOLOR(#F5F5F5):Haliade|聖職者&amp;ref(Nation/Sacred.jpg,nolink,25x25,Sacred);|&amp;ref(Nation/C_Gold.jpg,nolink,25x25,Gold);325&amp;ref(Nation/C_Resource.jpg,nolink,25x25,Resource);1&amp;ref(Nation/C_Command.jpg,nolink,25x25,Commander Point);2|&amp;ref(Nation/R_UW-Fort.jpg,nolink,25x25,Underwater Fortress);|&amp;ref(Spell/P_Research.jpg,nolink,25x25,Lab Needed);&amp;ref(Spell/P_Holy.jpg,nolink,25x25,Temple Needed);|&amp;ref(Nation/Squad.jpg,nolink,25x25,Squad);3&amp;ref(Nation/LivingLead.jpg,nolink,25x25,Leadership);80&amp;ref(Nation/MagicLead.jpg,nolink,25x25,Magic Leadership);25+|18&amp;ref(Nation/Aquatic.jpg,nolink,25x25,Aquatic);|
|~|&gt;|&gt;|&gt;|&gt;|&gt;|BGCOLOR(#F5F5F5):レベル2の聖職者。魔法技能も持つがこの国には珍しく水棲|
</v>
      </c>
    </row>
    <row r="1308" spans="1:36" x14ac:dyDescent="0.15">
      <c r="A1308" t="str">
        <f t="shared" si="42"/>
        <v>-</v>
      </c>
      <c r="B1308" t="s">
        <v>2969</v>
      </c>
      <c r="C1308" t="s">
        <v>12588</v>
      </c>
      <c r="D1308" t="s">
        <v>3135</v>
      </c>
      <c r="E1308" t="s">
        <v>12564</v>
      </c>
      <c r="F1308">
        <v>355</v>
      </c>
      <c r="G1308">
        <v>7</v>
      </c>
      <c r="H1308">
        <v>4</v>
      </c>
      <c r="I1308" t="s">
        <v>8454</v>
      </c>
      <c r="J1308" t="s">
        <v>9926</v>
      </c>
      <c r="L1308" t="s">
        <v>3154</v>
      </c>
      <c r="N1308" t="s">
        <v>8744</v>
      </c>
      <c r="O1308" s="24">
        <v>3</v>
      </c>
      <c r="P1308" s="21">
        <v>80</v>
      </c>
      <c r="Q1308" s="21" t="s">
        <v>11028</v>
      </c>
      <c r="R1308" s="30">
        <v>0</v>
      </c>
      <c r="U1308" s="30">
        <v>2</v>
      </c>
      <c r="Z1308" s="34" t="s">
        <v>9236</v>
      </c>
      <c r="AA1308" s="21">
        <v>40</v>
      </c>
      <c r="AD1308" s="21" t="s">
        <v>7311</v>
      </c>
      <c r="AJ1308" s="26" t="str">
        <f t="shared" si="43"/>
        <v xml:space="preserve">|BGCOLOR(#F5F5F5):Capricorn|魔術師|&amp;ref(Nation/C_Gold.jpg,nolink,25x25,Gold);355&amp;ref(Nation/C_Resource.jpg,nolink,25x25,Resource);7&amp;ref(Nation/C_Command.jpg,nolink,25x25,Commander Point);4|&amp;ref(Nation/R_UW-Fort.jpg,nolink,25x25,Underwater Fortress);&amp;ref(Nation/R_Coast-Fort.jpg,nolink,25x25,Coastal Fortress);|&amp;ref(Spell/P_Research.jpg,nolink,25x25,Lab Needed);|&amp;ref(Nation/Squad.jpg,nolink,25x25,Squad);3&amp;ref(Nation/LivingLead.jpg,nolink,25x25,Leadership);80&amp;ref(Nation/MagicLead.jpg,nolink,25x25,Magic Leadership);35+&amp;ref(Item/Beastmaster.jpg,nolink,25x25,Beastmaster (+2));|18&amp;ref(Nation/Stealthy.jpg,nolink,25x25,Stealthy (40));&amp;ref(Nation/Amphibian.jpg,nolink,25x25,Amphibian);|
|~|&gt;|&gt;|&gt;|&gt;|&gt;|BGCOLOR(#F5F5F5):緑、水などの魔法技能を持つ。陸では地を得て水が弱体化|
</v>
      </c>
    </row>
    <row r="1309" spans="1:36" x14ac:dyDescent="0.15">
      <c r="A1309" t="str">
        <f t="shared" si="42"/>
        <v>MA Oceania 指揮官 E</v>
      </c>
      <c r="B1309" t="s">
        <v>2969</v>
      </c>
      <c r="C1309" t="s">
        <v>12588</v>
      </c>
      <c r="D1309" t="s">
        <v>3135</v>
      </c>
      <c r="E1309" t="s">
        <v>12565</v>
      </c>
      <c r="F1309">
        <v>145</v>
      </c>
      <c r="G1309">
        <v>17</v>
      </c>
      <c r="H1309">
        <v>1</v>
      </c>
      <c r="I1309" t="s">
        <v>4343</v>
      </c>
      <c r="K1309" t="s">
        <v>9926</v>
      </c>
      <c r="L1309" t="s">
        <v>3135</v>
      </c>
      <c r="M1309" t="s">
        <v>9926</v>
      </c>
      <c r="N1309" t="s">
        <v>8746</v>
      </c>
      <c r="O1309" s="24">
        <v>3</v>
      </c>
      <c r="P1309" s="21">
        <v>80</v>
      </c>
      <c r="Q1309" s="21">
        <v>0</v>
      </c>
      <c r="R1309" s="30">
        <v>0</v>
      </c>
      <c r="S1309" s="24">
        <v>1</v>
      </c>
      <c r="Z1309" s="34" t="s">
        <v>9223</v>
      </c>
      <c r="AD1309" s="21" t="s">
        <v>7311</v>
      </c>
      <c r="AJ1309" s="26" t="str">
        <f t="shared" si="43"/>
        <v xml:space="preserve">|BGCOLOR(#F5F5F5):Aphroi Lord|指揮官&amp;ref(Nation/Sacred.jpg,nolink,25x25,Sacred);|&amp;ref(Nation/C_Gold.jpg,nolink,25x25,Gold);145&amp;ref(Nation/C_Resource.jpg,nolink,25x25,Resource);17&amp;ref(Nation/C_Command.jpg,nolink,25x25,Commander Point);1|&amp;ref(Nation/R_Capital.jpg,nolink,25x25,National Capital);|&amp;ref(Spell/P_Holy.jpg,nolink,25x25,Temple Needed);|&amp;ref(Nation/Squad.jpg,nolink,25x25,Squad);3&amp;ref(Nation/LivingLead.jpg,nolink,25x25,Leadership);80&amp;ref(Item/Inspirational.jpg,nolink,25x25,Inspirational (+1));|16&amp;ref(Nation/Amphibian.jpg,nolink,25x25,Amphibian);|
|~|&gt;|&gt;|&gt;|&gt;|&gt;|BGCOLOR(#F5F5F5):神聖な指揮官。配下の士気を高く維持できる|
</v>
      </c>
    </row>
    <row r="1310" spans="1:36" x14ac:dyDescent="0.15">
      <c r="A1310" t="str">
        <f t="shared" si="42"/>
        <v>MA Oceania 兵士 S</v>
      </c>
      <c r="B1310" t="s">
        <v>2969</v>
      </c>
      <c r="C1310" t="s">
        <v>12588</v>
      </c>
      <c r="D1310" t="s">
        <v>3169</v>
      </c>
      <c r="E1310" t="s">
        <v>12566</v>
      </c>
      <c r="F1310">
        <v>9</v>
      </c>
      <c r="G1310">
        <v>2</v>
      </c>
      <c r="H1310">
        <v>6</v>
      </c>
      <c r="I1310" t="s">
        <v>6360</v>
      </c>
      <c r="L1310" t="s">
        <v>3174</v>
      </c>
      <c r="N1310" t="s">
        <v>8749</v>
      </c>
      <c r="P1310" s="21">
        <v>1</v>
      </c>
      <c r="X1310">
        <v>1</v>
      </c>
      <c r="Z1310" s="34" t="s">
        <v>9223</v>
      </c>
      <c r="AA1310" s="21">
        <v>40</v>
      </c>
      <c r="AD1310" s="21" t="s">
        <v>7311</v>
      </c>
      <c r="AJ1310" s="26" t="str">
        <f t="shared" si="43"/>
        <v xml:space="preserve">|BGCOLOR(#F5F5F5):Ichtysatyr|歩兵|&amp;ref(Nation/C_Gold.jpg,nolink,25x25,Gold);9&amp;ref(Nation/C_Resource.jpg,nolink,25x25,Resource);2&amp;ref(Nation/C_Recruitment.jpg,nolink,25x25,Recruitment Point);6|&amp;ref(Nation/R_UW-Fort.jpg,nolink,25x25,Underwater Fortress);||&amp;ref(Nation/LivingLead.jpg,nolink,25x25,Living);&amp;ref(Nation/Undisciplined.jpg,nolink,25x25,Undisciplined);|16&amp;ref(Nation/Stealthy.jpg,nolink,25x25,Stealthy (40));&amp;ref(Nation/Amphibian.jpg,nolink,25x25,Amphibian);|
|~|&gt;|&gt;|&gt;|&gt;|&gt;|BGCOLOR(#F5F5F5):槍を持つ軽歩兵。安価だが統制不能で非常に脆い|
</v>
      </c>
    </row>
    <row r="1311" spans="1:36" x14ac:dyDescent="0.15">
      <c r="A1311" t="str">
        <f t="shared" si="42"/>
        <v>-</v>
      </c>
      <c r="B1311" t="s">
        <v>2969</v>
      </c>
      <c r="C1311" t="s">
        <v>12588</v>
      </c>
      <c r="D1311" t="s">
        <v>3169</v>
      </c>
      <c r="E1311" t="s">
        <v>12566</v>
      </c>
      <c r="F1311">
        <v>9</v>
      </c>
      <c r="G1311">
        <v>3</v>
      </c>
      <c r="H1311">
        <v>6</v>
      </c>
      <c r="I1311" t="s">
        <v>6360</v>
      </c>
      <c r="L1311" t="s">
        <v>3174</v>
      </c>
      <c r="N1311" t="s">
        <v>8750</v>
      </c>
      <c r="P1311" s="21">
        <v>1</v>
      </c>
      <c r="X1311">
        <v>1</v>
      </c>
      <c r="Z1311" s="34" t="s">
        <v>9223</v>
      </c>
      <c r="AA1311" s="21">
        <v>40</v>
      </c>
      <c r="AD1311" s="21" t="s">
        <v>7311</v>
      </c>
      <c r="AJ1311" s="26" t="str">
        <f t="shared" si="43"/>
        <v xml:space="preserve">|BGCOLOR(#F5F5F5):Ichtysatyr|歩兵|&amp;ref(Nation/C_Gold.jpg,nolink,25x25,Gold);9&amp;ref(Nation/C_Resource.jpg,nolink,25x25,Resource);3&amp;ref(Nation/C_Recruitment.jpg,nolink,25x25,Recruitment Point);6|&amp;ref(Nation/R_UW-Fort.jpg,nolink,25x25,Underwater Fortress);||&amp;ref(Nation/LivingLead.jpg,nolink,25x25,Living);&amp;ref(Nation/Undisciplined.jpg,nolink,25x25,Undisciplined);|16&amp;ref(Nation/Stealthy.jpg,nolink,25x25,Stealthy (40));&amp;ref(Nation/Amphibian.jpg,nolink,25x25,Amphibian);|
|~|&gt;|&gt;|&gt;|&gt;|&gt;|BGCOLOR(#F5F5F5):槍と盾を持つ軽歩兵。盾がある分は少しだけ強い|
</v>
      </c>
    </row>
    <row r="1312" spans="1:36" x14ac:dyDescent="0.15">
      <c r="A1312" t="str">
        <f t="shared" si="42"/>
        <v>-</v>
      </c>
      <c r="B1312" t="s">
        <v>2969</v>
      </c>
      <c r="C1312" t="s">
        <v>12588</v>
      </c>
      <c r="D1312" t="s">
        <v>12571</v>
      </c>
      <c r="E1312" t="s">
        <v>12572</v>
      </c>
      <c r="F1312">
        <v>10</v>
      </c>
      <c r="G1312">
        <v>7</v>
      </c>
      <c r="H1312">
        <v>14</v>
      </c>
      <c r="I1312" t="s">
        <v>12573</v>
      </c>
      <c r="L1312" t="s">
        <v>12574</v>
      </c>
      <c r="N1312" t="s">
        <v>12575</v>
      </c>
      <c r="P1312" s="20">
        <v>1</v>
      </c>
      <c r="Z1312" s="34" t="s">
        <v>12576</v>
      </c>
      <c r="AD1312" s="20" t="s">
        <v>12577</v>
      </c>
      <c r="AJ1312" s="26" t="str">
        <f t="shared" si="43"/>
        <v xml:space="preserve">|BGCOLOR(#F5F5F5):Ichtysatyr Soldier|歩兵|&amp;ref(Nation/C_Gold.jpg,nolink,25x25,Gold);10&amp;ref(Nation/C_Resource.jpg,nolink,25x25,Resource);7&amp;ref(Nation/C_Recruitment.jpg,nolink,25x25,Recruitment Point);14|&amp;ref(Nation/R_UW-Fort.jpg,nolink,25x25,Underwater Fortress);||&amp;ref(Nation/LivingLead.jpg,nolink,25x25,Living);|14&amp;ref(Nation/Amphibian.jpg,nolink,25x25,Amphibian);|
|~|&gt;|&gt;|&gt;|&gt;|&gt;|BGCOLOR(#F5F5F5):槍と盾を持つ軽歩兵。鎧ぐらいは着ており命令も聞く|
</v>
      </c>
    </row>
    <row r="1313" spans="1:36" x14ac:dyDescent="0.15">
      <c r="A1313" t="str">
        <f t="shared" si="42"/>
        <v>-</v>
      </c>
      <c r="B1313" t="s">
        <v>2969</v>
      </c>
      <c r="C1313" t="s">
        <v>12588</v>
      </c>
      <c r="D1313" t="s">
        <v>12571</v>
      </c>
      <c r="E1313" t="s">
        <v>12578</v>
      </c>
      <c r="F1313">
        <v>10</v>
      </c>
      <c r="G1313">
        <v>17</v>
      </c>
      <c r="H1313">
        <v>14</v>
      </c>
      <c r="I1313" t="s">
        <v>12573</v>
      </c>
      <c r="L1313" t="s">
        <v>12574</v>
      </c>
      <c r="N1313" t="s">
        <v>12579</v>
      </c>
      <c r="P1313" s="20">
        <v>1</v>
      </c>
      <c r="Z1313" s="34" t="s">
        <v>12576</v>
      </c>
      <c r="AD1313" s="20" t="s">
        <v>12577</v>
      </c>
      <c r="AJ1313" s="26" t="str">
        <f t="shared" si="43"/>
        <v xml:space="preserve">|BGCOLOR(#F5F5F5):Ichtysatyr Soldier|歩兵|&amp;ref(Nation/C_Gold.jpg,nolink,25x25,Gold);10&amp;ref(Nation/C_Resource.jpg,nolink,25x25,Resource);17&amp;ref(Nation/C_Recruitment.jpg,nolink,25x25,Recruitment Point);14|&amp;ref(Nation/R_UW-Fort.jpg,nolink,25x25,Underwater Fortress);||&amp;ref(Nation/LivingLead.jpg,nolink,25x25,Living);|14&amp;ref(Nation/Amphibian.jpg,nolink,25x25,Amphibian);|
|~|&gt;|&gt;|&gt;|&gt;|&gt;|BGCOLOR(#F5F5F5):槍と盾を持つ歩兵。鎧は強化されたが兜がない|
</v>
      </c>
    </row>
    <row r="1314" spans="1:36" x14ac:dyDescent="0.15">
      <c r="A1314" t="str">
        <f t="shared" si="42"/>
        <v>-</v>
      </c>
      <c r="B1314" t="s">
        <v>2969</v>
      </c>
      <c r="C1314" t="s">
        <v>12588</v>
      </c>
      <c r="D1314" t="s">
        <v>12571</v>
      </c>
      <c r="E1314" t="s">
        <v>12580</v>
      </c>
      <c r="F1314">
        <v>15</v>
      </c>
      <c r="G1314">
        <v>28</v>
      </c>
      <c r="H1314">
        <v>26</v>
      </c>
      <c r="I1314" t="s">
        <v>12573</v>
      </c>
      <c r="L1314" t="s">
        <v>12574</v>
      </c>
      <c r="N1314" t="s">
        <v>12581</v>
      </c>
      <c r="P1314" s="20">
        <v>1</v>
      </c>
      <c r="Z1314" s="34" t="s">
        <v>12582</v>
      </c>
      <c r="AD1314" s="20" t="s">
        <v>12577</v>
      </c>
      <c r="AJ1314" s="26" t="str">
        <f t="shared" si="43"/>
        <v xml:space="preserve">|BGCOLOR(#F5F5F5):Mermidon|歩兵|&amp;ref(Nation/C_Gold.jpg,nolink,25x25,Gold);15&amp;ref(Nation/C_Resource.jpg,nolink,25x25,Resource);28&amp;ref(Nation/C_Recruitment.jpg,nolink,25x25,Recruitment Point);26|&amp;ref(Nation/R_UW-Fort.jpg,nolink,25x25,Underwater Fortress);||&amp;ref(Nation/LivingLead.jpg,nolink,25x25,Living);|12&amp;ref(Nation/Amphibian.jpg,nolink,25x25,Amphibian);|
|~|&gt;|&gt;|&gt;|&gt;|&gt;|BGCOLOR(#F5F5F5):短三叉矛と盾を持つ歩兵。防具もしっかりしている|
</v>
      </c>
    </row>
    <row r="1315" spans="1:36" x14ac:dyDescent="0.15">
      <c r="A1315" t="str">
        <f t="shared" si="42"/>
        <v>-</v>
      </c>
      <c r="B1315" t="s">
        <v>2969</v>
      </c>
      <c r="C1315" t="s">
        <v>12588</v>
      </c>
      <c r="D1315" t="s">
        <v>3169</v>
      </c>
      <c r="E1315" t="s">
        <v>12567</v>
      </c>
      <c r="F1315">
        <v>40</v>
      </c>
      <c r="G1315">
        <v>5</v>
      </c>
      <c r="H1315">
        <v>12</v>
      </c>
      <c r="I1315" t="s">
        <v>6360</v>
      </c>
      <c r="L1315" t="s">
        <v>3174</v>
      </c>
      <c r="N1315" t="s">
        <v>8754</v>
      </c>
      <c r="P1315" s="21">
        <v>1</v>
      </c>
      <c r="Z1315" s="34" t="s">
        <v>9293</v>
      </c>
      <c r="AD1315" s="21" t="s">
        <v>7311</v>
      </c>
      <c r="AJ1315" s="26" t="str">
        <f t="shared" si="43"/>
        <v xml:space="preserve">|BGCOLOR(#F5F5F5):Ichtytaur|歩兵|&amp;ref(Nation/C_Gold.jpg,nolink,25x25,Gold);40&amp;ref(Nation/C_Resource.jpg,nolink,25x25,Resource);5&amp;ref(Nation/C_Recruitment.jpg,nolink,25x25,Recruitment Point);12|&amp;ref(Nation/R_UW-Fort.jpg,nolink,25x25,Underwater Fortress);||&amp;ref(Nation/LivingLead.jpg,nolink,25x25,Living);|14&amp;ref(Nation/Amphibian.jpg,nolink,25x25,Amphibian);|
|~|&gt;|&gt;|&gt;|&gt;|&gt;|BGCOLOR(#F5F5F5):槍を持つ軽装狂戦士。陸上では人間大以下の敵を蹂躙する|
</v>
      </c>
    </row>
    <row r="1316" spans="1:36" x14ac:dyDescent="0.15">
      <c r="A1316" t="str">
        <f t="shared" si="42"/>
        <v>-</v>
      </c>
      <c r="B1316" t="s">
        <v>2969</v>
      </c>
      <c r="C1316" t="s">
        <v>12588</v>
      </c>
      <c r="D1316" t="s">
        <v>3169</v>
      </c>
      <c r="E1316" t="s">
        <v>12583</v>
      </c>
      <c r="F1316">
        <v>50</v>
      </c>
      <c r="G1316">
        <v>16</v>
      </c>
      <c r="H1316">
        <v>18</v>
      </c>
      <c r="I1316" t="s">
        <v>12573</v>
      </c>
      <c r="L1316" t="s">
        <v>12574</v>
      </c>
      <c r="N1316" t="s">
        <v>12584</v>
      </c>
      <c r="P1316" s="20">
        <v>1</v>
      </c>
      <c r="Z1316" s="34" t="s">
        <v>12576</v>
      </c>
      <c r="AD1316" s="20" t="s">
        <v>12577</v>
      </c>
      <c r="AJ1316" s="26" t="str">
        <f t="shared" si="43"/>
        <v xml:space="preserve">|BGCOLOR(#F5F5F5):Ichtytaur Warrior|歩兵|&amp;ref(Nation/C_Gold.jpg,nolink,25x25,Gold);50&amp;ref(Nation/C_Resource.jpg,nolink,25x25,Resource);16&amp;ref(Nation/C_Recruitment.jpg,nolink,25x25,Recruitment Point);18|&amp;ref(Nation/R_UW-Fort.jpg,nolink,25x25,Underwater Fortress);||&amp;ref(Nation/LivingLead.jpg,nolink,25x25,Living);|14&amp;ref(Nation/Amphibian.jpg,nolink,25x25,Amphibian);|
|~|&gt;|&gt;|&gt;|&gt;|&gt;|BGCOLOR(#F5F5F5):槍を持つ狂戦士。鎧を与えられ幾分丈夫になっている|
</v>
      </c>
    </row>
    <row r="1317" spans="1:36" x14ac:dyDescent="0.15">
      <c r="A1317" t="str">
        <f t="shared" si="42"/>
        <v>-</v>
      </c>
      <c r="B1317" t="s">
        <v>2969</v>
      </c>
      <c r="C1317" t="s">
        <v>12588</v>
      </c>
      <c r="D1317" t="s">
        <v>3169</v>
      </c>
      <c r="E1317" t="s">
        <v>12568</v>
      </c>
      <c r="F1317">
        <v>30</v>
      </c>
      <c r="G1317">
        <v>8</v>
      </c>
      <c r="H1317">
        <v>17</v>
      </c>
      <c r="I1317" t="s">
        <v>6360</v>
      </c>
      <c r="L1317" t="s">
        <v>3174</v>
      </c>
      <c r="N1317" t="s">
        <v>8756</v>
      </c>
      <c r="P1317" s="21">
        <v>1</v>
      </c>
      <c r="Z1317" s="34" t="s">
        <v>12440</v>
      </c>
      <c r="AD1317" s="21" t="s">
        <v>7311</v>
      </c>
      <c r="AJ1317" s="26" t="str">
        <f t="shared" si="43"/>
        <v xml:space="preserve">|BGCOLOR(#F5F5F5):Ichtycentaur|歩兵|&amp;ref(Nation/C_Gold.jpg,nolink,25x25,Gold);30&amp;ref(Nation/C_Resource.jpg,nolink,25x25,Resource);8&amp;ref(Nation/C_Recruitment.jpg,nolink,25x25,Recruitment Point);17|&amp;ref(Nation/R_UW-Fort.jpg,nolink,25x25,Underwater Fortress);||&amp;ref(Nation/LivingLead.jpg,nolink,25x25,Living);|20&amp;ref(Nation/Amphibian.jpg,nolink,25x25,Amphibian);|
|~|&gt;|&gt;|&gt;|&gt;|&gt;|BGCOLOR(#F5F5F5):軽突撃槍と盾を持つ歩兵。馬の如き素早さで騎兵の役割を担う|
</v>
      </c>
    </row>
    <row r="1318" spans="1:36" x14ac:dyDescent="0.15">
      <c r="A1318" t="str">
        <f t="shared" si="42"/>
        <v>-</v>
      </c>
      <c r="B1318" t="s">
        <v>2969</v>
      </c>
      <c r="C1318" t="s">
        <v>12588</v>
      </c>
      <c r="D1318" t="s">
        <v>3169</v>
      </c>
      <c r="E1318" t="s">
        <v>12585</v>
      </c>
      <c r="F1318">
        <v>35</v>
      </c>
      <c r="G1318">
        <v>27</v>
      </c>
      <c r="H1318">
        <v>22</v>
      </c>
      <c r="I1318" t="s">
        <v>12573</v>
      </c>
      <c r="L1318" t="s">
        <v>12574</v>
      </c>
      <c r="N1318" t="s">
        <v>12586</v>
      </c>
      <c r="P1318" s="20">
        <v>1</v>
      </c>
      <c r="Z1318" s="34" t="s">
        <v>12576</v>
      </c>
      <c r="AD1318" s="20" t="s">
        <v>12577</v>
      </c>
      <c r="AJ1318" s="26" t="str">
        <f t="shared" si="43"/>
        <v xml:space="preserve">|BGCOLOR(#F5F5F5):Ichtycentaur Cataphract|歩兵|&amp;ref(Nation/C_Gold.jpg,nolink,25x25,Gold);35&amp;ref(Nation/C_Resource.jpg,nolink,25x25,Resource);27&amp;ref(Nation/C_Recruitment.jpg,nolink,25x25,Recruitment Point);22|&amp;ref(Nation/R_UW-Fort.jpg,nolink,25x25,Underwater Fortress);||&amp;ref(Nation/LivingLead.jpg,nolink,25x25,Living);|14&amp;ref(Nation/Amphibian.jpg,nolink,25x25,Amphibian);|
|~|&gt;|&gt;|&gt;|&gt;|&gt;|BGCOLOR(#F5F5F5):短三叉矛と盾を持つ歩兵。突撃はできないが安定した戦闘力に|
</v>
      </c>
    </row>
    <row r="1319" spans="1:36" x14ac:dyDescent="0.15">
      <c r="A1319" t="str">
        <f t="shared" si="42"/>
        <v>-</v>
      </c>
      <c r="B1319" t="s">
        <v>2969</v>
      </c>
      <c r="C1319" t="s">
        <v>12588</v>
      </c>
      <c r="D1319" t="s">
        <v>3169</v>
      </c>
      <c r="E1319" t="s">
        <v>12569</v>
      </c>
      <c r="F1319">
        <v>55</v>
      </c>
      <c r="G1319">
        <v>15</v>
      </c>
      <c r="H1319">
        <v>30</v>
      </c>
      <c r="I1319" t="s">
        <v>4343</v>
      </c>
      <c r="K1319" t="s">
        <v>9926</v>
      </c>
      <c r="L1319" t="s">
        <v>3174</v>
      </c>
      <c r="M1319" t="s">
        <v>9926</v>
      </c>
      <c r="N1319" t="s">
        <v>8758</v>
      </c>
      <c r="P1319" s="21">
        <v>1</v>
      </c>
      <c r="Z1319" s="34" t="s">
        <v>9293</v>
      </c>
      <c r="AD1319" s="21" t="s">
        <v>7311</v>
      </c>
      <c r="AJ1319" s="26" t="str">
        <f t="shared" si="43"/>
        <v xml:space="preserve">|BGCOLOR(#F5F5F5):Aphroi|歩兵&amp;ref(Nation/Sacred.jpg,nolink,25x25,Sacred);|&amp;ref(Nation/C_Gold.jpg,nolink,25x25,Gold);55&amp;ref(Nation/C_Resource.jpg,nolink,25x25,Resource);15&amp;ref(Nation/C_Recruitment.jpg,nolink,25x25,Recruitment Point);30|&amp;ref(Nation/R_Capital.jpg,nolink,25x25,National Capital);|&amp;ref(Spell/P_Holy.jpg,nolink,25x25,Temple Needed);|&amp;ref(Nation/LivingLead.jpg,nolink,25x25,Living);|14&amp;ref(Nation/Amphibian.jpg,nolink,25x25,Amphibian);|
|~|&gt;|&gt;|&gt;|&gt;|&gt;|BGCOLOR(#F5F5F5):軽突撃槍と盾を持つ歩兵。騎兵の真似ができるが装備はやや貧弱|
</v>
      </c>
    </row>
    <row r="1320" spans="1:36" x14ac:dyDescent="0.15">
      <c r="A1320" t="str">
        <f t="shared" si="42"/>
        <v>-</v>
      </c>
      <c r="B1320" t="s">
        <v>2969</v>
      </c>
      <c r="C1320" t="s">
        <v>12588</v>
      </c>
      <c r="D1320" t="s">
        <v>3169</v>
      </c>
      <c r="E1320" t="s">
        <v>12589</v>
      </c>
      <c r="F1320">
        <v>9</v>
      </c>
      <c r="G1320">
        <v>3</v>
      </c>
      <c r="H1320">
        <v>6</v>
      </c>
      <c r="I1320" t="s">
        <v>12590</v>
      </c>
      <c r="L1320" t="s">
        <v>12574</v>
      </c>
      <c r="N1320" t="s">
        <v>12591</v>
      </c>
      <c r="P1320" s="20">
        <v>1</v>
      </c>
      <c r="Z1320" s="34" t="s">
        <v>12570</v>
      </c>
      <c r="AD1320" s="20" t="s">
        <v>12577</v>
      </c>
      <c r="AJ1320" s="26" t="str">
        <f t="shared" si="43"/>
        <v xml:space="preserve">|BGCOLOR(#F5F5F5):Ichtysatyr|歩兵|&amp;ref(Nation/C_Gold.jpg,nolink,25x25,Gold);9&amp;ref(Nation/C_Resource.jpg,nolink,25x25,Resource);3&amp;ref(Nation/C_Recruitment.jpg,nolink,25x25,Recruitment Point);6|&amp;ref(Nation/R_Coast-Fort.jpg,nolink,25x25,Coastal Fortress);||&amp;ref(Nation/LivingLead.jpg,nolink,25x25,Living);|16&amp;ref(Nation/Amphibian.jpg,nolink,25x25,Amphibian);|
|~|&gt;|&gt;|&gt;|&gt;|&gt;|BGCOLOR(#F5F5F5):槍と盾を持つ軽歩兵。海中のものと何ら変わりはない|
</v>
      </c>
    </row>
    <row r="1321" spans="1:36" x14ac:dyDescent="0.15">
      <c r="A1321" t="str">
        <f t="shared" si="42"/>
        <v>MA Oceania 兵士 E</v>
      </c>
      <c r="B1321" t="s">
        <v>2969</v>
      </c>
      <c r="C1321" t="s">
        <v>12588</v>
      </c>
      <c r="D1321" t="s">
        <v>3169</v>
      </c>
      <c r="E1321" t="s">
        <v>12592</v>
      </c>
      <c r="F1321">
        <v>10</v>
      </c>
      <c r="G1321">
        <v>7</v>
      </c>
      <c r="H1321">
        <v>14</v>
      </c>
      <c r="I1321" t="s">
        <v>12590</v>
      </c>
      <c r="L1321" t="s">
        <v>12574</v>
      </c>
      <c r="N1321" t="s">
        <v>12593</v>
      </c>
      <c r="P1321" s="20">
        <v>1</v>
      </c>
      <c r="Z1321" s="34" t="s">
        <v>12576</v>
      </c>
      <c r="AD1321" s="20" t="s">
        <v>12577</v>
      </c>
      <c r="AJ1321" s="26" t="str">
        <f t="shared" si="43"/>
        <v xml:space="preserve">|BGCOLOR(#F5F5F5):Ichtysatyr Warrior|歩兵|&amp;ref(Nation/C_Gold.jpg,nolink,25x25,Gold);10&amp;ref(Nation/C_Resource.jpg,nolink,25x25,Resource);7&amp;ref(Nation/C_Recruitment.jpg,nolink,25x25,Recruitment Point);14|&amp;ref(Nation/R_Coast-Fort.jpg,nolink,25x25,Coastal Fortress);||&amp;ref(Nation/LivingLead.jpg,nolink,25x25,Living);|14&amp;ref(Nation/Amphibian.jpg,nolink,25x25,Amphibian);|
|~|&gt;|&gt;|&gt;|&gt;|&gt;|BGCOLOR(#F5F5F5):槍と盾を持つ軽歩兵。名前が違う以外は海中のSoldierと同等|
</v>
      </c>
    </row>
    <row r="1322" spans="1:36" x14ac:dyDescent="0.15">
      <c r="A1322" t="str">
        <f t="shared" si="42"/>
        <v>MA Ys 指揮官 S</v>
      </c>
      <c r="B1322" t="s">
        <v>2969</v>
      </c>
      <c r="C1322" t="s">
        <v>12681</v>
      </c>
      <c r="D1322" t="s">
        <v>12622</v>
      </c>
      <c r="E1322" t="s">
        <v>12615</v>
      </c>
      <c r="F1322">
        <v>25</v>
      </c>
      <c r="G1322">
        <v>1</v>
      </c>
      <c r="H1322">
        <v>1</v>
      </c>
      <c r="I1322" t="s">
        <v>12616</v>
      </c>
      <c r="L1322" t="s">
        <v>12617</v>
      </c>
      <c r="N1322" t="s">
        <v>12618</v>
      </c>
      <c r="O1322" s="24">
        <v>0</v>
      </c>
      <c r="P1322" s="20">
        <v>0</v>
      </c>
      <c r="Q1322" s="21">
        <v>0</v>
      </c>
      <c r="R1322" s="30">
        <v>0</v>
      </c>
      <c r="Z1322" s="34" t="s">
        <v>12619</v>
      </c>
      <c r="AA1322" s="21">
        <v>50</v>
      </c>
      <c r="AD1322" s="20" t="s">
        <v>12620</v>
      </c>
      <c r="AJ1322" s="26" t="str">
        <f t="shared" si="43"/>
        <v xml:space="preserve">|BGCOLOR(#F5F5F5):Ysian Scout|斥候|&amp;ref(Nation/C_Gold.jpg,nolink,25x25,Gold);25&amp;ref(Nation/C_Resource.jpg,nolink,25x25,Resource);1&amp;ref(Nation/C_Command.jpg,nolink,25x25,Commander Point);1|&amp;ref(Nation/R_UW-Fort.jpg,nolink,25x25,Underwater Fortress);|||16&amp;ref(Nation/Stealthy.jpg,nolink,25x25,Stealthy (50));&amp;ref(Nation/Amphibian.jpg,nolink,25x25,Amphibian);|
|~|&gt;|&gt;|&gt;|&gt;|&gt;|BGCOLOR(#F5F5F5):水陸両棲の斥候。海を通れる一方で森や山が苦手|
</v>
      </c>
    </row>
    <row r="1323" spans="1:36" x14ac:dyDescent="0.15">
      <c r="A1323" t="str">
        <f t="shared" si="42"/>
        <v>-</v>
      </c>
      <c r="B1323" t="s">
        <v>2969</v>
      </c>
      <c r="C1323" t="s">
        <v>12681</v>
      </c>
      <c r="D1323" t="s">
        <v>12622</v>
      </c>
      <c r="E1323" t="s">
        <v>12621</v>
      </c>
      <c r="F1323">
        <v>45</v>
      </c>
      <c r="G1323">
        <v>23</v>
      </c>
      <c r="H1323">
        <v>1</v>
      </c>
      <c r="I1323" t="s">
        <v>12616</v>
      </c>
      <c r="L1323" t="s">
        <v>12622</v>
      </c>
      <c r="N1323" t="s">
        <v>12624</v>
      </c>
      <c r="O1323" s="24">
        <v>2</v>
      </c>
      <c r="P1323" s="20">
        <v>60</v>
      </c>
      <c r="Q1323" s="21">
        <v>0</v>
      </c>
      <c r="R1323" s="30">
        <v>0</v>
      </c>
      <c r="Z1323" s="34" t="s">
        <v>12623</v>
      </c>
      <c r="AD1323" s="20" t="s">
        <v>12620</v>
      </c>
      <c r="AJ1323" s="26" t="str">
        <f t="shared" si="43"/>
        <v xml:space="preserve">|BGCOLOR(#F5F5F5):Ysian Commander|指揮官|&amp;ref(Nation/C_Gold.jpg,nolink,25x25,Gold);45&amp;ref(Nation/C_Resource.jpg,nolink,25x25,Resource);23&amp;ref(Nation/C_Command.jpg,nolink,25x25,Commander Point);1|&amp;ref(Nation/R_UW-Fort.jpg,nolink,25x25,Underwater Fortress);||&amp;ref(Nation/Squad.jpg,nolink,25x25,Squad);2&amp;ref(Nation/LivingLead.jpg,nolink,25x25,Leadership);60|12&amp;ref(Nation/Amphibian.jpg,nolink,25x25,Amphibian);|
|~|&gt;|&gt;|&gt;|&gt;|&gt;|BGCOLOR(#F5F5F5):標準的な指揮官。海に入れる以外の特徴は乏しい|
</v>
      </c>
    </row>
    <row r="1324" spans="1:36" x14ac:dyDescent="0.15">
      <c r="A1324" t="str">
        <f t="shared" si="42"/>
        <v>-</v>
      </c>
      <c r="B1324" t="s">
        <v>2969</v>
      </c>
      <c r="C1324" t="s">
        <v>12681</v>
      </c>
      <c r="D1324" t="s">
        <v>12622</v>
      </c>
      <c r="E1324" t="s">
        <v>12625</v>
      </c>
      <c r="F1324">
        <v>165</v>
      </c>
      <c r="G1324">
        <v>1</v>
      </c>
      <c r="H1324">
        <v>2</v>
      </c>
      <c r="I1324" t="s">
        <v>12616</v>
      </c>
      <c r="J1324" t="s">
        <v>12626</v>
      </c>
      <c r="K1324" t="s">
        <v>12626</v>
      </c>
      <c r="L1324" t="s">
        <v>12628</v>
      </c>
      <c r="M1324" t="s">
        <v>12627</v>
      </c>
      <c r="N1324" t="s">
        <v>12650</v>
      </c>
      <c r="O1324" s="24">
        <v>1</v>
      </c>
      <c r="P1324" s="20">
        <v>10</v>
      </c>
      <c r="Q1324" s="21" t="s">
        <v>12629</v>
      </c>
      <c r="R1324" s="30">
        <v>0</v>
      </c>
      <c r="Z1324" s="34" t="s">
        <v>12619</v>
      </c>
      <c r="AD1324" s="20" t="s">
        <v>12620</v>
      </c>
      <c r="AJ1324" s="26" t="str">
        <f t="shared" si="43"/>
        <v xml:space="preserve">|BGCOLOR(#F5F5F5):Ysian Druid|聖職者&amp;ref(Nation/Sacred.jpg,nolink,25x25,Sacred);|&amp;ref(Nation/C_Gold.jpg,nolink,25x25,Gold);165&amp;ref(Nation/C_Resource.jpg,nolink,25x25,Resource);1&amp;ref(Nation/C_Command.jpg,nolink,25x25,Commander Point);2|&amp;ref(Nation/R_UW-Fort.jpg,nolink,25x25,Underwater Fortress);|&amp;ref(Spell/P_Research.jpg,nolink,25x25,Lab Needed);&amp;ref(Spell/P_Holy.jpg,nolink,25x25,Temple Needed);|&amp;ref(Nation/Squad.jpg,nolink,25x25,Squad);1&amp;ref(Nation/LivingLead.jpg,nolink,25x25,Leadership);10&amp;ref(Nation/MagicLead.jpg,nolink,25x25,Magic Leadership);15+|16&amp;ref(Nation/Amphibian.jpg,nolink,25x25,Amphibian);|
|~|&gt;|&gt;|&gt;|&gt;|&gt;|BGCOLOR(#F5F5F5):レベル1の聖職者。水や地などの魔法技能も持つ|
</v>
      </c>
    </row>
    <row r="1325" spans="1:36" x14ac:dyDescent="0.15">
      <c r="A1325" t="str">
        <f t="shared" si="42"/>
        <v>-</v>
      </c>
      <c r="B1325" t="s">
        <v>2969</v>
      </c>
      <c r="C1325" t="s">
        <v>12681</v>
      </c>
      <c r="D1325" t="s">
        <v>12622</v>
      </c>
      <c r="E1325" t="s">
        <v>12630</v>
      </c>
      <c r="F1325">
        <v>105</v>
      </c>
      <c r="G1325">
        <v>23</v>
      </c>
      <c r="H1325">
        <v>1</v>
      </c>
      <c r="I1325" t="s">
        <v>12616</v>
      </c>
      <c r="L1325" t="s">
        <v>12622</v>
      </c>
      <c r="N1325" t="s">
        <v>12631</v>
      </c>
      <c r="O1325" s="24">
        <v>3</v>
      </c>
      <c r="P1325" s="20">
        <v>80</v>
      </c>
      <c r="Q1325" s="21">
        <v>0</v>
      </c>
      <c r="R1325" s="30">
        <v>0</v>
      </c>
      <c r="Z1325" s="34" t="s">
        <v>12632</v>
      </c>
      <c r="AD1325" s="20" t="s">
        <v>12620</v>
      </c>
      <c r="AJ1325" s="26" t="str">
        <f t="shared" si="43"/>
        <v xml:space="preserve">|BGCOLOR(#F5F5F5):Knight Commander of Ys|指揮官|&amp;ref(Nation/C_Gold.jpg,nolink,25x25,Gold);105&amp;ref(Nation/C_Resource.jpg,nolink,25x25,Resource);23&amp;ref(Nation/C_Command.jpg,nolink,25x25,Commander Point);1|&amp;ref(Nation/R_UW-Fort.jpg,nolink,25x25,Underwater Fortress);||&amp;ref(Nation/Squad.jpg,nolink,25x25,Squad);3&amp;ref(Nation/LivingLead.jpg,nolink,25x25,Leadership);80|18&amp;ref(Nation/Amphibian.jpg,nolink,25x25,Amphibian);|
|~|&gt;|&gt;|&gt;|&gt;|&gt;|BGCOLOR(#F5F5F5):上位指揮官。騎乗しており陸でも素早い|
</v>
      </c>
    </row>
    <row r="1326" spans="1:36" x14ac:dyDescent="0.15">
      <c r="A1326" t="str">
        <f t="shared" si="42"/>
        <v>-</v>
      </c>
      <c r="B1326" t="s">
        <v>2969</v>
      </c>
      <c r="C1326" t="s">
        <v>12681</v>
      </c>
      <c r="D1326" t="s">
        <v>12622</v>
      </c>
      <c r="E1326" t="s">
        <v>12633</v>
      </c>
      <c r="F1326">
        <v>250</v>
      </c>
      <c r="G1326">
        <v>53</v>
      </c>
      <c r="H1326">
        <v>2</v>
      </c>
      <c r="I1326" t="s">
        <v>12634</v>
      </c>
      <c r="J1326" t="s">
        <v>12626</v>
      </c>
      <c r="K1326" t="s">
        <v>12626</v>
      </c>
      <c r="L1326" t="s">
        <v>12628</v>
      </c>
      <c r="M1326" t="s">
        <v>12627</v>
      </c>
      <c r="N1326" t="s">
        <v>12635</v>
      </c>
      <c r="O1326" s="24">
        <v>3</v>
      </c>
      <c r="P1326" s="20">
        <v>80</v>
      </c>
      <c r="Q1326" s="20">
        <v>10</v>
      </c>
      <c r="R1326" s="30">
        <v>0</v>
      </c>
      <c r="Z1326" s="34" t="s">
        <v>12636</v>
      </c>
      <c r="AD1326" s="20" t="s">
        <v>12620</v>
      </c>
      <c r="AH1326" s="21">
        <v>6003</v>
      </c>
      <c r="AJ1326" s="26" t="str">
        <f t="shared" si="43"/>
        <v xml:space="preserve">|BGCOLOR(#F5F5F5):Morgen Champion|聖職者&amp;ref(Nation/Sacred.jpg,nolink,25x25,Sacred);|&amp;ref(Nation/C_Gold.jpg,nolink,25x25,Gold);250&amp;ref(Nation/C_Resource.jpg,nolink,25x25,Resource);53&amp;ref(Nation/C_Command.jpg,nolink,25x25,Commander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Leadership);10|24&amp;ref(Nation/Amphibian.jpg,nolink,25x25,Amphibian);&amp;ref(Nation/Sailing.jpg,nolink,25x25,Sailing (size points 003, max size 6));|
|~|&gt;|&gt;|&gt;|&gt;|&gt;|BGCOLOR(#F5F5F5):レベル1の聖職者。風と水の魔法と指揮能力も持つ|
</v>
      </c>
    </row>
    <row r="1327" spans="1:36" x14ac:dyDescent="0.15">
      <c r="A1327" t="str">
        <f t="shared" si="42"/>
        <v>-</v>
      </c>
      <c r="B1327" t="s">
        <v>2969</v>
      </c>
      <c r="C1327" t="s">
        <v>12681</v>
      </c>
      <c r="D1327" t="s">
        <v>12622</v>
      </c>
      <c r="E1327" t="s">
        <v>12637</v>
      </c>
      <c r="F1327">
        <v>340</v>
      </c>
      <c r="G1327">
        <v>51</v>
      </c>
      <c r="H1327">
        <v>4</v>
      </c>
      <c r="I1327" t="s">
        <v>12634</v>
      </c>
      <c r="J1327" t="s">
        <v>12626</v>
      </c>
      <c r="K1327" t="s">
        <v>12626</v>
      </c>
      <c r="L1327" t="s">
        <v>12628</v>
      </c>
      <c r="M1327" t="s">
        <v>12627</v>
      </c>
      <c r="N1327" t="s">
        <v>12638</v>
      </c>
      <c r="O1327" s="24">
        <v>4</v>
      </c>
      <c r="P1327" s="20">
        <v>120</v>
      </c>
      <c r="Q1327" s="20">
        <v>15</v>
      </c>
      <c r="R1327" s="30">
        <v>0</v>
      </c>
      <c r="Z1327" s="34" t="s">
        <v>12636</v>
      </c>
      <c r="AD1327" s="20" t="s">
        <v>12620</v>
      </c>
      <c r="AH1327" s="21">
        <v>6003</v>
      </c>
      <c r="AJ1327" s="26" t="str">
        <f t="shared" si="43"/>
        <v xml:space="preserve">|BGCOLOR(#F5F5F5):Morgen Princess|聖職者&amp;ref(Nation/Sacred.jpg,nolink,25x25,Sacred);|&amp;ref(Nation/C_Gold.jpg,nolink,25x25,Gold);340&amp;ref(Nation/C_Resource.jpg,nolink,25x25,Resource);51&amp;ref(Nation/C_Command.jpg,nolink,25x25,Commander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Leadership);15|24&amp;ref(Nation/Amphibian.jpg,nolink,25x25,Amphibian);&amp;ref(Nation/Sailing.jpg,nolink,25x25,Sailing (size points 003, max size 6));|
|~|&gt;|&gt;|&gt;|&gt;|&gt;|BGCOLOR(#F5F5F5):レベル2の聖職者。風と水の魔法と優れた指揮能力も持つ|
</v>
      </c>
    </row>
    <row r="1328" spans="1:36" x14ac:dyDescent="0.15">
      <c r="A1328" t="str">
        <f t="shared" si="42"/>
        <v>-</v>
      </c>
      <c r="B1328" t="s">
        <v>2969</v>
      </c>
      <c r="C1328" t="s">
        <v>12681</v>
      </c>
      <c r="D1328" t="s">
        <v>12622</v>
      </c>
      <c r="E1328" t="s">
        <v>12639</v>
      </c>
      <c r="F1328">
        <v>420</v>
      </c>
      <c r="G1328">
        <v>1</v>
      </c>
      <c r="H1328">
        <v>4</v>
      </c>
      <c r="I1328" t="s">
        <v>12634</v>
      </c>
      <c r="J1328" t="s">
        <v>12626</v>
      </c>
      <c r="K1328" t="s">
        <v>12626</v>
      </c>
      <c r="L1328" t="s">
        <v>12628</v>
      </c>
      <c r="M1328" t="s">
        <v>12627</v>
      </c>
      <c r="N1328" t="s">
        <v>12640</v>
      </c>
      <c r="O1328" s="24">
        <v>2</v>
      </c>
      <c r="P1328" s="20">
        <v>40</v>
      </c>
      <c r="Q1328" s="20" t="s">
        <v>12641</v>
      </c>
      <c r="R1328" s="30">
        <v>0</v>
      </c>
      <c r="Z1328" s="34" t="s">
        <v>12619</v>
      </c>
      <c r="AA1328" s="21">
        <v>65</v>
      </c>
      <c r="AD1328" s="20" t="s">
        <v>12620</v>
      </c>
      <c r="AJ1328" s="26" t="str">
        <f t="shared" si="43"/>
        <v xml:space="preserve">|BGCOLOR(#F5F5F5):Morgen Sorceress|聖職者&amp;ref(Nation/Sacred.jpg,nolink,25x25,Sacred);|&amp;ref(Nation/C_Gold.jpg,nolink,25x25,Gold);420&amp;ref(Nation/C_Resource.jpg,nolink,25x25,Resource);1&amp;ref(Nation/C_Command.jpg,nolink,25x25,Commander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Leadership);35+|16&amp;ref(Nation/Stealthy.jpg,nolink,25x25,Stealthy (65));&amp;ref(Nation/Amphibian.jpg,nolink,25x25,Amphibian);|
|~|&gt;|&gt;|&gt;|&gt;|&gt;|BGCOLOR(#F5F5F5):レベル2の聖職者。風、水、地などの魔法技能も持つ|
</v>
      </c>
    </row>
    <row r="1329" spans="1:36" x14ac:dyDescent="0.15">
      <c r="A1329" t="str">
        <f t="shared" si="42"/>
        <v>-</v>
      </c>
      <c r="B1329" t="s">
        <v>2969</v>
      </c>
      <c r="C1329" t="s">
        <v>12681</v>
      </c>
      <c r="D1329" t="s">
        <v>12622</v>
      </c>
      <c r="E1329" t="s">
        <v>12642</v>
      </c>
      <c r="F1329">
        <v>50</v>
      </c>
      <c r="G1329">
        <v>17</v>
      </c>
      <c r="H1329">
        <v>1</v>
      </c>
      <c r="I1329" t="s">
        <v>12643</v>
      </c>
      <c r="L1329" t="s">
        <v>12622</v>
      </c>
      <c r="N1329" t="s">
        <v>12645</v>
      </c>
      <c r="O1329" s="24">
        <v>2</v>
      </c>
      <c r="P1329" s="20">
        <v>60</v>
      </c>
      <c r="Q1329" s="20">
        <v>0</v>
      </c>
      <c r="R1329" s="30">
        <v>0</v>
      </c>
      <c r="S1329" s="24">
        <v>1</v>
      </c>
      <c r="Z1329" s="34" t="s">
        <v>12644</v>
      </c>
      <c r="AJ1329" s="26" t="str">
        <f t="shared" si="43"/>
        <v xml:space="preserve">|BGCOLOR(#F5F5F5):Kernou Chieftain|指揮官|&amp;ref(Nation/C_Gold.jpg,nolink,25x25,Gold);50&amp;ref(Nation/C_Resource.jpg,nolink,25x25,Resource);17&amp;ref(Nation/C_Command.jpg,nolink,25x25,Commander Point);1|&amp;ref(Nation/R_Coast-Fort.jpg,nolink,25x25,Coastal Fortress);||&amp;ref(Nation/Squad.jpg,nolink,25x25,Squad);2&amp;ref(Nation/LivingLead.jpg,nolink,25x25,Leadership);60&amp;ref(Item/Inspirational.jpg,nolink,25x25,Inspirational (+1));|14|
|~|&gt;|&gt;|&gt;|&gt;|&gt;|BGCOLOR(#F5F5F5):人間の指揮官。海には入れないが指揮能力は悪くない|
</v>
      </c>
    </row>
    <row r="1330" spans="1:36" x14ac:dyDescent="0.15">
      <c r="A1330" t="str">
        <f t="shared" si="42"/>
        <v>-</v>
      </c>
      <c r="B1330" t="s">
        <v>2969</v>
      </c>
      <c r="C1330" t="s">
        <v>12681</v>
      </c>
      <c r="D1330" t="s">
        <v>12622</v>
      </c>
      <c r="E1330" t="s">
        <v>12646</v>
      </c>
      <c r="F1330">
        <v>40</v>
      </c>
      <c r="G1330">
        <v>1</v>
      </c>
      <c r="H1330">
        <v>1</v>
      </c>
      <c r="I1330" t="s">
        <v>12643</v>
      </c>
      <c r="K1330" t="s">
        <v>12626</v>
      </c>
      <c r="L1330" t="s">
        <v>12622</v>
      </c>
      <c r="M1330" t="s">
        <v>12627</v>
      </c>
      <c r="N1330" t="s">
        <v>12647</v>
      </c>
      <c r="O1330" s="24">
        <v>2</v>
      </c>
      <c r="P1330" s="20">
        <v>40</v>
      </c>
      <c r="Q1330" s="20">
        <v>0</v>
      </c>
      <c r="R1330" s="30">
        <v>0</v>
      </c>
      <c r="S1330" s="24">
        <v>-1</v>
      </c>
      <c r="U1330" s="30">
        <v>3</v>
      </c>
      <c r="Z1330" s="34" t="s">
        <v>12619</v>
      </c>
      <c r="AJ1330" s="26" t="str">
        <f t="shared" si="43"/>
        <v xml:space="preserve">|BGCOLOR(#F5F5F5):Swanherd|指揮官&amp;ref(Nation/Sacred.jpg,nolink,25x25,Sacred);|&amp;ref(Nation/C_Gold.jpg,nolink,25x25,Gold);40&amp;ref(Nation/C_Resource.jpg,nolink,25x25,Resource);1&amp;ref(Nation/C_Command.jpg,nolink,25x25,Commander Point);1|&amp;ref(Nation/R_Coast-Fort.jpg,nolink,25x25,Coastal Fortress);|&amp;ref(Spell/P_Holy.jpg,nolink,25x25,Temple Needed);|&amp;ref(Nation/Squad.jpg,nolink,25x25,Squad);2&amp;ref(Nation/LivingLead.jpg,nolink,25x25,Leadership);40&amp;ref(Item/Uninspirational.jpg,nolink,25x25,Inspirational (-1));&amp;ref(Item/Beastmaster.jpg,nolink,25x25,Beastmaster (+3));|16|
|~|&gt;|&gt;|&gt;|&gt;|&gt;|BGCOLOR(#F5F5F5):動物向けの指揮官。Swanの生産も行える|
</v>
      </c>
    </row>
    <row r="1331" spans="1:36" x14ac:dyDescent="0.15">
      <c r="A1331" t="str">
        <f t="shared" si="42"/>
        <v>MA Ys 指揮官 E</v>
      </c>
      <c r="B1331" t="s">
        <v>2969</v>
      </c>
      <c r="C1331" t="s">
        <v>12681</v>
      </c>
      <c r="D1331" t="s">
        <v>12622</v>
      </c>
      <c r="E1331" t="s">
        <v>12648</v>
      </c>
      <c r="F1331">
        <v>165</v>
      </c>
      <c r="G1331">
        <v>1</v>
      </c>
      <c r="H1331">
        <v>2</v>
      </c>
      <c r="I1331" t="s">
        <v>12643</v>
      </c>
      <c r="J1331" t="s">
        <v>12626</v>
      </c>
      <c r="K1331" t="s">
        <v>12626</v>
      </c>
      <c r="L1331" t="s">
        <v>12628</v>
      </c>
      <c r="M1331" t="s">
        <v>12627</v>
      </c>
      <c r="N1331" t="s">
        <v>12649</v>
      </c>
      <c r="O1331" s="24">
        <v>1</v>
      </c>
      <c r="P1331" s="20">
        <v>10</v>
      </c>
      <c r="Q1331" s="20" t="s">
        <v>12651</v>
      </c>
      <c r="R1331" s="30">
        <v>0</v>
      </c>
      <c r="Z1331" s="34" t="s">
        <v>12619</v>
      </c>
      <c r="AJ1331" s="26" t="str">
        <f t="shared" si="43"/>
        <v xml:space="preserve">|BGCOLOR(#F5F5F5):Kernou Druid|聖職者&amp;ref(Nation/Sacred.jpg,nolink,25x25,Sacred);|&amp;ref(Nation/C_Gold.jpg,nolink,25x25,Gold);165&amp;ref(Nation/C_Resource.jpg,nolink,25x25,Resource);1&amp;ref(Nation/C_Command.jpg,nolink,25x25,Commander Point);2|&amp;ref(Nation/R_Coast-Fort.jpg,nolink,25x25,Coastal Fortress);|&amp;ref(Spell/P_Research.jpg,nolink,25x25,Lab Needed);&amp;ref(Spell/P_Holy.jpg,nolink,25x25,Temple Needed);|&amp;ref(Nation/Squad.jpg,nolink,25x25,Squad);1&amp;ref(Nation/LivingLead.jpg,nolink,25x25,Leadership);10&amp;ref(Nation/MagicLead.jpg,nolink,25x25,Magic Leadership);20+|16|
|~|&gt;|&gt;|&gt;|&gt;|&gt;|BGCOLOR(#F5F5F5):レベル1の聖職者。地や星などの魔法技能も持つ|
</v>
      </c>
    </row>
    <row r="1332" spans="1:36" x14ac:dyDescent="0.15">
      <c r="A1332" t="str">
        <f t="shared" si="42"/>
        <v>MA Ys 兵士 S</v>
      </c>
      <c r="B1332" t="s">
        <v>2969</v>
      </c>
      <c r="C1332" t="s">
        <v>12681</v>
      </c>
      <c r="D1332" t="s">
        <v>12680</v>
      </c>
      <c r="E1332" t="s">
        <v>12652</v>
      </c>
      <c r="F1332">
        <v>8</v>
      </c>
      <c r="G1332">
        <v>2</v>
      </c>
      <c r="H1332">
        <v>3</v>
      </c>
      <c r="I1332" t="s">
        <v>12616</v>
      </c>
      <c r="L1332" t="s">
        <v>12653</v>
      </c>
      <c r="N1332" t="s">
        <v>12654</v>
      </c>
      <c r="P1332" s="20">
        <v>1</v>
      </c>
      <c r="Z1332" s="34" t="s">
        <v>12644</v>
      </c>
      <c r="AD1332" s="21" t="s">
        <v>12620</v>
      </c>
      <c r="AJ1332" s="26" t="str">
        <f t="shared" si="43"/>
        <v xml:space="preserve">|BGCOLOR(#F5F5F5):Ysian Militia|歩兵|&amp;ref(Nation/C_Gold.jpg,nolink,25x25,Gold);8&amp;ref(Nation/C_Resource.jpg,nolink,25x25,Resource);2&amp;ref(Nation/C_Recruitment.jpg,nolink,25x25,Recruitment Point);3|&amp;ref(Nation/R_UW-Fort.jpg,nolink,25x25,Underwater Fortress);||&amp;ref(Nation/LivingLead.jpg,nolink,25x25,Living);|14&amp;ref(Nation/Amphibian.jpg,nolink,25x25,Amphibian);|
|~|&gt;|&gt;|&gt;|&gt;|&gt;|BGCOLOR(#F5F5F5):槍を持つ軽歩兵。包囲戦の人手にはなる|
</v>
      </c>
    </row>
    <row r="1333" spans="1:36" x14ac:dyDescent="0.15">
      <c r="A1333" t="str">
        <f t="shared" si="42"/>
        <v>-</v>
      </c>
      <c r="B1333" t="s">
        <v>2969</v>
      </c>
      <c r="C1333" t="s">
        <v>12681</v>
      </c>
      <c r="D1333" t="s">
        <v>12680</v>
      </c>
      <c r="E1333" t="s">
        <v>12655</v>
      </c>
      <c r="F1333">
        <v>12</v>
      </c>
      <c r="G1333">
        <v>3</v>
      </c>
      <c r="H1333">
        <v>9</v>
      </c>
      <c r="I1333" t="s">
        <v>12616</v>
      </c>
      <c r="L1333" t="s">
        <v>12653</v>
      </c>
      <c r="N1333" t="s">
        <v>12656</v>
      </c>
      <c r="P1333" s="20">
        <v>1</v>
      </c>
      <c r="Z1333" s="34" t="s">
        <v>12644</v>
      </c>
      <c r="AD1333" s="21" t="s">
        <v>12620</v>
      </c>
      <c r="AJ1333" s="26" t="str">
        <f t="shared" si="43"/>
        <v xml:space="preserve">|BGCOLOR(#F5F5F5):Ysian Spearman|歩兵|&amp;ref(Nation/C_Gold.jpg,nolink,25x25,Gold);12&amp;ref(Nation/C_Resource.jpg,nolink,25x25,Resource);3&amp;ref(Nation/C_Recruitment.jpg,nolink,25x25,Recruitment Point);9|&amp;ref(Nation/R_UW-Fort.jpg,nolink,25x25,Underwater Fortress);||&amp;ref(Nation/LivingLead.jpg,nolink,25x25,Living);|14&amp;ref(Nation/Amphibian.jpg,nolink,25x25,Amphibian);|
|~|&gt;|&gt;|&gt;|&gt;|&gt;|BGCOLOR(#F5F5F5):槍と盾を持つ軽歩兵。力は強いが戦闘技能に難がある|
</v>
      </c>
    </row>
    <row r="1334" spans="1:36" x14ac:dyDescent="0.15">
      <c r="A1334" t="str">
        <f t="shared" si="42"/>
        <v>-</v>
      </c>
      <c r="B1334" t="s">
        <v>2969</v>
      </c>
      <c r="C1334" t="s">
        <v>12681</v>
      </c>
      <c r="D1334" t="s">
        <v>12680</v>
      </c>
      <c r="E1334" t="s">
        <v>12657</v>
      </c>
      <c r="F1334">
        <v>12</v>
      </c>
      <c r="G1334">
        <v>19</v>
      </c>
      <c r="H1334">
        <v>9</v>
      </c>
      <c r="I1334" t="s">
        <v>12616</v>
      </c>
      <c r="L1334" t="s">
        <v>12653</v>
      </c>
      <c r="N1334" t="s">
        <v>12658</v>
      </c>
      <c r="P1334" s="20">
        <v>1</v>
      </c>
      <c r="Z1334" s="34" t="s">
        <v>12623</v>
      </c>
      <c r="AD1334" s="21" t="s">
        <v>12620</v>
      </c>
      <c r="AJ1334" s="26" t="str">
        <f t="shared" si="43"/>
        <v xml:space="preserve">|BGCOLOR(#F5F5F5):Ysian Infantry|歩兵|&amp;ref(Nation/C_Gold.jpg,nolink,25x25,Gold);12&amp;ref(Nation/C_Resource.jpg,nolink,25x25,Resource);19&amp;ref(Nation/C_Recruitment.jpg,nolink,25x25,Recruitment Point);9|&amp;ref(Nation/R_UW-Fort.jpg,nolink,25x25,Underwater Fortress);||&amp;ref(Nation/LivingLead.jpg,nolink,25x25,Living);|12&amp;ref(Nation/Amphibian.jpg,nolink,25x25,Amphibian);|
|~|&gt;|&gt;|&gt;|&gt;|&gt;|BGCOLOR(#F5F5F5):槍と盾を持つ歩兵。装備は良くなったが技量は変わらず|
</v>
      </c>
    </row>
    <row r="1335" spans="1:36" x14ac:dyDescent="0.15">
      <c r="A1335" t="str">
        <f t="shared" si="42"/>
        <v>-</v>
      </c>
      <c r="B1335" t="s">
        <v>2969</v>
      </c>
      <c r="C1335" t="s">
        <v>12681</v>
      </c>
      <c r="D1335" t="s">
        <v>12680</v>
      </c>
      <c r="E1335" t="s">
        <v>12659</v>
      </c>
      <c r="F1335">
        <v>15</v>
      </c>
      <c r="G1335">
        <v>23</v>
      </c>
      <c r="H1335">
        <v>15</v>
      </c>
      <c r="I1335" t="s">
        <v>12616</v>
      </c>
      <c r="L1335" t="s">
        <v>12653</v>
      </c>
      <c r="N1335" t="s">
        <v>12660</v>
      </c>
      <c r="P1335" s="20">
        <v>1</v>
      </c>
      <c r="Z1335" s="34" t="s">
        <v>12661</v>
      </c>
      <c r="AD1335" s="20" t="s">
        <v>12620</v>
      </c>
      <c r="AJ1335" s="26" t="str">
        <f t="shared" si="43"/>
        <v xml:space="preserve">|BGCOLOR(#F5F5F5):Ysian Man at Arms|歩兵|&amp;ref(Nation/C_Gold.jpg,nolink,25x25,Gold);15&amp;ref(Nation/C_Resource.jpg,nolink,25x25,Resource);23&amp;ref(Nation/C_Recruitment.jpg,nolink,25x25,Recruitment Point);15|&amp;ref(Nation/R_UW-Fort.jpg,nolink,25x25,Underwater Fortress);||&amp;ref(Nation/LivingLead.jpg,nolink,25x25,Living);|10&amp;ref(Nation/Amphibian.jpg,nolink,25x25,Amphibian);|
|~|&gt;|&gt;|&gt;|&gt;|&gt;|BGCOLOR(#F5F5F5):槍と盾を持つ重歩兵。装備と共に技量も標準並みに改善|
</v>
      </c>
    </row>
    <row r="1336" spans="1:36" x14ac:dyDescent="0.15">
      <c r="A1336" t="str">
        <f t="shared" si="42"/>
        <v>-</v>
      </c>
      <c r="B1336" t="s">
        <v>2969</v>
      </c>
      <c r="C1336" t="s">
        <v>12681</v>
      </c>
      <c r="D1336" t="s">
        <v>12680</v>
      </c>
      <c r="E1336" t="s">
        <v>12662</v>
      </c>
      <c r="F1336">
        <v>45</v>
      </c>
      <c r="G1336">
        <v>23</v>
      </c>
      <c r="H1336">
        <v>46</v>
      </c>
      <c r="I1336" t="s">
        <v>12616</v>
      </c>
      <c r="L1336" t="s">
        <v>12663</v>
      </c>
      <c r="N1336" t="s">
        <v>12664</v>
      </c>
      <c r="P1336" s="20">
        <v>1</v>
      </c>
      <c r="Z1336" s="34" t="s">
        <v>12619</v>
      </c>
      <c r="AD1336" s="20" t="s">
        <v>12620</v>
      </c>
      <c r="AJ1336" s="26" t="str">
        <f t="shared" si="43"/>
        <v xml:space="preserve">|BGCOLOR(#F5F5F5):Knight of Ys|騎兵|&amp;ref(Nation/C_Gold.jpg,nolink,25x25,Gold);45&amp;ref(Nation/C_Resource.jpg,nolink,25x25,Resource);23&amp;ref(Nation/C_Recruitment.jpg,nolink,25x25,Recruitment Point);46|&amp;ref(Nation/R_UW-Fort.jpg,nolink,25x25,Underwater Fortress);||&amp;ref(Nation/LivingLead.jpg,nolink,25x25,Living);|16&amp;ref(Nation/Amphibian.jpg,nolink,25x25,Amphibian);|
|~|&gt;|&gt;|&gt;|&gt;|&gt;|BGCOLOR(#F5F5F5):軽突撃槍と盾を持つ重騎兵。陸でも騎兵として機能する|
</v>
      </c>
    </row>
    <row r="1337" spans="1:36" x14ac:dyDescent="0.15">
      <c r="A1337" t="str">
        <f t="shared" si="42"/>
        <v>-</v>
      </c>
      <c r="B1337" t="s">
        <v>2969</v>
      </c>
      <c r="C1337" t="s">
        <v>12681</v>
      </c>
      <c r="D1337" t="s">
        <v>12680</v>
      </c>
      <c r="E1337" t="s">
        <v>12665</v>
      </c>
      <c r="F1337">
        <v>115</v>
      </c>
      <c r="G1337">
        <v>53</v>
      </c>
      <c r="H1337">
        <v>56</v>
      </c>
      <c r="I1337" t="s">
        <v>12634</v>
      </c>
      <c r="K1337" t="s">
        <v>12626</v>
      </c>
      <c r="L1337" t="s">
        <v>12663</v>
      </c>
      <c r="M1337" t="s">
        <v>12627</v>
      </c>
      <c r="N1337" t="s">
        <v>12666</v>
      </c>
      <c r="P1337" s="20">
        <v>1</v>
      </c>
      <c r="Z1337" s="34" t="s">
        <v>12667</v>
      </c>
      <c r="AD1337" s="20" t="s">
        <v>12620</v>
      </c>
      <c r="AH1337" s="21">
        <v>6003</v>
      </c>
      <c r="AJ1337" s="26" t="str">
        <f t="shared" si="43"/>
        <v xml:space="preserve">|BGCOLOR(#F5F5F5):Morvarc'h Knight|騎兵&amp;ref(Nation/Sacred.jpg,nolink,25x25,Sacred);|&amp;ref(Nation/C_Gold.jpg,nolink,25x25,Gold);115&amp;ref(Nation/C_Resource.jpg,nolink,25x25,Resource);53&amp;ref(Nation/C_Recruitment.jpg,nolink,25x25,Recruitment Point);56|&amp;ref(Nation/R_Capital.jpg,nolink,25x25,National Capital);|&amp;ref(Spell/P_Holy.jpg,nolink,25x25,Temple Needed);|&amp;ref(Nation/LivingLead.jpg,nolink,25x25,Living);|22&amp;ref(Nation/Amphibian.jpg,nolink,25x25,Amphibian);&amp;ref(Nation/Sailing.jpg,nolink,25x25,Sailing (size points 003, max size 6));|
|~|&gt;|&gt;|&gt;|&gt;|&gt;|BGCOLOR(#F5F5F5):魔法の突撃槍と盾を持つ重騎兵。地上では炎による攻撃も行う|
</v>
      </c>
    </row>
    <row r="1338" spans="1:36" x14ac:dyDescent="0.15">
      <c r="A1338" t="str">
        <f t="shared" si="42"/>
        <v>-</v>
      </c>
      <c r="B1338" t="s">
        <v>2969</v>
      </c>
      <c r="C1338" t="s">
        <v>12681</v>
      </c>
      <c r="D1338" t="s">
        <v>12680</v>
      </c>
      <c r="E1338" t="s">
        <v>12668</v>
      </c>
      <c r="F1338">
        <v>9</v>
      </c>
      <c r="G1338">
        <v>18</v>
      </c>
      <c r="H1338">
        <v>7</v>
      </c>
      <c r="I1338" t="s">
        <v>12643</v>
      </c>
      <c r="L1338" t="s">
        <v>12653</v>
      </c>
      <c r="N1338" t="s">
        <v>12669</v>
      </c>
      <c r="P1338" s="20">
        <v>1</v>
      </c>
      <c r="Z1338" s="34" t="s">
        <v>12623</v>
      </c>
      <c r="AD1338" s="20"/>
      <c r="AJ1338" s="26" t="str">
        <f t="shared" si="43"/>
        <v xml:space="preserve">|BGCOLOR(#F5F5F5):Kernou Warrior|歩兵|&amp;ref(Nation/C_Gold.jpg,nolink,25x25,Gold);9&amp;ref(Nation/C_Resource.jpg,nolink,25x25,Resource);18&amp;ref(Nation/C_Recruitment.jpg,nolink,25x25,Recruitment Point);7|&amp;ref(Nation/R_Coast-Fort.jpg,nolink,25x25,Coastal Fortress);||&amp;ref(Nation/LivingLead.jpg,nolink,25x25,Living);|12|
|~|&gt;|&gt;|&gt;|&gt;|&gt;|BGCOLOR(#F5F5F5):長剣、投槍、盾を持つ歩兵。安いわりには標準的な性能|
</v>
      </c>
    </row>
    <row r="1339" spans="1:36" x14ac:dyDescent="0.15">
      <c r="A1339" t="str">
        <f t="shared" si="42"/>
        <v>-</v>
      </c>
      <c r="B1339" t="s">
        <v>2969</v>
      </c>
      <c r="C1339" t="s">
        <v>12681</v>
      </c>
      <c r="D1339" t="s">
        <v>12680</v>
      </c>
      <c r="E1339" t="s">
        <v>12670</v>
      </c>
      <c r="F1339">
        <v>12</v>
      </c>
      <c r="G1339">
        <v>21</v>
      </c>
      <c r="H1339">
        <v>14</v>
      </c>
      <c r="I1339" t="s">
        <v>12643</v>
      </c>
      <c r="L1339" t="s">
        <v>12653</v>
      </c>
      <c r="N1339" t="s">
        <v>12671</v>
      </c>
      <c r="P1339" s="20">
        <v>1</v>
      </c>
      <c r="Z1339" s="34" t="s">
        <v>12661</v>
      </c>
      <c r="AJ1339" s="26" t="str">
        <f t="shared" si="43"/>
        <v xml:space="preserve">|BGCOLOR(#F5F5F5):Kernou Noble Warrior|歩兵|&amp;ref(Nation/C_Gold.jpg,nolink,25x25,Gold);12&amp;ref(Nation/C_Resource.jpg,nolink,25x25,Resource);21&amp;ref(Nation/C_Recruitment.jpg,nolink,25x25,Recruitment Point);14|&amp;ref(Nation/R_Coast-Fort.jpg,nolink,25x25,Coastal Fortress);||&amp;ref(Nation/LivingLead.jpg,nolink,25x25,Living);|10|
|~|&gt;|&gt;|&gt;|&gt;|&gt;|BGCOLOR(#F5F5F5):長剣と盾を持つ重歩兵。戦闘技能も強化されている|
</v>
      </c>
    </row>
    <row r="1340" spans="1:36" x14ac:dyDescent="0.15">
      <c r="A1340" t="str">
        <f t="shared" si="42"/>
        <v>-</v>
      </c>
      <c r="B1340" t="s">
        <v>2969</v>
      </c>
      <c r="C1340" t="s">
        <v>12681</v>
      </c>
      <c r="D1340" t="s">
        <v>12680</v>
      </c>
      <c r="E1340" t="s">
        <v>12672</v>
      </c>
      <c r="F1340">
        <v>25</v>
      </c>
      <c r="G1340">
        <v>24</v>
      </c>
      <c r="H1340">
        <v>36</v>
      </c>
      <c r="I1340" t="s">
        <v>12643</v>
      </c>
      <c r="L1340" t="s">
        <v>12663</v>
      </c>
      <c r="N1340" t="s">
        <v>12673</v>
      </c>
      <c r="P1340" s="20">
        <v>1</v>
      </c>
      <c r="Z1340" s="34" t="s">
        <v>12619</v>
      </c>
      <c r="AJ1340" s="26" t="str">
        <f t="shared" si="43"/>
        <v xml:space="preserve">|BGCOLOR(#F5F5F5):Kernou Cavalry|騎兵|&amp;ref(Nation/C_Gold.jpg,nolink,25x25,Gold);25&amp;ref(Nation/C_Resource.jpg,nolink,25x25,Resource);24&amp;ref(Nation/C_Recruitment.jpg,nolink,25x25,Recruitment Point);36|&amp;ref(Nation/R_Coast-Fort.jpg,nolink,25x25,Coastal Fortress);||&amp;ref(Nation/LivingLead.jpg,nolink,25x25,Living);|16|
|~|&gt;|&gt;|&gt;|&gt;|&gt;|BGCOLOR(#F5F5F5):軽突撃槍と盾を持つ重騎兵。手数に乏しいが騎兵としての役目は果たす|
</v>
      </c>
    </row>
    <row r="1341" spans="1:36" x14ac:dyDescent="0.15">
      <c r="A1341" t="str">
        <f t="shared" si="42"/>
        <v>MA Ys 兵士 E</v>
      </c>
      <c r="B1341" t="s">
        <v>2969</v>
      </c>
      <c r="C1341" t="s">
        <v>12681</v>
      </c>
      <c r="D1341" t="s">
        <v>12680</v>
      </c>
      <c r="E1341" t="s">
        <v>12674</v>
      </c>
      <c r="F1341">
        <v>0</v>
      </c>
      <c r="G1341">
        <v>1</v>
      </c>
      <c r="H1341">
        <v>2</v>
      </c>
      <c r="I1341" t="s">
        <v>12675</v>
      </c>
      <c r="L1341" t="s">
        <v>12676</v>
      </c>
      <c r="N1341" t="s">
        <v>12677</v>
      </c>
      <c r="P1341" s="20">
        <v>1</v>
      </c>
      <c r="W1341">
        <v>1</v>
      </c>
      <c r="X1341">
        <v>1</v>
      </c>
      <c r="Z1341" s="34" t="s">
        <v>12678</v>
      </c>
      <c r="AB1341" s="21" t="s">
        <v>12679</v>
      </c>
      <c r="AJ1341" s="26" t="str">
        <f t="shared" si="43"/>
        <v xml:space="preserve">|BGCOLOR(#F5F5F5):Swan|動物|&amp;ref(Nation/C_Gold.jpg,nolink,25x25,Gold);0&amp;ref(Nation/C_Resource.jpg,nolink,25x25,Resource);1&amp;ref(Nation/C_Recruitment.jpg,nolink,25x25,Recruitment Point);2|&amp;ref(Nation/Beastmaster.jpg,nolink,25x25,Summon Allies (Free));||&amp;ref(Nation/LivingLead.jpg,nolink,25x25,Living);&amp;ref(Nation/Animal.jpg,nolink,25x25,Animal);&amp;ref(Nation/Undisciplined.jpg,nolink,25x25,Undisciplined);|26&amp;ref(Nation/Flying.jpg,nolink,25x25,Flying);|
|~|&gt;|&gt;|&gt;|&gt;|&gt;|BGCOLOR(#F5F5F5):頭突きで戦う白鳥。戦力とは呼べないが攪乱ぐらいにはなり得る|
</v>
      </c>
    </row>
    <row r="1342" spans="1:36" x14ac:dyDescent="0.15">
      <c r="A1342" t="str">
        <f t="shared" si="42"/>
        <v>LA Arcoscephale 指揮官 S</v>
      </c>
      <c r="B1342" t="s">
        <v>12760</v>
      </c>
      <c r="C1342" t="s">
        <v>12717</v>
      </c>
      <c r="D1342" t="s">
        <v>3135</v>
      </c>
      <c r="E1342" t="s">
        <v>9217</v>
      </c>
      <c r="F1342">
        <v>25</v>
      </c>
      <c r="G1342">
        <v>5</v>
      </c>
      <c r="H1342">
        <v>1</v>
      </c>
      <c r="I1342" t="s">
        <v>4342</v>
      </c>
      <c r="L1342" t="s">
        <v>3138</v>
      </c>
      <c r="N1342" t="s">
        <v>12705</v>
      </c>
      <c r="O1342" s="24">
        <v>0</v>
      </c>
      <c r="P1342" s="21">
        <v>0</v>
      </c>
      <c r="Q1342" s="21">
        <v>0</v>
      </c>
      <c r="R1342" s="30">
        <v>0</v>
      </c>
      <c r="Z1342" s="34" t="s">
        <v>9223</v>
      </c>
      <c r="AE1342" s="21" t="s">
        <v>7310</v>
      </c>
      <c r="AJ1342" s="26" t="str">
        <f t="shared" si="43"/>
        <v xml:space="preserve">|BGCOLOR(#F5F5F5):Scout|斥候|&amp;ref(Nation/C_Gold.jpg,nolink,25x25,Gold);25&amp;ref(Nation/C_Resource.jpg,nolink,25x25,Resource);5&amp;ref(Nation/C_Command.jpg,nolink,25x25,Commander Point);1|&amp;ref(Nation/R_Fort.jpg,nolink,25x25,Land Fortress);|||16&amp;ref(Nation/Forest-Survival.jpg,nolink,25x25,Forest Survival);&amp;ref(Nation/Mountain-Survival.jpg,nolink,25x25,Mountain Survival);|
|~|&gt;|&gt;|&gt;|&gt;|&gt;|BGCOLOR(#F5F5F5):ほぼ標準通りの斥候。敵地の偵察を担う|
</v>
      </c>
    </row>
    <row r="1343" spans="1:36" x14ac:dyDescent="0.15">
      <c r="A1343" t="str">
        <f t="shared" si="42"/>
        <v>-</v>
      </c>
      <c r="B1343" t="s">
        <v>12760</v>
      </c>
      <c r="C1343" t="s">
        <v>12717</v>
      </c>
      <c r="D1343" t="s">
        <v>3135</v>
      </c>
      <c r="E1343" t="s">
        <v>12718</v>
      </c>
      <c r="F1343">
        <v>75</v>
      </c>
      <c r="G1343">
        <v>20</v>
      </c>
      <c r="H1343">
        <v>1</v>
      </c>
      <c r="I1343" t="s">
        <v>4342</v>
      </c>
      <c r="L1343" t="s">
        <v>3135</v>
      </c>
      <c r="N1343" t="s">
        <v>12719</v>
      </c>
      <c r="O1343" s="24">
        <v>3</v>
      </c>
      <c r="P1343" s="21">
        <v>80</v>
      </c>
      <c r="Q1343" s="21">
        <v>0</v>
      </c>
      <c r="R1343" s="30">
        <v>0</v>
      </c>
      <c r="Z1343" s="34" t="s">
        <v>12721</v>
      </c>
      <c r="AJ1343" s="26" t="str">
        <f t="shared" si="43"/>
        <v xml:space="preserve">|BGCOLOR(#F5F5F5):Phalangite Commander|指揮官|&amp;ref(Nation/C_Gold.jpg,nolink,25x25,Gold);75&amp;ref(Nation/C_Resource.jpg,nolink,25x25,Resource);20&amp;ref(Nation/C_Command.jpg,nolink,25x25,Commander Point);1|&amp;ref(Nation/R_Fort.jpg,nolink,25x25,Land Fortress);||&amp;ref(Nation/Squad.jpg,nolink,25x25,Squad);3&amp;ref(Nation/LivingLead.jpg,nolink,25x25,Leadership);80|14|
|~|&gt;|&gt;|&gt;|&gt;|&gt;|BGCOLOR(#F5F5F5):標準的な指揮官その一。やや軽装だが指揮能力は高い|
</v>
      </c>
    </row>
    <row r="1344" spans="1:36" x14ac:dyDescent="0.15">
      <c r="A1344" t="str">
        <f t="shared" si="42"/>
        <v>-</v>
      </c>
      <c r="B1344" t="s">
        <v>12760</v>
      </c>
      <c r="C1344" t="s">
        <v>12717</v>
      </c>
      <c r="D1344" t="s">
        <v>3135</v>
      </c>
      <c r="E1344" t="s">
        <v>12706</v>
      </c>
      <c r="F1344">
        <v>75</v>
      </c>
      <c r="G1344">
        <v>31</v>
      </c>
      <c r="H1344">
        <v>1</v>
      </c>
      <c r="I1344" t="s">
        <v>4342</v>
      </c>
      <c r="L1344" t="s">
        <v>3135</v>
      </c>
      <c r="N1344" t="s">
        <v>12720</v>
      </c>
      <c r="O1344" s="24">
        <v>3</v>
      </c>
      <c r="P1344" s="21">
        <v>80</v>
      </c>
      <c r="Q1344" s="21">
        <v>0</v>
      </c>
      <c r="R1344" s="30">
        <v>0</v>
      </c>
      <c r="Z1344" s="34" t="s">
        <v>9293</v>
      </c>
      <c r="AJ1344" s="26" t="str">
        <f t="shared" si="43"/>
        <v xml:space="preserve">|BGCOLOR(#F5F5F5):Hoplite Commander|指揮官|&amp;ref(Nation/C_Gold.jpg,nolink,25x25,Gold);75&amp;ref(Nation/C_Resource.jpg,nolink,25x25,Resource);31&amp;ref(Nation/C_Command.jpg,nolink,25x25,Commander Point);1|&amp;ref(Nation/R_Fort.jpg,nolink,25x25,Land Fortress);||&amp;ref(Nation/Squad.jpg,nolink,25x25,Squad);3&amp;ref(Nation/LivingLead.jpg,nolink,25x25,Leadership);80|14|
|~|&gt;|&gt;|&gt;|&gt;|&gt;|BGCOLOR(#F5F5F5):標準的な指揮官その二。こちらはやや重装備|
</v>
      </c>
    </row>
    <row r="1345" spans="1:36" x14ac:dyDescent="0.15">
      <c r="A1345" t="str">
        <f t="shared" si="42"/>
        <v>-</v>
      </c>
      <c r="B1345" t="s">
        <v>12760</v>
      </c>
      <c r="C1345" t="s">
        <v>12717</v>
      </c>
      <c r="D1345" t="s">
        <v>3135</v>
      </c>
      <c r="E1345" t="s">
        <v>12707</v>
      </c>
      <c r="F1345">
        <v>70</v>
      </c>
      <c r="G1345">
        <v>25</v>
      </c>
      <c r="H1345">
        <v>1</v>
      </c>
      <c r="I1345" t="s">
        <v>4342</v>
      </c>
      <c r="L1345" t="s">
        <v>3135</v>
      </c>
      <c r="N1345" t="s">
        <v>12727</v>
      </c>
      <c r="O1345" s="24">
        <v>3</v>
      </c>
      <c r="P1345" s="21">
        <v>80</v>
      </c>
      <c r="Q1345" s="21">
        <v>0</v>
      </c>
      <c r="R1345" s="30">
        <v>0</v>
      </c>
      <c r="Z1345" s="34" t="s">
        <v>9223</v>
      </c>
      <c r="AJ1345" s="26" t="str">
        <f t="shared" si="43"/>
        <v xml:space="preserve">|BGCOLOR(#F5F5F5):Hypaspist Commander|指揮官|&amp;ref(Nation/C_Gold.jpg,nolink,25x25,Gold);70&amp;ref(Nation/C_Resource.jpg,nolink,25x25,Resource);25&amp;ref(Nation/C_Command.jpg,nolink,25x25,Commander Point);1|&amp;ref(Nation/R_Fort.jpg,nolink,25x25,Land Fortress);||&amp;ref(Nation/Squad.jpg,nolink,25x25,Squad);3&amp;ref(Nation/LivingLead.jpg,nolink,25x25,Leadership);80|16|
|~|&gt;|&gt;|&gt;|&gt;|&gt;|BGCOLOR(#F5F5F5):標準的な指揮官その三。こちらは少しだけ行軍が早い|
</v>
      </c>
    </row>
    <row r="1346" spans="1:36" x14ac:dyDescent="0.15">
      <c r="A1346" t="str">
        <f t="shared" si="42"/>
        <v>-</v>
      </c>
      <c r="B1346" t="s">
        <v>12760</v>
      </c>
      <c r="C1346" t="s">
        <v>12717</v>
      </c>
      <c r="D1346" t="s">
        <v>3135</v>
      </c>
      <c r="E1346" t="s">
        <v>12722</v>
      </c>
      <c r="F1346">
        <v>100</v>
      </c>
      <c r="G1346">
        <v>40</v>
      </c>
      <c r="H1346">
        <v>1</v>
      </c>
      <c r="I1346" t="s">
        <v>12723</v>
      </c>
      <c r="L1346" t="s">
        <v>12724</v>
      </c>
      <c r="N1346" t="s">
        <v>12726</v>
      </c>
      <c r="O1346" s="24">
        <v>3</v>
      </c>
      <c r="P1346" s="20">
        <v>80</v>
      </c>
      <c r="Q1346" s="20">
        <v>0</v>
      </c>
      <c r="R1346" s="30">
        <v>0</v>
      </c>
      <c r="S1346" s="24">
        <v>1</v>
      </c>
      <c r="Z1346" s="34" t="s">
        <v>12725</v>
      </c>
      <c r="AJ1346" s="26" t="str">
        <f t="shared" si="43"/>
        <v xml:space="preserve">|BGCOLOR(#F5F5F5):Agema Commander|指揮官|&amp;ref(Nation/C_Gold.jpg,nolink,25x25,Gold);100&amp;ref(Nation/C_Resource.jpg,nolink,25x25,Resource);40&amp;ref(Nation/C_Command.jpg,nolink,25x25,Commander Point);1|&amp;ref(Nation/R_Fort.jpg,nolink,25x25,Land Fortress);||&amp;ref(Nation/Squad.jpg,nolink,25x25,Squad);3&amp;ref(Nation/LivingLead.jpg,nolink,25x25,Leadership);80&amp;ref(Item/Inspirational.jpg,nolink,25x25,Inspirational (+1));|20|
|~|&gt;|&gt;|&gt;|&gt;|&gt;|BGCOLOR(#F5F5F5):騎乗した指揮官。配下の士気を高く保ち行軍も早い|
</v>
      </c>
    </row>
    <row r="1347" spans="1:36" x14ac:dyDescent="0.15">
      <c r="A1347" t="str">
        <f t="shared" si="42"/>
        <v>-</v>
      </c>
      <c r="B1347" t="s">
        <v>12760</v>
      </c>
      <c r="C1347" t="s">
        <v>12717</v>
      </c>
      <c r="D1347" t="s">
        <v>3135</v>
      </c>
      <c r="E1347" t="s">
        <v>12708</v>
      </c>
      <c r="F1347">
        <v>110</v>
      </c>
      <c r="G1347">
        <v>30</v>
      </c>
      <c r="H1347">
        <v>2</v>
      </c>
      <c r="I1347" t="s">
        <v>4342</v>
      </c>
      <c r="L1347" t="s">
        <v>3135</v>
      </c>
      <c r="N1347" t="s">
        <v>12728</v>
      </c>
      <c r="O1347" s="24">
        <v>4</v>
      </c>
      <c r="P1347" s="21">
        <v>120</v>
      </c>
      <c r="Q1347" s="21">
        <v>0</v>
      </c>
      <c r="R1347" s="30">
        <v>0</v>
      </c>
      <c r="Z1347" s="34" t="s">
        <v>12434</v>
      </c>
      <c r="AJ1347" s="26" t="str">
        <f t="shared" si="43"/>
        <v xml:space="preserve">|BGCOLOR(#F5F5F5):Strategos|指揮官|&amp;ref(Nation/C_Gold.jpg,nolink,25x25,Gold);110&amp;ref(Nation/C_Resource.jpg,nolink,25x25,Resource);30&amp;ref(Nation/C_Command.jpg,nolink,25x25,Commander Point);2|&amp;ref(Nation/R_Fort.jpg,nolink,25x25,Land Fortress);||&amp;ref(Nation/Squad.jpg,nolink,25x25,Squad);4&amp;ref(Nation/LivingLead.jpg,nolink,25x25,Leadership);120|10|
|~|&gt;|&gt;|&gt;|&gt;|&gt;|BGCOLOR(#F5F5F5):上位指揮官。高齢と装備重量でやや鈍足|
</v>
      </c>
    </row>
    <row r="1348" spans="1:36" x14ac:dyDescent="0.15">
      <c r="A1348" t="str">
        <f t="shared" si="42"/>
        <v>-</v>
      </c>
      <c r="B1348" t="s">
        <v>12760</v>
      </c>
      <c r="C1348" t="s">
        <v>12717</v>
      </c>
      <c r="D1348" t="s">
        <v>3135</v>
      </c>
      <c r="E1348" t="s">
        <v>12729</v>
      </c>
      <c r="F1348">
        <v>110</v>
      </c>
      <c r="G1348">
        <v>1</v>
      </c>
      <c r="H1348">
        <v>2</v>
      </c>
      <c r="I1348" t="s">
        <v>4342</v>
      </c>
      <c r="J1348" t="s">
        <v>9926</v>
      </c>
      <c r="K1348" t="s">
        <v>9926</v>
      </c>
      <c r="L1348" t="s">
        <v>3151</v>
      </c>
      <c r="M1348" t="s">
        <v>9926</v>
      </c>
      <c r="N1348" t="s">
        <v>12730</v>
      </c>
      <c r="O1348" s="24">
        <v>1</v>
      </c>
      <c r="P1348" s="21">
        <v>10</v>
      </c>
      <c r="Q1348" s="21" t="s">
        <v>12732</v>
      </c>
      <c r="R1348" s="30" t="s">
        <v>12731</v>
      </c>
      <c r="Z1348" s="34" t="s">
        <v>9223</v>
      </c>
      <c r="AJ1348" s="26" t="str">
        <f t="shared" si="43"/>
        <v xml:space="preserve">|BGCOLOR(#F5F5F5):Neokoros|聖職者&amp;ref(Nation/Sacred.jpg,nolink,25x25,Sacred);|&amp;ref(Nation/C_Gold.jpg,nolink,25x25,Gold);110&amp;ref(Nation/C_Resource.jpg,nolink,25x25,Resource);1&amp;ref(Nation/C_Command.jpg,nolink,25x25,Commander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Leadership);0+|16|
|~|&gt;|&gt;|&gt;|&gt;|&gt;|BGCOLOR(#F5F5F5):レベル1の聖職者。緑などの魔法とHealer技能も持つ|
</v>
      </c>
    </row>
    <row r="1349" spans="1:36" x14ac:dyDescent="0.15">
      <c r="A1349" t="str">
        <f t="shared" si="42"/>
        <v>-</v>
      </c>
      <c r="B1349" t="s">
        <v>12760</v>
      </c>
      <c r="C1349" t="s">
        <v>12717</v>
      </c>
      <c r="D1349" t="s">
        <v>3135</v>
      </c>
      <c r="E1349" t="s">
        <v>12733</v>
      </c>
      <c r="F1349">
        <v>200</v>
      </c>
      <c r="G1349">
        <v>1</v>
      </c>
      <c r="H1349">
        <v>2</v>
      </c>
      <c r="I1349" t="s">
        <v>4342</v>
      </c>
      <c r="J1349" t="s">
        <v>9926</v>
      </c>
      <c r="K1349" t="s">
        <v>9926</v>
      </c>
      <c r="L1349" t="s">
        <v>3151</v>
      </c>
      <c r="M1349" t="s">
        <v>9926</v>
      </c>
      <c r="N1349" t="s">
        <v>12734</v>
      </c>
      <c r="O1349" s="24">
        <v>1</v>
      </c>
      <c r="P1349" s="21">
        <v>10</v>
      </c>
      <c r="Q1349" s="21">
        <v>5</v>
      </c>
      <c r="R1349" s="30">
        <v>0</v>
      </c>
      <c r="Z1349" s="34" t="s">
        <v>9223</v>
      </c>
      <c r="AJ1349" s="26" t="str">
        <f t="shared" si="43"/>
        <v xml:space="preserve">|BGCOLOR(#F5F5F5):Panageis|聖職者&amp;ref(Nation/Sacred.jpg,nolink,25x25,Sacred);|&amp;ref(Nation/C_Gold.jpg,nolink,25x25,Gold);200&amp;ref(Nation/C_Resource.jpg,nolink,25x25,Resource);1&amp;ref(Nation/C_Command.jpg,nolink,25x25,Commander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
|~|&gt;|&gt;|&gt;|&gt;|&gt;|BGCOLOR(#F5F5F5):レベル2の聖職者。緑などの魔法と優秀なHealer技能も持つ|
</v>
      </c>
    </row>
    <row r="1350" spans="1:36" x14ac:dyDescent="0.15">
      <c r="A1350" t="str">
        <f t="shared" si="42"/>
        <v>-</v>
      </c>
      <c r="B1350" t="s">
        <v>12760</v>
      </c>
      <c r="C1350" t="s">
        <v>12717</v>
      </c>
      <c r="D1350" t="s">
        <v>3135</v>
      </c>
      <c r="E1350" t="s">
        <v>12709</v>
      </c>
      <c r="F1350">
        <v>135</v>
      </c>
      <c r="G1350">
        <v>1</v>
      </c>
      <c r="H1350">
        <v>2</v>
      </c>
      <c r="I1350" t="s">
        <v>4342</v>
      </c>
      <c r="J1350" t="s">
        <v>9926</v>
      </c>
      <c r="L1350" t="s">
        <v>3154</v>
      </c>
      <c r="N1350" t="s">
        <v>12710</v>
      </c>
      <c r="O1350" s="24">
        <v>1</v>
      </c>
      <c r="P1350" s="21">
        <v>10</v>
      </c>
      <c r="Q1350" s="21" t="s">
        <v>12732</v>
      </c>
      <c r="R1350" s="30" t="s">
        <v>12731</v>
      </c>
      <c r="Z1350" s="34" t="s">
        <v>9223</v>
      </c>
      <c r="AJ1350" s="26" t="str">
        <f t="shared" si="43"/>
        <v xml:space="preserve">|BGCOLOR(#F5F5F5):Mystic|魔術師|&amp;ref(Nation/C_Gold.jpg,nolink,25x25,Gold);135&amp;ref(Nation/C_Resource.jpg,nolink,25x25,Resource);1&amp;ref(Nation/C_Command.jpg,nolink,25x25,Commander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Leadership);0+|16|
|~|&gt;|&gt;|&gt;|&gt;|&gt;|BGCOLOR(#F5F5F5):星を中心に幅広い魔法技能を持つ。研究が得意|
</v>
      </c>
    </row>
    <row r="1351" spans="1:36" x14ac:dyDescent="0.15">
      <c r="A1351" t="str">
        <f t="shared" si="42"/>
        <v>-</v>
      </c>
      <c r="B1351" t="s">
        <v>12760</v>
      </c>
      <c r="C1351" t="s">
        <v>12717</v>
      </c>
      <c r="D1351" t="s">
        <v>3135</v>
      </c>
      <c r="E1351" t="s">
        <v>12735</v>
      </c>
      <c r="F1351">
        <v>100</v>
      </c>
      <c r="G1351">
        <v>1</v>
      </c>
      <c r="H1351">
        <v>2</v>
      </c>
      <c r="I1351" t="s">
        <v>12723</v>
      </c>
      <c r="J1351" t="s">
        <v>12736</v>
      </c>
      <c r="L1351" t="s">
        <v>12737</v>
      </c>
      <c r="N1351" t="s">
        <v>12738</v>
      </c>
      <c r="O1351" s="24">
        <v>1</v>
      </c>
      <c r="P1351" s="21" t="s">
        <v>12739</v>
      </c>
      <c r="Q1351" s="20" t="s">
        <v>12732</v>
      </c>
      <c r="R1351" s="30" t="s">
        <v>12740</v>
      </c>
      <c r="Z1351" s="34" t="s">
        <v>12741</v>
      </c>
      <c r="AJ1351" s="26" t="str">
        <f t="shared" si="43"/>
        <v xml:space="preserve">|BGCOLOR(#F5F5F5):Orphic Mystic|魔術師|&amp;ref(Nation/C_Gold.jpg,nolink,25x25,Gold);100&amp;ref(Nation/C_Resource.jpg,nolink,25x25,Resource);1&amp;ref(Nation/C_Command.jpg,nolink,25x25,Commander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Leadership);30+|16|
|~|&gt;|&gt;|&gt;|&gt;|&gt;|BGCOLOR(#F5F5F5):死、緑などの幅広い魔法技能を持つ。詠唱は長いが疲労は小さい|
</v>
      </c>
    </row>
    <row r="1352" spans="1:36" x14ac:dyDescent="0.15">
      <c r="A1352" t="str">
        <f t="shared" si="42"/>
        <v>-</v>
      </c>
      <c r="B1352" t="s">
        <v>12760</v>
      </c>
      <c r="C1352" t="s">
        <v>12717</v>
      </c>
      <c r="D1352" t="s">
        <v>3135</v>
      </c>
      <c r="E1352" t="s">
        <v>12742</v>
      </c>
      <c r="F1352">
        <v>230</v>
      </c>
      <c r="G1352">
        <v>1</v>
      </c>
      <c r="H1352">
        <v>4</v>
      </c>
      <c r="I1352" t="s">
        <v>4343</v>
      </c>
      <c r="J1352" t="s">
        <v>9926</v>
      </c>
      <c r="K1352" t="s">
        <v>12736</v>
      </c>
      <c r="L1352" t="s">
        <v>3151</v>
      </c>
      <c r="M1352" t="s">
        <v>12743</v>
      </c>
      <c r="N1352" t="s">
        <v>12744</v>
      </c>
      <c r="O1352" s="24">
        <v>1</v>
      </c>
      <c r="P1352" s="21" t="s">
        <v>10473</v>
      </c>
      <c r="Q1352" s="21" t="s">
        <v>12745</v>
      </c>
      <c r="R1352" s="30" t="s">
        <v>12731</v>
      </c>
      <c r="Z1352" s="34" t="s">
        <v>12741</v>
      </c>
      <c r="AJ1352" s="26" t="str">
        <f t="shared" si="43"/>
        <v xml:space="preserve">|BGCOLOR(#F5F5F5):Sibyl|聖職者&amp;ref(Nation/Sacred.jpg,nolink,25x25,Sacred);|&amp;ref(Nation/C_Gold.jpg,nolink,25x25,Gold);230&amp;ref(Nation/C_Resource.jpg,nolink,25x25,Resource);1&amp;ref(Nation/C_Command.jpg,nolink,25x25,Commander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Leadership);25+&amp;ref(Nation/UndeadLead.jpg,nolink,25x25,Undead Leadership);0+|16|
|~|&gt;|&gt;|&gt;|&gt;|&gt;|BGCOLOR(#F5F5F5):レベル2の聖職者。星、緑などの魔法技能も持つ|
</v>
      </c>
    </row>
    <row r="1353" spans="1:36" x14ac:dyDescent="0.15">
      <c r="A1353" t="str">
        <f t="shared" si="42"/>
        <v>LA Arcoscephale 指揮官 E</v>
      </c>
      <c r="B1353" t="s">
        <v>12760</v>
      </c>
      <c r="C1353" t="s">
        <v>12717</v>
      </c>
      <c r="D1353" t="s">
        <v>3135</v>
      </c>
      <c r="E1353" t="s">
        <v>12746</v>
      </c>
      <c r="F1353">
        <v>75</v>
      </c>
      <c r="G1353">
        <v>25</v>
      </c>
      <c r="H1353">
        <v>1</v>
      </c>
      <c r="I1353" t="s">
        <v>12747</v>
      </c>
      <c r="L1353" t="s">
        <v>12724</v>
      </c>
      <c r="N1353" t="s">
        <v>12748</v>
      </c>
      <c r="O1353" s="24">
        <v>3</v>
      </c>
      <c r="P1353" s="20">
        <v>80</v>
      </c>
      <c r="Q1353" s="21">
        <v>0</v>
      </c>
      <c r="R1353" s="30">
        <v>0</v>
      </c>
      <c r="U1353" s="30">
        <v>1</v>
      </c>
      <c r="Z1353" s="34" t="s">
        <v>12749</v>
      </c>
      <c r="AE1353" s="21" t="s">
        <v>12827</v>
      </c>
      <c r="AJ1353" s="26" t="str">
        <f t="shared" si="43"/>
        <v xml:space="preserve">|BGCOLOR(#F5F5F5):Cerulean Commander|指揮官|&amp;ref(Nation/C_Gold.jpg,nolink,25x25,Gold);75&amp;ref(Nation/C_Resource.jpg,nolink,25x25,Resource);25&amp;ref(Nation/C_Command.jpg,nolink,25x25,Commander Point);1|&amp;ref(Nation/R_Capital.jpg,nolink,25x25,National Capital);||&amp;ref(Nation/Squad.jpg,nolink,25x25,Squad);3&amp;ref(Nation/LivingLead.jpg,nolink,25x25,Leadership);80&amp;ref(Item/Beastmaster.jpg,nolink,25x25,Beastmaster (+1));|10&amp;ref(Nation/Forest-Survival.jpg,nolink,25x25,Forest Survival);|
|~|&gt;|&gt;|&gt;|&gt;|&gt;|BGCOLOR(#F5F5F5):大猿の指揮官。強靭で動物の指揮が得意|
</v>
      </c>
    </row>
    <row r="1354" spans="1:36" x14ac:dyDescent="0.15">
      <c r="A1354" t="str">
        <f t="shared" si="42"/>
        <v>LA Arcoscephale 兵士 S</v>
      </c>
      <c r="B1354" t="s">
        <v>12760</v>
      </c>
      <c r="C1354" t="s">
        <v>12717</v>
      </c>
      <c r="D1354" t="s">
        <v>3169</v>
      </c>
      <c r="E1354" t="s">
        <v>9262</v>
      </c>
      <c r="F1354">
        <v>7</v>
      </c>
      <c r="G1354">
        <v>2</v>
      </c>
      <c r="H1354">
        <v>3</v>
      </c>
      <c r="I1354" t="s">
        <v>4342</v>
      </c>
      <c r="L1354" t="s">
        <v>3171</v>
      </c>
      <c r="N1354" t="s">
        <v>9265</v>
      </c>
      <c r="P1354" s="21">
        <v>1</v>
      </c>
      <c r="Z1354" s="34" t="s">
        <v>9254</v>
      </c>
      <c r="AJ1354" s="26" t="str">
        <f t="shared" si="43"/>
        <v xml:space="preserve">|BGCOLOR(#F5F5F5):Slinger|射手|&amp;ref(Nation/C_Gold.jpg,nolink,25x25,Gold);7&amp;ref(Nation/C_Resource.jpg,nolink,25x25,Resource);2&amp;ref(Nation/C_Recruitment.jpg,nolink,25x25,Recruitment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v>
      </c>
    </row>
    <row r="1355" spans="1:36" x14ac:dyDescent="0.15">
      <c r="A1355" t="str">
        <f t="shared" si="42"/>
        <v>-</v>
      </c>
      <c r="B1355" t="s">
        <v>12760</v>
      </c>
      <c r="C1355" t="s">
        <v>12717</v>
      </c>
      <c r="D1355" t="s">
        <v>3169</v>
      </c>
      <c r="E1355" t="s">
        <v>12711</v>
      </c>
      <c r="F1355">
        <v>10</v>
      </c>
      <c r="G1355">
        <v>5</v>
      </c>
      <c r="H1355">
        <v>9</v>
      </c>
      <c r="I1355" t="s">
        <v>4342</v>
      </c>
      <c r="L1355" t="s">
        <v>3174</v>
      </c>
      <c r="N1355" t="s">
        <v>12712</v>
      </c>
      <c r="P1355" s="21">
        <v>1</v>
      </c>
      <c r="Z1355" s="34" t="s">
        <v>9293</v>
      </c>
      <c r="AJ1355" s="26" t="str">
        <f t="shared" si="43"/>
        <v xml:space="preserve">|BGCOLOR(#F5F5F5):Peltast|歩兵|&amp;ref(Nation/C_Gold.jpg,nolink,25x25,Gold);10&amp;ref(Nation/C_Resource.jpg,nolink,25x25,Resource);5&amp;ref(Nation/C_Recruitment.jpg,nolink,25x25,Recruitment Point);9|&amp;ref(Nation/R_Fort.jpg,nolink,25x25,Land Fortress);||&amp;ref(Nation/LivingLead.jpg,nolink,25x25,Living);|14|
|~|&gt;|&gt;|&gt;|&gt;|&gt;|BGCOLOR(#F5F5F5):槍、投槍、盾を持つ軽歩兵。数を並べやすく牽制もできる|
</v>
      </c>
    </row>
    <row r="1356" spans="1:36" x14ac:dyDescent="0.15">
      <c r="A1356" t="str">
        <f t="shared" si="42"/>
        <v>-</v>
      </c>
      <c r="B1356" t="s">
        <v>12760</v>
      </c>
      <c r="C1356" t="s">
        <v>12717</v>
      </c>
      <c r="D1356" t="s">
        <v>3169</v>
      </c>
      <c r="E1356" t="s">
        <v>12750</v>
      </c>
      <c r="F1356">
        <v>13</v>
      </c>
      <c r="G1356">
        <v>20</v>
      </c>
      <c r="H1356">
        <v>16</v>
      </c>
      <c r="I1356" t="s">
        <v>4342</v>
      </c>
      <c r="L1356" t="s">
        <v>3174</v>
      </c>
      <c r="N1356" t="s">
        <v>12751</v>
      </c>
      <c r="P1356" s="21">
        <v>1</v>
      </c>
      <c r="Z1356" s="34" t="s">
        <v>12752</v>
      </c>
      <c r="AJ1356" s="26" t="str">
        <f t="shared" si="43"/>
        <v xml:space="preserve">|BGCOLOR(#F5F5F5):Phalangite|歩兵|&amp;ref(Nation/C_Gold.jpg,nolink,25x25,Gold);13&amp;ref(Nation/C_Resource.jpg,nolink,25x25,Resource);20&amp;ref(Nation/C_Recruitment.jpg,nolink,25x25,Recruitment Point);16|&amp;ref(Nation/R_Fort.jpg,nolink,25x25,Land Fortress);||&amp;ref(Nation/LivingLead.jpg,nolink,25x25,Living);|12|
|~|&gt;|&gt;|&gt;|&gt;|&gt;|BGCOLOR(#F5F5F5):長槍と丸盾を持つ歩兵。十分な装備で持久力もある|
</v>
      </c>
    </row>
    <row r="1357" spans="1:36" x14ac:dyDescent="0.15">
      <c r="A1357" t="str">
        <f t="shared" si="42"/>
        <v>-</v>
      </c>
      <c r="B1357" t="s">
        <v>12760</v>
      </c>
      <c r="C1357" t="s">
        <v>12717</v>
      </c>
      <c r="D1357" t="s">
        <v>3169</v>
      </c>
      <c r="E1357" t="s">
        <v>12713</v>
      </c>
      <c r="F1357">
        <v>13</v>
      </c>
      <c r="G1357">
        <v>31</v>
      </c>
      <c r="H1357">
        <v>16</v>
      </c>
      <c r="I1357" t="s">
        <v>4342</v>
      </c>
      <c r="L1357" t="s">
        <v>3174</v>
      </c>
      <c r="N1357" t="s">
        <v>12835</v>
      </c>
      <c r="P1357" s="21">
        <v>1</v>
      </c>
      <c r="Z1357" s="34" t="s">
        <v>9254</v>
      </c>
      <c r="AJ1357" s="26" t="str">
        <f t="shared" si="43"/>
        <v xml:space="preserve">|BGCOLOR(#F5F5F5):Hoplite|歩兵|&amp;ref(Nation/C_Gold.jpg,nolink,25x25,Gold);13&amp;ref(Nation/C_Resource.jpg,nolink,25x25,Resource);31&amp;ref(Nation/C_Recruitment.jpg,nolink,25x25,Recruitment Point);16|&amp;ref(Nation/R_Fort.jpg,nolink,25x25,Land Fortress);||&amp;ref(Nation/LivingLead.jpg,nolink,25x25,Living);|12|
|~|&gt;|&gt;|&gt;|&gt;|&gt;|BGCOLOR(#F5F5F5):長槍と丸盾を持つ重歩兵。攻撃面は弱いが硬く高密度な槍の壁を形成|
</v>
      </c>
    </row>
    <row r="1358" spans="1:36" x14ac:dyDescent="0.15">
      <c r="A1358" t="str">
        <f t="shared" si="42"/>
        <v>-</v>
      </c>
      <c r="B1358" t="s">
        <v>12760</v>
      </c>
      <c r="C1358" t="s">
        <v>12717</v>
      </c>
      <c r="D1358" t="s">
        <v>3169</v>
      </c>
      <c r="E1358" t="s">
        <v>12714</v>
      </c>
      <c r="F1358">
        <v>16</v>
      </c>
      <c r="G1358">
        <v>25</v>
      </c>
      <c r="H1358">
        <v>23</v>
      </c>
      <c r="I1358" t="s">
        <v>4342</v>
      </c>
      <c r="L1358" t="s">
        <v>3174</v>
      </c>
      <c r="N1358" t="s">
        <v>12836</v>
      </c>
      <c r="P1358" s="21">
        <v>1</v>
      </c>
      <c r="Z1358" s="34" t="s">
        <v>9293</v>
      </c>
      <c r="AJ1358" s="26" t="str">
        <f t="shared" si="43"/>
        <v xml:space="preserve">|BGCOLOR(#F5F5F5):Hypaspist|歩兵|&amp;ref(Nation/C_Gold.jpg,nolink,25x25,Gold);16&amp;ref(Nation/C_Resource.jpg,nolink,25x25,Resource);25&amp;ref(Nation/C_Recruitment.jpg,nolink,25x25,Recruitment Point);23|&amp;ref(Nation/R_Fort.jpg,nolink,25x25,Land Fortress);||&amp;ref(Nation/LivingLead.jpg,nolink,25x25,Living);|14|
|~|&gt;|&gt;|&gt;|&gt;|&gt;|BGCOLOR(#F5F5F5):槍と丸盾を持つ重歩兵。若干軽装だが格別に高い士気を持つ|
</v>
      </c>
    </row>
    <row r="1359" spans="1:36" x14ac:dyDescent="0.15">
      <c r="A1359" t="str">
        <f t="shared" si="42"/>
        <v>-</v>
      </c>
      <c r="B1359" t="s">
        <v>12760</v>
      </c>
      <c r="C1359" t="s">
        <v>12717</v>
      </c>
      <c r="D1359" t="s">
        <v>3169</v>
      </c>
      <c r="E1359" t="s">
        <v>12753</v>
      </c>
      <c r="F1359">
        <v>35</v>
      </c>
      <c r="G1359">
        <v>40</v>
      </c>
      <c r="H1359">
        <v>46</v>
      </c>
      <c r="I1359" t="s">
        <v>4342</v>
      </c>
      <c r="L1359" t="s">
        <v>4861</v>
      </c>
      <c r="N1359" t="s">
        <v>12754</v>
      </c>
      <c r="P1359" s="21">
        <v>1</v>
      </c>
      <c r="Z1359" s="34" t="s">
        <v>9236</v>
      </c>
      <c r="AJ1359" s="26" t="str">
        <f t="shared" si="43"/>
        <v xml:space="preserve">|BGCOLOR(#F5F5F5):Agema Companion|騎兵|&amp;ref(Nation/C_Gold.jpg,nolink,25x25,Gold);35&amp;ref(Nation/C_Resource.jpg,nolink,25x25,Resource);40&amp;ref(Nation/C_Recruitment.jpg,nolink,25x25,Recruitment Point);46|&amp;ref(Nation/R_Fort.jpg,nolink,25x25,Land Fortress);||&amp;ref(Nation/LivingLead.jpg,nolink,25x25,Living);|18|
|~|&gt;|&gt;|&gt;|&gt;|&gt;|BGCOLOR(#F5F5F5):長剣、突撃槍、盾を持つ重騎兵。高い士気と技量を誇る|
</v>
      </c>
    </row>
    <row r="1360" spans="1:36" x14ac:dyDescent="0.15">
      <c r="A1360" t="str">
        <f t="shared" si="42"/>
        <v>-</v>
      </c>
      <c r="B1360" t="s">
        <v>12760</v>
      </c>
      <c r="C1360" t="s">
        <v>12717</v>
      </c>
      <c r="D1360" t="s">
        <v>3169</v>
      </c>
      <c r="E1360" t="s">
        <v>12715</v>
      </c>
      <c r="F1360">
        <v>100</v>
      </c>
      <c r="G1360">
        <v>62</v>
      </c>
      <c r="H1360">
        <v>33</v>
      </c>
      <c r="I1360" t="s">
        <v>4342</v>
      </c>
      <c r="L1360" t="s">
        <v>5449</v>
      </c>
      <c r="N1360" t="s">
        <v>12755</v>
      </c>
      <c r="P1360" s="21">
        <v>1</v>
      </c>
      <c r="W1360">
        <v>1</v>
      </c>
      <c r="Z1360" s="34" t="s">
        <v>12741</v>
      </c>
      <c r="AJ1360" s="26" t="str">
        <f t="shared" si="43"/>
        <v xml:space="preserve">|BGCOLOR(#F5F5F5):War Elephant|軍用象|&amp;ref(Nation/C_Gold.jpg,nolink,25x25,Gold);100&amp;ref(Nation/C_Resource.jpg,nolink,25x25,Resource);62&amp;ref(Nation/C_Recruitment.jpg,nolink,25x25,Recruitment Point);33|&amp;ref(Nation/R_Fort.jpg,nolink,25x25,Land Fortress);||&amp;ref(Nation/LivingLead.jpg,nolink,25x25,Living);&amp;ref(Nation/Animal.jpg,nolink,25x25,Animal);|16|
|~|&gt;|&gt;|&gt;|&gt;|&gt;|BGCOLOR(#F5F5F5):敵を蹂躙する巨大生物。防具を与えられており迎撃用の槍も持つ|
</v>
      </c>
    </row>
    <row r="1361" spans="1:36" x14ac:dyDescent="0.15">
      <c r="A1361" t="str">
        <f t="shared" si="42"/>
        <v>-</v>
      </c>
      <c r="B1361" t="s">
        <v>12760</v>
      </c>
      <c r="C1361" t="s">
        <v>12717</v>
      </c>
      <c r="D1361" t="s">
        <v>3169</v>
      </c>
      <c r="E1361" t="s">
        <v>12756</v>
      </c>
      <c r="F1361">
        <v>18</v>
      </c>
      <c r="G1361">
        <v>20</v>
      </c>
      <c r="H1361">
        <v>11</v>
      </c>
      <c r="I1361" t="s">
        <v>12747</v>
      </c>
      <c r="L1361" t="s">
        <v>12757</v>
      </c>
      <c r="N1361" t="s">
        <v>12758</v>
      </c>
      <c r="P1361" s="20">
        <v>1</v>
      </c>
      <c r="W1361">
        <v>1</v>
      </c>
      <c r="Z1361" s="34" t="s">
        <v>12759</v>
      </c>
      <c r="AE1361" s="21" t="s">
        <v>12828</v>
      </c>
      <c r="AJ1361" s="26" t="str">
        <f t="shared" si="43"/>
        <v xml:space="preserve">|BGCOLOR(#F5F5F5):Cerulean Warrior|歩兵|&amp;ref(Nation/C_Gold.jpg,nolink,25x25,Gold);18&amp;ref(Nation/C_Resource.jpg,nolink,25x25,Resource);20&amp;ref(Nation/C_Recruitment.jpg,nolink,25x25,Recruitment Point);11|&amp;ref(Nation/R_Capital.jpg,nolink,25x25,National Capital);||&amp;ref(Nation/LivingLead.jpg,nolink,25x25,Living);&amp;ref(Nation/Animal.jpg,nolink,25x25,Animal);|8&amp;ref(Nation/Forest-Survival.jpg,nolink,25x25,Forest Survival);|
|~|&gt;|&gt;|&gt;|&gt;|&gt;|BGCOLOR(#F5F5F5):鈍器と小盾を持つ重歩兵。大柄で強靭だが魔法に弱い|
</v>
      </c>
    </row>
    <row r="1362" spans="1:36" x14ac:dyDescent="0.15">
      <c r="A1362" t="str">
        <f t="shared" ref="A1362:A1410" si="44">IF(D1362&lt;&gt;D1361,B1362&amp;" "&amp;C1362&amp;" "&amp;D1362&amp;" S",IF(D1362&lt;&gt;D1363,B1362&amp;" "&amp;C1362&amp;" "&amp;D1362&amp;" E","-"))</f>
        <v>LA Arcoscephale 兵士 E</v>
      </c>
      <c r="B1362" t="s">
        <v>12760</v>
      </c>
      <c r="C1362" t="s">
        <v>12717</v>
      </c>
      <c r="D1362" t="s">
        <v>3169</v>
      </c>
      <c r="E1362" t="s">
        <v>12716</v>
      </c>
      <c r="F1362">
        <v>20</v>
      </c>
      <c r="G1362">
        <v>31</v>
      </c>
      <c r="H1362">
        <v>23</v>
      </c>
      <c r="I1362" t="s">
        <v>4343</v>
      </c>
      <c r="K1362" t="s">
        <v>9926</v>
      </c>
      <c r="L1362" t="s">
        <v>3174</v>
      </c>
      <c r="M1362" t="s">
        <v>9926</v>
      </c>
      <c r="N1362" t="s">
        <v>10731</v>
      </c>
      <c r="P1362" s="21">
        <v>1</v>
      </c>
      <c r="Z1362" s="34" t="s">
        <v>9254</v>
      </c>
      <c r="AJ1362" s="26" t="str">
        <f t="shared" si="43"/>
        <v xml:space="preserve">|BGCOLOR(#F5F5F5):Heart Companion|歩兵&amp;ref(Nation/Sacred.jpg,nolink,25x25,Sacred);|&amp;ref(Nation/C_Gold.jpg,nolink,25x25,Gold);20&amp;ref(Nation/C_Resource.jpg,nolink,25x25,Resource);31&amp;ref(Nation/C_Recruitment.jpg,nolink,25x25,Recruitment Point);23|&amp;ref(Nation/R_Capital.jpg,nolink,25x25,National Capital);|&amp;ref(Spell/P_Holy.jpg,nolink,25x25,Temple Needed);|&amp;ref(Nation/LivingLead.jpg,nolink,25x25,Living);|12|
|~|&gt;|&gt;|&gt;|&gt;|&gt;|BGCOLOR(#F5F5F5):長槍と盾を持つ重歩兵。高い士気を持ち非常に高密度な隊列を組む|
</v>
      </c>
    </row>
    <row r="1363" spans="1:36" x14ac:dyDescent="0.15">
      <c r="A1363" t="str">
        <f t="shared" si="44"/>
        <v>LA Pythium 指揮官 S</v>
      </c>
      <c r="B1363" t="s">
        <v>12760</v>
      </c>
      <c r="C1363" t="s">
        <v>12908</v>
      </c>
      <c r="D1363" t="s">
        <v>3135</v>
      </c>
      <c r="E1363" t="s">
        <v>9217</v>
      </c>
      <c r="F1363">
        <v>25</v>
      </c>
      <c r="G1363">
        <v>4</v>
      </c>
      <c r="H1363">
        <v>1</v>
      </c>
      <c r="I1363" t="s">
        <v>4342</v>
      </c>
      <c r="L1363" t="s">
        <v>3138</v>
      </c>
      <c r="N1363" t="s">
        <v>9221</v>
      </c>
      <c r="O1363" s="24">
        <v>0</v>
      </c>
      <c r="P1363" s="21">
        <v>0</v>
      </c>
      <c r="Q1363" s="21">
        <v>0</v>
      </c>
      <c r="R1363" s="30">
        <v>0</v>
      </c>
      <c r="Z1363" s="34" t="s">
        <v>9223</v>
      </c>
      <c r="AA1363" s="21">
        <v>50</v>
      </c>
      <c r="AE1363" s="21" t="s">
        <v>7310</v>
      </c>
      <c r="AJ1363" s="26" t="str">
        <f t="shared" si="43"/>
        <v xml:space="preserve">|BGCOLOR(#F5F5F5):Scout|斥候|&amp;ref(Nation/C_Gold.jpg,nolink,25x25,Gold);25&amp;ref(Nation/C_Resource.jpg,nolink,25x25,Resource);4&amp;ref(Nation/C_Command.jpg,nolink,25x25,Commander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v>
      </c>
    </row>
    <row r="1364" spans="1:36" x14ac:dyDescent="0.15">
      <c r="A1364" t="str">
        <f t="shared" si="44"/>
        <v>-</v>
      </c>
      <c r="B1364" t="s">
        <v>12760</v>
      </c>
      <c r="C1364" t="s">
        <v>12908</v>
      </c>
      <c r="D1364" t="s">
        <v>3135</v>
      </c>
      <c r="E1364" t="s">
        <v>9231</v>
      </c>
      <c r="F1364">
        <v>70</v>
      </c>
      <c r="G1364">
        <v>22</v>
      </c>
      <c r="H1364">
        <v>1</v>
      </c>
      <c r="I1364" t="s">
        <v>6980</v>
      </c>
      <c r="L1364" t="s">
        <v>3135</v>
      </c>
      <c r="N1364" t="s">
        <v>9234</v>
      </c>
      <c r="O1364" s="24">
        <v>3</v>
      </c>
      <c r="P1364" s="21">
        <v>80</v>
      </c>
      <c r="Q1364" s="21">
        <v>0</v>
      </c>
      <c r="R1364" s="30">
        <v>0</v>
      </c>
      <c r="Z1364" s="34" t="s">
        <v>9236</v>
      </c>
      <c r="AJ1364" s="26" t="str">
        <f t="shared" ref="AJ1364:AJ1410" si="45">CONCATENATE("|BGCOLOR(#F5F5F5):",E1364,"|",L1364,IF(M1364&lt;&gt;"","&amp;ref(Nation/Sacred.jpg,nolink,25x25,Sacred);",""),"|&amp;ref(Nation/C_Gold.jpg,nolink,25x25,Gold);",F1364,"&amp;ref(Nation/C_Resource.jpg,nolink,25x25,Resource);",G1364,IF(D1364="兵士","&amp;ref(Nation/C_Recruitment.jpg,nolink,25x25,Recruitment Point);","&amp;ref(Nation/C_Command.jpg,nolink,25x25,Commander Point);"),H1364,"|",SUBSTITUTE(SUBSTITUTE(SUBSTITUTE(SUBSTITUTE(SUBSTITUTE(SUBSTITUTE(SUBSTITUTE(SUBSTITUTE(SUBSTITUTE(SUBSTITUTE(SUBSTITUTE(SUBSTITUTE(SUBSTITUTE(SUBSTITUTE(SUBSTITUTE(SUBSTITUTE(SUBSTITUTE(SUBSTITUTE(SUBSTITUTE(SUBSTITUTE(SUBSTITUTE(SUBSTITUTE(I1364,"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(Free));"),"格","&amp;ref(Nation/Promotion.jpg,nolink,25x25,Promotion);"),"|",IF(J1364&lt;&gt;"","&amp;ref(Spell/P_Research.jpg,nolink,25x25,Lab Needed);",""),IF(K1364&lt;&gt;"","&amp;ref(Spell/P_Holy.jpg,nolink,25x25,Temple Needed);",""),IF(D1364="指揮官",CONCATENATE("|",IF(O1364&lt;&gt;0,"&amp;ref(Nation/Squad.jpg,nolink,25x25,Squad);"&amp;O1364,""),IF(P1364&lt;&gt;0,"&amp;ref(Nation/LivingLead.jpg,nolink,25x25,Leadership);"&amp;P1364,""),IF(Q1364&lt;&gt;0,"&amp;ref(Nation/MagicLead.jpg,nolink,25x25,Magic Leadership);"&amp;Q1364,""),IF(R1364&lt;&gt;0,"&amp;ref(Nation/UndeadLead.jpg,nolink,25x25,Undead Leadership);"&amp;R1364,""),IF(S1364&lt;&gt;"",IF(S1364&gt;0,"&amp;ref(Item/Inspirational.jpg,nolink,25x25,Inspirational (+"&amp;S1364&amp;"));","&amp;ref(Item/Uninspirational.jpg,nolink,25x25,Inspirational ("&amp;S1364&amp;"));"),""),IF(T1364&lt;&gt;"","&amp;ref(Item/Taskmaster.jpg,nolink,25x25,Taskmaster (+"&amp;T1364&amp;"));",""),IF(U1364&lt;&gt;"","&amp;ref(Item/Beastmaster.jpg,nolink,25x25,Beastmaster (+"&amp;U1364&amp;"));","")),CONCATENATE("|",IF(P1364&lt;&gt;0,"&amp;ref(Nation/LivingLead.jpg,nolink,25x25,Living);",""),IF(Q1364&lt;&gt;0,"&amp;ref(Nation/MagicLead.jpg,nolink,25x25,Magic Being);",""),IF(R1364&lt;&gt;0,"&amp;ref(Nation/UndeadLead.jpg,nolink,25x25,Undead/Demon);",""),IF(V1364&lt;&gt;"","&amp;ref(Nation/Slave.jpg,nolink,25x25,Slave);",""),IF(W1364&lt;&gt;"","&amp;ref(Nation/Animal.jpg,nolink,25x25,Animal);",""),IF(X1364&lt;&gt;"","&amp;ref(Nation/Undisciplined.jpg,nolink,25x25,Undisciplined);",""),IF(Y1364&lt;&gt;"","&amp;ref(Nation/Enlarged.jpg,nolink,25x25,Size "&amp;Y1364&amp;" or larger commander are needed);",""))),"|",Z1364,IF(AA1364&lt;&gt;"","&amp;ref(Nation/Stealthy.jpg,nolink,25x25,Stealthy ("&amp;AA1364&amp;"));",""),IF(COUNTIF(AB1364,"*f*"),"&amp;ref(Nation/Flying.jpg,nolink,25x25,Flying);",""),IF(COUNTIF(AB1364,"*l*"),"&amp;ref(Nation/Floating.jpg,nolink,25x25,Floating);",""),IF(AC1364="s","&amp;ref(Nation/Storm-Immunity.jpg,nolink,25x25,Storm Immunity);",""),IF(AD1364="p","&amp;ref(Nation/Poor-Amphibian.jpg,nolink,25x25,Poor Amphibian);",""),IF(AD1364="f","&amp;ref(Nation/Amphibian.jpg,nolink,25x25,Amphibian);",""),IF(AD1364="a","&amp;ref(Nation/Aquatic.jpg,nolink,25x25,Aquatic);",""),IF(COUNTIF(AE1364,"*f*"),"&amp;ref(Nation/Forest-Survival.jpg,nolink,25x25,Forest Survival);",""),IF(COUNTIF(AE1364,"*m*"),"&amp;ref(Nation/Mountain-Survival.jpg,nolink,25x25,Mountain Survival);",""),IF(COUNTIF(AE1364,"*s*"),"&amp;ref(Nation/Swamp-Survival.jpg,nolink,25x25,Swamp Survival);",""),IF(COUNTIF(AE1364,"*w*"),"&amp;ref(Nation/Wasteland-Survival.jpg,nolink,25x25,Wasteland Survival);",""),IF(AF1364="s","&amp;ref(Nation/Snow-Move.jpg,nolink,25x25,Snow Move);",""),IF(AG1364="s","&amp;ref(Nation/Swimming.jpg,nolink,25x25,Swimming);",""),IF(AH1364&lt;&gt;"","&amp;ref(Nation/Sailing.jpg,nolink,25x25,Sailing (size points "&amp;MID(AH1364,2,3)&amp;", max size "&amp;LEFT(AH1364,1)&amp;"));",""),IF(AI1364&lt;&gt;"","&amp;ref(Nation/Gift-of-Water-Breathing.jpg,nolink,25x25,Gift of Water Breathing ("&amp;AI1364&amp;" size points));",""),"|",CHAR(10),IF(D1364="指揮官","|~|&gt;|&gt;|&gt;|&gt;|&gt;|BGCOLOR(#F5F5F5):","|~|&gt;|&gt;|&gt;|&gt;|&gt;|BGCOLOR(#F5F5F5):"),N1364,"|",CHAR(10))</f>
        <v xml:space="preserve">|BGCOLOR(#F5F5F5):Centurion|指揮官|&amp;ref(Nation/C_Gold.jpg,nolink,25x25,Gold);70&amp;ref(Nation/C_Resource.jpg,nolink,25x25,Resource);22&amp;ref(Nation/C_Command.jpg,nolink,25x25,Commander Point);1|&amp;ref(Nation/R_Fort.jpg,nolink,25x25,Land Fortress);&amp;ref(Nation/R_Foreign.jpg,nolink,25x25,Non-Fort Land);||&amp;ref(Nation/Squad.jpg,nolink,25x25,Squad);3&amp;ref(Nation/LivingLead.jpg,nolink,25x25,Leadership);80|18|
|~|&gt;|&gt;|&gt;|&gt;|&gt;|BGCOLOR(#F5F5F5):基本的な指揮官。装備は良質だが盾を持たない|
</v>
      </c>
    </row>
    <row r="1365" spans="1:36" x14ac:dyDescent="0.15">
      <c r="A1365" t="str">
        <f t="shared" si="44"/>
        <v>-</v>
      </c>
      <c r="B1365" t="s">
        <v>12760</v>
      </c>
      <c r="C1365" t="s">
        <v>12908</v>
      </c>
      <c r="D1365" t="s">
        <v>3135</v>
      </c>
      <c r="E1365" t="s">
        <v>12837</v>
      </c>
      <c r="F1365">
        <v>80</v>
      </c>
      <c r="G1365">
        <v>30</v>
      </c>
      <c r="H1365">
        <v>1</v>
      </c>
      <c r="I1365" t="s">
        <v>12838</v>
      </c>
      <c r="L1365" t="s">
        <v>12839</v>
      </c>
      <c r="N1365" t="s">
        <v>12840</v>
      </c>
      <c r="O1365" s="24">
        <v>3</v>
      </c>
      <c r="P1365" s="20">
        <v>80</v>
      </c>
      <c r="Q1365" s="21">
        <v>0</v>
      </c>
      <c r="R1365" s="30">
        <v>0</v>
      </c>
      <c r="S1365" s="24">
        <v>1</v>
      </c>
      <c r="Z1365" s="34" t="s">
        <v>12841</v>
      </c>
      <c r="AJ1365" s="26" t="str">
        <f t="shared" si="45"/>
        <v xml:space="preserve">|BGCOLOR(#F5F5F5):Tribuni|指揮官|&amp;ref(Nation/C_Gold.jpg,nolink,25x25,Gold);80&amp;ref(Nation/C_Resource.jpg,nolink,25x25,Resource);30&amp;ref(Nation/C_Command.jpg,nolink,25x25,Commander Point);1|&amp;ref(Nation/R_Fort.jpg,nolink,25x25,Land Fortress);||&amp;ref(Nation/Squad.jpg,nolink,25x25,Squad);3&amp;ref(Nation/LivingLead.jpg,nolink,25x25,Leadership);80&amp;ref(Item/Inspirational.jpg,nolink,25x25,Inspirational (+1));|16|
|~|&gt;|&gt;|&gt;|&gt;|&gt;|BGCOLOR(#F5F5F5):重装備な指揮官。大盾を備え指揮も上手い|
</v>
      </c>
    </row>
    <row r="1366" spans="1:36" x14ac:dyDescent="0.15">
      <c r="A1366" t="str">
        <f t="shared" si="44"/>
        <v>-</v>
      </c>
      <c r="B1366" t="s">
        <v>12760</v>
      </c>
      <c r="C1366" t="s">
        <v>12908</v>
      </c>
      <c r="D1366" t="s">
        <v>3135</v>
      </c>
      <c r="E1366" t="s">
        <v>12842</v>
      </c>
      <c r="F1366">
        <v>110</v>
      </c>
      <c r="G1366">
        <v>22</v>
      </c>
      <c r="H1366">
        <v>2</v>
      </c>
      <c r="I1366" t="s">
        <v>4342</v>
      </c>
      <c r="L1366" t="s">
        <v>3135</v>
      </c>
      <c r="N1366" t="s">
        <v>9240</v>
      </c>
      <c r="O1366" s="24">
        <v>4</v>
      </c>
      <c r="P1366" s="21">
        <v>120</v>
      </c>
      <c r="Q1366" s="21">
        <v>0</v>
      </c>
      <c r="R1366" s="30">
        <v>0</v>
      </c>
      <c r="Z1366" s="34" t="s">
        <v>12841</v>
      </c>
      <c r="AJ1366" s="26" t="str">
        <f t="shared" si="45"/>
        <v xml:space="preserve">|BGCOLOR(#F5F5F5):Magister Militum|指揮官|&amp;ref(Nation/C_Gold.jpg,nolink,25x25,Gold);110&amp;ref(Nation/C_Resource.jpg,nolink,25x25,Resource);22&amp;ref(Nation/C_Command.jpg,nolink,25x25,Commander Point);2|&amp;ref(Nation/R_Fort.jpg,nolink,25x25,Land Fortress);||&amp;ref(Nation/Squad.jpg,nolink,25x25,Squad);4&amp;ref(Nation/LivingLead.jpg,nolink,25x25,Leadership);120|16|
|~|&gt;|&gt;|&gt;|&gt;|&gt;|BGCOLOR(#F5F5F5):上位指揮官。やはり盾は持っていない|
</v>
      </c>
    </row>
    <row r="1367" spans="1:36" x14ac:dyDescent="0.15">
      <c r="A1367" t="str">
        <f t="shared" si="44"/>
        <v>-</v>
      </c>
      <c r="B1367" t="s">
        <v>12760</v>
      </c>
      <c r="C1367" t="s">
        <v>12908</v>
      </c>
      <c r="D1367" t="s">
        <v>3135</v>
      </c>
      <c r="E1367" t="s">
        <v>12843</v>
      </c>
      <c r="F1367">
        <v>65</v>
      </c>
      <c r="G1367">
        <v>19</v>
      </c>
      <c r="H1367">
        <v>1</v>
      </c>
      <c r="I1367" t="s">
        <v>4342</v>
      </c>
      <c r="K1367" t="s">
        <v>9926</v>
      </c>
      <c r="L1367" t="s">
        <v>3151</v>
      </c>
      <c r="M1367" t="s">
        <v>9926</v>
      </c>
      <c r="N1367" t="s">
        <v>12844</v>
      </c>
      <c r="O1367" s="24">
        <v>2</v>
      </c>
      <c r="P1367" s="21">
        <v>40</v>
      </c>
      <c r="Q1367" s="21">
        <v>0</v>
      </c>
      <c r="R1367" s="30">
        <v>0</v>
      </c>
      <c r="Z1367" s="34" t="s">
        <v>12845</v>
      </c>
      <c r="AJ1367" s="26" t="str">
        <f t="shared" si="45"/>
        <v xml:space="preserve">|BGCOLOR(#F5F5F5):Battle Deacon|聖職者&amp;ref(Nation/Sacred.jpg,nolink,25x25,Sacred);|&amp;ref(Nation/C_Gold.jpg,nolink,25x25,Gold);65&amp;ref(Nation/C_Resource.jpg,nolink,25x25,Resource);19&amp;ref(Nation/C_Command.jpg,nolink,25x25,Commander Point);1|&amp;ref(Nation/R_Fort.jpg,nolink,25x25,Land Fortress);|&amp;ref(Spell/P_Holy.jpg,nolink,25x25,Temple Needed);|&amp;ref(Nation/Squad.jpg,nolink,25x25,Squad);2&amp;ref(Nation/LivingLead.jpg,nolink,25x25,Leadership);40|14|
|~|&gt;|&gt;|&gt;|&gt;|&gt;|BGCOLOR(#F5F5F5):レベル1の聖職者。防具を持ち弱い毒耐性も備える|
</v>
      </c>
    </row>
    <row r="1368" spans="1:36" x14ac:dyDescent="0.15">
      <c r="A1368" t="str">
        <f t="shared" si="44"/>
        <v>-</v>
      </c>
      <c r="B1368" t="s">
        <v>12760</v>
      </c>
      <c r="C1368" t="s">
        <v>12908</v>
      </c>
      <c r="D1368" t="s">
        <v>3135</v>
      </c>
      <c r="E1368" t="s">
        <v>12846</v>
      </c>
      <c r="F1368">
        <v>70</v>
      </c>
      <c r="G1368">
        <v>1</v>
      </c>
      <c r="H1368">
        <v>2</v>
      </c>
      <c r="I1368" t="s">
        <v>12838</v>
      </c>
      <c r="J1368" t="s">
        <v>12847</v>
      </c>
      <c r="K1368" t="s">
        <v>12847</v>
      </c>
      <c r="L1368" t="s">
        <v>12849</v>
      </c>
      <c r="M1368" t="s">
        <v>12848</v>
      </c>
      <c r="N1368" t="s">
        <v>12850</v>
      </c>
      <c r="O1368" s="24">
        <v>1</v>
      </c>
      <c r="P1368" s="20">
        <v>10</v>
      </c>
      <c r="Q1368" s="20">
        <v>5</v>
      </c>
      <c r="R1368" s="30">
        <v>0</v>
      </c>
      <c r="Z1368" s="34" t="s">
        <v>12841</v>
      </c>
      <c r="AJ1368" s="26" t="str">
        <f t="shared" si="45"/>
        <v xml:space="preserve">|BGCOLOR(#F5F5F5):Serpent Acolyte|聖職者&amp;ref(Nation/Sacred.jpg,nolink,25x25,Sacred);|&amp;ref(Nation/C_Gold.jpg,nolink,25x25,Gold);70&amp;ref(Nation/C_Resource.jpg,nolink,25x25,Resource);1&amp;ref(Nation/C_Command.jpg,nolink,25x25,Commander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
|~|&gt;|&gt;|&gt;|&gt;|&gt;|BGCOLOR(#F5F5F5):レベル1の聖職者。緑の魔法技能も持つ|
</v>
      </c>
    </row>
    <row r="1369" spans="1:36" x14ac:dyDescent="0.15">
      <c r="A1369" t="str">
        <f t="shared" si="44"/>
        <v>-</v>
      </c>
      <c r="B1369" t="s">
        <v>12760</v>
      </c>
      <c r="C1369" t="s">
        <v>12908</v>
      </c>
      <c r="D1369" t="s">
        <v>3135</v>
      </c>
      <c r="E1369" t="s">
        <v>12851</v>
      </c>
      <c r="F1369">
        <v>125</v>
      </c>
      <c r="G1369">
        <v>1</v>
      </c>
      <c r="H1369">
        <v>2</v>
      </c>
      <c r="I1369" t="s">
        <v>12838</v>
      </c>
      <c r="J1369" t="s">
        <v>12847</v>
      </c>
      <c r="K1369" t="s">
        <v>12847</v>
      </c>
      <c r="L1369" t="s">
        <v>12852</v>
      </c>
      <c r="M1369" t="s">
        <v>12848</v>
      </c>
      <c r="N1369" t="s">
        <v>12853</v>
      </c>
      <c r="O1369" s="24">
        <v>1</v>
      </c>
      <c r="P1369" s="20">
        <v>10</v>
      </c>
      <c r="Q1369" s="20" t="s">
        <v>12854</v>
      </c>
      <c r="R1369" s="30" t="s">
        <v>12855</v>
      </c>
      <c r="Z1369" s="34" t="s">
        <v>12841</v>
      </c>
      <c r="AJ1369" s="26" t="str">
        <f t="shared" si="45"/>
        <v xml:space="preserve">|BGCOLOR(#F5F5F5):Renata|魔術師&amp;ref(Nation/Sacred.jpg,nolink,25x25,Sacred);|&amp;ref(Nation/C_Gold.jpg,nolink,25x25,Gold);125&amp;ref(Nation/C_Resource.jpg,nolink,25x25,Resource);1&amp;ref(Nation/C_Command.jpg,nolink,25x25,Commander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Leadership);0+|16|
|~|&gt;|&gt;|&gt;|&gt;|&gt;|BGCOLOR(#F5F5F5):水などの魔法技能を持つ。まず使わないが聖水の水差しを携行|
</v>
      </c>
    </row>
    <row r="1370" spans="1:36" x14ac:dyDescent="0.15">
      <c r="A1370" t="str">
        <f t="shared" si="44"/>
        <v>-</v>
      </c>
      <c r="B1370" t="s">
        <v>12760</v>
      </c>
      <c r="C1370" t="s">
        <v>12908</v>
      </c>
      <c r="D1370" t="s">
        <v>3135</v>
      </c>
      <c r="E1370" t="s">
        <v>12856</v>
      </c>
      <c r="F1370">
        <v>125</v>
      </c>
      <c r="G1370">
        <v>1</v>
      </c>
      <c r="H1370">
        <v>2</v>
      </c>
      <c r="I1370" t="s">
        <v>12838</v>
      </c>
      <c r="J1370" t="s">
        <v>12847</v>
      </c>
      <c r="K1370" t="s">
        <v>12847</v>
      </c>
      <c r="L1370" t="s">
        <v>12852</v>
      </c>
      <c r="M1370" t="s">
        <v>12848</v>
      </c>
      <c r="N1370" t="s">
        <v>12857</v>
      </c>
      <c r="O1370" s="24">
        <v>1</v>
      </c>
      <c r="P1370" s="20">
        <v>10</v>
      </c>
      <c r="Q1370" s="20" t="s">
        <v>12855</v>
      </c>
      <c r="R1370" s="30" t="s">
        <v>12858</v>
      </c>
      <c r="Z1370" s="34" t="s">
        <v>12841</v>
      </c>
      <c r="AJ1370" s="26" t="str">
        <f t="shared" si="45"/>
        <v xml:space="preserve">|BGCOLOR(#F5F5F5):Renatus|魔術師&amp;ref(Nation/Sacred.jpg,nolink,25x25,Sacred);|&amp;ref(Nation/C_Gold.jpg,nolink,25x25,Gold);125&amp;ref(Nation/C_Resource.jpg,nolink,25x25,Resource);1&amp;ref(Nation/C_Command.jpg,nolink,25x25,Commander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Leadership);0+&amp;ref(Nation/UndeadLead.jpg,nolink,25x25,Undead Leadership);30+|16|
|~|&gt;|&gt;|&gt;|&gt;|&gt;|BGCOLOR(#F5F5F5):死などの魔法技能を持つ。あまり特徴はない|
</v>
      </c>
    </row>
    <row r="1371" spans="1:36" x14ac:dyDescent="0.15">
      <c r="A1371" t="str">
        <f t="shared" si="44"/>
        <v>-</v>
      </c>
      <c r="B1371" t="s">
        <v>12760</v>
      </c>
      <c r="C1371" t="s">
        <v>12908</v>
      </c>
      <c r="D1371" t="s">
        <v>3135</v>
      </c>
      <c r="E1371" t="s">
        <v>12859</v>
      </c>
      <c r="F1371">
        <v>100</v>
      </c>
      <c r="G1371">
        <v>56</v>
      </c>
      <c r="H1371">
        <v>1</v>
      </c>
      <c r="I1371" t="s">
        <v>12860</v>
      </c>
      <c r="K1371" t="s">
        <v>12847</v>
      </c>
      <c r="L1371" t="s">
        <v>12839</v>
      </c>
      <c r="M1371" t="s">
        <v>12848</v>
      </c>
      <c r="N1371" t="s">
        <v>12861</v>
      </c>
      <c r="O1371" s="24">
        <v>2</v>
      </c>
      <c r="P1371" s="20">
        <v>40</v>
      </c>
      <c r="Q1371" s="20">
        <v>0</v>
      </c>
      <c r="R1371" s="30">
        <v>0</v>
      </c>
      <c r="Z1371" s="34" t="s">
        <v>12841</v>
      </c>
      <c r="AJ1371" s="26" t="str">
        <f t="shared" si="45"/>
        <v xml:space="preserve">|BGCOLOR(#F5F5F5):Serpent Lord|指揮官&amp;ref(Nation/Sacred.jpg,nolink,25x25,Sacred);|&amp;ref(Nation/C_Gold.jpg,nolink,25x25,Gold);100&amp;ref(Nation/C_Resource.jpg,nolink,25x25,Resource);56&amp;ref(Nation/C_Command.jpg,nolink,25x25,Commander Point);1|&amp;ref(Nation/R_Capital.jpg,nolink,25x25,National Capital);|&amp;ref(Spell/P_Holy.jpg,nolink,25x25,Temple Needed);|&amp;ref(Nation/Squad.jpg,nolink,25x25,Squad);2&amp;ref(Nation/LivingLead.jpg,nolink,25x25,Leadership);40|16|
|~|&gt;|&gt;|&gt;|&gt;|&gt;|BGCOLOR(#F5F5F5):神聖な指揮官。戦闘能力は高めだが指揮は下手|
</v>
      </c>
    </row>
    <row r="1372" spans="1:36" x14ac:dyDescent="0.15">
      <c r="A1372" t="str">
        <f t="shared" si="44"/>
        <v>-</v>
      </c>
      <c r="B1372" t="s">
        <v>12760</v>
      </c>
      <c r="C1372" t="s">
        <v>12908</v>
      </c>
      <c r="D1372" t="s">
        <v>3135</v>
      </c>
      <c r="E1372" t="s">
        <v>12862</v>
      </c>
      <c r="F1372">
        <v>135</v>
      </c>
      <c r="G1372">
        <v>2</v>
      </c>
      <c r="H1372">
        <v>2</v>
      </c>
      <c r="I1372" t="s">
        <v>12860</v>
      </c>
      <c r="J1372" t="s">
        <v>12847</v>
      </c>
      <c r="K1372" t="s">
        <v>12847</v>
      </c>
      <c r="L1372" t="s">
        <v>12849</v>
      </c>
      <c r="M1372" t="s">
        <v>12848</v>
      </c>
      <c r="N1372" t="s">
        <v>12863</v>
      </c>
      <c r="O1372" s="24">
        <v>1</v>
      </c>
      <c r="P1372" s="20">
        <v>10</v>
      </c>
      <c r="Q1372" s="20" t="s">
        <v>12864</v>
      </c>
      <c r="R1372" s="30">
        <v>0</v>
      </c>
      <c r="Z1372" s="34" t="s">
        <v>12841</v>
      </c>
      <c r="AJ1372" s="26" t="str">
        <f t="shared" si="45"/>
        <v xml:space="preserve">|BGCOLOR(#F5F5F5):Theurg|聖職者&amp;ref(Nation/Sacred.jpg,nolink,25x25,Sacred);|&amp;ref(Nation/C_Gold.jpg,nolink,25x25,Gold);135&amp;ref(Nation/C_Resource.jpg,nolink,25x25,Resource);2&amp;ref(Nation/C_Command.jpg,nolink,25x25,Commander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Leadership);15+|16|
|~|&gt;|&gt;|&gt;|&gt;|&gt;|BGCOLOR(#F5F5F5):レベル1の聖職者。星などの魔法技能も持つ|
</v>
      </c>
    </row>
    <row r="1373" spans="1:36" x14ac:dyDescent="0.15">
      <c r="A1373" t="str">
        <f t="shared" si="44"/>
        <v>-</v>
      </c>
      <c r="B1373" t="s">
        <v>12760</v>
      </c>
      <c r="C1373" t="s">
        <v>12908</v>
      </c>
      <c r="D1373" t="s">
        <v>3135</v>
      </c>
      <c r="E1373" t="s">
        <v>12865</v>
      </c>
      <c r="F1373">
        <v>75</v>
      </c>
      <c r="G1373">
        <v>1</v>
      </c>
      <c r="H1373">
        <v>1</v>
      </c>
      <c r="I1373" t="s">
        <v>12860</v>
      </c>
      <c r="K1373" t="s">
        <v>12847</v>
      </c>
      <c r="L1373" t="s">
        <v>12866</v>
      </c>
      <c r="M1373" t="s">
        <v>12848</v>
      </c>
      <c r="N1373" t="s">
        <v>12867</v>
      </c>
      <c r="O1373" s="24">
        <v>0</v>
      </c>
      <c r="P1373" s="20">
        <v>0</v>
      </c>
      <c r="Q1373" s="21">
        <v>0</v>
      </c>
      <c r="R1373" s="30">
        <v>0</v>
      </c>
      <c r="Z1373" s="34" t="s">
        <v>12841</v>
      </c>
      <c r="AJ1373" s="26" t="str">
        <f t="shared" si="45"/>
        <v xml:space="preserve">|BGCOLOR(#F5F5F5):Serpent Assassin|暗殺者&amp;ref(Nation/Sacred.jpg,nolink,25x25,Sacred);|&amp;ref(Nation/C_Gold.jpg,nolink,25x25,Gold);75&amp;ref(Nation/C_Resource.jpg,nolink,25x25,Resource);1&amp;ref(Nation/C_Command.jpg,nolink,25x25,Commander Point);1|&amp;ref(Nation/R_Capital.jpg,nolink,25x25,National Capital);|&amp;ref(Spell/P_Holy.jpg,nolink,25x25,Temple Needed);||16|
|~|&gt;|&gt;|&gt;|&gt;|&gt;|BGCOLOR(#F5F5F5):猛毒の短剣を持つ暗殺者。包囲された要塞での活動も可能|
</v>
      </c>
    </row>
    <row r="1374" spans="1:36" x14ac:dyDescent="0.15">
      <c r="A1374" t="str">
        <f t="shared" si="44"/>
        <v>-</v>
      </c>
      <c r="B1374" t="s">
        <v>12760</v>
      </c>
      <c r="C1374" t="s">
        <v>12908</v>
      </c>
      <c r="D1374" t="s">
        <v>3135</v>
      </c>
      <c r="E1374" t="s">
        <v>12868</v>
      </c>
      <c r="F1374">
        <v>265</v>
      </c>
      <c r="G1374">
        <v>1</v>
      </c>
      <c r="H1374">
        <v>2</v>
      </c>
      <c r="I1374" t="s">
        <v>12860</v>
      </c>
      <c r="J1374" t="s">
        <v>12847</v>
      </c>
      <c r="K1374" t="s">
        <v>12847</v>
      </c>
      <c r="L1374" t="s">
        <v>12849</v>
      </c>
      <c r="M1374" t="s">
        <v>12848</v>
      </c>
      <c r="N1374" t="s">
        <v>12869</v>
      </c>
      <c r="O1374" s="24">
        <v>2</v>
      </c>
      <c r="P1374" s="20">
        <v>40</v>
      </c>
      <c r="Q1374" s="20" t="s">
        <v>12864</v>
      </c>
      <c r="R1374" s="30" t="s">
        <v>12855</v>
      </c>
      <c r="Z1374" s="34" t="s">
        <v>12841</v>
      </c>
      <c r="AJ1374" s="26" t="str">
        <f t="shared" si="45"/>
        <v xml:space="preserve">|BGCOLOR(#F5F5F5):Serpent Priest|聖職者&amp;ref(Nation/Sacred.jpg,nolink,25x25,Sacred);|&amp;ref(Nation/C_Gold.jpg,nolink,25x25,Gold);265&amp;ref(Nation/C_Resource.jpg,nolink,25x25,Resource);1&amp;ref(Nation/C_Command.jpg,nolink,25x25,Commander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Leadership);15+&amp;ref(Nation/UndeadLead.jpg,nolink,25x25,Undead Leadership);0+|16|
|~|&gt;|&gt;|&gt;|&gt;|&gt;|BGCOLOR(#F5F5F5):レベル2の聖職者。緑や水などの魔法技能も持つ|
</v>
      </c>
    </row>
    <row r="1375" spans="1:36" x14ac:dyDescent="0.15">
      <c r="A1375" t="str">
        <f t="shared" si="44"/>
        <v>-</v>
      </c>
      <c r="B1375" t="s">
        <v>12760</v>
      </c>
      <c r="C1375" t="s">
        <v>12908</v>
      </c>
      <c r="D1375" t="s">
        <v>3135</v>
      </c>
      <c r="E1375" t="s">
        <v>12870</v>
      </c>
      <c r="F1375">
        <v>80</v>
      </c>
      <c r="G1375">
        <v>22</v>
      </c>
      <c r="H1375">
        <v>1</v>
      </c>
      <c r="I1375" t="s">
        <v>12871</v>
      </c>
      <c r="J1375" t="s">
        <v>12847</v>
      </c>
      <c r="L1375" t="s">
        <v>12852</v>
      </c>
      <c r="N1375" t="s">
        <v>12872</v>
      </c>
      <c r="O1375" s="24">
        <v>3</v>
      </c>
      <c r="P1375" s="20">
        <v>85</v>
      </c>
      <c r="Q1375" s="20" t="s">
        <v>12854</v>
      </c>
      <c r="R1375" s="30">
        <v>0</v>
      </c>
      <c r="Z1375" s="34" t="s">
        <v>12873</v>
      </c>
      <c r="AJ1375" s="26" t="str">
        <f t="shared" si="45"/>
        <v xml:space="preserve">|BGCOLOR(#F5F5F5):Leo|魔術師|&amp;ref(Nation/C_Gold.jpg,nolink,25x25,Gold);80&amp;ref(Nation/C_Resource.jpg,nolink,25x25,Resource);22&amp;ref(Nation/C_Command.jpg,nolink,25x25,Commander Point);1|&amp;ref(Nation/R_Foreign.jpg,nolink,25x25,Non-Fort Land);|&amp;ref(Spell/P_Research.jpg,nolink,25x25,Lab Needed);|&amp;ref(Nation/Squad.jpg,nolink,25x25,Squad);3&amp;ref(Nation/LivingLead.jpg,nolink,25x25,Leadership);85&amp;ref(Nation/MagicLead.jpg,nolink,25x25,Magic Leadership);5+|18|
|~|&gt;|&gt;|&gt;|&gt;|&gt;|BGCOLOR(#F5F5F5):火などの魔法技能を持つ指揮官。異端者のため侵略部隊向け|
</v>
      </c>
    </row>
    <row r="1376" spans="1:36" x14ac:dyDescent="0.15">
      <c r="A1376" t="str">
        <f t="shared" si="44"/>
        <v>-</v>
      </c>
      <c r="B1376" t="s">
        <v>12760</v>
      </c>
      <c r="C1376" t="s">
        <v>12908</v>
      </c>
      <c r="D1376" t="s">
        <v>3135</v>
      </c>
      <c r="E1376" t="s">
        <v>12874</v>
      </c>
      <c r="F1376">
        <v>90</v>
      </c>
      <c r="G1376">
        <v>1</v>
      </c>
      <c r="H1376">
        <v>2</v>
      </c>
      <c r="I1376" t="s">
        <v>12871</v>
      </c>
      <c r="J1376" t="s">
        <v>12847</v>
      </c>
      <c r="L1376" t="s">
        <v>12852</v>
      </c>
      <c r="N1376" t="s">
        <v>12875</v>
      </c>
      <c r="O1376" s="24">
        <v>1</v>
      </c>
      <c r="P1376" s="20">
        <v>0</v>
      </c>
      <c r="Q1376" s="20" t="s">
        <v>12876</v>
      </c>
      <c r="R1376" s="30">
        <v>0</v>
      </c>
      <c r="Z1376" s="34" t="s">
        <v>12841</v>
      </c>
      <c r="AJ1376" s="26" t="str">
        <f t="shared" si="45"/>
        <v xml:space="preserve">|BGCOLOR(#F5F5F5):Heliodromus|魔術師|&amp;ref(Nation/C_Gold.jpg,nolink,25x25,Gold);90&amp;ref(Nation/C_Resource.jpg,nolink,25x25,Resource);1&amp;ref(Nation/C_Command.jpg,nolink,25x25,Commander Point);2|&amp;ref(Nation/R_Foreign.jpg,nolink,25x25,Non-Fort Land);|&amp;ref(Spell/P_Research.jpg,nolink,25x25,Lab Needed);|&amp;ref(Nation/Squad.jpg,nolink,25x25,Squad);1&amp;ref(Nation/MagicLead.jpg,nolink,25x25,Magic Leadership);10+|16|
|~|&gt;|&gt;|&gt;|&gt;|&gt;|BGCOLOR(#F5F5F5):火などの魔法技能を持つ。異端者なので活動場所に注意|
</v>
      </c>
    </row>
    <row r="1377" spans="1:36" x14ac:dyDescent="0.15">
      <c r="A1377" t="str">
        <f t="shared" si="44"/>
        <v>-</v>
      </c>
      <c r="B1377" t="s">
        <v>12760</v>
      </c>
      <c r="C1377" t="s">
        <v>12908</v>
      </c>
      <c r="D1377" t="s">
        <v>3135</v>
      </c>
      <c r="E1377" t="s">
        <v>12877</v>
      </c>
      <c r="F1377">
        <v>40</v>
      </c>
      <c r="G1377">
        <v>1</v>
      </c>
      <c r="H1377">
        <v>1</v>
      </c>
      <c r="I1377" t="s">
        <v>12871</v>
      </c>
      <c r="J1377" t="s">
        <v>12847</v>
      </c>
      <c r="L1377" t="s">
        <v>12852</v>
      </c>
      <c r="N1377" t="s">
        <v>12878</v>
      </c>
      <c r="O1377" s="24">
        <v>1</v>
      </c>
      <c r="P1377" s="20">
        <v>10</v>
      </c>
      <c r="Q1377" s="20" t="s">
        <v>12854</v>
      </c>
      <c r="R1377" s="30">
        <v>0</v>
      </c>
      <c r="Z1377" s="34" t="s">
        <v>12841</v>
      </c>
      <c r="AJ1377" s="26" t="str">
        <f t="shared" si="45"/>
        <v xml:space="preserve">|BGCOLOR(#F5F5F5):Mystes|魔術師|&amp;ref(Nation/C_Gold.jpg,nolink,25x25,Gold);40&amp;ref(Nation/C_Resource.jpg,nolink,25x25,Resource);1&amp;ref(Nation/C_Command.jpg,nolink,25x25,Commander Point);1|&amp;ref(Nation/R_Foreign.jpg,nolink,25x25,Non-Fort Land);|&amp;ref(Spell/P_Research.jpg,nolink,25x25,Lab Needed);|&amp;ref(Nation/Squad.jpg,nolink,25x25,Squad);1&amp;ref(Nation/LivingLead.jpg,nolink,25x25,Leadership);10&amp;ref(Nation/MagicLead.jpg,nolink,25x25,Magic Leadership);5+|16|
|~|&gt;|&gt;|&gt;|&gt;|&gt;|BGCOLOR(#F5F5F5):緑などの魔法技能を持つ。芸がない代わりに異端者でもない|
</v>
      </c>
    </row>
    <row r="1378" spans="1:36" x14ac:dyDescent="0.15">
      <c r="A1378" t="str">
        <f t="shared" si="44"/>
        <v>-</v>
      </c>
      <c r="B1378" t="s">
        <v>12760</v>
      </c>
      <c r="C1378" t="s">
        <v>12908</v>
      </c>
      <c r="D1378" t="s">
        <v>3135</v>
      </c>
      <c r="E1378" t="s">
        <v>12879</v>
      </c>
      <c r="F1378">
        <v>110</v>
      </c>
      <c r="G1378">
        <v>1</v>
      </c>
      <c r="H1378">
        <v>2</v>
      </c>
      <c r="I1378" t="s">
        <v>12871</v>
      </c>
      <c r="J1378" t="s">
        <v>12847</v>
      </c>
      <c r="L1378" t="s">
        <v>12852</v>
      </c>
      <c r="N1378" t="s">
        <v>12880</v>
      </c>
      <c r="O1378" s="24">
        <v>1</v>
      </c>
      <c r="P1378" s="21">
        <v>10</v>
      </c>
      <c r="Q1378" s="20" t="s">
        <v>12876</v>
      </c>
      <c r="R1378" s="30">
        <v>0</v>
      </c>
      <c r="Z1378" s="34" t="s">
        <v>12841</v>
      </c>
      <c r="AJ1378" s="26" t="str">
        <f t="shared" si="45"/>
        <v xml:space="preserve">|BGCOLOR(#F5F5F5):Epoptes|魔術師|&amp;ref(Nation/C_Gold.jpg,nolink,25x25,Gold);110&amp;ref(Nation/C_Resource.jpg,nolink,25x25,Resource);1&amp;ref(Nation/C_Command.jpg,nolink,25x25,Commander Point);2|&amp;ref(Nation/R_Foreign.jpg,nolink,25x25,Non-Fort Land);|&amp;ref(Spell/P_Research.jpg,nolink,25x25,Lab Needed);|&amp;ref(Nation/Squad.jpg,nolink,25x25,Squad);1&amp;ref(Nation/LivingLead.jpg,nolink,25x25,Leadership);10&amp;ref(Nation/MagicLead.jpg,nolink,25x25,Magic Leadership);10+|16|
|~|&gt;|&gt;|&gt;|&gt;|&gt;|BGCOLOR(#F5F5F5):緑などの魔法技能を持つ。病気治療ができるが異端者|
</v>
      </c>
    </row>
    <row r="1379" spans="1:36" x14ac:dyDescent="0.15">
      <c r="A1379" t="str">
        <f t="shared" si="44"/>
        <v>LA Pythium 指揮官 E</v>
      </c>
      <c r="B1379" t="s">
        <v>12760</v>
      </c>
      <c r="C1379" t="s">
        <v>12908</v>
      </c>
      <c r="D1379" t="s">
        <v>3135</v>
      </c>
      <c r="E1379" t="s">
        <v>12881</v>
      </c>
      <c r="F1379">
        <v>50</v>
      </c>
      <c r="G1379">
        <v>1</v>
      </c>
      <c r="H1379">
        <v>1</v>
      </c>
      <c r="I1379" t="s">
        <v>12871</v>
      </c>
      <c r="J1379" t="s">
        <v>12847</v>
      </c>
      <c r="L1379" t="s">
        <v>12852</v>
      </c>
      <c r="N1379" t="s">
        <v>12882</v>
      </c>
      <c r="O1379" s="24">
        <v>2</v>
      </c>
      <c r="P1379" s="20">
        <v>40</v>
      </c>
      <c r="Q1379" s="20" t="s">
        <v>12854</v>
      </c>
      <c r="R1379" s="30" t="s">
        <v>12855</v>
      </c>
      <c r="Z1379" s="34" t="s">
        <v>12841</v>
      </c>
      <c r="AJ1379" s="26" t="str">
        <f t="shared" si="45"/>
        <v xml:space="preserve">|BGCOLOR(#F5F5F5):Reveler|魔術師|&amp;ref(Nation/C_Gold.jpg,nolink,25x25,Gold);50&amp;ref(Nation/C_Resource.jpg,nolink,25x25,Resource);1&amp;ref(Nation/C_Command.jpg,nolink,25x25,Commander Point);1|&amp;ref(Nation/R_Foreign.jpg,nolink,25x25,Non-Fort Land);|&amp;ref(Spell/P_Research.jpg,nolink,25x25,Lab Needed);|&amp;ref(Nation/Squad.jpg,nolink,25x25,Squad);2&amp;ref(Nation/LivingLead.jpg,nolink,25x25,Leadership);40&amp;ref(Nation/MagicLead.jpg,nolink,25x25,Magic Leadership);5+&amp;ref(Nation/UndeadLead.jpg,nolink,25x25,Undead Leadership);0+|16|
|~|&gt;|&gt;|&gt;|&gt;|&gt;|BGCOLOR(#F5F5F5):緑などの魔法技能を持つ。非常に強烈な異端者で不安も撒く|
</v>
      </c>
    </row>
    <row r="1380" spans="1:36" x14ac:dyDescent="0.15">
      <c r="A1380" t="str">
        <f t="shared" si="44"/>
        <v>LA Pythium 兵士 S</v>
      </c>
      <c r="B1380" t="s">
        <v>12760</v>
      </c>
      <c r="C1380" t="s">
        <v>12908</v>
      </c>
      <c r="D1380" t="s">
        <v>3169</v>
      </c>
      <c r="E1380" t="s">
        <v>12883</v>
      </c>
      <c r="F1380">
        <v>8</v>
      </c>
      <c r="G1380">
        <v>9</v>
      </c>
      <c r="H1380">
        <v>5</v>
      </c>
      <c r="I1380" t="s">
        <v>12884</v>
      </c>
      <c r="L1380" t="s">
        <v>12885</v>
      </c>
      <c r="N1380" t="s">
        <v>12886</v>
      </c>
      <c r="P1380" s="20">
        <v>1</v>
      </c>
      <c r="Z1380" s="34" t="s">
        <v>12845</v>
      </c>
      <c r="AJ1380" s="26" t="str">
        <f t="shared" si="45"/>
        <v xml:space="preserve">|BGCOLOR(#F5F5F5):Milite|歩兵|&amp;ref(Nation/C_Gold.jpg,nolink,25x25,Gold);8&amp;ref(Nation/C_Resource.jpg,nolink,25x25,Resource);9&amp;ref(Nation/C_Recruitment.jpg,nolink,25x25,Recruitment Point);5|&amp;ref(Nation/R_Fort.jpg,nolink,25x25,Land Fortress);&amp;ref(Nation/R_Foreign.jpg,nolink,25x25,Non-Fort Land);||&amp;ref(Nation/LivingLead.jpg,nolink,25x25,Living);|14|
|~|&gt;|&gt;|&gt;|&gt;|&gt;|BGCOLOR(#F5F5F5):槍、投槍、大盾を持つ軽歩兵。弾避けとしては優秀な装備|
</v>
      </c>
    </row>
    <row r="1381" spans="1:36" x14ac:dyDescent="0.15">
      <c r="A1381" t="str">
        <f t="shared" si="44"/>
        <v>-</v>
      </c>
      <c r="B1381" t="s">
        <v>12760</v>
      </c>
      <c r="C1381" t="s">
        <v>12908</v>
      </c>
      <c r="D1381" t="s">
        <v>3169</v>
      </c>
      <c r="E1381" t="s">
        <v>12887</v>
      </c>
      <c r="F1381">
        <v>8</v>
      </c>
      <c r="G1381">
        <v>26</v>
      </c>
      <c r="H1381">
        <v>5</v>
      </c>
      <c r="I1381" t="s">
        <v>12884</v>
      </c>
      <c r="L1381" t="s">
        <v>12885</v>
      </c>
      <c r="N1381" t="s">
        <v>12888</v>
      </c>
      <c r="P1381" s="20">
        <v>1</v>
      </c>
      <c r="Z1381" s="34" t="s">
        <v>12889</v>
      </c>
      <c r="AJ1381" s="26" t="str">
        <f t="shared" si="45"/>
        <v xml:space="preserve">|BGCOLOR(#F5F5F5):Limitane|歩兵|&amp;ref(Nation/C_Gold.jpg,nolink,25x25,Gold);8&amp;ref(Nation/C_Resource.jpg,nolink,25x25,Resource);26&amp;ref(Nation/C_Recruitment.jpg,nolink,25x25,Recruitment Point);5|&amp;ref(Nation/R_Fort.jpg,nolink,25x25,Land Fortress);&amp;ref(Nation/R_Foreign.jpg,nolink,25x25,Non-Fort Land);||&amp;ref(Nation/LivingLead.jpg,nolink,25x25,Living);|10|
|~|&gt;|&gt;|&gt;|&gt;|&gt;|BGCOLOR(#F5F5F5):長剣、投槍、盾を持つ重歩兵。装備は良いが技量に問題がある|
</v>
      </c>
    </row>
    <row r="1382" spans="1:36" x14ac:dyDescent="0.15">
      <c r="A1382" t="str">
        <f t="shared" si="44"/>
        <v>-</v>
      </c>
      <c r="B1382" t="s">
        <v>12760</v>
      </c>
      <c r="C1382" t="s">
        <v>12908</v>
      </c>
      <c r="D1382" t="s">
        <v>3169</v>
      </c>
      <c r="E1382" t="s">
        <v>12890</v>
      </c>
      <c r="F1382">
        <v>10</v>
      </c>
      <c r="G1382">
        <v>30</v>
      </c>
      <c r="H1382">
        <v>9</v>
      </c>
      <c r="I1382" t="s">
        <v>12884</v>
      </c>
      <c r="L1382" t="s">
        <v>12885</v>
      </c>
      <c r="N1382" t="s">
        <v>12891</v>
      </c>
      <c r="P1382" s="20">
        <v>1</v>
      </c>
      <c r="Z1382" s="34" t="s">
        <v>12892</v>
      </c>
      <c r="AJ1382" s="26" t="str">
        <f t="shared" si="45"/>
        <v xml:space="preserve">|BGCOLOR(#F5F5F5):Limitane Primani|歩兵|&amp;ref(Nation/C_Gold.jpg,nolink,25x25,Gold);10&amp;ref(Nation/C_Resource.jpg,nolink,25x25,Resource);30&amp;ref(Nation/C_Recruitment.jpg,nolink,25x25,Recruitment Point);9|&amp;ref(Nation/R_Fort.jpg,nolink,25x25,Land Fortress);&amp;ref(Nation/R_Foreign.jpg,nolink,25x25,Non-Fort Land);||&amp;ref(Nation/LivingLead.jpg,nolink,25x25,Living);|8|
|~|&gt;|&gt;|&gt;|&gt;|&gt;|BGCOLOR(#F5F5F5):長剣と大盾を持つ重歩兵。国境警備隊は要塞防衛が得意|
</v>
      </c>
    </row>
    <row r="1383" spans="1:36" x14ac:dyDescent="0.15">
      <c r="A1383" t="str">
        <f t="shared" si="44"/>
        <v>-</v>
      </c>
      <c r="B1383" t="s">
        <v>12760</v>
      </c>
      <c r="C1383" t="s">
        <v>12908</v>
      </c>
      <c r="D1383" t="s">
        <v>3169</v>
      </c>
      <c r="E1383" t="s">
        <v>12893</v>
      </c>
      <c r="F1383">
        <v>20</v>
      </c>
      <c r="G1383">
        <v>26</v>
      </c>
      <c r="H1383">
        <v>21</v>
      </c>
      <c r="I1383" t="s">
        <v>12884</v>
      </c>
      <c r="L1383" t="s">
        <v>12885</v>
      </c>
      <c r="N1383" t="s">
        <v>12894</v>
      </c>
      <c r="P1383" s="20">
        <v>1</v>
      </c>
      <c r="Z1383" s="34" t="s">
        <v>12889</v>
      </c>
      <c r="AJ1383" s="26" t="str">
        <f t="shared" si="45"/>
        <v xml:space="preserve">|BGCOLOR(#F5F5F5):Limitane Standard|歩兵|&amp;ref(Nation/C_Gold.jpg,nolink,25x25,Gold);20&amp;ref(Nation/C_Resource.jpg,nolink,25x25,Resource);26&amp;ref(Nation/C_Recruitment.jpg,nolink,25x25,Recruitment Point);21|&amp;ref(Nation/R_Fort.jpg,nolink,25x25,Land Fortress);&amp;ref(Nation/R_Foreign.jpg,nolink,25x25,Non-Fort Land);||&amp;ref(Nation/LivingLead.jpg,nolink,25x25,Living);|10|
|~|&gt;|&gt;|&gt;|&gt;|&gt;|BGCOLOR(#F5F5F5):所属部隊の士気を高める。警備隊のため鈍いが要塞防衛が得意|
</v>
      </c>
    </row>
    <row r="1384" spans="1:36" x14ac:dyDescent="0.15">
      <c r="A1384" t="str">
        <f t="shared" si="44"/>
        <v>-</v>
      </c>
      <c r="B1384" t="s">
        <v>12760</v>
      </c>
      <c r="C1384" t="s">
        <v>12908</v>
      </c>
      <c r="D1384" t="s">
        <v>3169</v>
      </c>
      <c r="E1384" t="s">
        <v>12895</v>
      </c>
      <c r="F1384">
        <v>15</v>
      </c>
      <c r="G1384">
        <v>26</v>
      </c>
      <c r="H1384">
        <v>21</v>
      </c>
      <c r="I1384" t="s">
        <v>12838</v>
      </c>
      <c r="L1384" t="s">
        <v>12885</v>
      </c>
      <c r="N1384" t="s">
        <v>12896</v>
      </c>
      <c r="P1384" s="20">
        <v>1</v>
      </c>
      <c r="Z1384" s="34" t="s">
        <v>12841</v>
      </c>
      <c r="AJ1384" s="26" t="str">
        <f t="shared" si="45"/>
        <v xml:space="preserve">|BGCOLOR(#F5F5F5):Comitatense|歩兵|&amp;ref(Nation/C_Gold.jpg,nolink,25x25,Gold);15&amp;ref(Nation/C_Resource.jpg,nolink,25x25,Resource);26&amp;ref(Nation/C_Recruitment.jpg,nolink,25x25,Recruitment Point);21|&amp;ref(Nation/R_Fort.jpg,nolink,25x25,Land Fortress);||&amp;ref(Nation/LivingLead.jpg,nolink,25x25,Living);|16|
|~|&gt;|&gt;|&gt;|&gt;|&gt;|BGCOLOR(#F5F5F5):長剣、投槍、大盾を持つ重歩兵。機動隊は行軍が異様に早い|
</v>
      </c>
    </row>
    <row r="1385" spans="1:36" x14ac:dyDescent="0.15">
      <c r="A1385" t="str">
        <f t="shared" si="44"/>
        <v>-</v>
      </c>
      <c r="B1385" t="s">
        <v>12760</v>
      </c>
      <c r="C1385" t="s">
        <v>12908</v>
      </c>
      <c r="D1385" t="s">
        <v>3169</v>
      </c>
      <c r="E1385" t="s">
        <v>12897</v>
      </c>
      <c r="F1385">
        <v>20</v>
      </c>
      <c r="G1385">
        <v>30</v>
      </c>
      <c r="H1385">
        <v>31</v>
      </c>
      <c r="I1385" t="s">
        <v>12838</v>
      </c>
      <c r="L1385" t="s">
        <v>12885</v>
      </c>
      <c r="N1385" t="s">
        <v>12898</v>
      </c>
      <c r="P1385" s="20">
        <v>1</v>
      </c>
      <c r="Z1385" s="34" t="s">
        <v>12845</v>
      </c>
      <c r="AJ1385" s="26" t="str">
        <f t="shared" si="45"/>
        <v xml:space="preserve">|BGCOLOR(#F5F5F5):Palatine|歩兵|&amp;ref(Nation/C_Gold.jpg,nolink,25x25,Gold);20&amp;ref(Nation/C_Resource.jpg,nolink,25x25,Resource);30&amp;ref(Nation/C_Recruitment.jpg,nolink,25x25,Recruitment Point);31|&amp;ref(Nation/R_Fort.jpg,nolink,25x25,Land Fortress);||&amp;ref(Nation/LivingLead.jpg,nolink,25x25,Living);|14|
|~|&gt;|&gt;|&gt;|&gt;|&gt;|BGCOLOR(#F5F5F5):長剣と大盾を持つ重歩兵。技量にも優れる精鋭|
</v>
      </c>
    </row>
    <row r="1386" spans="1:36" x14ac:dyDescent="0.15">
      <c r="A1386" t="str">
        <f t="shared" si="44"/>
        <v>-</v>
      </c>
      <c r="B1386" t="s">
        <v>12760</v>
      </c>
      <c r="C1386" t="s">
        <v>12908</v>
      </c>
      <c r="D1386" t="s">
        <v>3169</v>
      </c>
      <c r="E1386" t="s">
        <v>12899</v>
      </c>
      <c r="F1386">
        <v>30</v>
      </c>
      <c r="G1386">
        <v>26</v>
      </c>
      <c r="H1386">
        <v>21</v>
      </c>
      <c r="I1386" t="s">
        <v>12838</v>
      </c>
      <c r="L1386" t="s">
        <v>12885</v>
      </c>
      <c r="N1386" t="s">
        <v>12900</v>
      </c>
      <c r="P1386" s="20">
        <v>1</v>
      </c>
      <c r="Z1386" s="34" t="s">
        <v>12841</v>
      </c>
      <c r="AJ1386" s="26" t="str">
        <f t="shared" si="45"/>
        <v xml:space="preserve">|BGCOLOR(#F5F5F5):Standard|歩兵|&amp;ref(Nation/C_Gold.jpg,nolink,25x25,Gold);30&amp;ref(Nation/C_Resource.jpg,nolink,25x25,Resource);26&amp;ref(Nation/C_Recruitment.jpg,nolink,25x25,Recruitment Point);21|&amp;ref(Nation/R_Fort.jpg,nolink,25x25,Land Fortress);||&amp;ref(Nation/LivingLead.jpg,nolink,25x25,Living);|16|
|~|&gt;|&gt;|&gt;|&gt;|&gt;|BGCOLOR(#F5F5F5):機動隊の軍旗持ち。当然彼らの行軍についていける|
</v>
      </c>
    </row>
    <row r="1387" spans="1:36" x14ac:dyDescent="0.15">
      <c r="A1387" t="str">
        <f t="shared" si="44"/>
        <v>-</v>
      </c>
      <c r="B1387" t="s">
        <v>12760</v>
      </c>
      <c r="C1387" t="s">
        <v>12908</v>
      </c>
      <c r="D1387" t="s">
        <v>3169</v>
      </c>
      <c r="E1387" t="s">
        <v>9299</v>
      </c>
      <c r="F1387">
        <v>10</v>
      </c>
      <c r="G1387">
        <v>1</v>
      </c>
      <c r="H1387">
        <v>9</v>
      </c>
      <c r="I1387" t="s">
        <v>4342</v>
      </c>
      <c r="L1387" t="s">
        <v>3174</v>
      </c>
      <c r="N1387" t="s">
        <v>9301</v>
      </c>
      <c r="P1387" s="21">
        <v>1</v>
      </c>
      <c r="Z1387" s="34" t="s">
        <v>9254</v>
      </c>
      <c r="AJ1387" s="26" t="str">
        <f t="shared" si="45"/>
        <v xml:space="preserve">|BGCOLOR(#F5F5F5):Retiarius|歩兵|&amp;ref(Nation/C_Gold.jpg,nolink,25x25,Gold);10&amp;ref(Nation/C_Resource.jpg,nolink,25x25,Resource);1&amp;ref(Nation/C_Recruitment.jpg,nolink,25x25,Recruitment Point);9|&amp;ref(Nation/R_Fort.jpg,nolink,25x25,Land Fortress);||&amp;ref(Nation/LivingLead.jpg,nolink,25x25,Living);|12|
|~|&gt;|&gt;|&gt;|&gt;|&gt;|BGCOLOR(#F5F5F5):網と三叉矛を持つ歩兵。高速雇用できるが少しでも戦うと戦闘後には去る|
</v>
      </c>
    </row>
    <row r="1388" spans="1:36" x14ac:dyDescent="0.15">
      <c r="A1388" t="str">
        <f t="shared" si="44"/>
        <v>-</v>
      </c>
      <c r="B1388" t="s">
        <v>12760</v>
      </c>
      <c r="C1388" t="s">
        <v>12908</v>
      </c>
      <c r="D1388" t="s">
        <v>3169</v>
      </c>
      <c r="E1388" t="s">
        <v>9303</v>
      </c>
      <c r="F1388">
        <v>10</v>
      </c>
      <c r="G1388">
        <v>1</v>
      </c>
      <c r="H1388">
        <v>9</v>
      </c>
      <c r="I1388" t="s">
        <v>4342</v>
      </c>
      <c r="L1388" t="s">
        <v>3174</v>
      </c>
      <c r="N1388" t="s">
        <v>9305</v>
      </c>
      <c r="P1388" s="21">
        <v>1</v>
      </c>
      <c r="Z1388" s="34" t="s">
        <v>9254</v>
      </c>
      <c r="AJ1388" s="26" t="str">
        <f t="shared" si="45"/>
        <v xml:space="preserve">|BGCOLOR(#F5F5F5):Gladiator|歩兵|&amp;ref(Nation/C_Gold.jpg,nolink,25x25,Gold);10&amp;ref(Nation/C_Resource.jpg,nolink,25x25,Resource);1&amp;ref(Nation/C_Recruitment.jpg,nolink,25x25,Recruitment Point);9|&amp;ref(Nation/R_Fort.jpg,nolink,25x25,Land Fortress);||&amp;ref(Nation/LivingLead.jpg,nolink,25x25,Living);|12|
|~|&gt;|&gt;|&gt;|&gt;|&gt;|BGCOLOR(#F5F5F5):連接棍を持つ歩兵。やはり少しでも戦いに貢献すれば戦闘後に消滅|
</v>
      </c>
    </row>
    <row r="1389" spans="1:36" x14ac:dyDescent="0.15">
      <c r="A1389" t="str">
        <f t="shared" si="44"/>
        <v>-</v>
      </c>
      <c r="B1389" t="s">
        <v>12760</v>
      </c>
      <c r="C1389" t="s">
        <v>12908</v>
      </c>
      <c r="D1389" t="s">
        <v>3169</v>
      </c>
      <c r="E1389" t="s">
        <v>12901</v>
      </c>
      <c r="F1389">
        <v>65</v>
      </c>
      <c r="G1389">
        <v>56</v>
      </c>
      <c r="H1389">
        <v>46</v>
      </c>
      <c r="I1389" t="s">
        <v>12860</v>
      </c>
      <c r="K1389" t="s">
        <v>12847</v>
      </c>
      <c r="L1389" t="s">
        <v>12902</v>
      </c>
      <c r="M1389" t="s">
        <v>12848</v>
      </c>
      <c r="N1389" t="s">
        <v>12903</v>
      </c>
      <c r="P1389" s="20">
        <v>1</v>
      </c>
      <c r="Z1389" s="34" t="s">
        <v>12845</v>
      </c>
      <c r="AJ1389" s="26" t="str">
        <f t="shared" si="45"/>
        <v xml:space="preserve">|BGCOLOR(#F5F5F5):Serpent Cataphract|騎兵&amp;ref(Nation/Sacred.jpg,nolink,25x25,Sacred);|&amp;ref(Nation/C_Gold.jpg,nolink,25x25,Gold);65&amp;ref(Nation/C_Resource.jpg,nolink,25x25,Resource);56&amp;ref(Nation/C_Recruitment.jpg,nolink,25x25,Recruitment Point);46|&amp;ref(Nation/R_Capital.jpg,nolink,25x25,National Capital);|&amp;ref(Spell/P_Holy.jpg,nolink,25x25,Temple Needed);|&amp;ref(Nation/LivingLead.jpg,nolink,25x25,Living);|14|
|~|&gt;|&gt;|&gt;|&gt;|&gt;|BGCOLOR(#F5F5F5):軽突撃槍と盾を持つ重騎兵。騎兵としては鈍重だが戦闘力は十分|
</v>
      </c>
    </row>
    <row r="1390" spans="1:36" x14ac:dyDescent="0.15">
      <c r="A1390" t="str">
        <f t="shared" si="44"/>
        <v>-</v>
      </c>
      <c r="B1390" t="s">
        <v>12760</v>
      </c>
      <c r="C1390" t="s">
        <v>12908</v>
      </c>
      <c r="D1390" t="s">
        <v>3169</v>
      </c>
      <c r="E1390" t="s">
        <v>9366</v>
      </c>
      <c r="F1390">
        <v>35</v>
      </c>
      <c r="G1390">
        <v>1</v>
      </c>
      <c r="H1390">
        <v>15</v>
      </c>
      <c r="I1390" t="s">
        <v>4343</v>
      </c>
      <c r="K1390" t="s">
        <v>12847</v>
      </c>
      <c r="L1390" t="s">
        <v>5179</v>
      </c>
      <c r="M1390" t="s">
        <v>12848</v>
      </c>
      <c r="N1390" t="s">
        <v>5180</v>
      </c>
      <c r="P1390" s="21">
        <v>1</v>
      </c>
      <c r="W1390">
        <v>1</v>
      </c>
      <c r="X1390">
        <v>1</v>
      </c>
      <c r="Z1390" s="34">
        <v>10</v>
      </c>
      <c r="AE1390" s="21" t="s">
        <v>9351</v>
      </c>
      <c r="AG1390" s="21" t="s">
        <v>9351</v>
      </c>
      <c r="AJ1390" s="26" t="str">
        <f t="shared" si="45"/>
        <v xml:space="preserve">|BGCOLOR(#F5F5F5):Hydra Hatchling|魔獣&amp;ref(Nation/Sacred.jpg,nolink,25x25,Sacred);|&amp;ref(Nation/C_Gold.jpg,nolink,25x25,Gold);35&amp;ref(Nation/C_Resource.jpg,nolink,25x25,Resource);1&amp;ref(Nation/C_Recruitment.jpg,nolink,25x25,Recruitment Point);15|&amp;ref(Nation/R_Capital.jpg,nolink,25x25,National Capital);|&amp;ref(Spell/P_Holy.jpg,nolink,25x25,Temple Needed);|&amp;ref(Nation/LivingLead.jpg,nolink,25x25,Living);&amp;ref(Nation/Animal.jpg,nolink,25x25,Animal);&amp;ref(Nation/Undisciplined.jpg,nolink,25x25,Undisciplined);|10&amp;ref(Nation/Swamp-Survival.jpg,nolink,25x25,Swamp Survival);&amp;ref(Nation/Swimming.jpg,nolink,25x25,Swimming);|
|~|&gt;|&gt;|&gt;|&gt;|&gt;|BGCOLOR(#F5F5F5):三つ首のHydraの幼生。毒霧を撒くため扱いに注意|
</v>
      </c>
    </row>
    <row r="1391" spans="1:36" x14ac:dyDescent="0.15">
      <c r="A1391" t="str">
        <f t="shared" si="44"/>
        <v>-</v>
      </c>
      <c r="B1391" t="s">
        <v>12760</v>
      </c>
      <c r="C1391" t="s">
        <v>12908</v>
      </c>
      <c r="D1391" t="s">
        <v>3169</v>
      </c>
      <c r="E1391" t="s">
        <v>9367</v>
      </c>
      <c r="F1391">
        <v>270</v>
      </c>
      <c r="G1391">
        <v>1</v>
      </c>
      <c r="H1391">
        <v>50</v>
      </c>
      <c r="I1391" t="s">
        <v>5183</v>
      </c>
      <c r="K1391" t="s">
        <v>12847</v>
      </c>
      <c r="L1391" t="s">
        <v>5179</v>
      </c>
      <c r="M1391" t="s">
        <v>12848</v>
      </c>
      <c r="N1391" t="s">
        <v>5184</v>
      </c>
      <c r="P1391" s="21">
        <v>1</v>
      </c>
      <c r="W1391">
        <v>1</v>
      </c>
      <c r="X1391">
        <v>1</v>
      </c>
      <c r="Z1391" s="34">
        <v>10</v>
      </c>
      <c r="AE1391" s="21" t="s">
        <v>9351</v>
      </c>
      <c r="AG1391" s="21" t="s">
        <v>9351</v>
      </c>
      <c r="AJ1391" s="26" t="str">
        <f t="shared" si="45"/>
        <v xml:space="preserve">|BGCOLOR(#F5F5F5):Hydra|魔獣&amp;ref(Nation/Sacred.jpg,nolink,25x25,Sacred);|&amp;ref(Nation/C_Gold.jpg,nolink,25x25,Gold);270&amp;ref(Nation/C_Resource.jpg,nolink,25x25,Resource);1&amp;ref(Nation/C_Recruitment.jpg,nolink,25x25,Recruitment Point);50|1/&amp;ref(Nation/R_Capital.jpg,nolink,25x25,National Capital);|&amp;ref(Spell/P_Holy.jpg,nolink,25x25,Temple Needed);|&amp;ref(Nation/LivingLead.jpg,nolink,25x25,Living);&amp;ref(Nation/Animal.jpg,nolink,25x25,Animal);&amp;ref(Nation/Undisciplined.jpg,nolink,25x25,Undisciplined);|10&amp;ref(Nation/Swamp-Survival.jpg,nolink,25x25,Swamp Survival);&amp;ref(Nation/Swimming.jpg,nolink,25x25,Swimming);|
|~|&gt;|&gt;|&gt;|&gt;|&gt;|BGCOLOR(#F5F5F5):五つ首の大蛇。猛烈な連打を放つが扱いが難しい|
</v>
      </c>
    </row>
    <row r="1392" spans="1:36" x14ac:dyDescent="0.15">
      <c r="A1392" t="str">
        <f t="shared" si="44"/>
        <v>-</v>
      </c>
      <c r="B1392" t="s">
        <v>12760</v>
      </c>
      <c r="C1392" t="s">
        <v>12908</v>
      </c>
      <c r="D1392" t="s">
        <v>3169</v>
      </c>
      <c r="E1392" t="s">
        <v>12904</v>
      </c>
      <c r="F1392">
        <v>14</v>
      </c>
      <c r="G1392">
        <v>26</v>
      </c>
      <c r="H1392">
        <v>18</v>
      </c>
      <c r="I1392" t="s">
        <v>12871</v>
      </c>
      <c r="L1392" t="s">
        <v>12885</v>
      </c>
      <c r="N1392" t="s">
        <v>12905</v>
      </c>
      <c r="P1392" s="20">
        <v>1</v>
      </c>
      <c r="Z1392" s="34" t="s">
        <v>12889</v>
      </c>
      <c r="AJ1392" s="26" t="str">
        <f t="shared" si="45"/>
        <v xml:space="preserve">|BGCOLOR(#F5F5F5):Limitane Solaris|歩兵|&amp;ref(Nation/C_Gold.jpg,nolink,25x25,Gold);14&amp;ref(Nation/C_Resource.jpg,nolink,25x25,Resource);26&amp;ref(Nation/C_Recruitment.jpg,nolink,25x25,Recruitment Point);18|&amp;ref(Nation/R_Foreign.jpg,nolink,25x25,Non-Fort Land);||&amp;ref(Nation/LivingLead.jpg,nolink,25x25,Living);|10|
|~|&gt;|&gt;|&gt;|&gt;|&gt;|BGCOLOR(#F5F5F5):長剣、投槍、大盾を持つ重歩兵。通常版より遥かに技量に優れる|
</v>
      </c>
    </row>
    <row r="1393" spans="1:36" x14ac:dyDescent="0.15">
      <c r="A1393" t="str">
        <f t="shared" si="44"/>
        <v>LA Pythium 兵士 E</v>
      </c>
      <c r="B1393" t="s">
        <v>12760</v>
      </c>
      <c r="C1393" t="s">
        <v>12908</v>
      </c>
      <c r="D1393" t="s">
        <v>3169</v>
      </c>
      <c r="E1393" t="s">
        <v>12906</v>
      </c>
      <c r="F1393">
        <v>18</v>
      </c>
      <c r="G1393">
        <v>30</v>
      </c>
      <c r="H1393">
        <v>27</v>
      </c>
      <c r="I1393" t="s">
        <v>12871</v>
      </c>
      <c r="L1393" t="s">
        <v>12885</v>
      </c>
      <c r="N1393" t="s">
        <v>12907</v>
      </c>
      <c r="P1393" s="20">
        <v>1</v>
      </c>
      <c r="Z1393" s="34" t="s">
        <v>12892</v>
      </c>
      <c r="AJ1393" s="26" t="str">
        <f t="shared" si="45"/>
        <v xml:space="preserve">|BGCOLOR(#F5F5F5):Primani Solaris|歩兵|&amp;ref(Nation/C_Gold.jpg,nolink,25x25,Gold);18&amp;ref(Nation/C_Resource.jpg,nolink,25x25,Resource);30&amp;ref(Nation/C_Recruitment.jpg,nolink,25x25,Recruitment Point);27|&amp;ref(Nation/R_Foreign.jpg,nolink,25x25,Non-Fort Land);||&amp;ref(Nation/LivingLead.jpg,nolink,25x25,Living);|8|
|~|&gt;|&gt;|&gt;|&gt;|&gt;|BGCOLOR(#F5F5F5):長剣と大盾を持つ重歩兵。鈍重だが戦闘力は精鋭並|
</v>
      </c>
    </row>
    <row r="1394" spans="1:36" x14ac:dyDescent="0.15">
      <c r="A1394" t="str">
        <f t="shared" si="44"/>
        <v>LA Lemuria 指揮官 S</v>
      </c>
      <c r="B1394" t="s">
        <v>12760</v>
      </c>
      <c r="C1394" t="s">
        <v>13025</v>
      </c>
      <c r="D1394" t="s">
        <v>13015</v>
      </c>
      <c r="E1394" t="s">
        <v>12977</v>
      </c>
      <c r="F1394">
        <v>0</v>
      </c>
      <c r="G1394">
        <v>1</v>
      </c>
      <c r="H1394">
        <v>1</v>
      </c>
      <c r="I1394" t="s">
        <v>12972</v>
      </c>
      <c r="K1394" t="s">
        <v>12975</v>
      </c>
      <c r="L1394" t="s">
        <v>12978</v>
      </c>
      <c r="M1394" t="s">
        <v>12976</v>
      </c>
      <c r="N1394" t="s">
        <v>12979</v>
      </c>
      <c r="O1394" s="24">
        <v>3</v>
      </c>
      <c r="P1394" s="20">
        <v>80</v>
      </c>
      <c r="Q1394" s="21">
        <v>0</v>
      </c>
      <c r="R1394" s="30">
        <v>95</v>
      </c>
      <c r="Z1394" s="34" t="s">
        <v>12980</v>
      </c>
      <c r="AB1394" s="21" t="s">
        <v>12981</v>
      </c>
      <c r="AD1394" s="21" t="s">
        <v>12991</v>
      </c>
      <c r="AJ1394" s="26" t="str">
        <f t="shared" si="45"/>
        <v xml:space="preserve">|BGCOLOR(#F5F5F5):Shadow Tribune|聖職者&amp;ref(Nation/Sacred.jpg,nolink,25x25,Sacred);|&amp;ref(Nation/C_Gold.jpg,nolink,25x25,Gold);0&amp;ref(Nation/C_Resource.jpg,nolink,25x25,Resource);1&amp;ref(Nation/C_Command.jpg,nolink,25x25,Commander Point);1|&amp;ref(Nation/Dominion-Free-Spawn.jpg,nolink,25x25,Dominion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Underwater);）|&amp;ref(Spell/P_Holy.jpg,nolink,25x25,Temple Needed);|&amp;ref(Nation/Squad.jpg,nolink,25x25,Squad);3&amp;ref(Nation/LivingLead.jpg,nolink,25x25,Leadership);80&amp;ref(Nation/UndeadLead.jpg,nolink,25x25,Undead Leadership);95|22&amp;ref(Nation/Floating.jpg,nolink,25x25,Floating);&amp;ref(Nation/Amphibian.jpg,nolink,25x25,Amphibian);|
|~|&gt;|&gt;|&gt;|&gt;|&gt;|BGCOLOR(#F5F5F5):レベル1の聖職者。霊の指揮官だが生者にも対応できる|
</v>
      </c>
    </row>
    <row r="1395" spans="1:36" x14ac:dyDescent="0.15">
      <c r="A1395" t="str">
        <f t="shared" si="44"/>
        <v>LA Lemuria 指揮官 E</v>
      </c>
      <c r="B1395" t="s">
        <v>12760</v>
      </c>
      <c r="C1395" t="s">
        <v>13025</v>
      </c>
      <c r="D1395" t="s">
        <v>13015</v>
      </c>
      <c r="E1395" t="s">
        <v>13023</v>
      </c>
      <c r="F1395">
        <v>0</v>
      </c>
      <c r="G1395">
        <v>1</v>
      </c>
      <c r="H1395">
        <v>2</v>
      </c>
      <c r="I1395" t="s">
        <v>12972</v>
      </c>
      <c r="J1395" t="s">
        <v>12975</v>
      </c>
      <c r="K1395" t="s">
        <v>12975</v>
      </c>
      <c r="L1395" t="s">
        <v>12978</v>
      </c>
      <c r="M1395" t="s">
        <v>12976</v>
      </c>
      <c r="N1395" t="s">
        <v>13024</v>
      </c>
      <c r="O1395" s="24">
        <v>1</v>
      </c>
      <c r="P1395" s="20">
        <v>10</v>
      </c>
      <c r="Q1395" s="21">
        <v>0</v>
      </c>
      <c r="R1395" s="30">
        <v>55</v>
      </c>
      <c r="Z1395" s="34" t="s">
        <v>12980</v>
      </c>
      <c r="AA1395" s="21">
        <v>40</v>
      </c>
      <c r="AD1395" s="21" t="s">
        <v>12992</v>
      </c>
      <c r="AJ1395" s="26" t="str">
        <f t="shared" si="45"/>
        <v xml:space="preserve">|BGCOLOR(#F5F5F5):Lemur Acolyte|聖職者&amp;ref(Nation/Sacred.jpg,nolink,25x25,Sacred);|&amp;ref(Nation/C_Gold.jpg,nolink,25x25,Gold);0&amp;ref(Nation/C_Resource.jpg,nolink,25x25,Resource);1&amp;ref(Nation/C_Command.jpg,nolink,25x25,Commander Point);2|&amp;ref(Nation/Dominion-Free-Spawn.jpg,nolink,25x25,Dominion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Underwater);）|&amp;ref(Spell/P_Research.jpg,nolink,25x25,Lab Needed);&amp;ref(Spell/P_Holy.jpg,nolink,25x25,Temple Needed);|&amp;ref(Nation/Squad.jpg,nolink,25x25,Squad);1&amp;ref(Nation/LivingLead.jpg,nolink,25x25,Leadership);10&amp;ref(Nation/UndeadLead.jpg,nolink,25x25,Undead Leadership);55|22&amp;ref(Nation/Stealthy.jpg,nolink,25x25,Stealthy (40));&amp;ref(Nation/Poor-Amphibian.jpg,nolink,25x25,Poor Amphibian);|
|~|&gt;|&gt;|&gt;|&gt;|&gt;|BGCOLOR(#F5F5F5):レベル1の聖職者。死の魔法を持ち良い環境での研究が得意|
</v>
      </c>
    </row>
    <row r="1396" spans="1:36" x14ac:dyDescent="0.15">
      <c r="A1396" t="str">
        <f t="shared" si="44"/>
        <v>LA Lemuria 兵士 S</v>
      </c>
      <c r="B1396" t="s">
        <v>12760</v>
      </c>
      <c r="C1396" t="s">
        <v>13025</v>
      </c>
      <c r="D1396" t="s">
        <v>13016</v>
      </c>
      <c r="E1396" t="s">
        <v>12971</v>
      </c>
      <c r="F1396">
        <v>0</v>
      </c>
      <c r="G1396">
        <v>1</v>
      </c>
      <c r="H1396">
        <v>8</v>
      </c>
      <c r="I1396" t="s">
        <v>12972</v>
      </c>
      <c r="L1396" t="s">
        <v>12973</v>
      </c>
      <c r="N1396" t="s">
        <v>12982</v>
      </c>
      <c r="R1396" s="30">
        <v>1</v>
      </c>
      <c r="X1396">
        <v>1</v>
      </c>
      <c r="Z1396" s="34" t="s">
        <v>12983</v>
      </c>
      <c r="AA1396" s="21">
        <v>40</v>
      </c>
      <c r="AB1396" s="21" t="s">
        <v>12984</v>
      </c>
      <c r="AD1396" s="21" t="s">
        <v>12991</v>
      </c>
      <c r="AJ1396" s="26" t="str">
        <f t="shared" si="45"/>
        <v xml:space="preserve">|BGCOLOR(#F5F5F5):Dispossessed Spirit|歩兵|&amp;ref(Nation/C_Gold.jpg,nolink,25x25,Gold);0&amp;ref(Nation/C_Resource.jpg,nolink,25x25,Resource);1&amp;ref(Nation/C_Recruitment.jpg,nolink,25x25,Recruitment Point);8|&amp;ref(Nation/Dominion-Free-Spawn.jpg,nolink,25x25,Dominion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Underwater);）||&amp;ref(Nation/UndeadLead.jpg,nolink,25x25,Undead/Demon);&amp;ref(Nation/Undisciplined.jpg,nolink,25x25,Undisciplined);|16&amp;ref(Nation/Stealthy.jpg,nolink,25x25,Stealthy (40));&amp;ref(Nation/Floating.jpg,nolink,25x25,Floating);&amp;ref(Nation/Amphibian.jpg,nolink,25x25,Amphibian);|
|~|&gt;|&gt;|&gt;|&gt;|&gt;|BGCOLOR(#F5F5F5):死体から引き剥がされた弱く小さな霊。群れで敵を麻痺させる|
</v>
      </c>
    </row>
    <row r="1397" spans="1:36" x14ac:dyDescent="0.15">
      <c r="A1397" t="str">
        <f t="shared" si="44"/>
        <v>-</v>
      </c>
      <c r="B1397" t="s">
        <v>12760</v>
      </c>
      <c r="C1397" t="s">
        <v>13025</v>
      </c>
      <c r="D1397" t="s">
        <v>13016</v>
      </c>
      <c r="E1397" t="s">
        <v>12985</v>
      </c>
      <c r="F1397">
        <v>0</v>
      </c>
      <c r="G1397">
        <v>1</v>
      </c>
      <c r="H1397">
        <v>17</v>
      </c>
      <c r="I1397" t="s">
        <v>13019</v>
      </c>
      <c r="K1397" t="s">
        <v>12975</v>
      </c>
      <c r="L1397" t="s">
        <v>12973</v>
      </c>
      <c r="N1397" t="s">
        <v>12986</v>
      </c>
      <c r="R1397" s="30">
        <v>1</v>
      </c>
      <c r="Z1397" s="34" t="s">
        <v>12987</v>
      </c>
      <c r="AA1397" s="21">
        <v>40</v>
      </c>
      <c r="AB1397" s="21" t="s">
        <v>12984</v>
      </c>
      <c r="AD1397" s="21" t="s">
        <v>12991</v>
      </c>
      <c r="AJ1397" s="26" t="str">
        <f t="shared" si="45"/>
        <v xml:space="preserve">|BGCOLOR(#F5F5F5):Shadow Soldier|歩兵|&amp;ref(Nation/C_Gold.jpg,nolink,25x25,Gold);0&amp;ref(Nation/C_Resource.jpg,nolink,25x25,Resource);1&amp;ref(Nation/C_Recruitment.jpg,nolink,25x25,Recruitment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Fortress);&amp;ref(Nation/R_Foreign.jpg,nolink,25x25,Non-Fort Land);）|&amp;ref(Spell/P_Holy.jpg,nolink,25x25,Temple Needed);|&amp;ref(Nation/UndeadLead.jpg,nolink,25x25,Undead/Demon);|20&amp;ref(Nation/Stealthy.jpg,nolink,25x25,Stealthy (40));&amp;ref(Nation/Floating.jpg,nolink,25x25,Floating);&amp;ref(Nation/Amphibian.jpg,nolink,25x25,Amphibian);|
|~|&gt;|&gt;|&gt;|&gt;|&gt;|BGCOLOR(#F5F5F5):敵を麻痺させる人間の影。闇の中では少し強くなる|
</v>
      </c>
    </row>
    <row r="1398" spans="1:36" x14ac:dyDescent="0.15">
      <c r="A1398" t="str">
        <f t="shared" si="44"/>
        <v>-</v>
      </c>
      <c r="B1398" t="s">
        <v>12760</v>
      </c>
      <c r="C1398" t="s">
        <v>13025</v>
      </c>
      <c r="D1398" t="s">
        <v>13016</v>
      </c>
      <c r="E1398" t="s">
        <v>12985</v>
      </c>
      <c r="F1398">
        <v>0</v>
      </c>
      <c r="G1398">
        <v>1</v>
      </c>
      <c r="H1398">
        <v>17</v>
      </c>
      <c r="I1398" t="s">
        <v>13018</v>
      </c>
      <c r="K1398" t="s">
        <v>12989</v>
      </c>
      <c r="L1398" t="s">
        <v>12973</v>
      </c>
      <c r="N1398" t="s">
        <v>13022</v>
      </c>
      <c r="R1398" s="30">
        <v>1</v>
      </c>
      <c r="Z1398" s="34" t="s">
        <v>12987</v>
      </c>
      <c r="AA1398" s="21">
        <v>40</v>
      </c>
      <c r="AB1398" s="20" t="s">
        <v>12984</v>
      </c>
      <c r="AD1398" s="20" t="s">
        <v>12991</v>
      </c>
      <c r="AJ1398" s="26" t="str">
        <f t="shared" si="45"/>
        <v xml:space="preserve">|BGCOLOR(#F5F5F5):Shadow Soldier|歩兵|&amp;ref(Nation/C_Gold.jpg,nolink,25x25,Gold);0&amp;ref(Nation/C_Resource.jpg,nolink,25x25,Resource);1&amp;ref(Nation/C_Recruitment.jpg,nolink,25x25,Recruitment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Fortress);&amp;ref(Nation/R_Foreign-Sea.jpg,nolink,25x25,Non-Fort Underwater);）|&amp;ref(Spell/P_Holy.jpg,nolink,25x25,Temple Needed);|&amp;ref(Nation/UndeadLead.jpg,nolink,25x25,Undead/Demon);|20&amp;ref(Nation/Stealthy.jpg,nolink,25x25,Stealthy (40));&amp;ref(Nation/Floating.jpg,nolink,25x25,Floating);&amp;ref(Nation/Amphibian.jpg,nolink,25x25,Amphibian);|
|~|&gt;|&gt;|&gt;|&gt;|&gt;|BGCOLOR(#F5F5F5):Atlantianの影。他の影より僅かに丈夫|
</v>
      </c>
    </row>
    <row r="1399" spans="1:36" x14ac:dyDescent="0.15">
      <c r="A1399" t="str">
        <f t="shared" si="44"/>
        <v>-</v>
      </c>
      <c r="B1399" t="s">
        <v>12760</v>
      </c>
      <c r="C1399" t="s">
        <v>13025</v>
      </c>
      <c r="D1399" t="s">
        <v>13016</v>
      </c>
      <c r="E1399" t="s">
        <v>13020</v>
      </c>
      <c r="F1399">
        <v>0</v>
      </c>
      <c r="G1399">
        <v>1</v>
      </c>
      <c r="H1399">
        <v>17</v>
      </c>
      <c r="I1399" t="s">
        <v>13018</v>
      </c>
      <c r="K1399" t="s">
        <v>12975</v>
      </c>
      <c r="L1399" t="s">
        <v>12973</v>
      </c>
      <c r="N1399" t="s">
        <v>13021</v>
      </c>
      <c r="R1399" s="30">
        <v>1</v>
      </c>
      <c r="Z1399" s="34" t="s">
        <v>12987</v>
      </c>
      <c r="AA1399" s="20">
        <v>40</v>
      </c>
      <c r="AB1399" s="20" t="s">
        <v>12984</v>
      </c>
      <c r="AD1399" s="20" t="s">
        <v>12991</v>
      </c>
      <c r="AJ1399" s="26" t="str">
        <f t="shared" si="45"/>
        <v xml:space="preserve">|BGCOLOR(#F5F5F5):Shadow Triton|歩兵|&amp;ref(Nation/C_Gold.jpg,nolink,25x25,Gold);0&amp;ref(Nation/C_Resource.jpg,nolink,25x25,Resource);1&amp;ref(Nation/C_Recruitment.jpg,nolink,25x25,Recruitment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Fortress);&amp;ref(Nation/R_Foreign-Sea.jpg,nolink,25x25,Non-Fort Underwater);）|&amp;ref(Spell/P_Holy.jpg,nolink,25x25,Temple Needed);|&amp;ref(Nation/UndeadLead.jpg,nolink,25x25,Undead/Demon);|20&amp;ref(Nation/Stealthy.jpg,nolink,25x25,Stealthy (40));&amp;ref(Nation/Floating.jpg,nolink,25x25,Floating);&amp;ref(Nation/Amphibian.jpg,nolink,25x25,Amphibian);|
|~|&gt;|&gt;|&gt;|&gt;|&gt;|BGCOLOR(#F5F5F5):Tritonの影。戦闘時の移動速度が速い|
</v>
      </c>
    </row>
    <row r="1400" spans="1:36" x14ac:dyDescent="0.15">
      <c r="A1400" t="str">
        <f t="shared" si="44"/>
        <v>-</v>
      </c>
      <c r="B1400" t="s">
        <v>12760</v>
      </c>
      <c r="C1400" t="s">
        <v>13025</v>
      </c>
      <c r="D1400" t="s">
        <v>13016</v>
      </c>
      <c r="E1400" t="s">
        <v>12988</v>
      </c>
      <c r="F1400">
        <v>0</v>
      </c>
      <c r="G1400">
        <v>1</v>
      </c>
      <c r="H1400">
        <v>17</v>
      </c>
      <c r="I1400" t="s">
        <v>12972</v>
      </c>
      <c r="K1400" t="s">
        <v>12989</v>
      </c>
      <c r="L1400" t="s">
        <v>12973</v>
      </c>
      <c r="N1400" t="s">
        <v>12990</v>
      </c>
      <c r="R1400" s="30">
        <v>1</v>
      </c>
      <c r="Z1400" s="34" t="s">
        <v>12987</v>
      </c>
      <c r="AA1400" s="21">
        <v>40</v>
      </c>
      <c r="AB1400" s="20" t="s">
        <v>12984</v>
      </c>
      <c r="AD1400" s="21" t="s">
        <v>12991</v>
      </c>
      <c r="AJ1400" s="26" t="str">
        <f t="shared" si="45"/>
        <v xml:space="preserve">|BGCOLOR(#F5F5F5):Shade|歩兵|&amp;ref(Nation/C_Gold.jpg,nolink,25x25,Gold);0&amp;ref(Nation/C_Resource.jpg,nolink,25x25,Resource);1&amp;ref(Nation/C_Recruitment.jpg,nolink,25x25,Recruitment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Underwater);）|&amp;ref(Spell/P_Holy.jpg,nolink,25x25,Temple Needed);|&amp;ref(Nation/UndeadLead.jpg,nolink,25x25,Undead/Demon);|20&amp;ref(Nation/Stealthy.jpg,nolink,25x25,Stealthy (40));&amp;ref(Nation/Floating.jpg,nolink,25x25,Floating);&amp;ref(Nation/Amphibian.jpg,nolink,25x25,Amphibian);|
|~|&gt;|&gt;|&gt;|&gt;|&gt;|BGCOLOR(#F5F5F5):筋力を奪う影の世界の住民。闇により力を増す|
</v>
      </c>
    </row>
    <row r="1401" spans="1:36" x14ac:dyDescent="0.15">
      <c r="A1401" t="str">
        <f t="shared" si="44"/>
        <v>-</v>
      </c>
      <c r="B1401" t="s">
        <v>12760</v>
      </c>
      <c r="C1401" t="s">
        <v>13025</v>
      </c>
      <c r="D1401" t="s">
        <v>13016</v>
      </c>
      <c r="E1401" t="s">
        <v>12993</v>
      </c>
      <c r="F1401">
        <v>0</v>
      </c>
      <c r="G1401">
        <v>1</v>
      </c>
      <c r="H1401">
        <v>17</v>
      </c>
      <c r="I1401" t="s">
        <v>12972</v>
      </c>
      <c r="K1401" t="s">
        <v>12975</v>
      </c>
      <c r="L1401" t="s">
        <v>12994</v>
      </c>
      <c r="N1401" t="s">
        <v>12995</v>
      </c>
      <c r="R1401" s="30">
        <v>1</v>
      </c>
      <c r="Z1401" s="34" t="s">
        <v>12996</v>
      </c>
      <c r="AA1401" s="20">
        <v>40</v>
      </c>
      <c r="AD1401" s="20" t="s">
        <v>12992</v>
      </c>
      <c r="AJ1401" s="26" t="str">
        <f t="shared" si="45"/>
        <v xml:space="preserve">|BGCOLOR(#F5F5F5):Shade Beast|魔獣|&amp;ref(Nation/C_Gold.jpg,nolink,25x25,Gold);0&amp;ref(Nation/C_Resource.jpg,nolink,25x25,Resource);1&amp;ref(Nation/C_Recruitment.jpg,nolink,25x25,Recruitment Point);17|&amp;ref(Nation/Dominion-Free-Spawn.jpg,nolink,25x25,Dominion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Underwater);）|&amp;ref(Spell/P_Holy.jpg,nolink,25x25,Temple Needed);|&amp;ref(Nation/UndeadLead.jpg,nolink,25x25,Undead/Demon);|26&amp;ref(Nation/Stealthy.jpg,nolink,25x25,Stealthy (40));&amp;ref(Nation/Poor-Amphibian.jpg,nolink,25x25,Poor Amphibian);|
|~|&gt;|&gt;|&gt;|&gt;|&gt;|BGCOLOR(#F5F5F5):殺した敵をゾンビ化させる影の世界の猟犬。敏捷だが海は苦手|
</v>
      </c>
    </row>
    <row r="1402" spans="1:36" x14ac:dyDescent="0.15">
      <c r="A1402" t="str">
        <f t="shared" si="44"/>
        <v>-</v>
      </c>
      <c r="B1402" t="s">
        <v>12760</v>
      </c>
      <c r="C1402" t="s">
        <v>13025</v>
      </c>
      <c r="D1402" t="s">
        <v>13016</v>
      </c>
      <c r="E1402" t="s">
        <v>12997</v>
      </c>
      <c r="F1402">
        <v>0</v>
      </c>
      <c r="G1402">
        <v>1</v>
      </c>
      <c r="H1402">
        <v>17</v>
      </c>
      <c r="I1402" t="s">
        <v>12972</v>
      </c>
      <c r="K1402" t="s">
        <v>12975</v>
      </c>
      <c r="L1402" t="s">
        <v>12973</v>
      </c>
      <c r="N1402" t="s">
        <v>12998</v>
      </c>
      <c r="R1402" s="30">
        <v>1</v>
      </c>
      <c r="Z1402" s="34" t="s">
        <v>12987</v>
      </c>
      <c r="AA1402" s="20">
        <v>40</v>
      </c>
      <c r="AB1402" s="21" t="s">
        <v>12984</v>
      </c>
      <c r="AD1402" s="20" t="s">
        <v>12992</v>
      </c>
      <c r="AJ1402" s="26" t="str">
        <f t="shared" si="45"/>
        <v xml:space="preserve">|BGCOLOR(#F5F5F5):Ghost|歩兵|&amp;ref(Nation/C_Gold.jpg,nolink,25x25,Gold);0&amp;ref(Nation/C_Resource.jpg,nolink,25x25,Resource);1&amp;ref(Nation/C_Recruitment.jpg,nolink,25x25,Recruitment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Underwater);）|&amp;ref(Spell/P_Holy.jpg,nolink,25x25,Temple Needed);|&amp;ref(Nation/UndeadLead.jpg,nolink,25x25,Undead/Demon);|20&amp;ref(Nation/Stealthy.jpg,nolink,25x25,Stealthy (40));&amp;ref(Nation/Floating.jpg,nolink,25x25,Floating);&amp;ref(Nation/Poor-Amphibian.jpg,nolink,25x25,Poor Amphibian);|
|~|&gt;|&gt;|&gt;|&gt;|&gt;|BGCOLOR(#F5F5F5):生命力を啜る亡霊。恐怖と冷気を纏う|
</v>
      </c>
    </row>
    <row r="1403" spans="1:36" x14ac:dyDescent="0.15">
      <c r="A1403" t="str">
        <f t="shared" si="44"/>
        <v>-</v>
      </c>
      <c r="B1403" t="s">
        <v>12760</v>
      </c>
      <c r="C1403" t="s">
        <v>13025</v>
      </c>
      <c r="D1403" t="s">
        <v>13016</v>
      </c>
      <c r="E1403" t="s">
        <v>12999</v>
      </c>
      <c r="F1403">
        <v>0</v>
      </c>
      <c r="G1403">
        <v>1</v>
      </c>
      <c r="H1403">
        <v>17</v>
      </c>
      <c r="I1403" t="s">
        <v>12972</v>
      </c>
      <c r="K1403" t="s">
        <v>12975</v>
      </c>
      <c r="L1403" t="s">
        <v>12973</v>
      </c>
      <c r="N1403" t="s">
        <v>13000</v>
      </c>
      <c r="R1403" s="30">
        <v>1</v>
      </c>
      <c r="Z1403" s="34" t="s">
        <v>12987</v>
      </c>
      <c r="AA1403" s="20">
        <v>40</v>
      </c>
      <c r="AB1403" s="21" t="s">
        <v>12984</v>
      </c>
      <c r="AD1403" s="20" t="s">
        <v>12991</v>
      </c>
      <c r="AJ1403" s="26" t="str">
        <f t="shared" si="45"/>
        <v xml:space="preserve">|BGCOLOR(#F5F5F5):Apparition|歩兵|&amp;ref(Nation/C_Gold.jpg,nolink,25x25,Gold);0&amp;ref(Nation/C_Resource.jpg,nolink,25x25,Resource);1&amp;ref(Nation/C_Recruitment.jpg,nolink,25x25,Recruitment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Underwater);）|&amp;ref(Spell/P_Holy.jpg,nolink,25x25,Temple Needed);|&amp;ref(Nation/UndeadLead.jpg,nolink,25x25,Undead/Demon);|20&amp;ref(Nation/Stealthy.jpg,nolink,25x25,Stealthy (40));&amp;ref(Nation/Floating.jpg,nolink,25x25,Floating);&amp;ref(Nation/Amphibian.jpg,nolink,25x25,Amphibian);|
|~|&gt;|&gt;|&gt;|&gt;|&gt;|BGCOLOR(#F5F5F5):病を振りまく怨霊。近付くだけでも感染させる|
</v>
      </c>
    </row>
    <row r="1404" spans="1:36" x14ac:dyDescent="0.15">
      <c r="A1404" t="str">
        <f t="shared" si="44"/>
        <v>-</v>
      </c>
      <c r="B1404" t="s">
        <v>12760</v>
      </c>
      <c r="C1404" t="s">
        <v>13025</v>
      </c>
      <c r="D1404" t="s">
        <v>13016</v>
      </c>
      <c r="E1404" t="s">
        <v>13001</v>
      </c>
      <c r="F1404">
        <v>0</v>
      </c>
      <c r="G1404">
        <v>1</v>
      </c>
      <c r="H1404">
        <v>17</v>
      </c>
      <c r="I1404" t="s">
        <v>13002</v>
      </c>
      <c r="K1404" t="s">
        <v>12975</v>
      </c>
      <c r="L1404" t="s">
        <v>12973</v>
      </c>
      <c r="N1404" t="s">
        <v>13003</v>
      </c>
      <c r="R1404" s="30">
        <v>1</v>
      </c>
      <c r="Z1404" s="34" t="s">
        <v>12987</v>
      </c>
      <c r="AB1404" s="20" t="s">
        <v>12984</v>
      </c>
      <c r="AD1404" s="20" t="s">
        <v>12991</v>
      </c>
      <c r="AJ1404" s="26" t="str">
        <f t="shared" si="45"/>
        <v xml:space="preserve">|BGCOLOR(#F5F5F5):Spectral Velite|歩兵|&amp;ref(Nation/C_Gold.jpg,nolink,25x25,Gold);0&amp;ref(Nation/C_Resource.jpg,nolink,25x25,Resource);1&amp;ref(Nation/C_Recruitment.jpg,nolink,25x25,Recruitment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|~|&gt;|&gt;|&gt;|&gt;|&gt;|BGCOLOR(#F5F5F5):槍、投槍、盾を持つ霊。彼らの武器は抵抗により半減される|
</v>
      </c>
    </row>
    <row r="1405" spans="1:36" x14ac:dyDescent="0.15">
      <c r="A1405" t="str">
        <f t="shared" si="44"/>
        <v>-</v>
      </c>
      <c r="B1405" t="s">
        <v>12760</v>
      </c>
      <c r="C1405" t="s">
        <v>13025</v>
      </c>
      <c r="D1405" t="s">
        <v>13016</v>
      </c>
      <c r="E1405" t="s">
        <v>13004</v>
      </c>
      <c r="F1405">
        <v>0</v>
      </c>
      <c r="G1405">
        <v>1</v>
      </c>
      <c r="H1405">
        <v>17</v>
      </c>
      <c r="I1405" t="s">
        <v>13002</v>
      </c>
      <c r="K1405" t="s">
        <v>12975</v>
      </c>
      <c r="L1405" t="s">
        <v>12973</v>
      </c>
      <c r="N1405" t="s">
        <v>13005</v>
      </c>
      <c r="R1405" s="30">
        <v>1</v>
      </c>
      <c r="Z1405" s="34" t="s">
        <v>12987</v>
      </c>
      <c r="AB1405" s="20" t="s">
        <v>12984</v>
      </c>
      <c r="AD1405" s="20" t="s">
        <v>12991</v>
      </c>
      <c r="AJ1405" s="26" t="str">
        <f t="shared" si="45"/>
        <v xml:space="preserve">|BGCOLOR(#F5F5F5):Spectral Hastatus|歩兵|&amp;ref(Nation/C_Gold.jpg,nolink,25x25,Gold);0&amp;ref(Nation/C_Resource.jpg,nolink,25x25,Resource);1&amp;ref(Nation/C_Recruitment.jpg,nolink,25x25,Recruitment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|~|&gt;|&gt;|&gt;|&gt;|&gt;|BGCOLOR(#F5F5F5):槍、投槍、盾を持つ霊。防具がない代わりにHPが上がっていく|
</v>
      </c>
    </row>
    <row r="1406" spans="1:36" x14ac:dyDescent="0.15">
      <c r="A1406" t="str">
        <f t="shared" si="44"/>
        <v>-</v>
      </c>
      <c r="B1406" t="s">
        <v>12760</v>
      </c>
      <c r="C1406" t="s">
        <v>13025</v>
      </c>
      <c r="D1406" t="s">
        <v>13016</v>
      </c>
      <c r="E1406" t="s">
        <v>13006</v>
      </c>
      <c r="F1406">
        <v>0</v>
      </c>
      <c r="G1406">
        <v>1</v>
      </c>
      <c r="H1406">
        <v>17</v>
      </c>
      <c r="I1406" t="s">
        <v>13002</v>
      </c>
      <c r="K1406" t="s">
        <v>12975</v>
      </c>
      <c r="L1406" t="s">
        <v>12973</v>
      </c>
      <c r="N1406" t="s">
        <v>13007</v>
      </c>
      <c r="R1406" s="30">
        <v>1</v>
      </c>
      <c r="Z1406" s="34" t="s">
        <v>12987</v>
      </c>
      <c r="AB1406" s="20" t="s">
        <v>12984</v>
      </c>
      <c r="AD1406" s="20" t="s">
        <v>12991</v>
      </c>
      <c r="AJ1406" s="26" t="str">
        <f t="shared" si="45"/>
        <v xml:space="preserve">|BGCOLOR(#F5F5F5):Spectral Principe|歩兵|&amp;ref(Nation/C_Gold.jpg,nolink,25x25,Gold);0&amp;ref(Nation/C_Resource.jpg,nolink,25x25,Resource);1&amp;ref(Nation/C_Recruitment.jpg,nolink,25x25,Recruitment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|~|&gt;|&gt;|&gt;|&gt;|&gt;|BGCOLOR(#F5F5F5):長剣、投槍、盾を持つ霊。攻撃力と共に戦闘技能も向上|
</v>
      </c>
    </row>
    <row r="1407" spans="1:36" x14ac:dyDescent="0.15">
      <c r="A1407" t="str">
        <f t="shared" si="44"/>
        <v>-</v>
      </c>
      <c r="B1407" t="s">
        <v>12760</v>
      </c>
      <c r="C1407" t="s">
        <v>13025</v>
      </c>
      <c r="D1407" t="s">
        <v>13016</v>
      </c>
      <c r="E1407" t="s">
        <v>13008</v>
      </c>
      <c r="F1407">
        <v>0</v>
      </c>
      <c r="G1407">
        <v>1</v>
      </c>
      <c r="H1407">
        <v>17</v>
      </c>
      <c r="I1407" t="s">
        <v>13002</v>
      </c>
      <c r="K1407" t="s">
        <v>12975</v>
      </c>
      <c r="L1407" t="s">
        <v>12973</v>
      </c>
      <c r="N1407" t="s">
        <v>13009</v>
      </c>
      <c r="R1407" s="30">
        <v>1</v>
      </c>
      <c r="Z1407" s="34" t="s">
        <v>12987</v>
      </c>
      <c r="AB1407" s="20" t="s">
        <v>12984</v>
      </c>
      <c r="AD1407" s="20" t="s">
        <v>12991</v>
      </c>
      <c r="AJ1407" s="26" t="str">
        <f t="shared" si="45"/>
        <v xml:space="preserve">|BGCOLOR(#F5F5F5):Spectral Triarius|歩兵|&amp;ref(Nation/C_Gold.jpg,nolink,25x25,Gold);0&amp;ref(Nation/C_Resource.jpg,nolink,25x25,Resource);1&amp;ref(Nation/C_Recruitment.jpg,nolink,25x25,Recruitment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|~|&gt;|&gt;|&gt;|&gt;|&gt;|BGCOLOR(#F5F5F5):長槍と盾を持つ霊。高い技量による迎撃で敵を煩わせる|
</v>
      </c>
    </row>
    <row r="1408" spans="1:36" x14ac:dyDescent="0.15">
      <c r="A1408" t="str">
        <f t="shared" si="44"/>
        <v>-</v>
      </c>
      <c r="B1408" t="s">
        <v>12760</v>
      </c>
      <c r="C1408" t="s">
        <v>13025</v>
      </c>
      <c r="D1408" t="s">
        <v>13016</v>
      </c>
      <c r="E1408" t="s">
        <v>13010</v>
      </c>
      <c r="F1408">
        <v>0</v>
      </c>
      <c r="G1408">
        <v>1</v>
      </c>
      <c r="H1408">
        <v>17</v>
      </c>
      <c r="I1408" t="s">
        <v>13002</v>
      </c>
      <c r="K1408" t="s">
        <v>12975</v>
      </c>
      <c r="L1408" t="s">
        <v>12973</v>
      </c>
      <c r="N1408" t="s">
        <v>13011</v>
      </c>
      <c r="R1408" s="30">
        <v>1</v>
      </c>
      <c r="Z1408" s="34" t="s">
        <v>12987</v>
      </c>
      <c r="AB1408" s="20" t="s">
        <v>12984</v>
      </c>
      <c r="AD1408" s="20" t="s">
        <v>12991</v>
      </c>
      <c r="AJ1408" s="26" t="str">
        <f t="shared" si="45"/>
        <v xml:space="preserve">|BGCOLOR(#F5F5F5):Praetorian Spectre|歩兵|&amp;ref(Nation/C_Gold.jpg,nolink,25x25,Gold);0&amp;ref(Nation/C_Resource.jpg,nolink,25x25,Resource);1&amp;ref(Nation/C_Recruitment.jpg,nolink,25x25,Recruitment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|~|&gt;|&gt;|&gt;|&gt;|&gt;|BGCOLOR(#F5F5F5):長剣と盾を持つ霊。極めて高い技量を持ち護衛もこなす|
</v>
      </c>
    </row>
    <row r="1409" spans="1:36" x14ac:dyDescent="0.15">
      <c r="A1409" t="str">
        <f t="shared" si="44"/>
        <v>-</v>
      </c>
      <c r="B1409" t="s">
        <v>12760</v>
      </c>
      <c r="C1409" t="s">
        <v>13025</v>
      </c>
      <c r="D1409" t="s">
        <v>13016</v>
      </c>
      <c r="E1409" t="s">
        <v>13012</v>
      </c>
      <c r="F1409">
        <v>0</v>
      </c>
      <c r="G1409">
        <v>1</v>
      </c>
      <c r="H1409">
        <v>17</v>
      </c>
      <c r="I1409" t="s">
        <v>13002</v>
      </c>
      <c r="K1409" t="s">
        <v>12975</v>
      </c>
      <c r="L1409" t="s">
        <v>12973</v>
      </c>
      <c r="N1409" t="s">
        <v>13013</v>
      </c>
      <c r="R1409" s="30">
        <v>1</v>
      </c>
      <c r="Z1409" s="34" t="s">
        <v>12987</v>
      </c>
      <c r="AB1409" s="20" t="s">
        <v>12984</v>
      </c>
      <c r="AD1409" s="20" t="s">
        <v>12991</v>
      </c>
      <c r="AJ1409" s="26" t="str">
        <f t="shared" si="45"/>
        <v xml:space="preserve">|BGCOLOR(#F5F5F5):Spectral Standard|歩兵|&amp;ref(Nation/C_Gold.jpg,nolink,25x25,Gold);0&amp;ref(Nation/C_Resource.jpg,nolink,25x25,Resource);1&amp;ref(Nation/C_Recruitment.jpg,nolink,25x25,Recruitment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|~|&gt;|&gt;|&gt;|&gt;|&gt;|BGCOLOR(#F5F5F5):長剣、投槍、盾を持つ旗手の霊。味方の鼓舞ではなく敵の威圧が仕事|
</v>
      </c>
    </row>
    <row r="1410" spans="1:36" x14ac:dyDescent="0.15">
      <c r="A1410" t="str">
        <f t="shared" si="44"/>
        <v>LA Lemuria 兵士 E</v>
      </c>
      <c r="B1410" t="s">
        <v>12760</v>
      </c>
      <c r="C1410" t="s">
        <v>13025</v>
      </c>
      <c r="D1410" t="s">
        <v>13016</v>
      </c>
      <c r="E1410" t="s">
        <v>13014</v>
      </c>
      <c r="F1410">
        <v>0</v>
      </c>
      <c r="G1410">
        <v>1</v>
      </c>
      <c r="H1410">
        <v>17</v>
      </c>
      <c r="I1410" t="s">
        <v>13002</v>
      </c>
      <c r="K1410" t="s">
        <v>12975</v>
      </c>
      <c r="L1410" t="s">
        <v>12973</v>
      </c>
      <c r="M1410" t="s">
        <v>12976</v>
      </c>
      <c r="N1410" t="s">
        <v>13017</v>
      </c>
      <c r="R1410" s="30">
        <v>1</v>
      </c>
      <c r="Z1410" s="34" t="s">
        <v>12987</v>
      </c>
      <c r="AB1410" s="20" t="s">
        <v>12984</v>
      </c>
      <c r="AD1410" s="20" t="s">
        <v>12991</v>
      </c>
      <c r="AJ1410" s="26" t="str">
        <f t="shared" si="45"/>
        <v xml:space="preserve">|BGCOLOR(#F5F5F5):Spectral Lictor|歩兵&amp;ref(Nation/Sacred.jpg,nolink,25x25,Sacred);|&amp;ref(Nation/C_Gold.jpg,nolink,25x25,Gold);0&amp;ref(Nation/C_Resource.jpg,nolink,25x25,Resource);1&amp;ref(Nation/C_Recruitment.jpg,nolink,25x25,Recruitment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|~|&gt;|&gt;|&gt;|&gt;|&gt;|BGCOLOR(#F5F5F5):戦斧を持つ霊。技量に優れ攻撃力も優秀だが数は出ない|
</v>
      </c>
    </row>
  </sheetData>
  <phoneticPr fontId="1"/>
  <dataValidations count="2">
    <dataValidation imeMode="off" allowBlank="1" showInputMessage="1" showErrorMessage="1" sqref="O271:AC285 AE271:AE285 O286:AE357 O1:AI7 O8:AE270 AF8:AI357 O358:AI1048576 J1:K1048576 M1:M1048576 E1:H1048576 B1:C1048576"/>
    <dataValidation imeMode="on" allowBlank="1" showInputMessage="1" showErrorMessage="1" sqref="I1:I1048576 L1:L1048576 N1:N1048576 D1:D1048576"/>
  </dataValidations>
  <pageMargins left="0.7" right="0.7" top="0.75" bottom="0.75"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552"/>
  <sheetViews>
    <sheetView workbookViewId="0">
      <pane xSplit="4" ySplit="1" topLeftCell="E545" activePane="bottomRight" state="frozen"/>
      <selection pane="topRight" activeCell="E1" sqref="E1"/>
      <selection pane="bottomLeft" activeCell="A2" sqref="A2"/>
      <selection pane="bottomRight" activeCell="AJ549" sqref="AJ549"/>
    </sheetView>
  </sheetViews>
  <sheetFormatPr defaultRowHeight="13.5" x14ac:dyDescent="0.15"/>
  <cols>
    <col min="1" max="1" width="5.125" customWidth="1"/>
    <col min="2" max="2" width="4" bestFit="1" customWidth="1"/>
    <col min="3" max="3" width="9.5" customWidth="1"/>
    <col min="4" max="4" width="14.125" customWidth="1"/>
    <col min="5" max="5" width="5.625" customWidth="1"/>
    <col min="6" max="6" width="7.5" customWidth="1"/>
    <col min="7" max="7" width="8.75" customWidth="1"/>
    <col min="8" max="8" width="4.5" bestFit="1" customWidth="1"/>
    <col min="9" max="9" width="6" customWidth="1"/>
    <col min="10" max="10" width="6.125" customWidth="1"/>
    <col min="11" max="11" width="6.25" customWidth="1"/>
    <col min="12" max="12" width="4.375" bestFit="1" customWidth="1"/>
    <col min="13" max="13" width="5.5" bestFit="1" customWidth="1"/>
    <col min="14" max="14" width="5.5" customWidth="1"/>
    <col min="15" max="15" width="5" bestFit="1" customWidth="1"/>
    <col min="16" max="16" width="6.375" bestFit="1" customWidth="1"/>
    <col min="17" max="17" width="6.375" customWidth="1"/>
    <col min="18" max="18" width="5.875" bestFit="1" customWidth="1"/>
    <col min="19" max="19" width="4.875" customWidth="1"/>
    <col min="20" max="20" width="5.5" customWidth="1"/>
    <col min="21" max="21" width="5.5" bestFit="1" customWidth="1"/>
    <col min="22" max="22" width="4.875" customWidth="1"/>
    <col min="23" max="24" width="5.5" customWidth="1"/>
    <col min="25" max="25" width="5.25" bestFit="1" customWidth="1"/>
    <col min="26" max="26" width="5.25" customWidth="1"/>
    <col min="27" max="27" width="4.125" customWidth="1"/>
    <col min="28" max="28" width="5.5" customWidth="1"/>
    <col min="29" max="29" width="5.25" bestFit="1" customWidth="1"/>
    <col min="30" max="30" width="5.75" customWidth="1"/>
    <col min="31" max="31" width="3.875" bestFit="1" customWidth="1"/>
    <col min="32" max="32" width="7.125" customWidth="1"/>
    <col min="33" max="33" width="5.625" bestFit="1" customWidth="1"/>
    <col min="34" max="34" width="7.25" style="9" bestFit="1" customWidth="1"/>
    <col min="35" max="35" width="3.875" bestFit="1" customWidth="1"/>
    <col min="36" max="36" width="5.375" bestFit="1" customWidth="1"/>
    <col min="37" max="37" width="4.5" bestFit="1" customWidth="1"/>
    <col min="38" max="38" width="3.875" bestFit="1" customWidth="1"/>
    <col min="39" max="39" width="9" style="26"/>
  </cols>
  <sheetData>
    <row r="1" spans="1:39" x14ac:dyDescent="0.15">
      <c r="A1" t="s">
        <v>3209</v>
      </c>
      <c r="B1" t="s">
        <v>3210</v>
      </c>
      <c r="C1" t="s">
        <v>3211</v>
      </c>
      <c r="D1" t="s">
        <v>3214</v>
      </c>
      <c r="E1" t="s">
        <v>3254</v>
      </c>
      <c r="F1" t="s">
        <v>3215</v>
      </c>
      <c r="G1" t="s">
        <v>3216</v>
      </c>
      <c r="H1" t="s">
        <v>3246</v>
      </c>
      <c r="I1" t="s">
        <v>3227</v>
      </c>
      <c r="J1" t="s">
        <v>3234</v>
      </c>
      <c r="K1" t="s">
        <v>3235</v>
      </c>
      <c r="L1" t="s">
        <v>3240</v>
      </c>
      <c r="M1" t="s">
        <v>3242</v>
      </c>
      <c r="N1" t="s">
        <v>7951</v>
      </c>
      <c r="O1" t="s">
        <v>3228</v>
      </c>
      <c r="P1" t="s">
        <v>3231</v>
      </c>
      <c r="Q1" t="s">
        <v>6758</v>
      </c>
      <c r="R1" t="s">
        <v>3247</v>
      </c>
      <c r="S1" t="s">
        <v>5745</v>
      </c>
      <c r="T1" t="s">
        <v>3232</v>
      </c>
      <c r="U1" t="s">
        <v>3233</v>
      </c>
      <c r="V1" t="s">
        <v>12704</v>
      </c>
      <c r="W1" t="s">
        <v>10122</v>
      </c>
      <c r="X1" t="s">
        <v>5744</v>
      </c>
      <c r="Y1" t="s">
        <v>3250</v>
      </c>
      <c r="Z1" t="s">
        <v>10123</v>
      </c>
      <c r="AA1" t="s">
        <v>3239</v>
      </c>
      <c r="AB1" t="s">
        <v>3248</v>
      </c>
      <c r="AC1" t="s">
        <v>3249</v>
      </c>
      <c r="AD1" t="s">
        <v>8058</v>
      </c>
      <c r="AE1" t="s">
        <v>3236</v>
      </c>
      <c r="AF1" t="s">
        <v>8057</v>
      </c>
      <c r="AG1" t="s">
        <v>3237</v>
      </c>
      <c r="AH1" s="9" t="s">
        <v>3238</v>
      </c>
      <c r="AI1" t="s">
        <v>3241</v>
      </c>
      <c r="AJ1" t="s">
        <v>3243</v>
      </c>
      <c r="AK1" t="s">
        <v>3244</v>
      </c>
      <c r="AL1" t="s">
        <v>3245</v>
      </c>
      <c r="AM1" s="25"/>
    </row>
    <row r="2" spans="1:39" x14ac:dyDescent="0.15">
      <c r="A2" t="str">
        <f>IF(C2&lt;&gt;C1,B2&amp;" "&amp;C2&amp;" S",IF(C2&lt;&gt;C3,B2&amp;" "&amp;C2&amp;" E","-"))</f>
        <v>EA Arcoscephale S</v>
      </c>
      <c r="B2" t="s">
        <v>3212</v>
      </c>
      <c r="C2" t="s">
        <v>3213</v>
      </c>
      <c r="D2" t="s">
        <v>10694</v>
      </c>
      <c r="E2" t="s">
        <v>4342</v>
      </c>
      <c r="F2" t="s">
        <v>3217</v>
      </c>
      <c r="G2" t="s">
        <v>10695</v>
      </c>
      <c r="H2">
        <v>7</v>
      </c>
      <c r="O2" t="s">
        <v>3229</v>
      </c>
      <c r="AK2">
        <v>1</v>
      </c>
      <c r="AM2" s="26" t="str">
        <f>CONCATENATE("|",D2,"|",SUBSTITUTE(SUBSTITUTE(SUBSTITUTE(SUBSTITUTE(SUBSTITUTE(SUBSTITUTE(SUBSTITUTE(SUBSTITUTE(SUBSTITUTE(SUBSTITUTE(SUBSTITUTE(SUBSTITUTE(SUBSTITUTE(SUBSTITUTE(SUBSTITUTE(SUBSTITUTE(SUBSTITUTE(SUBSTITUTE(E2,"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2&amp;"|"&amp;G2,"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","&amp;br;"),"|",IF(H2&lt;&gt;"","&amp;ref(Spell/P_Research.jpg,nolink,25x25,Research);"&amp;H2,""),"|",IF(I2&lt;&gt;"",IF(I2&gt;=0,"&amp;ref(Nation/Adept-Researcher.jpg,nolink,25x25,Adept Researcher (+"&amp;I2&amp;"));","&amp;ref(Nation/Inept-Researcher.jpg,nolink,25x25,Inept Researcher ("&amp;I2&amp;"));"),""),IF(J2&lt;&gt;"","&amp;ref(Nation/Mundane-Researcher.jpg,nolink,25x25,Mundane Researcher);",""),IF(K2&lt;&gt;"","&amp;ref(Nation/Magically-Attuned-Researcher.jpg,nolink,25x25,Magically Attuned Researcher);",""),IF(L2&lt;&gt;"","&amp;ref(Nation/Philosopher.jpg,nolink,25x25,Philosopher ("&amp;L2&amp;"));",""),IF(M2&lt;&gt;"","&amp;ref(Nation/Divine-Insight.jpg,nolink,25x25,Divine Insight);",""),IF(N2&lt;&gt;"",IF(N2&gt;=0,"&amp;ref(Nation/Inspiring-Researcher.jpg,nolink,25x25,Inspiring Researcher (+"&amp;N2&amp;"));","&amp;ref(Nation/Disruptive-Researcher.jpg,nolink,25x25,Disruptive Researcher ("&amp;N2&amp;"));"),""),IF(O2&lt;&gt;"",IF(COUNTIF(O2,"*h*"),"&amp;ref(Nation/Healer.jpg,nolink,25x25,Healer ("&amp;MID(O2,2,1)&amp;"));","&amp;ref(Nation/Disease-Healer.jpg,nolink,25x25,Disease Healer ("&amp;O2&amp;"));"),""),IF(P2&lt;&gt;"","&amp;ref(Nation/Forge-Bonus.jpg,nolink,25x25,Forge Bonus ("&amp;P2&amp;"));",""),IF(Q2&lt;&gt;"","&amp;ref(Nation/Master-Smith.jpg,nolink,25x25,Master Smith ("&amp;Q2&amp;"));",""),IF(R2&lt;&gt;"","&amp;ref(Nation/Resource-Bonus.jpg,nolink,25x25,Resource Bonus ("&amp;R2&amp;"));",""),IF(S2&lt;&gt;"","&amp;ref(Nation/Ice-Forging.jpg,nolink,25x25,Ice Forging ("&amp;S2&amp;"));",""),IF(T2&lt;&gt;"","&amp;ref(Nation/Blood-Searcher.jpg,nolink,25x25,Blood Searcher ("&amp;T2&amp;"));",""),IF(U2&lt;&gt;"","&amp;ref(Nation/Pearl-Cultivator.jpg,nolink,25x25,Pearl Cultivator ("&amp;U2&amp;"));",""),IF(V2&lt;&gt;"","&amp;ref(Nation/Carcass-Collector.jpg,nolink,25x25,Carcass Collector ("&amp;V2&amp;"));",""),IF(W2&lt;&gt;"","&amp;ref(Nation/Alchemist.jpg,nolink,25x25,Alchemist ("&amp;W2&amp;"));",""),IF(X2&lt;&gt;"","&amp;ref(Nation/Adept-Cross-Breeder.jpg,nolink,25x25,Adept Cross Breeder ("&amp;X2&amp;"));",""),IF(Y2&lt;&gt;"","&amp;ref(Nation/Fortune-Teller.jpg,nolink,25x25,Fortune Teller ("&amp;Y2&amp;"));",""),IF(Z2&lt;&gt;"",IF(Z2&gt;=0,"&amp;ref(Nation/Bringer-of-Fortune.jpg,nolink,25x25,Bringer of Fortune ("&amp;Z2&amp;"));","&amp;ref(Nation/Bringer-of-Misfortune.jpg,nolink,25x25,Bringer of Misfortune ("&amp;ABS(Z2)&amp;"));"),""),IF(AA2&lt;&gt;"","&amp;ref(Nation/Spell-Singer.jpg,nolink,25x25,Spell Singer);",""),IF(AB2&lt;&gt;"","&amp;ref(Nation/Combat-Caster.jpg,nolink,25x25,Combat Caster);",""),IF(AC2&lt;&gt;"","&amp;ref(Nation/Innate-Spellcaster.jpg,nolink,25x25,Innate Spellcaster ("&amp;AC2&amp;"));",""),IF(AD2&lt;&gt;"",IF(AD2="m","&amp;ref(Nation/Communion-Master.jpg,nolink,25x25,Communion Master);","&amp;ref(Nation/Communion-Slave.jpg,nolink,25x25,Communion Slave);"),""),IF(AE2&lt;&gt;"","&amp;ref(Nation/Inquisitor.jpg,nolink,25x25,Inquisitor);",""),IF(AF2&lt;&gt;"","&amp;ref(Nation/Adept-Sacrificer.jpg,nolink,25x25,Adept Sacrificer ("&amp;AF2&amp;"));",""),IF(AG2&lt;&gt;"","&amp;ref(Nation/Reanimator-Priest.jpg,nolink,25x25,Reanimator Priest);",""),IF(AH2&lt;&gt;"","&amp;ref(Nation/Reanimation-Bonus.jpg,nolink,25x25,Reanimation Bonus ("&amp;AH2&amp;"));",""),IF(AI2&lt;&gt;"","&amp;ref(Nation/Elegist.jpg,nolink,25x25,Elegist ("&amp;AI2&amp;"));",""),IF(AJ2&lt;&gt;"","&amp;ref(Nation/Heretic.jpg,nolink,25x25,Heretic ("&amp;AJ2&amp;"));",""),IF(AK2&lt;&gt;"","&amp;ref(Nation/Sacred.jpg,nolink,25x25,Sacred);",""),IF(AL2&lt;&gt;"","&amp;ref(Nation/Slave.jpg,nolink,25x25,Slave);",""),"|",CHAR(10))</f>
        <v xml:space="preserve">|Melissa|&amp;ref(Nation/R_Fort.jpg,nolink,25x25,Land Fortress);|&amp;ref(Spell/P_Nature.jpg,nolink,25x25,Nature);1&amp;ref(Spell/P_Holy.jpg,nolink,25x25,Holy);2|&amp;ref(Spell/P_Air.jpg,nolink,25x25,Air);&amp;ref(Spell/P_Nature.jpg,nolink,25x25,Nature);+1:100%|&amp;ref(Spell/P_Research.jpg,nolink,25x25,Research);7|&amp;ref(Nation/Healer.jpg,nolink,25x25,Healer (3));&amp;ref(Nation/Sacred.jpg,nolink,25x25,Sacred);|
</v>
      </c>
    </row>
    <row r="3" spans="1:39" x14ac:dyDescent="0.15">
      <c r="A3" t="str">
        <f t="shared" ref="A3:A67" si="0">IF(C3&lt;&gt;C2,B3&amp;" "&amp;C3&amp;" S",IF(C3&lt;&gt;C4,B3&amp;" "&amp;C3&amp;" E","-"))</f>
        <v>-</v>
      </c>
      <c r="B3" t="s">
        <v>3212</v>
      </c>
      <c r="C3" t="s">
        <v>3213</v>
      </c>
      <c r="D3" t="s">
        <v>3218</v>
      </c>
      <c r="E3" t="s">
        <v>4342</v>
      </c>
      <c r="F3" t="s">
        <v>653</v>
      </c>
      <c r="G3" t="s">
        <v>3219</v>
      </c>
      <c r="H3" t="s">
        <v>3251</v>
      </c>
      <c r="I3">
        <v>1</v>
      </c>
      <c r="AM3" s="26" t="str">
        <f t="shared" ref="AM3:AM66" si="1">CONCATENATE("|",D3,"|",SUBSTITUTE(SUBSTITUTE(SUBSTITUTE(SUBSTITUTE(SUBSTITUTE(SUBSTITUTE(SUBSTITUTE(SUBSTITUTE(SUBSTITUTE(SUBSTITUTE(SUBSTITUTE(SUBSTITUTE(SUBSTITUTE(SUBSTITUTE(SUBSTITUTE(SUBSTITUTE(SUBSTITUTE(SUBSTITUTE(E3,"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3&amp;"|"&amp;G3,"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","&amp;br;"),"|",IF(H3&lt;&gt;"","&amp;ref(Spell/P_Research.jpg,nolink,25x25,Research);"&amp;H3,""),"|",IF(I3&lt;&gt;"",IF(I3&gt;=0,"&amp;ref(Nation/Adept-Researcher.jpg,nolink,25x25,Adept Researcher (+"&amp;I3&amp;"));","&amp;ref(Nation/Inept-Researcher.jpg,nolink,25x25,Inept Researcher ("&amp;I3&amp;"));"),""),IF(J3&lt;&gt;"","&amp;ref(Nation/Mundane-Researcher.jpg,nolink,25x25,Mundane Researcher);",""),IF(K3&lt;&gt;"","&amp;ref(Nation/Magically-Attuned-Researcher.jpg,nolink,25x25,Magically Attuned Researcher);",""),IF(L3&lt;&gt;"","&amp;ref(Nation/Philosopher.jpg,nolink,25x25,Philosopher ("&amp;L3&amp;"));",""),IF(M3&lt;&gt;"","&amp;ref(Nation/Divine-Insight.jpg,nolink,25x25,Divine Insight);",""),IF(N3&lt;&gt;"",IF(N3&gt;=0,"&amp;ref(Nation/Inspiring-Researcher.jpg,nolink,25x25,Inspiring Researcher (+"&amp;N3&amp;"));","&amp;ref(Nation/Disruptive-Researcher.jpg,nolink,25x25,Disruptive Researcher ("&amp;N3&amp;"));"),""),IF(O3&lt;&gt;"",IF(COUNTIF(O3,"*h*"),"&amp;ref(Nation/Healer.jpg,nolink,25x25,Healer ("&amp;MID(O3,2,1)&amp;"));","&amp;ref(Nation/Disease-Healer.jpg,nolink,25x25,Disease Healer ("&amp;O3&amp;"));"),""),IF(P3&lt;&gt;"","&amp;ref(Nation/Forge-Bonus.jpg,nolink,25x25,Forge Bonus ("&amp;P3&amp;"));",""),IF(Q3&lt;&gt;"","&amp;ref(Nation/Master-Smith.jpg,nolink,25x25,Master Smith ("&amp;Q3&amp;"));",""),IF(R3&lt;&gt;"","&amp;ref(Nation/Resource-Bonus.jpg,nolink,25x25,Resource Bonus ("&amp;R3&amp;"));",""),IF(S3&lt;&gt;"","&amp;ref(Nation/Ice-Forging.jpg,nolink,25x25,Ice Forging ("&amp;S3&amp;"));",""),IF(T3&lt;&gt;"","&amp;ref(Nation/Blood-Searcher.jpg,nolink,25x25,Blood Searcher ("&amp;T3&amp;"));",""),IF(U3&lt;&gt;"","&amp;ref(Nation/Pearl-Cultivator.jpg,nolink,25x25,Pearl Cultivator ("&amp;U3&amp;"));",""),IF(V3&lt;&gt;"","&amp;ref(Nation/Carcass-Collector.jpg,nolink,25x25,Carcass Collector ("&amp;V3&amp;"));",""),IF(W3&lt;&gt;"","&amp;ref(Nation/Alchemist.jpg,nolink,25x25,Alchemist ("&amp;W3&amp;"));",""),IF(X3&lt;&gt;"","&amp;ref(Nation/Adept-Cross-Breeder.jpg,nolink,25x25,Adept Cross Breeder ("&amp;X3&amp;"));",""),IF(Y3&lt;&gt;"","&amp;ref(Nation/Fortune-Teller.jpg,nolink,25x25,Fortune Teller ("&amp;Y3&amp;"));",""),IF(Z3&lt;&gt;"",IF(Z3&gt;=0,"&amp;ref(Nation/Bringer-of-Fortune.jpg,nolink,25x25,Bringer of Fortune ("&amp;Z3&amp;"));","&amp;ref(Nation/Bringer-of-Misfortune.jpg,nolink,25x25,Bringer of Misfortune ("&amp;ABS(Z3)&amp;"));"),""),IF(AA3&lt;&gt;"","&amp;ref(Nation/Spell-Singer.jpg,nolink,25x25,Spell Singer);",""),IF(AB3&lt;&gt;"","&amp;ref(Nation/Combat-Caster.jpg,nolink,25x25,Combat Caster);",""),IF(AC3&lt;&gt;"","&amp;ref(Nation/Innate-Spellcaster.jpg,nolink,25x25,Innate Spellcaster ("&amp;AC3&amp;"));",""),IF(AD3&lt;&gt;"",IF(AD3="m","&amp;ref(Nation/Communion-Master.jpg,nolink,25x25,Communion Master);","&amp;ref(Nation/Communion-Slave.jpg,nolink,25x25,Communion Slave);"),""),IF(AE3&lt;&gt;"","&amp;ref(Nation/Inquisitor.jpg,nolink,25x25,Inquisitor);",""),IF(AF3&lt;&gt;"","&amp;ref(Nation/Adept-Sacrificer.jpg,nolink,25x25,Adept Sacrificer ("&amp;AF3&amp;"));",""),IF(AG3&lt;&gt;"","&amp;ref(Nation/Reanimator-Priest.jpg,nolink,25x25,Reanimator Priest);",""),IF(AH3&lt;&gt;"","&amp;ref(Nation/Reanimation-Bonus.jpg,nolink,25x25,Reanimation Bonus ("&amp;AH3&amp;"));",""),IF(AI3&lt;&gt;"","&amp;ref(Nation/Elegist.jpg,nolink,25x25,Elegist ("&amp;AI3&amp;"));",""),IF(AJ3&lt;&gt;"","&amp;ref(Nation/Heretic.jpg,nolink,25x25,Heretic ("&amp;AJ3&amp;"));",""),IF(AK3&lt;&gt;"","&amp;ref(Nation/Sacred.jpg,nolink,25x25,Sacred);",""),IF(AL3&lt;&gt;"","&amp;ref(Nation/Slave.jpg,nolink,25x25,Slave);",""),"|",CHAR(10))</f>
        <v xml:space="preserve">|Mystic|&amp;ref(Nation/R_Fort.jpg,nolink,25x25,Land Fortress);|&amp;ref(Spell/P_Astral.jpg,nolink,25x25,Astral);1|&amp;ref(Spell/P_Fire.jpg,nolink,25x25,Fire);&amp;ref(Spell/P_Water.jpg,nolink,25x25,Water);&amp;ref(Spell/P_Earth.jpg,nolink,25x25,Earth);&amp;ref(Spell/P_Astral.jpg,nolink,25x25,Astral);+1:100%&amp;br;&amp;ref(Spell/P_Fire.jpg,nolink,25x25,Fire);+1:50%&amp;br;&amp;ref(Spell/P_Water.jpg,nolink,25x25,Water);+1:50%&amp;br;&amp;ref(Spell/P_Earth.jpg,nolink,25x25,Earth);+1:50%|&amp;ref(Spell/P_Research.jpg,nolink,25x25,Research);12+|&amp;ref(Nation/Adept-Researcher.jpg,nolink,25x25,Adept Researcher (+1));|
</v>
      </c>
    </row>
    <row r="4" spans="1:39" x14ac:dyDescent="0.15">
      <c r="A4" t="str">
        <f t="shared" si="0"/>
        <v>-</v>
      </c>
      <c r="B4" t="s">
        <v>3212</v>
      </c>
      <c r="C4" t="s">
        <v>3213</v>
      </c>
      <c r="D4" t="s">
        <v>3226</v>
      </c>
      <c r="E4" t="s">
        <v>4343</v>
      </c>
      <c r="H4">
        <v>10</v>
      </c>
      <c r="L4">
        <v>2</v>
      </c>
      <c r="AM4" s="26" t="str">
        <f t="shared" si="1"/>
        <v xml:space="preserve">|Philosopher|&amp;ref(Nation/R_Capital.jpg,nolink,25x25,National Capital);|||&amp;ref(Spell/P_Research.jpg,nolink,25x25,Research);10|&amp;ref(Nation/Philosopher.jpg,nolink,25x25,Philosopher (2));|
</v>
      </c>
    </row>
    <row r="5" spans="1:39" x14ac:dyDescent="0.15">
      <c r="A5" t="str">
        <f t="shared" si="0"/>
        <v>-</v>
      </c>
      <c r="B5" t="s">
        <v>3212</v>
      </c>
      <c r="C5" t="s">
        <v>3213</v>
      </c>
      <c r="D5" t="s">
        <v>3220</v>
      </c>
      <c r="E5" t="s">
        <v>4343</v>
      </c>
      <c r="F5" t="s">
        <v>3221</v>
      </c>
      <c r="G5" t="s">
        <v>3222</v>
      </c>
      <c r="H5">
        <v>11</v>
      </c>
      <c r="AM5" s="26" t="str">
        <f t="shared" si="1"/>
        <v xml:space="preserve">|Mage Engineer|&amp;ref(Nation/R_Capital.jpg,nolink,25x25,National Capital);|&amp;ref(Spell/P_Air.jpg,nolink,25x25,Air);1&amp;ref(Spell/P_Earth.jpg,nolink,25x25,Earth);1|&amp;ref(Spell/P_Fire.jpg,nolink,25x25,Fire);&amp;ref(Spell/P_Air.jpg,nolink,25x25,Air);&amp;ref(Spell/P_Water.jpg,nolink,25x25,Water);&amp;ref(Spell/P_Earth.jpg,nolink,25x25,Earth);&amp;ref(Spell/P_Astral.jpg,nolink,25x25,Astral);+1:100%|&amp;ref(Spell/P_Research.jpg,nolink,25x25,Research);11||
</v>
      </c>
    </row>
    <row r="6" spans="1:39" x14ac:dyDescent="0.15">
      <c r="A6" t="str">
        <f t="shared" si="0"/>
        <v>-</v>
      </c>
      <c r="B6" t="s">
        <v>3212</v>
      </c>
      <c r="C6" t="s">
        <v>3213</v>
      </c>
      <c r="D6" t="s">
        <v>3165</v>
      </c>
      <c r="E6" t="s">
        <v>4343</v>
      </c>
      <c r="F6" t="s">
        <v>3223</v>
      </c>
      <c r="G6" t="s">
        <v>3224</v>
      </c>
      <c r="H6" t="s">
        <v>3252</v>
      </c>
      <c r="AK6">
        <v>1</v>
      </c>
      <c r="AM6" s="26" t="str">
        <f t="shared" si="1"/>
        <v xml:space="preserve">|Oreiad|&amp;ref(Nation/R_Capital.jpg,nolink,25x25,National Capital);|&amp;ref(Spell/P_Air.jpg,nolink,25x25,Air);2&amp;ref(Spell/P_Earth.jpg,nolink,25x25,Earth);1&amp;ref(Spell/P_Nature.jpg,nolink,25x25,Nature);3|&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19+|&amp;ref(Nation/Sacred.jpg,nolink,25x25,Sacred);|
</v>
      </c>
    </row>
    <row r="7" spans="1:39" x14ac:dyDescent="0.15">
      <c r="A7" t="str">
        <f t="shared" si="0"/>
        <v>-</v>
      </c>
      <c r="B7" t="s">
        <v>3212</v>
      </c>
      <c r="C7" t="s">
        <v>3213</v>
      </c>
      <c r="D7" t="s">
        <v>3230</v>
      </c>
      <c r="E7" t="s">
        <v>4343</v>
      </c>
      <c r="F7" t="s">
        <v>2798</v>
      </c>
      <c r="AB7">
        <v>1</v>
      </c>
      <c r="AK7">
        <v>1</v>
      </c>
      <c r="AM7" s="26" t="str">
        <f t="shared" si="1"/>
        <v xml:space="preserve">|Wind Lord|&amp;ref(Nation/R_Capital.jpg,nolink,25x25,National Capital);|&amp;ref(Spell/P_Holy.jpg,nolink,25x25,Holy);1|||&amp;ref(Nation/Combat-Caster.jpg,nolink,25x25,Combat Caster);&amp;ref(Nation/Sacred.jpg,nolink,25x25,Sacred);|
</v>
      </c>
    </row>
    <row r="8" spans="1:39" x14ac:dyDescent="0.15">
      <c r="A8" t="str">
        <f t="shared" si="0"/>
        <v>EA Arcoscephale E</v>
      </c>
      <c r="B8" t="s">
        <v>2908</v>
      </c>
      <c r="C8" t="s">
        <v>2970</v>
      </c>
      <c r="D8" t="s">
        <v>5509</v>
      </c>
      <c r="E8" t="s">
        <v>5510</v>
      </c>
      <c r="F8" t="s">
        <v>5511</v>
      </c>
      <c r="H8">
        <v>7</v>
      </c>
      <c r="I8">
        <v>-4</v>
      </c>
      <c r="AC8">
        <v>1</v>
      </c>
      <c r="AM8" s="26" t="str">
        <f t="shared" si="1"/>
        <v xml:space="preserve">|Hamadryad|&amp;ref(Item/Master-Ritualist.jpg,nolink,25x25,Ritual Spell);|&amp;ref(Spell/P_Nature.jpg,nolink,25x25,Nature);3||&amp;ref(Spell/P_Research.jpg,nolink,25x25,Research);7|&amp;ref(Nation/Inept-Researcher.jpg,nolink,25x25,Inept Researcher (-4));&amp;ref(Nation/Innate-Spellcaster.jpg,nolink,25x25,Innate Spellcaster (1));|
</v>
      </c>
    </row>
    <row r="9" spans="1:39" x14ac:dyDescent="0.15">
      <c r="A9" t="str">
        <f t="shared" si="0"/>
        <v>EA Ermor S</v>
      </c>
      <c r="B9" t="s">
        <v>4876</v>
      </c>
      <c r="C9" t="s">
        <v>4877</v>
      </c>
      <c r="D9" t="s">
        <v>4878</v>
      </c>
      <c r="E9" t="s">
        <v>4817</v>
      </c>
      <c r="F9" t="s">
        <v>4879</v>
      </c>
      <c r="AK9">
        <v>1</v>
      </c>
      <c r="AM9" s="26" t="str">
        <f t="shared" si="1"/>
        <v xml:space="preserve">|Acolyte|&amp;ref(Nation/R_Fort.jpg,nolink,25x25,Land Fortress);|&amp;ref(Spell/P_Holy.jpg,nolink,25x25,Holy);1|||&amp;ref(Nation/Sacred.jpg,nolink,25x25,Sacred);|
</v>
      </c>
    </row>
    <row r="10" spans="1:39" x14ac:dyDescent="0.15">
      <c r="A10" t="str">
        <f t="shared" si="0"/>
        <v>-</v>
      </c>
      <c r="B10" t="s">
        <v>4876</v>
      </c>
      <c r="C10" t="s">
        <v>4877</v>
      </c>
      <c r="D10" t="s">
        <v>4880</v>
      </c>
      <c r="E10" t="s">
        <v>4817</v>
      </c>
      <c r="F10" t="s">
        <v>4881</v>
      </c>
      <c r="H10">
        <v>9</v>
      </c>
      <c r="Y10">
        <v>10</v>
      </c>
      <c r="AM10" s="26" t="str">
        <f t="shared" si="1"/>
        <v xml:space="preserve">|Augur|&amp;ref(Nation/R_Fort.jpg,nolink,25x25,Land Fortress);|&amp;ref(Spell/P_Fire.jpg,nolink,25x25,Fire);1&amp;ref(Spell/P_Astral.jpg,nolink,25x25,Astral);1||&amp;ref(Spell/P_Research.jpg,nolink,25x25,Research);9|&amp;ref(Nation/Fortune-Teller.jpg,nolink,25x25,Fortune Teller (10));|
</v>
      </c>
    </row>
    <row r="11" spans="1:39" x14ac:dyDescent="0.15">
      <c r="A11" t="str">
        <f t="shared" si="0"/>
        <v>-</v>
      </c>
      <c r="B11" t="s">
        <v>4876</v>
      </c>
      <c r="C11" t="s">
        <v>4877</v>
      </c>
      <c r="D11" t="s">
        <v>4882</v>
      </c>
      <c r="E11" t="s">
        <v>4817</v>
      </c>
      <c r="F11" t="s">
        <v>4883</v>
      </c>
      <c r="G11" t="s">
        <v>4884</v>
      </c>
      <c r="H11" t="s">
        <v>4885</v>
      </c>
      <c r="Y11">
        <v>10</v>
      </c>
      <c r="AM11" s="26" t="str">
        <f t="shared" si="1"/>
        <v xml:space="preserve">|Augur Elder|&amp;ref(Nation/R_Fort.jpg,nolink,25x25,Land Fortress);|&amp;ref(Spell/P_Fire.jpg,nolink,25x25,Fire);2&amp;ref(Spell/P_Astral.jpg,nolink,25x25,Astral);1&amp;ref(Spell/P_Death.jpg,nolink,25x25,Death);2|&amp;ref(Spell/P_Fire.jpg,nolink,25x25,Fire);&amp;ref(Spell/P_Air.jpg,nolink,25x25,Air);&amp;ref(Spell/P_Astral.jpg,nolink,25x25,Astral);&amp;ref(Spell/P_Death.jpg,nolink,25x25,Death);+1:100%&amp;br;&amp;ref(Spell/P_Fire.jpg,nolink,25x25,Fire);&amp;ref(Spell/P_Air.jpg,nolink,25x25,Air);&amp;ref(Spell/P_Astral.jpg,nolink,25x25,Astral);&amp;ref(Spell/P_Death.jpg,nolink,25x25,Death);+1:10%|&amp;ref(Spell/P_Research.jpg,nolink,25x25,Research);17+|&amp;ref(Nation/Fortune-Teller.jpg,nolink,25x25,Fortune Teller (10));|
</v>
      </c>
    </row>
    <row r="12" spans="1:39" x14ac:dyDescent="0.15">
      <c r="A12" t="str">
        <f t="shared" si="0"/>
        <v>-</v>
      </c>
      <c r="B12" t="s">
        <v>4876</v>
      </c>
      <c r="C12" t="s">
        <v>4877</v>
      </c>
      <c r="D12" t="s">
        <v>4886</v>
      </c>
      <c r="E12" t="s">
        <v>4840</v>
      </c>
      <c r="F12" t="s">
        <v>4887</v>
      </c>
      <c r="O12" t="s">
        <v>4888</v>
      </c>
      <c r="AK12">
        <v>1</v>
      </c>
      <c r="AM12" s="26" t="str">
        <f t="shared" si="1"/>
        <v xml:space="preserve">|Bishop of the Sacred Shroud|&amp;ref(Nation/R_Capital.jpg,nolink,25x25,National Capital);|&amp;ref(Spell/P_Holy.jpg,nolink,25x25,Holy);2|||&amp;ref(Nation/Healer.jpg,nolink,25x25,Healer (1));&amp;ref(Nation/Sacred.jpg,nolink,25x25,Sacred);|
</v>
      </c>
    </row>
    <row r="13" spans="1:39" x14ac:dyDescent="0.15">
      <c r="A13" t="str">
        <f t="shared" si="0"/>
        <v>-</v>
      </c>
      <c r="B13" t="s">
        <v>4876</v>
      </c>
      <c r="C13" t="s">
        <v>4877</v>
      </c>
      <c r="D13" t="s">
        <v>4889</v>
      </c>
      <c r="E13" t="s">
        <v>4840</v>
      </c>
      <c r="F13" t="s">
        <v>4890</v>
      </c>
      <c r="O13" t="s">
        <v>4888</v>
      </c>
      <c r="AK13">
        <v>1</v>
      </c>
      <c r="AM13" s="26" t="str">
        <f t="shared" si="1"/>
        <v xml:space="preserve">|Arch Bishop of the Sacred Shroud|&amp;ref(Nation/R_Capital.jpg,nolink,25x25,National Capital);|&amp;ref(Spell/P_Holy.jpg,nolink,25x25,Holy);3|||&amp;ref(Nation/Healer.jpg,nolink,25x25,Healer (1));&amp;ref(Nation/Sacred.jpg,nolink,25x25,Sacred);|
</v>
      </c>
    </row>
    <row r="14" spans="1:39" x14ac:dyDescent="0.15">
      <c r="A14" t="str">
        <f t="shared" si="0"/>
        <v>-</v>
      </c>
      <c r="B14" t="s">
        <v>4876</v>
      </c>
      <c r="C14" t="s">
        <v>4877</v>
      </c>
      <c r="D14" t="s">
        <v>4891</v>
      </c>
      <c r="E14" t="s">
        <v>4868</v>
      </c>
      <c r="F14" t="s">
        <v>4892</v>
      </c>
      <c r="G14" t="s">
        <v>4893</v>
      </c>
      <c r="H14">
        <v>9</v>
      </c>
      <c r="AK14">
        <v>1</v>
      </c>
      <c r="AM14" s="26" t="str">
        <f t="shared" si="1"/>
        <v xml:space="preserve">|Flamen|&amp;ref(Nation/R_Foreign.jpg,nolink,25x25,Non-Fort Land);|&amp;ref(Spell/P_Fire.jpg,nolink,25x25,Fire);1&amp;ref(Spell/P_Holy.jpg,nolink,25x25,Holy);1|&amp;ref(Spell/P_Fire.jpg,nolink,25x25,Fire);&amp;ref(Spell/P_Air.jpg,nolink,25x25,Air);&amp;ref(Spell/P_Water.jpg,nolink,25x25,Water);&amp;ref(Spell/P_Earth.jpg,nolink,25x25,Earth);&amp;ref(Spell/P_Nature.jpg,nolink,25x25,Nature);+1:100%|&amp;ref(Spell/P_Research.jpg,nolink,25x25,Research);9|&amp;ref(Nation/Sacred.jpg,nolink,25x25,Sacred);|
</v>
      </c>
    </row>
    <row r="15" spans="1:39" x14ac:dyDescent="0.15">
      <c r="A15" t="str">
        <f t="shared" si="0"/>
        <v>-</v>
      </c>
      <c r="B15" t="s">
        <v>4876</v>
      </c>
      <c r="C15" t="s">
        <v>4877</v>
      </c>
      <c r="D15" t="s">
        <v>4873</v>
      </c>
      <c r="E15" t="s">
        <v>4868</v>
      </c>
      <c r="F15" t="s">
        <v>4894</v>
      </c>
      <c r="H15">
        <v>7</v>
      </c>
      <c r="AK15">
        <v>1</v>
      </c>
      <c r="AM15" s="26" t="str">
        <f t="shared" si="1"/>
        <v xml:space="preserve">|Pontifex|&amp;ref(Nation/R_Foreign.jpg,nolink,25x25,Non-Fort Land);|&amp;ref(Spell/P_Fire.jpg,nolink,25x25,Fire);1&amp;ref(Spell/P_Holy.jpg,nolink,25x25,Holy);2||&amp;ref(Spell/P_Research.jpg,nolink,25x25,Research);7|&amp;ref(Nation/Sacred.jpg,nolink,25x25,Sacred);|
</v>
      </c>
    </row>
    <row r="16" spans="1:39" x14ac:dyDescent="0.15">
      <c r="A16" t="str">
        <f t="shared" si="0"/>
        <v>EA Ermor E</v>
      </c>
      <c r="B16" t="s">
        <v>2908</v>
      </c>
      <c r="C16" t="s">
        <v>2910</v>
      </c>
      <c r="D16" t="s">
        <v>5512</v>
      </c>
      <c r="E16" t="s">
        <v>5510</v>
      </c>
      <c r="F16" t="s">
        <v>5513</v>
      </c>
      <c r="H16">
        <v>13</v>
      </c>
      <c r="AK16">
        <v>1</v>
      </c>
      <c r="AM16" s="26" t="str">
        <f t="shared" si="1"/>
        <v xml:space="preserve">|Lar|&amp;ref(Item/Master-Ritualist.jpg,nolink,25x25,Ritual Spell);|&amp;ref(Spell/P_Water.jpg,nolink,25x25,Water);1&amp;ref(Spell/P_Earth.jpg,nolink,25x25,Earth);1&amp;ref(Spell/P_Nature.jpg,nolink,25x25,Nature);2||&amp;ref(Spell/P_Research.jpg,nolink,25x25,Research);13|&amp;ref(Nation/Sacred.jpg,nolink,25x25,Sacred);|
</v>
      </c>
    </row>
    <row r="17" spans="1:39" x14ac:dyDescent="0.15">
      <c r="A17" t="str">
        <f t="shared" si="0"/>
        <v>EA Ulm S</v>
      </c>
      <c r="B17" t="s">
        <v>4976</v>
      </c>
      <c r="C17" t="s">
        <v>4977</v>
      </c>
      <c r="D17" t="s">
        <v>4978</v>
      </c>
      <c r="E17" t="s">
        <v>4929</v>
      </c>
      <c r="F17" t="s">
        <v>4979</v>
      </c>
      <c r="G17" t="s">
        <v>5010</v>
      </c>
      <c r="H17" t="s">
        <v>4980</v>
      </c>
      <c r="R17">
        <v>5</v>
      </c>
      <c r="AM17" s="26" t="str">
        <f t="shared" si="1"/>
        <v xml:space="preserve">|Warrior Smith|&amp;ref(Nation/R_Fort.jpg,nolink,25x25,Land Fortress);|&amp;ref(Spell/P_Earth.jpg,nolink,25x25,Earth);1|&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50%|&amp;ref(Spell/P_Research.jpg,nolink,25x25,Research);9+|&amp;ref(Nation/Resource-Bonus.jpg,nolink,25x25,Resource Bonus (5));|
</v>
      </c>
    </row>
    <row r="18" spans="1:39" x14ac:dyDescent="0.15">
      <c r="A18" t="str">
        <f t="shared" si="0"/>
        <v>-</v>
      </c>
      <c r="B18" t="s">
        <v>4976</v>
      </c>
      <c r="C18" t="s">
        <v>4977</v>
      </c>
      <c r="D18" t="s">
        <v>4981</v>
      </c>
      <c r="E18" t="s">
        <v>4921</v>
      </c>
      <c r="F18" t="s">
        <v>4982</v>
      </c>
      <c r="G18" t="s">
        <v>5011</v>
      </c>
      <c r="H18" t="s">
        <v>4983</v>
      </c>
      <c r="I18">
        <v>-2</v>
      </c>
      <c r="AK18">
        <v>1</v>
      </c>
      <c r="AM18" s="26" t="str">
        <f t="shared" si="1"/>
        <v xml:space="preserve">|Shaman|&amp;ref(Nation/R_Fort.jpg,nolink,25x25,Land Fortress);&amp;ref(Nation/R_Forest.jpg,nolink,25x25,Any Forest);&amp;ref(Nation/R_Mountain.jpg,nolink,25x25,Any Highland/Mountains);|&amp;ref(Spell/P_Earth.jpg,nolink,25x25,Earth);1&amp;ref(Spell/P_Holy.jpg,nolink,25x25,Holy);1|&amp;ref(Spell/P_Fire.jpg,nolink,25x25,Fire);&amp;ref(Spell/P_Earth.jpg,nolink,25x25,Earth);&amp;ref(Spell/P_Death.jpg,nolink,25x25,Death);&amp;ref(Spell/P_Nature.jpg,nolink,25x25,Nature);+1:100%&amp;br;&amp;ref(Spell/P_Fire.jpg,nolink,25x25,Fire);&amp;ref(Spell/P_Earth.jpg,nolink,25x25,Earth);&amp;ref(Spell/P_Death.jpg,nolink,25x25,Death);&amp;ref(Spell/P_Nature.jpg,nolink,25x25,Nature);+1:50%|&amp;ref(Spell/P_Research.jpg,nolink,25x25,Research);7+|&amp;ref(Nation/Inept-Researcher.jpg,nolink,25x25,Inept Researcher (-2));&amp;ref(Nation/Sacred.jpg,nolink,25x25,Sacred);|
</v>
      </c>
    </row>
    <row r="19" spans="1:39" x14ac:dyDescent="0.15">
      <c r="A19" t="str">
        <f t="shared" si="0"/>
        <v>EA Ulm E</v>
      </c>
      <c r="B19" t="s">
        <v>4976</v>
      </c>
      <c r="C19" t="s">
        <v>4977</v>
      </c>
      <c r="D19" t="s">
        <v>4984</v>
      </c>
      <c r="E19" t="s">
        <v>4941</v>
      </c>
      <c r="F19" t="s">
        <v>4985</v>
      </c>
      <c r="G19" t="s">
        <v>4986</v>
      </c>
      <c r="H19" t="s">
        <v>4987</v>
      </c>
      <c r="AK19">
        <v>1</v>
      </c>
      <c r="AM19" s="26" t="str">
        <f t="shared" si="1"/>
        <v xml:space="preserve">|Antlered Shaman|&amp;ref(Nation/R_Capital.jpg,nolink,25x25,National Capital);|&amp;ref(Spell/P_Earth.jpg,nolink,25x25,Earth);2&amp;ref(Spell/P_Nature.jpg,nolink,25x25,Nature);2&amp;ref(Spell/P_Holy.jpg,nolink,25x25,Holy);1|&amp;ref(Spell/P_Fire.jpg,nolink,25x25,Fire);&amp;ref(Spell/P_Earth.jpg,nolink,25x25,Earth);&amp;ref(Spell/P_Death.jpg,nolink,25x25,Death);&amp;ref(Spell/P_Nature.jpg,nolink,25x25,Nature);+1:10%|&amp;ref(Spell/P_Research.jpg,nolink,25x25,Research);13+|&amp;ref(Nation/Sacred.jpg,nolink,25x25,Sacred);|
</v>
      </c>
    </row>
    <row r="20" spans="1:39" x14ac:dyDescent="0.15">
      <c r="A20" t="str">
        <f t="shared" si="0"/>
        <v>EA Marverni S</v>
      </c>
      <c r="B20" t="s">
        <v>4976</v>
      </c>
      <c r="C20" t="s">
        <v>5067</v>
      </c>
      <c r="D20" t="s">
        <v>5068</v>
      </c>
      <c r="E20" t="s">
        <v>4929</v>
      </c>
      <c r="F20" t="s">
        <v>5069</v>
      </c>
      <c r="AK20">
        <v>1</v>
      </c>
      <c r="AM20" s="26" t="str">
        <f t="shared" si="1"/>
        <v xml:space="preserve">|Vergobret|&amp;ref(Nation/R_Fort.jpg,nolink,25x25,Land Fortress);|&amp;ref(Spell/P_Holy.jpg,nolink,25x25,Holy);1|||&amp;ref(Nation/Sacred.jpg,nolink,25x25,Sacred);|
</v>
      </c>
    </row>
    <row r="21" spans="1:39" x14ac:dyDescent="0.15">
      <c r="A21" t="str">
        <f t="shared" si="0"/>
        <v>-</v>
      </c>
      <c r="B21" t="s">
        <v>4976</v>
      </c>
      <c r="C21" t="s">
        <v>5067</v>
      </c>
      <c r="D21" t="s">
        <v>5070</v>
      </c>
      <c r="E21" t="s">
        <v>4929</v>
      </c>
      <c r="F21" t="s">
        <v>5071</v>
      </c>
      <c r="H21">
        <v>7</v>
      </c>
      <c r="Y21">
        <v>5</v>
      </c>
      <c r="AM21" s="26" t="str">
        <f t="shared" si="1"/>
        <v xml:space="preserve">|Sequani Stargazer|&amp;ref(Nation/R_Fort.jpg,nolink,25x25,Land Fortress);|&amp;ref(Spell/P_Astral.jpg,nolink,25x25,Astral);1||&amp;ref(Spell/P_Research.jpg,nolink,25x25,Research);7|&amp;ref(Nation/Fortune-Teller.jpg,nolink,25x25,Fortune Teller (5));|
</v>
      </c>
    </row>
    <row r="22" spans="1:39" x14ac:dyDescent="0.15">
      <c r="A22" t="str">
        <f t="shared" si="0"/>
        <v>-</v>
      </c>
      <c r="B22" t="s">
        <v>4976</v>
      </c>
      <c r="C22" t="s">
        <v>5067</v>
      </c>
      <c r="D22" t="s">
        <v>5072</v>
      </c>
      <c r="E22" t="s">
        <v>4929</v>
      </c>
      <c r="F22" t="s">
        <v>5073</v>
      </c>
      <c r="G22" t="s">
        <v>5074</v>
      </c>
      <c r="H22">
        <v>9</v>
      </c>
      <c r="AK22">
        <v>1</v>
      </c>
      <c r="AM22" s="26" t="str">
        <f t="shared" si="1"/>
        <v xml:space="preserve">|Gutuater|&amp;ref(Nation/R_Fort.jpg,nolink,25x25,Land Fortress);|&amp;ref(Spell/P_Nature.jpg,nolink,25x25,Nature);1&amp;ref(Spell/P_Holy.jpg,nolink,25x25,Holy);1|&amp;ref(Spell/P_Water.jpg,nolink,25x25,Water);&amp;ref(Spell/P_Earth.jpg,nolink,25x25,Earth);&amp;ref(Spell/P_Astral.jpg,nolink,25x25,Astral);&amp;ref(Spell/P_Nature.jpg,nolink,25x25,Nature);+1:100%|&amp;ref(Spell/P_Research.jpg,nolink,25x25,Research);9|&amp;ref(Nation/Sacred.jpg,nolink,25x25,Sacred);|
</v>
      </c>
    </row>
    <row r="23" spans="1:39" x14ac:dyDescent="0.15">
      <c r="A23" t="str">
        <f t="shared" si="0"/>
        <v>-</v>
      </c>
      <c r="B23" t="s">
        <v>4976</v>
      </c>
      <c r="C23" t="s">
        <v>5067</v>
      </c>
      <c r="D23" t="s">
        <v>5075</v>
      </c>
      <c r="E23" t="s">
        <v>4929</v>
      </c>
      <c r="F23" t="s">
        <v>5076</v>
      </c>
      <c r="G23" t="s">
        <v>5074</v>
      </c>
      <c r="H23">
        <v>11</v>
      </c>
      <c r="AK23">
        <v>1</v>
      </c>
      <c r="AM23" s="26" t="str">
        <f t="shared" si="1"/>
        <v xml:space="preserve">|Druid|&amp;ref(Nation/R_Fort.jpg,nolink,25x25,Land Fortress);|&amp;ref(Spell/P_Earth.jpg,nolink,25x25,Earth);1&amp;ref(Spell/P_Astral.jpg,nolink,25x25,Astral);1&amp;ref(Spell/P_Holy.jpg,nolink,25x25,Holy);1|&amp;ref(Spell/P_Water.jpg,nolink,25x25,Water);&amp;ref(Spell/P_Earth.jpg,nolink,25x25,Earth);&amp;ref(Spell/P_Astral.jpg,nolink,25x25,Astral);&amp;ref(Spell/P_Nature.jpg,nolink,25x25,Nature);+1:100%|&amp;ref(Spell/P_Research.jpg,nolink,25x25,Research);11|&amp;ref(Nation/Sacred.jpg,nolink,25x25,Sacred);|
</v>
      </c>
    </row>
    <row r="24" spans="1:39" x14ac:dyDescent="0.15">
      <c r="A24" t="str">
        <f t="shared" si="0"/>
        <v>EA Marverni E</v>
      </c>
      <c r="B24" t="s">
        <v>4976</v>
      </c>
      <c r="C24" t="s">
        <v>5067</v>
      </c>
      <c r="D24" t="s">
        <v>5077</v>
      </c>
      <c r="E24" t="s">
        <v>4941</v>
      </c>
      <c r="F24" t="s">
        <v>5078</v>
      </c>
      <c r="G24" t="s">
        <v>5079</v>
      </c>
      <c r="H24" t="s">
        <v>5080</v>
      </c>
      <c r="AK24">
        <v>1</v>
      </c>
      <c r="AM24" s="26" t="str">
        <f t="shared" si="1"/>
        <v xml:space="preserve">|Elder Druid|&amp;ref(Nation/R_Capital.jpg,nolink,25x25,National Capital);|&amp;ref(Spell/P_Earth.jpg,nolink,25x25,Earth);2&amp;ref(Spell/P_Astral.jpg,nolink,25x25,Astral);2&amp;ref(Spell/P_Holy.jpg,nolink,25x25,Holy);2|&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17+|&amp;ref(Nation/Sacred.jpg,nolink,25x25,Sacred);|
</v>
      </c>
    </row>
    <row r="25" spans="1:39" x14ac:dyDescent="0.15">
      <c r="A25" t="str">
        <f t="shared" si="0"/>
        <v>EA Sauromatia S</v>
      </c>
      <c r="B25" t="s">
        <v>5117</v>
      </c>
      <c r="C25" t="s">
        <v>5116</v>
      </c>
      <c r="D25" t="s">
        <v>5185</v>
      </c>
      <c r="E25" t="s">
        <v>5114</v>
      </c>
      <c r="F25" t="s">
        <v>5186</v>
      </c>
      <c r="AK25">
        <v>1</v>
      </c>
      <c r="AM25" s="26" t="str">
        <f t="shared" si="1"/>
        <v xml:space="preserve">|Warrior Priestess|&amp;ref(Nation/R_Fort.jpg,nolink,25x25,Land Fortress);|&amp;ref(Spell/P_Holy.jpg,nolink,25x25,Holy);1|||&amp;ref(Nation/Sacred.jpg,nolink,25x25,Sacred);|
</v>
      </c>
    </row>
    <row r="26" spans="1:39" x14ac:dyDescent="0.15">
      <c r="A26" t="str">
        <f t="shared" si="0"/>
        <v>-</v>
      </c>
      <c r="B26" t="s">
        <v>5117</v>
      </c>
      <c r="C26" t="s">
        <v>5116</v>
      </c>
      <c r="D26" t="s">
        <v>5187</v>
      </c>
      <c r="E26" t="s">
        <v>5114</v>
      </c>
      <c r="G26" t="s">
        <v>5188</v>
      </c>
      <c r="H26" t="s">
        <v>5191</v>
      </c>
      <c r="Y26">
        <v>10</v>
      </c>
      <c r="AM26" s="26" t="str">
        <f t="shared" si="1"/>
        <v xml:space="preserve">|Soothsayer|&amp;ref(Nation/R_Fort.jpg,nolink,25x25,Land Fortress);||&amp;ref(Spell/P_Astral.jpg,nolink,25x25,Astral);+1:90%|&amp;ref(Spell/P_Research.jpg,nolink,25x25,Research);0+|&amp;ref(Nation/Fortune-Teller.jpg,nolink,25x25,Fortune Teller (10));|
</v>
      </c>
    </row>
    <row r="27" spans="1:39" x14ac:dyDescent="0.15">
      <c r="A27" t="str">
        <f t="shared" si="0"/>
        <v>-</v>
      </c>
      <c r="B27" t="s">
        <v>5117</v>
      </c>
      <c r="C27" t="s">
        <v>5116</v>
      </c>
      <c r="D27" t="s">
        <v>5189</v>
      </c>
      <c r="E27" t="s">
        <v>5114</v>
      </c>
      <c r="F27" t="s">
        <v>5190</v>
      </c>
      <c r="H27">
        <v>7</v>
      </c>
      <c r="AM27" s="26" t="str">
        <f t="shared" si="1"/>
        <v xml:space="preserve">|Spirit Guide|&amp;ref(Nation/R_Fort.jpg,nolink,25x25,Land Fortress);|&amp;ref(Spell/P_Death.jpg,nolink,25x25,Death);1||&amp;ref(Spell/P_Research.jpg,nolink,25x25,Research);7||
</v>
      </c>
    </row>
    <row r="28" spans="1:39" x14ac:dyDescent="0.15">
      <c r="A28" t="str">
        <f t="shared" si="0"/>
        <v>-</v>
      </c>
      <c r="B28" t="s">
        <v>5117</v>
      </c>
      <c r="C28" t="s">
        <v>5116</v>
      </c>
      <c r="D28" t="s">
        <v>5192</v>
      </c>
      <c r="E28" t="s">
        <v>5114</v>
      </c>
      <c r="F28" t="s">
        <v>5193</v>
      </c>
      <c r="H28">
        <v>13</v>
      </c>
      <c r="Y28">
        <v>10</v>
      </c>
      <c r="AM28" s="26" t="str">
        <f t="shared" si="1"/>
        <v xml:space="preserve">|Enarie|&amp;ref(Nation/R_Fort.jpg,nolink,25x25,Land Fortress);|&amp;ref(Spell/P_Astral.jpg,nolink,25x25,Astral);1&amp;ref(Spell/P_Death.jpg,nolink,25x25,Death);2&amp;ref(Spell/P_Nature.jpg,nolink,25x25,Nature);1||&amp;ref(Spell/P_Research.jpg,nolink,25x25,Research);13|&amp;ref(Nation/Fortune-Teller.jpg,nolink,25x25,Fortune Teller (10));|
</v>
      </c>
    </row>
    <row r="29" spans="1:39" x14ac:dyDescent="0.15">
      <c r="A29" t="str">
        <f t="shared" si="0"/>
        <v>-</v>
      </c>
      <c r="B29" t="s">
        <v>5117</v>
      </c>
      <c r="C29" t="s">
        <v>5116</v>
      </c>
      <c r="D29" t="s">
        <v>5194</v>
      </c>
      <c r="E29" t="s">
        <v>5114</v>
      </c>
      <c r="F29" t="s">
        <v>5195</v>
      </c>
      <c r="G29" t="s">
        <v>5196</v>
      </c>
      <c r="H29">
        <v>9</v>
      </c>
      <c r="AB29">
        <v>1</v>
      </c>
      <c r="AK29">
        <v>1</v>
      </c>
      <c r="AM29" s="26" t="str">
        <f t="shared" si="1"/>
        <v xml:space="preserve">|Warrior Sorceress|&amp;ref(Nation/R_Fort.jpg,nolink,25x25,Land Fortress);|&amp;ref(Spell/P_Nature.jpg,nolink,25x25,Nature);1&amp;ref(Spell/P_Holy.jpg,nolink,25x25,Holy);1|&amp;ref(Spell/P_Water.jpg,nolink,25x25,Water);&amp;ref(Spell/P_Death.jpg,nolink,25x25,Death);&amp;ref(Spell/P_Nature.jpg,nolink,25x25,Nature);&amp;ref(Spell/P_Blood.jpg,nolink,25x25,Blood);+1:100%|&amp;ref(Spell/P_Research.jpg,nolink,25x25,Research);9|&amp;ref(Nation/Combat-Caster.jpg,nolink,25x25,Combat Caster);&amp;ref(Nation/Sacred.jpg,nolink,25x25,Sacred);|
</v>
      </c>
    </row>
    <row r="30" spans="1:39" x14ac:dyDescent="0.15">
      <c r="A30" t="str">
        <f t="shared" si="0"/>
        <v>EA Sauromatia E</v>
      </c>
      <c r="B30" t="s">
        <v>5117</v>
      </c>
      <c r="C30" t="s">
        <v>5116</v>
      </c>
      <c r="D30" t="s">
        <v>5197</v>
      </c>
      <c r="E30" t="s">
        <v>5147</v>
      </c>
      <c r="F30" t="s">
        <v>5198</v>
      </c>
      <c r="G30" t="s">
        <v>5199</v>
      </c>
      <c r="H30" t="s">
        <v>5200</v>
      </c>
      <c r="AK30">
        <v>1</v>
      </c>
      <c r="AM30" s="26" t="str">
        <f t="shared" si="1"/>
        <v xml:space="preserve">|Witch King|&amp;ref(Nation/R_Capital.jpg,nolink,25x25,National Capital);|&amp;ref(Spell/P_Death.jpg,nolink,25x25,Death);3&amp;ref(Spell/P_Nature.jpg,nolink,25x25,Nature);1&amp;ref(Spell/P_Blood.jpg,nolink,25x25,Blood);1|&amp;ref(Spell/P_Water.jpg,nolink,25x25,Water);&amp;ref(Spell/P_Death.jpg,nolink,25x25,Death);&amp;ref(Spell/P_Nature.jpg,nolink,25x25,Nature);&amp;ref(Spell/P_Blood.jpg,nolink,25x25,Blood);+1:100%&amp;br;&amp;ref(Spell/P_Water.jpg,nolink,25x25,Water);&amp;ref(Spell/P_Death.jpg,nolink,25x25,Death);&amp;ref(Spell/P_Nature.jpg,nolink,25x25,Nature);&amp;ref(Spell/P_Blood.jpg,nolink,25x25,Blood);+1:10%|&amp;ref(Spell/P_Research.jpg,nolink,25x25,Research);17+|&amp;ref(Nation/Sacred.jpg,nolink,25x25,Sacred);|
</v>
      </c>
    </row>
    <row r="31" spans="1:39" x14ac:dyDescent="0.15">
      <c r="A31" t="str">
        <f t="shared" si="0"/>
        <v>EA T'ien Ch'i S</v>
      </c>
      <c r="B31" t="s">
        <v>5257</v>
      </c>
      <c r="C31" t="s">
        <v>5256</v>
      </c>
      <c r="D31" t="s">
        <v>5264</v>
      </c>
      <c r="E31" t="s">
        <v>5258</v>
      </c>
      <c r="F31" t="s">
        <v>5304</v>
      </c>
      <c r="H31">
        <v>7</v>
      </c>
      <c r="AK31">
        <v>1</v>
      </c>
      <c r="AM31" s="26" t="str">
        <f t="shared" si="1"/>
        <v xml:space="preserve">|Master of the Dead|&amp;ref(Nation/R_Fort.jpg,nolink,25x25,Land Fortress);|&amp;ref(Spell/P_Death.jpg,nolink,25x25,Death);1&amp;ref(Spell/P_Holy.jpg,nolink,25x25,Holy);1||&amp;ref(Spell/P_Research.jpg,nolink,25x25,Research);7|&amp;ref(Nation/Sacred.jpg,nolink,25x25,Sacred);|
</v>
      </c>
    </row>
    <row r="32" spans="1:39" x14ac:dyDescent="0.15">
      <c r="A32" t="str">
        <f t="shared" si="0"/>
        <v>-</v>
      </c>
      <c r="B32" t="s">
        <v>5257</v>
      </c>
      <c r="C32" t="s">
        <v>5256</v>
      </c>
      <c r="D32" t="s">
        <v>5267</v>
      </c>
      <c r="E32" t="s">
        <v>5258</v>
      </c>
      <c r="F32" t="s">
        <v>5305</v>
      </c>
      <c r="G32" t="s">
        <v>5306</v>
      </c>
      <c r="H32">
        <v>9</v>
      </c>
      <c r="AK32">
        <v>1</v>
      </c>
      <c r="AM32" s="26" t="str">
        <f t="shared" si="1"/>
        <v xml:space="preserve">|Master of the Way|&amp;ref(Nation/R_Fort.jpg,nolink,25x25,Land Fortress);|&amp;ref(Spell/P_Water.jpg,nolink,25x25,Water);1&amp;ref(Spell/P_Holy.jpg,nolink,25x25,Holy);1|&amp;ref(Spell/P_Air.jpg,nolink,25x25,Air);&amp;ref(Spell/P_Water.jpg,nolink,25x25,Water);&amp;ref(Spell/P_Astral.jpg,nolink,25x25,Astral);&amp;ref(Spell/P_Nature.jpg,nolink,25x25,Nature);+1:100%|&amp;ref(Spell/P_Research.jpg,nolink,25x25,Research);9|&amp;ref(Nation/Sacred.jpg,nolink,25x25,Sacred);|
</v>
      </c>
    </row>
    <row r="33" spans="1:39" x14ac:dyDescent="0.15">
      <c r="A33" t="str">
        <f t="shared" si="0"/>
        <v>-</v>
      </c>
      <c r="B33" t="s">
        <v>5257</v>
      </c>
      <c r="C33" t="s">
        <v>5256</v>
      </c>
      <c r="D33" t="s">
        <v>5271</v>
      </c>
      <c r="E33" t="s">
        <v>5272</v>
      </c>
      <c r="F33" t="s">
        <v>5307</v>
      </c>
      <c r="G33" t="s">
        <v>5308</v>
      </c>
      <c r="H33">
        <v>17</v>
      </c>
      <c r="AK33">
        <v>1</v>
      </c>
      <c r="AM33" s="26" t="str">
        <f t="shared" si="1"/>
        <v xml:space="preserve">|Master of the Five Elements|&amp;ref(Nation/R_Capital.jpg,nolink,25x25,National Capital);|&amp;ref(Spell/P_Fire.jpg,nolink,25x25,Fire);1&amp;ref(Spell/P_Air.jpg,nolink,25x25,Air);1&amp;ref(Spell/P_Water.jpg,nolink,25x25,Water);1&amp;ref(Spell/P_Earth.jpg,nolink,25x25,Earth);1&amp;ref(Spell/P_Nature.jpg,nolink,25x25,Nature);1&amp;ref(Spell/P_Holy.jpg,nolink,25x25,Holy);1|&amp;ref(Spell/P_Fire.jpg,nolink,25x25,Fire);&amp;ref(Spell/P_Air.jpg,nolink,25x25,Air);&amp;ref(Spell/P_Water.jpg,nolink,25x25,Water);&amp;ref(Spell/P_Earth.jpg,nolink,25x25,Earth);&amp;ref(Spell/P_Nature.jpg,nolink,25x25,Nature);+1:100%|&amp;ref(Spell/P_Research.jpg,nolink,25x25,Research);17|&amp;ref(Nation/Sacred.jpg,nolink,25x25,Sacred);|
</v>
      </c>
    </row>
    <row r="34" spans="1:39" x14ac:dyDescent="0.15">
      <c r="A34" t="str">
        <f t="shared" si="0"/>
        <v>-</v>
      </c>
      <c r="B34" t="s">
        <v>5257</v>
      </c>
      <c r="C34" t="s">
        <v>5256</v>
      </c>
      <c r="D34" t="s">
        <v>5276</v>
      </c>
      <c r="E34" t="s">
        <v>5272</v>
      </c>
      <c r="F34" t="s">
        <v>5309</v>
      </c>
      <c r="G34" t="s">
        <v>5310</v>
      </c>
      <c r="H34" t="s">
        <v>5311</v>
      </c>
      <c r="AK34">
        <v>1</v>
      </c>
      <c r="AM34" s="26" t="str">
        <f t="shared" si="1"/>
        <v xml:space="preserve">|Celestial Master|&amp;ref(Nation/R_Capital.jpg,nolink,25x25,National Capital);|&amp;ref(Spell/P_Fire.jpg,nolink,25x25,Fire);1&amp;ref(Spell/P_Air.jpg,nolink,25x25,Air);1&amp;ref(Spell/P_Water.jpg,nolink,25x25,Water);2&amp;ref(Spell/P_Astral.jpg,nolink,25x25,Astral);1&amp;ref(Spell/P_Holy.jpg,nolink,25x25,Holy);2|&amp;ref(Spell/P_Air.jpg,nolink,25x25,Air);&amp;ref(Spell/P_Water.jpg,nolink,25x25,Water);&amp;ref(Spell/P_Astral.jpg,nolink,25x25,Astral);+1:100%&amp;br;&amp;ref(Spell/P_Air.jpg,nolink,25x25,Air);&amp;ref(Spell/P_Water.jpg,nolink,25x25,Water);&amp;ref(Spell/P_Astral.jpg,nolink,25x25,Astral);+1:10%&amp;br;&amp;ref(Spell/P_Fire.jpg,nolink,25x25,Fire);&amp;ref(Spell/P_Earth.jpg,nolink,25x25,Earth);&amp;ref(Spell/P_Death.jpg,nolink,25x25,Death);&amp;ref(Spell/P_Nature.jpg,nolink,25x25,Nature);+1:100%|&amp;ref(Spell/P_Research.jpg,nolink,25x25,Research);19+|&amp;ref(Nation/Sacred.jpg,nolink,25x25,Sacred);|
</v>
      </c>
    </row>
    <row r="35" spans="1:39" x14ac:dyDescent="0.15">
      <c r="A35" t="str">
        <f t="shared" si="0"/>
        <v>EA T'ien Ch'i E</v>
      </c>
      <c r="B35" t="s">
        <v>2908</v>
      </c>
      <c r="C35" t="s">
        <v>2918</v>
      </c>
      <c r="D35" t="s">
        <v>5514</v>
      </c>
      <c r="E35" t="s">
        <v>5510</v>
      </c>
      <c r="F35" t="s">
        <v>5511</v>
      </c>
      <c r="G35" t="s">
        <v>5516</v>
      </c>
      <c r="H35" t="s">
        <v>5515</v>
      </c>
      <c r="AM35" s="26" t="str">
        <f t="shared" si="1"/>
        <v xml:space="preserve">|Huli Jing|&amp;ref(Item/Master-Ritualist.jpg,nolink,25x25,Ritual Spell);|&amp;ref(Spell/P_Nature.jpg,nolink,25x25,Nature);3|&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Nature.jpg,nolink,25x25,Nature);+1:25%|&amp;ref(Spell/P_Research.jpg,nolink,25x25,Research);13+||
</v>
      </c>
    </row>
    <row r="36" spans="1:39" x14ac:dyDescent="0.15">
      <c r="A36" t="str">
        <f t="shared" si="0"/>
        <v>EA Machaka S</v>
      </c>
      <c r="B36" t="s">
        <v>2908</v>
      </c>
      <c r="C36" t="s">
        <v>5460</v>
      </c>
      <c r="D36" t="s">
        <v>5461</v>
      </c>
      <c r="E36" t="s">
        <v>5389</v>
      </c>
      <c r="F36" t="s">
        <v>5462</v>
      </c>
      <c r="H36">
        <v>7</v>
      </c>
      <c r="AK36">
        <v>1</v>
      </c>
      <c r="AM36" s="26" t="str">
        <f t="shared" si="1"/>
        <v xml:space="preserve">|Voice of Lion|&amp;ref(Nation/R_Fort.jpg,nolink,25x25,Land Fortress);|&amp;ref(Spell/P_Nature.jpg,nolink,25x25,Nature);1&amp;ref(Spell/P_Holy.jpg,nolink,25x25,Holy);1||&amp;ref(Spell/P_Research.jpg,nolink,25x25,Research);7|&amp;ref(Nation/Sacred.jpg,nolink,25x25,Sacred);|
</v>
      </c>
    </row>
    <row r="37" spans="1:39" x14ac:dyDescent="0.15">
      <c r="A37" t="str">
        <f t="shared" si="0"/>
        <v>-</v>
      </c>
      <c r="B37" t="s">
        <v>2908</v>
      </c>
      <c r="C37" t="s">
        <v>5460</v>
      </c>
      <c r="D37" t="s">
        <v>5463</v>
      </c>
      <c r="E37" t="s">
        <v>5389</v>
      </c>
      <c r="F37" t="s">
        <v>5464</v>
      </c>
      <c r="H37">
        <v>13</v>
      </c>
      <c r="O37">
        <v>1</v>
      </c>
      <c r="AJ37">
        <v>1</v>
      </c>
      <c r="AM37" s="26" t="str">
        <f t="shared" si="1"/>
        <v xml:space="preserve">|Hyena Clan Witch Doctor|&amp;ref(Nation/R_Fort.jpg,nolink,25x25,Land Fortress);|&amp;ref(Spell/P_Fire.jpg,nolink,25x25,Fire);1&amp;ref(Spell/P_Earth.jpg,nolink,25x25,Earth);1&amp;ref(Spell/P_Death.jpg,nolink,25x25,Death);2||&amp;ref(Spell/P_Research.jpg,nolink,25x25,Research);13|&amp;ref(Nation/Disease-Healer.jpg,nolink,25x25,Disease Healer (1));&amp;ref(Nation/Heretic.jpg,nolink,25x25,Heretic (1));|
</v>
      </c>
    </row>
    <row r="38" spans="1:39" x14ac:dyDescent="0.15">
      <c r="A38" t="str">
        <f t="shared" si="0"/>
        <v>-</v>
      </c>
      <c r="B38" t="s">
        <v>2908</v>
      </c>
      <c r="C38" t="s">
        <v>5460</v>
      </c>
      <c r="D38" t="s">
        <v>5465</v>
      </c>
      <c r="E38" t="s">
        <v>5389</v>
      </c>
      <c r="F38" t="s">
        <v>5466</v>
      </c>
      <c r="G38" t="s">
        <v>5467</v>
      </c>
      <c r="H38">
        <v>17</v>
      </c>
      <c r="P38">
        <v>1</v>
      </c>
      <c r="AJ38">
        <v>2</v>
      </c>
      <c r="AM38" s="26" t="str">
        <f t="shared" si="1"/>
        <v xml:space="preserve">|Bouda|&amp;ref(Nation/R_Fort.jpg,nolink,25x25,Land Fortress);|&amp;ref(Spell/P_Fire.jpg,nolink,25x25,Fire);1&amp;ref(Spell/P_Earth.jpg,nolink,25x25,Earth);2&amp;ref(Spell/P_Death.jpg,nolink,25x25,Death);2|&amp;ref(Spell/P_Fire.jpg,nolink,25x25,Fire);&amp;ref(Spell/P_Earth.jpg,nolink,25x25,Earth);&amp;ref(Spell/P_Death.jpg,nolink,25x25,Death);+1:100%|&amp;ref(Spell/P_Research.jpg,nolink,25x25,Research);17|&amp;ref(Nation/Forge-Bonus.jpg,nolink,25x25,Forge Bonus (1));&amp;ref(Nation/Heretic.jpg,nolink,25x25,Heretic (2));|
</v>
      </c>
    </row>
    <row r="39" spans="1:39" x14ac:dyDescent="0.15">
      <c r="A39" t="str">
        <f t="shared" si="0"/>
        <v>-</v>
      </c>
      <c r="B39" t="s">
        <v>2908</v>
      </c>
      <c r="C39" t="s">
        <v>5460</v>
      </c>
      <c r="D39" t="s">
        <v>5468</v>
      </c>
      <c r="E39" t="s">
        <v>5389</v>
      </c>
      <c r="F39" t="s">
        <v>5469</v>
      </c>
      <c r="H39">
        <v>7</v>
      </c>
      <c r="I39">
        <v>-4</v>
      </c>
      <c r="AM39" s="26" t="str">
        <f t="shared" si="1"/>
        <v xml:space="preserve">|Spider Clan Witch Doctor|&amp;ref(Nation/R_Fort.jpg,nolink,25x25,Land Fortress);|&amp;ref(Spell/P_Fire.jpg,nolink,25x25,Fire);1&amp;ref(Spell/P_Death.jpg,nolink,25x25,Death);1&amp;ref(Spell/P_Nature.jpg,nolink,25x25,Nature);1||&amp;ref(Spell/P_Research.jpg,nolink,25x25,Research);7|&amp;ref(Nation/Inept-Researcher.jpg,nolink,25x25,Inept Researcher (-4));|
</v>
      </c>
    </row>
    <row r="40" spans="1:39" x14ac:dyDescent="0.15">
      <c r="A40" t="str">
        <f t="shared" si="0"/>
        <v>-</v>
      </c>
      <c r="B40" t="s">
        <v>2908</v>
      </c>
      <c r="C40" t="s">
        <v>5460</v>
      </c>
      <c r="D40" t="s">
        <v>5470</v>
      </c>
      <c r="E40" t="s">
        <v>5412</v>
      </c>
      <c r="F40" t="s">
        <v>5469</v>
      </c>
      <c r="G40" t="s">
        <v>5471</v>
      </c>
      <c r="H40" t="s">
        <v>5472</v>
      </c>
      <c r="AM40" s="26" t="str">
        <f t="shared" si="1"/>
        <v xml:space="preserve">|Spider Clan Sorcerer|&amp;ref(Nation/R_Capital.jpg,nolink,25x25,National Capital);|&amp;ref(Spell/P_Fire.jpg,nolink,25x25,Fire);1&amp;ref(Spell/P_Death.jpg,nolink,25x25,Death);1&amp;ref(Spell/P_Nature.jpg,nolink,25x25,Nature);1|&amp;ref(Spell/P_Fire.jpg,nolink,25x25,Fire);&amp;ref(Spell/P_Earth.jpg,nolink,25x25,Earth);&amp;ref(Spell/P_Death.jpg,nolink,25x25,Death);&amp;ref(Spell/P_Nature.jpg,nolink,25x25,Nature);+1:100%&amp;br;&amp;ref(Spell/P_Fire.jpg,nolink,25x25,Fire);&amp;ref(Spell/P_Earth.jpg,nolink,25x25,Earth);&amp;ref(Spell/P_Death.jpg,nolink,25x25,Death);&amp;ref(Spell/P_Nature.jpg,nolink,25x25,Nature);+1:100%&amp;br;&amp;ref(Spell/P_Fire.jpg,nolink,25x25,Fire);&amp;ref(Spell/P_Earth.jpg,nolink,25x25,Earth);&amp;ref(Spell/P_Death.jpg,nolink,25x25,Death);&amp;ref(Spell/P_Nature.jpg,nolink,25x25,Nature);+1:10%|&amp;ref(Spell/P_Research.jpg,nolink,25x25,Research);15+||
</v>
      </c>
    </row>
    <row r="41" spans="1:39" x14ac:dyDescent="0.15">
      <c r="A41" t="str">
        <f t="shared" si="0"/>
        <v>-</v>
      </c>
      <c r="B41" t="s">
        <v>2908</v>
      </c>
      <c r="C41" t="s">
        <v>5460</v>
      </c>
      <c r="D41" t="s">
        <v>5473</v>
      </c>
      <c r="E41" t="s">
        <v>5412</v>
      </c>
      <c r="F41" t="s">
        <v>5474</v>
      </c>
      <c r="G41" t="s">
        <v>5475</v>
      </c>
      <c r="H41" t="s">
        <v>5503</v>
      </c>
      <c r="AK41">
        <v>1</v>
      </c>
      <c r="AM41" s="26" t="str">
        <f t="shared" si="1"/>
        <v xml:space="preserve">|Lion Queen|&amp;ref(Nation/R_Capital.jpg,nolink,25x25,National Capital);|&amp;ref(Spell/P_Fire.jpg,nolink,25x25,Fire);3&amp;ref(Spell/P_Earth.jpg,nolink,25x25,Earth);1&amp;ref(Spell/P_Nature.jpg,nolink,25x25,Nature);2&amp;ref(Spell/P_Holy.jpg,nolink,25x25,Holy);1|&amp;ref(Spell/P_Fire.jpg,nolink,25x25,Fire);&amp;ref(Spell/P_Earth.jpg,nolink,25x25,Earth);&amp;ref(Spell/P_Nature.jpg,nolink,25x25,Nature);+1:10%|&amp;ref(Spell/P_Research.jpg,nolink,25x25,Research);17+|&amp;ref(Nation/Sacred.jpg,nolink,25x25,Sacred);|
</v>
      </c>
    </row>
    <row r="42" spans="1:39" x14ac:dyDescent="0.15">
      <c r="A42" t="str">
        <f t="shared" si="0"/>
        <v>EA Machaka E</v>
      </c>
      <c r="B42" t="s">
        <v>2908</v>
      </c>
      <c r="C42" t="s">
        <v>5460</v>
      </c>
      <c r="D42" t="s">
        <v>5476</v>
      </c>
      <c r="E42" t="s">
        <v>5412</v>
      </c>
      <c r="F42" t="s">
        <v>5477</v>
      </c>
      <c r="G42" t="s">
        <v>5475</v>
      </c>
      <c r="H42" t="s">
        <v>5504</v>
      </c>
      <c r="AK42">
        <v>1</v>
      </c>
      <c r="AM42" s="26" t="str">
        <f t="shared" si="1"/>
        <v xml:space="preserve">|Lion King|&amp;ref(Nation/R_Capital.jpg,nolink,25x25,National Capital);|&amp;ref(Spell/P_Fire.jpg,nolink,25x25,Fire);2&amp;ref(Spell/P_Earth.jpg,nolink,25x25,Earth);1&amp;ref(Spell/P_Nature.jpg,nolink,25x25,Nature);3&amp;ref(Spell/P_Holy.jpg,nolink,25x25,Holy);2|&amp;ref(Spell/P_Fire.jpg,nolink,25x25,Fire);&amp;ref(Spell/P_Earth.jpg,nolink,25x25,Earth);&amp;ref(Spell/P_Nature.jpg,nolink,25x25,Nature);+1:10%|&amp;ref(Spell/P_Research.jpg,nolink,25x25,Research);17+|&amp;ref(Nation/Sacred.jpg,nolink,25x25,Sacred);|
</v>
      </c>
    </row>
    <row r="43" spans="1:39" x14ac:dyDescent="0.15">
      <c r="A43" t="str">
        <f t="shared" si="0"/>
        <v>EA Mictlan S</v>
      </c>
      <c r="B43" t="s">
        <v>2908</v>
      </c>
      <c r="C43" t="s">
        <v>5523</v>
      </c>
      <c r="D43" t="s">
        <v>5534</v>
      </c>
      <c r="E43" t="s">
        <v>5526</v>
      </c>
      <c r="F43" t="s">
        <v>5574</v>
      </c>
      <c r="G43" t="s">
        <v>5575</v>
      </c>
      <c r="H43" t="s">
        <v>5576</v>
      </c>
      <c r="AK43">
        <v>1</v>
      </c>
      <c r="AM43" s="26" t="str">
        <f t="shared" si="1"/>
        <v xml:space="preserve">|Mictlan Priest|&amp;ref(Nation/R_Fort.jpg,nolink,25x25,Land Fortress);|&amp;ref(Spell/P_Blood.jpg,nolink,25x25,Blood);1&amp;ref(Spell/P_Holy.jpg,nolink,25x25,Holy);1|&amp;ref(Spell/P_Fire.jpg,nolink,25x25,Fire);&amp;ref(Spell/P_Water.jpg,nolink,25x25,Water);&amp;ref(Spell/P_Astral.jpg,nolink,25x25,Astral);&amp;ref(Spell/P_Nature.jpg,nolink,25x25,Nature);+1:10%|&amp;ref(Spell/P_Research.jpg,nolink,25x25,Research);7+|&amp;ref(Nation/Sacred.jpg,nolink,25x25,Sacred);|
</v>
      </c>
    </row>
    <row r="44" spans="1:39" x14ac:dyDescent="0.15">
      <c r="A44" t="str">
        <f t="shared" si="0"/>
        <v>-</v>
      </c>
      <c r="B44" t="s">
        <v>2908</v>
      </c>
      <c r="C44" t="s">
        <v>5523</v>
      </c>
      <c r="D44" t="s">
        <v>5539</v>
      </c>
      <c r="E44" t="s">
        <v>5526</v>
      </c>
      <c r="F44" t="s">
        <v>5577</v>
      </c>
      <c r="G44" t="s">
        <v>5578</v>
      </c>
      <c r="H44" t="s">
        <v>5579</v>
      </c>
      <c r="AM44" s="26" t="str">
        <f t="shared" si="1"/>
        <v xml:space="preserve">|Nahualli|&amp;ref(Nation/R_Fort.jpg,nolink,25x25,Land Fortress);|&amp;ref(Spell/P_Astral.jpg,nolink,25x25,Astral);1&amp;ref(Spell/P_Nature.jpg,nolink,25x25,Nature);2|&amp;ref(Spell/P_Astral.jpg,nolink,25x25,Astral);&amp;ref(Spell/P_Death.jpg,nolink,25x25,Death);&amp;ref(Spell/P_Nature.jpg,nolink,25x25,Nature);&amp;ref(Spell/P_Blood.jpg,nolink,25x25,Blood);+1:10%|&amp;ref(Spell/P_Research.jpg,nolink,25x25,Research);11+||
</v>
      </c>
    </row>
    <row r="45" spans="1:39" x14ac:dyDescent="0.15">
      <c r="A45" t="str">
        <f t="shared" si="0"/>
        <v>-</v>
      </c>
      <c r="B45" t="s">
        <v>2908</v>
      </c>
      <c r="C45" t="s">
        <v>5523</v>
      </c>
      <c r="D45" t="s">
        <v>5544</v>
      </c>
      <c r="E45" t="s">
        <v>5545</v>
      </c>
      <c r="F45" t="s">
        <v>5580</v>
      </c>
      <c r="H45">
        <v>13</v>
      </c>
      <c r="AK45">
        <v>1</v>
      </c>
      <c r="AM45" s="26" t="str">
        <f t="shared" si="1"/>
        <v xml:space="preserve">|Priest King|&amp;ref(Nation/R_Capital.jpg,nolink,25x25,National Capital);|&amp;ref(Spell/P_Nature.jpg,nolink,25x25,Nature);2&amp;ref(Spell/P_Blood.jpg,nolink,25x25,Blood);2&amp;ref(Spell/P_Holy.jpg,nolink,25x25,Holy);2||&amp;ref(Spell/P_Research.jpg,nolink,25x25,Research);13|&amp;ref(Nation/Sacred.jpg,nolink,25x25,Sacred);|
</v>
      </c>
    </row>
    <row r="46" spans="1:39" x14ac:dyDescent="0.15">
      <c r="A46" t="str">
        <f t="shared" si="0"/>
        <v>-</v>
      </c>
      <c r="B46" t="s">
        <v>2908</v>
      </c>
      <c r="C46" t="s">
        <v>5523</v>
      </c>
      <c r="D46" t="s">
        <v>5547</v>
      </c>
      <c r="E46" t="s">
        <v>5545</v>
      </c>
      <c r="F46" t="s">
        <v>5581</v>
      </c>
      <c r="H46">
        <v>13</v>
      </c>
      <c r="AK46">
        <v>1</v>
      </c>
      <c r="AM46" s="26" t="str">
        <f t="shared" si="1"/>
        <v xml:space="preserve">|Rain Priest|&amp;ref(Nation/R_Capital.jpg,nolink,25x25,National Capital);|&amp;ref(Spell/P_Water.jpg,nolink,25x25,Water);2&amp;ref(Spell/P_Blood.jpg,nolink,25x25,Blood);2&amp;ref(Spell/P_Holy.jpg,nolink,25x25,Holy);2||&amp;ref(Spell/P_Research.jpg,nolink,25x25,Research);13|&amp;ref(Nation/Sacred.jpg,nolink,25x25,Sacred);|
</v>
      </c>
    </row>
    <row r="47" spans="1:39" x14ac:dyDescent="0.15">
      <c r="A47" t="str">
        <f t="shared" si="0"/>
        <v>-</v>
      </c>
      <c r="B47" t="s">
        <v>2908</v>
      </c>
      <c r="C47" t="s">
        <v>5523</v>
      </c>
      <c r="D47" t="s">
        <v>5550</v>
      </c>
      <c r="E47" t="s">
        <v>5545</v>
      </c>
      <c r="F47" t="s">
        <v>5582</v>
      </c>
      <c r="H47">
        <v>13</v>
      </c>
      <c r="AK47">
        <v>1</v>
      </c>
      <c r="AM47" s="26" t="str">
        <f t="shared" si="1"/>
        <v xml:space="preserve">|Moon Priest|&amp;ref(Nation/R_Capital.jpg,nolink,25x25,National Capital);|&amp;ref(Spell/P_Astral.jpg,nolink,25x25,Astral);2&amp;ref(Spell/P_Blood.jpg,nolink,25x25,Blood);2&amp;ref(Spell/P_Holy.jpg,nolink,25x25,Holy);2||&amp;ref(Spell/P_Research.jpg,nolink,25x25,Research);13|&amp;ref(Nation/Sacred.jpg,nolink,25x25,Sacred);|
</v>
      </c>
    </row>
    <row r="48" spans="1:39" x14ac:dyDescent="0.15">
      <c r="A48" t="str">
        <f t="shared" si="0"/>
        <v>-</v>
      </c>
      <c r="B48" t="s">
        <v>2908</v>
      </c>
      <c r="C48" t="s">
        <v>5523</v>
      </c>
      <c r="D48" t="s">
        <v>5552</v>
      </c>
      <c r="E48" t="s">
        <v>5545</v>
      </c>
      <c r="F48" t="s">
        <v>5583</v>
      </c>
      <c r="H48">
        <v>15</v>
      </c>
      <c r="AK48">
        <v>1</v>
      </c>
      <c r="AM48" s="26" t="str">
        <f t="shared" si="1"/>
        <v xml:space="preserve">|High Priest of the Sun|&amp;ref(Nation/R_Capital.jpg,nolink,25x25,National Capital);|&amp;ref(Spell/P_Fire.jpg,nolink,25x25,Fire);2&amp;ref(Spell/P_Blood.jpg,nolink,25x25,Blood);3&amp;ref(Spell/P_Holy.jpg,nolink,25x25,Holy);3||&amp;ref(Spell/P_Research.jpg,nolink,25x25,Research);15|&amp;ref(Nation/Sacred.jpg,nolink,25x25,Sacred);|
</v>
      </c>
    </row>
    <row r="49" spans="1:39" x14ac:dyDescent="0.15">
      <c r="A49" t="str">
        <f t="shared" si="0"/>
        <v>-</v>
      </c>
      <c r="B49" t="s">
        <v>2908</v>
      </c>
      <c r="C49" t="s">
        <v>5523</v>
      </c>
      <c r="D49" t="s">
        <v>5584</v>
      </c>
      <c r="E49" t="s">
        <v>5585</v>
      </c>
      <c r="F49" t="s">
        <v>5586</v>
      </c>
      <c r="H49">
        <v>17</v>
      </c>
      <c r="AK49">
        <v>1</v>
      </c>
      <c r="AM49" s="26" t="str">
        <f t="shared" si="1"/>
        <v xml:space="preserve">|Couatl|&amp;ref(Item/Master-Ritualist.jpg,nolink,25x25,Ritual Spell);|&amp;ref(Spell/P_Astral.jpg,nolink,25x25,Astral);3&amp;ref(Spell/P_Nature.jpg,nolink,25x25,Nature);3&amp;ref(Spell/P_Holy.jpg,nolink,25x25,Holy);2||&amp;ref(Spell/P_Research.jpg,nolink,25x25,Research);17|&amp;ref(Nation/Sacred.jpg,nolink,25x25,Sacred);|
</v>
      </c>
    </row>
    <row r="50" spans="1:39" x14ac:dyDescent="0.15">
      <c r="A50" t="str">
        <f t="shared" si="0"/>
        <v>-</v>
      </c>
      <c r="B50" t="s">
        <v>2908</v>
      </c>
      <c r="C50" t="s">
        <v>5523</v>
      </c>
      <c r="D50" t="s">
        <v>5589</v>
      </c>
      <c r="E50" t="s">
        <v>5585</v>
      </c>
      <c r="F50" t="s">
        <v>5590</v>
      </c>
      <c r="H50">
        <v>9</v>
      </c>
      <c r="AG50">
        <v>1</v>
      </c>
      <c r="AK50">
        <v>1</v>
      </c>
      <c r="AM50" s="26" t="str">
        <f t="shared" si="1"/>
        <v xml:space="preserve">|Civateteo|&amp;ref(Item/Master-Ritualist.jpg,nolink,25x25,Ritual Spell);|&amp;ref(Spell/P_Death.jpg,nolink,25x25,Death);1&amp;ref(Spell/P_Blood.jpg,nolink,25x25,Blood);1&amp;ref(Spell/P_Holy.jpg,nolink,25x25,Holy);2||&amp;ref(Spell/P_Research.jpg,nolink,25x25,Research);9|&amp;ref(Nation/Reanimator-Priest.jpg,nolink,25x25,Reanimator Priest);&amp;ref(Nation/Sacred.jpg,nolink,25x25,Sacred);|
</v>
      </c>
    </row>
    <row r="51" spans="1:39" x14ac:dyDescent="0.15">
      <c r="A51" t="str">
        <f t="shared" si="0"/>
        <v>-</v>
      </c>
      <c r="B51" t="s">
        <v>2908</v>
      </c>
      <c r="C51" t="s">
        <v>5523</v>
      </c>
      <c r="D51" t="s">
        <v>5591</v>
      </c>
      <c r="E51" t="s">
        <v>5585</v>
      </c>
      <c r="F51" t="s">
        <v>5592</v>
      </c>
      <c r="H51">
        <v>13</v>
      </c>
      <c r="AM51" s="26" t="str">
        <f t="shared" si="1"/>
        <v xml:space="preserve">|Tlahuelpuchi|&amp;ref(Item/Master-Ritualist.jpg,nolink,25x25,Ritual Spell);|&amp;ref(Spell/P_Death.jpg,nolink,25x25,Death);1&amp;ref(Spell/P_Nature.jpg,nolink,25x25,Nature);1&amp;ref(Spell/P_Blood.jpg,nolink,25x25,Blood);2||&amp;ref(Spell/P_Research.jpg,nolink,25x25,Research);13||
</v>
      </c>
    </row>
    <row r="52" spans="1:39" x14ac:dyDescent="0.15">
      <c r="A52" t="str">
        <f t="shared" si="0"/>
        <v>-</v>
      </c>
      <c r="B52" t="s">
        <v>2908</v>
      </c>
      <c r="C52" t="s">
        <v>5523</v>
      </c>
      <c r="D52" t="s">
        <v>5593</v>
      </c>
      <c r="E52" t="s">
        <v>5585</v>
      </c>
      <c r="F52" t="s">
        <v>5594</v>
      </c>
      <c r="G52" t="s">
        <v>5595</v>
      </c>
      <c r="H52">
        <v>19</v>
      </c>
      <c r="T52">
        <v>2</v>
      </c>
      <c r="AK52">
        <v>1</v>
      </c>
      <c r="AM52" s="26" t="str">
        <f t="shared" si="1"/>
        <v xml:space="preserve">|Onaqui|&amp;ref(Item/Master-Ritualist.jpg,nolink,25x25,Ritual Spell);|&amp;ref(Spell/P_Death.jpg,nolink,25x25,Death);2&amp;ref(Spell/P_Nature.jpg,nolink,25x25,Nature);1&amp;ref(Spell/P_Blood.jpg,nolink,25x25,Blood);3&amp;ref(Spell/P_Holy.jpg,nolink,25x25,Holy);1|&amp;ref(Spell/P_Fire.jpg,nolink,25x25,Fire);&amp;ref(Spell/P_Death.jpg,nolink,25x25,Death);&amp;ref(Spell/P_Nature.jpg,nolink,25x25,Nature);&amp;ref(Spell/P_Blood.jpg,nolink,25x25,Blood);+1:100%|&amp;ref(Spell/P_Research.jpg,nolink,25x25,Research);19|&amp;ref(Nation/Blood-Searcher.jpg,nolink,25x25,Blood Searcher (2));&amp;ref(Nation/Sacred.jpg,nolink,25x25,Sacred);|
</v>
      </c>
    </row>
    <row r="53" spans="1:39" x14ac:dyDescent="0.15">
      <c r="A53" t="str">
        <f t="shared" si="0"/>
        <v>-</v>
      </c>
      <c r="B53" t="s">
        <v>2908</v>
      </c>
      <c r="C53" t="s">
        <v>5523</v>
      </c>
      <c r="D53" t="s">
        <v>5587</v>
      </c>
      <c r="E53" t="s">
        <v>5588</v>
      </c>
      <c r="F53" t="s">
        <v>5596</v>
      </c>
      <c r="H53">
        <v>23</v>
      </c>
      <c r="AK53">
        <v>1</v>
      </c>
      <c r="AM53" s="26" t="str">
        <f t="shared" si="1"/>
        <v xml:space="preserve">|Tlaloque of the East|&amp;ref(Nation/Unique.jpg,nolink,25x25,Ritual Spell (Unique Unit));|&amp;ref(Spell/P_Water.jpg,nolink,25x25,Water);4&amp;ref(Spell/P_Nature.jpg,nolink,25x25,Nature);2&amp;ref(Spell/P_Blood.jpg,nolink,25x25,Blood);3&amp;ref(Spell/P_Holy.jpg,nolink,25x25,Holy);3||&amp;ref(Spell/P_Research.jpg,nolink,25x25,Research);23|&amp;ref(Nation/Sacred.jpg,nolink,25x25,Sacred);|
</v>
      </c>
    </row>
    <row r="54" spans="1:39" x14ac:dyDescent="0.15">
      <c r="A54" t="str">
        <f t="shared" si="0"/>
        <v>-</v>
      </c>
      <c r="B54" t="s">
        <v>2908</v>
      </c>
      <c r="C54" t="s">
        <v>5523</v>
      </c>
      <c r="D54" t="s">
        <v>5597</v>
      </c>
      <c r="E54" t="s">
        <v>5588</v>
      </c>
      <c r="F54" t="s">
        <v>5598</v>
      </c>
      <c r="H54">
        <v>23</v>
      </c>
      <c r="AK54">
        <v>1</v>
      </c>
      <c r="AM54" s="26" t="str">
        <f t="shared" si="1"/>
        <v xml:space="preserve">|Tlaloque of the North|&amp;ref(Nation/Unique.jpg,nolink,25x25,Ritual Spell (Unique Unit));|&amp;ref(Spell/P_Air.jpg,nolink,25x25,Air);2&amp;ref(Spell/P_Water.jpg,nolink,25x25,Water);4&amp;ref(Spell/P_Blood.jpg,nolink,25x25,Blood);3&amp;ref(Spell/P_Holy.jpg,nolink,25x25,Holy);3||&amp;ref(Spell/P_Research.jpg,nolink,25x25,Research);23|&amp;ref(Nation/Sacred.jpg,nolink,25x25,Sacred);|
</v>
      </c>
    </row>
    <row r="55" spans="1:39" x14ac:dyDescent="0.15">
      <c r="A55" t="str">
        <f t="shared" si="0"/>
        <v>-</v>
      </c>
      <c r="B55" t="s">
        <v>2908</v>
      </c>
      <c r="C55" t="s">
        <v>5523</v>
      </c>
      <c r="D55" t="s">
        <v>5599</v>
      </c>
      <c r="E55" t="s">
        <v>5588</v>
      </c>
      <c r="F55" t="s">
        <v>5600</v>
      </c>
      <c r="H55">
        <v>23</v>
      </c>
      <c r="AK55">
        <v>1</v>
      </c>
      <c r="AM55" s="26" t="str">
        <f t="shared" si="1"/>
        <v xml:space="preserve">|Tlaloque of the South|&amp;ref(Nation/Unique.jpg,nolink,25x25,Ritual Spell (Unique Unit));|&amp;ref(Spell/P_Fire.jpg,nolink,25x25,Fire);2&amp;ref(Spell/P_Water.jpg,nolink,25x25,Water);4&amp;ref(Spell/P_Blood.jpg,nolink,25x25,Blood);3&amp;ref(Spell/P_Holy.jpg,nolink,25x25,Holy);3||&amp;ref(Spell/P_Research.jpg,nolink,25x25,Research);23|&amp;ref(Nation/Sacred.jpg,nolink,25x25,Sacred);|
</v>
      </c>
    </row>
    <row r="56" spans="1:39" x14ac:dyDescent="0.15">
      <c r="A56" t="str">
        <f t="shared" si="0"/>
        <v>EA Mictlan E</v>
      </c>
      <c r="B56" t="s">
        <v>2908</v>
      </c>
      <c r="C56" t="s">
        <v>5523</v>
      </c>
      <c r="D56" t="s">
        <v>5601</v>
      </c>
      <c r="E56" t="s">
        <v>5588</v>
      </c>
      <c r="F56" t="s">
        <v>5602</v>
      </c>
      <c r="H56">
        <v>23</v>
      </c>
      <c r="AK56">
        <v>1</v>
      </c>
      <c r="AM56" s="26" t="str">
        <f t="shared" si="1"/>
        <v xml:space="preserve">|Tlaloque of the West|&amp;ref(Nation/Unique.jpg,nolink,25x25,Ritual Spell (Unique Unit));|&amp;ref(Spell/P_Water.jpg,nolink,25x25,Water);4&amp;ref(Spell/P_Death.jpg,nolink,25x25,Death);2&amp;ref(Spell/P_Blood.jpg,nolink,25x25,Blood);3&amp;ref(Spell/P_Holy.jpg,nolink,25x25,Holy);3||&amp;ref(Spell/P_Research.jpg,nolink,25x25,Research);23|&amp;ref(Nation/Sacred.jpg,nolink,25x25,Sacred);|
</v>
      </c>
    </row>
    <row r="57" spans="1:39" x14ac:dyDescent="0.15">
      <c r="A57" t="str">
        <f t="shared" si="0"/>
        <v>EA Abysia S</v>
      </c>
      <c r="B57" t="s">
        <v>2908</v>
      </c>
      <c r="C57" t="s">
        <v>5800</v>
      </c>
      <c r="D57" t="s">
        <v>5733</v>
      </c>
      <c r="E57" t="s">
        <v>5734</v>
      </c>
      <c r="F57" t="s">
        <v>5735</v>
      </c>
      <c r="H57">
        <v>9</v>
      </c>
      <c r="AK57">
        <v>1</v>
      </c>
      <c r="AM57" s="26" t="str">
        <f t="shared" si="1"/>
        <v xml:space="preserve">|Anathemant Salamander|&amp;ref(Nation/R_Fort.jpg,nolink,25x25,Land Fortress);|&amp;ref(Spell/P_Fire.jpg,nolink,25x25,Fire);2&amp;ref(Spell/P_Holy.jpg,nolink,25x25,Holy);1||&amp;ref(Spell/P_Research.jpg,nolink,25x25,Research);9|&amp;ref(Nation/Sacred.jpg,nolink,25x25,Sacred);|
</v>
      </c>
    </row>
    <row r="58" spans="1:39" x14ac:dyDescent="0.15">
      <c r="A58" t="str">
        <f t="shared" si="0"/>
        <v>-</v>
      </c>
      <c r="B58" t="s">
        <v>2908</v>
      </c>
      <c r="C58" t="s">
        <v>5800</v>
      </c>
      <c r="D58" t="s">
        <v>5736</v>
      </c>
      <c r="E58" t="s">
        <v>5734</v>
      </c>
      <c r="F58" t="s">
        <v>5737</v>
      </c>
      <c r="H58">
        <v>13</v>
      </c>
      <c r="AK58">
        <v>1</v>
      </c>
      <c r="AM58" s="26" t="str">
        <f t="shared" si="1"/>
        <v xml:space="preserve">|Anathemant Dragon|&amp;ref(Nation/R_Fort.jpg,nolink,25x25,Land Fortress);|&amp;ref(Spell/P_Fire.jpg,nolink,25x25,Fire);3&amp;ref(Spell/P_Earth.jpg,nolink,25x25,Earth);1&amp;ref(Spell/P_Holy.jpg,nolink,25x25,Holy);2||&amp;ref(Spell/P_Research.jpg,nolink,25x25,Research);13|&amp;ref(Nation/Sacred.jpg,nolink,25x25,Sacred);|
</v>
      </c>
    </row>
    <row r="59" spans="1:39" x14ac:dyDescent="0.15">
      <c r="A59" t="str">
        <f t="shared" si="0"/>
        <v>-</v>
      </c>
      <c r="B59" t="s">
        <v>2908</v>
      </c>
      <c r="C59" t="s">
        <v>5800</v>
      </c>
      <c r="D59" t="s">
        <v>5738</v>
      </c>
      <c r="E59" t="s">
        <v>5739</v>
      </c>
      <c r="F59" t="s">
        <v>5740</v>
      </c>
      <c r="H59">
        <v>7</v>
      </c>
      <c r="AM59" s="26" t="str">
        <f t="shared" si="1"/>
        <v xml:space="preserve">|Warlock Apprentice|&amp;ref(Nation/R_Capital.jpg,nolink,25x25,National Capital);|&amp;ref(Spell/P_Blood.jpg,nolink,25x25,Blood);1||&amp;ref(Spell/P_Research.jpg,nolink,25x25,Research);7||
</v>
      </c>
    </row>
    <row r="60" spans="1:39" x14ac:dyDescent="0.15">
      <c r="A60" t="str">
        <f t="shared" si="0"/>
        <v>-</v>
      </c>
      <c r="B60" t="s">
        <v>2908</v>
      </c>
      <c r="C60" t="s">
        <v>5800</v>
      </c>
      <c r="D60" t="s">
        <v>5741</v>
      </c>
      <c r="E60" t="s">
        <v>5739</v>
      </c>
      <c r="F60" t="s">
        <v>5742</v>
      </c>
      <c r="G60" t="s">
        <v>5743</v>
      </c>
      <c r="H60" t="s">
        <v>5748</v>
      </c>
      <c r="X60">
        <v>2</v>
      </c>
      <c r="AM60" s="26" t="str">
        <f t="shared" si="1"/>
        <v xml:space="preserve">|Warlock|&amp;ref(Nation/R_Capital.jpg,nolink,25x25,National Capital);|&amp;ref(Spell/P_Astral.jpg,nolink,25x25,Astral);1&amp;ref(Spell/P_Blood.jpg,nolink,25x25,Blood);2|&amp;ref(Spell/P_Fire.jpg,nolink,25x25,Fire);&amp;ref(Spell/P_Earth.jpg,nolink,25x25,Earth);&amp;ref(Spell/P_Astral.jpg,nolink,25x25,Astral);&amp;ref(Spell/P_Blood.jpg,nolink,25x25,Blood);+1:10%|&amp;ref(Spell/P_Research.jpg,nolink,25x25,Research);11+|&amp;ref(Nation/Adept-Cross-Breeder.jpg,nolink,25x25,Adept Cross Breeder (2));|
</v>
      </c>
    </row>
    <row r="61" spans="1:39" x14ac:dyDescent="0.15">
      <c r="A61" t="str">
        <f t="shared" si="0"/>
        <v>EA Abysia E</v>
      </c>
      <c r="B61" t="s">
        <v>2908</v>
      </c>
      <c r="C61" t="s">
        <v>5800</v>
      </c>
      <c r="D61" t="s">
        <v>5746</v>
      </c>
      <c r="E61" t="s">
        <v>5739</v>
      </c>
      <c r="F61" t="s">
        <v>5747</v>
      </c>
      <c r="G61" t="s">
        <v>5743</v>
      </c>
      <c r="H61" t="s">
        <v>5749</v>
      </c>
      <c r="AM61" s="26" t="str">
        <f t="shared" si="1"/>
        <v xml:space="preserve">|Anointed of Rhuax|&amp;ref(Nation/R_Capital.jpg,nolink,25x25,National Capital);|&amp;ref(Spell/P_Fire.jpg,nolink,25x25,Fire);4&amp;ref(Spell/P_Earth.jpg,nolink,25x25,Earth);1&amp;ref(Spell/P_Holy.jpg,nolink,25x25,Holy);3|&amp;ref(Spell/P_Fire.jpg,nolink,25x25,Fire);&amp;ref(Spell/P_Earth.jpg,nolink,25x25,Earth);&amp;ref(Spell/P_Astral.jpg,nolink,25x25,Astral);&amp;ref(Spell/P_Blood.jpg,nolink,25x25,Blood);+1:10%|&amp;ref(Spell/P_Research.jpg,nolink,25x25,Research);15+||
</v>
      </c>
    </row>
    <row r="62" spans="1:39" x14ac:dyDescent="0.15">
      <c r="A62" t="str">
        <f t="shared" si="0"/>
        <v>EA Caelum S</v>
      </c>
      <c r="B62" t="s">
        <v>5885</v>
      </c>
      <c r="C62" t="s">
        <v>5884</v>
      </c>
      <c r="D62" t="s">
        <v>5882</v>
      </c>
      <c r="E62" t="s">
        <v>5816</v>
      </c>
      <c r="F62" t="s">
        <v>5883</v>
      </c>
      <c r="H62">
        <v>7</v>
      </c>
      <c r="AM62" s="26" t="str">
        <f t="shared" si="1"/>
        <v xml:space="preserve">|Spire Horn Seraph|&amp;ref(Nation/R_Fort.jpg,nolink,25x25,Land Fortress);|&amp;ref(Spell/P_Air.jpg,nolink,25x25,Air);1||&amp;ref(Spell/P_Research.jpg,nolink,25x25,Research);7||
</v>
      </c>
    </row>
    <row r="63" spans="1:39" x14ac:dyDescent="0.15">
      <c r="A63" t="str">
        <f t="shared" si="0"/>
        <v>-</v>
      </c>
      <c r="B63" t="s">
        <v>5885</v>
      </c>
      <c r="C63" t="s">
        <v>5884</v>
      </c>
      <c r="D63" t="s">
        <v>5826</v>
      </c>
      <c r="E63" t="s">
        <v>5816</v>
      </c>
      <c r="F63" t="s">
        <v>5886</v>
      </c>
      <c r="H63">
        <v>7</v>
      </c>
      <c r="AK63">
        <v>1</v>
      </c>
      <c r="AM63" s="26" t="str">
        <f t="shared" si="1"/>
        <v xml:space="preserve">|Airya Seraphine|&amp;ref(Nation/R_Fort.jpg,nolink,25x25,Land Fortress);|&amp;ref(Spell/P_Fire.jpg,nolink,25x25,Fire);1&amp;ref(Spell/P_Holy.jpg,nolink,25x25,Holy);2||&amp;ref(Spell/P_Research.jpg,nolink,25x25,Research);7|&amp;ref(Nation/Sacred.jpg,nolink,25x25,Sacred);|
</v>
      </c>
    </row>
    <row r="64" spans="1:39" x14ac:dyDescent="0.15">
      <c r="A64" t="str">
        <f t="shared" si="0"/>
        <v>-</v>
      </c>
      <c r="B64" t="s">
        <v>5885</v>
      </c>
      <c r="C64" t="s">
        <v>5884</v>
      </c>
      <c r="D64" t="s">
        <v>5830</v>
      </c>
      <c r="E64" t="s">
        <v>5816</v>
      </c>
      <c r="F64" t="s">
        <v>5887</v>
      </c>
      <c r="H64">
        <v>11</v>
      </c>
      <c r="AM64" s="26" t="str">
        <f t="shared" si="1"/>
        <v xml:space="preserve">|Airya Seraph|&amp;ref(Nation/R_Fort.jpg,nolink,25x25,Land Fortress);|&amp;ref(Spell/P_Air.jpg,nolink,25x25,Air);2&amp;ref(Spell/P_Water.jpg,nolink,25x25,Water);1||&amp;ref(Spell/P_Research.jpg,nolink,25x25,Research);11||
</v>
      </c>
    </row>
    <row r="65" spans="1:39" x14ac:dyDescent="0.15">
      <c r="A65" t="str">
        <f t="shared" si="0"/>
        <v>-</v>
      </c>
      <c r="B65" t="s">
        <v>5885</v>
      </c>
      <c r="C65" t="s">
        <v>5884</v>
      </c>
      <c r="D65" t="s">
        <v>5888</v>
      </c>
      <c r="E65" t="s">
        <v>5816</v>
      </c>
      <c r="F65" t="s">
        <v>5889</v>
      </c>
      <c r="G65" t="s">
        <v>5890</v>
      </c>
      <c r="H65">
        <v>11</v>
      </c>
      <c r="AM65" s="26" t="str">
        <f t="shared" si="1"/>
        <v xml:space="preserve">|Harab Seraph|&amp;ref(Nation/R_Fort.jpg,nolink,25x25,Land Fortress);|&amp;ref(Spell/P_Air.jpg,nolink,25x25,Air);1&amp;ref(Spell/P_Death.jpg,nolink,25x25,Death);1|&amp;ref(Spell/P_Air.jpg,nolink,25x25,Air);&amp;ref(Spell/P_Earth.jpg,nolink,25x25,Earth);&amp;ref(Spell/P_Death.jpg,nolink,25x25,Death);+1:100%|&amp;ref(Spell/P_Research.jpg,nolink,25x25,Research);11||
</v>
      </c>
    </row>
    <row r="66" spans="1:39" x14ac:dyDescent="0.15">
      <c r="A66" t="str">
        <f t="shared" si="0"/>
        <v>-</v>
      </c>
      <c r="B66" t="s">
        <v>5885</v>
      </c>
      <c r="C66" t="s">
        <v>5884</v>
      </c>
      <c r="D66" t="s">
        <v>5891</v>
      </c>
      <c r="E66" t="s">
        <v>5837</v>
      </c>
      <c r="F66" t="s">
        <v>5892</v>
      </c>
      <c r="G66" t="s">
        <v>5893</v>
      </c>
      <c r="H66" t="s">
        <v>5894</v>
      </c>
      <c r="AK66">
        <v>1</v>
      </c>
      <c r="AM66" s="26" t="str">
        <f t="shared" si="1"/>
        <v xml:space="preserve">|Eagle King|&amp;ref(Nation/R_Capital.jpg,nolink,25x25,National Capital);|&amp;ref(Spell/P_Air.jpg,nolink,25x25,Air);4&amp;ref(Spell/P_Water.jpg,nolink,25x25,Water);1&amp;ref(Spell/P_Earth.jpg,nolink,25x25,Earth);1&amp;ref(Spell/P_Holy.jpg,nolink,25x25,Holy);2|&amp;ref(Spell/P_Fire.jpg,nolink,25x25,Fire);&amp;ref(Spell/P_Air.jpg,nolink,25x25,Air);&amp;ref(Spell/P_Water.jpg,nolink,25x25,Water);&amp;ref(Spell/P_Earth.jpg,nolink,25x25,Earth);+1:10%|&amp;ref(Spell/P_Research.jpg,nolink,25x25,Research);17+|&amp;ref(Nation/Sacred.jpg,nolink,25x25,Sacred);|
</v>
      </c>
    </row>
    <row r="67" spans="1:39" x14ac:dyDescent="0.15">
      <c r="A67" t="str">
        <f t="shared" si="0"/>
        <v>-</v>
      </c>
      <c r="B67" t="s">
        <v>5885</v>
      </c>
      <c r="C67" t="s">
        <v>5884</v>
      </c>
      <c r="D67" t="s">
        <v>5905</v>
      </c>
      <c r="E67" t="s">
        <v>5906</v>
      </c>
      <c r="F67" t="s">
        <v>5907</v>
      </c>
      <c r="H67">
        <v>9</v>
      </c>
      <c r="O67">
        <v>1</v>
      </c>
      <c r="AK67">
        <v>1</v>
      </c>
      <c r="AM67" s="26" t="str">
        <f t="shared" ref="AM67:AM130" si="2">CONCATENATE("|",D67,"|",SUBSTITUTE(SUBSTITUTE(SUBSTITUTE(SUBSTITUTE(SUBSTITUTE(SUBSTITUTE(SUBSTITUTE(SUBSTITUTE(SUBSTITUTE(SUBSTITUTE(SUBSTITUTE(SUBSTITUTE(SUBSTITUTE(SUBSTITUTE(SUBSTITUTE(SUBSTITUTE(SUBSTITUTE(SUBSTITUTE(E67,"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67&amp;"|"&amp;G67,"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","&amp;br;"),"|",IF(H67&lt;&gt;"","&amp;ref(Spell/P_Research.jpg,nolink,25x25,Research);"&amp;H67,""),"|",IF(I67&lt;&gt;"",IF(I67&gt;=0,"&amp;ref(Nation/Adept-Researcher.jpg,nolink,25x25,Adept Researcher (+"&amp;I67&amp;"));","&amp;ref(Nation/Inept-Researcher.jpg,nolink,25x25,Inept Researcher ("&amp;I67&amp;"));"),""),IF(J67&lt;&gt;"","&amp;ref(Nation/Mundane-Researcher.jpg,nolink,25x25,Mundane Researcher);",""),IF(K67&lt;&gt;"","&amp;ref(Nation/Magically-Attuned-Researcher.jpg,nolink,25x25,Magically Attuned Researcher);",""),IF(L67&lt;&gt;"","&amp;ref(Nation/Philosopher.jpg,nolink,25x25,Philosopher ("&amp;L67&amp;"));",""),IF(M67&lt;&gt;"","&amp;ref(Nation/Divine-Insight.jpg,nolink,25x25,Divine Insight);",""),IF(N67&lt;&gt;"",IF(N67&gt;=0,"&amp;ref(Nation/Inspiring-Researcher.jpg,nolink,25x25,Inspiring Researcher (+"&amp;N67&amp;"));","&amp;ref(Nation/Disruptive-Researcher.jpg,nolink,25x25,Disruptive Researcher ("&amp;N67&amp;"));"),""),IF(O67&lt;&gt;"",IF(COUNTIF(O67,"*h*"),"&amp;ref(Nation/Healer.jpg,nolink,25x25,Healer ("&amp;MID(O67,2,1)&amp;"));","&amp;ref(Nation/Disease-Healer.jpg,nolink,25x25,Disease Healer ("&amp;O67&amp;"));"),""),IF(P67&lt;&gt;"","&amp;ref(Nation/Forge-Bonus.jpg,nolink,25x25,Forge Bonus ("&amp;P67&amp;"));",""),IF(Q67&lt;&gt;"","&amp;ref(Nation/Master-Smith.jpg,nolink,25x25,Master Smith ("&amp;Q67&amp;"));",""),IF(R67&lt;&gt;"","&amp;ref(Nation/Resource-Bonus.jpg,nolink,25x25,Resource Bonus ("&amp;R67&amp;"));",""),IF(S67&lt;&gt;"","&amp;ref(Nation/Ice-Forging.jpg,nolink,25x25,Ice Forging ("&amp;S67&amp;"));",""),IF(T67&lt;&gt;"","&amp;ref(Nation/Blood-Searcher.jpg,nolink,25x25,Blood Searcher ("&amp;T67&amp;"));",""),IF(U67&lt;&gt;"","&amp;ref(Nation/Pearl-Cultivator.jpg,nolink,25x25,Pearl Cultivator ("&amp;U67&amp;"));",""),IF(V67&lt;&gt;"","&amp;ref(Nation/Carcass-Collector.jpg,nolink,25x25,Carcass Collector ("&amp;V67&amp;"));",""),IF(W67&lt;&gt;"","&amp;ref(Nation/Alchemist.jpg,nolink,25x25,Alchemist ("&amp;W67&amp;"));",""),IF(X67&lt;&gt;"","&amp;ref(Nation/Adept-Cross-Breeder.jpg,nolink,25x25,Adept Cross Breeder ("&amp;X67&amp;"));",""),IF(Y67&lt;&gt;"","&amp;ref(Nation/Fortune-Teller.jpg,nolink,25x25,Fortune Teller ("&amp;Y67&amp;"));",""),IF(Z67&lt;&gt;"",IF(Z67&gt;=0,"&amp;ref(Nation/Bringer-of-Fortune.jpg,nolink,25x25,Bringer of Fortune ("&amp;Z67&amp;"));","&amp;ref(Nation/Bringer-of-Misfortune.jpg,nolink,25x25,Bringer of Misfortune ("&amp;ABS(Z67)&amp;"));"),""),IF(AA67&lt;&gt;"","&amp;ref(Nation/Spell-Singer.jpg,nolink,25x25,Spell Singer);",""),IF(AB67&lt;&gt;"","&amp;ref(Nation/Combat-Caster.jpg,nolink,25x25,Combat Caster);",""),IF(AC67&lt;&gt;"","&amp;ref(Nation/Innate-Spellcaster.jpg,nolink,25x25,Innate Spellcaster ("&amp;AC67&amp;"));",""),IF(AD67&lt;&gt;"",IF(AD67="m","&amp;ref(Nation/Communion-Master.jpg,nolink,25x25,Communion Master);","&amp;ref(Nation/Communion-Slave.jpg,nolink,25x25,Communion Slave);"),""),IF(AE67&lt;&gt;"","&amp;ref(Nation/Inquisitor.jpg,nolink,25x25,Inquisitor);",""),IF(AF67&lt;&gt;"","&amp;ref(Nation/Adept-Sacrificer.jpg,nolink,25x25,Adept Sacrificer ("&amp;AF67&amp;"));",""),IF(AG67&lt;&gt;"","&amp;ref(Nation/Reanimator-Priest.jpg,nolink,25x25,Reanimator Priest);",""),IF(AH67&lt;&gt;"","&amp;ref(Nation/Reanimation-Bonus.jpg,nolink,25x25,Reanimation Bonus ("&amp;AH67&amp;"));",""),IF(AI67&lt;&gt;"","&amp;ref(Nation/Elegist.jpg,nolink,25x25,Elegist ("&amp;AI67&amp;"));",""),IF(AJ67&lt;&gt;"","&amp;ref(Nation/Heretic.jpg,nolink,25x25,Heretic ("&amp;AJ67&amp;"));",""),IF(AK67&lt;&gt;"","&amp;ref(Nation/Sacred.jpg,nolink,25x25,Sacred);",""),IF(AL67&lt;&gt;"","&amp;ref(Nation/Slave.jpg,nolink,25x25,Slave);",""),"|",CHAR(10))</f>
        <v xml:space="preserve">|Ahurani|&amp;ref(Item/Master-Ritualist.jpg,nolink,25x25,Ritual Spell);|&amp;ref(Spell/P_Water.jpg,nolink,25x25,Water);2&amp;ref(Spell/P_Holy.jpg,nolink,25x25,Holy);1||&amp;ref(Spell/P_Research.jpg,nolink,25x25,Research);9|&amp;ref(Nation/Disease-Healer.jpg,nolink,25x25,Disease Healer (1));&amp;ref(Nation/Sacred.jpg,nolink,25x25,Sacred);|
</v>
      </c>
    </row>
    <row r="68" spans="1:39" x14ac:dyDescent="0.15">
      <c r="A68" t="str">
        <f t="shared" ref="A68:A131" si="3">IF(C68&lt;&gt;C67,B68&amp;" "&amp;C68&amp;" S",IF(C68&lt;&gt;C69,B68&amp;" "&amp;C68&amp;" E","-"))</f>
        <v>-</v>
      </c>
      <c r="B68" t="s">
        <v>5885</v>
      </c>
      <c r="C68" t="s">
        <v>5884</v>
      </c>
      <c r="D68" t="s">
        <v>5908</v>
      </c>
      <c r="E68" t="s">
        <v>5906</v>
      </c>
      <c r="F68" t="s">
        <v>5909</v>
      </c>
      <c r="H68">
        <v>17</v>
      </c>
      <c r="AK68">
        <v>1</v>
      </c>
      <c r="AM68" s="26" t="str">
        <f t="shared" si="2"/>
        <v xml:space="preserve">|Yazad of Fire|&amp;ref(Item/Master-Ritualist.jpg,nolink,25x25,Ritual Spell);|&amp;ref(Spell/P_Fire.jpg,nolink,25x25,Fire);4&amp;ref(Spell/P_Astral.jpg,nolink,25x25,Astral);2&amp;ref(Spell/P_Holy.jpg,nolink,25x25,Holy);2||&amp;ref(Spell/P_Research.jpg,nolink,25x25,Research);17|&amp;ref(Nation/Sacred.jpg,nolink,25x25,Sacred);|
</v>
      </c>
    </row>
    <row r="69" spans="1:39" x14ac:dyDescent="0.15">
      <c r="A69" t="str">
        <f t="shared" si="3"/>
        <v>-</v>
      </c>
      <c r="B69" t="s">
        <v>5885</v>
      </c>
      <c r="C69" t="s">
        <v>5884</v>
      </c>
      <c r="D69" t="s">
        <v>5910</v>
      </c>
      <c r="E69" t="s">
        <v>5906</v>
      </c>
      <c r="F69" t="s">
        <v>5911</v>
      </c>
      <c r="H69">
        <v>17</v>
      </c>
      <c r="AK69">
        <v>1</v>
      </c>
      <c r="AM69" s="26" t="str">
        <f t="shared" si="2"/>
        <v xml:space="preserve">|Yazad of Justice|&amp;ref(Item/Master-Ritualist.jpg,nolink,25x25,Ritual Spell);|&amp;ref(Spell/P_Fire.jpg,nolink,25x25,Fire);3&amp;ref(Spell/P_Astral.jpg,nolink,25x25,Astral);3&amp;ref(Spell/P_Holy.jpg,nolink,25x25,Holy);2||&amp;ref(Spell/P_Research.jpg,nolink,25x25,Research);17|&amp;ref(Nation/Sacred.jpg,nolink,25x25,Sacred);|
</v>
      </c>
    </row>
    <row r="70" spans="1:39" x14ac:dyDescent="0.15">
      <c r="A70" t="str">
        <f t="shared" si="3"/>
        <v>-</v>
      </c>
      <c r="B70" t="s">
        <v>5885</v>
      </c>
      <c r="C70" t="s">
        <v>5884</v>
      </c>
      <c r="D70" t="s">
        <v>5912</v>
      </c>
      <c r="E70" t="s">
        <v>5906</v>
      </c>
      <c r="F70" t="s">
        <v>5913</v>
      </c>
      <c r="H70">
        <v>17</v>
      </c>
      <c r="AK70">
        <v>1</v>
      </c>
      <c r="AM70" s="26" t="str">
        <f t="shared" si="2"/>
        <v xml:space="preserve">|Yazad of Water|&amp;ref(Item/Master-Ritualist.jpg,nolink,25x25,Ritual Spell);|&amp;ref(Spell/P_Water.jpg,nolink,25x25,Water);4&amp;ref(Spell/P_Astral.jpg,nolink,25x25,Astral);2&amp;ref(Spell/P_Holy.jpg,nolink,25x25,Holy);2||&amp;ref(Spell/P_Research.jpg,nolink,25x25,Research);17|&amp;ref(Nation/Sacred.jpg,nolink,25x25,Sacred);|
</v>
      </c>
    </row>
    <row r="71" spans="1:39" x14ac:dyDescent="0.15">
      <c r="A71" t="str">
        <f t="shared" si="3"/>
        <v>-</v>
      </c>
      <c r="B71" t="s">
        <v>5885</v>
      </c>
      <c r="C71" t="s">
        <v>5884</v>
      </c>
      <c r="D71" t="s">
        <v>5914</v>
      </c>
      <c r="E71" t="s">
        <v>5906</v>
      </c>
      <c r="F71" t="s">
        <v>5915</v>
      </c>
      <c r="H71">
        <v>19</v>
      </c>
      <c r="AK71">
        <v>1</v>
      </c>
      <c r="AM71" s="26" t="str">
        <f t="shared" si="2"/>
        <v xml:space="preserve">|Yazad of the Earth|&amp;ref(Item/Master-Ritualist.jpg,nolink,25x25,Ritual Spell);|&amp;ref(Spell/P_Earth.jpg,nolink,25x25,Earth);3&amp;ref(Spell/P_Astral.jpg,nolink,25x25,Astral);2&amp;ref(Spell/P_Nature.jpg,nolink,25x25,Nature);2&amp;ref(Spell/P_Holy.jpg,nolink,25x25,Holy);2||&amp;ref(Spell/P_Research.jpg,nolink,25x25,Research);19|&amp;ref(Nation/Sacred.jpg,nolink,25x25,Sacred);|
</v>
      </c>
    </row>
    <row r="72" spans="1:39" x14ac:dyDescent="0.15">
      <c r="A72" t="str">
        <f t="shared" si="3"/>
        <v>-</v>
      </c>
      <c r="B72" t="s">
        <v>5885</v>
      </c>
      <c r="C72" t="s">
        <v>5884</v>
      </c>
      <c r="D72" t="s">
        <v>5916</v>
      </c>
      <c r="E72" t="s">
        <v>5906</v>
      </c>
      <c r="F72" t="s">
        <v>5917</v>
      </c>
      <c r="H72">
        <v>17</v>
      </c>
      <c r="AK72">
        <v>1</v>
      </c>
      <c r="AM72" s="26" t="str">
        <f t="shared" si="2"/>
        <v xml:space="preserve">|Yazad of the Sky|&amp;ref(Item/Master-Ritualist.jpg,nolink,25x25,Ritual Spell);|&amp;ref(Spell/P_Air.jpg,nolink,25x25,Air);4&amp;ref(Spell/P_Astral.jpg,nolink,25x25,Astral);2&amp;ref(Spell/P_Holy.jpg,nolink,25x25,Holy);2||&amp;ref(Spell/P_Research.jpg,nolink,25x25,Research);17|&amp;ref(Nation/Sacred.jpg,nolink,25x25,Sacred);|
</v>
      </c>
    </row>
    <row r="73" spans="1:39" x14ac:dyDescent="0.15">
      <c r="A73" t="str">
        <f t="shared" si="3"/>
        <v>-</v>
      </c>
      <c r="B73" t="s">
        <v>5885</v>
      </c>
      <c r="C73" t="s">
        <v>5884</v>
      </c>
      <c r="D73" t="s">
        <v>5918</v>
      </c>
      <c r="E73" t="s">
        <v>5906</v>
      </c>
      <c r="F73" t="s">
        <v>5919</v>
      </c>
      <c r="H73">
        <v>17</v>
      </c>
      <c r="AK73">
        <v>1</v>
      </c>
      <c r="AM73" s="26" t="str">
        <f t="shared" si="2"/>
        <v xml:space="preserve">|Yazad of the Stars|&amp;ref(Item/Master-Ritualist.jpg,nolink,25x25,Ritual Spell);|&amp;ref(Spell/P_Air.jpg,nolink,25x25,Air);2&amp;ref(Spell/P_Astral.jpg,nolink,25x25,Astral);4&amp;ref(Spell/P_Holy.jpg,nolink,25x25,Holy);2||&amp;ref(Spell/P_Research.jpg,nolink,25x25,Research);17|&amp;ref(Nation/Sacred.jpg,nolink,25x25,Sacred);|
</v>
      </c>
    </row>
    <row r="74" spans="1:39" x14ac:dyDescent="0.15">
      <c r="A74" t="str">
        <f t="shared" si="3"/>
        <v>-</v>
      </c>
      <c r="B74" t="s">
        <v>5885</v>
      </c>
      <c r="C74" t="s">
        <v>5884</v>
      </c>
      <c r="D74" t="s">
        <v>5920</v>
      </c>
      <c r="E74" t="s">
        <v>5906</v>
      </c>
      <c r="F74" t="s">
        <v>5921</v>
      </c>
      <c r="H74">
        <v>17</v>
      </c>
      <c r="AK74">
        <v>1</v>
      </c>
      <c r="AM74" s="26" t="str">
        <f t="shared" si="2"/>
        <v xml:space="preserve">|Daeva of Frost and Snow|&amp;ref(Item/Master-Ritualist.jpg,nolink,25x25,Ritual Spell);|&amp;ref(Spell/P_Water.jpg,nolink,25x25,Water);3&amp;ref(Spell/P_Death.jpg,nolink,25x25,Death);3&amp;ref(Spell/P_Holy.jpg,nolink,25x25,Holy);2||&amp;ref(Spell/P_Research.jpg,nolink,25x25,Research);17|&amp;ref(Nation/Sacred.jpg,nolink,25x25,Sacred);|
</v>
      </c>
    </row>
    <row r="75" spans="1:39" x14ac:dyDescent="0.15">
      <c r="A75" t="str">
        <f t="shared" si="3"/>
        <v>-</v>
      </c>
      <c r="B75" t="s">
        <v>5885</v>
      </c>
      <c r="C75" t="s">
        <v>5884</v>
      </c>
      <c r="D75" t="s">
        <v>5922</v>
      </c>
      <c r="E75" t="s">
        <v>5906</v>
      </c>
      <c r="F75" t="s">
        <v>5923</v>
      </c>
      <c r="H75">
        <v>17</v>
      </c>
      <c r="AK75">
        <v>1</v>
      </c>
      <c r="AM75" s="26" t="str">
        <f t="shared" si="2"/>
        <v xml:space="preserve">|Daeva of Shooting Stars|&amp;ref(Item/Master-Ritualist.jpg,nolink,25x25,Ritual Spell);|&amp;ref(Spell/P_Astral.jpg,nolink,25x25,Astral);3&amp;ref(Spell/P_Death.jpg,nolink,25x25,Death);3&amp;ref(Spell/P_Holy.jpg,nolink,25x25,Holy);2||&amp;ref(Spell/P_Research.jpg,nolink,25x25,Research);17|&amp;ref(Nation/Sacred.jpg,nolink,25x25,Sacred);|
</v>
      </c>
    </row>
    <row r="76" spans="1:39" x14ac:dyDescent="0.15">
      <c r="A76" t="str">
        <f t="shared" si="3"/>
        <v>-</v>
      </c>
      <c r="B76" t="s">
        <v>5885</v>
      </c>
      <c r="C76" t="s">
        <v>5884</v>
      </c>
      <c r="D76" t="s">
        <v>5924</v>
      </c>
      <c r="E76" t="s">
        <v>5906</v>
      </c>
      <c r="F76" t="s">
        <v>5925</v>
      </c>
      <c r="H76">
        <v>19</v>
      </c>
      <c r="AK76">
        <v>1</v>
      </c>
      <c r="AM76" s="26" t="str">
        <f t="shared" si="2"/>
        <v xml:space="preserve">|Pairika|&amp;ref(Item/Master-Ritualist.jpg,nolink,25x25,Ritual Spell);|&amp;ref(Spell/P_Fire.jpg,nolink,25x25,Fire);2&amp;ref(Spell/P_Death.jpg,nolink,25x25,Death);2&amp;ref(Spell/P_Blood.jpg,nolink,25x25,Blood);3&amp;ref(Spell/P_Holy.jpg,nolink,25x25,Holy);2||&amp;ref(Spell/P_Research.jpg,nolink,25x25,Research);19|&amp;ref(Nation/Sacred.jpg,nolink,25x25,Sacred);|
</v>
      </c>
    </row>
    <row r="77" spans="1:39" x14ac:dyDescent="0.15">
      <c r="A77" t="str">
        <f t="shared" si="3"/>
        <v>-</v>
      </c>
      <c r="B77" t="s">
        <v>5885</v>
      </c>
      <c r="C77" t="s">
        <v>5884</v>
      </c>
      <c r="D77" t="s">
        <v>5926</v>
      </c>
      <c r="E77" t="s">
        <v>5906</v>
      </c>
      <c r="F77" t="s">
        <v>5927</v>
      </c>
      <c r="H77">
        <v>17</v>
      </c>
      <c r="AK77">
        <v>1</v>
      </c>
      <c r="AM77" s="26" t="str">
        <f t="shared" si="2"/>
        <v xml:space="preserve">|Yata|&amp;ref(Item/Master-Ritualist.jpg,nolink,25x25,Ritual Spell);|&amp;ref(Spell/P_Fire.jpg,nolink,25x25,Fire);3&amp;ref(Spell/P_Death.jpg,nolink,25x25,Death);3&amp;ref(Spell/P_Holy.jpg,nolink,25x25,Holy);2||&amp;ref(Spell/P_Research.jpg,nolink,25x25,Research);17|&amp;ref(Nation/Sacred.jpg,nolink,25x25,Sacred);|
</v>
      </c>
    </row>
    <row r="78" spans="1:39" x14ac:dyDescent="0.15">
      <c r="A78" t="str">
        <f t="shared" si="3"/>
        <v>-</v>
      </c>
      <c r="B78" t="s">
        <v>5885</v>
      </c>
      <c r="C78" t="s">
        <v>5884</v>
      </c>
      <c r="D78" t="s">
        <v>5928</v>
      </c>
      <c r="E78" t="s">
        <v>5906</v>
      </c>
      <c r="F78" t="s">
        <v>5929</v>
      </c>
      <c r="H78">
        <v>15</v>
      </c>
      <c r="AK78">
        <v>1</v>
      </c>
      <c r="AM78" s="26" t="str">
        <f t="shared" si="2"/>
        <v xml:space="preserve">|Ancestral Fravashi|&amp;ref(Item/Master-Ritualist.jpg,nolink,25x25,Ritual Spell);|&amp;ref(Spell/P_Air.jpg,nolink,25x25,Air);3&amp;ref(Spell/P_Astral.jpg,nolink,25x25,Astral);2&amp;ref(Spell/P_Holy.jpg,nolink,25x25,Holy);3||&amp;ref(Spell/P_Research.jpg,nolink,25x25,Research);15|&amp;ref(Nation/Sacred.jpg,nolink,25x25,Sacred);|
</v>
      </c>
    </row>
    <row r="79" spans="1:39" x14ac:dyDescent="0.15">
      <c r="A79" t="str">
        <f t="shared" si="3"/>
        <v>-</v>
      </c>
      <c r="B79" t="s">
        <v>5885</v>
      </c>
      <c r="C79" t="s">
        <v>5884</v>
      </c>
      <c r="D79" t="s">
        <v>5930</v>
      </c>
      <c r="E79" t="s">
        <v>5931</v>
      </c>
      <c r="F79" t="s">
        <v>5932</v>
      </c>
      <c r="H79">
        <v>15</v>
      </c>
      <c r="AK79">
        <v>1</v>
      </c>
      <c r="AM79" s="26" t="str">
        <f t="shared" si="2"/>
        <v xml:space="preserve">|Spenta of Animals|&amp;ref(Nation/Unique.jpg,nolink,25x25,Ritual Spell (Unique Unit));|&amp;ref(Spell/P_Nature.jpg,nolink,25x25,Nature);5&amp;ref(Spell/P_Holy.jpg,nolink,25x25,Holy);3||&amp;ref(Spell/P_Research.jpg,nolink,25x25,Research);15|&amp;ref(Nation/Sacred.jpg,nolink,25x25,Sacred);|
</v>
      </c>
    </row>
    <row r="80" spans="1:39" x14ac:dyDescent="0.15">
      <c r="A80" t="str">
        <f t="shared" si="3"/>
        <v>-</v>
      </c>
      <c r="B80" t="s">
        <v>5885</v>
      </c>
      <c r="C80" t="s">
        <v>5884</v>
      </c>
      <c r="D80" t="s">
        <v>5933</v>
      </c>
      <c r="E80" t="s">
        <v>5931</v>
      </c>
      <c r="F80" t="s">
        <v>5934</v>
      </c>
      <c r="H80">
        <v>15</v>
      </c>
      <c r="AK80">
        <v>1</v>
      </c>
      <c r="AM80" s="26" t="str">
        <f t="shared" si="2"/>
        <v xml:space="preserve">|Spenta of Fire|&amp;ref(Nation/Unique.jpg,nolink,25x25,Ritual Spell (Unique Unit));|&amp;ref(Spell/P_Fire.jpg,nolink,25x25,Fire);5&amp;ref(Spell/P_Holy.jpg,nolink,25x25,Holy);3||&amp;ref(Spell/P_Research.jpg,nolink,25x25,Research);15|&amp;ref(Nation/Sacred.jpg,nolink,25x25,Sacred);|
</v>
      </c>
    </row>
    <row r="81" spans="1:39" x14ac:dyDescent="0.15">
      <c r="A81" t="str">
        <f t="shared" si="3"/>
        <v>-</v>
      </c>
      <c r="B81" t="s">
        <v>5885</v>
      </c>
      <c r="C81" t="s">
        <v>5884</v>
      </c>
      <c r="D81" t="s">
        <v>5935</v>
      </c>
      <c r="E81" t="s">
        <v>5931</v>
      </c>
      <c r="F81" t="s">
        <v>5936</v>
      </c>
      <c r="H81">
        <v>15</v>
      </c>
      <c r="AK81">
        <v>1</v>
      </c>
      <c r="AM81" s="26" t="str">
        <f t="shared" si="2"/>
        <v xml:space="preserve">|Spenta of Plants|&amp;ref(Nation/Unique.jpg,nolink,25x25,Ritual Spell (Unique Unit));|&amp;ref(Spell/P_Earth.jpg,nolink,25x25,Earth);2&amp;ref(Spell/P_Nature.jpg,nolink,25x25,Nature);3&amp;ref(Spell/P_Holy.jpg,nolink,25x25,Holy);3||&amp;ref(Spell/P_Research.jpg,nolink,25x25,Research);15|&amp;ref(Nation/Sacred.jpg,nolink,25x25,Sacred);|
</v>
      </c>
    </row>
    <row r="82" spans="1:39" x14ac:dyDescent="0.15">
      <c r="A82" t="str">
        <f t="shared" si="3"/>
        <v>-</v>
      </c>
      <c r="B82" t="s">
        <v>5885</v>
      </c>
      <c r="C82" t="s">
        <v>5884</v>
      </c>
      <c r="D82" t="s">
        <v>5937</v>
      </c>
      <c r="E82" t="s">
        <v>5931</v>
      </c>
      <c r="F82" t="s">
        <v>5938</v>
      </c>
      <c r="H82">
        <v>19</v>
      </c>
      <c r="AK82">
        <v>1</v>
      </c>
      <c r="AM82" s="26" t="str">
        <f t="shared" si="2"/>
        <v xml:space="preserve">|Spenta of Sky and Metals|&amp;ref(Nation/Unique.jpg,nolink,25x25,Ritual Spell (Unique Unit));|&amp;ref(Spell/P_Air.jpg,nolink,25x25,Air);4&amp;ref(Spell/P_Earth.jpg,nolink,25x25,Earth);3&amp;ref(Spell/P_Holy.jpg,nolink,25x25,Holy);4||&amp;ref(Spell/P_Research.jpg,nolink,25x25,Research);19|&amp;ref(Nation/Sacred.jpg,nolink,25x25,Sacred);|
</v>
      </c>
    </row>
    <row r="83" spans="1:39" x14ac:dyDescent="0.15">
      <c r="A83" t="str">
        <f t="shared" si="3"/>
        <v>-</v>
      </c>
      <c r="B83" t="s">
        <v>5885</v>
      </c>
      <c r="C83" t="s">
        <v>5884</v>
      </c>
      <c r="D83" t="s">
        <v>5939</v>
      </c>
      <c r="E83" t="s">
        <v>5931</v>
      </c>
      <c r="F83" t="s">
        <v>5940</v>
      </c>
      <c r="H83">
        <v>13</v>
      </c>
      <c r="O83" t="s">
        <v>5941</v>
      </c>
      <c r="AK83">
        <v>1</v>
      </c>
      <c r="AM83" s="26" t="str">
        <f t="shared" si="2"/>
        <v xml:space="preserve">|Spenta of Waters|&amp;ref(Nation/Unique.jpg,nolink,25x25,Ritual Spell (Unique Unit));|&amp;ref(Spell/P_Water.jpg,nolink,25x25,Water);4&amp;ref(Spell/P_Holy.jpg,nolink,25x25,Holy);3||&amp;ref(Spell/P_Research.jpg,nolink,25x25,Research);13|&amp;ref(Nation/Healer.jpg,nolink,25x25,Healer (3));&amp;ref(Nation/Sacred.jpg,nolink,25x25,Sacred);|
</v>
      </c>
    </row>
    <row r="84" spans="1:39" x14ac:dyDescent="0.15">
      <c r="A84" t="str">
        <f t="shared" si="3"/>
        <v>-</v>
      </c>
      <c r="B84" t="s">
        <v>5885</v>
      </c>
      <c r="C84" t="s">
        <v>5884</v>
      </c>
      <c r="D84" t="s">
        <v>5942</v>
      </c>
      <c r="E84" t="s">
        <v>5931</v>
      </c>
      <c r="F84" t="s">
        <v>5943</v>
      </c>
      <c r="H84">
        <v>17</v>
      </c>
      <c r="AK84">
        <v>1</v>
      </c>
      <c r="AM84" s="26" t="str">
        <f t="shared" si="2"/>
        <v xml:space="preserve">|Spenta of the Earth|&amp;ref(Nation/Unique.jpg,nolink,25x25,Ritual Spell (Unique Unit));|&amp;ref(Spell/P_Earth.jpg,nolink,25x25,Earth);4&amp;ref(Spell/P_Nature.jpg,nolink,25x25,Nature);2&amp;ref(Spell/P_Holy.jpg,nolink,25x25,Holy);4||&amp;ref(Spell/P_Research.jpg,nolink,25x25,Research);17|&amp;ref(Nation/Sacred.jpg,nolink,25x25,Sacred);|
</v>
      </c>
    </row>
    <row r="85" spans="1:39" x14ac:dyDescent="0.15">
      <c r="A85" t="str">
        <f t="shared" si="3"/>
        <v>-</v>
      </c>
      <c r="B85" t="s">
        <v>5885</v>
      </c>
      <c r="C85" t="s">
        <v>5884</v>
      </c>
      <c r="D85" t="s">
        <v>5947</v>
      </c>
      <c r="E85" t="s">
        <v>5931</v>
      </c>
      <c r="F85" t="s">
        <v>5944</v>
      </c>
      <c r="H85">
        <v>15</v>
      </c>
      <c r="AK85">
        <v>1</v>
      </c>
      <c r="AM85" s="26" t="str">
        <f t="shared" si="2"/>
        <v xml:space="preserve">|Daeva of Aging|&amp;ref(Nation/Unique.jpg,nolink,25x25,Ritual Spell (Unique Unit));|&amp;ref(Spell/P_Death.jpg,nolink,25x25,Death);5&amp;ref(Spell/P_Holy.jpg,nolink,25x25,Holy);3||&amp;ref(Spell/P_Research.jpg,nolink,25x25,Research);15|&amp;ref(Nation/Sacred.jpg,nolink,25x25,Sacred);|
</v>
      </c>
    </row>
    <row r="86" spans="1:39" x14ac:dyDescent="0.15">
      <c r="A86" t="str">
        <f t="shared" si="3"/>
        <v>-</v>
      </c>
      <c r="B86" t="s">
        <v>5885</v>
      </c>
      <c r="C86" t="s">
        <v>5884</v>
      </c>
      <c r="D86" t="s">
        <v>5948</v>
      </c>
      <c r="E86" t="s">
        <v>5931</v>
      </c>
      <c r="F86" t="s">
        <v>5945</v>
      </c>
      <c r="H86">
        <v>23</v>
      </c>
      <c r="AK86">
        <v>1</v>
      </c>
      <c r="AM86" s="26" t="str">
        <f t="shared" si="2"/>
        <v xml:space="preserve">|Daeva of Destruction|&amp;ref(Nation/Unique.jpg,nolink,25x25,Ritual Spell (Unique Unit));|&amp;ref(Spell/P_Fire.jpg,nolink,25x25,Fire);4&amp;ref(Spell/P_Earth.jpg,nolink,25x25,Earth);3&amp;ref(Spell/P_Death.jpg,nolink,25x25,Death);2&amp;ref(Spell/P_Holy.jpg,nolink,25x25,Holy);3||&amp;ref(Spell/P_Research.jpg,nolink,25x25,Research);23|&amp;ref(Nation/Sacred.jpg,nolink,25x25,Sacred);|
</v>
      </c>
    </row>
    <row r="87" spans="1:39" x14ac:dyDescent="0.15">
      <c r="A87" t="str">
        <f t="shared" si="3"/>
        <v>-</v>
      </c>
      <c r="B87" t="s">
        <v>5885</v>
      </c>
      <c r="C87" t="s">
        <v>5884</v>
      </c>
      <c r="D87" t="s">
        <v>5949</v>
      </c>
      <c r="E87" t="s">
        <v>5931</v>
      </c>
      <c r="F87" t="s">
        <v>5946</v>
      </c>
      <c r="H87">
        <v>19</v>
      </c>
      <c r="AK87">
        <v>1</v>
      </c>
      <c r="AM87" s="26" t="str">
        <f t="shared" si="2"/>
        <v xml:space="preserve">|Daeva of Discontent|&amp;ref(Nation/Unique.jpg,nolink,25x25,Ritual Spell (Unique Unit));|&amp;ref(Spell/P_Earth.jpg,nolink,25x25,Earth);4&amp;ref(Spell/P_Death.jpg,nolink,25x25,Death);3&amp;ref(Spell/P_Holy.jpg,nolink,25x25,Holy);4||&amp;ref(Spell/P_Research.jpg,nolink,25x25,Research);19|&amp;ref(Nation/Sacred.jpg,nolink,25x25,Sacred);|
</v>
      </c>
    </row>
    <row r="88" spans="1:39" x14ac:dyDescent="0.15">
      <c r="A88" t="str">
        <f t="shared" si="3"/>
        <v>-</v>
      </c>
      <c r="B88" t="s">
        <v>5885</v>
      </c>
      <c r="C88" t="s">
        <v>5884</v>
      </c>
      <c r="D88" t="s">
        <v>5950</v>
      </c>
      <c r="E88" t="s">
        <v>5931</v>
      </c>
      <c r="F88" t="s">
        <v>5951</v>
      </c>
      <c r="H88">
        <v>19</v>
      </c>
      <c r="AK88">
        <v>1</v>
      </c>
      <c r="AM88" s="26" t="str">
        <f t="shared" si="2"/>
        <v xml:space="preserve">|Daeva of Evil Intentions|&amp;ref(Nation/Unique.jpg,nolink,25x25,Ritual Spell (Unique Unit));|&amp;ref(Spell/P_Death.jpg,nolink,25x25,Death);4&amp;ref(Spell/P_Blood.jpg,nolink,25x25,Blood);3&amp;ref(Spell/P_Holy.jpg,nolink,25x25,Holy);3||&amp;ref(Spell/P_Research.jpg,nolink,25x25,Research);19|&amp;ref(Nation/Sacred.jpg,nolink,25x25,Sacred);|
</v>
      </c>
    </row>
    <row r="89" spans="1:39" x14ac:dyDescent="0.15">
      <c r="A89" t="str">
        <f t="shared" si="3"/>
        <v>-</v>
      </c>
      <c r="B89" t="s">
        <v>5885</v>
      </c>
      <c r="C89" t="s">
        <v>5884</v>
      </c>
      <c r="D89" t="s">
        <v>5952</v>
      </c>
      <c r="E89" t="s">
        <v>5931</v>
      </c>
      <c r="F89" t="s">
        <v>5953</v>
      </c>
      <c r="H89">
        <v>19</v>
      </c>
      <c r="AK89">
        <v>1</v>
      </c>
      <c r="AM89" s="26" t="str">
        <f t="shared" si="2"/>
        <v xml:space="preserve">|Daeva of Frozen Minds|&amp;ref(Nation/Unique.jpg,nolink,25x25,Ritual Spell (Unique Unit));|&amp;ref(Spell/P_Fire.jpg,nolink,25x25,Fire);3&amp;ref(Spell/P_Death.jpg,nolink,25x25,Death);4&amp;ref(Spell/P_Holy.jpg,nolink,25x25,Holy);3||&amp;ref(Spell/P_Research.jpg,nolink,25x25,Research);19|&amp;ref(Nation/Sacred.jpg,nolink,25x25,Sacred);|
</v>
      </c>
    </row>
    <row r="90" spans="1:39" x14ac:dyDescent="0.15">
      <c r="A90" t="str">
        <f t="shared" si="3"/>
        <v>EA Caelum E</v>
      </c>
      <c r="B90" t="s">
        <v>5885</v>
      </c>
      <c r="C90" t="s">
        <v>5884</v>
      </c>
      <c r="D90" t="s">
        <v>5954</v>
      </c>
      <c r="E90" t="s">
        <v>5931</v>
      </c>
      <c r="F90" t="s">
        <v>5955</v>
      </c>
      <c r="H90">
        <v>19</v>
      </c>
      <c r="AK90">
        <v>1</v>
      </c>
      <c r="AM90" s="26" t="str">
        <f t="shared" si="2"/>
        <v xml:space="preserve">|Daeva of Oppression|&amp;ref(Nation/Unique.jpg,nolink,25x25,Ritual Spell (Unique Unit));|&amp;ref(Spell/P_Fire.jpg,nolink,25x25,Fire);4&amp;ref(Spell/P_Blood.jpg,nolink,25x25,Blood);3&amp;ref(Spell/P_Holy.jpg,nolink,25x25,Holy);4||&amp;ref(Spell/P_Research.jpg,nolink,25x25,Research);19|&amp;ref(Nation/Sacred.jpg,nolink,25x25,Sacred);|
</v>
      </c>
    </row>
    <row r="91" spans="1:39" x14ac:dyDescent="0.15">
      <c r="A91" t="str">
        <f t="shared" si="3"/>
        <v>EA C'tis S</v>
      </c>
      <c r="B91" t="s">
        <v>6088</v>
      </c>
      <c r="C91" t="s">
        <v>6087</v>
      </c>
      <c r="D91" t="s">
        <v>6089</v>
      </c>
      <c r="E91" t="s">
        <v>6033</v>
      </c>
      <c r="F91" t="s">
        <v>6090</v>
      </c>
      <c r="AK91">
        <v>1</v>
      </c>
      <c r="AM91" s="26" t="str">
        <f t="shared" si="2"/>
        <v xml:space="preserve">|High Priest of C'tis|&amp;ref(Nation/R_Fort.jpg,nolink,25x25,Land Fortress);|&amp;ref(Spell/P_Holy.jpg,nolink,25x25,Holy);2|||&amp;ref(Nation/Sacred.jpg,nolink,25x25,Sacred);|
</v>
      </c>
    </row>
    <row r="92" spans="1:39" x14ac:dyDescent="0.15">
      <c r="A92" t="str">
        <f t="shared" si="3"/>
        <v>-</v>
      </c>
      <c r="B92" t="s">
        <v>6088</v>
      </c>
      <c r="C92" t="s">
        <v>6087</v>
      </c>
      <c r="D92" t="s">
        <v>6091</v>
      </c>
      <c r="E92" t="s">
        <v>6033</v>
      </c>
      <c r="F92" t="s">
        <v>6092</v>
      </c>
      <c r="AK92">
        <v>1</v>
      </c>
      <c r="AM92" s="26" t="str">
        <f t="shared" si="2"/>
        <v xml:space="preserve">|Hierodule|&amp;ref(Nation/R_Fort.jpg,nolink,25x25,Land Fortress);|&amp;ref(Spell/P_Holy.jpg,nolink,25x25,Holy);1|||&amp;ref(Nation/Sacred.jpg,nolink,25x25,Sacred);|
</v>
      </c>
    </row>
    <row r="93" spans="1:39" x14ac:dyDescent="0.15">
      <c r="A93" t="str">
        <f t="shared" si="3"/>
        <v>-</v>
      </c>
      <c r="B93" t="s">
        <v>6088</v>
      </c>
      <c r="C93" t="s">
        <v>6087</v>
      </c>
      <c r="D93" t="s">
        <v>6093</v>
      </c>
      <c r="E93" t="s">
        <v>6033</v>
      </c>
      <c r="F93" t="s">
        <v>6094</v>
      </c>
      <c r="H93">
        <v>9</v>
      </c>
      <c r="AK93">
        <v>1</v>
      </c>
      <c r="AM93" s="26" t="str">
        <f t="shared" si="2"/>
        <v xml:space="preserve">|Shaman|&amp;ref(Nation/R_Fort.jpg,nolink,25x25,Land Fortress);|&amp;ref(Spell/P_Astral.jpg,nolink,25x25,Astral);1&amp;ref(Spell/P_Nature.jpg,nolink,25x25,Nature);1||&amp;ref(Spell/P_Research.jpg,nolink,25x25,Research);9|&amp;ref(Nation/Sacred.jpg,nolink,25x25,Sacred);|
</v>
      </c>
    </row>
    <row r="94" spans="1:39" x14ac:dyDescent="0.15">
      <c r="A94" t="str">
        <f t="shared" si="3"/>
        <v>-</v>
      </c>
      <c r="B94" t="s">
        <v>6088</v>
      </c>
      <c r="C94" t="s">
        <v>6087</v>
      </c>
      <c r="D94" t="s">
        <v>6095</v>
      </c>
      <c r="E94" t="s">
        <v>6033</v>
      </c>
      <c r="F94" t="s">
        <v>6096</v>
      </c>
      <c r="H94">
        <v>9</v>
      </c>
      <c r="AM94" s="26" t="str">
        <f t="shared" si="2"/>
        <v xml:space="preserve">|Reborn|&amp;ref(Nation/R_Fort.jpg,nolink,25x25,Land Fortress);|&amp;ref(Spell/P_Death.jpg,nolink,25x25,Death);2||&amp;ref(Spell/P_Research.jpg,nolink,25x25,Research);9||
</v>
      </c>
    </row>
    <row r="95" spans="1:39" x14ac:dyDescent="0.15">
      <c r="A95" t="str">
        <f t="shared" si="3"/>
        <v>-</v>
      </c>
      <c r="B95" t="s">
        <v>6088</v>
      </c>
      <c r="C95" t="s">
        <v>6087</v>
      </c>
      <c r="D95" t="s">
        <v>6055</v>
      </c>
      <c r="E95" t="s">
        <v>6033</v>
      </c>
      <c r="F95" t="s">
        <v>6097</v>
      </c>
      <c r="G95" t="s">
        <v>6098</v>
      </c>
      <c r="H95" t="s">
        <v>6099</v>
      </c>
      <c r="AM95" s="26" t="str">
        <f t="shared" si="2"/>
        <v xml:space="preserve">|Sauromancer|&amp;ref(Nation/R_Fort.jpg,nolink,25x25,Land Fortress);|&amp;ref(Spell/P_Death.jpg,nolink,25x25,Death);3&amp;ref(Spell/P_Nature.jpg,nolink,25x25,Nature);1|&amp;ref(Spell/P_Water.jpg,nolink,25x25,Water);&amp;ref(Spell/P_Astral.jpg,nolink,25x25,Astral);&amp;ref(Spell/P_Death.jpg,nolink,25x25,Death);&amp;ref(Spell/P_Nature.jpg,nolink,25x25,Nature);+1:100%&amp;br;&amp;ref(Spell/P_Water.jpg,nolink,25x25,Water);&amp;ref(Spell/P_Astral.jpg,nolink,25x25,Astral);&amp;ref(Spell/P_Death.jpg,nolink,25x25,Death);&amp;ref(Spell/P_Nature.jpg,nolink,25x25,Nature);+1:10%|&amp;ref(Spell/P_Research.jpg,nolink,25x25,Research);15+||
</v>
      </c>
    </row>
    <row r="96" spans="1:39" x14ac:dyDescent="0.15">
      <c r="A96" t="str">
        <f t="shared" si="3"/>
        <v>-</v>
      </c>
      <c r="B96" t="s">
        <v>6088</v>
      </c>
      <c r="C96" t="s">
        <v>6087</v>
      </c>
      <c r="D96" t="s">
        <v>6059</v>
      </c>
      <c r="E96" t="s">
        <v>6060</v>
      </c>
      <c r="F96" t="s">
        <v>6100</v>
      </c>
      <c r="AK96">
        <v>1</v>
      </c>
      <c r="AM96" s="26" t="str">
        <f t="shared" si="2"/>
        <v xml:space="preserve">|Lizard King|&amp;ref(Nation/R_Capital.jpg,nolink,25x25,National Capital);|&amp;ref(Spell/P_Holy.jpg,nolink,25x25,Holy);3|||&amp;ref(Nation/Sacred.jpg,nolink,25x25,Sacred);|
</v>
      </c>
    </row>
    <row r="97" spans="1:39" x14ac:dyDescent="0.15">
      <c r="A97" t="str">
        <f t="shared" si="3"/>
        <v>-</v>
      </c>
      <c r="B97" t="s">
        <v>6088</v>
      </c>
      <c r="C97" t="s">
        <v>6087</v>
      </c>
      <c r="D97" t="s">
        <v>6062</v>
      </c>
      <c r="E97" t="s">
        <v>6060</v>
      </c>
      <c r="F97" t="s">
        <v>6092</v>
      </c>
      <c r="AK97">
        <v>1</v>
      </c>
      <c r="AM97" s="26" t="str">
        <f t="shared" si="2"/>
        <v xml:space="preserve">|Lizard Heir|&amp;ref(Nation/R_Capital.jpg,nolink,25x25,National Capital);|&amp;ref(Spell/P_Holy.jpg,nolink,25x25,Holy);1|||&amp;ref(Nation/Sacred.jpg,nolink,25x25,Sacred);|
</v>
      </c>
    </row>
    <row r="98" spans="1:39" x14ac:dyDescent="0.15">
      <c r="A98" t="str">
        <f t="shared" si="3"/>
        <v>EA C'tis E</v>
      </c>
      <c r="B98" t="s">
        <v>6088</v>
      </c>
      <c r="C98" t="s">
        <v>6087</v>
      </c>
      <c r="D98" t="s">
        <v>6101</v>
      </c>
      <c r="E98" t="s">
        <v>5510</v>
      </c>
      <c r="F98" t="s">
        <v>5586</v>
      </c>
      <c r="H98">
        <v>17</v>
      </c>
      <c r="AK98">
        <v>1</v>
      </c>
      <c r="AM98" s="26" t="str">
        <f t="shared" si="2"/>
        <v xml:space="preserve">|Couatl|&amp;ref(Item/Master-Ritualist.jpg,nolink,25x25,Ritual Spell);|&amp;ref(Spell/P_Astral.jpg,nolink,25x25,Astral);3&amp;ref(Spell/P_Nature.jpg,nolink,25x25,Nature);3&amp;ref(Spell/P_Holy.jpg,nolink,25x25,Holy);2||&amp;ref(Spell/P_Research.jpg,nolink,25x25,Research);17|&amp;ref(Nation/Sacred.jpg,nolink,25x25,Sacred);|
</v>
      </c>
    </row>
    <row r="99" spans="1:39" x14ac:dyDescent="0.15">
      <c r="A99" t="str">
        <f t="shared" si="3"/>
        <v>EA Pangaea S</v>
      </c>
      <c r="B99" t="s">
        <v>6223</v>
      </c>
      <c r="C99" t="s">
        <v>6222</v>
      </c>
      <c r="D99" t="s">
        <v>6224</v>
      </c>
      <c r="E99" t="s">
        <v>6169</v>
      </c>
      <c r="F99" t="s">
        <v>6092</v>
      </c>
      <c r="G99" t="s">
        <v>6225</v>
      </c>
      <c r="H99">
        <v>7</v>
      </c>
      <c r="AK99">
        <v>1</v>
      </c>
      <c r="AM99" s="26" t="str">
        <f t="shared" si="2"/>
        <v xml:space="preserve">|Centauride Hierophantide|&amp;ref(Nation/R_Fort.jpg,nolink,25x25,Land Fortress);&amp;ref(Nation/R_Forest.jpg,nolink,25x25,Any Forest);|&amp;ref(Spell/P_Holy.jpg,nolink,25x25,Holy);1|&amp;ref(Spell/P_Water.jpg,nolink,25x25,Water);&amp;ref(Spell/P_Nature.jpg,nolink,25x25,Nature);+1:100%|&amp;ref(Spell/P_Research.jpg,nolink,25x25,Research);7|&amp;ref(Nation/Sacred.jpg,nolink,25x25,Sacred);|
</v>
      </c>
    </row>
    <row r="100" spans="1:39" x14ac:dyDescent="0.15">
      <c r="A100" t="str">
        <f t="shared" si="3"/>
        <v>-</v>
      </c>
      <c r="B100" t="s">
        <v>6223</v>
      </c>
      <c r="C100" t="s">
        <v>6222</v>
      </c>
      <c r="D100" t="s">
        <v>6226</v>
      </c>
      <c r="E100" t="s">
        <v>6169</v>
      </c>
      <c r="F100" t="s">
        <v>6092</v>
      </c>
      <c r="G100" t="s">
        <v>6227</v>
      </c>
      <c r="H100">
        <v>7</v>
      </c>
      <c r="AK100">
        <v>1</v>
      </c>
      <c r="AM100" s="26" t="str">
        <f t="shared" si="2"/>
        <v xml:space="preserve">|Centaur Hierophant|&amp;ref(Nation/R_Fort.jpg,nolink,25x25,Land Fortress);&amp;ref(Nation/R_Forest.jpg,nolink,25x25,Any Forest);|&amp;ref(Spell/P_Holy.jpg,nolink,25x25,Holy);1|&amp;ref(Spell/P_Earth.jpg,nolink,25x25,Earth);&amp;ref(Spell/P_Nature.jpg,nolink,25x25,Nature);+1:100%|&amp;ref(Spell/P_Research.jpg,nolink,25x25,Research);7|&amp;ref(Nation/Sacred.jpg,nolink,25x25,Sacred);|
</v>
      </c>
    </row>
    <row r="101" spans="1:39" x14ac:dyDescent="0.15">
      <c r="A101" t="str">
        <f t="shared" si="3"/>
        <v>-</v>
      </c>
      <c r="B101" t="s">
        <v>6223</v>
      </c>
      <c r="C101" t="s">
        <v>6222</v>
      </c>
      <c r="D101" t="s">
        <v>6185</v>
      </c>
      <c r="E101" t="s">
        <v>6033</v>
      </c>
      <c r="F101" t="s">
        <v>6228</v>
      </c>
      <c r="H101">
        <v>9</v>
      </c>
      <c r="AK101">
        <v>1</v>
      </c>
      <c r="AM101" s="26" t="str">
        <f t="shared" si="2"/>
        <v xml:space="preserve">|Dryad|&amp;ref(Nation/R_Fort.jpg,nolink,25x25,Land Fortress);|&amp;ref(Spell/P_Water.jpg,nolink,25x25,Water);1&amp;ref(Spell/P_Nature.jpg,nolink,25x25,Nature);1&amp;ref(Spell/P_Holy.jpg,nolink,25x25,Holy);2||&amp;ref(Spell/P_Research.jpg,nolink,25x25,Research);9|&amp;ref(Nation/Sacred.jpg,nolink,25x25,Sacred);|
</v>
      </c>
    </row>
    <row r="102" spans="1:39" x14ac:dyDescent="0.15">
      <c r="A102" t="str">
        <f t="shared" si="3"/>
        <v>-</v>
      </c>
      <c r="B102" t="s">
        <v>6223</v>
      </c>
      <c r="C102" t="s">
        <v>6222</v>
      </c>
      <c r="D102" t="s">
        <v>6229</v>
      </c>
      <c r="E102" t="s">
        <v>6033</v>
      </c>
      <c r="F102" t="s">
        <v>6230</v>
      </c>
      <c r="G102" t="s">
        <v>6231</v>
      </c>
      <c r="H102" t="s">
        <v>6232</v>
      </c>
      <c r="AK102">
        <v>1</v>
      </c>
      <c r="AM102" s="26" t="str">
        <f t="shared" si="2"/>
        <v xml:space="preserve">|Dryad Mother|&amp;ref(Nation/R_Fort.jpg,nolink,25x25,Land Fortress);|&amp;ref(Spell/P_Water.jpg,nolink,25x25,Water);1&amp;ref(Spell/P_Nature.jpg,nolink,25x25,Nature);2&amp;ref(Spell/P_Holy.jpg,nolink,25x25,Holy);2|&amp;ref(Spell/P_Water.jpg,nolink,25x25,Water);&amp;ref(Spell/P_Earth.jpg,nolink,25x25,Earth);+1:100%&amp;br;&amp;ref(Spell/P_Water.jpg,nolink,25x25,Water);&amp;ref(Spell/P_Earth.jpg,nolink,25x25,Earth);&amp;ref(Spell/P_Nature.jpg,nolink,25x25,Nature);+1:10%|&amp;ref(Spell/P_Research.jpg,nolink,25x25,Research);13+|&amp;ref(Nation/Sacred.jpg,nolink,25x25,Sacred);|
</v>
      </c>
    </row>
    <row r="103" spans="1:39" x14ac:dyDescent="0.15">
      <c r="A103" t="str">
        <f t="shared" si="3"/>
        <v>-</v>
      </c>
      <c r="B103" t="s">
        <v>6223</v>
      </c>
      <c r="C103" t="s">
        <v>6222</v>
      </c>
      <c r="D103" t="s">
        <v>6233</v>
      </c>
      <c r="E103" t="s">
        <v>6033</v>
      </c>
      <c r="F103" t="s">
        <v>6234</v>
      </c>
      <c r="G103" t="s">
        <v>6235</v>
      </c>
      <c r="H103" t="s">
        <v>6236</v>
      </c>
      <c r="AM103" s="26" t="str">
        <f t="shared" si="2"/>
        <v xml:space="preserve">|Pan|&amp;ref(Nation/R_Fort.jpg,nolink,25x25,Land Fortress);|&amp;ref(Spell/P_Earth.jpg,nolink,25x25,Earth);1&amp;ref(Spell/P_Nature.jpg,nolink,25x25,Nature);4&amp;ref(Spell/P_Blood.jpg,nolink,25x25,Blood);1|&amp;ref(Spell/P_Earth.jpg,nolink,25x25,Earth);&amp;ref(Spell/P_Blood.jpg,nolink,25x25,Blood);+1:100%&amp;br;&amp;ref(Spell/P_Earth.jpg,nolink,25x25,Earth);&amp;ref(Spell/P_Nature.jpg,nolink,25x25,Nature);&amp;ref(Spell/P_Blood.jpg,nolink,25x25,Blood);+1:10%|&amp;ref(Spell/P_Research.jpg,nolink,25x25,Research);19+||
</v>
      </c>
    </row>
    <row r="104" spans="1:39" x14ac:dyDescent="0.15">
      <c r="A104" t="str">
        <f t="shared" si="3"/>
        <v>EA Pangaea E</v>
      </c>
      <c r="B104" t="s">
        <v>6223</v>
      </c>
      <c r="C104" t="s">
        <v>6222</v>
      </c>
      <c r="D104" t="s">
        <v>6237</v>
      </c>
      <c r="E104" t="s">
        <v>5510</v>
      </c>
      <c r="F104" t="s">
        <v>660</v>
      </c>
      <c r="H104">
        <v>7</v>
      </c>
      <c r="I104">
        <v>-4</v>
      </c>
      <c r="AC104">
        <v>1</v>
      </c>
      <c r="AM104" s="26" t="str">
        <f t="shared" si="2"/>
        <v xml:space="preserve">|Hamadryad|&amp;ref(Item/Master-Ritualist.jpg,nolink,25x25,Ritual Spell);|&amp;ref(Spell/P_Nature.jpg,nolink,25x25,Nature);3||&amp;ref(Spell/P_Research.jpg,nolink,25x25,Research);7|&amp;ref(Nation/Inept-Researcher.jpg,nolink,25x25,Inept Researcher (-4));&amp;ref(Nation/Innate-Spellcaster.jpg,nolink,25x25,Innate Spellcaster (1));|
</v>
      </c>
    </row>
    <row r="105" spans="1:39" x14ac:dyDescent="0.15">
      <c r="A105" t="str">
        <f t="shared" si="3"/>
        <v>EA Agartha S</v>
      </c>
      <c r="B105" t="s">
        <v>6390</v>
      </c>
      <c r="C105" t="s">
        <v>6389</v>
      </c>
      <c r="D105" t="s">
        <v>6388</v>
      </c>
      <c r="E105" t="s">
        <v>6334</v>
      </c>
      <c r="F105" t="s">
        <v>6391</v>
      </c>
      <c r="H105">
        <v>9</v>
      </c>
      <c r="I105">
        <v>2</v>
      </c>
      <c r="AK105">
        <v>1</v>
      </c>
      <c r="AM105" s="26" t="str">
        <f t="shared" si="2"/>
        <v xml:space="preserve">|Engraver|&amp;ref(Nation/R_Fort.jpg,nolink,25x25,Land Fortress);&amp;ref(Nation/R_Cave.jpg,nolink,25x25,Any Cave);|&amp;ref(Spell/P_Earth.jpg,nolink,25x25,Earth);1||&amp;ref(Spell/P_Research.jpg,nolink,25x25,Research);9|&amp;ref(Nation/Adept-Researcher.jpg,nolink,25x25,Adept Researcher (+2));&amp;ref(Nation/Sacred.jpg,nolink,25x25,Sacred);|
</v>
      </c>
    </row>
    <row r="106" spans="1:39" x14ac:dyDescent="0.15">
      <c r="A106" t="str">
        <f t="shared" si="3"/>
        <v>-</v>
      </c>
      <c r="B106" t="s">
        <v>6390</v>
      </c>
      <c r="C106" t="s">
        <v>6389</v>
      </c>
      <c r="D106" t="s">
        <v>6392</v>
      </c>
      <c r="E106" t="s">
        <v>6322</v>
      </c>
      <c r="F106" t="s">
        <v>6393</v>
      </c>
      <c r="G106" t="s">
        <v>6394</v>
      </c>
      <c r="H106">
        <v>11</v>
      </c>
      <c r="Y106">
        <v>10</v>
      </c>
      <c r="AK106">
        <v>1</v>
      </c>
      <c r="AM106" s="26" t="str">
        <f t="shared" si="2"/>
        <v xml:space="preserve">|Earth Reader|&amp;ref(Nation/R_Fort.jpg,nolink,25x25,Land Fortress);|&amp;ref(Spell/P_Earth.jpg,nolink,25x25,Earth);2&amp;ref(Spell/P_Holy.jpg,nolink,25x25,Holy);1|&amp;ref(Spell/P_Fire.jpg,nolink,25x25,Fire);&amp;ref(Spell/P_Water.jpg,nolink,25x25,Water);&amp;ref(Spell/P_Death.jpg,nolink,25x25,Death);+1:100%|&amp;ref(Spell/P_Research.jpg,nolink,25x25,Research);11|&amp;ref(Nation/Fortune-Teller.jpg,nolink,25x25,Fortune Teller (10));&amp;ref(Nation/Sacred.jpg,nolink,25x25,Sacred);|
</v>
      </c>
    </row>
    <row r="107" spans="1:39" x14ac:dyDescent="0.15">
      <c r="A107" t="str">
        <f t="shared" si="3"/>
        <v>-</v>
      </c>
      <c r="B107" t="s">
        <v>6390</v>
      </c>
      <c r="C107" t="s">
        <v>6389</v>
      </c>
      <c r="D107" t="s">
        <v>6395</v>
      </c>
      <c r="E107" t="s">
        <v>6345</v>
      </c>
      <c r="F107" t="s">
        <v>6396</v>
      </c>
      <c r="G107" t="s">
        <v>6397</v>
      </c>
      <c r="H107" t="s">
        <v>6398</v>
      </c>
      <c r="Y107">
        <v>15</v>
      </c>
      <c r="AK107">
        <v>1</v>
      </c>
      <c r="AM107" s="26" t="str">
        <f t="shared" si="2"/>
        <v xml:space="preserve">|Oracle of Subterranean Waters|&amp;ref(Nation/R_Capital.jpg,nolink,25x25,National Capital);|&amp;ref(Spell/P_Water.jpg,nolink,25x25,Water);1&amp;ref(Spell/P_Earth.jpg,nolink,25x25,Earth);3&amp;ref(Spell/P_Holy.jpg,nolink,25x25,Holy);3|&amp;ref(Spell/P_Water.jpg,nolink,25x25,Water);&amp;ref(Spell/P_Earth.jpg,nolink,25x25,Earth);+1:100%&amp;br;&amp;ref(Spell/P_Water.jpg,nolink,25x25,Water);&amp;ref(Spell/P_Earth.jpg,nolink,25x25,Earth);+1:10%|&amp;ref(Spell/P_Research.jpg,nolink,25x25,Research);15+|&amp;ref(Nation/Fortune-Teller.jpg,nolink,25x25,Fortune Teller (15));&amp;ref(Nation/Sacred.jpg,nolink,25x25,Sacred);|
</v>
      </c>
    </row>
    <row r="108" spans="1:39" x14ac:dyDescent="0.15">
      <c r="A108" t="str">
        <f t="shared" si="3"/>
        <v>-</v>
      </c>
      <c r="B108" t="s">
        <v>6390</v>
      </c>
      <c r="C108" t="s">
        <v>6389</v>
      </c>
      <c r="D108" t="s">
        <v>6399</v>
      </c>
      <c r="E108" t="s">
        <v>6345</v>
      </c>
      <c r="F108" t="s">
        <v>6400</v>
      </c>
      <c r="G108" t="s">
        <v>6401</v>
      </c>
      <c r="H108" t="s">
        <v>6402</v>
      </c>
      <c r="Y108">
        <v>15</v>
      </c>
      <c r="AK108">
        <v>1</v>
      </c>
      <c r="AM108" s="26" t="str">
        <f t="shared" si="2"/>
        <v xml:space="preserve">|Oracle of Subterranean Fires|&amp;ref(Nation/R_Capital.jpg,nolink,25x25,National Capital);|&amp;ref(Spell/P_Fire.jpg,nolink,25x25,Fire);1&amp;ref(Spell/P_Earth.jpg,nolink,25x25,Earth);3&amp;ref(Spell/P_Holy.jpg,nolink,25x25,Holy);3|&amp;ref(Spell/P_Fire.jpg,nolink,25x25,Fire);&amp;ref(Spell/P_Earth.jpg,nolink,25x25,Earth);+1:100%&amp;br;&amp;ref(Spell/P_Fire.jpg,nolink,25x25,Fire);&amp;ref(Spell/P_Earth.jpg,nolink,25x25,Earth);+1:10%|&amp;ref(Spell/P_Research.jpg,nolink,25x25,Research);15+|&amp;ref(Nation/Fortune-Teller.jpg,nolink,25x25,Fortune Teller (15));&amp;ref(Nation/Sacred.jpg,nolink,25x25,Sacred);|
</v>
      </c>
    </row>
    <row r="109" spans="1:39" x14ac:dyDescent="0.15">
      <c r="A109" t="str">
        <f t="shared" si="3"/>
        <v>-</v>
      </c>
      <c r="B109" t="s">
        <v>6390</v>
      </c>
      <c r="C109" t="s">
        <v>6389</v>
      </c>
      <c r="D109" t="s">
        <v>6403</v>
      </c>
      <c r="E109" t="s">
        <v>6345</v>
      </c>
      <c r="F109" t="s">
        <v>6404</v>
      </c>
      <c r="G109" t="s">
        <v>6405</v>
      </c>
      <c r="H109" t="s">
        <v>6402</v>
      </c>
      <c r="Y109">
        <v>15</v>
      </c>
      <c r="AK109">
        <v>1</v>
      </c>
      <c r="AM109" s="26" t="str">
        <f t="shared" si="2"/>
        <v xml:space="preserve">|Oracle of the Dead|&amp;ref(Nation/R_Capital.jpg,nolink,25x25,National Capital);|&amp;ref(Spell/P_Earth.jpg,nolink,25x25,Earth);3&amp;ref(Spell/P_Death.jpg,nolink,25x25,Death);1&amp;ref(Spell/P_Holy.jpg,nolink,25x25,Holy);3|&amp;ref(Spell/P_Earth.jpg,nolink,25x25,Earth);&amp;ref(Spell/P_Death.jpg,nolink,25x25,Death);+1:100%&amp;br;&amp;ref(Spell/P_Earth.jpg,nolink,25x25,Earth);&amp;ref(Spell/P_Death.jpg,nolink,25x25,Death);+1:10%|&amp;ref(Spell/P_Research.jpg,nolink,25x25,Research);15+|&amp;ref(Nation/Fortune-Teller.jpg,nolink,25x25,Fortune Teller (15));&amp;ref(Nation/Sacred.jpg,nolink,25x25,Sacred);|
</v>
      </c>
    </row>
    <row r="110" spans="1:39" x14ac:dyDescent="0.15">
      <c r="A110" t="str">
        <f t="shared" si="3"/>
        <v>EA Agartha E</v>
      </c>
      <c r="B110" t="s">
        <v>6390</v>
      </c>
      <c r="C110" t="s">
        <v>6389</v>
      </c>
      <c r="D110" t="s">
        <v>6406</v>
      </c>
      <c r="E110" t="s">
        <v>6355</v>
      </c>
      <c r="F110" t="s">
        <v>6407</v>
      </c>
      <c r="H110">
        <v>11</v>
      </c>
      <c r="Y110">
        <v>10</v>
      </c>
      <c r="AK110">
        <v>1</v>
      </c>
      <c r="AM110" s="26" t="str">
        <f t="shared" si="2"/>
        <v xml:space="preserve">|Olm Sage|&amp;ref(Nation/R_Capital.jpg,nolink,25x25,National Capital);&amp;ref(Nation/R_Cave.jpg,nolink,25x25,Any Cave);|&amp;ref(Spell/P_Water.jpg,nolink,25x25,Water);2&amp;ref(Spell/P_Earth.jpg,nolink,25x25,Earth);1||&amp;ref(Spell/P_Research.jpg,nolink,25x25,Research);11|&amp;ref(Nation/Fortune-Teller.jpg,nolink,25x25,Fortune Teller (10));&amp;ref(Nation/Sacred.jpg,nolink,25x25,Sacred);|
</v>
      </c>
    </row>
    <row r="111" spans="1:39" x14ac:dyDescent="0.15">
      <c r="A111" t="str">
        <f t="shared" si="3"/>
        <v>EA Tir na n'Og S</v>
      </c>
      <c r="B111" t="s">
        <v>2908</v>
      </c>
      <c r="C111" t="s">
        <v>6490</v>
      </c>
      <c r="D111" t="s">
        <v>6541</v>
      </c>
      <c r="E111" t="s">
        <v>6491</v>
      </c>
      <c r="F111" t="s">
        <v>6542</v>
      </c>
      <c r="G111" t="s">
        <v>6543</v>
      </c>
      <c r="H111">
        <v>9</v>
      </c>
      <c r="AM111" s="26" t="str">
        <f t="shared" si="2"/>
        <v xml:space="preserve">|Fir Bolg Druid|&amp;ref(Nation/R_Fort.jpg,nolink,25x25,Land Fortress);|&amp;ref(Spell/P_Air.jpg,nolink,25x25,Air);1|&amp;ref(Spell/P_Water.jpg,nolink,25x25,Water);&amp;ref(Spell/P_Earth.jpg,nolink,25x25,Earth);&amp;ref(Spell/P_Nature.jpg,nolink,25x25,Nature);+1:100%|&amp;ref(Spell/P_Research.jpg,nolink,25x25,Research);9||
</v>
      </c>
    </row>
    <row r="112" spans="1:39" x14ac:dyDescent="0.15">
      <c r="A112" t="str">
        <f t="shared" si="3"/>
        <v>-</v>
      </c>
      <c r="B112" t="s">
        <v>2908</v>
      </c>
      <c r="C112" t="s">
        <v>6490</v>
      </c>
      <c r="D112" t="s">
        <v>6544</v>
      </c>
      <c r="E112" t="s">
        <v>6491</v>
      </c>
      <c r="F112" t="s">
        <v>6547</v>
      </c>
      <c r="H112">
        <v>9</v>
      </c>
      <c r="AA112">
        <v>1</v>
      </c>
      <c r="AK112">
        <v>1</v>
      </c>
      <c r="AM112" s="26" t="str">
        <f t="shared" si="2"/>
        <v xml:space="preserve">|Sidhe Champion|&amp;ref(Nation/R_Fort.jpg,nolink,25x25,Land Fortress);|&amp;ref(Spell/P_Air.jpg,nolink,25x25,Air);1&amp;ref(Spell/P_Nature.jpg,nolink,25x25,Nature);1&amp;ref(Spell/P_Holy.jpg,nolink,25x25,Holy);1||&amp;ref(Spell/P_Research.jpg,nolink,25x25,Research);9|&amp;ref(Nation/Spell-Singer.jpg,nolink,25x25,Spell Singer);&amp;ref(Nation/Sacred.jpg,nolink,25x25,Sacred);|
</v>
      </c>
    </row>
    <row r="113" spans="1:39" x14ac:dyDescent="0.15">
      <c r="A113" t="str">
        <f t="shared" si="3"/>
        <v>-</v>
      </c>
      <c r="B113" t="s">
        <v>2908</v>
      </c>
      <c r="C113" t="s">
        <v>6490</v>
      </c>
      <c r="D113" t="s">
        <v>6545</v>
      </c>
      <c r="E113" t="s">
        <v>6491</v>
      </c>
      <c r="F113" t="s">
        <v>6548</v>
      </c>
      <c r="H113">
        <v>11</v>
      </c>
      <c r="AA113">
        <v>1</v>
      </c>
      <c r="AK113">
        <v>1</v>
      </c>
      <c r="AM113" s="26" t="str">
        <f t="shared" si="2"/>
        <v xml:space="preserve">|Sidhe Lord|&amp;ref(Nation/R_Fort.jpg,nolink,25x25,Land Fortress);|&amp;ref(Spell/P_Air.jpg,nolink,25x25,Air);2&amp;ref(Spell/P_Nature.jpg,nolink,25x25,Nature);1&amp;ref(Spell/P_Holy.jpg,nolink,25x25,Holy);2||&amp;ref(Spell/P_Research.jpg,nolink,25x25,Research);11|&amp;ref(Nation/Spell-Singer.jpg,nolink,25x25,Spell Singer);&amp;ref(Nation/Sacred.jpg,nolink,25x25,Sacred);|
</v>
      </c>
    </row>
    <row r="114" spans="1:39" x14ac:dyDescent="0.15">
      <c r="A114" t="str">
        <f t="shared" si="3"/>
        <v>-</v>
      </c>
      <c r="B114" t="s">
        <v>2908</v>
      </c>
      <c r="C114" t="s">
        <v>6490</v>
      </c>
      <c r="D114" t="s">
        <v>6546</v>
      </c>
      <c r="E114" t="s">
        <v>6491</v>
      </c>
      <c r="F114" t="s">
        <v>6549</v>
      </c>
      <c r="G114" t="s">
        <v>6550</v>
      </c>
      <c r="H114">
        <v>13</v>
      </c>
      <c r="AA114">
        <v>1</v>
      </c>
      <c r="AK114">
        <v>1</v>
      </c>
      <c r="AM114" s="26" t="str">
        <f t="shared" si="2"/>
        <v xml:space="preserve">|Bean Sidhe|&amp;ref(Nation/R_Fort.jpg,nolink,25x25,Land Fortress);|&amp;ref(Spell/P_Air.jpg,nolink,25x25,Air);1&amp;ref(Spell/P_Water.jpg,nolink,25x25,Water);1&amp;ref(Spell/P_Nature.jpg,nolink,25x25,Nature);1|&amp;ref(Spell/P_Air.jpg,nolink,25x25,Air);&amp;ref(Spell/P_Water.jpg,nolink,25x25,Water);&amp;ref(Spell/P_Earth.jpg,nolink,25x25,Earth);&amp;ref(Spell/P_Nature.jpg,nolink,25x25,Nature);+1:100%|&amp;ref(Spell/P_Research.jpg,nolink,25x25,Research);13|&amp;ref(Nation/Spell-Singer.jpg,nolink,25x25,Spell Singer);&amp;ref(Nation/Sacred.jpg,nolink,25x25,Sacred);|
</v>
      </c>
    </row>
    <row r="115" spans="1:39" x14ac:dyDescent="0.15">
      <c r="A115" t="str">
        <f t="shared" si="3"/>
        <v>-</v>
      </c>
      <c r="B115" t="s">
        <v>2908</v>
      </c>
      <c r="C115" t="s">
        <v>6490</v>
      </c>
      <c r="D115" t="s">
        <v>6551</v>
      </c>
      <c r="E115" t="s">
        <v>6491</v>
      </c>
      <c r="F115" t="s">
        <v>6552</v>
      </c>
      <c r="H115">
        <v>9</v>
      </c>
      <c r="AA115">
        <v>1</v>
      </c>
      <c r="AM115" s="26" t="str">
        <f t="shared" si="2"/>
        <v xml:space="preserve">|Baobhan Sidhe|&amp;ref(Nation/R_Fort.jpg,nolink,25x25,Land Fortress);|&amp;ref(Spell/P_Air.jpg,nolink,25x25,Air);2||&amp;ref(Spell/P_Research.jpg,nolink,25x25,Research);9|&amp;ref(Nation/Spell-Singer.jpg,nolink,25x25,Spell Singer);|
</v>
      </c>
    </row>
    <row r="116" spans="1:39" x14ac:dyDescent="0.15">
      <c r="A116" t="str">
        <f t="shared" si="3"/>
        <v>-</v>
      </c>
      <c r="B116" t="s">
        <v>2908</v>
      </c>
      <c r="C116" t="s">
        <v>6490</v>
      </c>
      <c r="D116" t="s">
        <v>6553</v>
      </c>
      <c r="E116" t="s">
        <v>6519</v>
      </c>
      <c r="F116" t="s">
        <v>6554</v>
      </c>
      <c r="G116" t="s">
        <v>6555</v>
      </c>
      <c r="H116" t="s">
        <v>6556</v>
      </c>
      <c r="AA116">
        <v>1</v>
      </c>
      <c r="AK116">
        <v>1</v>
      </c>
      <c r="AM116" s="26" t="str">
        <f t="shared" si="2"/>
        <v xml:space="preserve">|Ri|&amp;ref(Nation/R_Capital.jpg,nolink,25x25,National Capital);|&amp;ref(Spell/P_Air.jpg,nolink,25x25,Air);2&amp;ref(Spell/P_Nature.jpg,nolink,25x25,Nature);2&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15+|&amp;ref(Nation/Spell-Singer.jpg,nolink,25x25,Spell Singer);&amp;ref(Nation/Sacred.jpg,nolink,25x25,Sacred);|
</v>
      </c>
    </row>
    <row r="117" spans="1:39" x14ac:dyDescent="0.15">
      <c r="A117" t="str">
        <f t="shared" si="3"/>
        <v>EA Tir na n'Og E</v>
      </c>
      <c r="B117" t="s">
        <v>2908</v>
      </c>
      <c r="C117" t="s">
        <v>6490</v>
      </c>
      <c r="D117" t="s">
        <v>6557</v>
      </c>
      <c r="E117" t="s">
        <v>6519</v>
      </c>
      <c r="F117" t="s">
        <v>6558</v>
      </c>
      <c r="G117" t="s">
        <v>6555</v>
      </c>
      <c r="H117" t="s">
        <v>6559</v>
      </c>
      <c r="AA117">
        <v>1</v>
      </c>
      <c r="AK117">
        <v>1</v>
      </c>
      <c r="AM117" s="26" t="str">
        <f t="shared" si="2"/>
        <v xml:space="preserve">|Tuatha Sorceress|&amp;ref(Nation/R_Capital.jpg,nolink,25x25,National Capital);|&amp;ref(Spell/P_Air.jpg,nolink,25x25,Air);3&amp;ref(Spell/P_Nature.jpg,nolink,25x25,Nature);2&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pell-Singer.jpg,nolink,25x25,Spell Singer);&amp;ref(Nation/Sacred.jpg,nolink,25x25,Sacred);|
</v>
      </c>
    </row>
    <row r="118" spans="1:39" x14ac:dyDescent="0.15">
      <c r="A118" t="str">
        <f t="shared" si="3"/>
        <v>EA Fomoria S</v>
      </c>
      <c r="B118" t="s">
        <v>2908</v>
      </c>
      <c r="C118" t="s">
        <v>6670</v>
      </c>
      <c r="D118" t="s">
        <v>6653</v>
      </c>
      <c r="E118" t="s">
        <v>6593</v>
      </c>
      <c r="F118" t="s">
        <v>6654</v>
      </c>
      <c r="G118" t="s">
        <v>6655</v>
      </c>
      <c r="H118">
        <v>9</v>
      </c>
      <c r="AM118" s="26" t="str">
        <f t="shared" si="2"/>
        <v xml:space="preserve">|Fir Bolg Druid|&amp;ref(Nation/R_Fort.jpg,nolink,25x25,Land Fortress);|&amp;ref(Spell/P_Air.jpg,nolink,25x25,Air);1|&amp;ref(Spell/P_Water.jpg,nolink,25x25,Water);&amp;ref(Spell/P_Earth.jpg,nolink,25x25,Earth);&amp;ref(Spell/P_Nature.jpg,nolink,25x25,Nature);+1:100%|&amp;ref(Spell/P_Research.jpg,nolink,25x25,Research);9||
</v>
      </c>
    </row>
    <row r="119" spans="1:39" x14ac:dyDescent="0.15">
      <c r="A119" t="str">
        <f t="shared" si="3"/>
        <v>-</v>
      </c>
      <c r="B119" t="s">
        <v>2908</v>
      </c>
      <c r="C119" t="s">
        <v>6670</v>
      </c>
      <c r="D119" t="s">
        <v>6656</v>
      </c>
      <c r="E119" t="s">
        <v>6593</v>
      </c>
      <c r="F119" t="s">
        <v>6657</v>
      </c>
      <c r="AK119">
        <v>1</v>
      </c>
      <c r="AM119" s="26" t="str">
        <f t="shared" si="2"/>
        <v xml:space="preserve">|Unmarked Champion|&amp;ref(Nation/R_Fort.jpg,nolink,25x25,Land Fortress);|&amp;ref(Spell/P_Holy.jpg,nolink,25x25,Holy);1|||&amp;ref(Nation/Sacred.jpg,nolink,25x25,Sacred);|
</v>
      </c>
    </row>
    <row r="120" spans="1:39" x14ac:dyDescent="0.15">
      <c r="A120" t="str">
        <f t="shared" si="3"/>
        <v>-</v>
      </c>
      <c r="B120" t="s">
        <v>2908</v>
      </c>
      <c r="C120" t="s">
        <v>6670</v>
      </c>
      <c r="D120" t="s">
        <v>6658</v>
      </c>
      <c r="E120" t="s">
        <v>6593</v>
      </c>
      <c r="F120" t="s">
        <v>6659</v>
      </c>
      <c r="G120" t="s">
        <v>6660</v>
      </c>
      <c r="H120">
        <v>11</v>
      </c>
      <c r="AK120">
        <v>1</v>
      </c>
      <c r="AM120" s="26" t="str">
        <f t="shared" si="2"/>
        <v xml:space="preserve">|Fomorian Druid|&amp;ref(Nation/R_Fort.jpg,nolink,25x25,Land Fortress);|&amp;ref(Spell/P_Air.jpg,nolink,25x25,Air);2&amp;ref(Spell/P_Holy.jpg,nolink,25x25,Holy);1|&amp;ref(Spell/P_Water.jpg,nolink,25x25,Water);&amp;ref(Spell/P_Death.jpg,nolink,25x25,Death);&amp;ref(Spell/P_Nature.jpg,nolink,25x25,Nature);+1:100%|&amp;ref(Spell/P_Research.jpg,nolink,25x25,Research);11|&amp;ref(Nation/Sacred.jpg,nolink,25x25,Sacred);|
</v>
      </c>
    </row>
    <row r="121" spans="1:39" x14ac:dyDescent="0.15">
      <c r="A121" t="str">
        <f t="shared" si="3"/>
        <v>-</v>
      </c>
      <c r="B121" t="s">
        <v>2908</v>
      </c>
      <c r="C121" t="s">
        <v>6670</v>
      </c>
      <c r="D121" t="s">
        <v>6661</v>
      </c>
      <c r="E121" t="s">
        <v>6621</v>
      </c>
      <c r="F121" t="s">
        <v>6662</v>
      </c>
      <c r="G121" t="s">
        <v>6716</v>
      </c>
      <c r="H121" t="s">
        <v>6663</v>
      </c>
      <c r="AK121">
        <v>1</v>
      </c>
      <c r="AM121" s="26" t="str">
        <f t="shared" si="2"/>
        <v xml:space="preserve">|Fomorian King|&amp;ref(Nation/R_Capital.jpg,nolink,25x25,National Capital);|&amp;ref(Spell/P_Air.jpg,nolink,25x25,Air);3&amp;ref(Spell/P_Death.jpg,nolink,25x25,Death);2&amp;ref(Spell/P_Holy.jpg,nolink,25x25,Holy);2|&amp;ref(Spell/P_Air.jpg,nolink,25x25,Air);&amp;ref(Spell/P_Water.jpg,nolink,25x25,Water);&amp;ref(Spell/P_Death.jpg,nolink,25x25,Death);+1:100%&amp;br;&amp;ref(Spell/P_Air.jpg,nolink,25x25,Air);&amp;ref(Spell/P_Water.jpg,nolink,25x25,Water);&amp;ref(Spell/P_Death.jpg,nolink,25x25,Death);+1:10%|&amp;ref(Spell/P_Research.jpg,nolink,25x25,Research);17+|&amp;ref(Nation/Sacred.jpg,nolink,25x25,Sacred);|
</v>
      </c>
    </row>
    <row r="122" spans="1:39" x14ac:dyDescent="0.15">
      <c r="A122" t="str">
        <f t="shared" si="3"/>
        <v>-</v>
      </c>
      <c r="B122" t="s">
        <v>2908</v>
      </c>
      <c r="C122" t="s">
        <v>6670</v>
      </c>
      <c r="D122" t="s">
        <v>6664</v>
      </c>
      <c r="E122" t="s">
        <v>6621</v>
      </c>
      <c r="F122" t="s">
        <v>6665</v>
      </c>
      <c r="H122">
        <v>9</v>
      </c>
      <c r="AA122">
        <v>1</v>
      </c>
      <c r="AK122">
        <v>1</v>
      </c>
      <c r="AM122" s="26" t="str">
        <f t="shared" si="2"/>
        <v xml:space="preserve">|Nemedian Champion|&amp;ref(Nation/R_Capital.jpg,nolink,25x25,National Capital);|&amp;ref(Spell/P_Air.jpg,nolink,25x25,Air);1&amp;ref(Spell/P_Death.jpg,nolink,25x25,Death);1&amp;ref(Spell/P_Holy.jpg,nolink,25x25,Holy);1||&amp;ref(Spell/P_Research.jpg,nolink,25x25,Research);9|&amp;ref(Nation/Spell-Singer.jpg,nolink,25x25,Spell Singer);&amp;ref(Nation/Sacred.jpg,nolink,25x25,Sacred);|
</v>
      </c>
    </row>
    <row r="123" spans="1:39" x14ac:dyDescent="0.15">
      <c r="A123" t="str">
        <f t="shared" si="3"/>
        <v>EA Fomoria E</v>
      </c>
      <c r="B123" t="s">
        <v>2908</v>
      </c>
      <c r="C123" t="s">
        <v>6670</v>
      </c>
      <c r="D123" t="s">
        <v>6666</v>
      </c>
      <c r="E123" t="s">
        <v>6621</v>
      </c>
      <c r="F123" t="s">
        <v>6667</v>
      </c>
      <c r="G123" t="s">
        <v>6668</v>
      </c>
      <c r="H123" t="s">
        <v>6669</v>
      </c>
      <c r="AA123">
        <v>1</v>
      </c>
      <c r="AM123" s="26" t="str">
        <f t="shared" si="2"/>
        <v xml:space="preserve">|Nemedian Sorceress|&amp;ref(Nation/R_Capital.jpg,nolink,25x25,National Capital);|&amp;ref(Spell/P_Air.jpg,nolink,25x25,Air);2&amp;ref(Spell/P_Death.jpg,nolink,25x25,Death);2|&amp;ref(Spell/P_Air.jpg,nolink,25x25,Air);&amp;ref(Spell/P_Water.jpg,nolink,25x25,Water);&amp;ref(Spell/P_Death.jpg,nolink,25x25,Death);&amp;ref(Spell/P_Nature.jpg,nolink,25x25,Nature);+1:100%&amp;br;&amp;ref(Spell/P_Air.jpg,nolink,25x25,Air);&amp;ref(Spell/P_Water.jpg,nolink,25x25,Water);&amp;ref(Spell/P_Death.jpg,nolink,25x25,Death);&amp;ref(Spell/P_Nature.jpg,nolink,25x25,Nature);+1:10%|&amp;ref(Spell/P_Research.jpg,nolink,25x25,Research);15+|&amp;ref(Nation/Spell-Singer.jpg,nolink,25x25,Spell Singer);|
</v>
      </c>
    </row>
    <row r="124" spans="1:39" x14ac:dyDescent="0.15">
      <c r="A124" t="str">
        <f t="shared" si="3"/>
        <v>EA Vanheim S</v>
      </c>
      <c r="B124" t="s">
        <v>2908</v>
      </c>
      <c r="C124" t="s">
        <v>6780</v>
      </c>
      <c r="D124" t="s">
        <v>6748</v>
      </c>
      <c r="E124" t="s">
        <v>6593</v>
      </c>
      <c r="F124" t="s">
        <v>6749</v>
      </c>
      <c r="H124">
        <v>7</v>
      </c>
      <c r="AK124">
        <v>1</v>
      </c>
      <c r="AM124" s="26" t="str">
        <f t="shared" si="2"/>
        <v xml:space="preserve">|Vanherse|&amp;ref(Nation/R_Fort.jpg,nolink,25x25,Land Fortress);|&amp;ref(Spell/P_Air.jpg,nolink,25x25,Air);1&amp;ref(Spell/P_Holy.jpg,nolink,25x25,Holy);1||&amp;ref(Spell/P_Research.jpg,nolink,25x25,Research);7|&amp;ref(Nation/Sacred.jpg,nolink,25x25,Sacred);|
</v>
      </c>
    </row>
    <row r="125" spans="1:39" x14ac:dyDescent="0.15">
      <c r="A125" t="str">
        <f t="shared" si="3"/>
        <v>-</v>
      </c>
      <c r="B125" t="s">
        <v>2908</v>
      </c>
      <c r="C125" t="s">
        <v>6780</v>
      </c>
      <c r="D125" t="s">
        <v>6726</v>
      </c>
      <c r="E125" t="s">
        <v>6593</v>
      </c>
      <c r="F125" t="s">
        <v>6750</v>
      </c>
      <c r="H125">
        <v>11</v>
      </c>
      <c r="AK125">
        <v>1</v>
      </c>
      <c r="AM125" s="26" t="str">
        <f t="shared" si="2"/>
        <v xml:space="preserve">|Vanjarl|&amp;ref(Nation/R_Fort.jpg,nolink,25x25,Land Fortress);|&amp;ref(Spell/P_Air.jpg,nolink,25x25,Air);2&amp;ref(Spell/P_Blood.jpg,nolink,25x25,Blood);1&amp;ref(Spell/P_Holy.jpg,nolink,25x25,Holy);2||&amp;ref(Spell/P_Research.jpg,nolink,25x25,Research);11|&amp;ref(Nation/Sacred.jpg,nolink,25x25,Sacred);|
</v>
      </c>
    </row>
    <row r="126" spans="1:39" x14ac:dyDescent="0.15">
      <c r="A126" t="str">
        <f t="shared" si="3"/>
        <v>-</v>
      </c>
      <c r="B126" t="s">
        <v>2908</v>
      </c>
      <c r="C126" t="s">
        <v>6780</v>
      </c>
      <c r="D126" t="s">
        <v>6751</v>
      </c>
      <c r="E126" t="s">
        <v>6621</v>
      </c>
      <c r="F126" t="s">
        <v>6752</v>
      </c>
      <c r="G126" t="s">
        <v>6753</v>
      </c>
      <c r="H126" t="s">
        <v>6669</v>
      </c>
      <c r="AK126">
        <v>1</v>
      </c>
      <c r="AM126" s="26" t="str">
        <f t="shared" si="2"/>
        <v xml:space="preserve">|Vanadrott|&amp;ref(Nation/R_Capital.jpg,nolink,25x25,National Capital);|&amp;ref(Spell/P_Air.jpg,nolink,25x25,Air);3&amp;ref(Spell/P_Blood.jpg,nolink,25x25,Blood);1&amp;ref(Spell/P_Holy.jpg,nolink,25x25,Holy);2|&amp;ref(Spell/P_Air.jpg,nolink,25x25,Air);&amp;ref(Spell/P_Earth.jpg,nolink,25x25,Earth);&amp;ref(Spell/P_Death.jpg,nolink,25x25,Death);&amp;ref(Spell/P_Blood.jpg,nolink,25x25,Blood);+1:100%&amp;br;&amp;ref(Spell/P_Air.jpg,nolink,25x25,Air);&amp;ref(Spell/P_Earth.jpg,nolink,25x25,Earth);&amp;ref(Spell/P_Death.jpg,nolink,25x25,Death);&amp;ref(Spell/P_Blood.jpg,nolink,25x25,Blood);+1:10%|&amp;ref(Spell/P_Research.jpg,nolink,25x25,Research);15+|&amp;ref(Nation/Sacred.jpg,nolink,25x25,Sacred);|
</v>
      </c>
    </row>
    <row r="127" spans="1:39" x14ac:dyDescent="0.15">
      <c r="A127" t="str">
        <f t="shared" si="3"/>
        <v>EA Vanheim E</v>
      </c>
      <c r="B127" t="s">
        <v>2908</v>
      </c>
      <c r="C127" t="s">
        <v>6780</v>
      </c>
      <c r="D127" t="s">
        <v>6754</v>
      </c>
      <c r="E127" t="s">
        <v>6621</v>
      </c>
      <c r="F127" t="s">
        <v>6755</v>
      </c>
      <c r="G127" t="s">
        <v>6756</v>
      </c>
      <c r="H127" t="s">
        <v>6757</v>
      </c>
      <c r="Q127">
        <v>1</v>
      </c>
      <c r="AM127" s="26" t="str">
        <f t="shared" si="2"/>
        <v xml:space="preserve">|Dwarven Smith|&amp;ref(Nation/R_Capital.jpg,nolink,25x25,National Capital);|&amp;ref(Spell/P_Earth.jpg,nolink,25x25,Earth);2|&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11+|&amp;ref(Nation/Master-Smith.jpg,nolink,25x25,Master Smith (1));|
</v>
      </c>
    </row>
    <row r="128" spans="1:39" x14ac:dyDescent="0.15">
      <c r="A128" t="str">
        <f t="shared" si="3"/>
        <v>EA Helheim S</v>
      </c>
      <c r="B128" t="s">
        <v>2908</v>
      </c>
      <c r="C128" t="s">
        <v>6845</v>
      </c>
      <c r="D128" t="s">
        <v>6828</v>
      </c>
      <c r="E128" t="s">
        <v>6829</v>
      </c>
      <c r="F128" t="s">
        <v>6830</v>
      </c>
      <c r="H128">
        <v>7</v>
      </c>
      <c r="AK128">
        <v>1</v>
      </c>
      <c r="AM128" s="26" t="str">
        <f t="shared" si="2"/>
        <v xml:space="preserve">|Vanherse|&amp;ref(Nation/R_Fort.jpg,nolink,25x25,Land Fortress);|&amp;ref(Spell/P_Air.jpg,nolink,25x25,Air);1&amp;ref(Spell/P_Holy.jpg,nolink,25x25,Holy);1||&amp;ref(Spell/P_Research.jpg,nolink,25x25,Research);7|&amp;ref(Nation/Sacred.jpg,nolink,25x25,Sacred);|
</v>
      </c>
    </row>
    <row r="129" spans="1:39" x14ac:dyDescent="0.15">
      <c r="A129" t="str">
        <f t="shared" si="3"/>
        <v>-</v>
      </c>
      <c r="B129" t="s">
        <v>2908</v>
      </c>
      <c r="C129" t="s">
        <v>6845</v>
      </c>
      <c r="D129" t="s">
        <v>6831</v>
      </c>
      <c r="E129" t="s">
        <v>6829</v>
      </c>
      <c r="F129" t="s">
        <v>6832</v>
      </c>
      <c r="H129">
        <v>11</v>
      </c>
      <c r="AK129">
        <v>1</v>
      </c>
      <c r="AM129" s="26" t="str">
        <f t="shared" si="2"/>
        <v xml:space="preserve">|Vanjarl|&amp;ref(Nation/R_Fort.jpg,nolink,25x25,Land Fortress);|&amp;ref(Spell/P_Air.jpg,nolink,25x25,Air);2&amp;ref(Spell/P_Blood.jpg,nolink,25x25,Blood);1&amp;ref(Spell/P_Holy.jpg,nolink,25x25,Holy);2||&amp;ref(Spell/P_Research.jpg,nolink,25x25,Research);11|&amp;ref(Nation/Sacred.jpg,nolink,25x25,Sacred);|
</v>
      </c>
    </row>
    <row r="130" spans="1:39" x14ac:dyDescent="0.15">
      <c r="A130" t="str">
        <f t="shared" si="3"/>
        <v>-</v>
      </c>
      <c r="B130" t="s">
        <v>2908</v>
      </c>
      <c r="C130" t="s">
        <v>6845</v>
      </c>
      <c r="D130" t="s">
        <v>6833</v>
      </c>
      <c r="E130" t="s">
        <v>6829</v>
      </c>
      <c r="F130" t="s">
        <v>6834</v>
      </c>
      <c r="H130">
        <v>7</v>
      </c>
      <c r="AK130">
        <v>1</v>
      </c>
      <c r="AM130" s="26" t="str">
        <f t="shared" si="2"/>
        <v xml:space="preserve">|Helkarl|&amp;ref(Nation/R_Fort.jpg,nolink,25x25,Land Fortress);|&amp;ref(Spell/P_Death.jpg,nolink,25x25,Death);1&amp;ref(Spell/P_Holy.jpg,nolink,25x25,Holy);1||&amp;ref(Spell/P_Research.jpg,nolink,25x25,Research);7|&amp;ref(Nation/Sacred.jpg,nolink,25x25,Sacred);|
</v>
      </c>
    </row>
    <row r="131" spans="1:39" x14ac:dyDescent="0.15">
      <c r="A131" t="str">
        <f t="shared" si="3"/>
        <v>-</v>
      </c>
      <c r="B131" t="s">
        <v>2908</v>
      </c>
      <c r="C131" t="s">
        <v>6845</v>
      </c>
      <c r="D131" t="s">
        <v>6835</v>
      </c>
      <c r="E131" t="s">
        <v>6838</v>
      </c>
      <c r="F131" t="s">
        <v>6836</v>
      </c>
      <c r="H131">
        <v>9</v>
      </c>
      <c r="AK131">
        <v>1</v>
      </c>
      <c r="AM131" s="26" t="str">
        <f t="shared" ref="AM131:AM194" si="4">CONCATENATE("|",D131,"|",SUBSTITUTE(SUBSTITUTE(SUBSTITUTE(SUBSTITUTE(SUBSTITUTE(SUBSTITUTE(SUBSTITUTE(SUBSTITUTE(SUBSTITUTE(SUBSTITUTE(SUBSTITUTE(SUBSTITUTE(SUBSTITUTE(SUBSTITUTE(SUBSTITUTE(SUBSTITUTE(SUBSTITUTE(SUBSTITUTE(E131,"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131&amp;"|"&amp;G131,"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","&amp;br;"),"|",IF(H131&lt;&gt;"","&amp;ref(Spell/P_Research.jpg,nolink,25x25,Research);"&amp;H131,""),"|",IF(I131&lt;&gt;"",IF(I131&gt;=0,"&amp;ref(Nation/Adept-Researcher.jpg,nolink,25x25,Adept Researcher (+"&amp;I131&amp;"));","&amp;ref(Nation/Inept-Researcher.jpg,nolink,25x25,Inept Researcher ("&amp;I131&amp;"));"),""),IF(J131&lt;&gt;"","&amp;ref(Nation/Mundane-Researcher.jpg,nolink,25x25,Mundane Researcher);",""),IF(K131&lt;&gt;"","&amp;ref(Nation/Magically-Attuned-Researcher.jpg,nolink,25x25,Magically Attuned Researcher);",""),IF(L131&lt;&gt;"","&amp;ref(Nation/Philosopher.jpg,nolink,25x25,Philosopher ("&amp;L131&amp;"));",""),IF(M131&lt;&gt;"","&amp;ref(Nation/Divine-Insight.jpg,nolink,25x25,Divine Insight);",""),IF(N131&lt;&gt;"",IF(N131&gt;=0,"&amp;ref(Nation/Inspiring-Researcher.jpg,nolink,25x25,Inspiring Researcher (+"&amp;N131&amp;"));","&amp;ref(Nation/Disruptive-Researcher.jpg,nolink,25x25,Disruptive Researcher ("&amp;N131&amp;"));"),""),IF(O131&lt;&gt;"",IF(COUNTIF(O131,"*h*"),"&amp;ref(Nation/Healer.jpg,nolink,25x25,Healer ("&amp;MID(O131,2,1)&amp;"));","&amp;ref(Nation/Disease-Healer.jpg,nolink,25x25,Disease Healer ("&amp;O131&amp;"));"),""),IF(P131&lt;&gt;"","&amp;ref(Nation/Forge-Bonus.jpg,nolink,25x25,Forge Bonus ("&amp;P131&amp;"));",""),IF(Q131&lt;&gt;"","&amp;ref(Nation/Master-Smith.jpg,nolink,25x25,Master Smith ("&amp;Q131&amp;"));",""),IF(R131&lt;&gt;"","&amp;ref(Nation/Resource-Bonus.jpg,nolink,25x25,Resource Bonus ("&amp;R131&amp;"));",""),IF(S131&lt;&gt;"","&amp;ref(Nation/Ice-Forging.jpg,nolink,25x25,Ice Forging ("&amp;S131&amp;"));",""),IF(T131&lt;&gt;"","&amp;ref(Nation/Blood-Searcher.jpg,nolink,25x25,Blood Searcher ("&amp;T131&amp;"));",""),IF(U131&lt;&gt;"","&amp;ref(Nation/Pearl-Cultivator.jpg,nolink,25x25,Pearl Cultivator ("&amp;U131&amp;"));",""),IF(V131&lt;&gt;"","&amp;ref(Nation/Carcass-Collector.jpg,nolink,25x25,Carcass Collector ("&amp;V131&amp;"));",""),IF(W131&lt;&gt;"","&amp;ref(Nation/Alchemist.jpg,nolink,25x25,Alchemist ("&amp;W131&amp;"));",""),IF(X131&lt;&gt;"","&amp;ref(Nation/Adept-Cross-Breeder.jpg,nolink,25x25,Adept Cross Breeder ("&amp;X131&amp;"));",""),IF(Y131&lt;&gt;"","&amp;ref(Nation/Fortune-Teller.jpg,nolink,25x25,Fortune Teller ("&amp;Y131&amp;"));",""),IF(Z131&lt;&gt;"",IF(Z131&gt;=0,"&amp;ref(Nation/Bringer-of-Fortune.jpg,nolink,25x25,Bringer of Fortune ("&amp;Z131&amp;"));","&amp;ref(Nation/Bringer-of-Misfortune.jpg,nolink,25x25,Bringer of Misfortune ("&amp;ABS(Z131)&amp;"));"),""),IF(AA131&lt;&gt;"","&amp;ref(Nation/Spell-Singer.jpg,nolink,25x25,Spell Singer);",""),IF(AB131&lt;&gt;"","&amp;ref(Nation/Combat-Caster.jpg,nolink,25x25,Combat Caster);",""),IF(AC131&lt;&gt;"","&amp;ref(Nation/Innate-Spellcaster.jpg,nolink,25x25,Innate Spellcaster ("&amp;AC131&amp;"));",""),IF(AD131&lt;&gt;"",IF(AD131="m","&amp;ref(Nation/Communion-Master.jpg,nolink,25x25,Communion Master);","&amp;ref(Nation/Communion-Slave.jpg,nolink,25x25,Communion Slave);"),""),IF(AE131&lt;&gt;"","&amp;ref(Nation/Inquisitor.jpg,nolink,25x25,Inquisitor);",""),IF(AF131&lt;&gt;"","&amp;ref(Nation/Adept-Sacrificer.jpg,nolink,25x25,Adept Sacrificer ("&amp;AF131&amp;"));",""),IF(AG131&lt;&gt;"","&amp;ref(Nation/Reanimator-Priest.jpg,nolink,25x25,Reanimator Priest);",""),IF(AH131&lt;&gt;"","&amp;ref(Nation/Reanimation-Bonus.jpg,nolink,25x25,Reanimation Bonus ("&amp;AH131&amp;"));",""),IF(AI131&lt;&gt;"","&amp;ref(Nation/Elegist.jpg,nolink,25x25,Elegist ("&amp;AI131&amp;"));",""),IF(AJ131&lt;&gt;"","&amp;ref(Nation/Heretic.jpg,nolink,25x25,Heretic ("&amp;AJ131&amp;"));",""),IF(AK131&lt;&gt;"","&amp;ref(Nation/Sacred.jpg,nolink,25x25,Sacred);",""),IF(AL131&lt;&gt;"","&amp;ref(Nation/Slave.jpg,nolink,25x25,Slave);",""),"|",CHAR(10))</f>
        <v xml:space="preserve">|Dis|&amp;ref(Nation/R_Capital.jpg,nolink,25x25,National Capital);|&amp;ref(Spell/P_Air.jpg,nolink,25x25,Air);1&amp;ref(Spell/P_Death.jpg,nolink,25x25,Death);1&amp;ref(Spell/P_Holy.jpg,nolink,25x25,Holy);1||&amp;ref(Spell/P_Research.jpg,nolink,25x25,Research);9|&amp;ref(Nation/Sacred.jpg,nolink,25x25,Sacred);|
</v>
      </c>
    </row>
    <row r="132" spans="1:39" x14ac:dyDescent="0.15">
      <c r="A132" t="str">
        <f t="shared" ref="A132:A195" si="5">IF(C132&lt;&gt;C131,B132&amp;" "&amp;C132&amp;" S",IF(C132&lt;&gt;C133,B132&amp;" "&amp;C132&amp;" E","-"))</f>
        <v>-</v>
      </c>
      <c r="B132" t="s">
        <v>2908</v>
      </c>
      <c r="C132" t="s">
        <v>6845</v>
      </c>
      <c r="D132" t="s">
        <v>6837</v>
      </c>
      <c r="E132" t="s">
        <v>6838</v>
      </c>
      <c r="F132" t="s">
        <v>6839</v>
      </c>
      <c r="G132" t="s">
        <v>6840</v>
      </c>
      <c r="H132" t="s">
        <v>6841</v>
      </c>
      <c r="AK132">
        <v>1</v>
      </c>
      <c r="AM132" s="26" t="str">
        <f t="shared" si="4"/>
        <v xml:space="preserve">|Hangadrott|&amp;ref(Nation/R_Capital.jpg,nolink,25x25,National Capital);|&amp;ref(Spell/P_Air.jpg,nolink,25x25,Air);2&amp;ref(Spell/P_Death.jpg,nolink,25x25,Death);3&amp;ref(Spell/P_Holy.jpg,nolink,25x25,Holy);2|&amp;ref(Spell/P_Air.jpg,nolink,25x25,Air);&amp;ref(Spell/P_Earth.jpg,nolink,25x25,Earth);&amp;ref(Spell/P_Death.jpg,nolink,25x25,Death);&amp;ref(Spell/P_Blood.jpg,nolink,25x25,Blood);+1:100%&amp;br;&amp;ref(Spell/P_Air.jpg,nolink,25x25,Air);&amp;ref(Spell/P_Earth.jpg,nolink,25x25,Earth);&amp;ref(Spell/P_Death.jpg,nolink,25x25,Death);&amp;ref(Spell/P_Blood.jpg,nolink,25x25,Blood);+1:10%|&amp;ref(Spell/P_Research.jpg,nolink,25x25,Research);17+|&amp;ref(Nation/Sacred.jpg,nolink,25x25,Sacred);|
</v>
      </c>
    </row>
    <row r="133" spans="1:39" x14ac:dyDescent="0.15">
      <c r="A133" t="str">
        <f t="shared" si="5"/>
        <v>EA Helheim E</v>
      </c>
      <c r="B133" t="s">
        <v>2908</v>
      </c>
      <c r="C133" t="s">
        <v>6845</v>
      </c>
      <c r="D133" t="s">
        <v>6842</v>
      </c>
      <c r="E133" t="s">
        <v>6838</v>
      </c>
      <c r="F133" t="s">
        <v>6843</v>
      </c>
      <c r="G133" t="s">
        <v>6844</v>
      </c>
      <c r="H133">
        <v>15</v>
      </c>
      <c r="AK133">
        <v>1</v>
      </c>
      <c r="AM133" s="26" t="str">
        <f t="shared" si="4"/>
        <v xml:space="preserve">|Svartalf|&amp;ref(Nation/R_Capital.jpg,nolink,25x25,National Capital);|&amp;ref(Spell/P_Earth.jpg,nolink,25x25,Earth);2&amp;ref(Spell/P_Death.jpg,nolink,25x25,Death);2|&amp;ref(Spell/P_Fire.jpg,nolink,25x25,Fire);&amp;ref(Spell/P_Air.jpg,nolink,25x25,Air);&amp;ref(Spell/P_Earth.jpg,nolink,25x25,Earth);&amp;ref(Spell/P_Death.jpg,nolink,25x25,Death);+1:100%|&amp;ref(Spell/P_Research.jpg,nolink,25x25,Research);15|&amp;ref(Nation/Sacred.jpg,nolink,25x25,Sacred);|
</v>
      </c>
    </row>
    <row r="134" spans="1:39" x14ac:dyDescent="0.15">
      <c r="A134" t="str">
        <f t="shared" si="5"/>
        <v>EA Niefelheim S</v>
      </c>
      <c r="B134" t="s">
        <v>2908</v>
      </c>
      <c r="C134" t="s">
        <v>6877</v>
      </c>
      <c r="D134" t="s">
        <v>6932</v>
      </c>
      <c r="E134" t="s">
        <v>6878</v>
      </c>
      <c r="F134" t="s">
        <v>6933</v>
      </c>
      <c r="AK134">
        <v>1</v>
      </c>
      <c r="AM134" s="26" t="str">
        <f t="shared" si="4"/>
        <v xml:space="preserve">|Jotun Jarl|&amp;ref(Nation/R_Fort.jpg,nolink,25x25,Land Fortress);|&amp;ref(Spell/P_Holy.jpg,nolink,25x25,Holy);1|||&amp;ref(Nation/Sacred.jpg,nolink,25x25,Sacred);|
</v>
      </c>
    </row>
    <row r="135" spans="1:39" x14ac:dyDescent="0.15">
      <c r="A135" t="str">
        <f t="shared" si="5"/>
        <v>-</v>
      </c>
      <c r="B135" t="s">
        <v>2908</v>
      </c>
      <c r="C135" t="s">
        <v>6877</v>
      </c>
      <c r="D135" t="s">
        <v>6934</v>
      </c>
      <c r="E135" t="s">
        <v>6878</v>
      </c>
      <c r="F135" t="s">
        <v>6935</v>
      </c>
      <c r="AK135">
        <v>1</v>
      </c>
      <c r="AM135" s="26" t="str">
        <f t="shared" si="4"/>
        <v xml:space="preserve">|Jotun Gode|&amp;ref(Nation/R_Fort.jpg,nolink,25x25,Land Fortress);|&amp;ref(Spell/P_Holy.jpg,nolink,25x25,Holy);2|||&amp;ref(Nation/Sacred.jpg,nolink,25x25,Sacred);|
</v>
      </c>
    </row>
    <row r="136" spans="1:39" x14ac:dyDescent="0.15">
      <c r="A136" t="str">
        <f t="shared" si="5"/>
        <v>-</v>
      </c>
      <c r="B136" t="s">
        <v>2908</v>
      </c>
      <c r="C136" t="s">
        <v>6877</v>
      </c>
      <c r="D136" t="s">
        <v>6936</v>
      </c>
      <c r="E136" t="s">
        <v>6878</v>
      </c>
      <c r="F136" t="s">
        <v>6937</v>
      </c>
      <c r="G136" t="s">
        <v>6938</v>
      </c>
      <c r="H136">
        <v>15</v>
      </c>
      <c r="AM136" s="26" t="str">
        <f t="shared" si="4"/>
        <v xml:space="preserve">|Jotun Skratti|&amp;ref(Nation/R_Fort.jpg,nolink,25x25,Land Fortress);|&amp;ref(Spell/P_Water.jpg,nolink,25x25,Water);2&amp;ref(Spell/P_Blood.jpg,nolink,25x25,Blood);2|&amp;ref(Spell/P_Water.jpg,nolink,25x25,Water);&amp;ref(Spell/P_Death.jpg,nolink,25x25,Death);&amp;ref(Spell/P_Nature.jpg,nolink,25x25,Nature);&amp;ref(Spell/P_Blood.jpg,nolink,25x25,Blood);+1:100%|&amp;ref(Spell/P_Research.jpg,nolink,25x25,Research);15||
</v>
      </c>
    </row>
    <row r="137" spans="1:39" x14ac:dyDescent="0.15">
      <c r="A137" t="str">
        <f t="shared" si="5"/>
        <v>-</v>
      </c>
      <c r="B137" t="s">
        <v>2908</v>
      </c>
      <c r="C137" t="s">
        <v>6877</v>
      </c>
      <c r="D137" t="s">
        <v>6939</v>
      </c>
      <c r="E137" t="s">
        <v>6878</v>
      </c>
      <c r="F137" t="s">
        <v>6940</v>
      </c>
      <c r="G137" t="s">
        <v>6941</v>
      </c>
      <c r="H137" t="s">
        <v>6910</v>
      </c>
      <c r="AM137" s="26" t="str">
        <f t="shared" si="4"/>
        <v xml:space="preserve">|Gygja|&amp;ref(Nation/R_Fort.jpg,nolink,25x25,Land Fortress);|&amp;ref(Spell/P_Death.jpg,nolink,25x25,Death);1&amp;ref(Spell/P_Nature.jpg,nolink,25x25,Nature);1&amp;ref(Spell/P_Blood.jpg,nolink,25x25,Blood);1|&amp;ref(Spell/P_Astral.jpg,nolink,25x25,Astral);&amp;ref(Spell/P_Death.jpg,nolink,25x25,Death);&amp;ref(Spell/P_Nature.jpg,nolink,25x25,Nature);&amp;ref(Spell/P_Blood.jpg,nolink,25x25,Blood);+1:100%&amp;br;&amp;ref(Spell/P_Astral.jpg,nolink,25x25,Astral);&amp;ref(Spell/P_Death.jpg,nolink,25x25,Death);&amp;ref(Spell/P_Nature.jpg,nolink,25x25,Nature);&amp;ref(Spell/P_Blood.jpg,nolink,25x25,Blood);+1:100%&amp;br;&amp;ref(Spell/P_Astral.jpg,nolink,25x25,Astral);&amp;ref(Spell/P_Death.jpg,nolink,25x25,Death);&amp;ref(Spell/P_Nature.jpg,nolink,25x25,Nature);&amp;ref(Spell/P_Blood.jpg,nolink,25x25,Blood);+1:10%|&amp;ref(Spell/P_Research.jpg,nolink,25x25,Research);15+||
</v>
      </c>
    </row>
    <row r="138" spans="1:39" x14ac:dyDescent="0.15">
      <c r="A138" t="str">
        <f t="shared" si="5"/>
        <v>EA Niefelheim E</v>
      </c>
      <c r="B138" t="s">
        <v>2908</v>
      </c>
      <c r="C138" t="s">
        <v>6877</v>
      </c>
      <c r="D138" t="s">
        <v>6942</v>
      </c>
      <c r="E138" t="s">
        <v>6907</v>
      </c>
      <c r="F138" t="s">
        <v>6943</v>
      </c>
      <c r="G138" t="s">
        <v>6944</v>
      </c>
      <c r="H138" t="s">
        <v>6945</v>
      </c>
      <c r="AK138">
        <v>1</v>
      </c>
      <c r="AM138" s="26" t="str">
        <f t="shared" si="4"/>
        <v xml:space="preserve">|Niefel Jarl|&amp;ref(Nation/R_Capital.jpg,nolink,25x25,National Capital);|&amp;ref(Spell/P_Water.jpg,nolink,25x25,Water);3&amp;ref(Spell/P_Death.jpg,nolink,25x25,Death);2&amp;ref(Spell/P_Holy.jpg,nolink,25x25,Holy);2|&amp;ref(Spell/P_Air.jpg,nolink,25x25,Air);&amp;ref(Spell/P_Water.jpg,nolink,25x25,Water);&amp;ref(Spell/P_Death.jpg,nolink,25x25,Death);+1:100%&amp;br;&amp;ref(Spell/P_Air.jpg,nolink,25x25,Air);&amp;ref(Spell/P_Water.jpg,nolink,25x25,Water);&amp;ref(Spell/P_Death.jpg,nolink,25x25,Death);+1:10%|&amp;ref(Spell/P_Research.jpg,nolink,25x25,Research);17+|&amp;ref(Nation/Sacred.jpg,nolink,25x25,Sacred);|
</v>
      </c>
    </row>
    <row r="139" spans="1:39" x14ac:dyDescent="0.15">
      <c r="A139" t="str">
        <f t="shared" si="5"/>
        <v>EA Rus S</v>
      </c>
      <c r="B139" t="s">
        <v>2908</v>
      </c>
      <c r="C139" t="s">
        <v>7004</v>
      </c>
      <c r="D139" t="s">
        <v>6982</v>
      </c>
      <c r="E139" t="s">
        <v>6878</v>
      </c>
      <c r="F139" t="s">
        <v>6933</v>
      </c>
      <c r="AK139">
        <v>1</v>
      </c>
      <c r="AM139" s="26" t="str">
        <f t="shared" si="4"/>
        <v xml:space="preserve">|Rusian Priest|&amp;ref(Nation/R_Fort.jpg,nolink,25x25,Land Fortress);|&amp;ref(Spell/P_Holy.jpg,nolink,25x25,Holy);1|||&amp;ref(Nation/Sacred.jpg,nolink,25x25,Sacred);|
</v>
      </c>
    </row>
    <row r="140" spans="1:39" x14ac:dyDescent="0.15">
      <c r="A140" t="str">
        <f t="shared" si="5"/>
        <v>-</v>
      </c>
      <c r="B140" t="s">
        <v>2908</v>
      </c>
      <c r="C140" t="s">
        <v>7004</v>
      </c>
      <c r="D140" t="s">
        <v>6984</v>
      </c>
      <c r="E140" t="s">
        <v>6878</v>
      </c>
      <c r="F140" t="s">
        <v>7022</v>
      </c>
      <c r="G140" t="s">
        <v>7023</v>
      </c>
      <c r="H140">
        <v>2</v>
      </c>
      <c r="AM140" s="26" t="str">
        <f t="shared" si="4"/>
        <v xml:space="preserve">|Rusian Wizard|&amp;ref(Nation/R_Fort.jpg,nolink,25x25,Land Fortress);|&amp;ref(Spell/P_Fire.jpg,nolink,25x25,Fire);1&amp;ref(Spell/P_Nature.jpg,nolink,25x25,Nature);1|&amp;ref(Spell/P_Air.jpg,nolink,25x25,Air);&amp;ref(Spell/P_Earth.jpg,nolink,25x25,Earth);&amp;ref(Spell/P_Astral.jpg,nolink,25x25,Astral);&amp;ref(Spell/P_Nature.jpg,nolink,25x25,Nature);+1:100%|&amp;ref(Spell/P_Research.jpg,nolink,25x25,Research);2||
</v>
      </c>
    </row>
    <row r="141" spans="1:39" x14ac:dyDescent="0.15">
      <c r="A141" t="str">
        <f t="shared" si="5"/>
        <v>-</v>
      </c>
      <c r="B141" t="s">
        <v>2908</v>
      </c>
      <c r="C141" t="s">
        <v>7004</v>
      </c>
      <c r="D141" t="s">
        <v>6987</v>
      </c>
      <c r="E141" t="s">
        <v>6907</v>
      </c>
      <c r="F141" t="s">
        <v>7024</v>
      </c>
      <c r="G141" t="s">
        <v>7025</v>
      </c>
      <c r="H141" t="s">
        <v>7132</v>
      </c>
      <c r="AK141">
        <v>1</v>
      </c>
      <c r="AM141" s="26" t="str">
        <f t="shared" si="4"/>
        <v xml:space="preserve">|Son of Heaven|&amp;ref(Nation/R_Capital.jpg,nolink,25x25,National Capital);|&amp;ref(Spell/P_Fire.jpg,nolink,25x25,Fire);1&amp;ref(Spell/P_Air.jpg,nolink,25x25,Air);1&amp;ref(Spell/P_Nature.jpg,nolink,25x25,Nature);1&amp;ref(Spell/P_Holy.jpg,nolink,25x25,Holy);2|&amp;ref(Spell/P_Fire.jpg,nolink,25x25,Fire);&amp;ref(Spell/P_Air.jpg,nolink,25x25,Air);&amp;ref(Spell/P_Astral.jpg,nolink,25x25,Astral);&amp;ref(Spell/P_Nature.jpg,nolink,25x25,Nature);+1:100%|&amp;ref(Spell/P_Research.jpg,nolink,25x25,Research);13+|&amp;ref(Nation/Sacred.jpg,nolink,25x25,Sacred);|
</v>
      </c>
    </row>
    <row r="142" spans="1:39" x14ac:dyDescent="0.15">
      <c r="A142" t="str">
        <f t="shared" si="5"/>
        <v>-</v>
      </c>
      <c r="B142" t="s">
        <v>2908</v>
      </c>
      <c r="C142" t="s">
        <v>7004</v>
      </c>
      <c r="D142" t="s">
        <v>6990</v>
      </c>
      <c r="E142" t="s">
        <v>6907</v>
      </c>
      <c r="F142" t="s">
        <v>7026</v>
      </c>
      <c r="G142" t="s">
        <v>7027</v>
      </c>
      <c r="H142" t="s">
        <v>7028</v>
      </c>
      <c r="AK142">
        <v>1</v>
      </c>
      <c r="AM142" s="26" t="str">
        <f t="shared" si="4"/>
        <v xml:space="preserve">|Daughter of the Sun|&amp;ref(Nation/R_Capital.jpg,nolink,25x25,National Capital);|&amp;ref(Spell/P_Fire.jpg,nolink,25x25,Fire);2&amp;ref(Spell/P_Nature.jpg,nolink,25x25,Nature);1&amp;ref(Spell/P_Holy.jpg,nolink,25x25,Holy);1|&amp;ref(Spell/P_Fire.jpg,nolink,25x25,Fire);&amp;ref(Spell/P_Air.jpg,nolink,25x25,Air);&amp;ref(Spell/P_Astral.jpg,nolink,25x25,Astral);&amp;ref(Spell/P_Nature.jpg,nolink,25x25,Nature);+1:100%&amp;br;&amp;ref(Spell/P_Fire.jpg,nolink,25x25,Fire);&amp;ref(Spell/P_Air.jpg,nolink,25x25,Air);&amp;ref(Spell/P_Astral.jpg,nolink,25x25,Astral);&amp;ref(Spell/P_Nature.jpg,nolink,25x25,Nature);+1:10%|&amp;ref(Spell/P_Research.jpg,nolink,25x25,Research);13+|&amp;ref(Nation/Sacred.jpg,nolink,25x25,Sacred);|
</v>
      </c>
    </row>
    <row r="143" spans="1:39" x14ac:dyDescent="0.15">
      <c r="A143" t="str">
        <f t="shared" si="5"/>
        <v>-</v>
      </c>
      <c r="B143" t="s">
        <v>2908</v>
      </c>
      <c r="C143" t="s">
        <v>7004</v>
      </c>
      <c r="D143" t="s">
        <v>6993</v>
      </c>
      <c r="E143" t="s">
        <v>6907</v>
      </c>
      <c r="F143" t="s">
        <v>7029</v>
      </c>
      <c r="G143" t="s">
        <v>7030</v>
      </c>
      <c r="H143" t="s">
        <v>7031</v>
      </c>
      <c r="AK143">
        <v>1</v>
      </c>
      <c r="AM143" s="26" t="str">
        <f t="shared" si="4"/>
        <v xml:space="preserve">|Perkunu|&amp;ref(Nation/R_Capital.jpg,nolink,25x25,National Capital);|&amp;ref(Spell/P_Air.jpg,nolink,25x25,Air);3&amp;ref(Spell/P_Astral.jpg,nolink,25x25,Astral);1&amp;ref(Spell/P_Nature.jpg,nolink,25x25,Nature);2&amp;ref(Spell/P_Holy.jpg,nolink,25x25,Holy);1|&amp;ref(Spell/P_Air.jpg,nolink,25x25,Air);&amp;ref(Spell/P_Astral.jpg,nolink,25x25,Astral);&amp;ref(Spell/P_Nature.jpg,nolink,25x25,Nature);+1:10%|&amp;ref(Spell/P_Research.jpg,nolink,25x25,Research);17+|&amp;ref(Nation/Sacred.jpg,nolink,25x25,Sacred);|
</v>
      </c>
    </row>
    <row r="144" spans="1:39" x14ac:dyDescent="0.15">
      <c r="A144" t="str">
        <f t="shared" si="5"/>
        <v>-</v>
      </c>
      <c r="B144" t="s">
        <v>2908</v>
      </c>
      <c r="C144" t="s">
        <v>7004</v>
      </c>
      <c r="D144" t="s">
        <v>7001</v>
      </c>
      <c r="E144" t="s">
        <v>6999</v>
      </c>
      <c r="F144" t="s">
        <v>7032</v>
      </c>
      <c r="G144" t="s">
        <v>7023</v>
      </c>
      <c r="H144">
        <v>11</v>
      </c>
      <c r="I144">
        <v>-2</v>
      </c>
      <c r="AK144">
        <v>1</v>
      </c>
      <c r="AM144" s="26" t="str">
        <f t="shared" si="4"/>
        <v xml:space="preserve">|Thunder Priest|&amp;ref(Nation/R_Forest.jpg,nolink,25x25,Any Forest);|&amp;ref(Spell/P_Air.jpg,nolink,25x25,Air);2&amp;ref(Spell/P_Nature.jpg,nolink,25x25,Nature);1&amp;ref(Spell/P_Holy.jpg,nolink,25x25,Holy);1|&amp;ref(Spell/P_Air.jpg,nolink,25x25,Air);&amp;ref(Spell/P_Earth.jpg,nolink,25x25,Earth);&amp;ref(Spell/P_Astral.jpg,nolink,25x25,Astral);&amp;ref(Spell/P_Nature.jpg,nolink,25x25,Nature);+1:100%|&amp;ref(Spell/P_Research.jpg,nolink,25x25,Research);11|&amp;ref(Nation/Inept-Researcher.jpg,nolink,25x25,Inept Researcher (-2));&amp;ref(Nation/Sacred.jpg,nolink,25x25,Sacred);|
</v>
      </c>
    </row>
    <row r="145" spans="1:39" x14ac:dyDescent="0.15">
      <c r="A145" t="str">
        <f t="shared" si="5"/>
        <v>-</v>
      </c>
      <c r="B145" t="s">
        <v>2908</v>
      </c>
      <c r="C145" t="s">
        <v>2944</v>
      </c>
      <c r="D145" t="s">
        <v>7122</v>
      </c>
      <c r="E145" t="s">
        <v>7130</v>
      </c>
      <c r="F145" t="s">
        <v>7137</v>
      </c>
      <c r="H145">
        <v>9</v>
      </c>
      <c r="AM145" s="26" t="str">
        <f t="shared" si="4"/>
        <v xml:space="preserve">|Rusalka|&amp;ref(Item/Master-Ritualist.jpg,nolink,25x25,Ritual Spell);|&amp;ref(Spell/P_Water.jpg,nolink,25x25,Water);1&amp;ref(Spell/P_Death.jpg,nolink,25x25,Death);1||&amp;ref(Spell/P_Research.jpg,nolink,25x25,Research);9||
</v>
      </c>
    </row>
    <row r="146" spans="1:39" x14ac:dyDescent="0.15">
      <c r="A146" t="str">
        <f t="shared" si="5"/>
        <v>-</v>
      </c>
      <c r="B146" t="s">
        <v>2908</v>
      </c>
      <c r="C146" t="s">
        <v>2944</v>
      </c>
      <c r="D146" t="s">
        <v>7123</v>
      </c>
      <c r="E146" t="s">
        <v>7130</v>
      </c>
      <c r="F146" t="s">
        <v>7131</v>
      </c>
      <c r="H146">
        <v>13</v>
      </c>
      <c r="AM146" s="26" t="str">
        <f t="shared" si="4"/>
        <v xml:space="preserve">|Vodyanoy|&amp;ref(Item/Master-Ritualist.jpg,nolink,25x25,Ritual Spell);|&amp;ref(Spell/P_Water.jpg,nolink,25x25,Water);3&amp;ref(Spell/P_Nature.jpg,nolink,25x25,Nature);1||&amp;ref(Spell/P_Research.jpg,nolink,25x25,Research);13||
</v>
      </c>
    </row>
    <row r="147" spans="1:39" x14ac:dyDescent="0.15">
      <c r="A147" t="str">
        <f t="shared" si="5"/>
        <v>-</v>
      </c>
      <c r="B147" t="s">
        <v>2908</v>
      </c>
      <c r="C147" t="s">
        <v>2944</v>
      </c>
      <c r="D147" t="s">
        <v>7124</v>
      </c>
      <c r="E147" t="s">
        <v>7130</v>
      </c>
      <c r="F147" t="s">
        <v>7138</v>
      </c>
      <c r="AK147">
        <v>1</v>
      </c>
      <c r="AM147" s="26" t="str">
        <f t="shared" si="4"/>
        <v xml:space="preserve">|Alkonost|&amp;ref(Item/Master-Ritualist.jpg,nolink,25x25,Ritual Spell);|&amp;ref(Spell/P_Holy.jpg,nolink,25x25,Holy);3|||&amp;ref(Nation/Sacred.jpg,nolink,25x25,Sacred);|
</v>
      </c>
    </row>
    <row r="148" spans="1:39" x14ac:dyDescent="0.15">
      <c r="A148" t="str">
        <f t="shared" si="5"/>
        <v>-</v>
      </c>
      <c r="B148" t="s">
        <v>2908</v>
      </c>
      <c r="C148" t="s">
        <v>2944</v>
      </c>
      <c r="D148" t="s">
        <v>7125</v>
      </c>
      <c r="E148" t="s">
        <v>7130</v>
      </c>
      <c r="F148" t="s">
        <v>7139</v>
      </c>
      <c r="H148">
        <v>19</v>
      </c>
      <c r="I148">
        <v>6</v>
      </c>
      <c r="AK148">
        <v>1</v>
      </c>
      <c r="AM148" s="26" t="str">
        <f t="shared" si="4"/>
        <v xml:space="preserve">|Gamayun|&amp;ref(Item/Master-Ritualist.jpg,nolink,25x25,Ritual Spell);|&amp;ref(Spell/P_Air.jpg,nolink,25x25,Air);2&amp;ref(Spell/P_Astral.jpg,nolink,25x25,Astral);2&amp;ref(Spell/P_Holy.jpg,nolink,25x25,Holy);2||&amp;ref(Spell/P_Research.jpg,nolink,25x25,Research);19|&amp;ref(Nation/Adept-Researcher.jpg,nolink,25x25,Adept Researcher (+6));&amp;ref(Nation/Sacred.jpg,nolink,25x25,Sacred);|
</v>
      </c>
    </row>
    <row r="149" spans="1:39" x14ac:dyDescent="0.15">
      <c r="A149" t="str">
        <f t="shared" si="5"/>
        <v>-</v>
      </c>
      <c r="B149" t="s">
        <v>2908</v>
      </c>
      <c r="C149" t="s">
        <v>2944</v>
      </c>
      <c r="D149" t="s">
        <v>7126</v>
      </c>
      <c r="E149" t="s">
        <v>7130</v>
      </c>
      <c r="F149" t="s">
        <v>7140</v>
      </c>
      <c r="H149">
        <v>17</v>
      </c>
      <c r="AM149" s="26" t="str">
        <f t="shared" si="4"/>
        <v xml:space="preserve">|Beregina|&amp;ref(Item/Master-Ritualist.jpg,nolink,25x25,Ritual Spell);|&amp;ref(Spell/P_Water.jpg,nolink,25x25,Water);3&amp;ref(Spell/P_Earth.jpg,nolink,25x25,Earth);1&amp;ref(Spell/P_Nature.jpg,nolink,25x25,Nature);2||&amp;ref(Spell/P_Research.jpg,nolink,25x25,Research);17||
</v>
      </c>
    </row>
    <row r="150" spans="1:39" x14ac:dyDescent="0.15">
      <c r="A150" t="str">
        <f t="shared" si="5"/>
        <v>-</v>
      </c>
      <c r="B150" t="s">
        <v>2908</v>
      </c>
      <c r="C150" t="s">
        <v>2944</v>
      </c>
      <c r="D150" t="s">
        <v>7127</v>
      </c>
      <c r="E150" t="s">
        <v>7130</v>
      </c>
      <c r="F150" t="s">
        <v>7133</v>
      </c>
      <c r="H150">
        <v>17</v>
      </c>
      <c r="O150" t="s">
        <v>7134</v>
      </c>
      <c r="AK150">
        <v>1</v>
      </c>
      <c r="AM150" s="26" t="str">
        <f t="shared" si="4"/>
        <v xml:space="preserve">|Cloud Vila|&amp;ref(Item/Master-Ritualist.jpg,nolink,25x25,Ritual Spell);|&amp;ref(Spell/P_Air.jpg,nolink,25x25,Air);3&amp;ref(Spell/P_Astral.jpg,nolink,25x25,Astral);1&amp;ref(Spell/P_Nature.jpg,nolink,25x25,Nature);2||&amp;ref(Spell/P_Research.jpg,nolink,25x25,Research);17|&amp;ref(Nation/Healer.jpg,nolink,25x25,Healer (1));&amp;ref(Nation/Sacred.jpg,nolink,25x25,Sacred);|
</v>
      </c>
    </row>
    <row r="151" spans="1:39" x14ac:dyDescent="0.15">
      <c r="A151" t="str">
        <f t="shared" si="5"/>
        <v>-</v>
      </c>
      <c r="B151" t="s">
        <v>2908</v>
      </c>
      <c r="C151" t="s">
        <v>2944</v>
      </c>
      <c r="D151" t="s">
        <v>7128</v>
      </c>
      <c r="E151" t="s">
        <v>7130</v>
      </c>
      <c r="F151" t="s">
        <v>7136</v>
      </c>
      <c r="H151">
        <v>17</v>
      </c>
      <c r="O151" t="s">
        <v>7135</v>
      </c>
      <c r="AK151">
        <v>1</v>
      </c>
      <c r="AM151" s="26" t="str">
        <f t="shared" si="4"/>
        <v xml:space="preserve">|Mountain Vila|&amp;ref(Item/Master-Ritualist.jpg,nolink,25x25,Ritual Spell);|&amp;ref(Spell/P_Air.jpg,nolink,25x25,Air);2&amp;ref(Spell/P_Astral.jpg,nolink,25x25,Astral);1&amp;ref(Spell/P_Nature.jpg,nolink,25x25,Nature);3||&amp;ref(Spell/P_Research.jpg,nolink,25x25,Research);17|&amp;ref(Nation/Healer.jpg,nolink,25x25,Healer (2));&amp;ref(Nation/Sacred.jpg,nolink,25x25,Sacred);|
</v>
      </c>
    </row>
    <row r="152" spans="1:39" x14ac:dyDescent="0.15">
      <c r="A152" t="str">
        <f t="shared" si="5"/>
        <v>EA Rus E</v>
      </c>
      <c r="B152" t="s">
        <v>2908</v>
      </c>
      <c r="C152" t="s">
        <v>2944</v>
      </c>
      <c r="D152" t="s">
        <v>7129</v>
      </c>
      <c r="E152" t="s">
        <v>7130</v>
      </c>
      <c r="F152" t="s">
        <v>7141</v>
      </c>
      <c r="H152">
        <v>23</v>
      </c>
      <c r="AM152" s="26" t="str">
        <f t="shared" si="4"/>
        <v xml:space="preserve">|Leshiy|&amp;ref(Item/Master-Ritualist.jpg,nolink,25x25,Ritual Spell);|&amp;ref(Spell/P_Air.jpg,nolink,25x25,Air);2&amp;ref(Spell/P_Water.jpg,nolink,25x25,Water);1&amp;ref(Spell/P_Earth.jpg,nolink,25x25,Earth);2&amp;ref(Spell/P_Nature.jpg,nolink,25x25,Nature);3+1||&amp;ref(Spell/P_Research.jpg,nolink,25x25,Research);23||
</v>
      </c>
    </row>
    <row r="153" spans="1:39" x14ac:dyDescent="0.15">
      <c r="A153" t="str">
        <f t="shared" si="5"/>
        <v>EA Kailasa S</v>
      </c>
      <c r="B153" t="s">
        <v>2908</v>
      </c>
      <c r="C153" t="s">
        <v>7226</v>
      </c>
      <c r="D153" t="s">
        <v>7200</v>
      </c>
      <c r="E153" t="s">
        <v>7201</v>
      </c>
      <c r="F153" t="s">
        <v>7202</v>
      </c>
      <c r="H153">
        <v>7</v>
      </c>
      <c r="AK153">
        <v>1</v>
      </c>
      <c r="AM153" s="26" t="str">
        <f t="shared" si="4"/>
        <v xml:space="preserve">|Yogi|&amp;ref(Nation/R_Fort.jpg,nolink,25x25,Land Fortress);|&amp;ref(Spell/P_Astral.jpg,nolink,25x25,Astral);1||&amp;ref(Spell/P_Research.jpg,nolink,25x25,Research);7|&amp;ref(Nation/Sacred.jpg,nolink,25x25,Sacred);|
</v>
      </c>
    </row>
    <row r="154" spans="1:39" x14ac:dyDescent="0.15">
      <c r="A154" t="str">
        <f t="shared" si="5"/>
        <v>-</v>
      </c>
      <c r="B154" t="s">
        <v>2908</v>
      </c>
      <c r="C154" t="s">
        <v>7226</v>
      </c>
      <c r="D154" t="s">
        <v>7203</v>
      </c>
      <c r="E154" t="s">
        <v>7201</v>
      </c>
      <c r="F154" t="s">
        <v>7204</v>
      </c>
      <c r="H154">
        <v>11</v>
      </c>
      <c r="AK154">
        <v>1</v>
      </c>
      <c r="AM154" s="26" t="str">
        <f t="shared" si="4"/>
        <v xml:space="preserve">|Guru|&amp;ref(Nation/R_Fort.jpg,nolink,25x25,Land Fortress);|&amp;ref(Spell/P_Astral.jpg,nolink,25x25,Astral);2&amp;ref(Spell/P_Nature.jpg,nolink,25x25,Nature);1||&amp;ref(Spell/P_Research.jpg,nolink,25x25,Research);11|&amp;ref(Nation/Sacred.jpg,nolink,25x25,Sacred);|
</v>
      </c>
    </row>
    <row r="155" spans="1:39" x14ac:dyDescent="0.15">
      <c r="A155" t="str">
        <f t="shared" si="5"/>
        <v>-</v>
      </c>
      <c r="B155" t="s">
        <v>2908</v>
      </c>
      <c r="C155" t="s">
        <v>7226</v>
      </c>
      <c r="D155" t="s">
        <v>7205</v>
      </c>
      <c r="E155" t="s">
        <v>7201</v>
      </c>
      <c r="F155" t="s">
        <v>7206</v>
      </c>
      <c r="AK155">
        <v>1</v>
      </c>
      <c r="AM155" s="26" t="str">
        <f t="shared" si="4"/>
        <v xml:space="preserve">|Guhyaka General|&amp;ref(Nation/R_Fort.jpg,nolink,25x25,Land Fortress);|&amp;ref(Spell/P_Holy.jpg,nolink,25x25,Holy);1|||&amp;ref(Nation/Sacred.jpg,nolink,25x25,Sacred);|
</v>
      </c>
    </row>
    <row r="156" spans="1:39" x14ac:dyDescent="0.15">
      <c r="A156" t="str">
        <f t="shared" si="5"/>
        <v>-</v>
      </c>
      <c r="B156" t="s">
        <v>2908</v>
      </c>
      <c r="C156" t="s">
        <v>7226</v>
      </c>
      <c r="D156" t="s">
        <v>7207</v>
      </c>
      <c r="E156" t="s">
        <v>7208</v>
      </c>
      <c r="F156" t="s">
        <v>7209</v>
      </c>
      <c r="G156" t="s">
        <v>7210</v>
      </c>
      <c r="H156" t="s">
        <v>7211</v>
      </c>
      <c r="AK156">
        <v>1</v>
      </c>
      <c r="AM156" s="26" t="str">
        <f t="shared" si="4"/>
        <v xml:space="preserve">|Yaksha|&amp;ref(Nation/R_Capital.jpg,nolink,25x25,National Capital);&amp;ref(Item/Master-Ritualist.jpg,nolink,25x25,Ritual Spell);|&amp;ref(Spell/P_Earth.jpg,nolink,25x25,Earth);3&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15+|&amp;ref(Nation/Sacred.jpg,nolink,25x25,Sacred);|
</v>
      </c>
    </row>
    <row r="157" spans="1:39" x14ac:dyDescent="0.15">
      <c r="A157" t="str">
        <f t="shared" si="5"/>
        <v>-</v>
      </c>
      <c r="B157" t="s">
        <v>2908</v>
      </c>
      <c r="C157" t="s">
        <v>7226</v>
      </c>
      <c r="D157" t="s">
        <v>7212</v>
      </c>
      <c r="E157" t="s">
        <v>7208</v>
      </c>
      <c r="F157" t="s">
        <v>7213</v>
      </c>
      <c r="G157" t="s">
        <v>7210</v>
      </c>
      <c r="H157" t="s">
        <v>7214</v>
      </c>
      <c r="AK157">
        <v>1</v>
      </c>
      <c r="AM157" s="26" t="str">
        <f t="shared" si="4"/>
        <v xml:space="preserve">|Yakshini|&amp;ref(Nation/R_Capital.jpg,nolink,25x25,National Capital);&amp;ref(Item/Master-Ritualist.jpg,nolink,25x25,Ritual Spell);|&amp;ref(Spell/P_Water.jpg,nolink,25x25,Water);3&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15+|&amp;ref(Nation/Sacred.jpg,nolink,25x25,Sacred);|
</v>
      </c>
    </row>
    <row r="158" spans="1:39" x14ac:dyDescent="0.15">
      <c r="A158" t="str">
        <f t="shared" si="5"/>
        <v>-</v>
      </c>
      <c r="B158" t="s">
        <v>2908</v>
      </c>
      <c r="C158" t="s">
        <v>7226</v>
      </c>
      <c r="D158" t="s">
        <v>7215</v>
      </c>
      <c r="E158" t="s">
        <v>7220</v>
      </c>
      <c r="F158" t="s">
        <v>7221</v>
      </c>
      <c r="H158">
        <v>13</v>
      </c>
      <c r="AK158">
        <v>1</v>
      </c>
      <c r="AM158" s="26" t="str">
        <f t="shared" si="4"/>
        <v xml:space="preserve">|Kinnara|&amp;ref(Item/Master-Ritualist.jpg,nolink,25x25,Ritual Spell);|&amp;ref(Spell/P_Air.jpg,nolink,25x25,Air);2&amp;ref(Spell/P_Astral.jpg,nolink,25x25,Astral);2&amp;ref(Spell/P_Holy.jpg,nolink,25x25,Holy);2||&amp;ref(Spell/P_Research.jpg,nolink,25x25,Research);13|&amp;ref(Nation/Sacred.jpg,nolink,25x25,Sacred);|
</v>
      </c>
    </row>
    <row r="159" spans="1:39" x14ac:dyDescent="0.15">
      <c r="A159" t="str">
        <f t="shared" si="5"/>
        <v>-</v>
      </c>
      <c r="B159" t="s">
        <v>2908</v>
      </c>
      <c r="C159" t="s">
        <v>7226</v>
      </c>
      <c r="D159" t="s">
        <v>7216</v>
      </c>
      <c r="E159" t="s">
        <v>7220</v>
      </c>
      <c r="F159" t="s">
        <v>7222</v>
      </c>
      <c r="H159">
        <v>15</v>
      </c>
      <c r="AK159">
        <v>1</v>
      </c>
      <c r="AM159" s="26" t="str">
        <f t="shared" si="4"/>
        <v xml:space="preserve">|Siddha|&amp;ref(Item/Master-Ritualist.jpg,nolink,25x25,Ritual Spell);|&amp;ref(Spell/P_Air.jpg,nolink,25x25,Air);2&amp;ref(Spell/P_Astral.jpg,nolink,25x25,Astral);3&amp;ref(Spell/P_Holy.jpg,nolink,25x25,Holy);3||&amp;ref(Spell/P_Research.jpg,nolink,25x25,Research);15|&amp;ref(Nation/Sacred.jpg,nolink,25x25,Sacred);|
</v>
      </c>
    </row>
    <row r="160" spans="1:39" x14ac:dyDescent="0.15">
      <c r="A160" t="str">
        <f t="shared" si="5"/>
        <v>-</v>
      </c>
      <c r="B160" t="s">
        <v>2908</v>
      </c>
      <c r="C160" t="s">
        <v>7226</v>
      </c>
      <c r="D160" t="s">
        <v>7217</v>
      </c>
      <c r="E160" t="s">
        <v>7220</v>
      </c>
      <c r="F160" t="s">
        <v>7223</v>
      </c>
      <c r="H160">
        <v>15</v>
      </c>
      <c r="AK160">
        <v>1</v>
      </c>
      <c r="AM160" s="26" t="str">
        <f t="shared" si="4"/>
        <v xml:space="preserve">|Devata|&amp;ref(Item/Master-Ritualist.jpg,nolink,25x25,Ritual Spell);|&amp;ref(Spell/P_Air.jpg,nolink,25x25,Air);3&amp;ref(Spell/P_Astral.jpg,nolink,25x25,Astral);2&amp;ref(Spell/P_Holy.jpg,nolink,25x25,Holy);3||&amp;ref(Spell/P_Research.jpg,nolink,25x25,Research);15|&amp;ref(Nation/Sacred.jpg,nolink,25x25,Sacred);|
</v>
      </c>
    </row>
    <row r="161" spans="1:39" x14ac:dyDescent="0.15">
      <c r="A161" t="str">
        <f t="shared" si="5"/>
        <v>-</v>
      </c>
      <c r="B161" t="s">
        <v>2908</v>
      </c>
      <c r="C161" t="s">
        <v>7226</v>
      </c>
      <c r="D161" t="s">
        <v>7218</v>
      </c>
      <c r="E161" t="s">
        <v>7220</v>
      </c>
      <c r="F161" t="s">
        <v>7224</v>
      </c>
      <c r="H161">
        <v>11</v>
      </c>
      <c r="AK161">
        <v>1</v>
      </c>
      <c r="AM161" s="26" t="str">
        <f t="shared" si="4"/>
        <v xml:space="preserve">|Devala|&amp;ref(Item/Master-Ritualist.jpg,nolink,25x25,Ritual Spell);|&amp;ref(Spell/P_Astral.jpg,nolink,25x25,Astral);3&amp;ref(Spell/P_Holy.jpg,nolink,25x25,Holy);4||&amp;ref(Spell/P_Research.jpg,nolink,25x25,Research);11|&amp;ref(Nation/Sacred.jpg,nolink,25x25,Sacred);|
</v>
      </c>
    </row>
    <row r="162" spans="1:39" x14ac:dyDescent="0.15">
      <c r="A162" t="str">
        <f t="shared" si="5"/>
        <v>EA Kailasa E</v>
      </c>
      <c r="B162" t="s">
        <v>2908</v>
      </c>
      <c r="C162" t="s">
        <v>7226</v>
      </c>
      <c r="D162" t="s">
        <v>7219</v>
      </c>
      <c r="E162" t="s">
        <v>7220</v>
      </c>
      <c r="F162" t="s">
        <v>7225</v>
      </c>
      <c r="H162">
        <v>3</v>
      </c>
      <c r="I162">
        <v>-20</v>
      </c>
      <c r="P162">
        <v>-5</v>
      </c>
      <c r="AK162">
        <v>1</v>
      </c>
      <c r="AM162" s="26" t="str">
        <f t="shared" si="4"/>
        <v xml:space="preserve">|Rudra|&amp;ref(Item/Master-Ritualist.jpg,nolink,25x25,Ritual Spell);|&amp;ref(Spell/P_Fire.jpg,nolink,25x25,Fire);3&amp;ref(Spell/P_Air.jpg,nolink,25x25,Air);3&amp;ref(Spell/P_Death.jpg,nolink,25x25,Death);3&amp;ref(Spell/P_Holy.jpg,nolink,25x25,Holy);1||&amp;ref(Spell/P_Research.jpg,nolink,25x25,Research);3|&amp;ref(Nation/Inept-Researcher.jpg,nolink,25x25,Inept Researcher (-20));&amp;ref(Nation/Forge-Bonus.jpg,nolink,25x25,Forge Bonus (-5));&amp;ref(Nation/Sacred.jpg,nolink,25x25,Sacred);|
</v>
      </c>
    </row>
    <row r="163" spans="1:39" x14ac:dyDescent="0.15">
      <c r="A163" t="str">
        <f t="shared" si="5"/>
        <v>EA Lanka S</v>
      </c>
      <c r="B163" t="s">
        <v>2908</v>
      </c>
      <c r="C163" t="s">
        <v>7374</v>
      </c>
      <c r="D163" t="s">
        <v>7357</v>
      </c>
      <c r="E163" t="s">
        <v>7358</v>
      </c>
      <c r="F163" t="s">
        <v>7359</v>
      </c>
      <c r="H163">
        <v>7</v>
      </c>
      <c r="AG163">
        <v>1</v>
      </c>
      <c r="AK163">
        <v>1</v>
      </c>
      <c r="AM163" s="26" t="str">
        <f t="shared" si="4"/>
        <v xml:space="preserve">|Raktapata|&amp;ref(Nation/R_Fort.jpg,nolink,25x25,Land Fortress);|&amp;ref(Spell/P_Blood.jpg,nolink,25x25,Blood);1&amp;ref(Spell/P_Holy.jpg,nolink,25x25,Holy);1||&amp;ref(Spell/P_Research.jpg,nolink,25x25,Research);7|&amp;ref(Nation/Reanimator-Priest.jpg,nolink,25x25,Reanimator Priest);&amp;ref(Nation/Sacred.jpg,nolink,25x25,Sacred);|
</v>
      </c>
    </row>
    <row r="164" spans="1:39" x14ac:dyDescent="0.15">
      <c r="A164" t="str">
        <f t="shared" si="5"/>
        <v>-</v>
      </c>
      <c r="B164" t="s">
        <v>2908</v>
      </c>
      <c r="C164" t="s">
        <v>7374</v>
      </c>
      <c r="D164" t="s">
        <v>7360</v>
      </c>
      <c r="E164" t="s">
        <v>7358</v>
      </c>
      <c r="F164" t="s">
        <v>7361</v>
      </c>
      <c r="H164">
        <v>13</v>
      </c>
      <c r="AM164" s="26" t="str">
        <f t="shared" si="4"/>
        <v xml:space="preserve">|Yogini|&amp;ref(Nation/R_Fort.jpg,nolink,25x25,Land Fortress);|&amp;ref(Spell/P_Death.jpg,nolink,25x25,Death);1&amp;ref(Spell/P_Nature.jpg,nolink,25x25,Nature);2&amp;ref(Spell/P_Blood.jpg,nolink,25x25,Blood);1||&amp;ref(Spell/P_Research.jpg,nolink,25x25,Research);13||
</v>
      </c>
    </row>
    <row r="165" spans="1:39" x14ac:dyDescent="0.15">
      <c r="A165" t="str">
        <f t="shared" si="5"/>
        <v>-</v>
      </c>
      <c r="B165" t="s">
        <v>2908</v>
      </c>
      <c r="C165" t="s">
        <v>7374</v>
      </c>
      <c r="D165" t="s">
        <v>7362</v>
      </c>
      <c r="E165" t="s">
        <v>7358</v>
      </c>
      <c r="F165" t="s">
        <v>7363</v>
      </c>
      <c r="G165" t="s">
        <v>7364</v>
      </c>
      <c r="H165">
        <v>9</v>
      </c>
      <c r="AG165">
        <v>1</v>
      </c>
      <c r="AK165">
        <v>1</v>
      </c>
      <c r="AM165" s="26" t="str">
        <f t="shared" si="4"/>
        <v xml:space="preserve">|Kala-Mukha|&amp;ref(Nation/R_Fort.jpg,nolink,25x25,Land Fortress);|&amp;ref(Spell/P_Blood.jpg,nolink,25x25,Blood);1&amp;ref(Spell/P_Holy.jpg,nolink,25x25,Holy);2|&amp;ref(Spell/P_Death.jpg,nolink,25x25,Death);&amp;ref(Spell/P_Nature.jpg,nolink,25x25,Nature);&amp;ref(Spell/P_Blood.jpg,nolink,25x25,Blood);+1:100%|&amp;ref(Spell/P_Research.jpg,nolink,25x25,Research);9|&amp;ref(Nation/Reanimator-Priest.jpg,nolink,25x25,Reanimator Priest);&amp;ref(Nation/Sacred.jpg,nolink,25x25,Sacred);|
</v>
      </c>
    </row>
    <row r="166" spans="1:39" x14ac:dyDescent="0.15">
      <c r="A166" t="str">
        <f t="shared" si="5"/>
        <v>-</v>
      </c>
      <c r="B166" t="s">
        <v>2908</v>
      </c>
      <c r="C166" t="s">
        <v>7374</v>
      </c>
      <c r="D166" t="s">
        <v>7365</v>
      </c>
      <c r="E166" t="s">
        <v>7366</v>
      </c>
      <c r="F166" t="s">
        <v>7367</v>
      </c>
      <c r="G166" t="s">
        <v>7368</v>
      </c>
      <c r="H166" t="s">
        <v>7369</v>
      </c>
      <c r="AG166">
        <v>1</v>
      </c>
      <c r="AK166">
        <v>1</v>
      </c>
      <c r="AM166" s="26" t="str">
        <f t="shared" si="4"/>
        <v xml:space="preserve">|Rakshasi|&amp;ref(Nation/R_Capital.jpg,nolink,25x25,National Capital);|&amp;ref(Spell/P_Air.jpg,nolink,25x25,Air);1&amp;ref(Spell/P_Death.jpg,nolink,25x25,Death);1&amp;ref(Spell/P_Nature.jpg,nolink,25x25,Nature);1&amp;ref(Spell/P_Blood.jpg,nolink,25x25,Blood);1&amp;ref(Spell/P_Holy.jpg,nolink,25x25,Holy);1|&amp;ref(Spell/P_Air.jpg,nolink,25x25,Air);&amp;ref(Spell/P_Death.jpg,nolink,25x25,Death);&amp;ref(Spell/P_Nature.jpg,nolink,25x25,Nature);&amp;ref(Spell/P_Blood.jpg,nolink,25x25,Blood);+1:100%&amp;br;&amp;ref(Spell/P_Air.jpg,nolink,25x25,Air);&amp;ref(Spell/P_Death.jpg,nolink,25x25,Death);&amp;ref(Spell/P_Nature.jpg,nolink,25x25,Nature);&amp;ref(Spell/P_Blood.jpg,nolink,25x25,Blood);+1:100%&amp;br;&amp;ref(Spell/P_Air.jpg,nolink,25x25,Air);&amp;ref(Spell/P_Death.jpg,nolink,25x25,Death);&amp;ref(Spell/P_Nature.jpg,nolink,25x25,Nature);&amp;ref(Spell/P_Blood.jpg,nolink,25x25,Blood);+1:10%|&amp;ref(Spell/P_Research.jpg,nolink,25x25,Research);17+|&amp;ref(Nation/Reanimator-Priest.jpg,nolink,25x25,Reanimator Priest);&amp;ref(Nation/Sacred.jpg,nolink,25x25,Sacred);|
</v>
      </c>
    </row>
    <row r="167" spans="1:39" x14ac:dyDescent="0.15">
      <c r="A167" t="str">
        <f t="shared" si="5"/>
        <v>-</v>
      </c>
      <c r="B167" t="s">
        <v>2908</v>
      </c>
      <c r="C167" t="s">
        <v>7374</v>
      </c>
      <c r="D167" t="s">
        <v>7370</v>
      </c>
      <c r="E167" t="s">
        <v>7366</v>
      </c>
      <c r="F167" t="s">
        <v>7371</v>
      </c>
      <c r="G167" t="s">
        <v>7372</v>
      </c>
      <c r="H167" t="s">
        <v>7373</v>
      </c>
      <c r="AG167">
        <v>1</v>
      </c>
      <c r="AK167">
        <v>1</v>
      </c>
      <c r="AM167" s="26" t="str">
        <f t="shared" si="4"/>
        <v xml:space="preserve">|Raksharaja|&amp;ref(Nation/R_Capital.jpg,nolink,25x25,National Capital);|&amp;ref(Spell/P_Air.jpg,nolink,25x25,Air);2&amp;ref(Spell/P_Death.jpg,nolink,25x25,Death);1&amp;ref(Spell/P_Blood.jpg,nolink,25x25,Blood);2&amp;ref(Spell/P_Holy.jpg,nolink,25x25,Holy);2|&amp;ref(Spell/P_Air.jpg,nolink,25x25,Air);&amp;ref(Spell/P_Death.jpg,nolink,25x25,Death);&amp;ref(Spell/P_Blood.jpg,nolink,25x25,Blood);+1:100%&amp;br;&amp;ref(Spell/P_Air.jpg,nolink,25x25,Air);&amp;ref(Spell/P_Death.jpg,nolink,25x25,Death);&amp;ref(Spell/P_Nature.jpg,nolink,25x25,Nature);&amp;ref(Spell/P_Blood.jpg,nolink,25x25,Blood);+1:10%|&amp;ref(Spell/P_Research.jpg,nolink,25x25,Research);17+|&amp;ref(Nation/Reanimator-Priest.jpg,nolink,25x25,Reanimator Priest);&amp;ref(Nation/Sacred.jpg,nolink,25x25,Sacred);|
</v>
      </c>
    </row>
    <row r="168" spans="1:39" x14ac:dyDescent="0.15">
      <c r="A168" t="str">
        <f t="shared" si="5"/>
        <v>-</v>
      </c>
      <c r="B168" t="s">
        <v>2908</v>
      </c>
      <c r="C168" t="s">
        <v>7374</v>
      </c>
      <c r="D168" t="s">
        <v>7375</v>
      </c>
      <c r="E168" t="s">
        <v>7376</v>
      </c>
      <c r="F168" t="s">
        <v>7377</v>
      </c>
      <c r="H168">
        <v>19</v>
      </c>
      <c r="AK168">
        <v>1</v>
      </c>
      <c r="AM168" s="26" t="str">
        <f t="shared" si="4"/>
        <v xml:space="preserve">|Dakini|&amp;ref(Item/Master-Ritualist.jpg,nolink,25x25,Ritual Spell);|&amp;ref(Spell/P_Air.jpg,nolink,25x25,Air);3&amp;ref(Spell/P_Death.jpg,nolink,25x25,Death);1&amp;ref(Spell/P_Blood.jpg,nolink,25x25,Blood);3&amp;ref(Spell/P_Holy.jpg,nolink,25x25,Holy);2||&amp;ref(Spell/P_Research.jpg,nolink,25x25,Research);19|&amp;ref(Nation/Sacred.jpg,nolink,25x25,Sacred);|
</v>
      </c>
    </row>
    <row r="169" spans="1:39" x14ac:dyDescent="0.15">
      <c r="A169" t="str">
        <f t="shared" si="5"/>
        <v>EA Lanka E</v>
      </c>
      <c r="B169" t="s">
        <v>2908</v>
      </c>
      <c r="C169" t="s">
        <v>7374</v>
      </c>
      <c r="D169" t="s">
        <v>7378</v>
      </c>
      <c r="E169" t="s">
        <v>7376</v>
      </c>
      <c r="F169" t="s">
        <v>7379</v>
      </c>
      <c r="H169">
        <v>21</v>
      </c>
      <c r="AG169">
        <v>1</v>
      </c>
      <c r="AK169">
        <v>1</v>
      </c>
      <c r="AM169" s="26" t="str">
        <f t="shared" si="4"/>
        <v xml:space="preserve">|Mandeha|&amp;ref(Item/Master-Ritualist.jpg,nolink,25x25,Ritual Spell);|&amp;ref(Spell/P_Air.jpg,nolink,25x25,Air);3&amp;ref(Spell/P_Death.jpg,nolink,25x25,Death);3&amp;ref(Spell/P_Blood.jpg,nolink,25x25,Blood);2&amp;ref(Spell/P_Holy.jpg,nolink,25x25,Holy);3||&amp;ref(Spell/P_Research.jpg,nolink,25x25,Research);21|&amp;ref(Nation/Reanimator-Priest.jpg,nolink,25x25,Reanimator Priest);&amp;ref(Nation/Sacred.jpg,nolink,25x25,Sacred);|
</v>
      </c>
    </row>
    <row r="170" spans="1:39" x14ac:dyDescent="0.15">
      <c r="A170" t="str">
        <f t="shared" si="5"/>
        <v>EA Yomi S</v>
      </c>
      <c r="B170" t="s">
        <v>2908</v>
      </c>
      <c r="C170" t="s">
        <v>7560</v>
      </c>
      <c r="D170" t="s">
        <v>7538</v>
      </c>
      <c r="E170" t="s">
        <v>7465</v>
      </c>
      <c r="F170" t="s">
        <v>7539</v>
      </c>
      <c r="H170">
        <v>7</v>
      </c>
      <c r="AM170" s="26" t="str">
        <f t="shared" si="4"/>
        <v xml:space="preserve">|Demon General|&amp;ref(Nation/R_Fort.jpg,nolink,25x25,Land Fortress);|&amp;ref(Spell/P_Death.jpg,nolink,25x25,Death);1||&amp;ref(Spell/P_Research.jpg,nolink,25x25,Research);7||
</v>
      </c>
    </row>
    <row r="171" spans="1:39" x14ac:dyDescent="0.15">
      <c r="A171" t="str">
        <f t="shared" si="5"/>
        <v>-</v>
      </c>
      <c r="B171" t="s">
        <v>2908</v>
      </c>
      <c r="C171" t="s">
        <v>7560</v>
      </c>
      <c r="D171" t="s">
        <v>7533</v>
      </c>
      <c r="E171" t="s">
        <v>7459</v>
      </c>
      <c r="F171" t="s">
        <v>7534</v>
      </c>
      <c r="H171">
        <v>9</v>
      </c>
      <c r="AM171" s="26" t="str">
        <f t="shared" si="4"/>
        <v xml:space="preserve">|Namanari|&amp;ref(Nation/R_Fort.jpg,nolink,25x25,Land Fortress);&amp;ref(Nation/R_Mountain.jpg,nolink,25x25,Any Highland/Mountains);|&amp;ref(Spell/P_Death.jpg,nolink,25x25,Death);1&amp;ref(Spell/P_Nature.jpg,nolink,25x25,Nature);1||&amp;ref(Spell/P_Research.jpg,nolink,25x25,Research);9||
</v>
      </c>
    </row>
    <row r="172" spans="1:39" x14ac:dyDescent="0.15">
      <c r="A172" t="str">
        <f t="shared" si="5"/>
        <v>-</v>
      </c>
      <c r="B172" t="s">
        <v>2908</v>
      </c>
      <c r="C172" t="s">
        <v>7560</v>
      </c>
      <c r="D172" t="s">
        <v>7535</v>
      </c>
      <c r="E172" t="s">
        <v>7465</v>
      </c>
      <c r="F172" t="s">
        <v>7536</v>
      </c>
      <c r="G172" t="s">
        <v>7537</v>
      </c>
      <c r="H172">
        <v>11</v>
      </c>
      <c r="AM172" s="26" t="str">
        <f t="shared" si="4"/>
        <v xml:space="preserve">|Sorcerer|&amp;ref(Nation/R_Fort.jpg,nolink,25x25,Land Fortress);|&amp;ref(Spell/P_Earth.jpg,nolink,25x25,Earth);1&amp;ref(Spell/P_Death.jpg,nolink,25x25,Death);1|&amp;ref(Spell/P_Fire.jpg,nolink,25x25,Fire);&amp;ref(Spell/P_Air.jpg,nolink,25x25,Air);&amp;ref(Spell/P_Earth.jpg,nolink,25x25,Earth);&amp;ref(Spell/P_Death.jpg,nolink,25x25,Death);+1:100%|&amp;ref(Spell/P_Research.jpg,nolink,25x25,Research);11||
</v>
      </c>
    </row>
    <row r="173" spans="1:39" x14ac:dyDescent="0.15">
      <c r="A173" t="str">
        <f t="shared" si="5"/>
        <v>-</v>
      </c>
      <c r="B173" t="s">
        <v>2908</v>
      </c>
      <c r="C173" t="s">
        <v>7560</v>
      </c>
      <c r="D173" t="s">
        <v>7540</v>
      </c>
      <c r="E173" t="s">
        <v>7465</v>
      </c>
      <c r="F173" t="s">
        <v>7541</v>
      </c>
      <c r="G173" t="s">
        <v>7542</v>
      </c>
      <c r="H173" t="s">
        <v>7543</v>
      </c>
      <c r="AK173">
        <v>1</v>
      </c>
      <c r="AM173" s="26" t="str">
        <f t="shared" si="4"/>
        <v xml:space="preserve">|Demon Priest|&amp;ref(Nation/R_Fort.jpg,nolink,25x25,Land Fortress);|&amp;ref(Spell/P_Holy.jpg,nolink,25x25,Holy);1|&amp;ref(Spell/P_Fire.jpg,nolink,25x25,Fire);&amp;ref(Spell/P_Air.jpg,nolink,25x25,Air);&amp;ref(Spell/P_Earth.jpg,nolink,25x25,Earth);&amp;ref(Spell/P_Death.jpg,nolink,25x25,Death);+1:10%|&amp;ref(Spell/P_Research.jpg,nolink,25x25,Research);0+|&amp;ref(Nation/Sacred.jpg,nolink,25x25,Sacred);|
</v>
      </c>
    </row>
    <row r="174" spans="1:39" x14ac:dyDescent="0.15">
      <c r="A174" t="str">
        <f t="shared" si="5"/>
        <v>-</v>
      </c>
      <c r="B174" t="s">
        <v>2908</v>
      </c>
      <c r="C174" t="s">
        <v>7560</v>
      </c>
      <c r="D174" t="s">
        <v>7544</v>
      </c>
      <c r="E174" t="s">
        <v>7465</v>
      </c>
      <c r="F174" t="s">
        <v>7545</v>
      </c>
      <c r="G174" t="s">
        <v>7546</v>
      </c>
      <c r="H174">
        <v>7</v>
      </c>
      <c r="I174">
        <v>-4</v>
      </c>
      <c r="AK174">
        <v>1</v>
      </c>
      <c r="AM174" s="26" t="str">
        <f t="shared" si="4"/>
        <v xml:space="preserve">|Oni Shugo|&amp;ref(Nation/R_Fort.jpg,nolink,25x25,Land Fortress);|&amp;ref(Spell/P_Death.jpg,nolink,25x25,Death);2|&amp;ref(Spell/P_Fire.jpg,nolink,25x25,Fire);&amp;ref(Spell/P_Air.jpg,nolink,25x25,Air);&amp;ref(Spell/P_Earth.jpg,nolink,25x25,Earth);+1:100%|&amp;ref(Spell/P_Research.jpg,nolink,25x25,Research);7|&amp;ref(Nation/Inept-Researcher.jpg,nolink,25x25,Inept Researcher (-4));&amp;ref(Nation/Sacred.jpg,nolink,25x25,Sacred);|
</v>
      </c>
    </row>
    <row r="175" spans="1:39" x14ac:dyDescent="0.15">
      <c r="A175" t="str">
        <f t="shared" si="5"/>
        <v>-</v>
      </c>
      <c r="B175" t="s">
        <v>2908</v>
      </c>
      <c r="C175" t="s">
        <v>7560</v>
      </c>
      <c r="D175" t="s">
        <v>7547</v>
      </c>
      <c r="E175" t="s">
        <v>7489</v>
      </c>
      <c r="F175" t="s">
        <v>7548</v>
      </c>
      <c r="G175" t="s">
        <v>7549</v>
      </c>
      <c r="H175" t="s">
        <v>7550</v>
      </c>
      <c r="I175">
        <v>-12</v>
      </c>
      <c r="AK175">
        <v>1</v>
      </c>
      <c r="AM175" s="26" t="str">
        <f t="shared" si="4"/>
        <v xml:space="preserve">|Dai Oni|&amp;ref(Nation/R_Capital.jpg,nolink,25x25,National Capital);|&amp;ref(Spell/P_Fire.jpg,nolink,25x25,Fire);2&amp;ref(Spell/P_Earth.jpg,nolink,25x25,Earth);2&amp;ref(Spell/P_Death.jpg,nolink,25x25,Death);3&amp;ref(Spell/P_Holy.jpg,nolink,25x25,Holy);1|&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9+|&amp;ref(Nation/Inept-Researcher.jpg,nolink,25x25,Inept Researcher (-12));&amp;ref(Nation/Sacred.jpg,nolink,25x25,Sacred);|
</v>
      </c>
    </row>
    <row r="176" spans="1:39" x14ac:dyDescent="0.15">
      <c r="A176" t="str">
        <f t="shared" si="5"/>
        <v>-</v>
      </c>
      <c r="B176" t="s">
        <v>2908</v>
      </c>
      <c r="C176" t="s">
        <v>7560</v>
      </c>
      <c r="D176" t="s">
        <v>7551</v>
      </c>
      <c r="E176" t="s">
        <v>7552</v>
      </c>
      <c r="F176" t="s">
        <v>7553</v>
      </c>
      <c r="H176">
        <v>13</v>
      </c>
      <c r="AM176" s="26" t="str">
        <f t="shared" si="4"/>
        <v xml:space="preserve">|Chunari|&amp;ref(Item/Master-Ritualist.jpg,nolink,25x25,Ritual Spell);|&amp;ref(Spell/P_Fire.jpg,nolink,25x25,Fire);1&amp;ref(Spell/P_Death.jpg,nolink,25x25,Death);2&amp;ref(Spell/P_Nature.jpg,nolink,25x25,Nature);1||&amp;ref(Spell/P_Research.jpg,nolink,25x25,Research);13||
</v>
      </c>
    </row>
    <row r="177" spans="1:39" x14ac:dyDescent="0.15">
      <c r="A177" t="str">
        <f t="shared" si="5"/>
        <v>-</v>
      </c>
      <c r="B177" t="s">
        <v>2908</v>
      </c>
      <c r="C177" t="s">
        <v>7560</v>
      </c>
      <c r="D177" t="s">
        <v>7554</v>
      </c>
      <c r="E177" t="s">
        <v>7552</v>
      </c>
      <c r="F177" t="s">
        <v>7555</v>
      </c>
      <c r="H177">
        <v>17</v>
      </c>
      <c r="AM177" s="26" t="str">
        <f t="shared" si="4"/>
        <v xml:space="preserve">|Hannya|&amp;ref(Item/Master-Ritualist.jpg,nolink,25x25,Ritual Spell);|&amp;ref(Spell/P_Fire.jpg,nolink,25x25,Fire);2&amp;ref(Spell/P_Death.jpg,nolink,25x25,Death);3&amp;ref(Spell/P_Nature.jpg,nolink,25x25,Nature);1||&amp;ref(Spell/P_Research.jpg,nolink,25x25,Research);17||
</v>
      </c>
    </row>
    <row r="178" spans="1:39" x14ac:dyDescent="0.15">
      <c r="A178" t="str">
        <f t="shared" si="5"/>
        <v>-</v>
      </c>
      <c r="B178" t="s">
        <v>2908</v>
      </c>
      <c r="C178" t="s">
        <v>7560</v>
      </c>
      <c r="D178" t="s">
        <v>7556</v>
      </c>
      <c r="E178" t="s">
        <v>7552</v>
      </c>
      <c r="F178" t="s">
        <v>7557</v>
      </c>
      <c r="H178">
        <v>15</v>
      </c>
      <c r="AK178">
        <v>1</v>
      </c>
      <c r="AM178" s="26" t="str">
        <f t="shared" si="4"/>
        <v xml:space="preserve">|Dai Tengu|&amp;ref(Item/Master-Ritualist.jpg,nolink,25x25,Ritual Spell);|&amp;ref(Spell/P_Air.jpg,nolink,25x25,Air);3&amp;ref(Spell/P_Earth.jpg,nolink,25x25,Earth);1&amp;ref(Spell/P_Nature.jpg,nolink,25x25,Nature);1&amp;ref(Spell/P_Holy.jpg,nolink,25x25,Holy);2||&amp;ref(Spell/P_Research.jpg,nolink,25x25,Research);15|&amp;ref(Nation/Sacred.jpg,nolink,25x25,Sacred);|
</v>
      </c>
    </row>
    <row r="179" spans="1:39" x14ac:dyDescent="0.15">
      <c r="A179" t="str">
        <f t="shared" si="5"/>
        <v>EA Yomi E</v>
      </c>
      <c r="B179" t="s">
        <v>2908</v>
      </c>
      <c r="C179" t="s">
        <v>7560</v>
      </c>
      <c r="D179" t="s">
        <v>7558</v>
      </c>
      <c r="E179" t="s">
        <v>7552</v>
      </c>
      <c r="F179" t="s">
        <v>7559</v>
      </c>
      <c r="H179">
        <v>17</v>
      </c>
      <c r="AM179" s="26" t="str">
        <f t="shared" si="4"/>
        <v xml:space="preserve">|Nushi|&amp;ref(Item/Master-Ritualist.jpg,nolink,25x25,Ritual Spell);|&amp;ref(Spell/P_Water.jpg,nolink,25x25,Water);3&amp;ref(Spell/P_Death.jpg,nolink,25x25,Death);1&amp;ref(Spell/P_Nature.jpg,nolink,25x25,Nature);2||&amp;ref(Spell/P_Research.jpg,nolink,25x25,Research);17||
</v>
      </c>
    </row>
    <row r="180" spans="1:39" x14ac:dyDescent="0.15">
      <c r="A180" t="str">
        <f t="shared" si="5"/>
        <v>EA Hinnom S</v>
      </c>
      <c r="B180" t="s">
        <v>2908</v>
      </c>
      <c r="C180" t="s">
        <v>7762</v>
      </c>
      <c r="D180" t="s">
        <v>7745</v>
      </c>
      <c r="E180" t="s">
        <v>7670</v>
      </c>
      <c r="F180" t="s">
        <v>7746</v>
      </c>
      <c r="H180">
        <v>5</v>
      </c>
      <c r="I180">
        <v>-6</v>
      </c>
      <c r="AM180" s="26" t="str">
        <f t="shared" si="4"/>
        <v xml:space="preserve">|Horite Shaman|&amp;ref(Nation/R_Fort.jpg,nolink,25x25,Land Fortress);|&amp;ref(Spell/P_Earth.jpg,nolink,25x25,Earth);1&amp;ref(Spell/P_Death.jpg,nolink,25x25,Death);1&amp;ref(Spell/P_Nature.jpg,nolink,25x25,Nature);1||&amp;ref(Spell/P_Research.jpg,nolink,25x25,Research);5|&amp;ref(Nation/Inept-Researcher.jpg,nolink,25x25,Inept Researcher (-6));|
</v>
      </c>
    </row>
    <row r="181" spans="1:39" x14ac:dyDescent="0.15">
      <c r="A181" t="str">
        <f t="shared" si="5"/>
        <v>-</v>
      </c>
      <c r="B181" t="s">
        <v>2908</v>
      </c>
      <c r="C181" t="s">
        <v>7762</v>
      </c>
      <c r="D181" t="s">
        <v>7682</v>
      </c>
      <c r="E181" t="s">
        <v>7670</v>
      </c>
      <c r="F181" t="s">
        <v>7747</v>
      </c>
      <c r="AK181">
        <v>1</v>
      </c>
      <c r="AM181" s="26" t="str">
        <f t="shared" si="4"/>
        <v xml:space="preserve">|Qedesim|&amp;ref(Nation/R_Fort.jpg,nolink,25x25,Land Fortress);|&amp;ref(Spell/P_Holy.jpg,nolink,25x25,Holy);1|||&amp;ref(Nation/Sacred.jpg,nolink,25x25,Sacred);|
</v>
      </c>
    </row>
    <row r="182" spans="1:39" x14ac:dyDescent="0.15">
      <c r="A182" t="str">
        <f t="shared" si="5"/>
        <v>-</v>
      </c>
      <c r="B182" t="s">
        <v>2908</v>
      </c>
      <c r="C182" t="s">
        <v>7762</v>
      </c>
      <c r="D182" t="s">
        <v>7748</v>
      </c>
      <c r="E182" t="s">
        <v>7670</v>
      </c>
      <c r="F182" t="s">
        <v>7747</v>
      </c>
      <c r="AK182">
        <v>1</v>
      </c>
      <c r="AM182" s="26" t="str">
        <f t="shared" si="4"/>
        <v xml:space="preserve">|Qedesot|&amp;ref(Nation/R_Fort.jpg,nolink,25x25,Land Fortress);|&amp;ref(Spell/P_Holy.jpg,nolink,25x25,Holy);1|||&amp;ref(Nation/Sacred.jpg,nolink,25x25,Sacred);|
</v>
      </c>
    </row>
    <row r="183" spans="1:39" x14ac:dyDescent="0.15">
      <c r="A183" t="str">
        <f t="shared" si="5"/>
        <v>-</v>
      </c>
      <c r="B183" t="s">
        <v>2908</v>
      </c>
      <c r="C183" t="s">
        <v>7762</v>
      </c>
      <c r="D183" t="s">
        <v>7749</v>
      </c>
      <c r="E183" t="s">
        <v>7670</v>
      </c>
      <c r="F183" t="s">
        <v>7750</v>
      </c>
      <c r="H183">
        <v>9</v>
      </c>
      <c r="O183" t="s">
        <v>7751</v>
      </c>
      <c r="AM183" s="26" t="str">
        <f t="shared" si="4"/>
        <v xml:space="preserve">|Acha|&amp;ref(Nation/R_Fort.jpg,nolink,25x25,Land Fortress);|&amp;ref(Spell/P_Nature.jpg,nolink,25x25,Nature);2||&amp;ref(Spell/P_Research.jpg,nolink,25x25,Research);9|&amp;ref(Nation/Healer.jpg,nolink,25x25,Healer (2));|
</v>
      </c>
    </row>
    <row r="184" spans="1:39" x14ac:dyDescent="0.15">
      <c r="A184" t="str">
        <f t="shared" si="5"/>
        <v>-</v>
      </c>
      <c r="B184" t="s">
        <v>2908</v>
      </c>
      <c r="C184" t="s">
        <v>7762</v>
      </c>
      <c r="D184" t="s">
        <v>7752</v>
      </c>
      <c r="E184" t="s">
        <v>7670</v>
      </c>
      <c r="G184" t="s">
        <v>7753</v>
      </c>
      <c r="H184">
        <v>9</v>
      </c>
      <c r="Y184">
        <v>15</v>
      </c>
      <c r="AM184" s="26" t="str">
        <f t="shared" si="4"/>
        <v xml:space="preserve">|Ammi|&amp;ref(Nation/R_Fort.jpg,nolink,25x25,Land Fortress);||&amp;ref(Spell/P_Fire.jpg,nolink,25x25,Fire);&amp;ref(Spell/P_Air.jpg,nolink,25x25,Air);&amp;ref(Spell/P_Earth.jpg,nolink,25x25,Earth);&amp;ref(Spell/P_Astral.jpg,nolink,25x25,Astral);+2:100%|&amp;ref(Spell/P_Research.jpg,nolink,25x25,Research);9|&amp;ref(Nation/Fortune-Teller.jpg,nolink,25x25,Fortune Teller (15));|
</v>
      </c>
    </row>
    <row r="185" spans="1:39" x14ac:dyDescent="0.15">
      <c r="A185" t="str">
        <f t="shared" si="5"/>
        <v>-</v>
      </c>
      <c r="B185" t="s">
        <v>2908</v>
      </c>
      <c r="C185" t="s">
        <v>7762</v>
      </c>
      <c r="D185" t="s">
        <v>7695</v>
      </c>
      <c r="E185" t="s">
        <v>7670</v>
      </c>
      <c r="F185" t="s">
        <v>7754</v>
      </c>
      <c r="G185" t="s">
        <v>7755</v>
      </c>
      <c r="H185">
        <v>9</v>
      </c>
      <c r="AK185">
        <v>1</v>
      </c>
      <c r="AM185" s="26" t="str">
        <f t="shared" si="4"/>
        <v xml:space="preserve">|Kohen|&amp;ref(Nation/R_Fort.jpg,nolink,25x25,Land Fortress);|&amp;ref(Spell/P_Blood.jpg,nolink,25x25,Blood);1&amp;ref(Spell/P_Holy.jpg,nolink,25x25,Holy);1|&amp;ref(Spell/P_Fire.jpg,nolink,25x25,Fire);&amp;ref(Spell/P_Earth.jpg,nolink,25x25,Earth);&amp;ref(Spell/P_Astral.jpg,nolink,25x25,Astral);+1:100%|&amp;ref(Spell/P_Research.jpg,nolink,25x25,Research);9|&amp;ref(Nation/Sacred.jpg,nolink,25x25,Sacred);|
</v>
      </c>
    </row>
    <row r="186" spans="1:39" x14ac:dyDescent="0.15">
      <c r="A186" t="str">
        <f t="shared" si="5"/>
        <v>-</v>
      </c>
      <c r="B186" t="s">
        <v>2908</v>
      </c>
      <c r="C186" t="s">
        <v>7762</v>
      </c>
      <c r="D186" t="s">
        <v>7756</v>
      </c>
      <c r="E186" t="s">
        <v>7699</v>
      </c>
      <c r="F186" t="s">
        <v>7757</v>
      </c>
      <c r="G186" t="s">
        <v>7758</v>
      </c>
      <c r="H186">
        <v>15</v>
      </c>
      <c r="T186">
        <v>3</v>
      </c>
      <c r="AF186">
        <v>3</v>
      </c>
      <c r="AK186">
        <v>1</v>
      </c>
      <c r="AM186" s="26" t="str">
        <f t="shared" si="4"/>
        <v xml:space="preserve">|Melqart|&amp;ref(Nation/R_Capital.jpg,nolink,25x25,National Capital);|&amp;ref(Spell/P_Blood.jpg,nolink,25x25,Blood);3&amp;ref(Spell/P_Holy.jpg,nolink,25x25,Holy);1|&amp;ref(Spell/P_Fire.jpg,nolink,25x25,Fire);&amp;ref(Spell/P_Earth.jpg,nolink,25x25,Earth);&amp;ref(Spell/P_Astral.jpg,nolink,25x25,Astral);+2:100%|&amp;ref(Spell/P_Research.jpg,nolink,25x25,Research);15|&amp;ref(Nation/Blood-Searcher.jpg,nolink,25x25,Blood Searcher (3));&amp;ref(Nation/Adept-Sacrificer.jpg,nolink,25x25,Adept Sacrificer (3));&amp;ref(Nation/Sacred.jpg,nolink,25x25,Sacred);|
</v>
      </c>
    </row>
    <row r="187" spans="1:39" x14ac:dyDescent="0.15">
      <c r="A187" t="str">
        <f t="shared" si="5"/>
        <v>-</v>
      </c>
      <c r="B187" t="s">
        <v>2908</v>
      </c>
      <c r="C187" t="s">
        <v>7762</v>
      </c>
      <c r="D187" t="s">
        <v>7759</v>
      </c>
      <c r="E187" t="s">
        <v>7699</v>
      </c>
      <c r="F187" t="s">
        <v>7760</v>
      </c>
      <c r="G187" t="s">
        <v>7761</v>
      </c>
      <c r="H187">
        <v>15</v>
      </c>
      <c r="AK187">
        <v>1</v>
      </c>
      <c r="AM187" s="26" t="str">
        <f t="shared" si="4"/>
        <v xml:space="preserve">|Ba'al|&amp;ref(Nation/R_Capital.jpg,nolink,25x25,National Capital);|&amp;ref(Spell/P_Blood.jpg,nolink,25x25,Blood);2&amp;ref(Spell/P_Holy.jpg,nolink,25x25,Holy);1|&amp;ref(Spell/P_Fire.jpg,nolink,25x25,Fire);&amp;ref(Spell/P_Earth.jpg,nolink,25x25,Earth);&amp;ref(Spell/P_Astral.jpg,nolink,25x25,Astral);+3:100%&amp;br;&amp;ref(Spell/P_Fire.jpg,nolink,25x25,Fire);&amp;ref(Spell/P_Earth.jpg,nolink,25x25,Earth);&amp;ref(Spell/P_Astral.jpg,nolink,25x25,Astral);&amp;ref(Spell/P_Blood.jpg,nolink,25x25,Blood);+1:10%|&amp;ref(Spell/P_Research.jpg,nolink,25x25,Research);15|&amp;ref(Nation/Sacred.jpg,nolink,25x25,Sacred);|
</v>
      </c>
    </row>
    <row r="188" spans="1:39" x14ac:dyDescent="0.15">
      <c r="A188" t="str">
        <f t="shared" si="5"/>
        <v>-</v>
      </c>
      <c r="B188" t="s">
        <v>2908</v>
      </c>
      <c r="C188" t="s">
        <v>7762</v>
      </c>
      <c r="D188" t="s">
        <v>7763</v>
      </c>
      <c r="E188" t="s">
        <v>7764</v>
      </c>
      <c r="F188" t="s">
        <v>7765</v>
      </c>
      <c r="H188">
        <v>33</v>
      </c>
      <c r="AK188">
        <v>1</v>
      </c>
      <c r="AM188" s="26" t="str">
        <f t="shared" si="4"/>
        <v xml:space="preserve">|Grigori (Azazel)|&amp;ref(Nation/Unique.jpg,nolink,25x25,Ritual Spell (Unique Unit));|&amp;ref(Spell/P_Fire.jpg,nolink,25x25,Fire);3&amp;ref(Spell/P_Earth.jpg,nolink,25x25,Earth);2&amp;ref(Spell/P_Astral.jpg,nolink,25x25,Astral);4&amp;ref(Spell/P_Blood.jpg,nolink,25x25,Blood);5&amp;ref(Spell/P_Holy.jpg,nolink,25x25,Holy);4||&amp;ref(Spell/P_Research.jpg,nolink,25x25,Research);33|&amp;ref(Nation/Sacred.jpg,nolink,25x25,Sacred);|
</v>
      </c>
    </row>
    <row r="189" spans="1:39" x14ac:dyDescent="0.15">
      <c r="A189" t="str">
        <f t="shared" si="5"/>
        <v>-</v>
      </c>
      <c r="B189" t="s">
        <v>2908</v>
      </c>
      <c r="C189" t="s">
        <v>7762</v>
      </c>
      <c r="D189" t="s">
        <v>7766</v>
      </c>
      <c r="E189" t="s">
        <v>7764</v>
      </c>
      <c r="F189" t="s">
        <v>7767</v>
      </c>
      <c r="H189">
        <v>29</v>
      </c>
      <c r="O189" t="s">
        <v>7768</v>
      </c>
      <c r="AK189">
        <v>1</v>
      </c>
      <c r="AM189" s="26" t="str">
        <f t="shared" si="4"/>
        <v xml:space="preserve">|Grigori (Semyaza)|&amp;ref(Nation/Unique.jpg,nolink,25x25,Ritual Spell (Unique Unit));|&amp;ref(Spell/P_Astral.jpg,nolink,25x25,Astral);4&amp;ref(Spell/P_Nature.jpg,nolink,25x25,Nature);4&amp;ref(Spell/P_Blood.jpg,nolink,25x25,Blood);4&amp;ref(Spell/P_Holy.jpg,nolink,25x25,Holy);3||&amp;ref(Spell/P_Research.jpg,nolink,25x25,Research);29|&amp;ref(Nation/Healer.jpg,nolink,25x25,Healer (3));&amp;ref(Nation/Sacred.jpg,nolink,25x25,Sacred);|
</v>
      </c>
    </row>
    <row r="190" spans="1:39" x14ac:dyDescent="0.15">
      <c r="A190" t="str">
        <f t="shared" si="5"/>
        <v>-</v>
      </c>
      <c r="B190" t="s">
        <v>2908</v>
      </c>
      <c r="C190" t="s">
        <v>7762</v>
      </c>
      <c r="D190" t="s">
        <v>7769</v>
      </c>
      <c r="E190" t="s">
        <v>7764</v>
      </c>
      <c r="F190" t="s">
        <v>7770</v>
      </c>
      <c r="H190">
        <v>29</v>
      </c>
      <c r="Y190">
        <v>20</v>
      </c>
      <c r="AK190">
        <v>1</v>
      </c>
      <c r="AM190" s="26" t="str">
        <f t="shared" si="4"/>
        <v xml:space="preserve">|Grigori (Shamshiel)|&amp;ref(Nation/Unique.jpg,nolink,25x25,Ritual Spell (Unique Unit));|&amp;ref(Spell/P_Fire.jpg,nolink,25x25,Fire);4&amp;ref(Spell/P_Astral.jpg,nolink,25x25,Astral);4&amp;ref(Spell/P_Blood.jpg,nolink,25x25,Blood);4&amp;ref(Spell/P_Holy.jpg,nolink,25x25,Holy);3||&amp;ref(Spell/P_Research.jpg,nolink,25x25,Research);29|&amp;ref(Nation/Fortune-Teller.jpg,nolink,25x25,Fortune Teller (20));&amp;ref(Nation/Sacred.jpg,nolink,25x25,Sacred);|
</v>
      </c>
    </row>
    <row r="191" spans="1:39" x14ac:dyDescent="0.15">
      <c r="A191" t="str">
        <f t="shared" si="5"/>
        <v>-</v>
      </c>
      <c r="B191" t="s">
        <v>2908</v>
      </c>
      <c r="C191" t="s">
        <v>7762</v>
      </c>
      <c r="D191" t="s">
        <v>7771</v>
      </c>
      <c r="E191" t="s">
        <v>7764</v>
      </c>
      <c r="F191" t="s">
        <v>7772</v>
      </c>
      <c r="H191">
        <v>29</v>
      </c>
      <c r="Y191">
        <v>20</v>
      </c>
      <c r="AK191">
        <v>1</v>
      </c>
      <c r="AM191" s="26" t="str">
        <f t="shared" si="4"/>
        <v xml:space="preserve">|Grigori (Ezekiel)|&amp;ref(Nation/Unique.jpg,nolink,25x25,Ritual Spell (Unique Unit));|&amp;ref(Spell/P_Air.jpg,nolink,25x25,Air);4&amp;ref(Spell/P_Astral.jpg,nolink,25x25,Astral);4&amp;ref(Spell/P_Blood.jpg,nolink,25x25,Blood);4&amp;ref(Spell/P_Holy.jpg,nolink,25x25,Holy);3||&amp;ref(Spell/P_Research.jpg,nolink,25x25,Research);29|&amp;ref(Nation/Fortune-Teller.jpg,nolink,25x25,Fortune Teller (20));&amp;ref(Nation/Sacred.jpg,nolink,25x25,Sacred);|
</v>
      </c>
    </row>
    <row r="192" spans="1:39" x14ac:dyDescent="0.15">
      <c r="A192" t="str">
        <f t="shared" si="5"/>
        <v>-</v>
      </c>
      <c r="B192" t="s">
        <v>2908</v>
      </c>
      <c r="C192" t="s">
        <v>7762</v>
      </c>
      <c r="D192" t="s">
        <v>7773</v>
      </c>
      <c r="E192" t="s">
        <v>7764</v>
      </c>
      <c r="F192" t="s">
        <v>7774</v>
      </c>
      <c r="H192">
        <v>29</v>
      </c>
      <c r="Y192">
        <v>20</v>
      </c>
      <c r="AK192">
        <v>1</v>
      </c>
      <c r="AM192" s="26" t="str">
        <f t="shared" si="4"/>
        <v xml:space="preserve">|Grigori (Arakiel)|&amp;ref(Nation/Unique.jpg,nolink,25x25,Ritual Spell (Unique Unit));|&amp;ref(Spell/P_Earth.jpg,nolink,25x25,Earth);4&amp;ref(Spell/P_Astral.jpg,nolink,25x25,Astral);4&amp;ref(Spell/P_Blood.jpg,nolink,25x25,Blood);4&amp;ref(Spell/P_Holy.jpg,nolink,25x25,Holy);3||&amp;ref(Spell/P_Research.jpg,nolink,25x25,Research);29|&amp;ref(Nation/Fortune-Teller.jpg,nolink,25x25,Fortune Teller (20));&amp;ref(Nation/Sacred.jpg,nolink,25x25,Sacred);|
</v>
      </c>
    </row>
    <row r="193" spans="1:39" x14ac:dyDescent="0.15">
      <c r="A193" t="str">
        <f t="shared" si="5"/>
        <v>EA Hinnom E</v>
      </c>
      <c r="B193" t="s">
        <v>2908</v>
      </c>
      <c r="C193" t="s">
        <v>7762</v>
      </c>
      <c r="D193" t="s">
        <v>7775</v>
      </c>
      <c r="E193" t="s">
        <v>7764</v>
      </c>
      <c r="F193" t="s">
        <v>7776</v>
      </c>
      <c r="H193">
        <v>23</v>
      </c>
      <c r="Y193">
        <v>20</v>
      </c>
      <c r="AK193">
        <v>1</v>
      </c>
      <c r="AM193" s="26" t="str">
        <f t="shared" si="4"/>
        <v xml:space="preserve">|Grigori (Kokabel)|&amp;ref(Nation/Unique.jpg,nolink,25x25,Ritual Spell (Unique Unit));|&amp;ref(Spell/P_Astral.jpg,nolink,25x25,Astral);5&amp;ref(Spell/P_Blood.jpg,nolink,25x25,Blood);4&amp;ref(Spell/P_Holy.jpg,nolink,25x25,Holy);3||&amp;ref(Spell/P_Research.jpg,nolink,25x25,Research);23|&amp;ref(Nation/Fortune-Teller.jpg,nolink,25x25,Fortune Teller (20));&amp;ref(Nation/Sacred.jpg,nolink,25x25,Sacred);|
</v>
      </c>
    </row>
    <row r="194" spans="1:39" x14ac:dyDescent="0.15">
      <c r="A194" t="str">
        <f t="shared" si="5"/>
        <v>EA Ur S</v>
      </c>
      <c r="B194" t="s">
        <v>2908</v>
      </c>
      <c r="C194" t="s">
        <v>7924</v>
      </c>
      <c r="D194" t="s">
        <v>7925</v>
      </c>
      <c r="E194" t="s">
        <v>7821</v>
      </c>
      <c r="F194" t="s">
        <v>7926</v>
      </c>
      <c r="H194">
        <v>7</v>
      </c>
      <c r="AA194">
        <v>1</v>
      </c>
      <c r="AI194">
        <v>2</v>
      </c>
      <c r="AK194">
        <v>1</v>
      </c>
      <c r="AM194" s="26" t="str">
        <f t="shared" si="4"/>
        <v xml:space="preserve">|Gala|&amp;ref(Nation/R_Fort.jpg,nolink,25x25,Land Fortress);|&amp;ref(Spell/P_Nature.jpg,nolink,25x25,Nature);1&amp;ref(Spell/P_Holy.jpg,nolink,25x25,Holy);1||&amp;ref(Spell/P_Research.jpg,nolink,25x25,Research);7|&amp;ref(Nation/Spell-Singer.jpg,nolink,25x25,Spell Singer);&amp;ref(Nation/Elegist.jpg,nolink,25x25,Elegist (2));&amp;ref(Nation/Sacred.jpg,nolink,25x25,Sacred);|
</v>
      </c>
    </row>
    <row r="195" spans="1:39" x14ac:dyDescent="0.15">
      <c r="A195" t="str">
        <f t="shared" si="5"/>
        <v>-</v>
      </c>
      <c r="B195" t="s">
        <v>2908</v>
      </c>
      <c r="C195" t="s">
        <v>7924</v>
      </c>
      <c r="D195" t="s">
        <v>7927</v>
      </c>
      <c r="E195" t="s">
        <v>7821</v>
      </c>
      <c r="F195" t="s">
        <v>7928</v>
      </c>
      <c r="H195">
        <v>9</v>
      </c>
      <c r="AK195">
        <v>1</v>
      </c>
      <c r="AM195" s="26" t="str">
        <f t="shared" ref="AM195:AM258" si="6">CONCATENATE("|",D195,"|",SUBSTITUTE(SUBSTITUTE(SUBSTITUTE(SUBSTITUTE(SUBSTITUTE(SUBSTITUTE(SUBSTITUTE(SUBSTITUTE(SUBSTITUTE(SUBSTITUTE(SUBSTITUTE(SUBSTITUTE(SUBSTITUTE(SUBSTITUTE(SUBSTITUTE(SUBSTITUTE(SUBSTITUTE(SUBSTITUTE(E195,"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195&amp;"|"&amp;G195,"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","&amp;br;"),"|",IF(H195&lt;&gt;"","&amp;ref(Spell/P_Research.jpg,nolink,25x25,Research);"&amp;H195,""),"|",IF(I195&lt;&gt;"",IF(I195&gt;=0,"&amp;ref(Nation/Adept-Researcher.jpg,nolink,25x25,Adept Researcher (+"&amp;I195&amp;"));","&amp;ref(Nation/Inept-Researcher.jpg,nolink,25x25,Inept Researcher ("&amp;I195&amp;"));"),""),IF(J195&lt;&gt;"","&amp;ref(Nation/Mundane-Researcher.jpg,nolink,25x25,Mundane Researcher);",""),IF(K195&lt;&gt;"","&amp;ref(Nation/Magically-Attuned-Researcher.jpg,nolink,25x25,Magically Attuned Researcher);",""),IF(L195&lt;&gt;"","&amp;ref(Nation/Philosopher.jpg,nolink,25x25,Philosopher ("&amp;L195&amp;"));",""),IF(M195&lt;&gt;"","&amp;ref(Nation/Divine-Insight.jpg,nolink,25x25,Divine Insight);",""),IF(N195&lt;&gt;"",IF(N195&gt;=0,"&amp;ref(Nation/Inspiring-Researcher.jpg,nolink,25x25,Inspiring Researcher (+"&amp;N195&amp;"));","&amp;ref(Nation/Disruptive-Researcher.jpg,nolink,25x25,Disruptive Researcher ("&amp;N195&amp;"));"),""),IF(O195&lt;&gt;"",IF(COUNTIF(O195,"*h*"),"&amp;ref(Nation/Healer.jpg,nolink,25x25,Healer ("&amp;MID(O195,2,1)&amp;"));","&amp;ref(Nation/Disease-Healer.jpg,nolink,25x25,Disease Healer ("&amp;O195&amp;"));"),""),IF(P195&lt;&gt;"","&amp;ref(Nation/Forge-Bonus.jpg,nolink,25x25,Forge Bonus ("&amp;P195&amp;"));",""),IF(Q195&lt;&gt;"","&amp;ref(Nation/Master-Smith.jpg,nolink,25x25,Master Smith ("&amp;Q195&amp;"));",""),IF(R195&lt;&gt;"","&amp;ref(Nation/Resource-Bonus.jpg,nolink,25x25,Resource Bonus ("&amp;R195&amp;"));",""),IF(S195&lt;&gt;"","&amp;ref(Nation/Ice-Forging.jpg,nolink,25x25,Ice Forging ("&amp;S195&amp;"));",""),IF(T195&lt;&gt;"","&amp;ref(Nation/Blood-Searcher.jpg,nolink,25x25,Blood Searcher ("&amp;T195&amp;"));",""),IF(U195&lt;&gt;"","&amp;ref(Nation/Pearl-Cultivator.jpg,nolink,25x25,Pearl Cultivator ("&amp;U195&amp;"));",""),IF(V195&lt;&gt;"","&amp;ref(Nation/Carcass-Collector.jpg,nolink,25x25,Carcass Collector ("&amp;V195&amp;"));",""),IF(W195&lt;&gt;"","&amp;ref(Nation/Alchemist.jpg,nolink,25x25,Alchemist ("&amp;W195&amp;"));",""),IF(X195&lt;&gt;"","&amp;ref(Nation/Adept-Cross-Breeder.jpg,nolink,25x25,Adept Cross Breeder ("&amp;X195&amp;"));",""),IF(Y195&lt;&gt;"","&amp;ref(Nation/Fortune-Teller.jpg,nolink,25x25,Fortune Teller ("&amp;Y195&amp;"));",""),IF(Z195&lt;&gt;"",IF(Z195&gt;=0,"&amp;ref(Nation/Bringer-of-Fortune.jpg,nolink,25x25,Bringer of Fortune ("&amp;Z195&amp;"));","&amp;ref(Nation/Bringer-of-Misfortune.jpg,nolink,25x25,Bringer of Misfortune ("&amp;ABS(Z195)&amp;"));"),""),IF(AA195&lt;&gt;"","&amp;ref(Nation/Spell-Singer.jpg,nolink,25x25,Spell Singer);",""),IF(AB195&lt;&gt;"","&amp;ref(Nation/Combat-Caster.jpg,nolink,25x25,Combat Caster);",""),IF(AC195&lt;&gt;"","&amp;ref(Nation/Innate-Spellcaster.jpg,nolink,25x25,Innate Spellcaster ("&amp;AC195&amp;"));",""),IF(AD195&lt;&gt;"",IF(AD195="m","&amp;ref(Nation/Communion-Master.jpg,nolink,25x25,Communion Master);","&amp;ref(Nation/Communion-Slave.jpg,nolink,25x25,Communion Slave);"),""),IF(AE195&lt;&gt;"","&amp;ref(Nation/Inquisitor.jpg,nolink,25x25,Inquisitor);",""),IF(AF195&lt;&gt;"","&amp;ref(Nation/Adept-Sacrificer.jpg,nolink,25x25,Adept Sacrificer ("&amp;AF195&amp;"));",""),IF(AG195&lt;&gt;"","&amp;ref(Nation/Reanimator-Priest.jpg,nolink,25x25,Reanimator Priest);",""),IF(AH195&lt;&gt;"","&amp;ref(Nation/Reanimation-Bonus.jpg,nolink,25x25,Reanimation Bonus ("&amp;AH195&amp;"));",""),IF(AI195&lt;&gt;"","&amp;ref(Nation/Elegist.jpg,nolink,25x25,Elegist ("&amp;AI195&amp;"));",""),IF(AJ195&lt;&gt;"","&amp;ref(Nation/Heretic.jpg,nolink,25x25,Heretic ("&amp;AJ195&amp;"));",""),IF(AK195&lt;&gt;"","&amp;ref(Nation/Sacred.jpg,nolink,25x25,Sacred);",""),IF(AL195&lt;&gt;"","&amp;ref(Nation/Slave.jpg,nolink,25x25,Slave);",""),"|",CHAR(10))</f>
        <v xml:space="preserve">|Sal-Me|&amp;ref(Nation/R_Fort.jpg,nolink,25x25,Land Fortress);|&amp;ref(Spell/P_Water.jpg,nolink,25x25,Water);1&amp;ref(Spell/P_Nature.jpg,nolink,25x25,Nature);1&amp;ref(Spell/P_Holy.jpg,nolink,25x25,Holy);1||&amp;ref(Spell/P_Research.jpg,nolink,25x25,Research);9|&amp;ref(Nation/Sacred.jpg,nolink,25x25,Sacred);|
</v>
      </c>
    </row>
    <row r="196" spans="1:39" x14ac:dyDescent="0.15">
      <c r="A196" t="str">
        <f t="shared" ref="A196:A260" si="7">IF(C196&lt;&gt;C195,B196&amp;" "&amp;C196&amp;" S",IF(C196&lt;&gt;C197,B196&amp;" "&amp;C196&amp;" E","-"))</f>
        <v>-</v>
      </c>
      <c r="B196" t="s">
        <v>2908</v>
      </c>
      <c r="C196" t="s">
        <v>7924</v>
      </c>
      <c r="D196" t="s">
        <v>7915</v>
      </c>
      <c r="E196" t="s">
        <v>7821</v>
      </c>
      <c r="F196" t="s">
        <v>7929</v>
      </c>
      <c r="G196" t="s">
        <v>7930</v>
      </c>
      <c r="H196">
        <v>9</v>
      </c>
      <c r="AK196">
        <v>1</v>
      </c>
      <c r="AM196" s="26" t="str">
        <f t="shared" si="6"/>
        <v xml:space="preserve">|Gudu|&amp;ref(Nation/R_Fort.jpg,nolink,25x25,Land Fortress);|&amp;ref(Spell/P_Holy.jpg,nolink,25x25,Holy);1|&amp;ref(Spell/P_Air.jpg,nolink,25x25,Air);&amp;ref(Spell/P_Earth.jpg,nolink,25x25,Earth);+2:100%|&amp;ref(Spell/P_Research.jpg,nolink,25x25,Research);9|&amp;ref(Nation/Sacred.jpg,nolink,25x25,Sacred);|
</v>
      </c>
    </row>
    <row r="197" spans="1:39" x14ac:dyDescent="0.15">
      <c r="A197" t="str">
        <f t="shared" si="7"/>
        <v>-</v>
      </c>
      <c r="B197" t="s">
        <v>2908</v>
      </c>
      <c r="C197" t="s">
        <v>7924</v>
      </c>
      <c r="D197" t="s">
        <v>7931</v>
      </c>
      <c r="E197" t="s">
        <v>7821</v>
      </c>
      <c r="F197" t="s">
        <v>7932</v>
      </c>
      <c r="G197" t="s">
        <v>7933</v>
      </c>
      <c r="H197">
        <v>11</v>
      </c>
      <c r="AK197">
        <v>1</v>
      </c>
      <c r="AM197" s="26" t="str">
        <f t="shared" si="6"/>
        <v xml:space="preserve">|Ishib|&amp;ref(Nation/R_Fort.jpg,nolink,25x25,Land Fortress);|&amp;ref(Spell/P_Water.jpg,nolink,25x25,Water);2&amp;ref(Spell/P_Holy.jpg,nolink,25x25,Holy);2|&amp;ref(Spell/P_Air.jpg,nolink,25x25,Air);&amp;ref(Spell/P_Earth.jpg,nolink,25x25,Earth);&amp;ref(Spell/P_Nature.jpg,nolink,25x25,Nature);+1:100%|&amp;ref(Spell/P_Research.jpg,nolink,25x25,Research);11|&amp;ref(Nation/Sacred.jpg,nolink,25x25,Sacred);|
</v>
      </c>
    </row>
    <row r="198" spans="1:39" x14ac:dyDescent="0.15">
      <c r="A198" t="str">
        <f t="shared" si="7"/>
        <v>-</v>
      </c>
      <c r="B198" t="s">
        <v>2908</v>
      </c>
      <c r="C198" t="s">
        <v>7924</v>
      </c>
      <c r="D198" t="s">
        <v>7934</v>
      </c>
      <c r="E198" t="s">
        <v>7840</v>
      </c>
      <c r="F198" t="s">
        <v>7935</v>
      </c>
      <c r="G198" t="s">
        <v>7936</v>
      </c>
      <c r="H198">
        <v>13</v>
      </c>
      <c r="AK198">
        <v>1</v>
      </c>
      <c r="AM198" s="26" t="str">
        <f t="shared" si="6"/>
        <v xml:space="preserve">|Entu|&amp;ref(Nation/R_Capital.jpg,nolink,25x25,National Capital);|&amp;ref(Spell/P_Earth.jpg,nolink,25x25,Earth);2&amp;ref(Spell/P_Nature.jpg,nolink,25x25,Nature);1&amp;ref(Spell/P_Holy.jpg,nolink,25x25,Holy);3|&amp;ref(Spell/P_Air.jpg,nolink,25x25,Air);&amp;ref(Spell/P_Water.jpg,nolink,25x25,Water);&amp;ref(Spell/P_Earth.jpg,nolink,25x25,Earth);&amp;ref(Spell/P_Nature.jpg,nolink,25x25,Nature);+1:100%|&amp;ref(Spell/P_Research.jpg,nolink,25x25,Research);13|&amp;ref(Nation/Sacred.jpg,nolink,25x25,Sacred);|
</v>
      </c>
    </row>
    <row r="199" spans="1:39" x14ac:dyDescent="0.15">
      <c r="A199" t="str">
        <f t="shared" si="7"/>
        <v>-</v>
      </c>
      <c r="B199" t="s">
        <v>2908</v>
      </c>
      <c r="C199" t="s">
        <v>7924</v>
      </c>
      <c r="D199" t="s">
        <v>7937</v>
      </c>
      <c r="E199" t="s">
        <v>7840</v>
      </c>
      <c r="F199" t="s">
        <v>7938</v>
      </c>
      <c r="G199" t="s">
        <v>7936</v>
      </c>
      <c r="H199">
        <v>13</v>
      </c>
      <c r="AM199" s="26" t="str">
        <f t="shared" si="6"/>
        <v xml:space="preserve">|Ensi|&amp;ref(Nation/R_Capital.jpg,nolink,25x25,National Capital);|&amp;ref(Spell/P_Water.jpg,nolink,25x25,Water);2&amp;ref(Spell/P_Nature.jpg,nolink,25x25,Nature);1&amp;ref(Spell/P_Holy.jpg,nolink,25x25,Holy);3|&amp;ref(Spell/P_Air.jpg,nolink,25x25,Air);&amp;ref(Spell/P_Water.jpg,nolink,25x25,Water);&amp;ref(Spell/P_Earth.jpg,nolink,25x25,Earth);&amp;ref(Spell/P_Nature.jpg,nolink,25x25,Nature);+1:100%|&amp;ref(Spell/P_Research.jpg,nolink,25x25,Research);13||
</v>
      </c>
    </row>
    <row r="200" spans="1:39" x14ac:dyDescent="0.15">
      <c r="A200" t="str">
        <f t="shared" si="7"/>
        <v>-</v>
      </c>
      <c r="B200" t="s">
        <v>2908</v>
      </c>
      <c r="C200" t="s">
        <v>7924</v>
      </c>
      <c r="D200" t="s">
        <v>7939</v>
      </c>
      <c r="E200" t="s">
        <v>7846</v>
      </c>
      <c r="F200" t="s">
        <v>7940</v>
      </c>
      <c r="G200" t="s">
        <v>7941</v>
      </c>
      <c r="H200" t="s">
        <v>7942</v>
      </c>
      <c r="I200">
        <v>-4</v>
      </c>
      <c r="AM200" s="26" t="str">
        <f t="shared" si="6"/>
        <v xml:space="preserve">|Enkidu Shaman|&amp;ref(Nation/R_Foreign.jpg,nolink,25x25,Non-Fort Land);|&amp;ref(Spell/P_Earth.jpg,nolink,25x25,Earth);2&amp;ref(Spell/P_Nature.jpg,nolink,25x25,Nature);3|&amp;ref(Spell/P_Water.jpg,nolink,25x25,Water);&amp;ref(Spell/P_Earth.jpg,nolink,25x25,Earth);&amp;ref(Spell/P_Nature.jpg,nolink,25x25,Nature);+1:100%&amp;br;&amp;ref(Spell/P_Water.jpg,nolink,25x25,Water);&amp;ref(Spell/P_Earth.jpg,nolink,25x25,Earth);&amp;ref(Spell/P_Death.jpg,nolink,25x25,Death);&amp;ref(Spell/P_Nature.jpg,nolink,25x25,Nature);+1:10%|&amp;ref(Spell/P_Research.jpg,nolink,25x25,Research);13+|&amp;ref(Nation/Inept-Researcher.jpg,nolink,25x25,Inept Researcher (-4));|
</v>
      </c>
    </row>
    <row r="201" spans="1:39" x14ac:dyDescent="0.15">
      <c r="A201" t="str">
        <f t="shared" si="7"/>
        <v>-</v>
      </c>
      <c r="B201" t="s">
        <v>2908</v>
      </c>
      <c r="C201" t="s">
        <v>7924</v>
      </c>
      <c r="D201" t="s">
        <v>7943</v>
      </c>
      <c r="E201" t="s">
        <v>7854</v>
      </c>
      <c r="F201" t="s">
        <v>7944</v>
      </c>
      <c r="G201" t="s">
        <v>7945</v>
      </c>
      <c r="H201">
        <v>7</v>
      </c>
      <c r="I201">
        <v>-4</v>
      </c>
      <c r="Y201">
        <v>10</v>
      </c>
      <c r="AM201" s="26" t="str">
        <f t="shared" si="6"/>
        <v xml:space="preserve">|Enkidu Bone Reader|&amp;ref(Nation/R_Swamp.jpg,nolink,25x25,Any Swamp);|&amp;ref(Spell/P_Earth.jpg,nolink,25x25,Earth);1&amp;ref(Spell/P_Death.jpg,nolink,25x25,Death);1|&amp;ref(Spell/P_Water.jpg,nolink,25x25,Water);&amp;ref(Spell/P_Earth.jpg,nolink,25x25,Earth);&amp;ref(Spell/P_Death.jpg,nolink,25x25,Death);+1:100%|&amp;ref(Spell/P_Research.jpg,nolink,25x25,Research);7|&amp;ref(Nation/Inept-Researcher.jpg,nolink,25x25,Inept Researcher (-4));&amp;ref(Nation/Fortune-Teller.jpg,nolink,25x25,Fortune Teller (10));|
</v>
      </c>
    </row>
    <row r="202" spans="1:39" x14ac:dyDescent="0.15">
      <c r="A202" t="str">
        <f t="shared" si="7"/>
        <v>-</v>
      </c>
      <c r="B202" t="s">
        <v>2908</v>
      </c>
      <c r="C202" t="s">
        <v>7924</v>
      </c>
      <c r="D202" t="s">
        <v>7946</v>
      </c>
      <c r="E202" t="s">
        <v>7894</v>
      </c>
      <c r="F202" t="s">
        <v>7947</v>
      </c>
      <c r="H202">
        <v>7</v>
      </c>
      <c r="AK202">
        <v>1</v>
      </c>
      <c r="AM202" s="26" t="str">
        <f t="shared" si="6"/>
        <v xml:space="preserve">|Kulullu King|&amp;ref(Nation/R_UW-Fort.jpg,nolink,25x25,Underwater Fortress);|&amp;ref(Spell/P_Water.jpg,nolink,25x25,Water);1&amp;ref(Spell/P_Holy.jpg,nolink,25x25,Holy);2||&amp;ref(Spell/P_Research.jpg,nolink,25x25,Research);7|&amp;ref(Nation/Sacred.jpg,nolink,25x25,Sacred);|
</v>
      </c>
    </row>
    <row r="203" spans="1:39" x14ac:dyDescent="0.15">
      <c r="A203" t="str">
        <f t="shared" si="7"/>
        <v>-</v>
      </c>
      <c r="B203" t="s">
        <v>2908</v>
      </c>
      <c r="C203" t="s">
        <v>7924</v>
      </c>
      <c r="D203" t="s">
        <v>11947</v>
      </c>
      <c r="E203" t="s">
        <v>7894</v>
      </c>
      <c r="F203" t="s">
        <v>7948</v>
      </c>
      <c r="G203" t="s">
        <v>7949</v>
      </c>
      <c r="H203">
        <v>11</v>
      </c>
      <c r="AK203">
        <v>1</v>
      </c>
      <c r="AM203" s="26" t="str">
        <f t="shared" si="6"/>
        <v xml:space="preserve">|Kuliltu Queen|&amp;ref(Nation/R_UW-Fort.jpg,nolink,25x25,Underwater Fortress);|&amp;ref(Spell/P_Water.jpg,nolink,25x25,Water);1&amp;ref(Spell/P_Nature.jpg,nolink,25x25,Nature);1&amp;ref(Spell/P_Holy.jpg,nolink,25x25,Holy);2|&amp;ref(Spell/P_Air.jpg,nolink,25x25,Air);&amp;ref(Spell/P_Water.jpg,nolink,25x25,Water);&amp;ref(Spell/P_Astral.jpg,nolink,25x25,Astral);&amp;ref(Spell/P_Nature.jpg,nolink,25x25,Nature);+1:100%|&amp;ref(Spell/P_Research.jpg,nolink,25x25,Research);11|&amp;ref(Nation/Sacred.jpg,nolink,25x25,Sacred);|
</v>
      </c>
    </row>
    <row r="204" spans="1:39" x14ac:dyDescent="0.15">
      <c r="A204" t="str">
        <f t="shared" si="7"/>
        <v>-</v>
      </c>
      <c r="B204" t="s">
        <v>2908</v>
      </c>
      <c r="C204" t="s">
        <v>7924</v>
      </c>
      <c r="D204" t="s">
        <v>7901</v>
      </c>
      <c r="E204" t="s">
        <v>7894</v>
      </c>
      <c r="F204" t="s">
        <v>7950</v>
      </c>
      <c r="G204" t="s">
        <v>7949</v>
      </c>
      <c r="H204">
        <v>15</v>
      </c>
      <c r="I204">
        <v>4</v>
      </c>
      <c r="AM204" s="26" t="str">
        <f t="shared" si="6"/>
        <v xml:space="preserve">|Kulullu Sage|&amp;ref(Nation/R_UW-Fort.jpg,nolink,25x25,Underwater Fortress);|&amp;ref(Spell/P_Water.jpg,nolink,25x25,Water);2|&amp;ref(Spell/P_Air.jpg,nolink,25x25,Air);&amp;ref(Spell/P_Water.jpg,nolink,25x25,Water);&amp;ref(Spell/P_Astral.jpg,nolink,25x25,Astral);&amp;ref(Spell/P_Nature.jpg,nolink,25x25,Nature);+1:100%|&amp;ref(Spell/P_Research.jpg,nolink,25x25,Research);15|&amp;ref(Nation/Adept-Researcher.jpg,nolink,25x25,Adept Researcher (+4));|
</v>
      </c>
    </row>
    <row r="205" spans="1:39" x14ac:dyDescent="0.15">
      <c r="A205" t="str">
        <f t="shared" si="7"/>
        <v>-</v>
      </c>
      <c r="B205" t="s">
        <v>2908</v>
      </c>
      <c r="C205" t="s">
        <v>7924</v>
      </c>
      <c r="D205" t="s">
        <v>7952</v>
      </c>
      <c r="E205" t="s">
        <v>7953</v>
      </c>
      <c r="F205" t="s">
        <v>7954</v>
      </c>
      <c r="H205">
        <v>11</v>
      </c>
      <c r="AK205">
        <v>1</v>
      </c>
      <c r="AM205" s="26" t="str">
        <f t="shared" si="6"/>
        <v xml:space="preserve">|Ugallu|&amp;ref(Item/Master-Ritualist.jpg,nolink,25x25,Ritual Spell);|&amp;ref(Spell/P_Air.jpg,nolink,25x25,Air);3||&amp;ref(Spell/P_Research.jpg,nolink,25x25,Research);11|&amp;ref(Nation/Sacred.jpg,nolink,25x25,Sacred);|
</v>
      </c>
    </row>
    <row r="206" spans="1:39" x14ac:dyDescent="0.15">
      <c r="A206" t="str">
        <f t="shared" si="7"/>
        <v>EA Ur E</v>
      </c>
      <c r="B206" t="s">
        <v>2908</v>
      </c>
      <c r="C206" t="s">
        <v>7924</v>
      </c>
      <c r="D206" t="s">
        <v>7955</v>
      </c>
      <c r="E206" t="s">
        <v>7953</v>
      </c>
      <c r="F206" t="s">
        <v>7956</v>
      </c>
      <c r="H206">
        <v>43</v>
      </c>
      <c r="I206">
        <v>10</v>
      </c>
      <c r="N206">
        <v>1</v>
      </c>
      <c r="O206">
        <v>1</v>
      </c>
      <c r="AK206">
        <v>1</v>
      </c>
      <c r="AM206" s="26" t="str">
        <f t="shared" si="6"/>
        <v xml:space="preserve">|Umu-apkallu|&amp;ref(Item/Master-Ritualist.jpg,nolink,25x25,Ritual Spell);|&amp;ref(Spell/P_Air.jpg,nolink,25x25,Air);3&amp;ref(Spell/P_Water.jpg,nolink,25x25,Water);3&amp;ref(Spell/P_Earth.jpg,nolink,25x25,Earth);2&amp;ref(Spell/P_Astral.jpg,nolink,25x25,Astral);4&amp;ref(Spell/P_Nature.jpg,nolink,25x25,Nature);2&amp;ref(Spell/P_Holy.jpg,nolink,25x25,Holy);2||&amp;ref(Spell/P_Research.jpg,nolink,25x25,Research);43|&amp;ref(Nation/Adept-Researcher.jpg,nolink,25x25,Adept Researcher (+10));&amp;ref(Nation/Inspiring-Researcher.jpg,nolink,25x25,Inspiring Researcher (+1));&amp;ref(Nation/Disease-Healer.jpg,nolink,25x25,Disease Healer (1));&amp;ref(Nation/Sacred.jpg,nolink,25x25,Sacred);|
</v>
      </c>
    </row>
    <row r="207" spans="1:39" x14ac:dyDescent="0.15">
      <c r="A207" t="str">
        <f t="shared" si="7"/>
        <v>EA Berytos S</v>
      </c>
      <c r="B207" t="s">
        <v>2908</v>
      </c>
      <c r="C207" t="s">
        <v>8053</v>
      </c>
      <c r="D207" t="s">
        <v>8034</v>
      </c>
      <c r="E207" t="s">
        <v>7821</v>
      </c>
      <c r="F207" t="s">
        <v>8035</v>
      </c>
      <c r="G207" t="s">
        <v>8036</v>
      </c>
      <c r="H207">
        <v>9</v>
      </c>
      <c r="AK207">
        <v>1</v>
      </c>
      <c r="AM207" s="26" t="str">
        <f t="shared" si="6"/>
        <v xml:space="preserve">|Berytian Priest|&amp;ref(Nation/R_Fort.jpg,nolink,25x25,Land Fortress);|&amp;ref(Spell/P_Blood.jpg,nolink,25x25,Blood);1&amp;ref(Spell/P_Holy.jpg,nolink,25x25,Holy);1|&amp;ref(Spell/P_Fire.jpg,nolink,25x25,Fire);&amp;ref(Spell/P_Air.jpg,nolink,25x25,Air);&amp;ref(Spell/P_Earth.jpg,nolink,25x25,Earth);&amp;ref(Spell/P_Blood.jpg,nolink,25x25,Blood);+1:100%|&amp;ref(Spell/P_Research.jpg,nolink,25x25,Research);9|&amp;ref(Nation/Sacred.jpg,nolink,25x25,Sacred);|
</v>
      </c>
    </row>
    <row r="208" spans="1:39" x14ac:dyDescent="0.15">
      <c r="A208" t="str">
        <f t="shared" si="7"/>
        <v>-</v>
      </c>
      <c r="B208" t="s">
        <v>2908</v>
      </c>
      <c r="C208" t="s">
        <v>8053</v>
      </c>
      <c r="D208" t="s">
        <v>8037</v>
      </c>
      <c r="E208" t="s">
        <v>7821</v>
      </c>
      <c r="F208" t="s">
        <v>8038</v>
      </c>
      <c r="G208" t="s">
        <v>8039</v>
      </c>
      <c r="H208">
        <v>11</v>
      </c>
      <c r="I208">
        <v>2</v>
      </c>
      <c r="AM208" s="26" t="str">
        <f t="shared" si="6"/>
        <v xml:space="preserve">|Berytian Sage|&amp;ref(Nation/R_Fort.jpg,nolink,25x25,Land Fortress);|&amp;ref(Spell/P_Earth.jpg,nolink,25x25,Earth);1|&amp;ref(Spell/P_Air.jpg,nolink,25x25,Air);&amp;ref(Spell/P_Water.jpg,nolink,25x25,Water);+1:100%|&amp;ref(Spell/P_Research.jpg,nolink,25x25,Research);11|&amp;ref(Nation/Adept-Researcher.jpg,nolink,25x25,Adept Researcher (+2));|
</v>
      </c>
    </row>
    <row r="209" spans="1:39" x14ac:dyDescent="0.15">
      <c r="A209" t="str">
        <f t="shared" si="7"/>
        <v>-</v>
      </c>
      <c r="B209" t="s">
        <v>2908</v>
      </c>
      <c r="C209" t="s">
        <v>8053</v>
      </c>
      <c r="D209" t="s">
        <v>8040</v>
      </c>
      <c r="E209" t="s">
        <v>8004</v>
      </c>
      <c r="F209" t="s">
        <v>8041</v>
      </c>
      <c r="H209">
        <v>9</v>
      </c>
      <c r="AM209" s="26" t="str">
        <f t="shared" si="6"/>
        <v xml:space="preserve">|Mage Pilot|&amp;ref(Nation/R_Coast-Fort.jpg,nolink,25x25,Coastal Fortress);|&amp;ref(Spell/P_Air.jpg,nolink,25x25,Air);1&amp;ref(Spell/P_Water.jpg,nolink,25x25,Water);1||&amp;ref(Spell/P_Research.jpg,nolink,25x25,Research);9||
</v>
      </c>
    </row>
    <row r="210" spans="1:39" x14ac:dyDescent="0.15">
      <c r="A210" t="str">
        <f t="shared" si="7"/>
        <v>-</v>
      </c>
      <c r="B210" t="s">
        <v>2908</v>
      </c>
      <c r="C210" t="s">
        <v>8053</v>
      </c>
      <c r="D210" t="s">
        <v>8042</v>
      </c>
      <c r="E210" t="s">
        <v>8004</v>
      </c>
      <c r="F210" t="s">
        <v>8043</v>
      </c>
      <c r="G210" t="s">
        <v>8044</v>
      </c>
      <c r="H210">
        <v>15</v>
      </c>
      <c r="AM210" s="26" t="str">
        <f t="shared" si="6"/>
        <v xml:space="preserve">|Storm Caller|&amp;ref(Nation/R_Coast-Fort.jpg,nolink,25x25,Coastal Fortress);|&amp;ref(Spell/P_Air.jpg,nolink,25x25,Air);2&amp;ref(Spell/P_Water.jpg,nolink,25x25,Water);2|&amp;ref(Spell/P_Fire.jpg,nolink,25x25,Fire);&amp;ref(Spell/P_Air.jpg,nolink,25x25,Air);&amp;ref(Spell/P_Water.jpg,nolink,25x25,Water);&amp;ref(Spell/P_Astral.jpg,nolink,25x25,Astral);+1:100%|&amp;ref(Spell/P_Research.jpg,nolink,25x25,Research);15||
</v>
      </c>
    </row>
    <row r="211" spans="1:39" x14ac:dyDescent="0.15">
      <c r="A211" t="str">
        <f t="shared" si="7"/>
        <v>-</v>
      </c>
      <c r="B211" t="s">
        <v>2908</v>
      </c>
      <c r="C211" t="s">
        <v>8053</v>
      </c>
      <c r="D211" t="s">
        <v>8045</v>
      </c>
      <c r="E211" t="s">
        <v>7840</v>
      </c>
      <c r="F211" t="s">
        <v>8046</v>
      </c>
      <c r="G211" t="s">
        <v>8047</v>
      </c>
      <c r="H211" t="s">
        <v>8048</v>
      </c>
      <c r="AK211">
        <v>1</v>
      </c>
      <c r="AM211" s="26" t="str">
        <f t="shared" si="6"/>
        <v xml:space="preserve">|Bride-in-Waiting|&amp;ref(Nation/R_Capital.jpg,nolink,25x25,National Capital);|&amp;ref(Spell/P_Fire.jpg,nolink,25x25,Fire);2&amp;ref(Spell/P_Air.jpg,nolink,25x25,Air);2&amp;ref(Spell/P_Earth.jpg,nolink,25x25,Earth);1&amp;ref(Spell/P_Blood.jpg,nolink,25x25,Blood);2&amp;ref(Spell/P_Holy.jpg,nolink,25x25,Holy);2|&amp;ref(Spell/P_Fire.jpg,nolink,25x25,Fire);&amp;ref(Spell/P_Air.jpg,nolink,25x25,Air);&amp;ref(Spell/P_Earth.jpg,nolink,25x25,Earth);&amp;ref(Spell/P_Blood.jpg,nolink,25x25,Blood);+1:100%&amp;br;&amp;ref(Spell/P_Fire.jpg,nolink,25x25,Fire);&amp;ref(Spell/P_Air.jpg,nolink,25x25,Air);&amp;ref(Spell/P_Earth.jpg,nolink,25x25,Earth);&amp;ref(Spell/P_Blood.jpg,nolink,25x25,Blood);+1:10%|&amp;ref(Spell/P_Research.jpg,nolink,25x25,Research);21+|&amp;ref(Nation/Sacred.jpg,nolink,25x25,Sacred);|
</v>
      </c>
    </row>
    <row r="212" spans="1:39" x14ac:dyDescent="0.15">
      <c r="A212" t="str">
        <f t="shared" si="7"/>
        <v>-</v>
      </c>
      <c r="B212" t="s">
        <v>2908</v>
      </c>
      <c r="C212" t="s">
        <v>8053</v>
      </c>
      <c r="D212" t="s">
        <v>8049</v>
      </c>
      <c r="E212" t="s">
        <v>7953</v>
      </c>
      <c r="F212" t="s">
        <v>8052</v>
      </c>
      <c r="G212" t="s">
        <v>8051</v>
      </c>
      <c r="H212">
        <v>37</v>
      </c>
      <c r="AM212" s="26" t="str">
        <f t="shared" si="6"/>
        <v xml:space="preserve">|Telkhine (Daimon)|&amp;ref(Item/Master-Ritualist.jpg,nolink,25x25,Ritual Spell);|&amp;ref(Spell/P_Fire.jpg,nolink,25x25,Fire);2&amp;ref(Spell/P_Air.jpg,nolink,25x25,Air);3+1&amp;ref(Spell/P_Water.jpg,nolink,25x25,Water);3+1&amp;ref(Spell/P_Earth.jpg,nolink,25x25,Earth);3&amp;ref(Spell/P_Death.jpg,nolink,25x25,Death);2|&amp;ref(Spell/P_Fire.jpg,nolink,25x25,Fire);&amp;ref(Spell/P_Air.jpg,nolink,25x25,Air);&amp;ref(Spell/P_Water.jpg,nolink,25x25,Water);&amp;ref(Spell/P_Earth.jpg,nolink,25x25,Earth);&amp;ref(Spell/P_Death.jpg,nolink,25x25,Death);+1:100%|&amp;ref(Spell/P_Research.jpg,nolink,25x25,Research);37||
</v>
      </c>
    </row>
    <row r="213" spans="1:39" x14ac:dyDescent="0.15">
      <c r="A213" t="str">
        <f t="shared" si="7"/>
        <v>-</v>
      </c>
      <c r="B213" t="s">
        <v>2908</v>
      </c>
      <c r="C213" t="s">
        <v>8053</v>
      </c>
      <c r="D213" t="s">
        <v>8050</v>
      </c>
      <c r="E213" t="s">
        <v>7953</v>
      </c>
      <c r="F213" t="s">
        <v>8092</v>
      </c>
      <c r="G213" t="s">
        <v>8051</v>
      </c>
      <c r="H213">
        <v>33</v>
      </c>
      <c r="Q213">
        <v>1</v>
      </c>
      <c r="AM213" s="26" t="str">
        <f t="shared" si="6"/>
        <v xml:space="preserve">|Telkhine (Human)|&amp;ref(Item/Master-Ritualist.jpg,nolink,25x25,Ritual Spell);|&amp;ref(Spell/P_Fire.jpg,nolink,25x25,Fire);2&amp;ref(Spell/P_Air.jpg,nolink,25x25,Air);3&amp;ref(Spell/P_Water.jpg,nolink,25x25,Water);3&amp;ref(Spell/P_Earth.jpg,nolink,25x25,Earth);3&amp;ref(Spell/P_Death.jpg,nolink,25x25,Death);2|&amp;ref(Spell/P_Fire.jpg,nolink,25x25,Fire);&amp;ref(Spell/P_Air.jpg,nolink,25x25,Air);&amp;ref(Spell/P_Water.jpg,nolink,25x25,Water);&amp;ref(Spell/P_Earth.jpg,nolink,25x25,Earth);&amp;ref(Spell/P_Death.jpg,nolink,25x25,Death);+1:100%|&amp;ref(Spell/P_Research.jpg,nolink,25x25,Research);33|&amp;ref(Nation/Master-Smith.jpg,nolink,25x25,Master Smith (1));|
</v>
      </c>
    </row>
    <row r="214" spans="1:39" x14ac:dyDescent="0.15">
      <c r="A214" t="str">
        <f t="shared" si="7"/>
        <v>EA Berytos E</v>
      </c>
      <c r="B214" t="s">
        <v>2908</v>
      </c>
      <c r="C214" t="s">
        <v>8053</v>
      </c>
      <c r="D214" t="s">
        <v>8054</v>
      </c>
      <c r="E214" t="s">
        <v>7953</v>
      </c>
      <c r="F214" t="s">
        <v>8055</v>
      </c>
      <c r="G214" t="s">
        <v>8056</v>
      </c>
      <c r="H214">
        <v>15</v>
      </c>
      <c r="T214">
        <v>3</v>
      </c>
      <c r="AF214">
        <v>1</v>
      </c>
      <c r="AK214">
        <v>1</v>
      </c>
      <c r="AM214" s="26" t="str">
        <f t="shared" si="6"/>
        <v xml:space="preserve">|Melqart|&amp;ref(Item/Master-Ritualist.jpg,nolink,25x25,Ritual Spell);|&amp;ref(Spell/P_Blood.jpg,nolink,25x25,Blood);3&amp;ref(Spell/P_Holy.jpg,nolink,25x25,Holy);3|&amp;ref(Spell/P_Fire.jpg,nolink,25x25,Fire);&amp;ref(Spell/P_Air.jpg,nolink,25x25,Air);&amp;ref(Spell/P_Earth.jpg,nolink,25x25,Earth);+2:100%|&amp;ref(Spell/P_Research.jpg,nolink,25x25,Research);15|&amp;ref(Nation/Blood-Searcher.jpg,nolink,25x25,Blood Searcher (3));&amp;ref(Nation/Adept-Sacrificer.jpg,nolink,25x25,Adept Sacrificer (1));&amp;ref(Nation/Sacred.jpg,nolink,25x25,Sacred);|
</v>
      </c>
    </row>
    <row r="215" spans="1:39" x14ac:dyDescent="0.15">
      <c r="A215" t="str">
        <f t="shared" si="7"/>
        <v>EA Xibalba S</v>
      </c>
      <c r="B215" t="s">
        <v>2908</v>
      </c>
      <c r="C215" t="s">
        <v>8197</v>
      </c>
      <c r="D215" t="s">
        <v>8173</v>
      </c>
      <c r="E215" t="s">
        <v>8174</v>
      </c>
      <c r="F215" t="s">
        <v>8175</v>
      </c>
      <c r="T215">
        <v>1</v>
      </c>
      <c r="AK215">
        <v>1</v>
      </c>
      <c r="AM215" s="26" t="str">
        <f t="shared" si="6"/>
        <v xml:space="preserve">|Ajaw|&amp;ref(Nation/R_Fort.jpg,nolink,25x25,Land Fortress);|&amp;ref(Spell/P_Holy.jpg,nolink,25x25,Holy);1|||&amp;ref(Nation/Blood-Searcher.jpg,nolink,25x25,Blood Searcher (1));&amp;ref(Nation/Sacred.jpg,nolink,25x25,Sacred);|
</v>
      </c>
    </row>
    <row r="216" spans="1:39" x14ac:dyDescent="0.15">
      <c r="A216" t="str">
        <f t="shared" si="7"/>
        <v>-</v>
      </c>
      <c r="B216" t="s">
        <v>2908</v>
      </c>
      <c r="C216" t="s">
        <v>8197</v>
      </c>
      <c r="D216" t="s">
        <v>8176</v>
      </c>
      <c r="E216" t="s">
        <v>8174</v>
      </c>
      <c r="F216" t="s">
        <v>8177</v>
      </c>
      <c r="T216">
        <v>1</v>
      </c>
      <c r="AK216">
        <v>1</v>
      </c>
      <c r="AM216" s="26" t="str">
        <f t="shared" si="6"/>
        <v xml:space="preserve">|Ajaw Kan Ek'|&amp;ref(Nation/R_Fort.jpg,nolink,25x25,Land Fortress);|&amp;ref(Spell/P_Holy.jpg,nolink,25x25,Holy);2|||&amp;ref(Nation/Blood-Searcher.jpg,nolink,25x25,Blood Searcher (1));&amp;ref(Nation/Sacred.jpg,nolink,25x25,Sacred);|
</v>
      </c>
    </row>
    <row r="217" spans="1:39" x14ac:dyDescent="0.15">
      <c r="A217" t="str">
        <f t="shared" si="7"/>
        <v>-</v>
      </c>
      <c r="B217" t="s">
        <v>2908</v>
      </c>
      <c r="C217" t="s">
        <v>8197</v>
      </c>
      <c r="D217" t="s">
        <v>8178</v>
      </c>
      <c r="E217" t="s">
        <v>8179</v>
      </c>
      <c r="F217" t="s">
        <v>8180</v>
      </c>
      <c r="H217">
        <v>9</v>
      </c>
      <c r="T217">
        <v>1</v>
      </c>
      <c r="Y217">
        <v>10</v>
      </c>
      <c r="AK217">
        <v>1</v>
      </c>
      <c r="AM217" s="26" t="str">
        <f t="shared" si="6"/>
        <v xml:space="preserve">|Chilan|&amp;ref(Nation/R_Fort.jpg,nolink,25x25,Land Fortress);&amp;ref(Nation/R_Cave.jpg,nolink,25x25,Any Cave);|&amp;ref(Spell/P_Earth.jpg,nolink,25x25,Earth);1&amp;ref(Spell/P_Death.jpg,nolink,25x25,Death);1&amp;ref(Spell/P_Holy.jpg,nolink,25x25,Holy);1||&amp;ref(Spell/P_Research.jpg,nolink,25x25,Research);9|&amp;ref(Nation/Blood-Searcher.jpg,nolink,25x25,Blood Searcher (1));&amp;ref(Nation/Fortune-Teller.jpg,nolink,25x25,Fortune Teller (10));&amp;ref(Nation/Sacred.jpg,nolink,25x25,Sacred);|
</v>
      </c>
    </row>
    <row r="218" spans="1:39" x14ac:dyDescent="0.15">
      <c r="A218" t="str">
        <f t="shared" si="7"/>
        <v>-</v>
      </c>
      <c r="B218" t="s">
        <v>2908</v>
      </c>
      <c r="C218" t="s">
        <v>8197</v>
      </c>
      <c r="D218" t="s">
        <v>8181</v>
      </c>
      <c r="E218" t="s">
        <v>8174</v>
      </c>
      <c r="F218" t="s">
        <v>8182</v>
      </c>
      <c r="H218">
        <v>7</v>
      </c>
      <c r="T218">
        <v>1</v>
      </c>
      <c r="AK218">
        <v>1</v>
      </c>
      <c r="AM218" s="26" t="str">
        <f t="shared" si="6"/>
        <v xml:space="preserve">|Ah Nakom|&amp;ref(Nation/R_Fort.jpg,nolink,25x25,Land Fortress);|&amp;ref(Spell/P_Blood.jpg,nolink,25x25,Blood);1&amp;ref(Spell/P_Holy.jpg,nolink,25x25,Holy);1||&amp;ref(Spell/P_Research.jpg,nolink,25x25,Research);7|&amp;ref(Nation/Blood-Searcher.jpg,nolink,25x25,Blood Searcher (1));&amp;ref(Nation/Sacred.jpg,nolink,25x25,Sacred);|
</v>
      </c>
    </row>
    <row r="219" spans="1:39" x14ac:dyDescent="0.15">
      <c r="A219" t="str">
        <f t="shared" si="7"/>
        <v>-</v>
      </c>
      <c r="B219" t="s">
        <v>2908</v>
      </c>
      <c r="C219" t="s">
        <v>8197</v>
      </c>
      <c r="D219" t="s">
        <v>8183</v>
      </c>
      <c r="E219" t="s">
        <v>8174</v>
      </c>
      <c r="F219" t="s">
        <v>8184</v>
      </c>
      <c r="G219" t="s">
        <v>8185</v>
      </c>
      <c r="H219">
        <v>9</v>
      </c>
      <c r="T219">
        <v>1</v>
      </c>
      <c r="AK219">
        <v>1</v>
      </c>
      <c r="AM219" s="26" t="str">
        <f t="shared" si="6"/>
        <v xml:space="preserve">|Ah K'in|&amp;ref(Nation/R_Fort.jpg,nolink,25x25,Land Fortress);|&amp;ref(Spell/P_Fire.jpg,nolink,25x25,Fire);1&amp;ref(Spell/P_Holy.jpg,nolink,25x25,Holy);1|&amp;ref(Spell/P_Earth.jpg,nolink,25x25,Earth);&amp;ref(Spell/P_Death.jpg,nolink,25x25,Death);&amp;ref(Spell/P_Blood.jpg,nolink,25x25,Blood);+1:100%|&amp;ref(Spell/P_Research.jpg,nolink,25x25,Research);9|&amp;ref(Nation/Blood-Searcher.jpg,nolink,25x25,Blood Searcher (1));&amp;ref(Nation/Sacred.jpg,nolink,25x25,Sacred);|
</v>
      </c>
    </row>
    <row r="220" spans="1:39" x14ac:dyDescent="0.15">
      <c r="A220" t="str">
        <f t="shared" si="7"/>
        <v>-</v>
      </c>
      <c r="B220" t="s">
        <v>2908</v>
      </c>
      <c r="C220" t="s">
        <v>8197</v>
      </c>
      <c r="D220" t="s">
        <v>8186</v>
      </c>
      <c r="E220" t="s">
        <v>8174</v>
      </c>
      <c r="F220" t="s">
        <v>8187</v>
      </c>
      <c r="G220" t="s">
        <v>8188</v>
      </c>
      <c r="H220">
        <v>11</v>
      </c>
      <c r="T220">
        <v>1</v>
      </c>
      <c r="AM220" s="26" t="str">
        <f t="shared" si="6"/>
        <v xml:space="preserve">|Ah Itz|&amp;ref(Nation/R_Fort.jpg,nolink,25x25,Land Fortress);|&amp;ref(Spell/P_Death.jpg,nolink,25x25,Death);1&amp;ref(Spell/P_Blood.jpg,nolink,25x25,Blood);1|&amp;ref(Spell/P_Air.jpg,nolink,25x25,Air);&amp;ref(Spell/P_Earth.jpg,nolink,25x25,Earth);&amp;ref(Spell/P_Death.jpg,nolink,25x25,Death);&amp;ref(Spell/P_Blood.jpg,nolink,25x25,Blood);+1:100%|&amp;ref(Spell/P_Research.jpg,nolink,25x25,Research);11|&amp;ref(Nation/Blood-Searcher.jpg,nolink,25x25,Blood Searcher (1));|
</v>
      </c>
    </row>
    <row r="221" spans="1:39" x14ac:dyDescent="0.15">
      <c r="A221" t="str">
        <f t="shared" si="7"/>
        <v>-</v>
      </c>
      <c r="B221" t="s">
        <v>2908</v>
      </c>
      <c r="C221" t="s">
        <v>8197</v>
      </c>
      <c r="D221" t="s">
        <v>8189</v>
      </c>
      <c r="E221" t="s">
        <v>8174</v>
      </c>
      <c r="F221" t="s">
        <v>8190</v>
      </c>
      <c r="G221" t="s">
        <v>8188</v>
      </c>
      <c r="H221">
        <v>13</v>
      </c>
      <c r="T221">
        <v>1</v>
      </c>
      <c r="AM221" s="26" t="str">
        <f t="shared" si="6"/>
        <v xml:space="preserve">|Camazotz|&amp;ref(Nation/R_Fort.jpg,nolink,25x25,Land Fortress);|&amp;ref(Spell/P_Death.jpg,nolink,25x25,Death);2&amp;ref(Spell/P_Blood.jpg,nolink,25x25,Blood);1|&amp;ref(Spell/P_Air.jpg,nolink,25x25,Air);&amp;ref(Spell/P_Earth.jpg,nolink,25x25,Earth);&amp;ref(Spell/P_Death.jpg,nolink,25x25,Death);&amp;ref(Spell/P_Blood.jpg,nolink,25x25,Blood);+1:100%|&amp;ref(Spell/P_Research.jpg,nolink,25x25,Research);13|&amp;ref(Nation/Blood-Searcher.jpg,nolink,25x25,Blood Searcher (1));|
</v>
      </c>
    </row>
    <row r="222" spans="1:39" x14ac:dyDescent="0.15">
      <c r="A222" t="str">
        <f t="shared" si="7"/>
        <v>-</v>
      </c>
      <c r="B222" t="s">
        <v>2908</v>
      </c>
      <c r="C222" t="s">
        <v>8197</v>
      </c>
      <c r="D222" t="s">
        <v>8191</v>
      </c>
      <c r="E222" t="s">
        <v>8192</v>
      </c>
      <c r="F222" t="s">
        <v>8193</v>
      </c>
      <c r="G222" t="s">
        <v>8185</v>
      </c>
      <c r="H222">
        <v>15</v>
      </c>
      <c r="T222">
        <v>1</v>
      </c>
      <c r="AK222">
        <v>1</v>
      </c>
      <c r="AM222" s="26" t="str">
        <f t="shared" si="6"/>
        <v xml:space="preserve">|Ah K'in Kan Ek'|&amp;ref(Nation/R_Capital.jpg,nolink,25x25,National Capital);|&amp;ref(Spell/P_Fire.jpg,nolink,25x25,Fire);2&amp;ref(Spell/P_Earth.jpg,nolink,25x25,Earth);1&amp;ref(Spell/P_Death.jpg,nolink,25x25,Death);1&amp;ref(Spell/P_Holy.jpg,nolink,25x25,Holy);2|&amp;ref(Spell/P_Earth.jpg,nolink,25x25,Earth);&amp;ref(Spell/P_Death.jpg,nolink,25x25,Death);&amp;ref(Spell/P_Blood.jpg,nolink,25x25,Blood);+1:100%|&amp;ref(Spell/P_Research.jpg,nolink,25x25,Research);15|&amp;ref(Nation/Blood-Searcher.jpg,nolink,25x25,Blood Searcher (1));&amp;ref(Nation/Sacred.jpg,nolink,25x25,Sacred);|
</v>
      </c>
    </row>
    <row r="223" spans="1:39" x14ac:dyDescent="0.15">
      <c r="A223" t="str">
        <f t="shared" si="7"/>
        <v>-</v>
      </c>
      <c r="B223" t="s">
        <v>2908</v>
      </c>
      <c r="C223" t="s">
        <v>8197</v>
      </c>
      <c r="D223" t="s">
        <v>8194</v>
      </c>
      <c r="E223" t="s">
        <v>8192</v>
      </c>
      <c r="F223" t="s">
        <v>8195</v>
      </c>
      <c r="G223" t="s">
        <v>8196</v>
      </c>
      <c r="H223" t="s">
        <v>8294</v>
      </c>
      <c r="T223">
        <v>2</v>
      </c>
      <c r="AK223">
        <v>1</v>
      </c>
      <c r="AM223" s="26" t="str">
        <f t="shared" si="6"/>
        <v xml:space="preserve">|Onaqui|&amp;ref(Nation/R_Capital.jpg,nolink,25x25,National Capital);|&amp;ref(Spell/P_Death.jpg,nolink,25x25,Death);3&amp;ref(Spell/P_Nature.jpg,nolink,25x25,Nature);1&amp;ref(Spell/P_Blood.jpg,nolink,25x25,Blood);3&amp;ref(Spell/P_Holy.jpg,nolink,25x25,Holy);2|&amp;ref(Spell/P_Fire.jpg,nolink,25x25,Fire);&amp;ref(Spell/P_Death.jpg,nolink,25x25,Death);&amp;ref(Spell/P_Nature.jpg,nolink,25x25,Nature);&amp;ref(Spell/P_Blood.jpg,nolink,25x25,Blood);+1:100%&amp;br;&amp;ref(Spell/P_Fire.jpg,nolink,25x25,Fire);&amp;ref(Spell/P_Death.jpg,nolink,25x25,Death);&amp;ref(Spell/P_Nature.jpg,nolink,25x25,Nature);&amp;ref(Spell/P_Blood.jpg,nolink,25x25,Blood);+1:10%|&amp;ref(Spell/P_Research.jpg,nolink,25x25,Research);21+|&amp;ref(Nation/Blood-Searcher.jpg,nolink,25x25,Blood Searcher (2));&amp;ref(Nation/Sacred.jpg,nolink,25x25,Sacred);|
</v>
      </c>
    </row>
    <row r="224" spans="1:39" x14ac:dyDescent="0.15">
      <c r="A224" t="str">
        <f t="shared" si="7"/>
        <v>-</v>
      </c>
      <c r="B224" t="s">
        <v>2908</v>
      </c>
      <c r="C224" t="s">
        <v>8197</v>
      </c>
      <c r="D224" t="s">
        <v>8273</v>
      </c>
      <c r="E224" t="s">
        <v>8274</v>
      </c>
      <c r="F224" t="s">
        <v>8277</v>
      </c>
      <c r="H224">
        <v>21</v>
      </c>
      <c r="AK224">
        <v>1</v>
      </c>
      <c r="AM224" s="26" t="str">
        <f t="shared" si="6"/>
        <v xml:space="preserve">|Balam of the East|&amp;ref(Nation/Unique.jpg,nolink,25x25,Ritual Spell (Unique Unit));|&amp;ref(Spell/P_Water.jpg,nolink,25x25,Water);2&amp;ref(Spell/P_Nature.jpg,nolink,25x25,Nature);4&amp;ref(Spell/P_Blood.jpg,nolink,25x25,Blood);2&amp;ref(Spell/P_Holy.jpg,nolink,25x25,Holy);3||&amp;ref(Spell/P_Research.jpg,nolink,25x25,Research);21|&amp;ref(Nation/Sacred.jpg,nolink,25x25,Sacred);|
</v>
      </c>
    </row>
    <row r="225" spans="1:39" x14ac:dyDescent="0.15">
      <c r="A225" t="str">
        <f t="shared" si="7"/>
        <v>-</v>
      </c>
      <c r="B225" t="s">
        <v>2908</v>
      </c>
      <c r="C225" t="s">
        <v>8197</v>
      </c>
      <c r="D225" t="s">
        <v>8275</v>
      </c>
      <c r="E225" t="s">
        <v>8274</v>
      </c>
      <c r="F225" t="s">
        <v>8276</v>
      </c>
      <c r="H225">
        <v>21</v>
      </c>
      <c r="AK225">
        <v>1</v>
      </c>
      <c r="AM225" s="26" t="str">
        <f t="shared" si="6"/>
        <v xml:space="preserve">|Balam of the North|&amp;ref(Nation/Unique.jpg,nolink,25x25,Ritual Spell (Unique Unit));|&amp;ref(Spell/P_Air.jpg,nolink,25x25,Air);2&amp;ref(Spell/P_Nature.jpg,nolink,25x25,Nature);4&amp;ref(Spell/P_Blood.jpg,nolink,25x25,Blood);2&amp;ref(Spell/P_Holy.jpg,nolink,25x25,Holy);3||&amp;ref(Spell/P_Research.jpg,nolink,25x25,Research);21|&amp;ref(Nation/Sacred.jpg,nolink,25x25,Sacred);|
</v>
      </c>
    </row>
    <row r="226" spans="1:39" x14ac:dyDescent="0.15">
      <c r="A226" t="str">
        <f t="shared" si="7"/>
        <v>-</v>
      </c>
      <c r="B226" t="s">
        <v>2908</v>
      </c>
      <c r="C226" t="s">
        <v>8197</v>
      </c>
      <c r="D226" t="s">
        <v>8278</v>
      </c>
      <c r="E226" t="s">
        <v>8274</v>
      </c>
      <c r="F226" t="s">
        <v>8279</v>
      </c>
      <c r="H226">
        <v>21</v>
      </c>
      <c r="AK226">
        <v>1</v>
      </c>
      <c r="AM226" s="26" t="str">
        <f t="shared" si="6"/>
        <v xml:space="preserve">|Balam of the South|&amp;ref(Nation/Unique.jpg,nolink,25x25,Ritual Spell (Unique Unit));|&amp;ref(Spell/P_Fire.jpg,nolink,25x25,Fire);2&amp;ref(Spell/P_Nature.jpg,nolink,25x25,Nature);4&amp;ref(Spell/P_Blood.jpg,nolink,25x25,Blood);2&amp;ref(Spell/P_Holy.jpg,nolink,25x25,Holy);3||&amp;ref(Spell/P_Research.jpg,nolink,25x25,Research);21|&amp;ref(Nation/Sacred.jpg,nolink,25x25,Sacred);|
</v>
      </c>
    </row>
    <row r="227" spans="1:39" x14ac:dyDescent="0.15">
      <c r="A227" t="str">
        <f t="shared" si="7"/>
        <v>-</v>
      </c>
      <c r="B227" t="s">
        <v>2908</v>
      </c>
      <c r="C227" t="s">
        <v>8197</v>
      </c>
      <c r="D227" t="s">
        <v>8280</v>
      </c>
      <c r="E227" t="s">
        <v>8274</v>
      </c>
      <c r="F227" t="s">
        <v>8281</v>
      </c>
      <c r="H227">
        <v>21</v>
      </c>
      <c r="AK227">
        <v>1</v>
      </c>
      <c r="AM227" s="26" t="str">
        <f t="shared" si="6"/>
        <v xml:space="preserve">|Balam of the West|&amp;ref(Nation/Unique.jpg,nolink,25x25,Ritual Spell (Unique Unit));|&amp;ref(Spell/P_Death.jpg,nolink,25x25,Death);2&amp;ref(Spell/P_Nature.jpg,nolink,25x25,Nature);4&amp;ref(Spell/P_Blood.jpg,nolink,25x25,Blood);2&amp;ref(Spell/P_Holy.jpg,nolink,25x25,Holy);3||&amp;ref(Spell/P_Research.jpg,nolink,25x25,Research);21|&amp;ref(Nation/Sacred.jpg,nolink,25x25,Sacred);|
</v>
      </c>
    </row>
    <row r="228" spans="1:39" x14ac:dyDescent="0.15">
      <c r="A228" t="str">
        <f t="shared" si="7"/>
        <v>-</v>
      </c>
      <c r="B228" t="s">
        <v>2908</v>
      </c>
      <c r="C228" t="s">
        <v>8197</v>
      </c>
      <c r="D228" t="s">
        <v>8282</v>
      </c>
      <c r="E228" t="s">
        <v>8274</v>
      </c>
      <c r="F228" t="s">
        <v>8283</v>
      </c>
      <c r="H228">
        <v>21</v>
      </c>
      <c r="AK228">
        <v>1</v>
      </c>
      <c r="AM228" s="26" t="str">
        <f t="shared" si="6"/>
        <v xml:space="preserve">|Chaac of the East|&amp;ref(Nation/Unique.jpg,nolink,25x25,Ritual Spell (Unique Unit));|&amp;ref(Spell/P_Air.jpg,nolink,25x25,Air);4&amp;ref(Spell/P_Water.jpg,nolink,25x25,Water);2&amp;ref(Spell/P_Nature.jpg,nolink,25x25,Nature);2&amp;ref(Spell/P_Holy.jpg,nolink,25x25,Holy);3||&amp;ref(Spell/P_Research.jpg,nolink,25x25,Research);21|&amp;ref(Nation/Sacred.jpg,nolink,25x25,Sacred);|
</v>
      </c>
    </row>
    <row r="229" spans="1:39" x14ac:dyDescent="0.15">
      <c r="A229" t="str">
        <f t="shared" si="7"/>
        <v>-</v>
      </c>
      <c r="B229" t="s">
        <v>2908</v>
      </c>
      <c r="C229" t="s">
        <v>8197</v>
      </c>
      <c r="D229" t="s">
        <v>8284</v>
      </c>
      <c r="E229" t="s">
        <v>8274</v>
      </c>
      <c r="F229" t="s">
        <v>8285</v>
      </c>
      <c r="H229">
        <v>19</v>
      </c>
      <c r="AK229">
        <v>1</v>
      </c>
      <c r="AM229" s="26" t="str">
        <f t="shared" si="6"/>
        <v xml:space="preserve">|Chaac of the North|&amp;ref(Nation/Unique.jpg,nolink,25x25,Ritual Spell (Unique Unit));|&amp;ref(Spell/P_Air.jpg,nolink,25x25,Air);4&amp;ref(Spell/P_Water.jpg,nolink,25x25,Water);3&amp;ref(Spell/P_Holy.jpg,nolink,25x25,Holy);3||&amp;ref(Spell/P_Research.jpg,nolink,25x25,Research);19|&amp;ref(Nation/Sacred.jpg,nolink,25x25,Sacred);|
</v>
      </c>
    </row>
    <row r="230" spans="1:39" x14ac:dyDescent="0.15">
      <c r="A230" t="str">
        <f t="shared" si="7"/>
        <v>-</v>
      </c>
      <c r="B230" t="s">
        <v>2908</v>
      </c>
      <c r="C230" t="s">
        <v>8197</v>
      </c>
      <c r="D230" t="s">
        <v>8286</v>
      </c>
      <c r="E230" t="s">
        <v>8274</v>
      </c>
      <c r="F230" t="s">
        <v>8287</v>
      </c>
      <c r="H230">
        <v>21</v>
      </c>
      <c r="AK230">
        <v>1</v>
      </c>
      <c r="AM230" s="26" t="str">
        <f t="shared" si="6"/>
        <v xml:space="preserve">|Chaac of the South|&amp;ref(Nation/Unique.jpg,nolink,25x25,Ritual Spell (Unique Unit));|&amp;ref(Spell/P_Fire.jpg,nolink,25x25,Fire);2&amp;ref(Spell/P_Air.jpg,nolink,25x25,Air);4&amp;ref(Spell/P_Water.jpg,nolink,25x25,Water);2&amp;ref(Spell/P_Holy.jpg,nolink,25x25,Holy);3||&amp;ref(Spell/P_Research.jpg,nolink,25x25,Research);21|&amp;ref(Nation/Sacred.jpg,nolink,25x25,Sacred);|
</v>
      </c>
    </row>
    <row r="231" spans="1:39" x14ac:dyDescent="0.15">
      <c r="A231" t="str">
        <f t="shared" si="7"/>
        <v>-</v>
      </c>
      <c r="B231" t="s">
        <v>2908</v>
      </c>
      <c r="C231" t="s">
        <v>8197</v>
      </c>
      <c r="D231" t="s">
        <v>8288</v>
      </c>
      <c r="E231" t="s">
        <v>8274</v>
      </c>
      <c r="F231" t="s">
        <v>8289</v>
      </c>
      <c r="H231">
        <v>21</v>
      </c>
      <c r="AK231">
        <v>1</v>
      </c>
      <c r="AM231" s="26" t="str">
        <f t="shared" si="6"/>
        <v xml:space="preserve">|Chaac of the West|&amp;ref(Nation/Unique.jpg,nolink,25x25,Ritual Spell (Unique Unit));|&amp;ref(Spell/P_Air.jpg,nolink,25x25,Air);4&amp;ref(Spell/P_Water.jpg,nolink,25x25,Water);2&amp;ref(Spell/P_Death.jpg,nolink,25x25,Death);2&amp;ref(Spell/P_Holy.jpg,nolink,25x25,Holy);3||&amp;ref(Spell/P_Research.jpg,nolink,25x25,Research);21|&amp;ref(Nation/Sacred.jpg,nolink,25x25,Sacred);|
</v>
      </c>
    </row>
    <row r="232" spans="1:39" x14ac:dyDescent="0.15">
      <c r="A232" t="str">
        <f t="shared" si="7"/>
        <v>EA Xibalba E</v>
      </c>
      <c r="B232" t="s">
        <v>2908</v>
      </c>
      <c r="C232" t="s">
        <v>8197</v>
      </c>
      <c r="D232" t="s">
        <v>8290</v>
      </c>
      <c r="E232" t="s">
        <v>8291</v>
      </c>
      <c r="F232" t="s">
        <v>8292</v>
      </c>
      <c r="G232" t="s">
        <v>8293</v>
      </c>
      <c r="H232">
        <v>19</v>
      </c>
      <c r="T232">
        <v>2</v>
      </c>
      <c r="AK232">
        <v>1</v>
      </c>
      <c r="AM232" s="26" t="str">
        <f t="shared" si="6"/>
        <v xml:space="preserve">|Onaqui|&amp;ref(Item/Master-Ritualist.jpg,nolink,25x25,Ritual Spell);|&amp;ref(Spell/P_Death.jpg,nolink,25x25,Death);2&amp;ref(Spell/P_Nature.jpg,nolink,25x25,Nature);1&amp;ref(Spell/P_Blood.jpg,nolink,25x25,Blood);3&amp;ref(Spell/P_Holy.jpg,nolink,25x25,Holy);1|&amp;ref(Spell/P_Fire.jpg,nolink,25x25,Fire);&amp;ref(Spell/P_Death.jpg,nolink,25x25,Death);&amp;ref(Spell/P_Nature.jpg,nolink,25x25,Nature);&amp;ref(Spell/P_Blood.jpg,nolink,25x25,Blood);+1:100%|&amp;ref(Spell/P_Research.jpg,nolink,25x25,Research);19|&amp;ref(Nation/Blood-Searcher.jpg,nolink,25x25,Blood Searcher (2));&amp;ref(Nation/Sacred.jpg,nolink,25x25,Sacred);|
</v>
      </c>
    </row>
    <row r="233" spans="1:39" x14ac:dyDescent="0.15">
      <c r="A233" t="str">
        <f t="shared" si="7"/>
        <v>EA Mekone S</v>
      </c>
      <c r="B233" t="s">
        <v>2908</v>
      </c>
      <c r="C233" t="s">
        <v>8412</v>
      </c>
      <c r="D233" t="s">
        <v>8393</v>
      </c>
      <c r="E233" t="s">
        <v>8394</v>
      </c>
      <c r="F233" t="s">
        <v>8395</v>
      </c>
      <c r="G233" t="s">
        <v>8396</v>
      </c>
      <c r="H233">
        <v>7</v>
      </c>
      <c r="AE233">
        <v>1</v>
      </c>
      <c r="AK233">
        <v>1</v>
      </c>
      <c r="AM233" s="26" t="str">
        <f t="shared" si="6"/>
        <v xml:space="preserve">|Geronte|&amp;ref(Nation/R_Fort.jpg,nolink,25x25,Land Fortress);|&amp;ref(Spell/P_Holy.jpg,nolink,25x25,Holy);1|&amp;ref(Spell/P_Fire.jpg,nolink,25x25,Fire);&amp;ref(Spell/P_Earth.jpg,nolink,25x25,Earth);+1:100%|&amp;ref(Spell/P_Research.jpg,nolink,25x25,Research);7|&amp;ref(Nation/Inquisitor.jpg,nolink,25x25,Inquisitor);&amp;ref(Nation/Sacred.jpg,nolink,25x25,Sacred);|
</v>
      </c>
    </row>
    <row r="234" spans="1:39" x14ac:dyDescent="0.15">
      <c r="A234" t="str">
        <f t="shared" si="7"/>
        <v>-</v>
      </c>
      <c r="B234" t="s">
        <v>2908</v>
      </c>
      <c r="C234" t="s">
        <v>8412</v>
      </c>
      <c r="D234" t="s">
        <v>8397</v>
      </c>
      <c r="E234" t="s">
        <v>8394</v>
      </c>
      <c r="F234" t="s">
        <v>8398</v>
      </c>
      <c r="G234" t="s">
        <v>8399</v>
      </c>
      <c r="H234">
        <v>11</v>
      </c>
      <c r="AE234">
        <v>1</v>
      </c>
      <c r="AK234">
        <v>1</v>
      </c>
      <c r="AM234" s="26" t="str">
        <f t="shared" si="6"/>
        <v xml:space="preserve">|Ephor|&amp;ref(Nation/R_Fort.jpg,nolink,25x25,Land Fortress);|&amp;ref(Spell/P_Fire.jpg,nolink,25x25,Fire);1&amp;ref(Spell/P_Earth.jpg,nolink,25x25,Earth);1&amp;ref(Spell/P_Holy.jpg,nolink,25x25,Holy);1|&amp;ref(Spell/P_Fire.jpg,nolink,25x25,Fire);&amp;ref(Spell/P_Air.jpg,nolink,25x25,Air);&amp;ref(Spell/P_Earth.jpg,nolink,25x25,Earth);+1:100%|&amp;ref(Spell/P_Research.jpg,nolink,25x25,Research);11|&amp;ref(Nation/Inquisitor.jpg,nolink,25x25,Inquisitor);&amp;ref(Nation/Sacred.jpg,nolink,25x25,Sacred);|
</v>
      </c>
    </row>
    <row r="235" spans="1:39" x14ac:dyDescent="0.15">
      <c r="A235" t="str">
        <f t="shared" si="7"/>
        <v>-</v>
      </c>
      <c r="B235" t="s">
        <v>2908</v>
      </c>
      <c r="C235" t="s">
        <v>8412</v>
      </c>
      <c r="D235" t="s">
        <v>8400</v>
      </c>
      <c r="E235" t="s">
        <v>8401</v>
      </c>
      <c r="F235" t="s">
        <v>8402</v>
      </c>
      <c r="H235">
        <v>13</v>
      </c>
      <c r="AB235">
        <v>1</v>
      </c>
      <c r="AK235">
        <v>1</v>
      </c>
      <c r="AM235" s="26" t="str">
        <f t="shared" si="6"/>
        <v xml:space="preserve">|Polemarch|&amp;ref(Nation/R_Capital.jpg,nolink,25x25,National Capital);|&amp;ref(Spell/P_Fire.jpg,nolink,25x25,Fire);2&amp;ref(Spell/P_Earth.jpg,nolink,25x25,Earth);2||&amp;ref(Spell/P_Research.jpg,nolink,25x25,Research);13|&amp;ref(Nation/Combat-Caster.jpg,nolink,25x25,Combat Caster);&amp;ref(Nation/Sacred.jpg,nolink,25x25,Sacred);|
</v>
      </c>
    </row>
    <row r="236" spans="1:39" x14ac:dyDescent="0.15">
      <c r="A236" t="str">
        <f t="shared" si="7"/>
        <v>-</v>
      </c>
      <c r="B236" t="s">
        <v>2908</v>
      </c>
      <c r="C236" t="s">
        <v>8412</v>
      </c>
      <c r="D236" t="s">
        <v>8403</v>
      </c>
      <c r="E236" t="s">
        <v>8401</v>
      </c>
      <c r="F236" t="s">
        <v>8398</v>
      </c>
      <c r="G236" t="s">
        <v>8404</v>
      </c>
      <c r="H236">
        <v>13</v>
      </c>
      <c r="AE236">
        <v>1</v>
      </c>
      <c r="AK236">
        <v>1</v>
      </c>
      <c r="AM236" s="26" t="str">
        <f t="shared" si="6"/>
        <v xml:space="preserve">|Archon|&amp;ref(Nation/R_Capital.jpg,nolink,25x25,National Capital);|&amp;ref(Spell/P_Fire.jpg,nolink,25x25,Fire);1&amp;ref(Spell/P_Earth.jpg,nolink,25x25,Earth);1&amp;ref(Spell/P_Holy.jpg,nolink,25x25,Holy);1|&amp;ref(Spell/P_Fire.jpg,nolink,25x25,Fire);&amp;ref(Spell/P_Air.jpg,nolink,25x25,Air);&amp;ref(Spell/P_Earth.jpg,nolink,25x25,Earth);+2:100%|&amp;ref(Spell/P_Research.jpg,nolink,25x25,Research);13|&amp;ref(Nation/Inquisitor.jpg,nolink,25x25,Inquisitor);&amp;ref(Nation/Sacred.jpg,nolink,25x25,Sacred);|
</v>
      </c>
    </row>
    <row r="237" spans="1:39" x14ac:dyDescent="0.15">
      <c r="A237" t="str">
        <f t="shared" si="7"/>
        <v>-</v>
      </c>
      <c r="B237" t="s">
        <v>2908</v>
      </c>
      <c r="C237" t="s">
        <v>8412</v>
      </c>
      <c r="D237" t="s">
        <v>8405</v>
      </c>
      <c r="E237" t="s">
        <v>8401</v>
      </c>
      <c r="F237" t="s">
        <v>8406</v>
      </c>
      <c r="G237" t="s">
        <v>8407</v>
      </c>
      <c r="H237" t="s">
        <v>8411</v>
      </c>
      <c r="AE237">
        <v>1</v>
      </c>
      <c r="AK237">
        <v>1</v>
      </c>
      <c r="AM237" s="26" t="str">
        <f t="shared" si="6"/>
        <v xml:space="preserve">|Basileus|&amp;ref(Nation/R_Capital.jpg,nolink,25x25,National Capital);|&amp;ref(Spell/P_Fire.jpg,nolink,25x25,Fire);2&amp;ref(Spell/P_Water.jpg,nolink,25x25,Water);1&amp;ref(Spell/P_Earth.jpg,nolink,25x25,Earth);2&amp;ref(Spell/P_Holy.jpg,nolink,25x25,Holy);2|&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17+|&amp;ref(Nation/Inquisitor.jpg,nolink,25x25,Inquisitor);&amp;ref(Nation/Sacred.jpg,nolink,25x25,Sacred);|
</v>
      </c>
    </row>
    <row r="238" spans="1:39" x14ac:dyDescent="0.15">
      <c r="A238" t="str">
        <f t="shared" si="7"/>
        <v>EA Mekone E</v>
      </c>
      <c r="B238" t="s">
        <v>2908</v>
      </c>
      <c r="C238" t="s">
        <v>8412</v>
      </c>
      <c r="D238" t="s">
        <v>8408</v>
      </c>
      <c r="E238" t="s">
        <v>8401</v>
      </c>
      <c r="F238" t="s">
        <v>8409</v>
      </c>
      <c r="G238" t="s">
        <v>8407</v>
      </c>
      <c r="H238" t="s">
        <v>8410</v>
      </c>
      <c r="Q238">
        <v>1</v>
      </c>
      <c r="R238">
        <v>25</v>
      </c>
      <c r="AM238" s="26" t="str">
        <f t="shared" si="6"/>
        <v xml:space="preserve">|Elder Cyclops|&amp;ref(Nation/R_Capital.jpg,nolink,25x25,National Capital);|&amp;ref(Spell/P_Fire.jpg,nolink,25x25,Fire);2&amp;ref(Spell/P_Air.jpg,nolink,25x25,Air);1&amp;ref(Spell/P_Earth.jpg,nolink,25x25,Earth);2|&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17+|&amp;ref(Nation/Master-Smith.jpg,nolink,25x25,Master Smith (1));&amp;ref(Nation/Resource-Bonus.jpg,nolink,25x25,Resource Bonus (25));|
</v>
      </c>
    </row>
    <row r="239" spans="1:39" x14ac:dyDescent="0.15">
      <c r="A239" t="str">
        <f t="shared" si="7"/>
        <v>EA Atlantis S</v>
      </c>
      <c r="B239" t="s">
        <v>2908</v>
      </c>
      <c r="C239" t="s">
        <v>8514</v>
      </c>
      <c r="D239" t="s">
        <v>8503</v>
      </c>
      <c r="E239" t="s">
        <v>8454</v>
      </c>
      <c r="F239" t="s">
        <v>8395</v>
      </c>
      <c r="AK239">
        <v>1</v>
      </c>
      <c r="AM239" s="26" t="str">
        <f t="shared" si="6"/>
        <v xml:space="preserve">|Coral Priest|&amp;ref(Nation/R_UW-Fort.jpg,nolink,25x25,Underwater Fortress);&amp;ref(Nation/R_Coast-Fort.jpg,nolink,25x25,Coastal Fortress);|&amp;ref(Spell/P_Holy.jpg,nolink,25x25,Holy);1|||&amp;ref(Nation/Sacred.jpg,nolink,25x25,Sacred);|
</v>
      </c>
    </row>
    <row r="240" spans="1:39" x14ac:dyDescent="0.15">
      <c r="A240" t="str">
        <f t="shared" si="7"/>
        <v>-</v>
      </c>
      <c r="B240" t="s">
        <v>2908</v>
      </c>
      <c r="C240" t="s">
        <v>8514</v>
      </c>
      <c r="D240" t="s">
        <v>8504</v>
      </c>
      <c r="E240" t="s">
        <v>8453</v>
      </c>
      <c r="F240" t="s">
        <v>8505</v>
      </c>
      <c r="AK240">
        <v>1</v>
      </c>
      <c r="AM240" s="26" t="str">
        <f t="shared" si="6"/>
        <v xml:space="preserve">|Mother of the Deep|&amp;ref(Nation/R_UW-Fort.jpg,nolink,25x25,Underwater Fortress);|&amp;ref(Spell/P_Holy.jpg,nolink,25x25,Holy);2|||&amp;ref(Nation/Sacred.jpg,nolink,25x25,Sacred);|
</v>
      </c>
    </row>
    <row r="241" spans="1:39" x14ac:dyDescent="0.15">
      <c r="A241" t="str">
        <f t="shared" si="7"/>
        <v>-</v>
      </c>
      <c r="B241" t="s">
        <v>2908</v>
      </c>
      <c r="C241" t="s">
        <v>8514</v>
      </c>
      <c r="D241" t="s">
        <v>8506</v>
      </c>
      <c r="E241" t="s">
        <v>8453</v>
      </c>
      <c r="F241" t="s">
        <v>8507</v>
      </c>
      <c r="G241" t="s">
        <v>8508</v>
      </c>
      <c r="H241">
        <v>13</v>
      </c>
      <c r="AM241" s="26" t="str">
        <f t="shared" si="6"/>
        <v xml:space="preserve">|Mage of the Deep|&amp;ref(Nation/R_UW-Fort.jpg,nolink,25x25,Underwater Fortress);|&amp;ref(Spell/P_Water.jpg,nolink,25x25,Water);2|&amp;ref(Spell/P_Fire.jpg,nolink,25x25,Fire);&amp;ref(Spell/P_Water.jpg,nolink,25x25,Water);&amp;ref(Spell/P_Earth.jpg,nolink,25x25,Earth);&amp;ref(Spell/P_Astral.jpg,nolink,25x25,Astral);+1:100%&amp;br;&amp;ref(Spell/P_Fire.jpg,nolink,25x25,Fire);&amp;ref(Spell/P_Water.jpg,nolink,25x25,Water);&amp;ref(Spell/P_Earth.jpg,nolink,25x25,Earth);+1:100%|&amp;ref(Spell/P_Research.jpg,nolink,25x25,Research);13||
</v>
      </c>
    </row>
    <row r="242" spans="1:39" x14ac:dyDescent="0.15">
      <c r="A242" t="str">
        <f t="shared" si="7"/>
        <v>-</v>
      </c>
      <c r="B242" t="s">
        <v>2908</v>
      </c>
      <c r="C242" t="s">
        <v>8514</v>
      </c>
      <c r="D242" t="s">
        <v>8509</v>
      </c>
      <c r="E242" t="s">
        <v>8401</v>
      </c>
      <c r="F242" t="s">
        <v>8510</v>
      </c>
      <c r="AK242">
        <v>1</v>
      </c>
      <c r="AM242" s="26" t="str">
        <f t="shared" si="6"/>
        <v xml:space="preserve">|Basalt Queen|&amp;ref(Nation/R_Capital.jpg,nolink,25x25,National Capital);|&amp;ref(Spell/P_Holy.jpg,nolink,25x25,Holy);3|||&amp;ref(Nation/Sacred.jpg,nolink,25x25,Sacred);|
</v>
      </c>
    </row>
    <row r="243" spans="1:39" x14ac:dyDescent="0.15">
      <c r="A243" t="str">
        <f t="shared" si="7"/>
        <v>EA Atlantis E</v>
      </c>
      <c r="B243" t="s">
        <v>2908</v>
      </c>
      <c r="C243" t="s">
        <v>8514</v>
      </c>
      <c r="D243" t="s">
        <v>8511</v>
      </c>
      <c r="E243" t="s">
        <v>8401</v>
      </c>
      <c r="F243" t="s">
        <v>8447</v>
      </c>
      <c r="G243" t="s">
        <v>8512</v>
      </c>
      <c r="H243" t="s">
        <v>8513</v>
      </c>
      <c r="R243">
        <v>10</v>
      </c>
      <c r="AK243">
        <v>1</v>
      </c>
      <c r="AM243" s="26" t="str">
        <f t="shared" si="6"/>
        <v xml:space="preserve">|Basalt King|&amp;ref(Nation/R_Capital.jpg,nolink,25x25,National Capital);|&amp;ref(Spell/P_Fire.jpg,nolink,25x25,Fire);1&amp;ref(Spell/P_Water.jpg,nolink,25x25,Water);2&amp;ref(Spell/P_Earth.jpg,nolink,25x25,Earth);3|&amp;ref(Spell/P_Fire.jpg,nolink,25x25,Fire);&amp;ref(Spell/P_Water.jpg,nolink,25x25,Water);&amp;ref(Spell/P_Earth.jpg,nolink,25x25,Earth);+1:100%&amp;br;&amp;ref(Spell/P_Fire.jpg,nolink,25x25,Fire);&amp;ref(Spell/P_Water.jpg,nolink,25x25,Water);&amp;ref(Spell/P_Earth.jpg,nolink,25x25,Earth);+1:10%|&amp;ref(Spell/P_Research.jpg,nolink,25x25,Research);19+|&amp;ref(Nation/Resource-Bonus.jpg,nolink,25x25,Resource Bonus (10));&amp;ref(Nation/Sacred.jpg,nolink,25x25,Sacred);|
</v>
      </c>
    </row>
    <row r="244" spans="1:39" x14ac:dyDescent="0.15">
      <c r="A244" t="str">
        <f t="shared" si="7"/>
        <v>EA R'lyeh S</v>
      </c>
      <c r="B244" t="s">
        <v>2908</v>
      </c>
      <c r="C244" t="s">
        <v>8557</v>
      </c>
      <c r="D244" t="s">
        <v>8584</v>
      </c>
      <c r="E244" t="s">
        <v>8453</v>
      </c>
      <c r="F244" t="s">
        <v>8395</v>
      </c>
      <c r="AK244">
        <v>1</v>
      </c>
      <c r="AL244">
        <v>1</v>
      </c>
      <c r="AM244" s="26" t="str">
        <f t="shared" si="6"/>
        <v xml:space="preserve">|Slave Priest|&amp;ref(Nation/R_UW-Fort.jpg,nolink,25x25,Underwater Fortress);|&amp;ref(Spell/P_Holy.jpg,nolink,25x25,Holy);1|||&amp;ref(Nation/Sacred.jpg,nolink,25x25,Sacred);&amp;ref(Nation/Slave.jpg,nolink,25x25,Slave);|
</v>
      </c>
    </row>
    <row r="245" spans="1:39" x14ac:dyDescent="0.15">
      <c r="A245" t="str">
        <f t="shared" si="7"/>
        <v>-</v>
      </c>
      <c r="B245" t="s">
        <v>2908</v>
      </c>
      <c r="C245" t="s">
        <v>8557</v>
      </c>
      <c r="D245" t="s">
        <v>8588</v>
      </c>
      <c r="E245" t="s">
        <v>8453</v>
      </c>
      <c r="F245" t="s">
        <v>8589</v>
      </c>
      <c r="G245" t="s">
        <v>8590</v>
      </c>
      <c r="H245">
        <v>13</v>
      </c>
      <c r="AL245">
        <v>1</v>
      </c>
      <c r="AM245" s="26" t="str">
        <f t="shared" si="6"/>
        <v xml:space="preserve">|Slave Mage|&amp;ref(Nation/R_UW-Fort.jpg,nolink,25x25,Underwater Fortress);|&amp;ref(Spell/P_Water.jpg,nolink,25x25,Water);2&amp;ref(Spell/P_Astral.jpg,nolink,25x25,Astral);1|&amp;ref(Spell/P_Water.jpg,nolink,25x25,Water);&amp;ref(Spell/P_Earth.jpg,nolink,25x25,Earth);&amp;ref(Spell/P_Astral.jpg,nolink,25x25,Astral);&amp;ref(Spell/P_Nature.jpg,nolink,25x25,Nature);+1:100%|&amp;ref(Spell/P_Research.jpg,nolink,25x25,Research);13|&amp;ref(Nation/Slave.jpg,nolink,25x25,Slave);|
</v>
      </c>
    </row>
    <row r="246" spans="1:39" x14ac:dyDescent="0.15">
      <c r="A246" t="str">
        <f t="shared" si="7"/>
        <v>-</v>
      </c>
      <c r="B246" t="s">
        <v>2908</v>
      </c>
      <c r="C246" t="s">
        <v>8557</v>
      </c>
      <c r="D246" t="s">
        <v>8591</v>
      </c>
      <c r="E246" t="s">
        <v>8453</v>
      </c>
      <c r="F246" t="s">
        <v>8592</v>
      </c>
      <c r="H246">
        <v>7</v>
      </c>
      <c r="AK246">
        <v>1</v>
      </c>
      <c r="AM246" s="26" t="str">
        <f t="shared" si="6"/>
        <v xml:space="preserve">|Grandmother|&amp;ref(Nation/R_UW-Fort.jpg,nolink,25x25,Underwater Fortress);|&amp;ref(Spell/P_Astral.jpg,nolink,25x25,Astral);1&amp;ref(Spell/P_Holy.jpg,nolink,25x25,Holy);3||&amp;ref(Spell/P_Research.jpg,nolink,25x25,Research);7|&amp;ref(Nation/Sacred.jpg,nolink,25x25,Sacred);|
</v>
      </c>
    </row>
    <row r="247" spans="1:39" x14ac:dyDescent="0.15">
      <c r="A247" t="str">
        <f t="shared" si="7"/>
        <v>-</v>
      </c>
      <c r="B247" t="s">
        <v>2908</v>
      </c>
      <c r="C247" t="s">
        <v>8557</v>
      </c>
      <c r="D247" t="s">
        <v>8593</v>
      </c>
      <c r="E247" t="s">
        <v>8453</v>
      </c>
      <c r="F247" t="s">
        <v>8594</v>
      </c>
      <c r="G247" t="s">
        <v>8595</v>
      </c>
      <c r="H247">
        <v>15</v>
      </c>
      <c r="AM247" s="26" t="str">
        <f t="shared" si="6"/>
        <v xml:space="preserve">|Aboleth|&amp;ref(Nation/R_UW-Fort.jpg,nolink,25x25,Underwater Fortress);|&amp;ref(Spell/P_Water.jpg,nolink,25x25,Water);2&amp;ref(Spell/P_Astral.jpg,nolink,25x25,Astral);2|&amp;ref(Spell/P_Water.jpg,nolink,25x25,Water);&amp;ref(Spell/P_Earth.jpg,nolink,25x25,Earth);&amp;ref(Spell/P_Astral.jpg,nolink,25x25,Astral);&amp;ref(Spell/P_Death.jpg,nolink,25x25,Death);+1:100%|&amp;ref(Spell/P_Research.jpg,nolink,25x25,Research);15||
</v>
      </c>
    </row>
    <row r="248" spans="1:39" x14ac:dyDescent="0.15">
      <c r="A248" t="str">
        <f t="shared" si="7"/>
        <v>-</v>
      </c>
      <c r="B248" t="s">
        <v>2908</v>
      </c>
      <c r="C248" t="s">
        <v>8557</v>
      </c>
      <c r="D248" t="s">
        <v>8596</v>
      </c>
      <c r="E248" t="s">
        <v>8401</v>
      </c>
      <c r="F248" t="s">
        <v>8597</v>
      </c>
      <c r="G248" t="s">
        <v>8598</v>
      </c>
      <c r="H248" t="s">
        <v>8599</v>
      </c>
      <c r="AM248" s="26" t="str">
        <f t="shared" si="6"/>
        <v xml:space="preserve">|Mind Lord|&amp;ref(Nation/R_Capital.jpg,nolink,25x25,National Capital);|&amp;ref(Spell/P_Water.jpg,nolink,25x25,Water);3&amp;ref(Spell/P_Astral.jpg,nolink,25x25,Astral);3|&amp;ref(Spell/P_Water.jpg,nolink,25x25,Water);&amp;ref(Spell/P_Earth.jpg,nolink,25x25,Earth);&amp;ref(Spell/P_Astral.jpg,nolink,25x25,Astral);&amp;ref(Spell/P_Death.jpg,nolink,25x25,Death);+1:100%&amp;br;&amp;ref(Spell/P_Water.jpg,nolink,25x25,Water);&amp;ref(Spell/P_Earth.jpg,nolink,25x25,Earth);&amp;ref(Spell/P_Astral.jpg,nolink,25x25,Astral);&amp;ref(Spell/P_Death.jpg,nolink,25x25,Death);+1:10%|&amp;ref(Spell/P_Research.jpg,nolink,25x25,Research);19+||
</v>
      </c>
    </row>
    <row r="249" spans="1:39" x14ac:dyDescent="0.15">
      <c r="A249" t="str">
        <f t="shared" si="7"/>
        <v>-</v>
      </c>
      <c r="B249" t="s">
        <v>2908</v>
      </c>
      <c r="C249" t="s">
        <v>8557</v>
      </c>
      <c r="D249" t="s">
        <v>8553</v>
      </c>
      <c r="E249" t="s">
        <v>8401</v>
      </c>
      <c r="F249" t="s">
        <v>8600</v>
      </c>
      <c r="G249" t="s">
        <v>8595</v>
      </c>
      <c r="H249">
        <v>15</v>
      </c>
      <c r="AK249">
        <v>1</v>
      </c>
      <c r="AM249" s="26" t="str">
        <f t="shared" si="6"/>
        <v xml:space="preserve">|Abodai|&amp;ref(Nation/R_Capital.jpg,nolink,25x25,National Capital);|&amp;ref(Spell/P_Water.jpg,nolink,25x25,Water);1&amp;ref(Spell/P_Astral.jpg,nolink,25x25,Astral);2&amp;ref(Spell/P_Death.jpg,nolink,25x25,Death);1&amp;ref(Spell/P_Holy.jpg,nolink,25x25,Holy);1|&amp;ref(Spell/P_Water.jpg,nolink,25x25,Water);&amp;ref(Spell/P_Earth.jpg,nolink,25x25,Earth);&amp;ref(Spell/P_Astral.jpg,nolink,25x25,Astral);&amp;ref(Spell/P_Death.jpg,nolink,25x25,Death);+1:100%|&amp;ref(Spell/P_Research.jpg,nolink,25x25,Research);15|&amp;ref(Nation/Sacred.jpg,nolink,25x25,Sacred);|
</v>
      </c>
    </row>
    <row r="250" spans="1:39" x14ac:dyDescent="0.15">
      <c r="A250" t="str">
        <f t="shared" si="7"/>
        <v>-</v>
      </c>
      <c r="B250" t="s">
        <v>2908</v>
      </c>
      <c r="C250" t="s">
        <v>2962</v>
      </c>
      <c r="D250" t="s">
        <v>8876</v>
      </c>
      <c r="E250" t="s">
        <v>8877</v>
      </c>
      <c r="F250" t="s">
        <v>8878</v>
      </c>
      <c r="AK250">
        <v>1</v>
      </c>
      <c r="AM250" s="26" t="str">
        <f t="shared" si="6"/>
        <v xml:space="preserve">|Polypal Mother|&amp;ref(Nation/R_Foreign-Sea.jpg,nolink,25x25,Non-Fort Underwater);|&amp;ref(Spell/P_Holy.jpg,nolink,25x25,Holy);2|||&amp;ref(Nation/Sacred.jpg,nolink,25x25,Sacred);|
</v>
      </c>
    </row>
    <row r="251" spans="1:39" x14ac:dyDescent="0.15">
      <c r="A251" t="str">
        <f t="shared" si="7"/>
        <v>EA R'lyeh E</v>
      </c>
      <c r="B251" t="s">
        <v>2908</v>
      </c>
      <c r="C251" t="s">
        <v>8557</v>
      </c>
      <c r="D251" t="s">
        <v>8601</v>
      </c>
      <c r="E251" t="s">
        <v>8580</v>
      </c>
      <c r="F251" t="s">
        <v>8602</v>
      </c>
      <c r="G251" t="s">
        <v>8595</v>
      </c>
      <c r="H251">
        <v>9</v>
      </c>
      <c r="AK251">
        <v>1</v>
      </c>
      <c r="AM251" s="26" t="str">
        <f t="shared" si="6"/>
        <v xml:space="preserve">|Androdai|&amp;ref(Nation/R_Coast-Fort.jpg,nolink,25x25,Coastal Fortress);|&amp;ref(Spell/P_Astral.jpg,nolink,25x25,Astral);1&amp;ref(Spell/P_Holy.jpg,nolink,25x25,Holy);1|&amp;ref(Spell/P_Water.jpg,nolink,25x25,Water);&amp;ref(Spell/P_Earth.jpg,nolink,25x25,Earth);&amp;ref(Spell/P_Astral.jpg,nolink,25x25,Astral);&amp;ref(Spell/P_Death.jpg,nolink,25x25,Death);+1:100%|&amp;ref(Spell/P_Research.jpg,nolink,25x25,Research);9|&amp;ref(Nation/Sacred.jpg,nolink,25x25,Sacred);|
</v>
      </c>
    </row>
    <row r="252" spans="1:39" x14ac:dyDescent="0.15">
      <c r="A252" t="str">
        <f t="shared" si="7"/>
        <v>EA Pelagia S</v>
      </c>
      <c r="B252" t="s">
        <v>2908</v>
      </c>
      <c r="C252" t="s">
        <v>8705</v>
      </c>
      <c r="D252" t="s">
        <v>8690</v>
      </c>
      <c r="E252" t="s">
        <v>8454</v>
      </c>
      <c r="F252" t="s">
        <v>8395</v>
      </c>
      <c r="AK252">
        <v>1</v>
      </c>
      <c r="AM252" s="26" t="str">
        <f t="shared" si="6"/>
        <v xml:space="preserve">|Merman Priest|&amp;ref(Nation/R_UW-Fort.jpg,nolink,25x25,Underwater Fortress);&amp;ref(Nation/R_Coast-Fort.jpg,nolink,25x25,Coastal Fortress);|&amp;ref(Spell/P_Holy.jpg,nolink,25x25,Holy);1|||&amp;ref(Nation/Sacred.jpg,nolink,25x25,Sacred);|
</v>
      </c>
    </row>
    <row r="253" spans="1:39" x14ac:dyDescent="0.15">
      <c r="A253" t="str">
        <f t="shared" si="7"/>
        <v>-</v>
      </c>
      <c r="B253" t="s">
        <v>2908</v>
      </c>
      <c r="C253" t="s">
        <v>8705</v>
      </c>
      <c r="D253" t="s">
        <v>8691</v>
      </c>
      <c r="E253" t="s">
        <v>8453</v>
      </c>
      <c r="F253" t="s">
        <v>8692</v>
      </c>
      <c r="G253" t="s">
        <v>8693</v>
      </c>
      <c r="H253">
        <v>9</v>
      </c>
      <c r="AM253" s="26" t="str">
        <f t="shared" si="6"/>
        <v xml:space="preserve">|Pelagian Mermage|&amp;ref(Nation/R_UW-Fort.jpg,nolink,25x25,Underwater Fortress);|&amp;ref(Spell/P_Water.jpg,nolink,25x25,Water);1|&amp;ref(Spell/P_Air.jpg,nolink,25x25,Air);&amp;ref(Spell/P_Water.jpg,nolink,25x25,Water);&amp;ref(Spell/P_Earth.jpg,nolink,25x25,Earth);&amp;ref(Spell/P_Nature.jpg,nolink,25x25,Nature);+1:100%|&amp;ref(Spell/P_Research.jpg,nolink,25x25,Research);9||
</v>
      </c>
    </row>
    <row r="254" spans="1:39" x14ac:dyDescent="0.15">
      <c r="A254" t="str">
        <f t="shared" si="7"/>
        <v>-</v>
      </c>
      <c r="B254" t="s">
        <v>2908</v>
      </c>
      <c r="C254" t="s">
        <v>8705</v>
      </c>
      <c r="D254" t="s">
        <v>8694</v>
      </c>
      <c r="E254" t="s">
        <v>8453</v>
      </c>
      <c r="F254" t="s">
        <v>8505</v>
      </c>
      <c r="AK254">
        <v>1</v>
      </c>
      <c r="AM254" s="26" t="str">
        <f t="shared" si="6"/>
        <v xml:space="preserve">|Pearl Clan Priest|&amp;ref(Nation/R_UW-Fort.jpg,nolink,25x25,Underwater Fortress);|&amp;ref(Spell/P_Holy.jpg,nolink,25x25,Holy);2|||&amp;ref(Nation/Sacred.jpg,nolink,25x25,Sacred);|
</v>
      </c>
    </row>
    <row r="255" spans="1:39" x14ac:dyDescent="0.15">
      <c r="A255" t="str">
        <f t="shared" si="7"/>
        <v>-</v>
      </c>
      <c r="B255" t="s">
        <v>2908</v>
      </c>
      <c r="C255" t="s">
        <v>8705</v>
      </c>
      <c r="D255" t="s">
        <v>8695</v>
      </c>
      <c r="E255" t="s">
        <v>8453</v>
      </c>
      <c r="F255" t="s">
        <v>8696</v>
      </c>
      <c r="G255" t="s">
        <v>8697</v>
      </c>
      <c r="H255">
        <v>15</v>
      </c>
      <c r="U255">
        <v>3</v>
      </c>
      <c r="AM255" s="26" t="str">
        <f t="shared" si="6"/>
        <v xml:space="preserve">|Pearl Mage|&amp;ref(Nation/R_UW-Fort.jpg,nolink,25x25,Underwater Fortress);|&amp;ref(Spell/P_Water.jpg,nolink,25x25,Water);2&amp;ref(Spell/P_Astral.jpg,nolink,25x25,Astral);1&amp;ref(Spell/P_Nature.jpg,nolink,25x25,Nature);1|&amp;ref(Spell/P_Air.jpg,nolink,25x25,Air);&amp;ref(Spell/P_Water.jpg,nolink,25x25,Water);&amp;ref(Spell/P_Astral.jpg,nolink,25x25,Astral);&amp;ref(Spell/P_Nature.jpg,nolink,25x25,Nature);+1:100%|&amp;ref(Spell/P_Research.jpg,nolink,25x25,Research);15|&amp;ref(Nation/Pearl-Cultivator.jpg,nolink,25x25,Pearl Cultivator (3));|
</v>
      </c>
    </row>
    <row r="256" spans="1:39" x14ac:dyDescent="0.15">
      <c r="A256" t="str">
        <f t="shared" si="7"/>
        <v>-</v>
      </c>
      <c r="B256" t="s">
        <v>2908</v>
      </c>
      <c r="C256" t="s">
        <v>8705</v>
      </c>
      <c r="D256" t="s">
        <v>8698</v>
      </c>
      <c r="E256" t="s">
        <v>8401</v>
      </c>
      <c r="F256" t="s">
        <v>8699</v>
      </c>
      <c r="G256" t="s">
        <v>8700</v>
      </c>
      <c r="H256" t="s">
        <v>8599</v>
      </c>
      <c r="U256">
        <v>5</v>
      </c>
      <c r="AK256">
        <v>1</v>
      </c>
      <c r="AM256" s="26" t="str">
        <f t="shared" si="6"/>
        <v xml:space="preserve">|Pearl King|&amp;ref(Nation/R_Capital.jpg,nolink,25x25,National Capital);|&amp;ref(Spell/P_Water.jpg,nolink,25x25,Water);4&amp;ref(Spell/P_Astral.jpg,nolink,25x25,Astral);1&amp;ref(Spell/P_Nature.jpg,nolink,25x25,Nature);1&amp;ref(Spell/P_Holy.jpg,nolink,25x25,Holy);3|&amp;ref(Spell/P_Air.jpg,nolink,25x25,Air);&amp;ref(Spell/P_Astral.jpg,nolink,25x25,Astral);&amp;ref(Spell/P_Nature.jpg,nolink,25x25,Nature);+1:100%&amp;br;&amp;ref(Spell/P_Air.jpg,nolink,25x25,Air);&amp;ref(Spell/P_Water.jpg,nolink,25x25,Water);&amp;ref(Spell/P_Astral.jpg,nolink,25x25,Astral);&amp;ref(Spell/P_Nature.jpg,nolink,25x25,Nature);+1:10%|&amp;ref(Spell/P_Research.jpg,nolink,25x25,Research);19+|&amp;ref(Nation/Pearl-Cultivator.jpg,nolink,25x25,Pearl Cultivator (5));&amp;ref(Nation/Sacred.jpg,nolink,25x25,Sacred);|
</v>
      </c>
    </row>
    <row r="257" spans="1:39" x14ac:dyDescent="0.15">
      <c r="A257" t="str">
        <f t="shared" si="7"/>
        <v>-</v>
      </c>
      <c r="B257" t="s">
        <v>2908</v>
      </c>
      <c r="C257" t="s">
        <v>8705</v>
      </c>
      <c r="D257" t="s">
        <v>8701</v>
      </c>
      <c r="E257" t="s">
        <v>8401</v>
      </c>
      <c r="F257" t="s">
        <v>8702</v>
      </c>
      <c r="H257">
        <v>7</v>
      </c>
      <c r="I257">
        <v>-2</v>
      </c>
      <c r="AM257" s="26" t="str">
        <f t="shared" si="6"/>
        <v xml:space="preserve">|Ichtyid Pearl Mage|&amp;ref(Nation/R_Capital.jpg,nolink,25x25,National Capital);|&amp;ref(Spell/P_Water.jpg,nolink,25x25,Water);1&amp;ref(Spell/P_Astral.jpg,nolink,25x25,Astral);1||&amp;ref(Spell/P_Research.jpg,nolink,25x25,Research);7|&amp;ref(Nation/Inept-Researcher.jpg,nolink,25x25,Inept Researcher (-2));|
</v>
      </c>
    </row>
    <row r="258" spans="1:39" x14ac:dyDescent="0.15">
      <c r="A258" t="str">
        <f t="shared" si="7"/>
        <v>EA Pelagia E</v>
      </c>
      <c r="B258" t="s">
        <v>2908</v>
      </c>
      <c r="C258" t="s">
        <v>8705</v>
      </c>
      <c r="D258" t="s">
        <v>8703</v>
      </c>
      <c r="E258" t="s">
        <v>8580</v>
      </c>
      <c r="F258" t="s">
        <v>8692</v>
      </c>
      <c r="G258" t="s">
        <v>8704</v>
      </c>
      <c r="H258">
        <v>11</v>
      </c>
      <c r="I258">
        <v>2</v>
      </c>
      <c r="AM258" s="26" t="str">
        <f t="shared" si="6"/>
        <v xml:space="preserve">|Pelagian Explorer|&amp;ref(Nation/R_Coast-Fort.jpg,nolink,25x25,Coastal Fortress);|&amp;ref(Spell/P_Water.jpg,nolink,25x25,Water);1|&amp;ref(Spell/P_Air.jpg,nolink,25x25,Air);&amp;ref(Spell/P_Earth.jpg,nolink,25x25,Earth);&amp;ref(Spell/P_Astral.jpg,nolink,25x25,Astral);&amp;ref(Spell/P_Nature.jpg,nolink,25x25,Nature);+1:100%|&amp;ref(Spell/P_Research.jpg,nolink,25x25,Research);11|&amp;ref(Nation/Adept-Researcher.jpg,nolink,25x25,Adept Researcher (+2));|
</v>
      </c>
    </row>
    <row r="259" spans="1:39" x14ac:dyDescent="0.15">
      <c r="A259" t="str">
        <f t="shared" si="7"/>
        <v>EA Oceania S</v>
      </c>
      <c r="B259" t="s">
        <v>2908</v>
      </c>
      <c r="C259" t="s">
        <v>8773</v>
      </c>
      <c r="D259" t="s">
        <v>8759</v>
      </c>
      <c r="E259" t="s">
        <v>8453</v>
      </c>
      <c r="F259" t="s">
        <v>8395</v>
      </c>
      <c r="G259" t="s">
        <v>8760</v>
      </c>
      <c r="H259">
        <v>7</v>
      </c>
      <c r="AK259">
        <v>1</v>
      </c>
      <c r="AM259" s="26" t="str">
        <f t="shared" ref="AM259:AM322" si="8">CONCATENATE("|",D259,"|",SUBSTITUTE(SUBSTITUTE(SUBSTITUTE(SUBSTITUTE(SUBSTITUTE(SUBSTITUTE(SUBSTITUTE(SUBSTITUTE(SUBSTITUTE(SUBSTITUTE(SUBSTITUTE(SUBSTITUTE(SUBSTITUTE(SUBSTITUTE(SUBSTITUTE(SUBSTITUTE(SUBSTITUTE(SUBSTITUTE(E259,"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259&amp;"|"&amp;G259,"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","&amp;br;"),"|",IF(H259&lt;&gt;"","&amp;ref(Spell/P_Research.jpg,nolink,25x25,Research);"&amp;H259,""),"|",IF(I259&lt;&gt;"",IF(I259&gt;=0,"&amp;ref(Nation/Adept-Researcher.jpg,nolink,25x25,Adept Researcher (+"&amp;I259&amp;"));","&amp;ref(Nation/Inept-Researcher.jpg,nolink,25x25,Inept Researcher ("&amp;I259&amp;"));"),""),IF(J259&lt;&gt;"","&amp;ref(Nation/Mundane-Researcher.jpg,nolink,25x25,Mundane Researcher);",""),IF(K259&lt;&gt;"","&amp;ref(Nation/Magically-Attuned-Researcher.jpg,nolink,25x25,Magically Attuned Researcher);",""),IF(L259&lt;&gt;"","&amp;ref(Nation/Philosopher.jpg,nolink,25x25,Philosopher ("&amp;L259&amp;"));",""),IF(M259&lt;&gt;"","&amp;ref(Nation/Divine-Insight.jpg,nolink,25x25,Divine Insight);",""),IF(N259&lt;&gt;"",IF(N259&gt;=0,"&amp;ref(Nation/Inspiring-Researcher.jpg,nolink,25x25,Inspiring Researcher (+"&amp;N259&amp;"));","&amp;ref(Nation/Disruptive-Researcher.jpg,nolink,25x25,Disruptive Researcher ("&amp;N259&amp;"));"),""),IF(O259&lt;&gt;"",IF(COUNTIF(O259,"*h*"),"&amp;ref(Nation/Healer.jpg,nolink,25x25,Healer ("&amp;MID(O259,2,1)&amp;"));","&amp;ref(Nation/Disease-Healer.jpg,nolink,25x25,Disease Healer ("&amp;O259&amp;"));"),""),IF(P259&lt;&gt;"","&amp;ref(Nation/Forge-Bonus.jpg,nolink,25x25,Forge Bonus ("&amp;P259&amp;"));",""),IF(Q259&lt;&gt;"","&amp;ref(Nation/Master-Smith.jpg,nolink,25x25,Master Smith ("&amp;Q259&amp;"));",""),IF(R259&lt;&gt;"","&amp;ref(Nation/Resource-Bonus.jpg,nolink,25x25,Resource Bonus ("&amp;R259&amp;"));",""),IF(S259&lt;&gt;"","&amp;ref(Nation/Ice-Forging.jpg,nolink,25x25,Ice Forging ("&amp;S259&amp;"));",""),IF(T259&lt;&gt;"","&amp;ref(Nation/Blood-Searcher.jpg,nolink,25x25,Blood Searcher ("&amp;T259&amp;"));",""),IF(U259&lt;&gt;"","&amp;ref(Nation/Pearl-Cultivator.jpg,nolink,25x25,Pearl Cultivator ("&amp;U259&amp;"));",""),IF(V259&lt;&gt;"","&amp;ref(Nation/Carcass-Collector.jpg,nolink,25x25,Carcass Collector ("&amp;V259&amp;"));",""),IF(W259&lt;&gt;"","&amp;ref(Nation/Alchemist.jpg,nolink,25x25,Alchemist ("&amp;W259&amp;"));",""),IF(X259&lt;&gt;"","&amp;ref(Nation/Adept-Cross-Breeder.jpg,nolink,25x25,Adept Cross Breeder ("&amp;X259&amp;"));",""),IF(Y259&lt;&gt;"","&amp;ref(Nation/Fortune-Teller.jpg,nolink,25x25,Fortune Teller ("&amp;Y259&amp;"));",""),IF(Z259&lt;&gt;"",IF(Z259&gt;=0,"&amp;ref(Nation/Bringer-of-Fortune.jpg,nolink,25x25,Bringer of Fortune ("&amp;Z259&amp;"));","&amp;ref(Nation/Bringer-of-Misfortune.jpg,nolink,25x25,Bringer of Misfortune ("&amp;ABS(Z259)&amp;"));"),""),IF(AA259&lt;&gt;"","&amp;ref(Nation/Spell-Singer.jpg,nolink,25x25,Spell Singer);",""),IF(AB259&lt;&gt;"","&amp;ref(Nation/Combat-Caster.jpg,nolink,25x25,Combat Caster);",""),IF(AC259&lt;&gt;"","&amp;ref(Nation/Innate-Spellcaster.jpg,nolink,25x25,Innate Spellcaster ("&amp;AC259&amp;"));",""),IF(AD259&lt;&gt;"",IF(AD259="m","&amp;ref(Nation/Communion-Master.jpg,nolink,25x25,Communion Master);","&amp;ref(Nation/Communion-Slave.jpg,nolink,25x25,Communion Slave);"),""),IF(AE259&lt;&gt;"","&amp;ref(Nation/Inquisitor.jpg,nolink,25x25,Inquisitor);",""),IF(AF259&lt;&gt;"","&amp;ref(Nation/Adept-Sacrificer.jpg,nolink,25x25,Adept Sacrificer ("&amp;AF259&amp;"));",""),IF(AG259&lt;&gt;"","&amp;ref(Nation/Reanimator-Priest.jpg,nolink,25x25,Reanimator Priest);",""),IF(AH259&lt;&gt;"","&amp;ref(Nation/Reanimation-Bonus.jpg,nolink,25x25,Reanimation Bonus ("&amp;AH259&amp;"));",""),IF(AI259&lt;&gt;"","&amp;ref(Nation/Elegist.jpg,nolink,25x25,Elegist ("&amp;AI259&amp;"));",""),IF(AJ259&lt;&gt;"","&amp;ref(Nation/Heretic.jpg,nolink,25x25,Heretic ("&amp;AJ259&amp;"));",""),IF(AK259&lt;&gt;"","&amp;ref(Nation/Sacred.jpg,nolink,25x25,Sacred);",""),IF(AL259&lt;&gt;"","&amp;ref(Nation/Slave.jpg,nolink,25x25,Slave);",""),"|",CHAR(10))</f>
        <v xml:space="preserve">|Aphroi Hierophant|&amp;ref(Nation/R_UW-Fort.jpg,nolink,25x25,Underwater Fortress);|&amp;ref(Spell/P_Holy.jpg,nolink,25x25,Holy);1|&amp;ref(Spell/P_Water.jpg,nolink,25x25,Water);&amp;ref(Spell/P_Nature.jpg,nolink,25x25,Nature);+1:100%|&amp;ref(Spell/P_Research.jpg,nolink,25x25,Research);7|&amp;ref(Nation/Sacred.jpg,nolink,25x25,Sacred);|
</v>
      </c>
    </row>
    <row r="260" spans="1:39" x14ac:dyDescent="0.15">
      <c r="A260" t="str">
        <f t="shared" si="7"/>
        <v>-</v>
      </c>
      <c r="B260" t="s">
        <v>2908</v>
      </c>
      <c r="C260" t="s">
        <v>8773</v>
      </c>
      <c r="D260" t="s">
        <v>8761</v>
      </c>
      <c r="E260" t="s">
        <v>8453</v>
      </c>
      <c r="F260" t="s">
        <v>8762</v>
      </c>
      <c r="H260">
        <v>9</v>
      </c>
      <c r="AM260" s="26" t="str">
        <f t="shared" si="8"/>
        <v xml:space="preserve">|Siren (Water form)|&amp;ref(Nation/R_UW-Fort.jpg,nolink,25x25,Underwater Fortress);|&amp;ref(Spell/P_Air.jpg,nolink,25x25,Air);1-1&amp;ref(Spell/P_Water.jpg,nolink,25x25,Water);2||&amp;ref(Spell/P_Research.jpg,nolink,25x25,Research);9||
</v>
      </c>
    </row>
    <row r="261" spans="1:39" x14ac:dyDescent="0.15">
      <c r="A261" t="str">
        <f t="shared" ref="A261:A328" si="9">IF(C261&lt;&gt;C260,B261&amp;" "&amp;C261&amp;" S",IF(C261&lt;&gt;C262,B261&amp;" "&amp;C261&amp;" E","-"))</f>
        <v>-</v>
      </c>
      <c r="B261" t="s">
        <v>2908</v>
      </c>
      <c r="C261" t="s">
        <v>8773</v>
      </c>
      <c r="D261" t="s">
        <v>8763</v>
      </c>
      <c r="E261" t="s">
        <v>8580</v>
      </c>
      <c r="F261" t="s">
        <v>8764</v>
      </c>
      <c r="H261">
        <v>9</v>
      </c>
      <c r="AM261" s="26" t="str">
        <f t="shared" si="8"/>
        <v xml:space="preserve">|Siren (Land form)|&amp;ref(Nation/R_Coast-Fort.jpg,nolink,25x25,Coastal Fortress);|&amp;ref(Spell/P_Air.jpg,nolink,25x25,Air);1&amp;ref(Spell/P_Water.jpg,nolink,25x25,Water);2-1||&amp;ref(Spell/P_Research.jpg,nolink,25x25,Research);9||
</v>
      </c>
    </row>
    <row r="262" spans="1:39" x14ac:dyDescent="0.15">
      <c r="A262" t="str">
        <f t="shared" si="9"/>
        <v>-</v>
      </c>
      <c r="B262" t="s">
        <v>2908</v>
      </c>
      <c r="C262" t="s">
        <v>8773</v>
      </c>
      <c r="D262" t="s">
        <v>8765</v>
      </c>
      <c r="E262" t="s">
        <v>8453</v>
      </c>
      <c r="F262" t="s">
        <v>8766</v>
      </c>
      <c r="G262" t="s">
        <v>8767</v>
      </c>
      <c r="H262" t="s">
        <v>8477</v>
      </c>
      <c r="AK262">
        <v>1</v>
      </c>
      <c r="AM262" s="26" t="str">
        <f t="shared" si="8"/>
        <v xml:space="preserve">|Haliade|&amp;ref(Nation/R_UW-Fort.jpg,nolink,25x25,Underwater Fortress);|&amp;ref(Spell/P_Water.jpg,nolink,25x25,Water);2&amp;ref(Spell/P_Nature.jpg,nolink,25x25,Nature);2&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15+|&amp;ref(Nation/Sacred.jpg,nolink,25x25,Sacred);|
</v>
      </c>
    </row>
    <row r="263" spans="1:39" x14ac:dyDescent="0.15">
      <c r="A263" t="str">
        <f t="shared" si="9"/>
        <v>-</v>
      </c>
      <c r="B263" t="s">
        <v>2908</v>
      </c>
      <c r="C263" t="s">
        <v>8773</v>
      </c>
      <c r="D263" t="s">
        <v>8770</v>
      </c>
      <c r="E263" t="s">
        <v>8453</v>
      </c>
      <c r="F263" t="s">
        <v>8768</v>
      </c>
      <c r="G263" t="s">
        <v>8769</v>
      </c>
      <c r="H263">
        <v>19</v>
      </c>
      <c r="AM263" s="26" t="str">
        <f t="shared" si="8"/>
        <v xml:space="preserve">|Capricorn (Water form)|&amp;ref(Nation/R_UW-Fort.jpg,nolink,25x25,Underwater Fortress);|&amp;ref(Spell/P_Water.jpg,nolink,25x25,Water);2&amp;ref(Spell/P_Earth.jpg,nolink,25x25,Earth);1-1&amp;ref(Spell/P_Nature.jpg,nolink,25x25,Nature);4|&amp;ref(Spell/P_Air.jpg,nolink,25x25,Air);&amp;ref(Spell/P_Water.jpg,nolink,25x25,Water);&amp;ref(Spell/P_Earth.jpg,nolink,25x25,Earth);+1:100%&amp;br;&amp;ref(Spell/P_Air.jpg,nolink,25x25,Air);&amp;ref(Spell/P_Water.jpg,nolink,25x25,Water);&amp;ref(Spell/P_Earth.jpg,nolink,25x25,Earth);&amp;ref(Spell/P_Nature.jpg,nolink,25x25,Nature);+1:10%|&amp;ref(Spell/P_Research.jpg,nolink,25x25,Research);19||
</v>
      </c>
    </row>
    <row r="264" spans="1:39" x14ac:dyDescent="0.15">
      <c r="A264" t="str">
        <f t="shared" si="9"/>
        <v>EA Oceania E</v>
      </c>
      <c r="B264" t="s">
        <v>2908</v>
      </c>
      <c r="C264" t="s">
        <v>8773</v>
      </c>
      <c r="D264" t="s">
        <v>8771</v>
      </c>
      <c r="E264" t="s">
        <v>8580</v>
      </c>
      <c r="F264" t="s">
        <v>8772</v>
      </c>
      <c r="G264" t="s">
        <v>8769</v>
      </c>
      <c r="H264">
        <v>19</v>
      </c>
      <c r="AM264" s="26" t="str">
        <f t="shared" si="8"/>
        <v xml:space="preserve">|Capricorn (Land form)|&amp;ref(Nation/R_Coast-Fort.jpg,nolink,25x25,Coastal Fortress);|&amp;ref(Spell/P_Water.jpg,nolink,25x25,Water);2-1&amp;ref(Spell/P_Earth.jpg,nolink,25x25,Earth);1&amp;ref(Spell/P_Nature.jpg,nolink,25x25,Nature);4|&amp;ref(Spell/P_Air.jpg,nolink,25x25,Air);&amp;ref(Spell/P_Water.jpg,nolink,25x25,Water);&amp;ref(Spell/P_Earth.jpg,nolink,25x25,Earth);+1:100%&amp;br;&amp;ref(Spell/P_Air.jpg,nolink,25x25,Air);&amp;ref(Spell/P_Water.jpg,nolink,25x25,Water);&amp;ref(Spell/P_Earth.jpg,nolink,25x25,Earth);&amp;ref(Spell/P_Nature.jpg,nolink,25x25,Nature);+1:10%|&amp;ref(Spell/P_Research.jpg,nolink,25x25,Research);19||
</v>
      </c>
    </row>
    <row r="265" spans="1:39" x14ac:dyDescent="0.15">
      <c r="A265" t="str">
        <f t="shared" si="9"/>
        <v>EA Therodos S</v>
      </c>
      <c r="B265" t="s">
        <v>2908</v>
      </c>
      <c r="C265" t="s">
        <v>8858</v>
      </c>
      <c r="D265" t="s">
        <v>8856</v>
      </c>
      <c r="E265" t="s">
        <v>8857</v>
      </c>
      <c r="F265" t="s">
        <v>8859</v>
      </c>
      <c r="G265" t="s">
        <v>8860</v>
      </c>
      <c r="H265">
        <v>9</v>
      </c>
      <c r="AK265">
        <v>1</v>
      </c>
      <c r="AM265" s="26" t="str">
        <f t="shared" si="8"/>
        <v xml:space="preserve">|Melia|&amp;ref(Nation/R_UW-Fort.jpg,nolink,25x25,Underwater Fortress);&amp;ref(Nation/R_Coast-Fort.jpg,nolink,25x25,Coastal Fortress);|&amp;ref(Spell/P_Nature.jpg,nolink,25x25,Nature);1&amp;ref(Spell/P_Holy.jpg,nolink,25x25,Holy);1|&amp;ref(Spell/P_Air.jpg,nolink,25x25,Air);&amp;ref(Spell/P_Water.jpg,nolink,25x25,Water);&amp;ref(Spell/P_Earth.jpg,nolink,25x25,Earth);+1:100%|&amp;ref(Spell/P_Research.jpg,nolink,25x25,Research);9|&amp;ref(Nation/Sacred.jpg,nolink,25x25,Sacred);|
</v>
      </c>
    </row>
    <row r="266" spans="1:39" x14ac:dyDescent="0.15">
      <c r="A266" t="str">
        <f t="shared" si="9"/>
        <v>-</v>
      </c>
      <c r="B266" t="s">
        <v>2908</v>
      </c>
      <c r="C266" t="s">
        <v>8858</v>
      </c>
      <c r="D266" t="s">
        <v>8861</v>
      </c>
      <c r="E266" t="s">
        <v>8862</v>
      </c>
      <c r="F266" t="s">
        <v>8863</v>
      </c>
      <c r="G266" t="s">
        <v>8864</v>
      </c>
      <c r="H266" t="s">
        <v>8865</v>
      </c>
      <c r="AK266">
        <v>1</v>
      </c>
      <c r="AM266" s="26" t="str">
        <f t="shared" si="8"/>
        <v xml:space="preserve">|Hekateride|&amp;ref(Nation/R_Capital.jpg,nolink,25x25,National Capital);|&amp;ref(Spell/P_Water.jpg,nolink,25x25,Water);2&amp;ref(Spell/P_Nature.jpg,nolink,25x25,Nature);3&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acred.jpg,nolink,25x25,Sacred);|
</v>
      </c>
    </row>
    <row r="267" spans="1:39" x14ac:dyDescent="0.15">
      <c r="A267" t="str">
        <f t="shared" si="9"/>
        <v>-</v>
      </c>
      <c r="B267" t="s">
        <v>2908</v>
      </c>
      <c r="C267" t="s">
        <v>8858</v>
      </c>
      <c r="D267" t="s">
        <v>8866</v>
      </c>
      <c r="E267" t="s">
        <v>8862</v>
      </c>
      <c r="F267" t="s">
        <v>8867</v>
      </c>
      <c r="G267" t="s">
        <v>8868</v>
      </c>
      <c r="H267" t="s">
        <v>8869</v>
      </c>
      <c r="Q267">
        <v>1</v>
      </c>
      <c r="AK267">
        <v>1</v>
      </c>
      <c r="AM267" s="26" t="str">
        <f t="shared" si="8"/>
        <v xml:space="preserve">|Daktyl|&amp;ref(Nation/R_Capital.jpg,nolink,25x25,National Capital);|&amp;ref(Spell/P_Air.jpg,nolink,25x25,Air);1&amp;ref(Spell/P_Water.jpg,nolink,25x25,Water);1&amp;ref(Spell/P_Earth.jpg,nolink,25x25,Earth);2|&amp;ref(Spell/P_Fire.jpg,nolink,25x25,Fire);&amp;ref(Spell/P_Air.jpg,nolink,25x25,Air);&amp;ref(Spell/P_Water.jpg,nolink,25x25,Water);&amp;ref(Spell/P_Earth.jpg,nolink,25x25,Earth);&amp;ref(Spell/P_Death.jpg,nolink,25x25,Death);+1:100%&amp;br;&amp;ref(Spell/P_Fire.jpg,nolink,25x25,Fire);&amp;ref(Spell/P_Air.jpg,nolink,25x25,Air);&amp;ref(Spell/P_Water.jpg,nolink,25x25,Water);&amp;ref(Spell/P_Earth.jpg,nolink,25x25,Earth);&amp;ref(Spell/P_Death.jpg,nolink,25x25,Death);+1:10%|&amp;ref(Spell/P_Research.jpg,nolink,25x25,Research);15+|&amp;ref(Nation/Master-Smith.jpg,nolink,25x25,Master Smith (1));&amp;ref(Nation/Sacred.jpg,nolink,25x25,Sacred);|
</v>
      </c>
    </row>
    <row r="268" spans="1:39" x14ac:dyDescent="0.15">
      <c r="A268" t="str">
        <f t="shared" si="9"/>
        <v>-</v>
      </c>
      <c r="B268" t="s">
        <v>2908</v>
      </c>
      <c r="C268" t="s">
        <v>8858</v>
      </c>
      <c r="D268" t="s">
        <v>8870</v>
      </c>
      <c r="E268" t="s">
        <v>8871</v>
      </c>
      <c r="F268" t="s">
        <v>8872</v>
      </c>
      <c r="G268" t="s">
        <v>8873</v>
      </c>
      <c r="H268">
        <v>9</v>
      </c>
      <c r="P268">
        <v>1</v>
      </c>
      <c r="R268">
        <v>5</v>
      </c>
      <c r="AK268">
        <v>1</v>
      </c>
      <c r="AM268" s="26" t="str">
        <f t="shared" si="8"/>
        <v xml:space="preserve">|Kabeiros|&amp;ref(Nation/R_Coast-Fort.jpg,nolink,25x25,Coastal Fortress);|&amp;ref(Spell/P_Earth.jpg,nolink,25x25,Earth);1|&amp;ref(Spell/P_Fire.jpg,nolink,25x25,Fire);&amp;ref(Spell/P_Air.jpg,nolink,25x25,Air);&amp;ref(Spell/P_Water.jpg,nolink,25x25,Water);&amp;ref(Spell/P_Earth.jpg,nolink,25x25,Earth);+1:100%|&amp;ref(Spell/P_Research.jpg,nolink,25x25,Research);9|&amp;ref(Nation/Forge-Bonus.jpg,nolink,25x25,Forge Bonus (1));&amp;ref(Nation/Resource-Bonus.jpg,nolink,25x25,Resource Bonus (5));&amp;ref(Nation/Sacred.jpg,nolink,25x25,Sacred);|
</v>
      </c>
    </row>
    <row r="269" spans="1:39" x14ac:dyDescent="0.15">
      <c r="A269" t="str">
        <f t="shared" si="9"/>
        <v>-</v>
      </c>
      <c r="B269" t="s">
        <v>2908</v>
      </c>
      <c r="C269" t="s">
        <v>8858</v>
      </c>
      <c r="D269" t="s">
        <v>8874</v>
      </c>
      <c r="E269" t="s">
        <v>8906</v>
      </c>
      <c r="F269" t="s">
        <v>8875</v>
      </c>
      <c r="AK269">
        <v>1</v>
      </c>
      <c r="AM269" s="26" t="str">
        <f t="shared" si="8"/>
        <v xml:space="preserve">|Ephor|&amp;ref(Nation/Dominion-Free-Spawn.jpg,nolink,25x25,Dominion Automatic Generation (Free));（&amp;ref(Nation/R_UW-Fort.jpg,nolink,25x25,Underwater Fortress);&amp;ref(Nation/R_Fort.jpg,nolink,25x25,Land Fortress);）|&amp;ref(Spell/P_Holy.jpg,nolink,25x25,Holy);1|||&amp;ref(Nation/Sacred.jpg,nolink,25x25,Sacred);|
</v>
      </c>
    </row>
    <row r="270" spans="1:39" x14ac:dyDescent="0.15">
      <c r="A270" t="str">
        <f t="shared" si="9"/>
        <v>EA Therodos E</v>
      </c>
      <c r="B270" t="s">
        <v>2908</v>
      </c>
      <c r="C270" t="s">
        <v>8858</v>
      </c>
      <c r="D270" t="s">
        <v>8907</v>
      </c>
      <c r="E270" t="s">
        <v>8906</v>
      </c>
      <c r="H270">
        <v>10</v>
      </c>
      <c r="L270">
        <v>2</v>
      </c>
      <c r="AM270" s="26" t="str">
        <f t="shared" si="8"/>
        <v xml:space="preserve">|Spectral Philosopher|&amp;ref(Nation/Dominion-Free-Spawn.jpg,nolink,25x25,Dominion Automatic Generation (Free));（&amp;ref(Nation/R_UW-Fort.jpg,nolink,25x25,Underwater Fortress);&amp;ref(Nation/R_Fort.jpg,nolink,25x25,Land Fortress);）|||&amp;ref(Spell/P_Research.jpg,nolink,25x25,Research);10|&amp;ref(Nation/Philosopher.jpg,nolink,25x25,Philosopher (2));|
</v>
      </c>
    </row>
    <row r="271" spans="1:39" x14ac:dyDescent="0.15">
      <c r="A271" t="str">
        <f t="shared" si="9"/>
        <v>MA Arcoscephale S</v>
      </c>
      <c r="B271" t="s">
        <v>8991</v>
      </c>
      <c r="C271" t="s">
        <v>8990</v>
      </c>
      <c r="D271" t="s">
        <v>10696</v>
      </c>
      <c r="E271" t="s">
        <v>6980</v>
      </c>
      <c r="F271" t="s">
        <v>5073</v>
      </c>
      <c r="H271">
        <v>7</v>
      </c>
      <c r="O271" t="s">
        <v>4888</v>
      </c>
      <c r="AK271">
        <v>1</v>
      </c>
      <c r="AM271" s="26" t="str">
        <f t="shared" si="8"/>
        <v xml:space="preserve">|Hiereia|&amp;ref(Nation/R_Fort.jpg,nolink,25x25,Land Fortress);&amp;ref(Nation/R_Foreign.jpg,nolink,25x25,Non-Fort Land);|&amp;ref(Spell/P_Nature.jpg,nolink,25x25,Nature);1&amp;ref(Spell/P_Holy.jpg,nolink,25x25,Holy);1||&amp;ref(Spell/P_Research.jpg,nolink,25x25,Research);7|&amp;ref(Nation/Healer.jpg,nolink,25x25,Healer (1));&amp;ref(Nation/Sacred.jpg,nolink,25x25,Sacred);|
</v>
      </c>
    </row>
    <row r="272" spans="1:39" x14ac:dyDescent="0.15">
      <c r="A272" t="str">
        <f t="shared" si="9"/>
        <v>-</v>
      </c>
      <c r="B272" t="s">
        <v>2969</v>
      </c>
      <c r="C272" t="s">
        <v>2970</v>
      </c>
      <c r="D272" t="s">
        <v>10698</v>
      </c>
      <c r="E272" t="s">
        <v>10699</v>
      </c>
      <c r="F272" t="s">
        <v>10705</v>
      </c>
      <c r="H272">
        <v>7</v>
      </c>
      <c r="O272" t="s">
        <v>10706</v>
      </c>
      <c r="AK272">
        <v>1</v>
      </c>
      <c r="AM272" s="26" t="str">
        <f t="shared" si="8"/>
        <v xml:space="preserve">|Archousa|&amp;ref(Nation/R_Fort.jpg,nolink,25x25,Land Fortress);|&amp;ref(Spell/P_Nature.jpg,nolink,25x25,Nature);1&amp;ref(Spell/P_Holy.jpg,nolink,25x25,Holy);2||&amp;ref(Spell/P_Research.jpg,nolink,25x25,Research);7|&amp;ref(Nation/Healer.jpg,nolink,25x25,Healer (3));&amp;ref(Nation/Sacred.jpg,nolink,25x25,Sacred);|
</v>
      </c>
    </row>
    <row r="273" spans="1:39" x14ac:dyDescent="0.15">
      <c r="A273" t="str">
        <f t="shared" si="9"/>
        <v>-</v>
      </c>
      <c r="B273" t="s">
        <v>8991</v>
      </c>
      <c r="C273" t="s">
        <v>8990</v>
      </c>
      <c r="D273" t="s">
        <v>8982</v>
      </c>
      <c r="E273" t="s">
        <v>8925</v>
      </c>
      <c r="F273" t="s">
        <v>8983</v>
      </c>
      <c r="G273" t="s">
        <v>8984</v>
      </c>
      <c r="H273" t="s">
        <v>8985</v>
      </c>
      <c r="I273">
        <v>1</v>
      </c>
      <c r="AM273" s="26" t="str">
        <f t="shared" si="8"/>
        <v xml:space="preserve">|Mystic|&amp;ref(Nation/R_Fort.jpg,nolink,25x25,Land Fortress);|&amp;ref(Spell/P_Astral.jpg,nolink,25x25,Astral);1|&amp;ref(Spell/P_Fire.jpg,nolink,25x25,Fire);&amp;ref(Spell/P_Water.jpg,nolink,25x25,Water);&amp;ref(Spell/P_Earth.jpg,nolink,25x25,Earth);&amp;ref(Spell/P_Astral.jpg,nolink,25x25,Astral);+1:100%&amp;br;&amp;ref(Spell/P_Fire.jpg,nolink,25x25,Fire);+1:50%&amp;br;&amp;ref(Spell/P_Water.jpg,nolink,25x25,Water);+1:50%&amp;br;&amp;ref(Spell/P_Earth.jpg,nolink,25x25,Earth);+1:50%|&amp;ref(Spell/P_Research.jpg,nolink,25x25,Research);12+|&amp;ref(Nation/Adept-Researcher.jpg,nolink,25x25,Adept Researcher (+1));|
</v>
      </c>
    </row>
    <row r="274" spans="1:39" x14ac:dyDescent="0.15">
      <c r="A274" t="str">
        <f t="shared" si="9"/>
        <v>-</v>
      </c>
      <c r="B274" t="s">
        <v>8991</v>
      </c>
      <c r="C274" t="s">
        <v>8990</v>
      </c>
      <c r="D274" t="s">
        <v>8986</v>
      </c>
      <c r="E274" t="s">
        <v>8955</v>
      </c>
      <c r="F274" t="s">
        <v>8987</v>
      </c>
      <c r="G274" t="s">
        <v>8988</v>
      </c>
      <c r="H274" t="s">
        <v>8989</v>
      </c>
      <c r="Y274">
        <v>10</v>
      </c>
      <c r="AM274" s="26" t="str">
        <f t="shared" si="8"/>
        <v xml:space="preserve">|Astrologer|&amp;ref(Nation/R_Capital.jpg,nolink,25x25,National Capital);|&amp;ref(Spell/P_Astral.jpg,nolink,25x25,Astral);3|&amp;ref(Spell/P_Fire.jpg,nolink,25x25,Fire);&amp;ref(Spell/P_Water.jpg,nolink,25x25,Water);&amp;ref(Spell/P_Earth.jpg,nolink,25x25,Earth);&amp;ref(Spell/P_Astral.jpg,nolink,25x25,Astral);+1:100%&amp;br;&amp;ref(Spell/P_Fire.jpg,nolink,25x25,Fire);&amp;ref(Spell/P_Water.jpg,nolink,25x25,Water);&amp;ref(Spell/P_Earth.jpg,nolink,25x25,Earth);&amp;ref(Spell/P_Astral.jpg,nolink,25x25,Astral);+1:10%|&amp;ref(Spell/P_Research.jpg,nolink,25x25,Research);13+|&amp;ref(Nation/Fortune-Teller.jpg,nolink,25x25,Fortune Teller (10));|
</v>
      </c>
    </row>
    <row r="275" spans="1:39" x14ac:dyDescent="0.15">
      <c r="A275" t="str">
        <f t="shared" si="9"/>
        <v>MA Arcoscephale E</v>
      </c>
      <c r="B275" t="s">
        <v>8991</v>
      </c>
      <c r="C275" t="s">
        <v>8990</v>
      </c>
      <c r="D275" t="s">
        <v>8992</v>
      </c>
      <c r="E275" t="s">
        <v>5510</v>
      </c>
      <c r="F275" t="s">
        <v>660</v>
      </c>
      <c r="H275">
        <v>7</v>
      </c>
      <c r="I275">
        <v>-4</v>
      </c>
      <c r="AC275">
        <v>1</v>
      </c>
      <c r="AM275" s="26" t="str">
        <f t="shared" si="8"/>
        <v xml:space="preserve">|Hamadryad|&amp;ref(Item/Master-Ritualist.jpg,nolink,25x25,Ritual Spell);|&amp;ref(Spell/P_Nature.jpg,nolink,25x25,Nature);3||&amp;ref(Spell/P_Research.jpg,nolink,25x25,Research);7|&amp;ref(Nation/Inept-Researcher.jpg,nolink,25x25,Inept Researcher (-4));&amp;ref(Nation/Innate-Spellcaster.jpg,nolink,25x25,Innate Spellcaster (1));|
</v>
      </c>
    </row>
    <row r="276" spans="1:39" x14ac:dyDescent="0.15">
      <c r="A276" t="str">
        <f t="shared" si="9"/>
        <v>MA Ermor S</v>
      </c>
      <c r="B276" t="s">
        <v>8991</v>
      </c>
      <c r="C276" t="s">
        <v>9068</v>
      </c>
      <c r="D276" t="s">
        <v>9069</v>
      </c>
      <c r="E276" t="s">
        <v>9070</v>
      </c>
      <c r="F276" t="s">
        <v>9071</v>
      </c>
      <c r="AG276">
        <v>1</v>
      </c>
      <c r="AK276">
        <v>1</v>
      </c>
      <c r="AM276" s="26" t="str">
        <f t="shared" si="8"/>
        <v xml:space="preserve">|Acolyte of Eldregate|&amp;ref(Item/Master-Ritualist.jpg,nolink,25x25,Ritual Spell);|&amp;ref(Spell/P_Holy.jpg,nolink,25x25,Holy);1|||&amp;ref(Nation/Reanimator-Priest.jpg,nolink,25x25,Reanimator Priest);&amp;ref(Nation/Sacred.jpg,nolink,25x25,Sacred);|
</v>
      </c>
    </row>
    <row r="277" spans="1:39" x14ac:dyDescent="0.15">
      <c r="A277" t="str">
        <f t="shared" si="9"/>
        <v>-</v>
      </c>
      <c r="B277" t="s">
        <v>8991</v>
      </c>
      <c r="C277" t="s">
        <v>9068</v>
      </c>
      <c r="D277" t="s">
        <v>9072</v>
      </c>
      <c r="E277" t="s">
        <v>9070</v>
      </c>
      <c r="F277" t="s">
        <v>9073</v>
      </c>
      <c r="AG277">
        <v>1</v>
      </c>
      <c r="AK277">
        <v>1</v>
      </c>
      <c r="AM277" s="26" t="str">
        <f t="shared" si="8"/>
        <v xml:space="preserve">|Bishop of Eldregate|&amp;ref(Item/Master-Ritualist.jpg,nolink,25x25,Ritual Spell);|&amp;ref(Spell/P_Holy.jpg,nolink,25x25,Holy);2|||&amp;ref(Nation/Reanimator-Priest.jpg,nolink,25x25,Reanimator Priest);&amp;ref(Nation/Sacred.jpg,nolink,25x25,Sacred);|
</v>
      </c>
    </row>
    <row r="278" spans="1:39" x14ac:dyDescent="0.15">
      <c r="A278" t="str">
        <f t="shared" si="9"/>
        <v>-</v>
      </c>
      <c r="B278" t="s">
        <v>8991</v>
      </c>
      <c r="C278" t="s">
        <v>9068</v>
      </c>
      <c r="D278" t="s">
        <v>9074</v>
      </c>
      <c r="E278" t="s">
        <v>9070</v>
      </c>
      <c r="F278" t="s">
        <v>9075</v>
      </c>
      <c r="AG278">
        <v>1</v>
      </c>
      <c r="AK278">
        <v>1</v>
      </c>
      <c r="AM278" s="26" t="str">
        <f t="shared" si="8"/>
        <v xml:space="preserve">|Arch Bishop of Eldregate|&amp;ref(Item/Master-Ritualist.jpg,nolink,25x25,Ritual Spell);|&amp;ref(Spell/P_Holy.jpg,nolink,25x25,Holy);3|||&amp;ref(Nation/Reanimator-Priest.jpg,nolink,25x25,Reanimator Priest);&amp;ref(Nation/Sacred.jpg,nolink,25x25,Sacred);|
</v>
      </c>
    </row>
    <row r="279" spans="1:39" x14ac:dyDescent="0.15">
      <c r="A279" t="str">
        <f t="shared" si="9"/>
        <v>-</v>
      </c>
      <c r="B279" t="s">
        <v>8991</v>
      </c>
      <c r="C279" t="s">
        <v>9068</v>
      </c>
      <c r="D279" t="s">
        <v>9076</v>
      </c>
      <c r="E279" t="s">
        <v>9070</v>
      </c>
      <c r="F279" t="s">
        <v>9077</v>
      </c>
      <c r="H279">
        <v>9</v>
      </c>
      <c r="AM279" s="26" t="str">
        <f t="shared" si="8"/>
        <v xml:space="preserve">|Spectator|&amp;ref(Item/Master-Ritualist.jpg,nolink,25x25,Ritual Spell);|&amp;ref(Spell/P_Death.jpg,nolink,25x25,Death);2||&amp;ref(Spell/P_Research.jpg,nolink,25x25,Research);9||
</v>
      </c>
    </row>
    <row r="280" spans="1:39" x14ac:dyDescent="0.15">
      <c r="A280" t="str">
        <f t="shared" si="9"/>
        <v>MA Ermor E</v>
      </c>
      <c r="B280" t="s">
        <v>8991</v>
      </c>
      <c r="C280" t="s">
        <v>9068</v>
      </c>
      <c r="D280" t="s">
        <v>9078</v>
      </c>
      <c r="E280" t="s">
        <v>9070</v>
      </c>
      <c r="F280" t="s">
        <v>9079</v>
      </c>
      <c r="G280" t="s">
        <v>9080</v>
      </c>
      <c r="H280" t="s">
        <v>9081</v>
      </c>
      <c r="AM280" s="26" t="str">
        <f t="shared" si="8"/>
        <v xml:space="preserve">|Dusk Elder|&amp;ref(Item/Master-Ritualist.jpg,nolink,25x25,Ritual Spell);|&amp;ref(Spell/P_Fire.jpg,nolink,25x25,Fire);1&amp;ref(Spell/P_Astral.jpg,nolink,25x25,Astral);1&amp;ref(Spell/P_Death.jpg,nolink,25x25,Death);3|&amp;ref(Spell/P_Fire.jpg,nolink,25x25,Fire);&amp;ref(Spell/P_Air.jpg,nolink,25x25,Air);&amp;ref(Spell/P_Water.jpg,nolink,25x25,Water);&amp;ref(Spell/P_Earth.jpg,nolink,25x25,Earth);&amp;ref(Spell/P_Astral.jpg,nolink,25x25,Astral);&amp;ref(Spell/P_Death.jpg,nolink,25x25,Death);+1:100%&amp;br;&amp;ref(Spell/P_Fire.jpg,nolink,25x25,Fire);&amp;ref(Spell/P_Air.jpg,nolink,25x25,Air);&amp;ref(Spell/P_Water.jpg,nolink,25x25,Water);&amp;ref(Spell/P_Earth.jpg,nolink,25x25,Earth);&amp;ref(Spell/P_Astral.jpg,nolink,25x25,Astral);&amp;ref(Spell/P_Death.jpg,nolink,25x25,Death);+1:10%|&amp;ref(Spell/P_Research.jpg,nolink,25x25,Research);17+||
</v>
      </c>
    </row>
    <row r="281" spans="1:39" x14ac:dyDescent="0.15">
      <c r="A281" t="str">
        <f t="shared" si="9"/>
        <v>MA Sceleria S</v>
      </c>
      <c r="B281" t="s">
        <v>8991</v>
      </c>
      <c r="C281" t="s">
        <v>9329</v>
      </c>
      <c r="D281" t="s">
        <v>9321</v>
      </c>
      <c r="E281" t="s">
        <v>9219</v>
      </c>
      <c r="F281" t="s">
        <v>9071</v>
      </c>
      <c r="AG281">
        <v>1</v>
      </c>
      <c r="AK281">
        <v>1</v>
      </c>
      <c r="AM281" s="26" t="str">
        <f t="shared" si="8"/>
        <v xml:space="preserve">|Scelerian Cultist|&amp;ref(Nation/R_Fort.jpg,nolink,25x25,Land Fortress);|&amp;ref(Spell/P_Holy.jpg,nolink,25x25,Holy);1|||&amp;ref(Nation/Reanimator-Priest.jpg,nolink,25x25,Reanimator Priest);&amp;ref(Nation/Sacred.jpg,nolink,25x25,Sacred);|
</v>
      </c>
    </row>
    <row r="282" spans="1:39" x14ac:dyDescent="0.15">
      <c r="A282" t="str">
        <f t="shared" si="9"/>
        <v>-</v>
      </c>
      <c r="B282" t="s">
        <v>8991</v>
      </c>
      <c r="C282" t="s">
        <v>9329</v>
      </c>
      <c r="D282" t="s">
        <v>9317</v>
      </c>
      <c r="E282" t="s">
        <v>9219</v>
      </c>
      <c r="F282" t="s">
        <v>9322</v>
      </c>
      <c r="H282">
        <v>9</v>
      </c>
      <c r="AG282">
        <v>1</v>
      </c>
      <c r="AK282">
        <v>1</v>
      </c>
      <c r="AM282" s="26" t="str">
        <f t="shared" si="8"/>
        <v xml:space="preserve">|Thaumaturg|&amp;ref(Nation/R_Fort.jpg,nolink,25x25,Land Fortress);|&amp;ref(Spell/P_Astral.jpg,nolink,25x25,Astral);1&amp;ref(Spell/P_Death.jpg,nolink,25x25,Death);1&amp;ref(Spell/P_Holy.jpg,nolink,25x25,Holy);2||&amp;ref(Spell/P_Research.jpg,nolink,25x25,Research);9|&amp;ref(Nation/Reanimator-Priest.jpg,nolink,25x25,Reanimator Priest);&amp;ref(Nation/Sacred.jpg,nolink,25x25,Sacred);|
</v>
      </c>
    </row>
    <row r="283" spans="1:39" x14ac:dyDescent="0.15">
      <c r="A283" t="str">
        <f t="shared" si="9"/>
        <v>MA Sceleria E</v>
      </c>
      <c r="B283" t="s">
        <v>8991</v>
      </c>
      <c r="C283" t="s">
        <v>9329</v>
      </c>
      <c r="D283" t="s">
        <v>9323</v>
      </c>
      <c r="E283" t="s">
        <v>9252</v>
      </c>
      <c r="F283" t="s">
        <v>9324</v>
      </c>
      <c r="G283" t="s">
        <v>9325</v>
      </c>
      <c r="H283" t="s">
        <v>9326</v>
      </c>
      <c r="AG283">
        <v>1</v>
      </c>
      <c r="AK283">
        <v>1</v>
      </c>
      <c r="AM283" s="26" t="str">
        <f t="shared" si="8"/>
        <v xml:space="preserve">|Grand Thaumaturg|&amp;ref(Nation/R_Capital.jpg,nolink,25x25,National Capital);|&amp;ref(Spell/P_Astral.jpg,nolink,25x25,Astral);2&amp;ref(Spell/P_Death.jpg,nolink,25x25,Death);2&amp;ref(Spell/P_Holy.jpg,nolink,25x25,Holy);3|&amp;ref(Spell/P_Air.jpg,nolink,25x25,Air);&amp;ref(Spell/P_Water.jpg,nolink,25x25,Water);&amp;ref(Spell/P_Astral.jpg,nolink,25x25,Astral);&amp;ref(Spell/P_Death.jpg,nolink,25x25,Death);+1:100%&amp;br;&amp;ref(Spell/P_Air.jpg,nolink,25x25,Air);&amp;ref(Spell/P_Water.jpg,nolink,25x25,Water);&amp;ref(Spell/P_Astral.jpg,nolink,25x25,Astral);&amp;ref(Spell/P_Death.jpg,nolink,25x25,Death);+1:10%|&amp;ref(Spell/P_Research.jpg,nolink,25x25,Research);15+|&amp;ref(Nation/Reanimator-Priest.jpg,nolink,25x25,Reanimator Priest);&amp;ref(Nation/Sacred.jpg,nolink,25x25,Sacred);|
</v>
      </c>
    </row>
    <row r="284" spans="1:39" x14ac:dyDescent="0.15">
      <c r="A284" t="str">
        <f t="shared" si="9"/>
        <v>MA Pythium S</v>
      </c>
      <c r="B284" t="s">
        <v>8991</v>
      </c>
      <c r="C284" t="s">
        <v>9386</v>
      </c>
      <c r="D284" t="s">
        <v>9368</v>
      </c>
      <c r="E284" t="s">
        <v>9219</v>
      </c>
      <c r="F284" t="s">
        <v>9071</v>
      </c>
      <c r="AK284">
        <v>1</v>
      </c>
      <c r="AM284" s="26" t="str">
        <f t="shared" si="8"/>
        <v xml:space="preserve">|Battle Deacon|&amp;ref(Nation/R_Fort.jpg,nolink,25x25,Land Fortress);|&amp;ref(Spell/P_Holy.jpg,nolink,25x25,Holy);1|||&amp;ref(Nation/Sacred.jpg,nolink,25x25,Sacred);|
</v>
      </c>
    </row>
    <row r="285" spans="1:39" x14ac:dyDescent="0.15">
      <c r="A285" t="str">
        <f t="shared" si="9"/>
        <v>-</v>
      </c>
      <c r="B285" t="s">
        <v>8991</v>
      </c>
      <c r="C285" t="s">
        <v>9386</v>
      </c>
      <c r="D285" t="s">
        <v>9369</v>
      </c>
      <c r="E285" t="s">
        <v>9219</v>
      </c>
      <c r="F285" t="s">
        <v>9370</v>
      </c>
      <c r="H285">
        <v>7</v>
      </c>
      <c r="AK285">
        <v>1</v>
      </c>
      <c r="AM285" s="26" t="str">
        <f t="shared" si="8"/>
        <v xml:space="preserve">|Theurg Acolyte|&amp;ref(Nation/R_Fort.jpg,nolink,25x25,Land Fortress);|&amp;ref(Spell/P_Astral.jpg,nolink,25x25,Astral);1&amp;ref(Spell/P_Holy.jpg,nolink,25x25,Holy);1||&amp;ref(Spell/P_Research.jpg,nolink,25x25,Research);7|&amp;ref(Nation/Sacred.jpg,nolink,25x25,Sacred);|
</v>
      </c>
    </row>
    <row r="286" spans="1:39" x14ac:dyDescent="0.15">
      <c r="A286" t="str">
        <f t="shared" si="9"/>
        <v>-</v>
      </c>
      <c r="B286" t="s">
        <v>8991</v>
      </c>
      <c r="C286" t="s">
        <v>9386</v>
      </c>
      <c r="D286" t="s">
        <v>9341</v>
      </c>
      <c r="E286" t="s">
        <v>9219</v>
      </c>
      <c r="F286" t="s">
        <v>9371</v>
      </c>
      <c r="H286">
        <v>13</v>
      </c>
      <c r="Y286">
        <v>5</v>
      </c>
      <c r="AK286">
        <v>1</v>
      </c>
      <c r="AM286" s="26" t="str">
        <f t="shared" si="8"/>
        <v xml:space="preserve">|Theurg|&amp;ref(Nation/R_Fort.jpg,nolink,25x25,Land Fortress);|&amp;ref(Spell/P_Air.jpg,nolink,25x25,Air);1&amp;ref(Spell/P_Water.jpg,nolink,25x25,Water);1&amp;ref(Spell/P_Astral.jpg,nolink,25x25,Astral);2&amp;ref(Spell/P_Holy.jpg,nolink,25x25,Holy);2||&amp;ref(Spell/P_Research.jpg,nolink,25x25,Research);13|&amp;ref(Nation/Fortune-Teller.jpg,nolink,25x25,Fortune Teller (5));&amp;ref(Nation/Sacred.jpg,nolink,25x25,Sacred);|
</v>
      </c>
    </row>
    <row r="287" spans="1:39" x14ac:dyDescent="0.15">
      <c r="A287" t="str">
        <f t="shared" si="9"/>
        <v>-</v>
      </c>
      <c r="B287" t="s">
        <v>8991</v>
      </c>
      <c r="C287" t="s">
        <v>9386</v>
      </c>
      <c r="D287" t="s">
        <v>9372</v>
      </c>
      <c r="E287" t="s">
        <v>9252</v>
      </c>
      <c r="F287" t="s">
        <v>9373</v>
      </c>
      <c r="G287" t="s">
        <v>9374</v>
      </c>
      <c r="H287">
        <v>19</v>
      </c>
      <c r="Y287">
        <v>10</v>
      </c>
      <c r="AK287">
        <v>1</v>
      </c>
      <c r="AM287" s="26" t="str">
        <f t="shared" si="8"/>
        <v xml:space="preserve">|Arch Theurg|&amp;ref(Nation/R_Capital.jpg,nolink,25x25,National Capital);|&amp;ref(Spell/P_Air.jpg,nolink,25x25,Air);2&amp;ref(Spell/P_Water.jpg,nolink,25x25,Water);1&amp;ref(Spell/P_Astral.jpg,nolink,25x25,Astral);3&amp;ref(Spell/P_Holy.jpg,nolink,25x25,Holy);3|&amp;ref(Spell/P_Fire.jpg,nolink,25x25,Fire);&amp;ref(Spell/P_Air.jpg,nolink,25x25,Air);&amp;ref(Spell/P_Water.jpg,nolink,25x25,Water);&amp;ref(Spell/P_Astral.jpg,nolink,25x25,Astral);+1:100%&amp;br;&amp;ref(Spell/P_Fire.jpg,nolink,25x25,Fire);&amp;ref(Spell/P_Air.jpg,nolink,25x25,Air);&amp;ref(Spell/P_Water.jpg,nolink,25x25,Water);&amp;ref(Spell/P_Astral.jpg,nolink,25x25,Astral);+1:10%|&amp;ref(Spell/P_Research.jpg,nolink,25x25,Research);19|&amp;ref(Nation/Fortune-Teller.jpg,nolink,25x25,Fortune Teller (10));&amp;ref(Nation/Sacred.jpg,nolink,25x25,Sacred);|
</v>
      </c>
    </row>
    <row r="288" spans="1:39" x14ac:dyDescent="0.15">
      <c r="A288" t="str">
        <f t="shared" si="9"/>
        <v>-</v>
      </c>
      <c r="B288" t="s">
        <v>8991</v>
      </c>
      <c r="C288" t="s">
        <v>9386</v>
      </c>
      <c r="D288" t="s">
        <v>9380</v>
      </c>
      <c r="E288" t="s">
        <v>9070</v>
      </c>
      <c r="F288" t="s">
        <v>9381</v>
      </c>
      <c r="H288">
        <v>11</v>
      </c>
      <c r="AK288">
        <v>1</v>
      </c>
      <c r="AM288" s="26" t="str">
        <f t="shared" si="8"/>
        <v xml:space="preserve">|Harbinger|&amp;ref(Item/Master-Ritualist.jpg,nolink,25x25,Ritual Spell);|&amp;ref(Spell/P_Air.jpg,nolink,25x25,Air);3&amp;ref(Spell/P_Holy.jpg,nolink,25x25,Holy);2||&amp;ref(Spell/P_Research.jpg,nolink,25x25,Research);11|&amp;ref(Nation/Sacred.jpg,nolink,25x25,Sacred);|
</v>
      </c>
    </row>
    <row r="289" spans="1:39" x14ac:dyDescent="0.15">
      <c r="A289" t="str">
        <f t="shared" si="9"/>
        <v>-</v>
      </c>
      <c r="B289" t="s">
        <v>8991</v>
      </c>
      <c r="C289" t="s">
        <v>9386</v>
      </c>
      <c r="D289" t="s">
        <v>9382</v>
      </c>
      <c r="E289" t="s">
        <v>9070</v>
      </c>
      <c r="F289" t="s">
        <v>9383</v>
      </c>
      <c r="H289">
        <v>13</v>
      </c>
      <c r="AK289">
        <v>1</v>
      </c>
      <c r="AM289" s="26" t="str">
        <f t="shared" si="8"/>
        <v xml:space="preserve">|Arch Angel|&amp;ref(Item/Master-Ritualist.jpg,nolink,25x25,Ritual Spell);|&amp;ref(Spell/P_Fire.jpg,nolink,25x25,Fire);4&amp;ref(Spell/P_Holy.jpg,nolink,25x25,Holy);3||&amp;ref(Spell/P_Research.jpg,nolink,25x25,Research);13|&amp;ref(Nation/Sacred.jpg,nolink,25x25,Sacred);|
</v>
      </c>
    </row>
    <row r="290" spans="1:39" x14ac:dyDescent="0.15">
      <c r="A290" t="str">
        <f t="shared" si="9"/>
        <v>MA Pythium E</v>
      </c>
      <c r="B290" t="s">
        <v>8991</v>
      </c>
      <c r="C290" t="s">
        <v>9386</v>
      </c>
      <c r="D290" t="s">
        <v>9384</v>
      </c>
      <c r="E290" t="s">
        <v>9070</v>
      </c>
      <c r="F290" t="s">
        <v>9385</v>
      </c>
      <c r="H290">
        <v>29</v>
      </c>
      <c r="AK290">
        <v>1</v>
      </c>
      <c r="AM290" s="26" t="str">
        <f t="shared" si="8"/>
        <v xml:space="preserve">|Seraph|&amp;ref(Item/Master-Ritualist.jpg,nolink,25x25,Ritual Spell);|&amp;ref(Spell/P_Fire.jpg,nolink,25x25,Fire);4&amp;ref(Spell/P_Air.jpg,nolink,25x25,Air);4&amp;ref(Spell/P_Astral.jpg,nolink,25x25,Astral);4&amp;ref(Spell/P_Holy.jpg,nolink,25x25,Holy);4||&amp;ref(Spell/P_Research.jpg,nolink,25x25,Research);29|&amp;ref(Nation/Sacred.jpg,nolink,25x25,Sacred);|
</v>
      </c>
    </row>
    <row r="291" spans="1:39" x14ac:dyDescent="0.15">
      <c r="A291" t="str">
        <f t="shared" si="9"/>
        <v>MA Man S</v>
      </c>
      <c r="B291" t="s">
        <v>2969</v>
      </c>
      <c r="C291" t="s">
        <v>9494</v>
      </c>
      <c r="D291" t="s">
        <v>9495</v>
      </c>
      <c r="E291" t="s">
        <v>9435</v>
      </c>
      <c r="F291" t="s">
        <v>9496</v>
      </c>
      <c r="H291">
        <v>3</v>
      </c>
      <c r="M291">
        <v>1</v>
      </c>
      <c r="AK291">
        <v>1</v>
      </c>
      <c r="AM291" s="26" t="str">
        <f t="shared" si="8"/>
        <v xml:space="preserve">|Monk|&amp;ref(Nation/R_Fort.jpg,nolink,25x25,Land Fortress);&amp;ref(Nation/R_Foreign.jpg,nolink,25x25,Non-Fort Land);|&amp;ref(Spell/P_Holy.jpg,nolink,25x25,Holy);1||&amp;ref(Spell/P_Research.jpg,nolink,25x25,Research);3|&amp;ref(Nation/Divine-Insight.jpg,nolink,25x25,Divine Insight);&amp;ref(Nation/Sacred.jpg,nolink,25x25,Sacred);|
</v>
      </c>
    </row>
    <row r="292" spans="1:39" x14ac:dyDescent="0.15">
      <c r="A292" t="str">
        <f t="shared" si="9"/>
        <v>-</v>
      </c>
      <c r="B292" t="s">
        <v>2969</v>
      </c>
      <c r="C292" t="s">
        <v>9494</v>
      </c>
      <c r="D292" t="s">
        <v>9497</v>
      </c>
      <c r="E292" t="s">
        <v>9431</v>
      </c>
      <c r="F292" t="s">
        <v>9498</v>
      </c>
      <c r="H292">
        <v>7</v>
      </c>
      <c r="AA292">
        <v>1</v>
      </c>
      <c r="AM292" s="26" t="str">
        <f t="shared" si="8"/>
        <v xml:space="preserve">|Bard|&amp;ref(Nation/R_Fort.jpg,nolink,25x25,Land Fortress);|&amp;ref(Spell/P_Nature.jpg,nolink,25x25,Nature);1||&amp;ref(Spell/P_Research.jpg,nolink,25x25,Research);7|&amp;ref(Nation/Spell-Singer.jpg,nolink,25x25,Spell Singer);|
</v>
      </c>
    </row>
    <row r="293" spans="1:39" x14ac:dyDescent="0.15">
      <c r="A293" t="str">
        <f t="shared" si="9"/>
        <v>-</v>
      </c>
      <c r="B293" t="s">
        <v>2969</v>
      </c>
      <c r="C293" t="s">
        <v>9494</v>
      </c>
      <c r="D293" t="s">
        <v>9499</v>
      </c>
      <c r="E293" t="s">
        <v>9431</v>
      </c>
      <c r="F293" t="s">
        <v>9498</v>
      </c>
      <c r="G293" t="s">
        <v>9500</v>
      </c>
      <c r="H293">
        <v>9</v>
      </c>
      <c r="AA293">
        <v>1</v>
      </c>
      <c r="AK293">
        <v>1</v>
      </c>
      <c r="AM293" s="26" t="str">
        <f t="shared" si="8"/>
        <v xml:space="preserve">|Daughter of Avalon|&amp;ref(Nation/R_Fort.jpg,nolink,25x25,Land Fortress);|&amp;ref(Spell/P_Nature.jpg,nolink,25x25,Nature);1|&amp;ref(Spell/P_Air.jpg,nolink,25x25,Air);&amp;ref(Spell/P_Nature.jpg,nolink,25x25,Nature);+1:100%|&amp;ref(Spell/P_Research.jpg,nolink,25x25,Research);9|&amp;ref(Nation/Spell-Singer.jpg,nolink,25x25,Spell Singer);&amp;ref(Nation/Sacred.jpg,nolink,25x25,Sacred);|
</v>
      </c>
    </row>
    <row r="294" spans="1:39" x14ac:dyDescent="0.15">
      <c r="A294" t="str">
        <f t="shared" si="9"/>
        <v>-</v>
      </c>
      <c r="B294" t="s">
        <v>2969</v>
      </c>
      <c r="C294" t="s">
        <v>9494</v>
      </c>
      <c r="D294" t="s">
        <v>9501</v>
      </c>
      <c r="E294" t="s">
        <v>9431</v>
      </c>
      <c r="F294" t="s">
        <v>9502</v>
      </c>
      <c r="G294" t="s">
        <v>9503</v>
      </c>
      <c r="H294" t="s">
        <v>9508</v>
      </c>
      <c r="AA294">
        <v>1</v>
      </c>
      <c r="AK294">
        <v>1</v>
      </c>
      <c r="AM294" s="26" t="str">
        <f t="shared" si="8"/>
        <v xml:space="preserve">|Mother of Avalon|&amp;ref(Nation/R_Fort.jpg,nolink,25x25,Land Fortress);|&amp;ref(Spell/P_Nature.jpg,nolink,25x25,Nature);1&amp;ref(Spell/P_Holy.jpg,nolink,25x25,Holy);1|&amp;ref(Spell/P_Air.jpg,nolink,25x25,Air);&amp;ref(Spell/P_Nature.jpg,nolink,25x25,Nature);+1:100%&amp;br;&amp;ref(Spell/P_Air.jpg,nolink,25x25,Air);&amp;ref(Spell/P_Nature.jpg,nolink,25x25,Nature);+1:100%&amp;br;&amp;ref(Spell/P_Water.jpg,nolink,25x25,Water);&amp;ref(Spell/P_Earth.jpg,nolink,25x25,Earth);+1:20%|&amp;ref(Spell/P_Research.jpg,nolink,25x25,Research);11+|&amp;ref(Nation/Spell-Singer.jpg,nolink,25x25,Spell Singer);&amp;ref(Nation/Sacred.jpg,nolink,25x25,Sacred);|
</v>
      </c>
    </row>
    <row r="295" spans="1:39" x14ac:dyDescent="0.15">
      <c r="A295" t="str">
        <f t="shared" si="9"/>
        <v>-</v>
      </c>
      <c r="B295" t="s">
        <v>2969</v>
      </c>
      <c r="C295" t="s">
        <v>9494</v>
      </c>
      <c r="D295" t="s">
        <v>9504</v>
      </c>
      <c r="E295" t="s">
        <v>9452</v>
      </c>
      <c r="F295" t="s">
        <v>9505</v>
      </c>
      <c r="G295" t="s">
        <v>9506</v>
      </c>
      <c r="H295" t="s">
        <v>9507</v>
      </c>
      <c r="AA295">
        <v>1</v>
      </c>
      <c r="AK295">
        <v>1</v>
      </c>
      <c r="AM295" s="26" t="str">
        <f t="shared" si="8"/>
        <v xml:space="preserve">|Crone of Avalon|&amp;ref(Nation/R_Capital.jpg,nolink,25x25,National Capital);|&amp;ref(Spell/P_Air.jpg,nolink,25x25,Air);2&amp;ref(Spell/P_Nature.jpg,nolink,25x25,Nature);3&amp;ref(Spell/P_Holy.jpg,nolink,25x25,Holy);1|&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pell-Singer.jpg,nolink,25x25,Spell Singer);&amp;ref(Nation/Sacred.jpg,nolink,25x25,Sacred);|
</v>
      </c>
    </row>
    <row r="296" spans="1:39" x14ac:dyDescent="0.15">
      <c r="A296" t="str">
        <f t="shared" si="9"/>
        <v>MA Man E</v>
      </c>
      <c r="B296" t="s">
        <v>2969</v>
      </c>
      <c r="C296" t="s">
        <v>9494</v>
      </c>
      <c r="D296" t="s">
        <v>9509</v>
      </c>
      <c r="E296" t="s">
        <v>9462</v>
      </c>
      <c r="F296" t="s">
        <v>9510</v>
      </c>
      <c r="G296" t="s">
        <v>9511</v>
      </c>
      <c r="H296">
        <v>5</v>
      </c>
      <c r="I296">
        <v>-4</v>
      </c>
      <c r="AM296" s="26" t="str">
        <f t="shared" si="8"/>
        <v xml:space="preserve">|Logrian Wise Man|&amp;ref(Nation/R_Foreign.jpg,nolink,25x25,Non-Fort Land);|&amp;ref(Spell/P_Earth.jpg,nolink,25x25,Earth);1|&amp;ref(Spell/P_Fire.jpg,nolink,25x25,Fire);&amp;ref(Spell/P_Air.jpg,nolink,25x25,Air);&amp;ref(Spell/P_Earth.jpg,nolink,25x25,Earth);&amp;ref(Spell/P_Nature.jpg,nolink,25x25,Nature);+1:100%|&amp;ref(Spell/P_Research.jpg,nolink,25x25,Research);5|&amp;ref(Nation/Inept-Researcher.jpg,nolink,25x25,Inept Researcher (-4));|
</v>
      </c>
    </row>
    <row r="297" spans="1:39" x14ac:dyDescent="0.15">
      <c r="A297" t="str">
        <f t="shared" si="9"/>
        <v>MA Eriu S</v>
      </c>
      <c r="B297" t="s">
        <v>2969</v>
      </c>
      <c r="C297" t="s">
        <v>9595</v>
      </c>
      <c r="D297" t="s">
        <v>9614</v>
      </c>
      <c r="E297" t="s">
        <v>9552</v>
      </c>
      <c r="F297" t="s">
        <v>9615</v>
      </c>
      <c r="AK297">
        <v>1</v>
      </c>
      <c r="AM297" s="26" t="str">
        <f t="shared" si="8"/>
        <v xml:space="preserve">|Milesian Monk|&amp;ref(Nation/R_Fort.jpg,nolink,25x25,Land Fortress);|&amp;ref(Spell/P_Holy.jpg,nolink,25x25,Holy);1|||&amp;ref(Nation/Sacred.jpg,nolink,25x25,Sacred);|
</v>
      </c>
    </row>
    <row r="298" spans="1:39" x14ac:dyDescent="0.15">
      <c r="A298" t="str">
        <f t="shared" si="9"/>
        <v>-</v>
      </c>
      <c r="B298" t="s">
        <v>2969</v>
      </c>
      <c r="C298" t="s">
        <v>9595</v>
      </c>
      <c r="D298" t="s">
        <v>9616</v>
      </c>
      <c r="E298" t="s">
        <v>9552</v>
      </c>
      <c r="F298" t="s">
        <v>9617</v>
      </c>
      <c r="H298">
        <v>7</v>
      </c>
      <c r="AA298">
        <v>1</v>
      </c>
      <c r="AM298" s="26" t="str">
        <f t="shared" si="8"/>
        <v xml:space="preserve">|Bard|&amp;ref(Nation/R_Fort.jpg,nolink,25x25,Land Fortress);|&amp;ref(Spell/P_Nature.jpg,nolink,25x25,Nature);1||&amp;ref(Spell/P_Research.jpg,nolink,25x25,Research);7|&amp;ref(Nation/Spell-Singer.jpg,nolink,25x25,Spell Singer);|
</v>
      </c>
    </row>
    <row r="299" spans="1:39" x14ac:dyDescent="0.15">
      <c r="A299" t="str">
        <f t="shared" si="9"/>
        <v>-</v>
      </c>
      <c r="B299" t="s">
        <v>2969</v>
      </c>
      <c r="C299" t="s">
        <v>9595</v>
      </c>
      <c r="D299" t="s">
        <v>9618</v>
      </c>
      <c r="E299" t="s">
        <v>9552</v>
      </c>
      <c r="F299" t="s">
        <v>9619</v>
      </c>
      <c r="H299">
        <v>9</v>
      </c>
      <c r="AA299">
        <v>1</v>
      </c>
      <c r="AK299">
        <v>1</v>
      </c>
      <c r="AM299" s="26" t="str">
        <f t="shared" si="8"/>
        <v xml:space="preserve">|Sidhe Champion|&amp;ref(Nation/R_Fort.jpg,nolink,25x25,Land Fortress);|&amp;ref(Spell/P_Air.jpg,nolink,25x25,Air);1&amp;ref(Spell/P_Nature.jpg,nolink,25x25,Nature);1&amp;ref(Spell/P_Holy.jpg,nolink,25x25,Holy);1||&amp;ref(Spell/P_Research.jpg,nolink,25x25,Research);9|&amp;ref(Nation/Spell-Singer.jpg,nolink,25x25,Spell Singer);&amp;ref(Nation/Sacred.jpg,nolink,25x25,Sacred);|
</v>
      </c>
    </row>
    <row r="300" spans="1:39" x14ac:dyDescent="0.15">
      <c r="A300" t="str">
        <f t="shared" si="9"/>
        <v>-</v>
      </c>
      <c r="B300" t="s">
        <v>2969</v>
      </c>
      <c r="C300" t="s">
        <v>9595</v>
      </c>
      <c r="D300" t="s">
        <v>9620</v>
      </c>
      <c r="E300" t="s">
        <v>9552</v>
      </c>
      <c r="F300" t="s">
        <v>9621</v>
      </c>
      <c r="H300">
        <v>11</v>
      </c>
      <c r="AA300">
        <v>1</v>
      </c>
      <c r="AK300">
        <v>1</v>
      </c>
      <c r="AM300" s="26" t="str">
        <f t="shared" si="8"/>
        <v xml:space="preserve">|Sidhe Lord|&amp;ref(Nation/R_Fort.jpg,nolink,25x25,Land Fortress);|&amp;ref(Spell/P_Air.jpg,nolink,25x25,Air);2&amp;ref(Spell/P_Nature.jpg,nolink,25x25,Nature);1&amp;ref(Spell/P_Holy.jpg,nolink,25x25,Holy);2||&amp;ref(Spell/P_Research.jpg,nolink,25x25,Research);11|&amp;ref(Nation/Spell-Singer.jpg,nolink,25x25,Spell Singer);&amp;ref(Nation/Sacred.jpg,nolink,25x25,Sacred);|
</v>
      </c>
    </row>
    <row r="301" spans="1:39" x14ac:dyDescent="0.15">
      <c r="A301" t="str">
        <f t="shared" si="9"/>
        <v>-</v>
      </c>
      <c r="B301" t="s">
        <v>2969</v>
      </c>
      <c r="C301" t="s">
        <v>9595</v>
      </c>
      <c r="D301" t="s">
        <v>9622</v>
      </c>
      <c r="E301" t="s">
        <v>9579</v>
      </c>
      <c r="F301" t="s">
        <v>9623</v>
      </c>
      <c r="G301" t="s">
        <v>9625</v>
      </c>
      <c r="H301" t="s">
        <v>9624</v>
      </c>
      <c r="AA301">
        <v>1</v>
      </c>
      <c r="AK301">
        <v>1</v>
      </c>
      <c r="AM301" s="26" t="str">
        <f t="shared" si="8"/>
        <v xml:space="preserve">|Tuatha|&amp;ref(Nation/R_Capital.jpg,nolink,25x25,National Capital);|&amp;ref(Spell/P_Air.jpg,nolink,25x25,Air);3&amp;ref(Spell/P_Nature.jpg,nolink,25x25,Nature);2&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pell-Singer.jpg,nolink,25x25,Spell Singer);&amp;ref(Nation/Sacred.jpg,nolink,25x25,Sacred);|
</v>
      </c>
    </row>
    <row r="302" spans="1:39" x14ac:dyDescent="0.15">
      <c r="A302" t="str">
        <f t="shared" si="9"/>
        <v>MA Eriu E</v>
      </c>
      <c r="B302" t="s">
        <v>2969</v>
      </c>
      <c r="C302" t="s">
        <v>9595</v>
      </c>
      <c r="D302" t="s">
        <v>9626</v>
      </c>
      <c r="E302" t="s">
        <v>9579</v>
      </c>
      <c r="F302" t="s">
        <v>9627</v>
      </c>
      <c r="G302" t="s">
        <v>9628</v>
      </c>
      <c r="H302">
        <v>13</v>
      </c>
      <c r="AA302">
        <v>1</v>
      </c>
      <c r="AK302">
        <v>1</v>
      </c>
      <c r="AM302" s="26" t="str">
        <f t="shared" si="8"/>
        <v xml:space="preserve">|Bean Sidhe|&amp;ref(Nation/R_Capital.jpg,nolink,25x25,National Capital);|&amp;ref(Spell/P_Air.jpg,nolink,25x25,Air);1&amp;ref(Spell/P_Water.jpg,nolink,25x25,Water);1&amp;ref(Spell/P_Nature.jpg,nolink,25x25,Nature);1|&amp;ref(Spell/P_Air.jpg,nolink,25x25,Air);&amp;ref(Spell/P_Water.jpg,nolink,25x25,Water);&amp;ref(Spell/P_Earth.jpg,nolink,25x25,Earth);&amp;ref(Spell/P_Nature.jpg,nolink,25x25,Nature);+1:100%|&amp;ref(Spell/P_Research.jpg,nolink,25x25,Research);13|&amp;ref(Nation/Spell-Singer.jpg,nolink,25x25,Spell Singer);&amp;ref(Nation/Sacred.jpg,nolink,25x25,Sacred);|
</v>
      </c>
    </row>
    <row r="303" spans="1:39" x14ac:dyDescent="0.15">
      <c r="A303" t="str">
        <f t="shared" si="9"/>
        <v>MA Ulm S</v>
      </c>
      <c r="B303" t="s">
        <v>2969</v>
      </c>
      <c r="C303" t="s">
        <v>9733</v>
      </c>
      <c r="D303" t="s">
        <v>9720</v>
      </c>
      <c r="E303" t="s">
        <v>9721</v>
      </c>
      <c r="F303" t="s">
        <v>9722</v>
      </c>
      <c r="G303" t="s">
        <v>9723</v>
      </c>
      <c r="H303" t="s">
        <v>9724</v>
      </c>
      <c r="J303">
        <v>1</v>
      </c>
      <c r="P303">
        <v>2</v>
      </c>
      <c r="R303">
        <v>10</v>
      </c>
      <c r="AM303" s="26" t="str">
        <f t="shared" si="8"/>
        <v xml:space="preserve">|Master Smith|&amp;ref(Nation/R_Fort.jpg,nolink,25x25,Land Fortress);|&amp;ref(Spell/P_Fire.jpg,nolink,25x25,Fire);1&amp;ref(Spell/P_Earth.jpg,nolink,25x25,Earth);2|&amp;ref(Spell/P_Fire.jpg,nolink,25x25,Fire);&amp;ref(Spell/P_Air.jpg,nolink,25x25,Air);&amp;ref(Spell/P_Earth.jpg,nolink,25x25,Earth);&amp;ref(Spell/P_Astral.jpg,nolink,25x25,Astral);+1:20%|&amp;ref(Spell/P_Research.jpg,nolink,25x25,Research);11+|&amp;ref(Nation/Mundane-Researcher.jpg,nolink,25x25,Mundane Researcher);&amp;ref(Nation/Forge-Bonus.jpg,nolink,25x25,Forge Bonus (2));&amp;ref(Nation/Resource-Bonus.jpg,nolink,25x25,Resource Bonus (10));|
</v>
      </c>
    </row>
    <row r="304" spans="1:39" x14ac:dyDescent="0.15">
      <c r="A304" t="str">
        <f t="shared" si="9"/>
        <v>-</v>
      </c>
      <c r="B304" t="s">
        <v>2969</v>
      </c>
      <c r="C304" t="s">
        <v>9733</v>
      </c>
      <c r="D304" t="s">
        <v>9725</v>
      </c>
      <c r="E304" t="s">
        <v>9721</v>
      </c>
      <c r="F304" t="s">
        <v>9726</v>
      </c>
      <c r="AK304">
        <v>1</v>
      </c>
      <c r="AM304" s="26" t="str">
        <f t="shared" si="8"/>
        <v xml:space="preserve">|Black Acolyte|&amp;ref(Nation/R_Fort.jpg,nolink,25x25,Land Fortress);|&amp;ref(Spell/P_Holy.jpg,nolink,25x25,Holy);1|||&amp;ref(Nation/Sacred.jpg,nolink,25x25,Sacred);|
</v>
      </c>
    </row>
    <row r="305" spans="1:39" x14ac:dyDescent="0.15">
      <c r="A305" t="str">
        <f t="shared" si="9"/>
        <v>-</v>
      </c>
      <c r="B305" t="s">
        <v>2969</v>
      </c>
      <c r="C305" t="s">
        <v>9733</v>
      </c>
      <c r="D305" t="s">
        <v>9727</v>
      </c>
      <c r="E305" t="s">
        <v>9728</v>
      </c>
      <c r="F305" t="s">
        <v>9729</v>
      </c>
      <c r="G305" t="s">
        <v>9730</v>
      </c>
      <c r="H305">
        <v>7</v>
      </c>
      <c r="AE305">
        <v>1</v>
      </c>
      <c r="AK305">
        <v>1</v>
      </c>
      <c r="AM305" s="26" t="str">
        <f t="shared" si="8"/>
        <v xml:space="preserve">|Black Priest|&amp;ref(Nation/R_Capital.jpg,nolink,25x25,National Capital);|&amp;ref(Spell/P_Earth.jpg,nolink,25x25,Earth);1&amp;ref(Spell/P_Holy.jpg,nolink,25x25,Holy);2|&amp;ref(Spell/P_Fire.jpg,nolink,25x25,Fire);&amp;ref(Spell/P_Air.jpg,nolink,25x25,Air);&amp;ref(Spell/P_Earth.jpg,nolink,25x25,Earth);&amp;ref(Spell/P_Astral.jpg,nolink,25x25,Astral);+1:10%|&amp;ref(Spell/P_Research.jpg,nolink,25x25,Research);7|&amp;ref(Nation/Inquisitor.jpg,nolink,25x25,Inquisitor);&amp;ref(Nation/Sacred.jpg,nolink,25x25,Sacred);|
</v>
      </c>
    </row>
    <row r="306" spans="1:39" x14ac:dyDescent="0.15">
      <c r="A306" t="str">
        <f t="shared" si="9"/>
        <v>MA Ulm E</v>
      </c>
      <c r="B306" t="s">
        <v>2969</v>
      </c>
      <c r="C306" t="s">
        <v>9733</v>
      </c>
      <c r="D306" t="s">
        <v>9731</v>
      </c>
      <c r="E306" t="s">
        <v>9728</v>
      </c>
      <c r="F306" t="s">
        <v>9732</v>
      </c>
      <c r="H306">
        <v>11</v>
      </c>
      <c r="J306">
        <v>1</v>
      </c>
      <c r="P306">
        <v>1</v>
      </c>
      <c r="R306">
        <v>10</v>
      </c>
      <c r="AK306">
        <v>1</v>
      </c>
      <c r="AM306" s="26" t="str">
        <f t="shared" si="8"/>
        <v xml:space="preserve">|Priest Smith|&amp;ref(Nation/R_Capital.jpg,nolink,25x25,National Capital);|&amp;ref(Spell/P_Fire.jpg,nolink,25x25,Fire);1&amp;ref(Spell/P_Earth.jpg,nolink,25x25,Earth);2&amp;ref(Spell/P_Holy.jpg,nolink,25x25,Holy);1||&amp;ref(Spell/P_Research.jpg,nolink,25x25,Research);11|&amp;ref(Nation/Mundane-Researcher.jpg,nolink,25x25,Mundane Researcher);&amp;ref(Nation/Forge-Bonus.jpg,nolink,25x25,Forge Bonus (1));&amp;ref(Nation/Resource-Bonus.jpg,nolink,25x25,Resource Bonus (10));&amp;ref(Nation/Sacred.jpg,nolink,25x25,Sacred);|
</v>
      </c>
    </row>
    <row r="307" spans="1:39" x14ac:dyDescent="0.15">
      <c r="A307" t="str">
        <f t="shared" si="9"/>
        <v>MA Marignon S</v>
      </c>
      <c r="B307" t="s">
        <v>2969</v>
      </c>
      <c r="C307" t="s">
        <v>9876</v>
      </c>
      <c r="D307" t="s">
        <v>9858</v>
      </c>
      <c r="E307" t="s">
        <v>9859</v>
      </c>
      <c r="F307" t="s">
        <v>9860</v>
      </c>
      <c r="AB307">
        <v>1</v>
      </c>
      <c r="AK307">
        <v>1</v>
      </c>
      <c r="AM307" s="26" t="str">
        <f t="shared" si="8"/>
        <v xml:space="preserve">|Paladin|&amp;ref(Nation/R_Fort.jpg,nolink,25x25,Land Fortress);|&amp;ref(Spell/P_Holy.jpg,nolink,25x25,Holy);1|||&amp;ref(Nation/Combat-Caster.jpg,nolink,25x25,Combat Caster);&amp;ref(Nation/Sacred.jpg,nolink,25x25,Sacred);|
</v>
      </c>
    </row>
    <row r="308" spans="1:39" x14ac:dyDescent="0.15">
      <c r="A308" t="str">
        <f t="shared" si="9"/>
        <v>-</v>
      </c>
      <c r="B308" t="s">
        <v>2969</v>
      </c>
      <c r="C308" t="s">
        <v>9876</v>
      </c>
      <c r="D308" t="s">
        <v>9861</v>
      </c>
      <c r="E308" t="s">
        <v>9862</v>
      </c>
      <c r="F308" t="s">
        <v>9860</v>
      </c>
      <c r="AK308">
        <v>1</v>
      </c>
      <c r="AM308" s="26" t="str">
        <f t="shared" si="8"/>
        <v xml:space="preserve">|Friar|&amp;ref(Nation/R_Fort.jpg,nolink,25x25,Land Fortress);&amp;ref(Nation/R_Foreign.jpg,nolink,25x25,Non-Fort Land);|&amp;ref(Spell/P_Holy.jpg,nolink,25x25,Holy);1|||&amp;ref(Nation/Sacred.jpg,nolink,25x25,Sacred);|
</v>
      </c>
    </row>
    <row r="309" spans="1:39" x14ac:dyDescent="0.15">
      <c r="A309" t="str">
        <f t="shared" si="9"/>
        <v>-</v>
      </c>
      <c r="B309" t="s">
        <v>2969</v>
      </c>
      <c r="C309" t="s">
        <v>2982</v>
      </c>
      <c r="D309" t="s">
        <v>9863</v>
      </c>
      <c r="E309" t="s">
        <v>9859</v>
      </c>
      <c r="F309" t="s">
        <v>9864</v>
      </c>
      <c r="H309">
        <v>7</v>
      </c>
      <c r="AE309">
        <v>1</v>
      </c>
      <c r="AK309">
        <v>1</v>
      </c>
      <c r="AM309" s="26" t="str">
        <f t="shared" si="8"/>
        <v xml:space="preserve">|Inquisitor|&amp;ref(Nation/R_Fort.jpg,nolink,25x25,Land Fortress);|&amp;ref(Spell/P_Fire.jpg,nolink,25x25,Fire);1&amp;ref(Spell/P_Holy.jpg,nolink,25x25,Holy);2||&amp;ref(Spell/P_Research.jpg,nolink,25x25,Research);7|&amp;ref(Nation/Inquisitor.jpg,nolink,25x25,Inquisitor);&amp;ref(Nation/Sacred.jpg,nolink,25x25,Sacred);|
</v>
      </c>
    </row>
    <row r="310" spans="1:39" x14ac:dyDescent="0.15">
      <c r="A310" t="str">
        <f t="shared" si="9"/>
        <v>-</v>
      </c>
      <c r="B310" t="s">
        <v>2969</v>
      </c>
      <c r="C310" t="s">
        <v>2982</v>
      </c>
      <c r="D310" t="s">
        <v>9865</v>
      </c>
      <c r="E310" t="s">
        <v>9859</v>
      </c>
      <c r="F310" t="s">
        <v>9866</v>
      </c>
      <c r="H310">
        <v>7</v>
      </c>
      <c r="AM310" s="26" t="str">
        <f t="shared" si="8"/>
        <v xml:space="preserve">|Initiate|&amp;ref(Nation/R_Fort.jpg,nolink,25x25,Land Fortress);|&amp;ref(Spell/P_Fire.jpg,nolink,25x25,Fire);1||&amp;ref(Spell/P_Research.jpg,nolink,25x25,Research);7||
</v>
      </c>
    </row>
    <row r="311" spans="1:39" x14ac:dyDescent="0.15">
      <c r="A311" t="str">
        <f t="shared" si="9"/>
        <v>-</v>
      </c>
      <c r="B311" t="s">
        <v>2969</v>
      </c>
      <c r="C311" t="s">
        <v>2982</v>
      </c>
      <c r="D311" t="s">
        <v>9867</v>
      </c>
      <c r="E311" t="s">
        <v>9859</v>
      </c>
      <c r="F311" t="s">
        <v>9868</v>
      </c>
      <c r="H311">
        <v>11</v>
      </c>
      <c r="AK311">
        <v>1</v>
      </c>
      <c r="AM311" s="26" t="str">
        <f t="shared" si="8"/>
        <v xml:space="preserve">|Witch Hunter|&amp;ref(Nation/R_Fort.jpg,nolink,25x25,Land Fortress);|&amp;ref(Spell/P_Fire.jpg,nolink,25x25,Fire);2&amp;ref(Spell/P_Astral.jpg,nolink,25x25,Astral);1&amp;ref(Spell/P_Holy.jpg,nolink,25x25,Holy);1||&amp;ref(Spell/P_Research.jpg,nolink,25x25,Research);11|&amp;ref(Nation/Sacred.jpg,nolink,25x25,Sacred);|
</v>
      </c>
    </row>
    <row r="312" spans="1:39" x14ac:dyDescent="0.15">
      <c r="A312" t="str">
        <f t="shared" si="9"/>
        <v>-</v>
      </c>
      <c r="B312" t="s">
        <v>2969</v>
      </c>
      <c r="C312" t="s">
        <v>2982</v>
      </c>
      <c r="D312" t="s">
        <v>9869</v>
      </c>
      <c r="E312" t="s">
        <v>9870</v>
      </c>
      <c r="F312" t="s">
        <v>9871</v>
      </c>
      <c r="H312">
        <v>7</v>
      </c>
      <c r="AE312">
        <v>1</v>
      </c>
      <c r="AK312">
        <v>1</v>
      </c>
      <c r="AM312" s="26" t="str">
        <f t="shared" si="8"/>
        <v xml:space="preserve">|High Inquisitor|&amp;ref(Nation/R_Capital.jpg,nolink,25x25,National Capital);|&amp;ref(Spell/P_Fire.jpg,nolink,25x25,Fire);1&amp;ref(Spell/P_Holy.jpg,nolink,25x25,Holy);3||&amp;ref(Spell/P_Research.jpg,nolink,25x25,Research);7|&amp;ref(Nation/Inquisitor.jpg,nolink,25x25,Inquisitor);&amp;ref(Nation/Sacred.jpg,nolink,25x25,Sacred);|
</v>
      </c>
    </row>
    <row r="313" spans="1:39" x14ac:dyDescent="0.15">
      <c r="A313" t="str">
        <f t="shared" si="9"/>
        <v>-</v>
      </c>
      <c r="B313" t="s">
        <v>2969</v>
      </c>
      <c r="C313" t="s">
        <v>2982</v>
      </c>
      <c r="D313" t="s">
        <v>9872</v>
      </c>
      <c r="E313" t="s">
        <v>9870</v>
      </c>
      <c r="F313" t="s">
        <v>9873</v>
      </c>
      <c r="G313" t="s">
        <v>9874</v>
      </c>
      <c r="H313" t="s">
        <v>9875</v>
      </c>
      <c r="AK313">
        <v>1</v>
      </c>
      <c r="AM313" s="26" t="str">
        <f t="shared" si="8"/>
        <v xml:space="preserve">|Grand Master|&amp;ref(Nation/R_Capital.jpg,nolink,25x25,National Capital);|&amp;ref(Spell/P_Fire.jpg,nolink,25x25,Fire);3&amp;ref(Spell/P_Astral.jpg,nolink,25x25,Astral);2&amp;ref(Spell/P_Holy.jpg,nolink,25x25,Holy);2|&amp;ref(Spell/P_Fire.jpg,nolink,25x25,Fire);&amp;ref(Spell/P_Air.jpg,nolink,25x25,Air);&amp;ref(Spell/P_Earth.jpg,nolink,25x25,Earth);&amp;ref(Spell/P_Astral.jpg,nolink,25x25,Astral);+1:100%&amp;br;&amp;ref(Spell/P_Fire.jpg,nolink,25x25,Fire);&amp;ref(Spell/P_Air.jpg,nolink,25x25,Air);&amp;ref(Spell/P_Earth.jpg,nolink,25x25,Earth);&amp;ref(Spell/P_Astral.jpg,nolink,25x25,Astral);+1:10%|&amp;ref(Spell/P_Research.jpg,nolink,25x25,Research);17+|&amp;ref(Nation/Sacred.jpg,nolink,25x25,Sacred);|
</v>
      </c>
    </row>
    <row r="314" spans="1:39" x14ac:dyDescent="0.15">
      <c r="A314" t="str">
        <f t="shared" si="9"/>
        <v>-</v>
      </c>
      <c r="B314" t="s">
        <v>2969</v>
      </c>
      <c r="C314" t="s">
        <v>2982</v>
      </c>
      <c r="D314" t="s">
        <v>9380</v>
      </c>
      <c r="E314" t="s">
        <v>5510</v>
      </c>
      <c r="F314" t="s">
        <v>9381</v>
      </c>
      <c r="H314">
        <v>11</v>
      </c>
      <c r="AK314">
        <v>1</v>
      </c>
      <c r="AM314" s="26" t="str">
        <f t="shared" si="8"/>
        <v xml:space="preserve">|Harbinger|&amp;ref(Item/Master-Ritualist.jpg,nolink,25x25,Ritual Spell);|&amp;ref(Spell/P_Air.jpg,nolink,25x25,Air);3&amp;ref(Spell/P_Holy.jpg,nolink,25x25,Holy);2||&amp;ref(Spell/P_Research.jpg,nolink,25x25,Research);11|&amp;ref(Nation/Sacred.jpg,nolink,25x25,Sacred);|
</v>
      </c>
    </row>
    <row r="315" spans="1:39" x14ac:dyDescent="0.15">
      <c r="A315" t="str">
        <f t="shared" si="9"/>
        <v>-</v>
      </c>
      <c r="B315" t="s">
        <v>2969</v>
      </c>
      <c r="C315" t="s">
        <v>2982</v>
      </c>
      <c r="D315" t="s">
        <v>9382</v>
      </c>
      <c r="E315" t="s">
        <v>5510</v>
      </c>
      <c r="F315" t="s">
        <v>9383</v>
      </c>
      <c r="H315">
        <v>13</v>
      </c>
      <c r="AK315">
        <v>1</v>
      </c>
      <c r="AM315" s="26" t="str">
        <f t="shared" si="8"/>
        <v xml:space="preserve">|Arch Angel|&amp;ref(Item/Master-Ritualist.jpg,nolink,25x25,Ritual Spell);|&amp;ref(Spell/P_Fire.jpg,nolink,25x25,Fire);4&amp;ref(Spell/P_Holy.jpg,nolink,25x25,Holy);3||&amp;ref(Spell/P_Research.jpg,nolink,25x25,Research);13|&amp;ref(Nation/Sacred.jpg,nolink,25x25,Sacred);|
</v>
      </c>
    </row>
    <row r="316" spans="1:39" x14ac:dyDescent="0.15">
      <c r="A316" t="str">
        <f t="shared" si="9"/>
        <v>MA Marignon E</v>
      </c>
      <c r="B316" t="s">
        <v>2969</v>
      </c>
      <c r="C316" t="s">
        <v>2982</v>
      </c>
      <c r="D316" t="s">
        <v>9384</v>
      </c>
      <c r="E316" t="s">
        <v>5510</v>
      </c>
      <c r="F316" t="s">
        <v>9385</v>
      </c>
      <c r="H316">
        <v>29</v>
      </c>
      <c r="AK316">
        <v>1</v>
      </c>
      <c r="AM316" s="26" t="str">
        <f t="shared" si="8"/>
        <v xml:space="preserve">|Seraph|&amp;ref(Item/Master-Ritualist.jpg,nolink,25x25,Ritual Spell);|&amp;ref(Spell/P_Fire.jpg,nolink,25x25,Fire);4&amp;ref(Spell/P_Air.jpg,nolink,25x25,Air);4&amp;ref(Spell/P_Astral.jpg,nolink,25x25,Astral);4&amp;ref(Spell/P_Holy.jpg,nolink,25x25,Holy);4||&amp;ref(Spell/P_Research.jpg,nolink,25x25,Research);29|&amp;ref(Nation/Sacred.jpg,nolink,25x25,Sacred);|
</v>
      </c>
    </row>
    <row r="317" spans="1:39" x14ac:dyDescent="0.15">
      <c r="A317" t="str">
        <f t="shared" si="9"/>
        <v>MA Mictlan S</v>
      </c>
      <c r="B317" t="s">
        <v>2969</v>
      </c>
      <c r="C317" t="s">
        <v>9918</v>
      </c>
      <c r="D317" t="s">
        <v>9972</v>
      </c>
      <c r="E317" t="s">
        <v>9859</v>
      </c>
      <c r="F317" t="s">
        <v>9860</v>
      </c>
      <c r="G317" t="s">
        <v>9973</v>
      </c>
      <c r="H317">
        <v>7</v>
      </c>
      <c r="AK317">
        <v>1</v>
      </c>
      <c r="AM317" s="26" t="str">
        <f t="shared" si="8"/>
        <v xml:space="preserve">|Mictlan Priest|&amp;ref(Nation/R_Fort.jpg,nolink,25x25,Land Fortress);|&amp;ref(Spell/P_Holy.jpg,nolink,25x25,Holy);1|&amp;ref(Spell/P_Fire.jpg,nolink,25x25,Fire);&amp;ref(Spell/P_Water.jpg,nolink,25x25,Water);&amp;ref(Spell/P_Astral.jpg,nolink,25x25,Astral);&amp;ref(Spell/P_Nature.jpg,nolink,25x25,Nature);+1:100%|&amp;ref(Spell/P_Research.jpg,nolink,25x25,Research);7|&amp;ref(Nation/Sacred.jpg,nolink,25x25,Sacred);|
</v>
      </c>
    </row>
    <row r="318" spans="1:39" x14ac:dyDescent="0.15">
      <c r="A318" t="str">
        <f t="shared" si="9"/>
        <v>-</v>
      </c>
      <c r="B318" t="s">
        <v>2969</v>
      </c>
      <c r="C318" t="s">
        <v>9918</v>
      </c>
      <c r="D318" t="s">
        <v>9934</v>
      </c>
      <c r="E318" t="s">
        <v>9859</v>
      </c>
      <c r="F318" t="s">
        <v>9974</v>
      </c>
      <c r="G318" t="s">
        <v>9975</v>
      </c>
      <c r="H318" t="s">
        <v>9976</v>
      </c>
      <c r="AM318" s="26" t="str">
        <f t="shared" si="8"/>
        <v xml:space="preserve">|Nahualli|&amp;ref(Nation/R_Fort.jpg,nolink,25x25,Land Fortress);|&amp;ref(Spell/P_Astral.jpg,nolink,25x25,Astral);1&amp;ref(Spell/P_Nature.jpg,nolink,25x25,Nature);2|&amp;ref(Spell/P_Astral.jpg,nolink,25x25,Astral);&amp;ref(Spell/P_Death.jpg,nolink,25x25,Death);&amp;ref(Spell/P_Nature.jpg,nolink,25x25,Nature);&amp;ref(Spell/P_Blood.jpg,nolink,25x25,Blood);+1:10%|&amp;ref(Spell/P_Research.jpg,nolink,25x25,Research);11+||
</v>
      </c>
    </row>
    <row r="319" spans="1:39" x14ac:dyDescent="0.15">
      <c r="A319" t="str">
        <f t="shared" si="9"/>
        <v>-</v>
      </c>
      <c r="B319" t="s">
        <v>2969</v>
      </c>
      <c r="C319" t="s">
        <v>9918</v>
      </c>
      <c r="D319" t="s">
        <v>9939</v>
      </c>
      <c r="E319" t="s">
        <v>9859</v>
      </c>
      <c r="F319" t="s">
        <v>9977</v>
      </c>
      <c r="G319" t="s">
        <v>9978</v>
      </c>
      <c r="H319" t="s">
        <v>9979</v>
      </c>
      <c r="Y319">
        <v>5</v>
      </c>
      <c r="AK319">
        <v>1</v>
      </c>
      <c r="AM319" s="26" t="str">
        <f t="shared" si="8"/>
        <v xml:space="preserve">|Sky Priest|&amp;ref(Nation/R_Fort.jpg,nolink,25x25,Land Fortress);|&amp;ref(Spell/P_Air.jpg,nolink,25x25,Air);1&amp;ref(Spell/P_Holy.jpg,nolink,25x25,Holy);1|&amp;ref(Spell/P_Fire.jpg,nolink,25x25,Fire);&amp;ref(Spell/P_Water.jpg,nolink,25x25,Water);&amp;ref(Spell/P_Astral.jpg,nolink,25x25,Astral);&amp;ref(Spell/P_Nature.jpg,nolink,25x25,Nature);+1:10%|&amp;ref(Spell/P_Research.jpg,nolink,25x25,Research);7+|&amp;ref(Nation/Fortune-Teller.jpg,nolink,25x25,Fortune Teller (5));&amp;ref(Nation/Sacred.jpg,nolink,25x25,Sacred);|
</v>
      </c>
    </row>
    <row r="320" spans="1:39" x14ac:dyDescent="0.15">
      <c r="A320" t="str">
        <f t="shared" si="9"/>
        <v>-</v>
      </c>
      <c r="B320" t="s">
        <v>2969</v>
      </c>
      <c r="C320" t="s">
        <v>9918</v>
      </c>
      <c r="D320" t="s">
        <v>9941</v>
      </c>
      <c r="E320" t="s">
        <v>9870</v>
      </c>
      <c r="F320" t="s">
        <v>9980</v>
      </c>
      <c r="H320">
        <v>9</v>
      </c>
      <c r="AK320">
        <v>1</v>
      </c>
      <c r="AM320" s="26" t="str">
        <f t="shared" si="8"/>
        <v xml:space="preserve">|Moon Priest|&amp;ref(Nation/R_Capital.jpg,nolink,25x25,National Capital);|&amp;ref(Spell/P_Astral.jpg,nolink,25x25,Astral);2&amp;ref(Spell/P_Holy.jpg,nolink,25x25,Holy);2||&amp;ref(Spell/P_Research.jpg,nolink,25x25,Research);9|&amp;ref(Nation/Sacred.jpg,nolink,25x25,Sacred);|
</v>
      </c>
    </row>
    <row r="321" spans="1:39" x14ac:dyDescent="0.15">
      <c r="A321" t="str">
        <f t="shared" si="9"/>
        <v>-</v>
      </c>
      <c r="B321" t="s">
        <v>2969</v>
      </c>
      <c r="C321" t="s">
        <v>9918</v>
      </c>
      <c r="D321" t="s">
        <v>9943</v>
      </c>
      <c r="E321" t="s">
        <v>9870</v>
      </c>
      <c r="F321" t="s">
        <v>9981</v>
      </c>
      <c r="H321">
        <v>9</v>
      </c>
      <c r="AK321">
        <v>1</v>
      </c>
      <c r="AM321" s="26" t="str">
        <f t="shared" si="8"/>
        <v xml:space="preserve">|Sun Priest|&amp;ref(Nation/R_Capital.jpg,nolink,25x25,National Capital);|&amp;ref(Spell/P_Fire.jpg,nolink,25x25,Fire);2&amp;ref(Spell/P_Holy.jpg,nolink,25x25,Holy);2||&amp;ref(Spell/P_Research.jpg,nolink,25x25,Research);9|&amp;ref(Nation/Sacred.jpg,nolink,25x25,Sacred);|
</v>
      </c>
    </row>
    <row r="322" spans="1:39" x14ac:dyDescent="0.15">
      <c r="A322" t="str">
        <f t="shared" si="9"/>
        <v>-</v>
      </c>
      <c r="B322" t="s">
        <v>2969</v>
      </c>
      <c r="C322" t="s">
        <v>9918</v>
      </c>
      <c r="D322" t="s">
        <v>9945</v>
      </c>
      <c r="E322" t="s">
        <v>9870</v>
      </c>
      <c r="F322" t="s">
        <v>9982</v>
      </c>
      <c r="H322">
        <v>9</v>
      </c>
      <c r="AK322">
        <v>1</v>
      </c>
      <c r="AM322" s="26" t="str">
        <f t="shared" si="8"/>
        <v xml:space="preserve">|Rain Priest|&amp;ref(Nation/R_Capital.jpg,nolink,25x25,National Capital);|&amp;ref(Spell/P_Water.jpg,nolink,25x25,Water);2&amp;ref(Spell/P_Holy.jpg,nolink,25x25,Holy);2||&amp;ref(Spell/P_Research.jpg,nolink,25x25,Research);9|&amp;ref(Nation/Sacred.jpg,nolink,25x25,Sacred);|
</v>
      </c>
    </row>
    <row r="323" spans="1:39" x14ac:dyDescent="0.15">
      <c r="A323" t="str">
        <f t="shared" si="9"/>
        <v>-</v>
      </c>
      <c r="B323" t="s">
        <v>2969</v>
      </c>
      <c r="C323" t="s">
        <v>9918</v>
      </c>
      <c r="D323" t="s">
        <v>9947</v>
      </c>
      <c r="E323" t="s">
        <v>9870</v>
      </c>
      <c r="F323" t="s">
        <v>9983</v>
      </c>
      <c r="G323" t="s">
        <v>9984</v>
      </c>
      <c r="H323" t="s">
        <v>9976</v>
      </c>
      <c r="Y323">
        <v>10</v>
      </c>
      <c r="AK323">
        <v>1</v>
      </c>
      <c r="AM323" s="26" t="str">
        <f t="shared" ref="AM323:AM386" si="10">CONCATENATE("|",D323,"|",SUBSTITUTE(SUBSTITUTE(SUBSTITUTE(SUBSTITUTE(SUBSTITUTE(SUBSTITUTE(SUBSTITUTE(SUBSTITUTE(SUBSTITUTE(SUBSTITUTE(SUBSTITUTE(SUBSTITUTE(SUBSTITUTE(SUBSTITUTE(SUBSTITUTE(SUBSTITUTE(SUBSTITUTE(SUBSTITUTE(E323,"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323&amp;"|"&amp;G323,"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","&amp;br;"),"|",IF(H323&lt;&gt;"","&amp;ref(Spell/P_Research.jpg,nolink,25x25,Research);"&amp;H323,""),"|",IF(I323&lt;&gt;"",IF(I323&gt;=0,"&amp;ref(Nation/Adept-Researcher.jpg,nolink,25x25,Adept Researcher (+"&amp;I323&amp;"));","&amp;ref(Nation/Inept-Researcher.jpg,nolink,25x25,Inept Researcher ("&amp;I323&amp;"));"),""),IF(J323&lt;&gt;"","&amp;ref(Nation/Mundane-Researcher.jpg,nolink,25x25,Mundane Researcher);",""),IF(K323&lt;&gt;"","&amp;ref(Nation/Magically-Attuned-Researcher.jpg,nolink,25x25,Magically Attuned Researcher);",""),IF(L323&lt;&gt;"","&amp;ref(Nation/Philosopher.jpg,nolink,25x25,Philosopher ("&amp;L323&amp;"));",""),IF(M323&lt;&gt;"","&amp;ref(Nation/Divine-Insight.jpg,nolink,25x25,Divine Insight);",""),IF(N323&lt;&gt;"",IF(N323&gt;=0,"&amp;ref(Nation/Inspiring-Researcher.jpg,nolink,25x25,Inspiring Researcher (+"&amp;N323&amp;"));","&amp;ref(Nation/Disruptive-Researcher.jpg,nolink,25x25,Disruptive Researcher ("&amp;N323&amp;"));"),""),IF(O323&lt;&gt;"",IF(COUNTIF(O323,"*h*"),"&amp;ref(Nation/Healer.jpg,nolink,25x25,Healer ("&amp;MID(O323,2,1)&amp;"));","&amp;ref(Nation/Disease-Healer.jpg,nolink,25x25,Disease Healer ("&amp;O323&amp;"));"),""),IF(P323&lt;&gt;"","&amp;ref(Nation/Forge-Bonus.jpg,nolink,25x25,Forge Bonus ("&amp;P323&amp;"));",""),IF(Q323&lt;&gt;"","&amp;ref(Nation/Master-Smith.jpg,nolink,25x25,Master Smith ("&amp;Q323&amp;"));",""),IF(R323&lt;&gt;"","&amp;ref(Nation/Resource-Bonus.jpg,nolink,25x25,Resource Bonus ("&amp;R323&amp;"));",""),IF(S323&lt;&gt;"","&amp;ref(Nation/Ice-Forging.jpg,nolink,25x25,Ice Forging ("&amp;S323&amp;"));",""),IF(T323&lt;&gt;"","&amp;ref(Nation/Blood-Searcher.jpg,nolink,25x25,Blood Searcher ("&amp;T323&amp;"));",""),IF(U323&lt;&gt;"","&amp;ref(Nation/Pearl-Cultivator.jpg,nolink,25x25,Pearl Cultivator ("&amp;U323&amp;"));",""),IF(V323&lt;&gt;"","&amp;ref(Nation/Carcass-Collector.jpg,nolink,25x25,Carcass Collector ("&amp;V323&amp;"));",""),IF(W323&lt;&gt;"","&amp;ref(Nation/Alchemist.jpg,nolink,25x25,Alchemist ("&amp;W323&amp;"));",""),IF(X323&lt;&gt;"","&amp;ref(Nation/Adept-Cross-Breeder.jpg,nolink,25x25,Adept Cross Breeder ("&amp;X323&amp;"));",""),IF(Y323&lt;&gt;"","&amp;ref(Nation/Fortune-Teller.jpg,nolink,25x25,Fortune Teller ("&amp;Y323&amp;"));",""),IF(Z323&lt;&gt;"",IF(Z323&gt;=0,"&amp;ref(Nation/Bringer-of-Fortune.jpg,nolink,25x25,Bringer of Fortune ("&amp;Z323&amp;"));","&amp;ref(Nation/Bringer-of-Misfortune.jpg,nolink,25x25,Bringer of Misfortune ("&amp;ABS(Z323)&amp;"));"),""),IF(AA323&lt;&gt;"","&amp;ref(Nation/Spell-Singer.jpg,nolink,25x25,Spell Singer);",""),IF(AB323&lt;&gt;"","&amp;ref(Nation/Combat-Caster.jpg,nolink,25x25,Combat Caster);",""),IF(AC323&lt;&gt;"","&amp;ref(Nation/Innate-Spellcaster.jpg,nolink,25x25,Innate Spellcaster ("&amp;AC323&amp;"));",""),IF(AD323&lt;&gt;"",IF(AD323="m","&amp;ref(Nation/Communion-Master.jpg,nolink,25x25,Communion Master);","&amp;ref(Nation/Communion-Slave.jpg,nolink,25x25,Communion Slave);"),""),IF(AE323&lt;&gt;"","&amp;ref(Nation/Inquisitor.jpg,nolink,25x25,Inquisitor);",""),IF(AF323&lt;&gt;"","&amp;ref(Nation/Adept-Sacrificer.jpg,nolink,25x25,Adept Sacrificer ("&amp;AF323&amp;"));",""),IF(AG323&lt;&gt;"","&amp;ref(Nation/Reanimator-Priest.jpg,nolink,25x25,Reanimator Priest);",""),IF(AH323&lt;&gt;"","&amp;ref(Nation/Reanimation-Bonus.jpg,nolink,25x25,Reanimation Bonus ("&amp;AH323&amp;"));",""),IF(AI323&lt;&gt;"","&amp;ref(Nation/Elegist.jpg,nolink,25x25,Elegist ("&amp;AI323&amp;"));",""),IF(AJ323&lt;&gt;"","&amp;ref(Nation/Heretic.jpg,nolink,25x25,Heretic ("&amp;AJ323&amp;"));",""),IF(AK323&lt;&gt;"","&amp;ref(Nation/Sacred.jpg,nolink,25x25,Sacred);",""),IF(AL323&lt;&gt;"","&amp;ref(Nation/Slave.jpg,nolink,25x25,Slave);",""),"|",CHAR(10))</f>
        <v xml:space="preserve">|High Priest of the Sky|&amp;ref(Nation/R_Capital.jpg,nolink,25x25,National Capital);|&amp;ref(Spell/P_Air.jpg,nolink,25x25,Air);2&amp;ref(Spell/P_Holy.jpg,nolink,25x25,Holy);3|&amp;ref(Spell/P_Fire.jpg,nolink,25x25,Fire);&amp;ref(Spell/P_Water.jpg,nolink,25x25,Water);&amp;ref(Spell/P_Astral.jpg,nolink,25x25,Astral);&amp;ref(Spell/P_Nature.jpg,nolink,25x25,Nature);+1:100%&amp;br;&amp;ref(Spell/P_Fire.jpg,nolink,25x25,Fire);&amp;ref(Spell/P_Air.jpg,nolink,25x25,Air);&amp;ref(Spell/P_Water.jpg,nolink,25x25,Water);&amp;ref(Spell/P_Astral.jpg,nolink,25x25,Astral);&amp;ref(Spell/P_Nature.jpg,nolink,25x25,Nature);+1:10%|&amp;ref(Spell/P_Research.jpg,nolink,25x25,Research);11+|&amp;ref(Nation/Fortune-Teller.jpg,nolink,25x25,Fortune Teller (10));&amp;ref(Nation/Sacred.jpg,nolink,25x25,Sacred);|
</v>
      </c>
    </row>
    <row r="324" spans="1:39" x14ac:dyDescent="0.15">
      <c r="A324" t="str">
        <f t="shared" si="9"/>
        <v>-</v>
      </c>
      <c r="B324" t="s">
        <v>2969</v>
      </c>
      <c r="C324" t="s">
        <v>9918</v>
      </c>
      <c r="D324" t="s">
        <v>9953</v>
      </c>
      <c r="E324" t="s">
        <v>9870</v>
      </c>
      <c r="F324" t="s">
        <v>9985</v>
      </c>
      <c r="G324" t="s">
        <v>9986</v>
      </c>
      <c r="H324" t="s">
        <v>9987</v>
      </c>
      <c r="AK324">
        <v>1</v>
      </c>
      <c r="AM324" s="26" t="str">
        <f t="shared" si="10"/>
        <v xml:space="preserve">|Priest King|&amp;ref(Nation/R_Capital.jpg,nolink,25x25,National Capital);|&amp;ref(Spell/P_Nature.jpg,nolink,25x25,Nature);2&amp;ref(Spell/P_Holy.jpg,nolink,25x25,Holy);3|&amp;ref(Spell/P_Fire.jpg,nolink,25x25,Fire);&amp;ref(Spell/P_Air.jpg,nolink,25x25,Air);&amp;ref(Spell/P_Water.jpg,nolink,25x25,Water);&amp;ref(Spell/P_Astral.jpg,nolink,25x25,Astral);&amp;ref(Spell/P_Nature.jpg,nolink,25x25,Nature);+1:10%|&amp;ref(Spell/P_Research.jpg,nolink,25x25,Research);9+|&amp;ref(Nation/Sacred.jpg,nolink,25x25,Sacred);|
</v>
      </c>
    </row>
    <row r="325" spans="1:39" x14ac:dyDescent="0.15">
      <c r="A325" t="str">
        <f t="shared" si="9"/>
        <v>-</v>
      </c>
      <c r="B325" t="s">
        <v>2969</v>
      </c>
      <c r="C325" t="s">
        <v>9918</v>
      </c>
      <c r="D325" t="s">
        <v>9956</v>
      </c>
      <c r="E325" t="s">
        <v>9870</v>
      </c>
      <c r="F325" t="s">
        <v>9988</v>
      </c>
      <c r="G325" t="s">
        <v>9989</v>
      </c>
      <c r="H325" t="s">
        <v>9875</v>
      </c>
      <c r="AK325">
        <v>1</v>
      </c>
      <c r="AM325" s="26" t="str">
        <f t="shared" si="10"/>
        <v xml:space="preserve">|Couatl|&amp;ref(Nation/R_Capital.jpg,nolink,25x25,National Capital);|&amp;ref(Spell/P_Astral.jpg,nolink,25x25,Astral);3&amp;ref(Spell/P_Nature.jpg,nolink,25x25,Nature);1&amp;ref(Spell/P_Holy.jpg,nolink,25x25,Holy);2|&amp;ref(Spell/P_Air.jpg,nolink,25x25,Air);&amp;ref(Spell/P_Nature.jpg,nolink,25x25,Nature);+1:100%&amp;br;&amp;ref(Spell/P_Air.jpg,nolink,25x25,Air);&amp;ref(Spell/P_Nature.jpg,nolink,25x25,Nature);+1:100%&amp;br;&amp;ref(Spell/P_Air.jpg,nolink,25x25,Air);&amp;ref(Spell/P_Astral.jpg,nolink,25x25,Astral);&amp;ref(Spell/P_Nature.jpg,nolink,25x25,Nature);+1:10%|&amp;ref(Spell/P_Research.jpg,nolink,25x25,Research);17+|&amp;ref(Nation/Sacred.jpg,nolink,25x25,Sacred);|
</v>
      </c>
    </row>
    <row r="326" spans="1:39" x14ac:dyDescent="0.15">
      <c r="A326" t="str">
        <f t="shared" si="9"/>
        <v>-</v>
      </c>
      <c r="B326" t="s">
        <v>2969</v>
      </c>
      <c r="C326" t="s">
        <v>9918</v>
      </c>
      <c r="D326" t="s">
        <v>6101</v>
      </c>
      <c r="E326" t="s">
        <v>5510</v>
      </c>
      <c r="F326" t="s">
        <v>5586</v>
      </c>
      <c r="H326">
        <v>17</v>
      </c>
      <c r="AK326">
        <v>1</v>
      </c>
      <c r="AM326" s="26" t="str">
        <f t="shared" si="10"/>
        <v xml:space="preserve">|Couatl|&amp;ref(Item/Master-Ritualist.jpg,nolink,25x25,Ritual Spell);|&amp;ref(Spell/P_Astral.jpg,nolink,25x25,Astral);3&amp;ref(Spell/P_Nature.jpg,nolink,25x25,Nature);3&amp;ref(Spell/P_Holy.jpg,nolink,25x25,Holy);2||&amp;ref(Spell/P_Research.jpg,nolink,25x25,Research);17|&amp;ref(Nation/Sacred.jpg,nolink,25x25,Sacred);|
</v>
      </c>
    </row>
    <row r="327" spans="1:39" x14ac:dyDescent="0.15">
      <c r="A327" t="str">
        <f t="shared" si="9"/>
        <v>-</v>
      </c>
      <c r="B327" t="s">
        <v>2969</v>
      </c>
      <c r="C327" t="s">
        <v>9918</v>
      </c>
      <c r="D327" t="s">
        <v>9990</v>
      </c>
      <c r="E327" t="s">
        <v>5510</v>
      </c>
      <c r="F327" t="s">
        <v>5590</v>
      </c>
      <c r="H327">
        <v>9</v>
      </c>
      <c r="AG327">
        <v>1</v>
      </c>
      <c r="AK327">
        <v>1</v>
      </c>
      <c r="AM327" s="26" t="str">
        <f t="shared" si="10"/>
        <v xml:space="preserve">|Civateteo|&amp;ref(Item/Master-Ritualist.jpg,nolink,25x25,Ritual Spell);|&amp;ref(Spell/P_Death.jpg,nolink,25x25,Death);1&amp;ref(Spell/P_Blood.jpg,nolink,25x25,Blood);1&amp;ref(Spell/P_Holy.jpg,nolink,25x25,Holy);2||&amp;ref(Spell/P_Research.jpg,nolink,25x25,Research);9|&amp;ref(Nation/Reanimator-Priest.jpg,nolink,25x25,Reanimator Priest);&amp;ref(Nation/Sacred.jpg,nolink,25x25,Sacred);|
</v>
      </c>
    </row>
    <row r="328" spans="1:39" x14ac:dyDescent="0.15">
      <c r="A328" t="str">
        <f t="shared" si="9"/>
        <v>-</v>
      </c>
      <c r="B328" t="s">
        <v>2969</v>
      </c>
      <c r="C328" t="s">
        <v>9918</v>
      </c>
      <c r="D328" t="s">
        <v>9991</v>
      </c>
      <c r="E328" t="s">
        <v>5510</v>
      </c>
      <c r="F328" t="s">
        <v>5592</v>
      </c>
      <c r="H328">
        <v>13</v>
      </c>
      <c r="AM328" s="26" t="str">
        <f t="shared" si="10"/>
        <v xml:space="preserve">|Tlahuelpuchi|&amp;ref(Item/Master-Ritualist.jpg,nolink,25x25,Ritual Spell);|&amp;ref(Spell/P_Death.jpg,nolink,25x25,Death);1&amp;ref(Spell/P_Nature.jpg,nolink,25x25,Nature);1&amp;ref(Spell/P_Blood.jpg,nolink,25x25,Blood);2||&amp;ref(Spell/P_Research.jpg,nolink,25x25,Research);13||
</v>
      </c>
    </row>
    <row r="329" spans="1:39" x14ac:dyDescent="0.15">
      <c r="A329" t="str">
        <f t="shared" ref="A329:A392" si="11">IF(C329&lt;&gt;C328,B329&amp;" "&amp;C329&amp;" S",IF(C329&lt;&gt;C330,B329&amp;" "&amp;C329&amp;" E","-"))</f>
        <v>-</v>
      </c>
      <c r="B329" t="s">
        <v>2969</v>
      </c>
      <c r="C329" t="s">
        <v>9918</v>
      </c>
      <c r="D329" t="s">
        <v>9992</v>
      </c>
      <c r="E329" t="s">
        <v>5510</v>
      </c>
      <c r="F329" t="s">
        <v>5594</v>
      </c>
      <c r="G329" t="s">
        <v>5595</v>
      </c>
      <c r="H329">
        <v>19</v>
      </c>
      <c r="T329">
        <v>2</v>
      </c>
      <c r="AK329">
        <v>1</v>
      </c>
      <c r="AM329" s="26" t="str">
        <f t="shared" si="10"/>
        <v xml:space="preserve">|Onaqui|&amp;ref(Item/Master-Ritualist.jpg,nolink,25x25,Ritual Spell);|&amp;ref(Spell/P_Death.jpg,nolink,25x25,Death);2&amp;ref(Spell/P_Nature.jpg,nolink,25x25,Nature);1&amp;ref(Spell/P_Blood.jpg,nolink,25x25,Blood);3&amp;ref(Spell/P_Holy.jpg,nolink,25x25,Holy);1|&amp;ref(Spell/P_Fire.jpg,nolink,25x25,Fire);&amp;ref(Spell/P_Death.jpg,nolink,25x25,Death);&amp;ref(Spell/P_Nature.jpg,nolink,25x25,Nature);&amp;ref(Spell/P_Blood.jpg,nolink,25x25,Blood);+1:100%|&amp;ref(Spell/P_Research.jpg,nolink,25x25,Research);19|&amp;ref(Nation/Blood-Searcher.jpg,nolink,25x25,Blood Searcher (2));&amp;ref(Nation/Sacred.jpg,nolink,25x25,Sacred);|
</v>
      </c>
    </row>
    <row r="330" spans="1:39" x14ac:dyDescent="0.15">
      <c r="A330" t="str">
        <f t="shared" si="11"/>
        <v>-</v>
      </c>
      <c r="B330" t="s">
        <v>2969</v>
      </c>
      <c r="C330" t="s">
        <v>9918</v>
      </c>
      <c r="D330" t="s">
        <v>9993</v>
      </c>
      <c r="E330" t="s">
        <v>5588</v>
      </c>
      <c r="F330" t="s">
        <v>5596</v>
      </c>
      <c r="H330">
        <v>23</v>
      </c>
      <c r="AK330">
        <v>1</v>
      </c>
      <c r="AM330" s="26" t="str">
        <f t="shared" si="10"/>
        <v xml:space="preserve">|Tlaloque of the East|&amp;ref(Nation/Unique.jpg,nolink,25x25,Ritual Spell (Unique Unit));|&amp;ref(Spell/P_Water.jpg,nolink,25x25,Water);4&amp;ref(Spell/P_Nature.jpg,nolink,25x25,Nature);2&amp;ref(Spell/P_Blood.jpg,nolink,25x25,Blood);3&amp;ref(Spell/P_Holy.jpg,nolink,25x25,Holy);3||&amp;ref(Spell/P_Research.jpg,nolink,25x25,Research);23|&amp;ref(Nation/Sacred.jpg,nolink,25x25,Sacred);|
</v>
      </c>
    </row>
    <row r="331" spans="1:39" x14ac:dyDescent="0.15">
      <c r="A331" t="str">
        <f t="shared" si="11"/>
        <v>-</v>
      </c>
      <c r="B331" t="s">
        <v>2969</v>
      </c>
      <c r="C331" t="s">
        <v>9918</v>
      </c>
      <c r="D331" t="s">
        <v>9994</v>
      </c>
      <c r="E331" t="s">
        <v>5588</v>
      </c>
      <c r="F331" t="s">
        <v>5598</v>
      </c>
      <c r="H331">
        <v>23</v>
      </c>
      <c r="AK331">
        <v>1</v>
      </c>
      <c r="AM331" s="26" t="str">
        <f t="shared" si="10"/>
        <v xml:space="preserve">|Tlaloque of the North|&amp;ref(Nation/Unique.jpg,nolink,25x25,Ritual Spell (Unique Unit));|&amp;ref(Spell/P_Air.jpg,nolink,25x25,Air);2&amp;ref(Spell/P_Water.jpg,nolink,25x25,Water);4&amp;ref(Spell/P_Blood.jpg,nolink,25x25,Blood);3&amp;ref(Spell/P_Holy.jpg,nolink,25x25,Holy);3||&amp;ref(Spell/P_Research.jpg,nolink,25x25,Research);23|&amp;ref(Nation/Sacred.jpg,nolink,25x25,Sacred);|
</v>
      </c>
    </row>
    <row r="332" spans="1:39" x14ac:dyDescent="0.15">
      <c r="A332" t="str">
        <f t="shared" si="11"/>
        <v>-</v>
      </c>
      <c r="B332" t="s">
        <v>2969</v>
      </c>
      <c r="C332" t="s">
        <v>9918</v>
      </c>
      <c r="D332" t="s">
        <v>9995</v>
      </c>
      <c r="E332" t="s">
        <v>5588</v>
      </c>
      <c r="F332" t="s">
        <v>5600</v>
      </c>
      <c r="H332">
        <v>23</v>
      </c>
      <c r="AK332">
        <v>1</v>
      </c>
      <c r="AM332" s="26" t="str">
        <f t="shared" si="10"/>
        <v xml:space="preserve">|Tlaloque of the South|&amp;ref(Nation/Unique.jpg,nolink,25x25,Ritual Spell (Unique Unit));|&amp;ref(Spell/P_Fire.jpg,nolink,25x25,Fire);2&amp;ref(Spell/P_Water.jpg,nolink,25x25,Water);4&amp;ref(Spell/P_Blood.jpg,nolink,25x25,Blood);3&amp;ref(Spell/P_Holy.jpg,nolink,25x25,Holy);3||&amp;ref(Spell/P_Research.jpg,nolink,25x25,Research);23|&amp;ref(Nation/Sacred.jpg,nolink,25x25,Sacred);|
</v>
      </c>
    </row>
    <row r="333" spans="1:39" x14ac:dyDescent="0.15">
      <c r="A333" t="str">
        <f t="shared" si="11"/>
        <v>MA Mictlan E</v>
      </c>
      <c r="B333" t="s">
        <v>2969</v>
      </c>
      <c r="C333" t="s">
        <v>9918</v>
      </c>
      <c r="D333" t="s">
        <v>9996</v>
      </c>
      <c r="E333" t="s">
        <v>5588</v>
      </c>
      <c r="F333" t="s">
        <v>5602</v>
      </c>
      <c r="H333">
        <v>23</v>
      </c>
      <c r="AK333">
        <v>1</v>
      </c>
      <c r="AM333" s="26" t="str">
        <f t="shared" si="10"/>
        <v xml:space="preserve">|Tlaloque of the West|&amp;ref(Nation/Unique.jpg,nolink,25x25,Ritual Spell (Unique Unit));|&amp;ref(Spell/P_Water.jpg,nolink,25x25,Water);4&amp;ref(Spell/P_Death.jpg,nolink,25x25,Death);2&amp;ref(Spell/P_Blood.jpg,nolink,25x25,Blood);3&amp;ref(Spell/P_Holy.jpg,nolink,25x25,Holy);3||&amp;ref(Spell/P_Research.jpg,nolink,25x25,Research);23|&amp;ref(Nation/Sacred.jpg,nolink,25x25,Sacred);|
</v>
      </c>
    </row>
    <row r="334" spans="1:39" x14ac:dyDescent="0.15">
      <c r="A334" t="str">
        <f t="shared" si="11"/>
        <v>MA T'ien Ch'i S</v>
      </c>
      <c r="B334" t="s">
        <v>2969</v>
      </c>
      <c r="C334" t="s">
        <v>10113</v>
      </c>
      <c r="D334" t="s">
        <v>10052</v>
      </c>
      <c r="E334" t="s">
        <v>10039</v>
      </c>
      <c r="F334" t="s">
        <v>10114</v>
      </c>
      <c r="Y334">
        <v>10</v>
      </c>
      <c r="AK334">
        <v>1</v>
      </c>
      <c r="AM334" s="26" t="str">
        <f t="shared" si="10"/>
        <v xml:space="preserve">|Ceremonial Master|&amp;ref(Nation/R_Fort.jpg,nolink,25x25,Land Fortress);|&amp;ref(Spell/P_Holy.jpg,nolink,25x25,Holy);1|||&amp;ref(Nation/Fortune-Teller.jpg,nolink,25x25,Fortune Teller (10));&amp;ref(Nation/Sacred.jpg,nolink,25x25,Sacred);|
</v>
      </c>
    </row>
    <row r="335" spans="1:39" x14ac:dyDescent="0.15">
      <c r="A335" t="str">
        <f t="shared" si="11"/>
        <v>-</v>
      </c>
      <c r="B335" t="s">
        <v>2969</v>
      </c>
      <c r="C335" t="s">
        <v>10113</v>
      </c>
      <c r="D335" t="s">
        <v>10057</v>
      </c>
      <c r="E335" t="s">
        <v>10039</v>
      </c>
      <c r="F335" t="s">
        <v>10115</v>
      </c>
      <c r="Y335">
        <v>10</v>
      </c>
      <c r="Z335">
        <v>2</v>
      </c>
      <c r="AK335">
        <v>1</v>
      </c>
      <c r="AM335" s="26" t="str">
        <f t="shared" si="10"/>
        <v xml:space="preserve">|Minister of Rituals|&amp;ref(Nation/R_Fort.jpg,nolink,25x25,Land Fortress);|&amp;ref(Spell/P_Holy.jpg,nolink,25x25,Holy);2|||&amp;ref(Nation/Fortune-Teller.jpg,nolink,25x25,Fortune Teller (10));&amp;ref(Nation/Bringer-of-Fortune.jpg,nolink,25x25,Bringer of Fortune (2));&amp;ref(Nation/Sacred.jpg,nolink,25x25,Sacred);|
</v>
      </c>
    </row>
    <row r="336" spans="1:39" x14ac:dyDescent="0.15">
      <c r="A336" t="str">
        <f t="shared" si="11"/>
        <v>-</v>
      </c>
      <c r="B336" t="s">
        <v>2969</v>
      </c>
      <c r="C336" t="s">
        <v>10113</v>
      </c>
      <c r="D336" t="s">
        <v>10116</v>
      </c>
      <c r="E336" t="s">
        <v>10039</v>
      </c>
      <c r="F336" t="s">
        <v>10117</v>
      </c>
      <c r="G336" t="s">
        <v>10118</v>
      </c>
      <c r="H336">
        <v>9</v>
      </c>
      <c r="AK336">
        <v>1</v>
      </c>
      <c r="AM336" s="26" t="str">
        <f t="shared" si="10"/>
        <v xml:space="preserve">|Master of the Way|&amp;ref(Nation/R_Fort.jpg,nolink,25x25,Land Fortress);|&amp;ref(Spell/P_Water.jpg,nolink,25x25,Water);1&amp;ref(Spell/P_Holy.jpg,nolink,25x25,Holy);1|&amp;ref(Spell/P_Air.jpg,nolink,25x25,Air);&amp;ref(Spell/P_Water.jpg,nolink,25x25,Water);&amp;ref(Spell/P_Astral.jpg,nolink,25x25,Astral);&amp;ref(Spell/P_Nature.jpg,nolink,25x25,Nature);+1:100%|&amp;ref(Spell/P_Research.jpg,nolink,25x25,Research);9|&amp;ref(Nation/Sacred.jpg,nolink,25x25,Sacred);|
</v>
      </c>
    </row>
    <row r="337" spans="1:39" x14ac:dyDescent="0.15">
      <c r="A337" t="str">
        <f t="shared" si="11"/>
        <v>-</v>
      </c>
      <c r="B337" t="s">
        <v>2969</v>
      </c>
      <c r="C337" t="s">
        <v>10113</v>
      </c>
      <c r="D337" t="s">
        <v>10061</v>
      </c>
      <c r="E337" t="s">
        <v>10039</v>
      </c>
      <c r="F337" t="s">
        <v>10119</v>
      </c>
      <c r="H337">
        <v>7</v>
      </c>
      <c r="O337">
        <v>1</v>
      </c>
      <c r="AM337" s="26" t="str">
        <f t="shared" si="10"/>
        <v xml:space="preserve">|Apothecary|&amp;ref(Nation/R_Fort.jpg,nolink,25x25,Land Fortress);|&amp;ref(Spell/P_Nature.jpg,nolink,25x25,Nature);1||&amp;ref(Spell/P_Research.jpg,nolink,25x25,Research);7|&amp;ref(Nation/Disease-Healer.jpg,nolink,25x25,Disease Healer (1));|
</v>
      </c>
    </row>
    <row r="338" spans="1:39" x14ac:dyDescent="0.15">
      <c r="A338" t="str">
        <f t="shared" si="11"/>
        <v>-</v>
      </c>
      <c r="B338" t="s">
        <v>2969</v>
      </c>
      <c r="C338" t="s">
        <v>10113</v>
      </c>
      <c r="D338" t="s">
        <v>10064</v>
      </c>
      <c r="E338" t="s">
        <v>10039</v>
      </c>
      <c r="F338" t="s">
        <v>10119</v>
      </c>
      <c r="G338" t="s">
        <v>10120</v>
      </c>
      <c r="H338" t="s">
        <v>10121</v>
      </c>
      <c r="O338">
        <v>1</v>
      </c>
      <c r="W338">
        <v>25</v>
      </c>
      <c r="AM338" s="26" t="str">
        <f t="shared" si="10"/>
        <v xml:space="preserve">|Alchemist of the Five Elements|&amp;ref(Nation/R_Fort.jpg,nolink,25x25,Land Fortress);|&amp;ref(Spell/P_Nature.jpg,nolink,25x25,Nature);1|&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amp;ref(Spell/P_Nature.jpg,nolink,25x25,Nature);+1:10%|&amp;ref(Spell/P_Research.jpg,nolink,25x25,Research);9+|&amp;ref(Nation/Disease-Healer.jpg,nolink,25x25,Disease Healer (1));&amp;ref(Nation/Alchemist.jpg,nolink,25x25,Alchemist (25));|
</v>
      </c>
    </row>
    <row r="339" spans="1:39" x14ac:dyDescent="0.15">
      <c r="A339" t="str">
        <f t="shared" si="11"/>
        <v>-</v>
      </c>
      <c r="B339" t="s">
        <v>2969</v>
      </c>
      <c r="C339" t="s">
        <v>10113</v>
      </c>
      <c r="D339" t="s">
        <v>10124</v>
      </c>
      <c r="E339" t="s">
        <v>10039</v>
      </c>
      <c r="G339" t="s">
        <v>10125</v>
      </c>
      <c r="H339">
        <v>11</v>
      </c>
      <c r="I339">
        <v>4</v>
      </c>
      <c r="AM339" s="26" t="str">
        <f t="shared" si="10"/>
        <v xml:space="preserve">|Minister of Magic|&amp;ref(Nation/R_Fort.jpg,nolink,25x25,Land Fortress);||&amp;ref(Spell/P_Air.jpg,nolink,25x25,Air);&amp;ref(Spell/P_Water.jpg,nolink,25x25,Water);&amp;ref(Spell/P_Earth.jpg,nolink,25x25,Earth);&amp;ref(Spell/P_Astral.jpg,nolink,25x25,Astral);+1:100%&amp;br;&amp;ref(Spell/P_Air.jpg,nolink,25x25,Air);&amp;ref(Spell/P_Water.jpg,nolink,25x25,Water);&amp;ref(Spell/P_Earth.jpg,nolink,25x25,Earth);&amp;ref(Spell/P_Astral.jpg,nolink,25x25,Astral);+1:10%|&amp;ref(Spell/P_Research.jpg,nolink,25x25,Research);11|&amp;ref(Nation/Adept-Researcher.jpg,nolink,25x25,Adept Researcher (+4));|
</v>
      </c>
    </row>
    <row r="340" spans="1:39" x14ac:dyDescent="0.15">
      <c r="A340" t="str">
        <f t="shared" si="11"/>
        <v>-</v>
      </c>
      <c r="B340" t="s">
        <v>2969</v>
      </c>
      <c r="C340" t="s">
        <v>10113</v>
      </c>
      <c r="D340" t="s">
        <v>10070</v>
      </c>
      <c r="E340" t="s">
        <v>10039</v>
      </c>
      <c r="F340" t="s">
        <v>10126</v>
      </c>
      <c r="H340">
        <v>9</v>
      </c>
      <c r="Y340">
        <v>10</v>
      </c>
      <c r="AM340" s="26" t="str">
        <f t="shared" si="10"/>
        <v xml:space="preserve">|Imperial Geomancer|&amp;ref(Nation/R_Fort.jpg,nolink,25x25,Land Fortress);|&amp;ref(Spell/P_Earth.jpg,nolink,25x25,Earth);1&amp;ref(Spell/P_Astral.jpg,nolink,25x25,Astral);1||&amp;ref(Spell/P_Research.jpg,nolink,25x25,Research);9|&amp;ref(Nation/Fortune-Teller.jpg,nolink,25x25,Fortune Teller (10));|
</v>
      </c>
    </row>
    <row r="341" spans="1:39" x14ac:dyDescent="0.15">
      <c r="A341" t="str">
        <f t="shared" si="11"/>
        <v>-</v>
      </c>
      <c r="B341" t="s">
        <v>2969</v>
      </c>
      <c r="C341" t="s">
        <v>10113</v>
      </c>
      <c r="D341" t="s">
        <v>10076</v>
      </c>
      <c r="E341" t="s">
        <v>10074</v>
      </c>
      <c r="F341" t="s">
        <v>10127</v>
      </c>
      <c r="G341" t="s">
        <v>10120</v>
      </c>
      <c r="H341" t="s">
        <v>10128</v>
      </c>
      <c r="O341">
        <v>2</v>
      </c>
      <c r="W341">
        <v>50</v>
      </c>
      <c r="AM341" s="26" t="str">
        <f t="shared" si="10"/>
        <v xml:space="preserve">|Imperial Alchemist|&amp;ref(Nation/R_Capital.jpg,nolink,25x25,National Capital);|&amp;ref(Spell/P_Fire.jpg,nolink,25x25,Fire);1&amp;ref(Spell/P_Air.jpg,nolink,25x25,Air);1&amp;ref(Spell/P_Water.jpg,nolink,25x25,Water);1&amp;ref(Spell/P_Earth.jpg,nolink,25x25,Earth);1&amp;ref(Spell/P_Nature.jpg,nolink,25x25,Nature);2|&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amp;ref(Spell/P_Nature.jpg,nolink,25x25,Nature);+1:10%|&amp;ref(Spell/P_Research.jpg,nolink,25x25,Research);19+|&amp;ref(Nation/Disease-Healer.jpg,nolink,25x25,Disease Healer (2));&amp;ref(Nation/Alchemist.jpg,nolink,25x25,Alchemist (50));|
</v>
      </c>
    </row>
    <row r="342" spans="1:39" x14ac:dyDescent="0.15">
      <c r="A342" t="str">
        <f t="shared" si="11"/>
        <v>-</v>
      </c>
      <c r="B342" t="s">
        <v>2969</v>
      </c>
      <c r="C342" t="s">
        <v>10113</v>
      </c>
      <c r="D342" t="s">
        <v>10080</v>
      </c>
      <c r="E342" t="s">
        <v>10074</v>
      </c>
      <c r="F342" t="s">
        <v>10129</v>
      </c>
      <c r="G342" t="s">
        <v>10130</v>
      </c>
      <c r="H342" t="s">
        <v>10131</v>
      </c>
      <c r="AM342" s="26" t="str">
        <f t="shared" si="10"/>
        <v xml:space="preserve">|Celestial Master|&amp;ref(Nation/R_Capital.jpg,nolink,25x25,National Capital);|&amp;ref(Spell/P_Air.jpg,nolink,25x25,Air);1&amp;ref(Spell/P_Water.jpg,nolink,25x25,Water);2&amp;ref(Spell/P_Earth.jpg,nolink,25x25,Earth);1&amp;ref(Spell/P_Astral.jpg,nolink,25x25,Astral);1&amp;ref(Spell/P_Holy.jpg,nolink,25x25,Holy);2|&amp;ref(Spell/P_Air.jpg,nolink,25x25,Air);&amp;ref(Spell/P_Water.jpg,nolink,25x25,Water);&amp;ref(Spell/P_Astral.jpg,nolink,25x25,Astral);&amp;ref(Spell/P_Nature.jpg,nolink,25x25,Nature);+1:100%&amp;br;&amp;ref(Spell/P_Air.jpg,nolink,25x25,Air);&amp;ref(Spell/P_Water.jpg,nolink,25x25,Water);&amp;ref(Spell/P_Astral.jpg,nolink,25x25,Astral);&amp;ref(Spell/P_Nature.jpg,nolink,25x25,Nature);+1:10%|&amp;ref(Spell/P_Research.jpg,nolink,25x25,Research);17+||
</v>
      </c>
    </row>
    <row r="343" spans="1:39" x14ac:dyDescent="0.15">
      <c r="A343" t="str">
        <f t="shared" si="11"/>
        <v>MA T'ien Ch'i E</v>
      </c>
      <c r="B343" t="s">
        <v>2969</v>
      </c>
      <c r="C343" t="s">
        <v>2918</v>
      </c>
      <c r="D343" t="s">
        <v>10156</v>
      </c>
      <c r="E343" t="s">
        <v>5510</v>
      </c>
      <c r="F343" t="s">
        <v>660</v>
      </c>
      <c r="G343" t="s">
        <v>5516</v>
      </c>
      <c r="H343" t="s">
        <v>10155</v>
      </c>
      <c r="AM343" s="26" t="str">
        <f t="shared" si="10"/>
        <v xml:space="preserve">|Huli Jing|&amp;ref(Item/Master-Ritualist.jpg,nolink,25x25,Ritual Spell);|&amp;ref(Spell/P_Nature.jpg,nolink,25x25,Nature);3|&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Nature.jpg,nolink,25x25,Nature);+1:25%|&amp;ref(Spell/P_Research.jpg,nolink,25x25,Research);13+||
</v>
      </c>
    </row>
    <row r="344" spans="1:39" x14ac:dyDescent="0.15">
      <c r="A344" t="str">
        <f t="shared" si="11"/>
        <v>MA Machaka S</v>
      </c>
      <c r="B344" t="s">
        <v>2969</v>
      </c>
      <c r="C344" t="s">
        <v>10270</v>
      </c>
      <c r="D344" t="s">
        <v>10249</v>
      </c>
      <c r="E344" t="s">
        <v>10250</v>
      </c>
      <c r="F344" t="s">
        <v>10251</v>
      </c>
      <c r="AK344">
        <v>1</v>
      </c>
      <c r="AM344" s="26" t="str">
        <f t="shared" si="10"/>
        <v xml:space="preserve">|Ear of the Lord|&amp;ref(Nation/R_Fort.jpg,nolink,25x25,Land Fortress);|&amp;ref(Spell/P_Holy.jpg,nolink,25x25,Holy);1|||&amp;ref(Nation/Sacred.jpg,nolink,25x25,Sacred);|
</v>
      </c>
    </row>
    <row r="345" spans="1:39" x14ac:dyDescent="0.15">
      <c r="A345" t="str">
        <f t="shared" si="11"/>
        <v>-</v>
      </c>
      <c r="B345" t="s">
        <v>2969</v>
      </c>
      <c r="C345" t="s">
        <v>10270</v>
      </c>
      <c r="D345" t="s">
        <v>10252</v>
      </c>
      <c r="E345" t="s">
        <v>10250</v>
      </c>
      <c r="F345" t="s">
        <v>10251</v>
      </c>
      <c r="AK345">
        <v>1</v>
      </c>
      <c r="AM345" s="26" t="str">
        <f t="shared" si="10"/>
        <v xml:space="preserve">|Eye of the Lord|&amp;ref(Nation/R_Fort.jpg,nolink,25x25,Land Fortress);|&amp;ref(Spell/P_Holy.jpg,nolink,25x25,Holy);1|||&amp;ref(Nation/Sacred.jpg,nolink,25x25,Sacred);|
</v>
      </c>
    </row>
    <row r="346" spans="1:39" x14ac:dyDescent="0.15">
      <c r="A346" t="str">
        <f t="shared" si="11"/>
        <v>-</v>
      </c>
      <c r="B346" t="s">
        <v>2969</v>
      </c>
      <c r="C346" t="s">
        <v>10270</v>
      </c>
      <c r="D346" t="s">
        <v>10253</v>
      </c>
      <c r="E346" t="s">
        <v>10250</v>
      </c>
      <c r="F346" t="s">
        <v>10254</v>
      </c>
      <c r="AK346">
        <v>1</v>
      </c>
      <c r="AM346" s="26" t="str">
        <f t="shared" si="10"/>
        <v xml:space="preserve">|Voice of the Lord|&amp;ref(Nation/R_Fort.jpg,nolink,25x25,Land Fortress);|&amp;ref(Spell/P_Holy.jpg,nolink,25x25,Holy);2|||&amp;ref(Nation/Sacred.jpg,nolink,25x25,Sacred);|
</v>
      </c>
    </row>
    <row r="347" spans="1:39" x14ac:dyDescent="0.15">
      <c r="A347" t="str">
        <f t="shared" si="11"/>
        <v>-</v>
      </c>
      <c r="B347" t="s">
        <v>2969</v>
      </c>
      <c r="C347" t="s">
        <v>10270</v>
      </c>
      <c r="D347" t="s">
        <v>10255</v>
      </c>
      <c r="E347" t="s">
        <v>10256</v>
      </c>
      <c r="F347" t="s">
        <v>10257</v>
      </c>
      <c r="H347">
        <v>7</v>
      </c>
      <c r="I347">
        <v>-4</v>
      </c>
      <c r="AM347" s="26" t="str">
        <f t="shared" si="10"/>
        <v xml:space="preserve">|Witch Doctor|&amp;ref(Nation/R_Fort.jpg,nolink,25x25,Land Fortress);&amp;ref(Nation/R_Forest.jpg,nolink,25x25,Any Forest);|&amp;ref(Spell/P_Fire.jpg,nolink,25x25,Fire);1&amp;ref(Spell/P_Death.jpg,nolink,25x25,Death);1&amp;ref(Spell/P_Nature.jpg,nolink,25x25,Nature);1||&amp;ref(Spell/P_Research.jpg,nolink,25x25,Research);7|&amp;ref(Nation/Inept-Researcher.jpg,nolink,25x25,Inept Researcher (-4));|
</v>
      </c>
    </row>
    <row r="348" spans="1:39" x14ac:dyDescent="0.15">
      <c r="A348" t="str">
        <f t="shared" si="11"/>
        <v>-</v>
      </c>
      <c r="B348" t="s">
        <v>2969</v>
      </c>
      <c r="C348" t="s">
        <v>10270</v>
      </c>
      <c r="D348" t="s">
        <v>10258</v>
      </c>
      <c r="E348" t="s">
        <v>10250</v>
      </c>
      <c r="F348" t="s">
        <v>10259</v>
      </c>
      <c r="G348" t="s">
        <v>10260</v>
      </c>
      <c r="H348">
        <v>15</v>
      </c>
      <c r="AM348" s="26" t="str">
        <f t="shared" si="10"/>
        <v xml:space="preserve">|Sorcerer|&amp;ref(Nation/R_Fort.jpg,nolink,25x25,Land Fortress);|&amp;ref(Spell/P_Fire.jpg,nolink,25x25,Fire);1&amp;ref(Spell/P_Death.jpg,nolink,25x25,Death);1&amp;ref(Spell/P_Nature.jpg,nolink,25x25,Nature);2|&amp;ref(Spell/P_Fire.jpg,nolink,25x25,Fire);&amp;ref(Spell/P_Earth.jpg,nolink,25x25,Earth);&amp;ref(Spell/P_Death.jpg,nolink,25x25,Death);&amp;ref(Spell/P_Nature.jpg,nolink,25x25,Nature);+1:100%|&amp;ref(Spell/P_Research.jpg,nolink,25x25,Research);15||
</v>
      </c>
    </row>
    <row r="349" spans="1:39" x14ac:dyDescent="0.15">
      <c r="A349" t="str">
        <f t="shared" si="11"/>
        <v>-</v>
      </c>
      <c r="B349" t="s">
        <v>2969</v>
      </c>
      <c r="C349" t="s">
        <v>10270</v>
      </c>
      <c r="D349" t="s">
        <v>10261</v>
      </c>
      <c r="E349" t="s">
        <v>10262</v>
      </c>
      <c r="F349" t="s">
        <v>10263</v>
      </c>
      <c r="G349" t="s">
        <v>10264</v>
      </c>
      <c r="H349" t="s">
        <v>10265</v>
      </c>
      <c r="AM349" s="26" t="str">
        <f t="shared" si="10"/>
        <v xml:space="preserve">|Black Sorcerer|&amp;ref(Nation/R_Capital.jpg,nolink,25x25,National Capital);|&amp;ref(Spell/P_Fire.jpg,nolink,25x25,Fire);2&amp;ref(Spell/P_Earth.jpg,nolink,25x25,Earth);2&amp;ref(Spell/P_Death.jpg,nolink,25x25,Death);1|&amp;ref(Spell/P_Fire.jpg,nolink,25x25,Fire);&amp;ref(Spell/P_Earth.jpg,nolink,25x25,Earth);&amp;ref(Spell/P_Death.jpg,nolink,25x25,Death);&amp;ref(Spell/P_Nature.jpg,nolink,25x25,Nature);+1:100%&amp;br;&amp;ref(Spell/P_Fire.jpg,nolink,25x25,Fire);&amp;ref(Spell/P_Earth.jpg,nolink,25x25,Earth);&amp;ref(Spell/P_Death.jpg,nolink,25x25,Death);&amp;ref(Spell/P_Nature.jpg,nolink,25x25,Nature);+1:10%|&amp;ref(Spell/P_Research.jpg,nolink,25x25,Research);17+||
</v>
      </c>
    </row>
    <row r="350" spans="1:39" x14ac:dyDescent="0.15">
      <c r="A350" t="str">
        <f t="shared" si="11"/>
        <v>MA Machaka E</v>
      </c>
      <c r="B350" t="s">
        <v>2969</v>
      </c>
      <c r="C350" t="s">
        <v>10270</v>
      </c>
      <c r="D350" t="s">
        <v>10266</v>
      </c>
      <c r="E350" t="s">
        <v>10262</v>
      </c>
      <c r="F350" t="s">
        <v>10267</v>
      </c>
      <c r="G350" t="s">
        <v>10268</v>
      </c>
      <c r="H350" t="s">
        <v>10269</v>
      </c>
      <c r="AM350" s="26" t="str">
        <f t="shared" si="10"/>
        <v xml:space="preserve">|Sorceress|&amp;ref(Nation/R_Capital.jpg,nolink,25x25,National Capital);|&amp;ref(Spell/P_Fire.jpg,nolink,25x25,Fire);1&amp;ref(Spell/P_Earth.jpg,nolink,25x25,Earth);1&amp;ref(Spell/P_Death.jpg,nolink,25x25,Death);1|&amp;ref(Spell/P_Fire.jpg,nolink,25x25,Fire);&amp;ref(Spell/P_Earth.jpg,nolink,25x25,Earth);&amp;ref(Spell/P_Death.jpg,nolink,25x25,Death);&amp;ref(Spell/P_Nature.jpg,nolink,25x25,Nature);+1:10%|&amp;ref(Spell/P_Research.jpg,nolink,25x25,Research);11+||
</v>
      </c>
    </row>
    <row r="351" spans="1:39" x14ac:dyDescent="0.15">
      <c r="A351" t="str">
        <f t="shared" si="11"/>
        <v>MA Agartha S</v>
      </c>
      <c r="B351" t="s">
        <v>2969</v>
      </c>
      <c r="C351" t="s">
        <v>10368</v>
      </c>
      <c r="D351" t="s">
        <v>10369</v>
      </c>
      <c r="E351" t="s">
        <v>10370</v>
      </c>
      <c r="F351" t="s">
        <v>10371</v>
      </c>
      <c r="AK351">
        <v>1</v>
      </c>
      <c r="AM351" s="26" t="str">
        <f t="shared" si="10"/>
        <v xml:space="preserve">|Attendant of the Oracles|&amp;ref(Nation/R_Fort.jpg,nolink,25x25,Land Fortress);|&amp;ref(Spell/P_Holy.jpg,nolink,25x25,Holy);1|||&amp;ref(Nation/Sacred.jpg,nolink,25x25,Sacred);|
</v>
      </c>
    </row>
    <row r="352" spans="1:39" x14ac:dyDescent="0.15">
      <c r="A352" t="str">
        <f t="shared" si="11"/>
        <v>-</v>
      </c>
      <c r="B352" t="s">
        <v>2969</v>
      </c>
      <c r="C352" t="s">
        <v>10368</v>
      </c>
      <c r="D352" t="s">
        <v>10372</v>
      </c>
      <c r="E352" t="s">
        <v>10370</v>
      </c>
      <c r="F352" t="s">
        <v>10373</v>
      </c>
      <c r="H352">
        <v>7</v>
      </c>
      <c r="Y352">
        <v>5</v>
      </c>
      <c r="AK352">
        <v>1</v>
      </c>
      <c r="AM352" s="26" t="str">
        <f t="shared" si="10"/>
        <v xml:space="preserve">|Earth Reader|&amp;ref(Nation/R_Fort.jpg,nolink,25x25,Land Fortress);|&amp;ref(Spell/P_Earth.jpg,nolink,25x25,Earth);1&amp;ref(Spell/P_Holy.jpg,nolink,25x25,Holy);1||&amp;ref(Spell/P_Research.jpg,nolink,25x25,Research);7|&amp;ref(Nation/Fortune-Teller.jpg,nolink,25x25,Fortune Teller (5));&amp;ref(Nation/Sacred.jpg,nolink,25x25,Sacred);|
</v>
      </c>
    </row>
    <row r="353" spans="1:39" x14ac:dyDescent="0.15">
      <c r="A353" t="str">
        <f t="shared" si="11"/>
        <v>-</v>
      </c>
      <c r="B353" t="s">
        <v>2969</v>
      </c>
      <c r="C353" t="s">
        <v>10368</v>
      </c>
      <c r="D353" t="s">
        <v>10374</v>
      </c>
      <c r="E353" t="s">
        <v>10370</v>
      </c>
      <c r="F353" t="s">
        <v>10375</v>
      </c>
      <c r="H353">
        <v>13</v>
      </c>
      <c r="AK353">
        <v>1</v>
      </c>
      <c r="AM353" s="26" t="str">
        <f t="shared" si="10"/>
        <v xml:space="preserve">|Golem Crafter|&amp;ref(Nation/R_Fort.jpg,nolink,25x25,Land Fortress);|&amp;ref(Spell/P_Fire.jpg,nolink,25x25,Fire);1&amp;ref(Spell/P_Water.jpg,nolink,25x25,Water);1&amp;ref(Spell/P_Earth.jpg,nolink,25x25,Earth);2&amp;ref(Spell/P_Holy.jpg,nolink,25x25,Holy);1||&amp;ref(Spell/P_Research.jpg,nolink,25x25,Research);13|&amp;ref(Nation/Sacred.jpg,nolink,25x25,Sacred);|
</v>
      </c>
    </row>
    <row r="354" spans="1:39" x14ac:dyDescent="0.15">
      <c r="A354" t="str">
        <f t="shared" si="11"/>
        <v>-</v>
      </c>
      <c r="B354" t="s">
        <v>2969</v>
      </c>
      <c r="C354" t="s">
        <v>10368</v>
      </c>
      <c r="D354" t="s">
        <v>10376</v>
      </c>
      <c r="E354" t="s">
        <v>10377</v>
      </c>
      <c r="F354" t="s">
        <v>10378</v>
      </c>
      <c r="G354" t="s">
        <v>10379</v>
      </c>
      <c r="H354" t="s">
        <v>10380</v>
      </c>
      <c r="Y354">
        <v>15</v>
      </c>
      <c r="AK354">
        <v>1</v>
      </c>
      <c r="AM354" s="26" t="str">
        <f t="shared" si="10"/>
        <v xml:space="preserve">|Oracle of the Ancients|&amp;ref(Nation/R_Capital.jpg,nolink,25x25,National Capital);|&amp;ref(Spell/P_Earth.jpg,nolink,25x25,Earth);3&amp;ref(Spell/P_Death.jpg,nolink,25x25,Death);1&amp;ref(Spell/P_Holy.jpg,nolink,25x25,Holy);3|&amp;ref(Spell/P_Fire.jpg,nolink,25x25,Fire);&amp;ref(Spell/P_Water.jpg,nolink,25x25,Water);&amp;ref(Spell/P_Earth.jpg,nolink,25x25,Earth);&amp;ref(Spell/P_Death.jpg,nolink,25x25,Death);+1:100%&amp;br;&amp;ref(Spell/P_Fire.jpg,nolink,25x25,Fire);&amp;ref(Spell/P_Water.jpg,nolink,25x25,Water);&amp;ref(Spell/P_Earth.jpg,nolink,25x25,Earth);&amp;ref(Spell/P_Death.jpg,nolink,25x25,Death);+1:10%|&amp;ref(Spell/P_Research.jpg,nolink,25x25,Research);15+|&amp;ref(Nation/Fortune-Teller.jpg,nolink,25x25,Fortune Teller (15));&amp;ref(Nation/Sacred.jpg,nolink,25x25,Sacred);|
</v>
      </c>
    </row>
    <row r="355" spans="1:39" x14ac:dyDescent="0.15">
      <c r="A355" t="str">
        <f t="shared" si="11"/>
        <v>MA Agartha E</v>
      </c>
      <c r="B355" t="s">
        <v>2969</v>
      </c>
      <c r="C355" t="s">
        <v>10368</v>
      </c>
      <c r="D355" t="s">
        <v>10381</v>
      </c>
      <c r="E355" t="s">
        <v>10382</v>
      </c>
      <c r="F355" t="s">
        <v>10383</v>
      </c>
      <c r="Y355">
        <v>15</v>
      </c>
      <c r="AK355">
        <v>1</v>
      </c>
      <c r="AM355" s="26" t="str">
        <f t="shared" si="10"/>
        <v xml:space="preserve">|Marble Oracle|&amp;ref(Item/Master-Ritualist.jpg,nolink,25x25,Ritual Spell);|&amp;ref(Spell/P_Holy.jpg,nolink,25x25,Holy);2|||&amp;ref(Nation/Fortune-Teller.jpg,nolink,25x25,Fortune Teller (15));&amp;ref(Nation/Sacred.jpg,nolink,25x25,Sacred);|
</v>
      </c>
    </row>
    <row r="356" spans="1:39" x14ac:dyDescent="0.15">
      <c r="A356" t="str">
        <f t="shared" si="11"/>
        <v>MA Abysia S</v>
      </c>
      <c r="B356" t="s">
        <v>2969</v>
      </c>
      <c r="C356" t="s">
        <v>10496</v>
      </c>
      <c r="D356" t="s">
        <v>10497</v>
      </c>
      <c r="E356" t="s">
        <v>10487</v>
      </c>
      <c r="F356" t="s">
        <v>10498</v>
      </c>
      <c r="H356">
        <v>9</v>
      </c>
      <c r="AK356">
        <v>1</v>
      </c>
      <c r="AM356" s="26" t="str">
        <f t="shared" si="10"/>
        <v xml:space="preserve">|Anathemant Salamander|&amp;ref(Nation/R_Fort.jpg,nolink,25x25,Land Fortress);|&amp;ref(Spell/P_Fire.jpg,nolink,25x25,Fire);2&amp;ref(Spell/P_Holy.jpg,nolink,25x25,Holy);2||&amp;ref(Spell/P_Research.jpg,nolink,25x25,Research);9|&amp;ref(Nation/Sacred.jpg,nolink,25x25,Sacred);|
</v>
      </c>
    </row>
    <row r="357" spans="1:39" x14ac:dyDescent="0.15">
      <c r="A357" t="str">
        <f t="shared" si="11"/>
        <v>-</v>
      </c>
      <c r="B357" t="s">
        <v>2969</v>
      </c>
      <c r="C357" t="s">
        <v>10496</v>
      </c>
      <c r="D357" t="s">
        <v>10499</v>
      </c>
      <c r="E357" t="s">
        <v>10487</v>
      </c>
      <c r="F357" t="s">
        <v>10500</v>
      </c>
      <c r="G357" t="s">
        <v>10501</v>
      </c>
      <c r="H357" t="s">
        <v>10502</v>
      </c>
      <c r="AK357">
        <v>1</v>
      </c>
      <c r="AM357" s="26" t="str">
        <f t="shared" si="10"/>
        <v xml:space="preserve">|Anathemant Dragon|&amp;ref(Nation/R_Fort.jpg,nolink,25x25,Land Fortress);|&amp;ref(Spell/P_Fire.jpg,nolink,25x25,Fire);3&amp;ref(Spell/P_Earth.jpg,nolink,25x25,Earth);1&amp;ref(Spell/P_Holy.jpg,nolink,25x25,Holy);3|&amp;ref(Spell/P_Fire.jpg,nolink,25x25,Fire);&amp;ref(Spell/P_Earth.jpg,nolink,25x25,Earth);&amp;ref(Spell/P_Astral.jpg,nolink,25x25,Astral);&amp;ref(Spell/P_Blood.jpg,nolink,25x25,Blood);+1:10%|&amp;ref(Spell/P_Research.jpg,nolink,25x25,Research);13+|&amp;ref(Nation/Sacred.jpg,nolink,25x25,Sacred);|
</v>
      </c>
    </row>
    <row r="358" spans="1:39" x14ac:dyDescent="0.15">
      <c r="A358" t="str">
        <f t="shared" si="11"/>
        <v>-</v>
      </c>
      <c r="B358" t="s">
        <v>2969</v>
      </c>
      <c r="C358" t="s">
        <v>10496</v>
      </c>
      <c r="D358" t="s">
        <v>10503</v>
      </c>
      <c r="E358" t="s">
        <v>10493</v>
      </c>
      <c r="F358" t="s">
        <v>10504</v>
      </c>
      <c r="H358">
        <v>11</v>
      </c>
      <c r="X358">
        <v>2</v>
      </c>
      <c r="AM358" s="26" t="str">
        <f t="shared" si="10"/>
        <v xml:space="preserve">|Warlock Apprentice|&amp;ref(Nation/R_Capital.jpg,nolink,25x25,National Capital);|&amp;ref(Spell/P_Astral.jpg,nolink,25x25,Astral);1&amp;ref(Spell/P_Blood.jpg,nolink,25x25,Blood);2||&amp;ref(Spell/P_Research.jpg,nolink,25x25,Research);11|&amp;ref(Nation/Adept-Cross-Breeder.jpg,nolink,25x25,Adept Cross Breeder (2));|
</v>
      </c>
    </row>
    <row r="359" spans="1:39" x14ac:dyDescent="0.15">
      <c r="A359" t="str">
        <f t="shared" si="11"/>
        <v>-</v>
      </c>
      <c r="B359" t="s">
        <v>2969</v>
      </c>
      <c r="C359" t="s">
        <v>10496</v>
      </c>
      <c r="D359" t="s">
        <v>10505</v>
      </c>
      <c r="E359" t="s">
        <v>10493</v>
      </c>
      <c r="F359" t="s">
        <v>10506</v>
      </c>
      <c r="G359" t="s">
        <v>10507</v>
      </c>
      <c r="H359" t="s">
        <v>10508</v>
      </c>
      <c r="X359">
        <v>6</v>
      </c>
      <c r="AM359" s="26" t="str">
        <f t="shared" si="10"/>
        <v xml:space="preserve">|Warlock|&amp;ref(Nation/R_Capital.jpg,nolink,25x25,National Capital);|&amp;ref(Spell/P_Astral.jpg,nolink,25x25,Astral);2&amp;ref(Spell/P_Blood.jpg,nolink,25x25,Blood);3|&amp;ref(Spell/P_Fire.jpg,nolink,25x25,Fire);&amp;ref(Spell/P_Earth.jpg,nolink,25x25,Earth);&amp;ref(Spell/P_Astral.jpg,nolink,25x25,Astral);&amp;ref(Spell/P_Blood.jpg,nolink,25x25,Blood);+1:100%&amp;br;&amp;ref(Spell/P_Fire.jpg,nolink,25x25,Fire);&amp;ref(Spell/P_Earth.jpg,nolink,25x25,Earth);&amp;ref(Spell/P_Astral.jpg,nolink,25x25,Astral);&amp;ref(Spell/P_Blood.jpg,nolink,25x25,Blood);+1:10%|&amp;ref(Spell/P_Research.jpg,nolink,25x25,Research);17+|&amp;ref(Nation/Adept-Cross-Breeder.jpg,nolink,25x25,Adept Cross Breeder (6));|
</v>
      </c>
    </row>
    <row r="360" spans="1:39" x14ac:dyDescent="0.15">
      <c r="A360" t="str">
        <f t="shared" si="11"/>
        <v>MA Abysia E</v>
      </c>
      <c r="B360" t="s">
        <v>2969</v>
      </c>
      <c r="C360" t="s">
        <v>10496</v>
      </c>
      <c r="D360" t="s">
        <v>10509</v>
      </c>
      <c r="E360" t="s">
        <v>10493</v>
      </c>
      <c r="F360" t="s">
        <v>10510</v>
      </c>
      <c r="H360">
        <v>13</v>
      </c>
      <c r="T360">
        <v>1</v>
      </c>
      <c r="AK360">
        <v>1</v>
      </c>
      <c r="AM360" s="26" t="str">
        <f t="shared" si="10"/>
        <v xml:space="preserve">|Demonbred|&amp;ref(Nation/R_Capital.jpg,nolink,25x25,National Capital);|&amp;ref(Spell/P_Fire.jpg,nolink,25x25,Fire);2&amp;ref(Spell/P_Blood.jpg,nolink,25x25,Blood);2&amp;ref(Spell/P_Holy.jpg,nolink,25x25,Holy);2||&amp;ref(Spell/P_Research.jpg,nolink,25x25,Research);13|&amp;ref(Nation/Blood-Searcher.jpg,nolink,25x25,Blood Searcher (1));&amp;ref(Nation/Sacred.jpg,nolink,25x25,Sacred);|
</v>
      </c>
    </row>
    <row r="361" spans="1:39" x14ac:dyDescent="0.15">
      <c r="A361" t="str">
        <f t="shared" si="11"/>
        <v>MA Caelum S</v>
      </c>
      <c r="B361" t="s">
        <v>2969</v>
      </c>
      <c r="C361" t="s">
        <v>10584</v>
      </c>
      <c r="D361" t="s">
        <v>10585</v>
      </c>
      <c r="E361" t="s">
        <v>10553</v>
      </c>
      <c r="F361" t="s">
        <v>10586</v>
      </c>
      <c r="H361">
        <v>7</v>
      </c>
      <c r="AM361" s="26" t="str">
        <f t="shared" si="10"/>
        <v xml:space="preserve">|Spire Horn Seraph|&amp;ref(Nation/R_Fort.jpg,nolink,25x25,Land Fortress);|&amp;ref(Spell/P_Air.jpg,nolink,25x25,Air);1||&amp;ref(Spell/P_Research.jpg,nolink,25x25,Research);7||
</v>
      </c>
    </row>
    <row r="362" spans="1:39" x14ac:dyDescent="0.15">
      <c r="A362" t="str">
        <f t="shared" si="11"/>
        <v>-</v>
      </c>
      <c r="B362" t="s">
        <v>2969</v>
      </c>
      <c r="C362" t="s">
        <v>10584</v>
      </c>
      <c r="D362" t="s">
        <v>10558</v>
      </c>
      <c r="E362" t="s">
        <v>10553</v>
      </c>
      <c r="F362" t="s">
        <v>10587</v>
      </c>
      <c r="H362">
        <v>7</v>
      </c>
      <c r="P362">
        <v>1</v>
      </c>
      <c r="S362">
        <v>4</v>
      </c>
      <c r="AM362" s="26" t="str">
        <f t="shared" si="10"/>
        <v xml:space="preserve">|Ice Crafter|&amp;ref(Nation/R_Fort.jpg,nolink,25x25,Land Fortress);|&amp;ref(Spell/P_Water.jpg,nolink,25x25,Water);1||&amp;ref(Spell/P_Research.jpg,nolink,25x25,Research);7|&amp;ref(Nation/Forge-Bonus.jpg,nolink,25x25,Forge Bonus (1));&amp;ref(Nation/Ice-Forging.jpg,nolink,25x25,Ice Forging (4));|
</v>
      </c>
    </row>
    <row r="363" spans="1:39" x14ac:dyDescent="0.15">
      <c r="A363" t="str">
        <f t="shared" si="11"/>
        <v>-</v>
      </c>
      <c r="B363" t="s">
        <v>2969</v>
      </c>
      <c r="C363" t="s">
        <v>10584</v>
      </c>
      <c r="D363" t="s">
        <v>10560</v>
      </c>
      <c r="E363" t="s">
        <v>10553</v>
      </c>
      <c r="F363" t="s">
        <v>10588</v>
      </c>
      <c r="H363">
        <v>11</v>
      </c>
      <c r="AM363" s="26" t="str">
        <f t="shared" si="10"/>
        <v xml:space="preserve">|Caelian Seraph|&amp;ref(Nation/R_Fort.jpg,nolink,25x25,Land Fortress);|&amp;ref(Spell/P_Air.jpg,nolink,25x25,Air);2&amp;ref(Spell/P_Water.jpg,nolink,25x25,Water);1||&amp;ref(Spell/P_Research.jpg,nolink,25x25,Research);11||
</v>
      </c>
    </row>
    <row r="364" spans="1:39" x14ac:dyDescent="0.15">
      <c r="A364" t="str">
        <f t="shared" si="11"/>
        <v>-</v>
      </c>
      <c r="B364" t="s">
        <v>2969</v>
      </c>
      <c r="C364" t="s">
        <v>10584</v>
      </c>
      <c r="D364" t="s">
        <v>10561</v>
      </c>
      <c r="E364" t="s">
        <v>10553</v>
      </c>
      <c r="F364" t="s">
        <v>10589</v>
      </c>
      <c r="G364" t="s">
        <v>10590</v>
      </c>
      <c r="H364" t="s">
        <v>10591</v>
      </c>
      <c r="AM364" s="26" t="str">
        <f t="shared" si="10"/>
        <v xml:space="preserve">|Seraphine|&amp;ref(Nation/R_Fort.jpg,nolink,25x25,Land Fortress);|&amp;ref(Spell/P_Holy.jpg,nolink,25x25,Holy);1|&amp;ref(Spell/P_Fire.jpg,nolink,25x25,Fire);+1:20%|&amp;ref(Spell/P_Research.jpg,nolink,25x25,Research);0+||
</v>
      </c>
    </row>
    <row r="365" spans="1:39" x14ac:dyDescent="0.15">
      <c r="A365" t="str">
        <f t="shared" si="11"/>
        <v>MA Caelum E</v>
      </c>
      <c r="B365" t="s">
        <v>2969</v>
      </c>
      <c r="C365" t="s">
        <v>10584</v>
      </c>
      <c r="D365" t="s">
        <v>10567</v>
      </c>
      <c r="E365" t="s">
        <v>10581</v>
      </c>
      <c r="F365" t="s">
        <v>10592</v>
      </c>
      <c r="G365" t="s">
        <v>10593</v>
      </c>
      <c r="H365" t="s">
        <v>10594</v>
      </c>
      <c r="AM365" s="26" t="str">
        <f t="shared" si="10"/>
        <v xml:space="preserve">|High Seraph|&amp;ref(Nation/R_Capital.jpg,nolink,25x25,National Capital);|&amp;ref(Spell/P_Air.jpg,nolink,25x25,Air);3&amp;ref(Spell/P_Water.jpg,nolink,25x25,Water);2|&amp;ref(Spell/P_Air.jpg,nolink,25x25,Air);&amp;ref(Spell/P_Water.jpg,nolink,25x25,Water);&amp;ref(Spell/P_Astral.jpg,nolink,25x25,Astral);&amp;ref(Spell/P_Death.jpg,nolink,25x25,Death);+1:100%&amp;br;&amp;ref(Spell/P_Air.jpg,nolink,25x25,Air);&amp;ref(Spell/P_Water.jpg,nolink,25x25,Water);&amp;ref(Spell/P_Astral.jpg,nolink,25x25,Astral);&amp;ref(Spell/P_Death.jpg,nolink,25x25,Death);+1:10%|&amp;ref(Spell/P_Research.jpg,nolink,25x25,Research);17+||
</v>
      </c>
    </row>
    <row r="366" spans="1:39" x14ac:dyDescent="0.15">
      <c r="A366" t="str">
        <f t="shared" si="11"/>
        <v>MA C'tis S</v>
      </c>
      <c r="B366" t="s">
        <v>2969</v>
      </c>
      <c r="C366" t="s">
        <v>10679</v>
      </c>
      <c r="D366" t="s">
        <v>10666</v>
      </c>
      <c r="E366" t="s">
        <v>10667</v>
      </c>
      <c r="F366" t="s">
        <v>10668</v>
      </c>
      <c r="AK366">
        <v>1</v>
      </c>
      <c r="AM366" s="26" t="str">
        <f t="shared" si="10"/>
        <v xml:space="preserve">|High Priest of C'tis|&amp;ref(Nation/R_Fort.jpg,nolink,25x25,Land Fortress);|&amp;ref(Spell/P_Holy.jpg,nolink,25x25,Holy);2|||&amp;ref(Nation/Sacred.jpg,nolink,25x25,Sacred);|
</v>
      </c>
    </row>
    <row r="367" spans="1:39" x14ac:dyDescent="0.15">
      <c r="A367" t="str">
        <f t="shared" si="11"/>
        <v>-</v>
      </c>
      <c r="B367" t="s">
        <v>2969</v>
      </c>
      <c r="C367" t="s">
        <v>10679</v>
      </c>
      <c r="D367" t="s">
        <v>10669</v>
      </c>
      <c r="E367" t="s">
        <v>10667</v>
      </c>
      <c r="F367" t="s">
        <v>10670</v>
      </c>
      <c r="AK367">
        <v>1</v>
      </c>
      <c r="AM367" s="26" t="str">
        <f t="shared" si="10"/>
        <v xml:space="preserve">|Hierodule|&amp;ref(Nation/R_Fort.jpg,nolink,25x25,Land Fortress);|&amp;ref(Spell/P_Holy.jpg,nolink,25x25,Holy);1|||&amp;ref(Nation/Sacred.jpg,nolink,25x25,Sacred);|
</v>
      </c>
    </row>
    <row r="368" spans="1:39" x14ac:dyDescent="0.15">
      <c r="A368" t="str">
        <f t="shared" si="11"/>
        <v>-</v>
      </c>
      <c r="B368" t="s">
        <v>2969</v>
      </c>
      <c r="C368" t="s">
        <v>10679</v>
      </c>
      <c r="D368" t="s">
        <v>10671</v>
      </c>
      <c r="E368" t="s">
        <v>10667</v>
      </c>
      <c r="F368" t="s">
        <v>10672</v>
      </c>
      <c r="H368">
        <v>9</v>
      </c>
      <c r="AK368">
        <v>1</v>
      </c>
      <c r="AM368" s="26" t="str">
        <f t="shared" si="10"/>
        <v xml:space="preserve">|Shaman|&amp;ref(Nation/R_Fort.jpg,nolink,25x25,Land Fortress);|&amp;ref(Spell/P_Astral.jpg,nolink,25x25,Astral);1&amp;ref(Spell/P_Nature.jpg,nolink,25x25,Nature);1||&amp;ref(Spell/P_Research.jpg,nolink,25x25,Research);9|&amp;ref(Nation/Sacred.jpg,nolink,25x25,Sacred);|
</v>
      </c>
    </row>
    <row r="369" spans="1:39" x14ac:dyDescent="0.15">
      <c r="A369" t="str">
        <f t="shared" si="11"/>
        <v>-</v>
      </c>
      <c r="B369" t="s">
        <v>2969</v>
      </c>
      <c r="C369" t="s">
        <v>10679</v>
      </c>
      <c r="D369" t="s">
        <v>10673</v>
      </c>
      <c r="E369" t="s">
        <v>10667</v>
      </c>
      <c r="F369" t="s">
        <v>10674</v>
      </c>
      <c r="AK369">
        <v>1</v>
      </c>
      <c r="AM369" s="26" t="str">
        <f t="shared" si="10"/>
        <v xml:space="preserve">|Lizard King|&amp;ref(Nation/R_Fort.jpg,nolink,25x25,Land Fortress);|&amp;ref(Spell/P_Holy.jpg,nolink,25x25,Holy);3|||&amp;ref(Nation/Sacred.jpg,nolink,25x25,Sacred);|
</v>
      </c>
    </row>
    <row r="370" spans="1:39" x14ac:dyDescent="0.15">
      <c r="A370" t="str">
        <f t="shared" si="11"/>
        <v>-</v>
      </c>
      <c r="B370" t="s">
        <v>2969</v>
      </c>
      <c r="C370" t="s">
        <v>10679</v>
      </c>
      <c r="D370" t="s">
        <v>10675</v>
      </c>
      <c r="E370" t="s">
        <v>10667</v>
      </c>
      <c r="F370" t="s">
        <v>10621</v>
      </c>
      <c r="G370" t="s">
        <v>10676</v>
      </c>
      <c r="H370" t="s">
        <v>10677</v>
      </c>
      <c r="AM370" s="26" t="str">
        <f t="shared" si="10"/>
        <v xml:space="preserve">|Marshmaster|&amp;ref(Nation/R_Fort.jpg,nolink,25x25,Land Fortress);|&amp;ref(Spell/P_Water.jpg,nolink,25x25,Water);1&amp;ref(Spell/P_Death.jpg,nolink,25x25,Death);2&amp;ref(Spell/P_Nature.jpg,nolink,25x25,Nature);2|&amp;ref(Spell/P_Water.jpg,nolink,25x25,Water);&amp;ref(Spell/P_Astral.jpg,nolink,25x25,Astral);&amp;ref(Spell/P_Death.jpg,nolink,25x25,Death);&amp;ref(Spell/P_Nature.jpg,nolink,25x25,Nature);+1:100%&amp;br;&amp;ref(Spell/P_Water.jpg,nolink,25x25,Water);&amp;ref(Spell/P_Astral.jpg,nolink,25x25,Astral);&amp;ref(Spell/P_Death.jpg,nolink,25x25,Death);&amp;ref(Spell/P_Nature.jpg,nolink,25x25,Nature);+1:10%|&amp;ref(Spell/P_Research.jpg,nolink,25x25,Research);17+||
</v>
      </c>
    </row>
    <row r="371" spans="1:39" x14ac:dyDescent="0.15">
      <c r="A371" t="str">
        <f t="shared" si="11"/>
        <v>MA C'tis E</v>
      </c>
      <c r="B371" t="s">
        <v>2969</v>
      </c>
      <c r="C371" t="s">
        <v>10679</v>
      </c>
      <c r="D371" t="s">
        <v>10652</v>
      </c>
      <c r="E371" t="s">
        <v>10647</v>
      </c>
      <c r="F371" t="s">
        <v>10678</v>
      </c>
      <c r="H371">
        <v>9</v>
      </c>
      <c r="AM371" s="26" t="str">
        <f t="shared" si="10"/>
        <v xml:space="preserve">|Empoisoner|&amp;ref(Nation/R_Capital.jpg,nolink,25x25,National Capital);|&amp;ref(Spell/P_Death.jpg,nolink,25x25,Death);1&amp;ref(Spell/P_Nature.jpg,nolink,25x25,Nature);1||&amp;ref(Spell/P_Research.jpg,nolink,25x25,Research);9||
</v>
      </c>
    </row>
    <row r="372" spans="1:39" x14ac:dyDescent="0.15">
      <c r="A372" t="str">
        <f t="shared" si="11"/>
        <v>MA Pangaea S</v>
      </c>
      <c r="B372" t="s">
        <v>2969</v>
      </c>
      <c r="C372" t="s">
        <v>10790</v>
      </c>
      <c r="D372" t="s">
        <v>10791</v>
      </c>
      <c r="E372" t="s">
        <v>10779</v>
      </c>
      <c r="F372" t="s">
        <v>10792</v>
      </c>
      <c r="G372" t="s">
        <v>10793</v>
      </c>
      <c r="H372">
        <v>7</v>
      </c>
      <c r="AK372">
        <v>1</v>
      </c>
      <c r="AM372" s="26" t="str">
        <f t="shared" si="10"/>
        <v xml:space="preserve">|Centauride Hierophantide|&amp;ref(Nation/R_Fort.jpg,nolink,25x25,Land Fortress);&amp;ref(Nation/R_Forest.jpg,nolink,25x25,Any Forest);|&amp;ref(Spell/P_Holy.jpg,nolink,25x25,Holy);1|&amp;ref(Spell/P_Water.jpg,nolink,25x25,Water);&amp;ref(Spell/P_Nature.jpg,nolink,25x25,Nature);+1:100%|&amp;ref(Spell/P_Research.jpg,nolink,25x25,Research);7|&amp;ref(Nation/Sacred.jpg,nolink,25x25,Sacred);|
</v>
      </c>
    </row>
    <row r="373" spans="1:39" x14ac:dyDescent="0.15">
      <c r="A373" t="str">
        <f t="shared" si="11"/>
        <v>-</v>
      </c>
      <c r="B373" t="s">
        <v>2969</v>
      </c>
      <c r="C373" t="s">
        <v>10790</v>
      </c>
      <c r="D373" t="s">
        <v>10794</v>
      </c>
      <c r="E373" t="s">
        <v>10779</v>
      </c>
      <c r="F373" t="s">
        <v>10792</v>
      </c>
      <c r="G373" t="s">
        <v>10795</v>
      </c>
      <c r="H373">
        <v>7</v>
      </c>
      <c r="AK373">
        <v>1</v>
      </c>
      <c r="AM373" s="26" t="str">
        <f t="shared" si="10"/>
        <v xml:space="preserve">|Centaur Hierophant|&amp;ref(Nation/R_Fort.jpg,nolink,25x25,Land Fortress);&amp;ref(Nation/R_Forest.jpg,nolink,25x25,Any Forest);|&amp;ref(Spell/P_Holy.jpg,nolink,25x25,Holy);1|&amp;ref(Spell/P_Earth.jpg,nolink,25x25,Earth);&amp;ref(Spell/P_Nature.jpg,nolink,25x25,Nature);+1:100%|&amp;ref(Spell/P_Research.jpg,nolink,25x25,Research);7|&amp;ref(Nation/Sacred.jpg,nolink,25x25,Sacred);|
</v>
      </c>
    </row>
    <row r="374" spans="1:39" x14ac:dyDescent="0.15">
      <c r="A374" t="str">
        <f t="shared" si="11"/>
        <v>-</v>
      </c>
      <c r="B374" t="s">
        <v>2969</v>
      </c>
      <c r="C374" t="s">
        <v>10790</v>
      </c>
      <c r="D374" t="s">
        <v>10796</v>
      </c>
      <c r="E374" t="s">
        <v>10761</v>
      </c>
      <c r="F374" t="s">
        <v>10797</v>
      </c>
      <c r="G374" t="s">
        <v>10798</v>
      </c>
      <c r="H374">
        <v>9</v>
      </c>
      <c r="AK374">
        <v>1</v>
      </c>
      <c r="AM374" s="26" t="str">
        <f t="shared" si="10"/>
        <v xml:space="preserve">|Dryad|&amp;ref(Nation/R_Fort.jpg,nolink,25x25,Land Fortress);|&amp;ref(Spell/P_Nature.jpg,nolink,25x25,Nature);1&amp;ref(Spell/P_Holy.jpg,nolink,25x25,Holy);2|&amp;ref(Spell/P_Water.jpg,nolink,25x25,Water);&amp;ref(Spell/P_Earth.jpg,nolink,25x25,Earth);&amp;ref(Spell/P_Nature.jpg,nolink,25x25,Nature);+1:100%|&amp;ref(Spell/P_Research.jpg,nolink,25x25,Research);9|&amp;ref(Nation/Sacred.jpg,nolink,25x25,Sacred);|
</v>
      </c>
    </row>
    <row r="375" spans="1:39" x14ac:dyDescent="0.15">
      <c r="A375" t="str">
        <f t="shared" si="11"/>
        <v>-</v>
      </c>
      <c r="B375" t="s">
        <v>2969</v>
      </c>
      <c r="C375" t="s">
        <v>10790</v>
      </c>
      <c r="D375" t="s">
        <v>10799</v>
      </c>
      <c r="E375" t="s">
        <v>10761</v>
      </c>
      <c r="F375" t="s">
        <v>10800</v>
      </c>
      <c r="G375" t="s">
        <v>10801</v>
      </c>
      <c r="H375" t="s">
        <v>10802</v>
      </c>
      <c r="AM375" s="26" t="str">
        <f t="shared" si="10"/>
        <v xml:space="preserve">|Pan|&amp;ref(Nation/R_Fort.jpg,nolink,25x25,Land Fortress);|&amp;ref(Spell/P_Earth.jpg,nolink,25x25,Earth);2&amp;ref(Spell/P_Nature.jpg,nolink,25x25,Nature);3|&amp;ref(Spell/P_Earth.jpg,nolink,25x25,Earth);&amp;ref(Spell/P_Nature.jpg,nolink,25x25,Nature);+1:100%&amp;br;&amp;ref(Spell/P_Earth.jpg,nolink,25x25,Earth);&amp;ref(Spell/P_Nature.jpg,nolink,25x25,Nature);&amp;ref(Spell/P_Blood.jpg,nolink,25x25,Blood);+1:10%|&amp;ref(Spell/P_Research.jpg,nolink,25x25,Research);17+||
</v>
      </c>
    </row>
    <row r="376" spans="1:39" x14ac:dyDescent="0.15">
      <c r="A376" t="str">
        <f t="shared" si="11"/>
        <v>MA Pangaea E</v>
      </c>
      <c r="B376" t="s">
        <v>2969</v>
      </c>
      <c r="C376" t="s">
        <v>10790</v>
      </c>
      <c r="D376" t="s">
        <v>10769</v>
      </c>
      <c r="E376" t="s">
        <v>10770</v>
      </c>
      <c r="F376" t="s">
        <v>10803</v>
      </c>
      <c r="G376" t="s">
        <v>10804</v>
      </c>
      <c r="H376" t="s">
        <v>10805</v>
      </c>
      <c r="AM376" s="26" t="str">
        <f t="shared" si="10"/>
        <v xml:space="preserve">|Pandemoniac|&amp;ref(Nation/R_Capital.jpg,nolink,25x25,National Capital);|&amp;ref(Spell/P_Nature.jpg,nolink,25x25,Nature);3&amp;ref(Spell/P_Blood.jpg,nolink,25x25,Blood);2|&amp;ref(Spell/P_Earth.jpg,nolink,25x25,Earth);&amp;ref(Spell/P_Nature.jpg,nolink,25x25,Nature);&amp;ref(Spell/P_Blood.jpg,nolink,25x25,Blood);+1:10%|&amp;ref(Spell/P_Research.jpg,nolink,25x25,Research);15+||
</v>
      </c>
    </row>
    <row r="377" spans="1:39" x14ac:dyDescent="0.15">
      <c r="A377" t="str">
        <f t="shared" si="11"/>
        <v>MA Asphodel S</v>
      </c>
      <c r="B377" t="s">
        <v>2969</v>
      </c>
      <c r="C377" t="s">
        <v>10840</v>
      </c>
      <c r="D377" t="s">
        <v>10867</v>
      </c>
      <c r="E377" t="s">
        <v>10869</v>
      </c>
      <c r="F377" t="s">
        <v>10870</v>
      </c>
      <c r="G377" t="s">
        <v>10871</v>
      </c>
      <c r="H377" t="s">
        <v>10875</v>
      </c>
      <c r="AK377">
        <v>1</v>
      </c>
      <c r="AM377" s="26" t="str">
        <f t="shared" si="10"/>
        <v xml:space="preserve">|Centaur Hierophant|&amp;ref(Nation/R_Fort.jpg,nolink,25x25,Land Fortress);&amp;ref(Nation/R_Forest.jpg,nolink,25x25,Any Forest);|&amp;ref(Spell/P_Holy.jpg,nolink,25x25,Holy);1|&amp;ref(Spell/P_Death.jpg,nolink,25x25,Death);&amp;ref(Spell/P_Nature.jpg,nolink,25x25,Nature);+1:100%&amp;br;&amp;ref(Spell/P_Earth.jpg,nolink,25x25,Earth);+1:10%|&amp;ref(Spell/P_Research.jpg,nolink,25x25,Research);7+|&amp;ref(Nation/Sacred.jpg,nolink,25x25,Sacred);|
</v>
      </c>
    </row>
    <row r="378" spans="1:39" x14ac:dyDescent="0.15">
      <c r="A378" t="str">
        <f t="shared" si="11"/>
        <v>-</v>
      </c>
      <c r="B378" t="s">
        <v>2969</v>
      </c>
      <c r="C378" t="s">
        <v>10840</v>
      </c>
      <c r="D378" t="s">
        <v>10872</v>
      </c>
      <c r="E378" t="s">
        <v>10869</v>
      </c>
      <c r="F378" t="s">
        <v>10870</v>
      </c>
      <c r="G378" t="s">
        <v>10873</v>
      </c>
      <c r="H378" t="s">
        <v>10874</v>
      </c>
      <c r="AK378">
        <v>1</v>
      </c>
      <c r="AM378" s="26" t="str">
        <f t="shared" si="10"/>
        <v xml:space="preserve">|Centauride Hierophantide|&amp;ref(Nation/R_Fort.jpg,nolink,25x25,Land Fortress);&amp;ref(Nation/R_Forest.jpg,nolink,25x25,Any Forest);|&amp;ref(Spell/P_Holy.jpg,nolink,25x25,Holy);1|&amp;ref(Spell/P_Death.jpg,nolink,25x25,Death);&amp;ref(Spell/P_Nature.jpg,nolink,25x25,Nature);+1:100%&amp;br;&amp;ref(Spell/P_Water.jpg,nolink,25x25,Water);+1:10%|&amp;ref(Spell/P_Research.jpg,nolink,25x25,Research);7+|&amp;ref(Nation/Sacred.jpg,nolink,25x25,Sacred);|
</v>
      </c>
    </row>
    <row r="379" spans="1:39" x14ac:dyDescent="0.15">
      <c r="A379" t="str">
        <f t="shared" si="11"/>
        <v>-</v>
      </c>
      <c r="B379" t="s">
        <v>2969</v>
      </c>
      <c r="C379" t="s">
        <v>10840</v>
      </c>
      <c r="D379" t="s">
        <v>10828</v>
      </c>
      <c r="E379" t="s">
        <v>10868</v>
      </c>
      <c r="F379" t="s">
        <v>10876</v>
      </c>
      <c r="H379">
        <v>9</v>
      </c>
      <c r="AK379">
        <v>1</v>
      </c>
      <c r="AM379" s="26" t="str">
        <f t="shared" si="10"/>
        <v xml:space="preserve">|Black Dryad|&amp;ref(Nation/R_Fort.jpg,nolink,25x25,Land Fortress);|&amp;ref(Spell/P_Death.jpg,nolink,25x25,Death);1&amp;ref(Spell/P_Nature.jpg,nolink,25x25,Nature);1&amp;ref(Spell/P_Holy.jpg,nolink,25x25,Holy);2||&amp;ref(Spell/P_Research.jpg,nolink,25x25,Research);9|&amp;ref(Nation/Sacred.jpg,nolink,25x25,Sacred);|
</v>
      </c>
    </row>
    <row r="380" spans="1:39" x14ac:dyDescent="0.15">
      <c r="A380" t="str">
        <f t="shared" si="11"/>
        <v>-</v>
      </c>
      <c r="B380" t="s">
        <v>2969</v>
      </c>
      <c r="C380" t="s">
        <v>10840</v>
      </c>
      <c r="D380" t="s">
        <v>10831</v>
      </c>
      <c r="E380" t="s">
        <v>10868</v>
      </c>
      <c r="F380" t="s">
        <v>10877</v>
      </c>
      <c r="G380" t="s">
        <v>10878</v>
      </c>
      <c r="H380" t="s">
        <v>10879</v>
      </c>
      <c r="AK380">
        <v>1</v>
      </c>
      <c r="AM380" s="26" t="str">
        <f t="shared" si="10"/>
        <v xml:space="preserve">|Dryad Hag|&amp;ref(Nation/R_Fort.jpg,nolink,25x25,Land Fortress);|&amp;ref(Spell/P_Death.jpg,nolink,25x25,Death);1&amp;ref(Spell/P_Nature.jpg,nolink,25x25,Nature);2&amp;ref(Spell/P_Holy.jpg,nolink,25x25,Holy);2|&amp;ref(Spell/P_Water.jpg,nolink,25x25,Water);&amp;ref(Spell/P_Earth.jpg,nolink,25x25,Earth);&amp;ref(Spell/P_Death.jpg,nolink,25x25,Death);+1:100%&amp;br;&amp;ref(Spell/P_Water.jpg,nolink,25x25,Water);&amp;ref(Spell/P_Earth.jpg,nolink,25x25,Earth);&amp;ref(Spell/P_Death.jpg,nolink,25x25,Death);+1:10%|&amp;ref(Spell/P_Research.jpg,nolink,25x25,Research);13+|&amp;ref(Nation/Sacred.jpg,nolink,25x25,Sacred);|
</v>
      </c>
    </row>
    <row r="381" spans="1:39" x14ac:dyDescent="0.15">
      <c r="A381" t="str">
        <f t="shared" si="11"/>
        <v>MA Asphodel E</v>
      </c>
      <c r="B381" t="s">
        <v>2969</v>
      </c>
      <c r="C381" t="s">
        <v>10840</v>
      </c>
      <c r="D381" t="s">
        <v>10880</v>
      </c>
      <c r="E381" t="s">
        <v>10868</v>
      </c>
      <c r="F381" t="s">
        <v>10881</v>
      </c>
      <c r="G381" t="s">
        <v>10882</v>
      </c>
      <c r="H381" t="s">
        <v>10883</v>
      </c>
      <c r="AM381" s="26" t="str">
        <f t="shared" si="10"/>
        <v xml:space="preserve">|Panic Apostate|&amp;ref(Nation/R_Fort.jpg,nolink,25x25,Land Fortress);|&amp;ref(Spell/P_Death.jpg,nolink,25x25,Death);2&amp;ref(Spell/P_Nature.jpg,nolink,25x25,Nature);3|&amp;ref(Spell/P_Water.jpg,nolink,25x25,Water);&amp;ref(Spell/P_Earth.jpg,nolink,25x25,Earth);&amp;ref(Spell/P_Death.jpg,nolink,25x25,Death);&amp;ref(Spell/P_Nature.jpg,nolink,25x25,Nature);+1:100%&amp;br;&amp;ref(Spell/P_Water.jpg,nolink,25x25,Water);&amp;ref(Spell/P_Earth.jpg,nolink,25x25,Earth);&amp;ref(Spell/P_Death.jpg,nolink,25x25,Death);&amp;ref(Spell/P_Nature.jpg,nolink,25x25,Nature);+1:10%|&amp;ref(Spell/P_Research.jpg,nolink,25x25,Research);17+||
</v>
      </c>
    </row>
    <row r="382" spans="1:39" x14ac:dyDescent="0.15">
      <c r="A382" t="str">
        <f t="shared" si="11"/>
        <v>MA Vanheim S</v>
      </c>
      <c r="B382" t="s">
        <v>2969</v>
      </c>
      <c r="C382" t="s">
        <v>11003</v>
      </c>
      <c r="D382" t="s">
        <v>10971</v>
      </c>
      <c r="E382" t="s">
        <v>4342</v>
      </c>
      <c r="F382" t="s">
        <v>6749</v>
      </c>
      <c r="H382">
        <v>7</v>
      </c>
      <c r="AK382">
        <v>1</v>
      </c>
      <c r="AM382" s="26" t="str">
        <f t="shared" si="10"/>
        <v xml:space="preserve">|Vanherse|&amp;ref(Nation/R_Fort.jpg,nolink,25x25,Land Fortress);|&amp;ref(Spell/P_Air.jpg,nolink,25x25,Air);1&amp;ref(Spell/P_Holy.jpg,nolink,25x25,Holy);1||&amp;ref(Spell/P_Research.jpg,nolink,25x25,Research);7|&amp;ref(Nation/Sacred.jpg,nolink,25x25,Sacred);|
</v>
      </c>
    </row>
    <row r="383" spans="1:39" x14ac:dyDescent="0.15">
      <c r="A383" t="str">
        <f t="shared" si="11"/>
        <v>-</v>
      </c>
      <c r="B383" t="s">
        <v>2969</v>
      </c>
      <c r="C383" t="s">
        <v>11003</v>
      </c>
      <c r="D383" t="s">
        <v>10974</v>
      </c>
      <c r="E383" t="s">
        <v>4342</v>
      </c>
      <c r="F383" t="s">
        <v>6750</v>
      </c>
      <c r="H383">
        <v>11</v>
      </c>
      <c r="AK383">
        <v>1</v>
      </c>
      <c r="AM383" s="26" t="str">
        <f t="shared" si="10"/>
        <v xml:space="preserve">|Vanjarl|&amp;ref(Nation/R_Fort.jpg,nolink,25x25,Land Fortress);|&amp;ref(Spell/P_Air.jpg,nolink,25x25,Air);2&amp;ref(Spell/P_Blood.jpg,nolink,25x25,Blood);1&amp;ref(Spell/P_Holy.jpg,nolink,25x25,Holy);2||&amp;ref(Spell/P_Research.jpg,nolink,25x25,Research);11|&amp;ref(Nation/Sacred.jpg,nolink,25x25,Sacred);|
</v>
      </c>
    </row>
    <row r="384" spans="1:39" x14ac:dyDescent="0.15">
      <c r="A384" t="str">
        <f t="shared" si="11"/>
        <v>-</v>
      </c>
      <c r="B384" t="s">
        <v>2969</v>
      </c>
      <c r="C384" t="s">
        <v>11003</v>
      </c>
      <c r="D384" t="s">
        <v>10975</v>
      </c>
      <c r="E384" t="s">
        <v>4343</v>
      </c>
      <c r="F384" t="s">
        <v>6752</v>
      </c>
      <c r="G384" t="s">
        <v>6753</v>
      </c>
      <c r="H384" t="s">
        <v>11004</v>
      </c>
      <c r="AK384">
        <v>1</v>
      </c>
      <c r="AM384" s="26" t="str">
        <f t="shared" si="10"/>
        <v xml:space="preserve">|Vanadrott|&amp;ref(Nation/R_Capital.jpg,nolink,25x25,National Capital);|&amp;ref(Spell/P_Air.jpg,nolink,25x25,Air);3&amp;ref(Spell/P_Blood.jpg,nolink,25x25,Blood);1&amp;ref(Spell/P_Holy.jpg,nolink,25x25,Holy);2|&amp;ref(Spell/P_Air.jpg,nolink,25x25,Air);&amp;ref(Spell/P_Earth.jpg,nolink,25x25,Earth);&amp;ref(Spell/P_Death.jpg,nolink,25x25,Death);&amp;ref(Spell/P_Blood.jpg,nolink,25x25,Blood);+1:100%&amp;br;&amp;ref(Spell/P_Air.jpg,nolink,25x25,Air);&amp;ref(Spell/P_Earth.jpg,nolink,25x25,Earth);&amp;ref(Spell/P_Death.jpg,nolink,25x25,Death);&amp;ref(Spell/P_Blood.jpg,nolink,25x25,Blood);+1:10%|&amp;ref(Spell/P_Research.jpg,nolink,25x25,Research);15+|&amp;ref(Nation/Sacred.jpg,nolink,25x25,Sacred);|
</v>
      </c>
    </row>
    <row r="385" spans="1:39" x14ac:dyDescent="0.15">
      <c r="A385" t="str">
        <f t="shared" si="11"/>
        <v>MA Vanheim E</v>
      </c>
      <c r="B385" t="s">
        <v>2969</v>
      </c>
      <c r="C385" t="s">
        <v>11003</v>
      </c>
      <c r="D385" t="s">
        <v>10977</v>
      </c>
      <c r="E385" t="s">
        <v>4343</v>
      </c>
      <c r="F385" t="s">
        <v>651</v>
      </c>
      <c r="G385" t="s">
        <v>6756</v>
      </c>
      <c r="H385" t="s">
        <v>11005</v>
      </c>
      <c r="Q385">
        <v>1</v>
      </c>
      <c r="AM385" s="26" t="str">
        <f t="shared" si="10"/>
        <v xml:space="preserve">|Dwarven Smith|&amp;ref(Nation/R_Capital.jpg,nolink,25x25,National Capital);|&amp;ref(Spell/P_Earth.jpg,nolink,25x25,Earth);2|&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11+|&amp;ref(Nation/Master-Smith.jpg,nolink,25x25,Master Smith (1));|
</v>
      </c>
    </row>
    <row r="386" spans="1:39" x14ac:dyDescent="0.15">
      <c r="A386" t="str">
        <f t="shared" si="11"/>
        <v>MA Jotunheim S</v>
      </c>
      <c r="B386" t="s">
        <v>2969</v>
      </c>
      <c r="C386" t="s">
        <v>11082</v>
      </c>
      <c r="D386" t="s">
        <v>11069</v>
      </c>
      <c r="E386" t="s">
        <v>11037</v>
      </c>
      <c r="F386" t="s">
        <v>11070</v>
      </c>
      <c r="AK386">
        <v>1</v>
      </c>
      <c r="AM386" s="26" t="str">
        <f t="shared" si="10"/>
        <v xml:space="preserve">|Jotun Jarl|&amp;ref(Nation/R_Fort.jpg,nolink,25x25,Land Fortress);|&amp;ref(Spell/P_Holy.jpg,nolink,25x25,Holy);1|||&amp;ref(Nation/Sacred.jpg,nolink,25x25,Sacred);|
</v>
      </c>
    </row>
    <row r="387" spans="1:39" x14ac:dyDescent="0.15">
      <c r="A387" t="str">
        <f t="shared" si="11"/>
        <v>-</v>
      </c>
      <c r="B387" t="s">
        <v>2969</v>
      </c>
      <c r="C387" t="s">
        <v>11082</v>
      </c>
      <c r="D387" t="s">
        <v>11071</v>
      </c>
      <c r="E387" t="s">
        <v>11037</v>
      </c>
      <c r="F387" t="s">
        <v>11072</v>
      </c>
      <c r="AK387">
        <v>1</v>
      </c>
      <c r="AM387" s="26" t="str">
        <f t="shared" ref="AM387:AM450" si="12">CONCATENATE("|",D387,"|",SUBSTITUTE(SUBSTITUTE(SUBSTITUTE(SUBSTITUTE(SUBSTITUTE(SUBSTITUTE(SUBSTITUTE(SUBSTITUTE(SUBSTITUTE(SUBSTITUTE(SUBSTITUTE(SUBSTITUTE(SUBSTITUTE(SUBSTITUTE(SUBSTITUTE(SUBSTITUTE(SUBSTITUTE(SUBSTITUTE(E387,"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387&amp;"|"&amp;G387,"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","&amp;br;"),"|",IF(H387&lt;&gt;"","&amp;ref(Spell/P_Research.jpg,nolink,25x25,Research);"&amp;H387,""),"|",IF(I387&lt;&gt;"",IF(I387&gt;=0,"&amp;ref(Nation/Adept-Researcher.jpg,nolink,25x25,Adept Researcher (+"&amp;I387&amp;"));","&amp;ref(Nation/Inept-Researcher.jpg,nolink,25x25,Inept Researcher ("&amp;I387&amp;"));"),""),IF(J387&lt;&gt;"","&amp;ref(Nation/Mundane-Researcher.jpg,nolink,25x25,Mundane Researcher);",""),IF(K387&lt;&gt;"","&amp;ref(Nation/Magically-Attuned-Researcher.jpg,nolink,25x25,Magically Attuned Researcher);",""),IF(L387&lt;&gt;"","&amp;ref(Nation/Philosopher.jpg,nolink,25x25,Philosopher ("&amp;L387&amp;"));",""),IF(M387&lt;&gt;"","&amp;ref(Nation/Divine-Insight.jpg,nolink,25x25,Divine Insight);",""),IF(N387&lt;&gt;"",IF(N387&gt;=0,"&amp;ref(Nation/Inspiring-Researcher.jpg,nolink,25x25,Inspiring Researcher (+"&amp;N387&amp;"));","&amp;ref(Nation/Disruptive-Researcher.jpg,nolink,25x25,Disruptive Researcher ("&amp;N387&amp;"));"),""),IF(O387&lt;&gt;"",IF(COUNTIF(O387,"*h*"),"&amp;ref(Nation/Healer.jpg,nolink,25x25,Healer ("&amp;MID(O387,2,1)&amp;"));","&amp;ref(Nation/Disease-Healer.jpg,nolink,25x25,Disease Healer ("&amp;O387&amp;"));"),""),IF(P387&lt;&gt;"","&amp;ref(Nation/Forge-Bonus.jpg,nolink,25x25,Forge Bonus ("&amp;P387&amp;"));",""),IF(Q387&lt;&gt;"","&amp;ref(Nation/Master-Smith.jpg,nolink,25x25,Master Smith ("&amp;Q387&amp;"));",""),IF(R387&lt;&gt;"","&amp;ref(Nation/Resource-Bonus.jpg,nolink,25x25,Resource Bonus ("&amp;R387&amp;"));",""),IF(S387&lt;&gt;"","&amp;ref(Nation/Ice-Forging.jpg,nolink,25x25,Ice Forging ("&amp;S387&amp;"));",""),IF(T387&lt;&gt;"","&amp;ref(Nation/Blood-Searcher.jpg,nolink,25x25,Blood Searcher ("&amp;T387&amp;"));",""),IF(U387&lt;&gt;"","&amp;ref(Nation/Pearl-Cultivator.jpg,nolink,25x25,Pearl Cultivator ("&amp;U387&amp;"));",""),IF(V387&lt;&gt;"","&amp;ref(Nation/Carcass-Collector.jpg,nolink,25x25,Carcass Collector ("&amp;V387&amp;"));",""),IF(W387&lt;&gt;"","&amp;ref(Nation/Alchemist.jpg,nolink,25x25,Alchemist ("&amp;W387&amp;"));",""),IF(X387&lt;&gt;"","&amp;ref(Nation/Adept-Cross-Breeder.jpg,nolink,25x25,Adept Cross Breeder ("&amp;X387&amp;"));",""),IF(Y387&lt;&gt;"","&amp;ref(Nation/Fortune-Teller.jpg,nolink,25x25,Fortune Teller ("&amp;Y387&amp;"));",""),IF(Z387&lt;&gt;"",IF(Z387&gt;=0,"&amp;ref(Nation/Bringer-of-Fortune.jpg,nolink,25x25,Bringer of Fortune ("&amp;Z387&amp;"));","&amp;ref(Nation/Bringer-of-Misfortune.jpg,nolink,25x25,Bringer of Misfortune ("&amp;ABS(Z387)&amp;"));"),""),IF(AA387&lt;&gt;"","&amp;ref(Nation/Spell-Singer.jpg,nolink,25x25,Spell Singer);",""),IF(AB387&lt;&gt;"","&amp;ref(Nation/Combat-Caster.jpg,nolink,25x25,Combat Caster);",""),IF(AC387&lt;&gt;"","&amp;ref(Nation/Innate-Spellcaster.jpg,nolink,25x25,Innate Spellcaster ("&amp;AC387&amp;"));",""),IF(AD387&lt;&gt;"",IF(AD387="m","&amp;ref(Nation/Communion-Master.jpg,nolink,25x25,Communion Master);","&amp;ref(Nation/Communion-Slave.jpg,nolink,25x25,Communion Slave);"),""),IF(AE387&lt;&gt;"","&amp;ref(Nation/Inquisitor.jpg,nolink,25x25,Inquisitor);",""),IF(AF387&lt;&gt;"","&amp;ref(Nation/Adept-Sacrificer.jpg,nolink,25x25,Adept Sacrificer ("&amp;AF387&amp;"));",""),IF(AG387&lt;&gt;"","&amp;ref(Nation/Reanimator-Priest.jpg,nolink,25x25,Reanimator Priest);",""),IF(AH387&lt;&gt;"","&amp;ref(Nation/Reanimation-Bonus.jpg,nolink,25x25,Reanimation Bonus ("&amp;AH387&amp;"));",""),IF(AI387&lt;&gt;"","&amp;ref(Nation/Elegist.jpg,nolink,25x25,Elegist ("&amp;AI387&amp;"));",""),IF(AJ387&lt;&gt;"","&amp;ref(Nation/Heretic.jpg,nolink,25x25,Heretic ("&amp;AJ387&amp;"));",""),IF(AK387&lt;&gt;"","&amp;ref(Nation/Sacred.jpg,nolink,25x25,Sacred);",""),IF(AL387&lt;&gt;"","&amp;ref(Nation/Slave.jpg,nolink,25x25,Slave);",""),"|",CHAR(10))</f>
        <v xml:space="preserve">|Jotun Gode|&amp;ref(Nation/R_Fort.jpg,nolink,25x25,Land Fortress);|&amp;ref(Spell/P_Holy.jpg,nolink,25x25,Holy);2|||&amp;ref(Nation/Sacred.jpg,nolink,25x25,Sacred);|
</v>
      </c>
    </row>
    <row r="388" spans="1:39" x14ac:dyDescent="0.15">
      <c r="A388" t="str">
        <f t="shared" si="11"/>
        <v>-</v>
      </c>
      <c r="B388" t="s">
        <v>2969</v>
      </c>
      <c r="C388" t="s">
        <v>11082</v>
      </c>
      <c r="D388" t="s">
        <v>11041</v>
      </c>
      <c r="E388" t="s">
        <v>11038</v>
      </c>
      <c r="G388" t="s">
        <v>11073</v>
      </c>
      <c r="H388">
        <v>5</v>
      </c>
      <c r="I388">
        <v>-2</v>
      </c>
      <c r="AM388" s="26" t="str">
        <f t="shared" si="12"/>
        <v xml:space="preserve">|Vaetti Hag|&amp;ref(Nation/R_Fort.jpg,nolink,25x25,Land Fortress);&amp;ref(Nation/R_Forest.jpg,nolink,25x25,Any Forest);||&amp;ref(Spell/P_Astral.jpg,nolink,25x25,Astral);&amp;ref(Spell/P_Death.jpg,nolink,25x25,Death);&amp;ref(Spell/P_Nature.jpg,nolink,25x25,Nature);&amp;ref(Spell/P_Blood.jpg,nolink,25x25,Blood);+1:100%|&amp;ref(Spell/P_Research.jpg,nolink,25x25,Research);5|&amp;ref(Nation/Inept-Researcher.jpg,nolink,25x25,Inept Researcher (-2));|
</v>
      </c>
    </row>
    <row r="389" spans="1:39" x14ac:dyDescent="0.15">
      <c r="A389" t="str">
        <f t="shared" si="11"/>
        <v>-</v>
      </c>
      <c r="B389" t="s">
        <v>2969</v>
      </c>
      <c r="C389" t="s">
        <v>11082</v>
      </c>
      <c r="D389" t="s">
        <v>11074</v>
      </c>
      <c r="E389" t="s">
        <v>11037</v>
      </c>
      <c r="F389" t="s">
        <v>11075</v>
      </c>
      <c r="G389" t="s">
        <v>11076</v>
      </c>
      <c r="H389">
        <v>15</v>
      </c>
      <c r="AM389" s="26" t="str">
        <f t="shared" si="12"/>
        <v xml:space="preserve">|Jotun Skratti|&amp;ref(Nation/R_Fort.jpg,nolink,25x25,Land Fortress);|&amp;ref(Spell/P_Water.jpg,nolink,25x25,Water);2&amp;ref(Spell/P_Blood.jpg,nolink,25x25,Blood);2|&amp;ref(Spell/P_Water.jpg,nolink,25x25,Water);&amp;ref(Spell/P_Death.jpg,nolink,25x25,Death);&amp;ref(Spell/P_Nature.jpg,nolink,25x25,Nature);&amp;ref(Spell/P_Blood.jpg,nolink,25x25,Blood);+1:100%|&amp;ref(Spell/P_Research.jpg,nolink,25x25,Research);15||
</v>
      </c>
    </row>
    <row r="390" spans="1:39" x14ac:dyDescent="0.15">
      <c r="A390" t="str">
        <f t="shared" si="11"/>
        <v>MA Jotunheim E</v>
      </c>
      <c r="B390" t="s">
        <v>2969</v>
      </c>
      <c r="C390" t="s">
        <v>11082</v>
      </c>
      <c r="D390" t="s">
        <v>11077</v>
      </c>
      <c r="E390" t="s">
        <v>11078</v>
      </c>
      <c r="F390" t="s">
        <v>11079</v>
      </c>
      <c r="G390" t="s">
        <v>11080</v>
      </c>
      <c r="H390" t="s">
        <v>11081</v>
      </c>
      <c r="Y390">
        <v>5</v>
      </c>
      <c r="AM390" s="26" t="str">
        <f t="shared" si="12"/>
        <v xml:space="preserve">|Gygja|&amp;ref(Nation/R_Capital.jpg,nolink,25x25,National Capital);|&amp;ref(Spell/P_Death.jpg,nolink,25x25,Death);1&amp;ref(Spell/P_Nature.jpg,nolink,25x25,Nature);1&amp;ref(Spell/P_Blood.jpg,nolink,25x25,Blood);1|&amp;ref(Spell/P_Astral.jpg,nolink,25x25,Astral);&amp;ref(Spell/P_Death.jpg,nolink,25x25,Death);&amp;ref(Spell/P_Nature.jpg,nolink,25x25,Nature);&amp;ref(Spell/P_Blood.jpg,nolink,25x25,Blood);+1:100%&amp;br;&amp;ref(Spell/P_Astral.jpg,nolink,25x25,Astral);&amp;ref(Spell/P_Death.jpg,nolink,25x25,Death);&amp;ref(Spell/P_Nature.jpg,nolink,25x25,Nature);&amp;ref(Spell/P_Blood.jpg,nolink,25x25,Blood);+1:100%&amp;br;&amp;ref(Spell/P_Astral.jpg,nolink,25x25,Astral);&amp;ref(Spell/P_Death.jpg,nolink,25x25,Death);&amp;ref(Spell/P_Nature.jpg,nolink,25x25,Nature);&amp;ref(Spell/P_Blood.jpg,nolink,25x25,Blood);+1:10%|&amp;ref(Spell/P_Research.jpg,nolink,25x25,Research);15+|&amp;ref(Nation/Fortune-Teller.jpg,nolink,25x25,Fortune Teller (5));|
</v>
      </c>
    </row>
    <row r="391" spans="1:39" x14ac:dyDescent="0.15">
      <c r="A391" t="str">
        <f t="shared" si="11"/>
        <v>MA Vanarus S</v>
      </c>
      <c r="B391" t="s">
        <v>2969</v>
      </c>
      <c r="C391" t="s">
        <v>11170</v>
      </c>
      <c r="D391" t="s">
        <v>11118</v>
      </c>
      <c r="E391" t="s">
        <v>11103</v>
      </c>
      <c r="F391" t="s">
        <v>11162</v>
      </c>
      <c r="AK391">
        <v>1</v>
      </c>
      <c r="AM391" s="26" t="str">
        <f t="shared" si="12"/>
        <v xml:space="preserve">|Vanarusian Gode|&amp;ref(Nation/R_Fort.jpg,nolink,25x25,Land Fortress);|&amp;ref(Spell/P_Holy.jpg,nolink,25x25,Holy);1|||&amp;ref(Nation/Sacred.jpg,nolink,25x25,Sacred);|
</v>
      </c>
    </row>
    <row r="392" spans="1:39" x14ac:dyDescent="0.15">
      <c r="A392" t="str">
        <f t="shared" si="11"/>
        <v>-</v>
      </c>
      <c r="B392" t="s">
        <v>2969</v>
      </c>
      <c r="C392" t="s">
        <v>11170</v>
      </c>
      <c r="D392" t="s">
        <v>11121</v>
      </c>
      <c r="E392" t="s">
        <v>11103</v>
      </c>
      <c r="F392" t="s">
        <v>11163</v>
      </c>
      <c r="G392" t="s">
        <v>11164</v>
      </c>
      <c r="H392">
        <v>15</v>
      </c>
      <c r="I392">
        <v>4</v>
      </c>
      <c r="AM392" s="26" t="str">
        <f t="shared" si="12"/>
        <v xml:space="preserve">|Vanarusian Sage|&amp;ref(Nation/R_Fort.jpg,nolink,25x25,Land Fortress);|&amp;ref(Spell/P_Air.jpg,nolink,25x25,Air);1|&amp;ref(Spell/P_Fire.jpg,nolink,25x25,Fire);&amp;ref(Spell/P_Air.jpg,nolink,25x25,Air);&amp;ref(Spell/P_Earth.jpg,nolink,25x25,Earth);&amp;ref(Spell/P_Nature.jpg,nolink,25x25,Nature);+1:100%&amp;br;&amp;ref(Spell/P_Air.jpg,nolink,25x25,Air);&amp;ref(Spell/P_Death.jpg,nolink,25x25,Death);&amp;ref(Spell/P_Blood.jpg,nolink,25x25,Blood);+1:100%|&amp;ref(Spell/P_Research.jpg,nolink,25x25,Research);15|&amp;ref(Nation/Adept-Researcher.jpg,nolink,25x25,Adept Researcher (+4));|
</v>
      </c>
    </row>
    <row r="393" spans="1:39" x14ac:dyDescent="0.15">
      <c r="A393" t="str">
        <f t="shared" ref="A393:A464" si="13">IF(C393&lt;&gt;C392,B393&amp;" "&amp;C393&amp;" S",IF(C393&lt;&gt;C394,B393&amp;" "&amp;C393&amp;" E","-"))</f>
        <v>-</v>
      </c>
      <c r="B393" t="s">
        <v>2969</v>
      </c>
      <c r="C393" t="s">
        <v>11170</v>
      </c>
      <c r="D393" t="s">
        <v>11126</v>
      </c>
      <c r="E393" t="s">
        <v>11103</v>
      </c>
      <c r="F393" t="s">
        <v>11162</v>
      </c>
      <c r="AK393">
        <v>1</v>
      </c>
      <c r="AM393" s="26" t="str">
        <f t="shared" si="12"/>
        <v xml:space="preserve">|Chud Jarl|&amp;ref(Nation/R_Fort.jpg,nolink,25x25,Land Fortress);|&amp;ref(Spell/P_Holy.jpg,nolink,25x25,Holy);1|||&amp;ref(Nation/Sacred.jpg,nolink,25x25,Sacred);|
</v>
      </c>
    </row>
    <row r="394" spans="1:39" x14ac:dyDescent="0.15">
      <c r="A394" t="str">
        <f t="shared" si="13"/>
        <v>-</v>
      </c>
      <c r="B394" t="s">
        <v>2969</v>
      </c>
      <c r="C394" t="s">
        <v>11170</v>
      </c>
      <c r="D394" t="s">
        <v>11128</v>
      </c>
      <c r="E394" t="s">
        <v>11129</v>
      </c>
      <c r="F394" t="s">
        <v>11165</v>
      </c>
      <c r="G394" t="s">
        <v>11166</v>
      </c>
      <c r="H394" t="s">
        <v>11132</v>
      </c>
      <c r="AK394">
        <v>1</v>
      </c>
      <c r="AM394" s="26" t="str">
        <f t="shared" si="12"/>
        <v xml:space="preserve">|Vanabog|&amp;ref(Nation/R_Capital.jpg,nolink,25x25,National Capital);|&amp;ref(Spell/P_Air.jpg,nolink,25x25,Air);2&amp;ref(Spell/P_Death.jpg,nolink,25x25,Death);1&amp;ref(Spell/P_Blood.jpg,nolink,25x25,Blood);1&amp;ref(Spell/P_Holy.jpg,nolink,25x25,Holy);2|&amp;ref(Spell/P_Fire.jpg,nolink,25x25,Fire);&amp;ref(Spell/P_Air.jpg,nolink,25x25,Air);&amp;ref(Spell/P_Death.jpg,nolink,25x25,Death);&amp;ref(Spell/P_Blood.jpg,nolink,25x25,Blood);+1:100%&amp;br;&amp;ref(Spell/P_Fire.jpg,nolink,25x25,Fire);&amp;ref(Spell/P_Air.jpg,nolink,25x25,Air);&amp;ref(Spell/P_Death.jpg,nolink,25x25,Death);&amp;ref(Spell/P_Blood.jpg,nolink,25x25,Blood);+1:10%|&amp;ref(Spell/P_Research.jpg,nolink,25x25,Research);15+|&amp;ref(Nation/Sacred.jpg,nolink,25x25,Sacred);|
</v>
      </c>
    </row>
    <row r="395" spans="1:39" x14ac:dyDescent="0.15">
      <c r="A395" t="str">
        <f t="shared" si="13"/>
        <v>-</v>
      </c>
      <c r="B395" t="s">
        <v>2969</v>
      </c>
      <c r="C395" t="s">
        <v>11170</v>
      </c>
      <c r="D395" t="s">
        <v>11135</v>
      </c>
      <c r="E395" t="s">
        <v>11136</v>
      </c>
      <c r="F395" t="s">
        <v>11167</v>
      </c>
      <c r="G395" t="s">
        <v>11168</v>
      </c>
      <c r="H395">
        <v>11</v>
      </c>
      <c r="I395">
        <v>-2</v>
      </c>
      <c r="AM395" s="26" t="str">
        <f t="shared" si="12"/>
        <v xml:space="preserve">|Vyedma|&amp;ref(Nation/R_Forest.jpg,nolink,25x25,Any Forest);|&amp;ref(Spell/P_Water.jpg,nolink,25x25,Water);1&amp;ref(Spell/P_Earth.jpg,nolink,25x25,Earth);1&amp;ref(Spell/P_Nature.jpg,nolink,25x25,Nature);1|&amp;ref(Spell/P_Fire.jpg,nolink,25x25,Fire);&amp;ref(Spell/P_Air.jpg,nolink,25x25,Air);&amp;ref(Spell/P_Water.jpg,nolink,25x25,Water);&amp;ref(Spell/P_Nature.jpg,nolink,25x25,Nature);+1:100%|&amp;ref(Spell/P_Research.jpg,nolink,25x25,Research);11|&amp;ref(Nation/Inept-Researcher.jpg,nolink,25x25,Inept Researcher (-2));|
</v>
      </c>
    </row>
    <row r="396" spans="1:39" x14ac:dyDescent="0.15">
      <c r="A396" t="str">
        <f t="shared" si="13"/>
        <v>-</v>
      </c>
      <c r="B396" t="s">
        <v>2969</v>
      </c>
      <c r="C396" t="s">
        <v>11170</v>
      </c>
      <c r="D396" t="s">
        <v>11138</v>
      </c>
      <c r="E396" t="s">
        <v>11136</v>
      </c>
      <c r="F396" t="s">
        <v>11169</v>
      </c>
      <c r="G396" t="s">
        <v>11168</v>
      </c>
      <c r="H396">
        <v>13</v>
      </c>
      <c r="I396">
        <v>-2</v>
      </c>
      <c r="AM396" s="26" t="str">
        <f t="shared" si="12"/>
        <v xml:space="preserve">|Vyedun|&amp;ref(Nation/R_Forest.jpg,nolink,25x25,Any Forest);|&amp;ref(Spell/P_Fire.jpg,nolink,25x25,Fire);1&amp;ref(Spell/P_Air.jpg,nolink,25x25,Air);1&amp;ref(Spell/P_Earth.jpg,nolink,25x25,Earth);1&amp;ref(Spell/P_Nature.jpg,nolink,25x25,Nature);1|&amp;ref(Spell/P_Fire.jpg,nolink,25x25,Fire);&amp;ref(Spell/P_Air.jpg,nolink,25x25,Air);&amp;ref(Spell/P_Water.jpg,nolink,25x25,Water);&amp;ref(Spell/P_Nature.jpg,nolink,25x25,Nature);+1:100%|&amp;ref(Spell/P_Research.jpg,nolink,25x25,Research);13|&amp;ref(Nation/Inept-Researcher.jpg,nolink,25x25,Inept Researcher (-2));|
</v>
      </c>
    </row>
    <row r="397" spans="1:39" x14ac:dyDescent="0.15">
      <c r="A397" t="str">
        <f t="shared" si="13"/>
        <v>-</v>
      </c>
      <c r="B397" t="s">
        <v>2969</v>
      </c>
      <c r="C397" t="s">
        <v>3001</v>
      </c>
      <c r="D397" t="s">
        <v>7058</v>
      </c>
      <c r="E397" t="s">
        <v>5510</v>
      </c>
      <c r="F397" t="s">
        <v>7137</v>
      </c>
      <c r="H397">
        <v>9</v>
      </c>
      <c r="AM397" s="26" t="str">
        <f t="shared" si="12"/>
        <v xml:space="preserve">|Rusalka|&amp;ref(Item/Master-Ritualist.jpg,nolink,25x25,Ritual Spell);|&amp;ref(Spell/P_Water.jpg,nolink,25x25,Water);1&amp;ref(Spell/P_Death.jpg,nolink,25x25,Death);1||&amp;ref(Spell/P_Research.jpg,nolink,25x25,Research);9||
</v>
      </c>
    </row>
    <row r="398" spans="1:39" x14ac:dyDescent="0.15">
      <c r="A398" t="str">
        <f t="shared" si="13"/>
        <v>-</v>
      </c>
      <c r="B398" t="s">
        <v>2969</v>
      </c>
      <c r="C398" t="s">
        <v>3001</v>
      </c>
      <c r="D398" t="s">
        <v>7063</v>
      </c>
      <c r="E398" t="s">
        <v>5510</v>
      </c>
      <c r="F398" t="s">
        <v>7131</v>
      </c>
      <c r="H398">
        <v>13</v>
      </c>
      <c r="AM398" s="26" t="str">
        <f t="shared" si="12"/>
        <v xml:space="preserve">|Vodyanoy|&amp;ref(Item/Master-Ritualist.jpg,nolink,25x25,Ritual Spell);|&amp;ref(Spell/P_Water.jpg,nolink,25x25,Water);3&amp;ref(Spell/P_Nature.jpg,nolink,25x25,Nature);1||&amp;ref(Spell/P_Research.jpg,nolink,25x25,Research);13||
</v>
      </c>
    </row>
    <row r="399" spans="1:39" x14ac:dyDescent="0.15">
      <c r="A399" t="str">
        <f t="shared" si="13"/>
        <v>-</v>
      </c>
      <c r="B399" t="s">
        <v>2969</v>
      </c>
      <c r="C399" t="s">
        <v>3001</v>
      </c>
      <c r="D399" t="s">
        <v>7069</v>
      </c>
      <c r="E399" t="s">
        <v>5510</v>
      </c>
      <c r="F399" t="s">
        <v>2806</v>
      </c>
      <c r="AK399">
        <v>1</v>
      </c>
      <c r="AM399" s="26" t="str">
        <f t="shared" si="12"/>
        <v xml:space="preserve">|Alkonost|&amp;ref(Item/Master-Ritualist.jpg,nolink,25x25,Ritual Spell);|&amp;ref(Spell/P_Holy.jpg,nolink,25x25,Holy);3|||&amp;ref(Nation/Sacred.jpg,nolink,25x25,Sacred);|
</v>
      </c>
    </row>
    <row r="400" spans="1:39" x14ac:dyDescent="0.15">
      <c r="A400" t="str">
        <f t="shared" si="13"/>
        <v>-</v>
      </c>
      <c r="B400" t="s">
        <v>2969</v>
      </c>
      <c r="C400" t="s">
        <v>3001</v>
      </c>
      <c r="D400" t="s">
        <v>7087</v>
      </c>
      <c r="E400" t="s">
        <v>5510</v>
      </c>
      <c r="F400" t="s">
        <v>7139</v>
      </c>
      <c r="H400">
        <v>19</v>
      </c>
      <c r="I400">
        <v>6</v>
      </c>
      <c r="AK400">
        <v>1</v>
      </c>
      <c r="AM400" s="26" t="str">
        <f t="shared" si="12"/>
        <v xml:space="preserve">|Gamayun|&amp;ref(Item/Master-Ritualist.jpg,nolink,25x25,Ritual Spell);|&amp;ref(Spell/P_Air.jpg,nolink,25x25,Air);2&amp;ref(Spell/P_Astral.jpg,nolink,25x25,Astral);2&amp;ref(Spell/P_Holy.jpg,nolink,25x25,Holy);2||&amp;ref(Spell/P_Research.jpg,nolink,25x25,Research);19|&amp;ref(Nation/Adept-Researcher.jpg,nolink,25x25,Adept Researcher (+6));&amp;ref(Nation/Sacred.jpg,nolink,25x25,Sacred);|
</v>
      </c>
    </row>
    <row r="401" spans="1:39" x14ac:dyDescent="0.15">
      <c r="A401" t="str">
        <f t="shared" si="13"/>
        <v>-</v>
      </c>
      <c r="B401" t="s">
        <v>2969</v>
      </c>
      <c r="C401" t="s">
        <v>3001</v>
      </c>
      <c r="D401" t="s">
        <v>7091</v>
      </c>
      <c r="E401" t="s">
        <v>5510</v>
      </c>
      <c r="F401" t="s">
        <v>7140</v>
      </c>
      <c r="H401">
        <v>17</v>
      </c>
      <c r="AM401" s="26" t="str">
        <f t="shared" si="12"/>
        <v xml:space="preserve">|Beregina|&amp;ref(Item/Master-Ritualist.jpg,nolink,25x25,Ritual Spell);|&amp;ref(Spell/P_Water.jpg,nolink,25x25,Water);3&amp;ref(Spell/P_Earth.jpg,nolink,25x25,Earth);1&amp;ref(Spell/P_Nature.jpg,nolink,25x25,Nature);2||&amp;ref(Spell/P_Research.jpg,nolink,25x25,Research);17||
</v>
      </c>
    </row>
    <row r="402" spans="1:39" x14ac:dyDescent="0.15">
      <c r="A402" t="str">
        <f t="shared" si="13"/>
        <v>-</v>
      </c>
      <c r="B402" t="s">
        <v>2969</v>
      </c>
      <c r="C402" t="s">
        <v>3001</v>
      </c>
      <c r="D402" t="s">
        <v>7098</v>
      </c>
      <c r="E402" t="s">
        <v>5510</v>
      </c>
      <c r="F402" t="s">
        <v>7133</v>
      </c>
      <c r="H402">
        <v>17</v>
      </c>
      <c r="O402" t="s">
        <v>4888</v>
      </c>
      <c r="AK402">
        <v>1</v>
      </c>
      <c r="AM402" s="26" t="str">
        <f t="shared" si="12"/>
        <v xml:space="preserve">|Cloud Vila|&amp;ref(Item/Master-Ritualist.jpg,nolink,25x25,Ritual Spell);|&amp;ref(Spell/P_Air.jpg,nolink,25x25,Air);3&amp;ref(Spell/P_Astral.jpg,nolink,25x25,Astral);1&amp;ref(Spell/P_Nature.jpg,nolink,25x25,Nature);2||&amp;ref(Spell/P_Research.jpg,nolink,25x25,Research);17|&amp;ref(Nation/Healer.jpg,nolink,25x25,Healer (1));&amp;ref(Nation/Sacred.jpg,nolink,25x25,Sacred);|
</v>
      </c>
    </row>
    <row r="403" spans="1:39" x14ac:dyDescent="0.15">
      <c r="A403" t="str">
        <f t="shared" si="13"/>
        <v>-</v>
      </c>
      <c r="B403" t="s">
        <v>2969</v>
      </c>
      <c r="C403" t="s">
        <v>3001</v>
      </c>
      <c r="D403" t="s">
        <v>7100</v>
      </c>
      <c r="E403" t="s">
        <v>5510</v>
      </c>
      <c r="F403" t="s">
        <v>7136</v>
      </c>
      <c r="H403">
        <v>17</v>
      </c>
      <c r="O403" t="s">
        <v>7135</v>
      </c>
      <c r="AK403">
        <v>1</v>
      </c>
      <c r="AM403" s="26" t="str">
        <f t="shared" si="12"/>
        <v xml:space="preserve">|Mountain Vila|&amp;ref(Item/Master-Ritualist.jpg,nolink,25x25,Ritual Spell);|&amp;ref(Spell/P_Air.jpg,nolink,25x25,Air);2&amp;ref(Spell/P_Astral.jpg,nolink,25x25,Astral);1&amp;ref(Spell/P_Nature.jpg,nolink,25x25,Nature);3||&amp;ref(Spell/P_Research.jpg,nolink,25x25,Research);17|&amp;ref(Nation/Healer.jpg,nolink,25x25,Healer (2));&amp;ref(Nation/Sacred.jpg,nolink,25x25,Sacred);|
</v>
      </c>
    </row>
    <row r="404" spans="1:39" x14ac:dyDescent="0.15">
      <c r="A404" t="str">
        <f t="shared" si="13"/>
        <v>MA Vanarus E</v>
      </c>
      <c r="B404" t="s">
        <v>2969</v>
      </c>
      <c r="C404" t="s">
        <v>3001</v>
      </c>
      <c r="D404" t="s">
        <v>7105</v>
      </c>
      <c r="E404" t="s">
        <v>5510</v>
      </c>
      <c r="F404" t="s">
        <v>7141</v>
      </c>
      <c r="H404">
        <v>23</v>
      </c>
      <c r="AM404" s="26" t="str">
        <f t="shared" si="12"/>
        <v xml:space="preserve">|Leshiy|&amp;ref(Item/Master-Ritualist.jpg,nolink,25x25,Ritual Spell);|&amp;ref(Spell/P_Air.jpg,nolink,25x25,Air);2&amp;ref(Spell/P_Water.jpg,nolink,25x25,Water);1&amp;ref(Spell/P_Earth.jpg,nolink,25x25,Earth);2&amp;ref(Spell/P_Nature.jpg,nolink,25x25,Nature);3+1||&amp;ref(Spell/P_Research.jpg,nolink,25x25,Research);23||
</v>
      </c>
    </row>
    <row r="405" spans="1:39" x14ac:dyDescent="0.15">
      <c r="A405" t="str">
        <f t="shared" si="13"/>
        <v>MA Bandar Log S</v>
      </c>
      <c r="B405" t="s">
        <v>2969</v>
      </c>
      <c r="C405" t="s">
        <v>11267</v>
      </c>
      <c r="D405" t="s">
        <v>11268</v>
      </c>
      <c r="E405" t="s">
        <v>11233</v>
      </c>
      <c r="F405" t="s">
        <v>11269</v>
      </c>
      <c r="AK405">
        <v>1</v>
      </c>
      <c r="AM405" s="26" t="str">
        <f t="shared" si="12"/>
        <v xml:space="preserve">|Brahmin|&amp;ref(Nation/R_Fort.jpg,nolink,25x25,Land Fortress);|&amp;ref(Spell/P_Holy.jpg,nolink,25x25,Holy);1|||&amp;ref(Nation/Sacred.jpg,nolink,25x25,Sacred);|
</v>
      </c>
    </row>
    <row r="406" spans="1:39" x14ac:dyDescent="0.15">
      <c r="A406" t="str">
        <f t="shared" si="13"/>
        <v>-</v>
      </c>
      <c r="B406" t="s">
        <v>2969</v>
      </c>
      <c r="C406" t="s">
        <v>11267</v>
      </c>
      <c r="D406" t="s">
        <v>11270</v>
      </c>
      <c r="E406" t="s">
        <v>11233</v>
      </c>
      <c r="F406" t="s">
        <v>11271</v>
      </c>
      <c r="H406">
        <v>7</v>
      </c>
      <c r="AK406">
        <v>1</v>
      </c>
      <c r="AM406" s="26" t="str">
        <f t="shared" si="12"/>
        <v xml:space="preserve">|Yogi|&amp;ref(Nation/R_Fort.jpg,nolink,25x25,Land Fortress);|&amp;ref(Spell/P_Astral.jpg,nolink,25x25,Astral);1||&amp;ref(Spell/P_Research.jpg,nolink,25x25,Research);7|&amp;ref(Nation/Sacred.jpg,nolink,25x25,Sacred);|
</v>
      </c>
    </row>
    <row r="407" spans="1:39" x14ac:dyDescent="0.15">
      <c r="A407" t="str">
        <f t="shared" si="13"/>
        <v>-</v>
      </c>
      <c r="B407" t="s">
        <v>2969</v>
      </c>
      <c r="C407" t="s">
        <v>11267</v>
      </c>
      <c r="D407" t="s">
        <v>11272</v>
      </c>
      <c r="E407" t="s">
        <v>11233</v>
      </c>
      <c r="F407" t="s">
        <v>11273</v>
      </c>
      <c r="H407">
        <v>11</v>
      </c>
      <c r="AK407">
        <v>1</v>
      </c>
      <c r="AM407" s="26" t="str">
        <f t="shared" si="12"/>
        <v xml:space="preserve">|Guru|&amp;ref(Nation/R_Fort.jpg,nolink,25x25,Land Fortress);|&amp;ref(Spell/P_Astral.jpg,nolink,25x25,Astral);2&amp;ref(Spell/P_Nature.jpg,nolink,25x25,Nature);1||&amp;ref(Spell/P_Research.jpg,nolink,25x25,Research);11|&amp;ref(Nation/Sacred.jpg,nolink,25x25,Sacred);|
</v>
      </c>
    </row>
    <row r="408" spans="1:39" x14ac:dyDescent="0.15">
      <c r="A408" t="str">
        <f t="shared" si="13"/>
        <v>-</v>
      </c>
      <c r="B408" t="s">
        <v>2969</v>
      </c>
      <c r="C408" t="s">
        <v>11267</v>
      </c>
      <c r="D408" t="s">
        <v>11274</v>
      </c>
      <c r="E408" t="s">
        <v>11275</v>
      </c>
      <c r="F408" t="s">
        <v>11276</v>
      </c>
      <c r="G408" t="s">
        <v>11277</v>
      </c>
      <c r="H408" t="s">
        <v>11278</v>
      </c>
      <c r="AK408">
        <v>1</v>
      </c>
      <c r="AM408" s="26" t="str">
        <f t="shared" si="12"/>
        <v xml:space="preserve">|Rishi|&amp;ref(Nation/R_Capital.jpg,nolink,25x25,National Capital);|&amp;ref(Spell/P_Astral.jpg,nolink,25x25,Astral);3&amp;ref(Spell/P_Nature.jpg,nolink,25x25,Nature);2|&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17+|&amp;ref(Nation/Sacred.jpg,nolink,25x25,Sacred);|
</v>
      </c>
    </row>
    <row r="409" spans="1:39" x14ac:dyDescent="0.15">
      <c r="A409" t="str">
        <f t="shared" si="13"/>
        <v>-</v>
      </c>
      <c r="B409" t="s">
        <v>2969</v>
      </c>
      <c r="C409" t="s">
        <v>11267</v>
      </c>
      <c r="D409" t="s">
        <v>11288</v>
      </c>
      <c r="E409" t="s">
        <v>5510</v>
      </c>
      <c r="F409" t="s">
        <v>11291</v>
      </c>
      <c r="G409" t="s">
        <v>11292</v>
      </c>
      <c r="H409">
        <v>15</v>
      </c>
      <c r="AK409">
        <v>1</v>
      </c>
      <c r="AM409" s="26" t="str">
        <f t="shared" si="12"/>
        <v xml:space="preserve">|Nagini|&amp;ref(Item/Master-Ritualist.jpg,nolink,25x25,Ritual Spell);|&amp;ref(Spell/P_Water.jpg,nolink,25x25,Water);1+1&amp;ref(Spell/P_Earth.jpg,nolink,25x25,Earth);1&amp;ref(Spell/P_Nature.jpg,nolink,25x25,Nature);1&amp;ref(Spell/P_Holy.jpg,nolink,25x25,Holy);1|&amp;ref(Spell/P_Water.jpg,nolink,25x25,Water);&amp;ref(Spell/P_Earth.jpg,nolink,25x25,Earth);&amp;ref(Spell/P_Astral.jpg,nolink,25x25,Astral);&amp;ref(Spell/P_Nature.jpg,nolink,25x25,Nature);+1:100%|&amp;ref(Spell/P_Research.jpg,nolink,25x25,Research);15|&amp;ref(Nation/Sacred.jpg,nolink,25x25,Sacred);|
</v>
      </c>
    </row>
    <row r="410" spans="1:39" x14ac:dyDescent="0.15">
      <c r="A410" t="str">
        <f t="shared" si="13"/>
        <v>-</v>
      </c>
      <c r="B410" t="s">
        <v>2969</v>
      </c>
      <c r="C410" t="s">
        <v>11267</v>
      </c>
      <c r="D410" t="s">
        <v>11279</v>
      </c>
      <c r="E410" t="s">
        <v>5510</v>
      </c>
      <c r="F410" t="s">
        <v>7209</v>
      </c>
      <c r="G410" t="s">
        <v>7210</v>
      </c>
      <c r="H410" t="s">
        <v>11004</v>
      </c>
      <c r="AK410">
        <v>1</v>
      </c>
      <c r="AM410" s="26" t="str">
        <f t="shared" si="12"/>
        <v xml:space="preserve">|Yaksha|&amp;ref(Item/Master-Ritualist.jpg,nolink,25x25,Ritual Spell);|&amp;ref(Spell/P_Earth.jpg,nolink,25x25,Earth);3&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15+|&amp;ref(Nation/Sacred.jpg,nolink,25x25,Sacred);|
</v>
      </c>
    </row>
    <row r="411" spans="1:39" x14ac:dyDescent="0.15">
      <c r="A411" t="str">
        <f t="shared" si="13"/>
        <v>-</v>
      </c>
      <c r="B411" t="s">
        <v>2969</v>
      </c>
      <c r="C411" t="s">
        <v>11267</v>
      </c>
      <c r="D411" t="s">
        <v>11280</v>
      </c>
      <c r="E411" t="s">
        <v>5510</v>
      </c>
      <c r="F411" t="s">
        <v>7213</v>
      </c>
      <c r="G411" t="s">
        <v>7210</v>
      </c>
      <c r="H411" t="s">
        <v>11004</v>
      </c>
      <c r="AK411">
        <v>1</v>
      </c>
      <c r="AM411" s="26" t="str">
        <f t="shared" si="12"/>
        <v xml:space="preserve">|Yakshini|&amp;ref(Item/Master-Ritualist.jpg,nolink,25x25,Ritual Spell);|&amp;ref(Spell/P_Water.jpg,nolink,25x25,Water);3&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15+|&amp;ref(Nation/Sacred.jpg,nolink,25x25,Sacred);|
</v>
      </c>
    </row>
    <row r="412" spans="1:39" x14ac:dyDescent="0.15">
      <c r="A412" t="str">
        <f t="shared" si="13"/>
        <v>-</v>
      </c>
      <c r="B412" t="s">
        <v>2969</v>
      </c>
      <c r="C412" t="s">
        <v>11267</v>
      </c>
      <c r="D412" t="s">
        <v>11289</v>
      </c>
      <c r="E412" t="s">
        <v>5510</v>
      </c>
      <c r="F412" t="s">
        <v>11293</v>
      </c>
      <c r="H412">
        <v>13</v>
      </c>
      <c r="AK412">
        <v>1</v>
      </c>
      <c r="AM412" s="26" t="str">
        <f t="shared" si="12"/>
        <v xml:space="preserve">|Nagaraja|&amp;ref(Item/Master-Ritualist.jpg,nolink,25x25,Ritual Spell);|&amp;ref(Spell/P_Water.jpg,nolink,25x25,Water);1+1&amp;ref(Spell/P_Earth.jpg,nolink,25x25,Earth);1&amp;ref(Spell/P_Nature.jpg,nolink,25x25,Nature);1&amp;ref(Spell/P_Holy.jpg,nolink,25x25,Holy);2||&amp;ref(Spell/P_Research.jpg,nolink,25x25,Research);13|&amp;ref(Nation/Sacred.jpg,nolink,25x25,Sacred);|
</v>
      </c>
    </row>
    <row r="413" spans="1:39" x14ac:dyDescent="0.15">
      <c r="A413" t="str">
        <f t="shared" si="13"/>
        <v>-</v>
      </c>
      <c r="B413" t="s">
        <v>2969</v>
      </c>
      <c r="C413" t="s">
        <v>11267</v>
      </c>
      <c r="D413" t="s">
        <v>11290</v>
      </c>
      <c r="E413" t="s">
        <v>5510</v>
      </c>
      <c r="F413" t="s">
        <v>11294</v>
      </c>
      <c r="G413" t="s">
        <v>11277</v>
      </c>
      <c r="H413">
        <v>23</v>
      </c>
      <c r="AK413">
        <v>1</v>
      </c>
      <c r="AM413" s="26" t="str">
        <f t="shared" si="12"/>
        <v xml:space="preserve">|Nagarishi|&amp;ref(Item/Master-Ritualist.jpg,nolink,25x25,Ritual Spell);|&amp;ref(Spell/P_Water.jpg,nolink,25x25,Water);2+1&amp;ref(Spell/P_Earth.jpg,nolink,25x25,Earth);3&amp;ref(Spell/P_Astral.jpg,nolink,25x25,Astral);1&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23|&amp;ref(Nation/Sacred.jpg,nolink,25x25,Sacred);|
</v>
      </c>
    </row>
    <row r="414" spans="1:39" x14ac:dyDescent="0.15">
      <c r="A414" t="str">
        <f t="shared" si="13"/>
        <v>-</v>
      </c>
      <c r="B414" t="s">
        <v>2969</v>
      </c>
      <c r="C414" t="s">
        <v>11267</v>
      </c>
      <c r="D414" t="s">
        <v>11281</v>
      </c>
      <c r="E414" t="s">
        <v>5510</v>
      </c>
      <c r="F414" t="s">
        <v>7139</v>
      </c>
      <c r="H414">
        <v>13</v>
      </c>
      <c r="AK414">
        <v>1</v>
      </c>
      <c r="AM414" s="26" t="str">
        <f t="shared" si="12"/>
        <v xml:space="preserve">|Kinnara|&amp;ref(Item/Master-Ritualist.jpg,nolink,25x25,Ritual Spell);|&amp;ref(Spell/P_Air.jpg,nolink,25x25,Air);2&amp;ref(Spell/P_Astral.jpg,nolink,25x25,Astral);2&amp;ref(Spell/P_Holy.jpg,nolink,25x25,Holy);2||&amp;ref(Spell/P_Research.jpg,nolink,25x25,Research);13|&amp;ref(Nation/Sacred.jpg,nolink,25x25,Sacred);|
</v>
      </c>
    </row>
    <row r="415" spans="1:39" x14ac:dyDescent="0.15">
      <c r="A415" t="str">
        <f t="shared" si="13"/>
        <v>-</v>
      </c>
      <c r="B415" t="s">
        <v>2969</v>
      </c>
      <c r="C415" t="s">
        <v>11267</v>
      </c>
      <c r="D415" t="s">
        <v>11282</v>
      </c>
      <c r="E415" t="s">
        <v>5510</v>
      </c>
      <c r="F415" t="s">
        <v>7222</v>
      </c>
      <c r="H415">
        <v>15</v>
      </c>
      <c r="AK415">
        <v>1</v>
      </c>
      <c r="AM415" s="26" t="str">
        <f t="shared" si="12"/>
        <v xml:space="preserve">|Siddha|&amp;ref(Item/Master-Ritualist.jpg,nolink,25x25,Ritual Spell);|&amp;ref(Spell/P_Air.jpg,nolink,25x25,Air);2&amp;ref(Spell/P_Astral.jpg,nolink,25x25,Astral);3&amp;ref(Spell/P_Holy.jpg,nolink,25x25,Holy);3||&amp;ref(Spell/P_Research.jpg,nolink,25x25,Research);15|&amp;ref(Nation/Sacred.jpg,nolink,25x25,Sacred);|
</v>
      </c>
    </row>
    <row r="416" spans="1:39" x14ac:dyDescent="0.15">
      <c r="A416" t="str">
        <f t="shared" si="13"/>
        <v>-</v>
      </c>
      <c r="B416" t="s">
        <v>2969</v>
      </c>
      <c r="C416" t="s">
        <v>11267</v>
      </c>
      <c r="D416" t="s">
        <v>11283</v>
      </c>
      <c r="E416" t="s">
        <v>5510</v>
      </c>
      <c r="F416" t="s">
        <v>5929</v>
      </c>
      <c r="H416">
        <v>15</v>
      </c>
      <c r="AK416">
        <v>1</v>
      </c>
      <c r="AM416" s="26" t="str">
        <f t="shared" si="12"/>
        <v xml:space="preserve">|Devata|&amp;ref(Item/Master-Ritualist.jpg,nolink,25x25,Ritual Spell);|&amp;ref(Spell/P_Air.jpg,nolink,25x25,Air);3&amp;ref(Spell/P_Astral.jpg,nolink,25x25,Astral);2&amp;ref(Spell/P_Holy.jpg,nolink,25x25,Holy);3||&amp;ref(Spell/P_Research.jpg,nolink,25x25,Research);15|&amp;ref(Nation/Sacred.jpg,nolink,25x25,Sacred);|
</v>
      </c>
    </row>
    <row r="417" spans="1:39" x14ac:dyDescent="0.15">
      <c r="A417" t="str">
        <f t="shared" si="13"/>
        <v>-</v>
      </c>
      <c r="B417" t="s">
        <v>2969</v>
      </c>
      <c r="C417" t="s">
        <v>11267</v>
      </c>
      <c r="D417" t="s">
        <v>11284</v>
      </c>
      <c r="E417" t="s">
        <v>5510</v>
      </c>
      <c r="F417" t="s">
        <v>7224</v>
      </c>
      <c r="H417">
        <v>11</v>
      </c>
      <c r="AK417">
        <v>1</v>
      </c>
      <c r="AM417" s="26" t="str">
        <f t="shared" si="12"/>
        <v xml:space="preserve">|Devala|&amp;ref(Item/Master-Ritualist.jpg,nolink,25x25,Ritual Spell);|&amp;ref(Spell/P_Astral.jpg,nolink,25x25,Astral);3&amp;ref(Spell/P_Holy.jpg,nolink,25x25,Holy);4||&amp;ref(Spell/P_Research.jpg,nolink,25x25,Research);11|&amp;ref(Nation/Sacred.jpg,nolink,25x25,Sacred);|
</v>
      </c>
    </row>
    <row r="418" spans="1:39" x14ac:dyDescent="0.15">
      <c r="A418" t="str">
        <f t="shared" si="13"/>
        <v>-</v>
      </c>
      <c r="B418" t="s">
        <v>2969</v>
      </c>
      <c r="C418" t="s">
        <v>11267</v>
      </c>
      <c r="D418" t="s">
        <v>11285</v>
      </c>
      <c r="E418" t="s">
        <v>5510</v>
      </c>
      <c r="F418" t="s">
        <v>7225</v>
      </c>
      <c r="H418">
        <v>3</v>
      </c>
      <c r="I418">
        <v>-20</v>
      </c>
      <c r="P418">
        <v>-5</v>
      </c>
      <c r="AK418">
        <v>1</v>
      </c>
      <c r="AM418" s="26" t="str">
        <f t="shared" si="12"/>
        <v xml:space="preserve">|Rudra|&amp;ref(Item/Master-Ritualist.jpg,nolink,25x25,Ritual Spell);|&amp;ref(Spell/P_Fire.jpg,nolink,25x25,Fire);3&amp;ref(Spell/P_Air.jpg,nolink,25x25,Air);3&amp;ref(Spell/P_Death.jpg,nolink,25x25,Death);3&amp;ref(Spell/P_Holy.jpg,nolink,25x25,Holy);1||&amp;ref(Spell/P_Research.jpg,nolink,25x25,Research);3|&amp;ref(Nation/Inept-Researcher.jpg,nolink,25x25,Inept Researcher (-20));&amp;ref(Nation/Forge-Bonus.jpg,nolink,25x25,Forge Bonus (-5));&amp;ref(Nation/Sacred.jpg,nolink,25x25,Sacred);|
</v>
      </c>
    </row>
    <row r="419" spans="1:39" x14ac:dyDescent="0.15">
      <c r="A419" t="str">
        <f t="shared" si="13"/>
        <v>-</v>
      </c>
      <c r="B419" t="s">
        <v>2969</v>
      </c>
      <c r="C419" t="s">
        <v>11267</v>
      </c>
      <c r="D419" t="s">
        <v>11286</v>
      </c>
      <c r="E419" t="s">
        <v>5510</v>
      </c>
      <c r="F419" t="s">
        <v>7377</v>
      </c>
      <c r="H419">
        <v>19</v>
      </c>
      <c r="AK419">
        <v>1</v>
      </c>
      <c r="AM419" s="26" t="str">
        <f t="shared" si="12"/>
        <v xml:space="preserve">|Dakini|&amp;ref(Item/Master-Ritualist.jpg,nolink,25x25,Ritual Spell);|&amp;ref(Spell/P_Air.jpg,nolink,25x25,Air);3&amp;ref(Spell/P_Death.jpg,nolink,25x25,Death);1&amp;ref(Spell/P_Blood.jpg,nolink,25x25,Blood);3&amp;ref(Spell/P_Holy.jpg,nolink,25x25,Holy);2||&amp;ref(Spell/P_Research.jpg,nolink,25x25,Research);19|&amp;ref(Nation/Sacred.jpg,nolink,25x25,Sacred);|
</v>
      </c>
    </row>
    <row r="420" spans="1:39" x14ac:dyDescent="0.15">
      <c r="A420" t="str">
        <f t="shared" si="13"/>
        <v>MA Bandar Log E</v>
      </c>
      <c r="B420" t="s">
        <v>2969</v>
      </c>
      <c r="C420" t="s">
        <v>11267</v>
      </c>
      <c r="D420" t="s">
        <v>11287</v>
      </c>
      <c r="E420" t="s">
        <v>5510</v>
      </c>
      <c r="F420" t="s">
        <v>7379</v>
      </c>
      <c r="H420">
        <v>21</v>
      </c>
      <c r="AG420">
        <v>1</v>
      </c>
      <c r="AK420">
        <v>1</v>
      </c>
      <c r="AM420" s="26" t="str">
        <f t="shared" si="12"/>
        <v xml:space="preserve">|Mandeha|&amp;ref(Item/Master-Ritualist.jpg,nolink,25x25,Ritual Spell);|&amp;ref(Spell/P_Air.jpg,nolink,25x25,Air);3&amp;ref(Spell/P_Death.jpg,nolink,25x25,Death);3&amp;ref(Spell/P_Blood.jpg,nolink,25x25,Blood);2&amp;ref(Spell/P_Holy.jpg,nolink,25x25,Holy);3||&amp;ref(Spell/P_Research.jpg,nolink,25x25,Research);21|&amp;ref(Nation/Reanimator-Priest.jpg,nolink,25x25,Reanimator Priest);&amp;ref(Nation/Sacred.jpg,nolink,25x25,Sacred);|
</v>
      </c>
    </row>
    <row r="421" spans="1:39" x14ac:dyDescent="0.15">
      <c r="A421" t="str">
        <f t="shared" si="13"/>
        <v>MA Shinuyama S</v>
      </c>
      <c r="B421" t="s">
        <v>2969</v>
      </c>
      <c r="C421" t="s">
        <v>11420</v>
      </c>
      <c r="D421" t="s">
        <v>11383</v>
      </c>
      <c r="E421" t="s">
        <v>11363</v>
      </c>
      <c r="F421" t="s">
        <v>11421</v>
      </c>
      <c r="G421" t="s">
        <v>11422</v>
      </c>
      <c r="H421">
        <v>13</v>
      </c>
      <c r="AM421" s="26" t="str">
        <f t="shared" si="12"/>
        <v xml:space="preserve">|Uba|&amp;ref(Nation/R_Fort.jpg,nolink,25x25,Land Fortress);|&amp;ref(Spell/P_Water.jpg,nolink,25x25,Water);1&amp;ref(Spell/P_Death.jpg,nolink,25x25,Death);1&amp;ref(Spell/P_Nature.jpg,nolink,25x25,Nature);1|&amp;ref(Spell/P_Water.jpg,nolink,25x25,Water);&amp;ref(Spell/P_Earth.jpg,nolink,25x25,Earth);&amp;ref(Spell/P_Death.jpg,nolink,25x25,Death);&amp;ref(Spell/P_Nature.jpg,nolink,25x25,Nature);+1:100%|&amp;ref(Spell/P_Research.jpg,nolink,25x25,Research);13||
</v>
      </c>
    </row>
    <row r="422" spans="1:39" x14ac:dyDescent="0.15">
      <c r="A422" t="str">
        <f t="shared" si="13"/>
        <v>-</v>
      </c>
      <c r="B422" t="s">
        <v>2969</v>
      </c>
      <c r="C422" t="s">
        <v>11420</v>
      </c>
      <c r="D422" t="s">
        <v>11423</v>
      </c>
      <c r="E422" t="s">
        <v>11391</v>
      </c>
      <c r="F422" t="s">
        <v>11424</v>
      </c>
      <c r="G422" t="s">
        <v>11425</v>
      </c>
      <c r="H422">
        <v>5</v>
      </c>
      <c r="I422">
        <v>-2</v>
      </c>
      <c r="AK422">
        <v>1</v>
      </c>
      <c r="AM422" s="26" t="str">
        <f t="shared" si="12"/>
        <v xml:space="preserve">|Bakemono Shaman|&amp;ref(Nation/R_Fort.jpg,nolink,25x25,Land Fortress);&amp;ref(Nation/R_Mountain.jpg,nolink,25x25,Any Highland/Mountains);|&amp;ref(Spell/P_Holy.jpg,nolink,25x25,Holy);1|&amp;ref(Spell/P_Fire.jpg,nolink,25x25,Fire);&amp;ref(Spell/P_Water.jpg,nolink,25x25,Water);&amp;ref(Spell/P_Earth.jpg,nolink,25x25,Earth);&amp;ref(Spell/P_Death.jpg,nolink,25x25,Death);+1:100%|&amp;ref(Spell/P_Research.jpg,nolink,25x25,Research);5|&amp;ref(Nation/Inept-Researcher.jpg,nolink,25x25,Inept Researcher (-2));&amp;ref(Nation/Sacred.jpg,nolink,25x25,Sacred);|
</v>
      </c>
    </row>
    <row r="423" spans="1:39" x14ac:dyDescent="0.15">
      <c r="A423" t="str">
        <f t="shared" si="13"/>
        <v>-</v>
      </c>
      <c r="B423" t="s">
        <v>2969</v>
      </c>
      <c r="C423" t="s">
        <v>11420</v>
      </c>
      <c r="D423" t="s">
        <v>11392</v>
      </c>
      <c r="E423" t="s">
        <v>11363</v>
      </c>
      <c r="F423" t="s">
        <v>11426</v>
      </c>
      <c r="G423" t="s">
        <v>11427</v>
      </c>
      <c r="H423" t="s">
        <v>11428</v>
      </c>
      <c r="AK423">
        <v>1</v>
      </c>
      <c r="AM423" s="26" t="str">
        <f t="shared" si="12"/>
        <v xml:space="preserve">|Bakemono Sorcerer|&amp;ref(Nation/R_Fort.jpg,nolink,25x25,Land Fortress);|&amp;ref(Spell/P_Fire.jpg,nolink,25x25,Fire);2&amp;ref(Spell/P_Water.jpg,nolink,25x25,Water);1&amp;ref(Spell/P_Earth.jpg,nolink,25x25,Earth);2&amp;ref(Spell/P_Death.jpg,nolink,25x25,Death);2&amp;ref(Spell/P_Holy.jpg,nolink,25x25,Holy);1|&amp;ref(Spell/P_Fire.jpg,nolink,25x25,Fire);&amp;ref(Spell/P_Water.jpg,nolink,25x25,Water);&amp;ref(Spell/P_Earth.jpg,nolink,25x25,Earth);&amp;ref(Spell/P_Death.jpg,nolink,25x25,Death);+1:100%&amp;br;&amp;ref(Spell/P_Fire.jpg,nolink,25x25,Fire);&amp;ref(Spell/P_Water.jpg,nolink,25x25,Water);&amp;ref(Spell/P_Earth.jpg,nolink,25x25,Earth);&amp;ref(Spell/P_Death.jpg,nolink,25x25,Death);+1:10%|&amp;ref(Spell/P_Research.jpg,nolink,25x25,Research);21+|&amp;ref(Nation/Sacred.jpg,nolink,25x25,Sacred);|
</v>
      </c>
    </row>
    <row r="424" spans="1:39" x14ac:dyDescent="0.15">
      <c r="A424" t="str">
        <f t="shared" si="13"/>
        <v>-</v>
      </c>
      <c r="B424" t="s">
        <v>2969</v>
      </c>
      <c r="C424" t="s">
        <v>11420</v>
      </c>
      <c r="D424" t="s">
        <v>11429</v>
      </c>
      <c r="E424" t="s">
        <v>5510</v>
      </c>
      <c r="F424" t="s">
        <v>7557</v>
      </c>
      <c r="H424">
        <v>15</v>
      </c>
      <c r="AK424">
        <v>1</v>
      </c>
      <c r="AM424" s="26" t="str">
        <f t="shared" si="12"/>
        <v xml:space="preserve">|Dai Tengu|&amp;ref(Item/Master-Ritualist.jpg,nolink,25x25,Ritual Spell);|&amp;ref(Spell/P_Air.jpg,nolink,25x25,Air);3&amp;ref(Spell/P_Earth.jpg,nolink,25x25,Earth);1&amp;ref(Spell/P_Nature.jpg,nolink,25x25,Nature);1&amp;ref(Spell/P_Holy.jpg,nolink,25x25,Holy);2||&amp;ref(Spell/P_Research.jpg,nolink,25x25,Research);15|&amp;ref(Nation/Sacred.jpg,nolink,25x25,Sacred);|
</v>
      </c>
    </row>
    <row r="425" spans="1:39" x14ac:dyDescent="0.15">
      <c r="A425" t="str">
        <f t="shared" si="13"/>
        <v>-</v>
      </c>
      <c r="B425" t="s">
        <v>2969</v>
      </c>
      <c r="C425" t="s">
        <v>11420</v>
      </c>
      <c r="D425" t="s">
        <v>11430</v>
      </c>
      <c r="E425" t="s">
        <v>5510</v>
      </c>
      <c r="F425" t="s">
        <v>640</v>
      </c>
      <c r="G425" t="s">
        <v>7546</v>
      </c>
      <c r="H425">
        <v>7</v>
      </c>
      <c r="I425">
        <v>-4</v>
      </c>
      <c r="AK425">
        <v>1</v>
      </c>
      <c r="AM425" s="26" t="str">
        <f t="shared" si="12"/>
        <v xml:space="preserve">|Oni Shugo|&amp;ref(Item/Master-Ritualist.jpg,nolink,25x25,Ritual Spell);|&amp;ref(Spell/P_Death.jpg,nolink,25x25,Death);2|&amp;ref(Spell/P_Fire.jpg,nolink,25x25,Fire);&amp;ref(Spell/P_Air.jpg,nolink,25x25,Air);&amp;ref(Spell/P_Earth.jpg,nolink,25x25,Earth);+1:100%|&amp;ref(Spell/P_Research.jpg,nolink,25x25,Research);7|&amp;ref(Nation/Inept-Researcher.jpg,nolink,25x25,Inept Researcher (-4));&amp;ref(Nation/Sacred.jpg,nolink,25x25,Sacred);|
</v>
      </c>
    </row>
    <row r="426" spans="1:39" x14ac:dyDescent="0.15">
      <c r="A426" t="str">
        <f t="shared" si="13"/>
        <v>-</v>
      </c>
      <c r="B426" t="s">
        <v>2969</v>
      </c>
      <c r="C426" t="s">
        <v>11420</v>
      </c>
      <c r="D426" t="s">
        <v>11495</v>
      </c>
      <c r="E426" t="s">
        <v>11496</v>
      </c>
      <c r="F426" t="s">
        <v>11497</v>
      </c>
      <c r="G426" t="s">
        <v>11498</v>
      </c>
      <c r="H426" t="s">
        <v>11499</v>
      </c>
      <c r="AM426" s="26" t="str">
        <f t="shared" si="12"/>
        <v xml:space="preserve">|Kitsune|&amp;ref(Item/Master-Ritualist.jpg,nolink,25x25,Ritual Spell);|&amp;ref(Spell/P_Nature.jpg,nolink,25x25,Nature);3|&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Nature.jpg,nolink,25x25,Nature);+1:25%|&amp;ref(Spell/P_Research.jpg,nolink,25x25,Research);13+||
</v>
      </c>
    </row>
    <row r="427" spans="1:39" x14ac:dyDescent="0.15">
      <c r="A427" t="str">
        <f t="shared" si="13"/>
        <v>MA Shinuyama E</v>
      </c>
      <c r="B427" t="s">
        <v>2969</v>
      </c>
      <c r="C427" t="s">
        <v>11420</v>
      </c>
      <c r="D427" t="s">
        <v>11431</v>
      </c>
      <c r="E427" t="s">
        <v>5510</v>
      </c>
      <c r="F427" t="s">
        <v>7548</v>
      </c>
      <c r="G427" t="s">
        <v>6756</v>
      </c>
      <c r="H427" t="s">
        <v>11432</v>
      </c>
      <c r="I427">
        <v>-12</v>
      </c>
      <c r="AK427">
        <v>1</v>
      </c>
      <c r="AM427" s="26" t="str">
        <f t="shared" si="12"/>
        <v xml:space="preserve">|Dai Oni|&amp;ref(Item/Master-Ritualist.jpg,nolink,25x25,Ritual Spell);|&amp;ref(Spell/P_Fire.jpg,nolink,25x25,Fire);2&amp;ref(Spell/P_Earth.jpg,nolink,25x25,Earth);2&amp;ref(Spell/P_Death.jpg,nolink,25x25,Death);3&amp;ref(Spell/P_Holy.jpg,nolink,25x25,Holy);1|&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9+|&amp;ref(Nation/Inept-Researcher.jpg,nolink,25x25,Inept Researcher (-12));&amp;ref(Nation/Sacred.jpg,nolink,25x25,Sacred);|
</v>
      </c>
    </row>
    <row r="428" spans="1:39" x14ac:dyDescent="0.15">
      <c r="A428" t="str">
        <f t="shared" si="13"/>
        <v>MA Ashdod S</v>
      </c>
      <c r="B428" t="s">
        <v>2969</v>
      </c>
      <c r="C428" t="s">
        <v>11596</v>
      </c>
      <c r="D428" t="s">
        <v>11579</v>
      </c>
      <c r="E428" t="s">
        <v>11558</v>
      </c>
      <c r="F428" t="s">
        <v>11580</v>
      </c>
      <c r="G428" t="s">
        <v>11581</v>
      </c>
      <c r="H428" t="s">
        <v>11582</v>
      </c>
      <c r="AK428">
        <v>1</v>
      </c>
      <c r="AM428" s="26" t="str">
        <f t="shared" si="12"/>
        <v xml:space="preserve">|Kohen|&amp;ref(Nation/R_Fort.jpg,nolink,25x25,Land Fortress);|&amp;ref(Spell/P_Holy.jpg,nolink,25x25,Holy);1|&amp;ref(Spell/P_Death.jpg,nolink,25x25,Death);+1:10%|&amp;ref(Spell/P_Research.jpg,nolink,25x25,Research);0+|&amp;ref(Nation/Sacred.jpg,nolink,25x25,Sacred);|
</v>
      </c>
    </row>
    <row r="429" spans="1:39" x14ac:dyDescent="0.15">
      <c r="A429" t="str">
        <f t="shared" si="13"/>
        <v>-</v>
      </c>
      <c r="B429" t="s">
        <v>2969</v>
      </c>
      <c r="C429" t="s">
        <v>11596</v>
      </c>
      <c r="D429" t="s">
        <v>11583</v>
      </c>
      <c r="E429" t="s">
        <v>11558</v>
      </c>
      <c r="G429" t="s">
        <v>11584</v>
      </c>
      <c r="H429">
        <v>13</v>
      </c>
      <c r="I429">
        <v>4</v>
      </c>
      <c r="AM429" s="26" t="str">
        <f t="shared" si="12"/>
        <v xml:space="preserve">|Rephaite Sage|&amp;ref(Nation/R_Fort.jpg,nolink,25x25,Land Fortress);||&amp;ref(Spell/P_Fire.jpg,nolink,25x25,Fire);&amp;ref(Spell/P_Earth.jpg,nolink,25x25,Earth);&amp;ref(Spell/P_Astral.jpg,nolink,25x25,Astral);+2:100%|&amp;ref(Spell/P_Research.jpg,nolink,25x25,Research);13|&amp;ref(Nation/Adept-Researcher.jpg,nolink,25x25,Adept Researcher (+4));|
</v>
      </c>
    </row>
    <row r="430" spans="1:39" x14ac:dyDescent="0.15">
      <c r="A430" t="str">
        <f t="shared" si="13"/>
        <v>-</v>
      </c>
      <c r="B430" t="s">
        <v>2969</v>
      </c>
      <c r="C430" t="s">
        <v>11596</v>
      </c>
      <c r="D430" t="s">
        <v>11585</v>
      </c>
      <c r="E430" t="s">
        <v>11558</v>
      </c>
      <c r="F430" t="s">
        <v>11586</v>
      </c>
      <c r="G430" t="s">
        <v>11587</v>
      </c>
      <c r="H430">
        <v>9</v>
      </c>
      <c r="Y430">
        <v>10</v>
      </c>
      <c r="AM430" s="26" t="str">
        <f t="shared" si="12"/>
        <v xml:space="preserve">|Emite|&amp;ref(Nation/R_Fort.jpg,nolink,25x25,Land Fortress);|&amp;ref(Spell/P_Death.jpg,nolink,25x25,Death);1|&amp;ref(Spell/P_Fire.jpg,nolink,25x25,Fire);&amp;ref(Spell/P_Earth.jpg,nolink,25x25,Earth);&amp;ref(Spell/P_Astral.jpg,nolink,25x25,Astral);&amp;ref(Spell/P_Death.jpg,nolink,25x25,Death);+1:100%|&amp;ref(Spell/P_Research.jpg,nolink,25x25,Research);9|&amp;ref(Nation/Fortune-Teller.jpg,nolink,25x25,Fortune Teller (10));|
</v>
      </c>
    </row>
    <row r="431" spans="1:39" x14ac:dyDescent="0.15">
      <c r="A431" t="str">
        <f t="shared" si="13"/>
        <v>-</v>
      </c>
      <c r="B431" t="s">
        <v>2969</v>
      </c>
      <c r="C431" t="s">
        <v>11596</v>
      </c>
      <c r="D431" t="s">
        <v>11588</v>
      </c>
      <c r="E431" t="s">
        <v>11570</v>
      </c>
      <c r="F431" t="s">
        <v>11589</v>
      </c>
      <c r="G431" t="s">
        <v>11590</v>
      </c>
      <c r="H431">
        <v>15</v>
      </c>
      <c r="AK431">
        <v>1</v>
      </c>
      <c r="AM431" s="26" t="str">
        <f t="shared" si="12"/>
        <v xml:space="preserve">|Zamzummite|&amp;ref(Nation/R_Capital.jpg,nolink,25x25,National Capital);|&amp;ref(Spell/P_Earth.jpg,nolink,25x25,Earth);1&amp;ref(Spell/P_Death.jpg,nolink,25x25,Death);2&amp;ref(Spell/P_Holy.jpg,nolink,25x25,Holy);1|&amp;ref(Spell/P_Earth.jpg,nolink,25x25,Earth);&amp;ref(Spell/P_Death.jpg,nolink,25x25,Death);+1:100%&amp;br;&amp;ref(Spell/P_Fire.jpg,nolink,25x25,Fire);&amp;ref(Spell/P_Earth.jpg,nolink,25x25,Earth);&amp;ref(Spell/P_Astral.jpg,nolink,25x25,Astral);&amp;ref(Spell/P_Death.jpg,nolink,25x25,Death);+1:100%|&amp;ref(Spell/P_Research.jpg,nolink,25x25,Research);15|&amp;ref(Nation/Sacred.jpg,nolink,25x25,Sacred);|
</v>
      </c>
    </row>
    <row r="432" spans="1:39" x14ac:dyDescent="0.15">
      <c r="A432" t="str">
        <f t="shared" si="13"/>
        <v>-</v>
      </c>
      <c r="B432" t="s">
        <v>2969</v>
      </c>
      <c r="C432" t="s">
        <v>11596</v>
      </c>
      <c r="D432" t="s">
        <v>11591</v>
      </c>
      <c r="E432" t="s">
        <v>11570</v>
      </c>
      <c r="F432" t="s">
        <v>11592</v>
      </c>
      <c r="G432" t="s">
        <v>11584</v>
      </c>
      <c r="H432">
        <v>5</v>
      </c>
      <c r="I432">
        <v>-4</v>
      </c>
      <c r="AK432">
        <v>1</v>
      </c>
      <c r="AM432" s="26" t="str">
        <f t="shared" si="12"/>
        <v xml:space="preserve">|Adon|&amp;ref(Nation/R_Capital.jpg,nolink,25x25,National Capital);|&amp;ref(Spell/P_Holy.jpg,nolink,25x25,Holy);2|&amp;ref(Spell/P_Fire.jpg,nolink,25x25,Fire);&amp;ref(Spell/P_Earth.jpg,nolink,25x25,Earth);&amp;ref(Spell/P_Astral.jpg,nolink,25x25,Astral);+2:100%|&amp;ref(Spell/P_Research.jpg,nolink,25x25,Research);5|&amp;ref(Nation/Inept-Researcher.jpg,nolink,25x25,Inept Researcher (-4));&amp;ref(Nation/Sacred.jpg,nolink,25x25,Sacred);|
</v>
      </c>
    </row>
    <row r="433" spans="1:39" x14ac:dyDescent="0.15">
      <c r="A433" t="str">
        <f t="shared" si="13"/>
        <v>-</v>
      </c>
      <c r="B433" t="s">
        <v>2969</v>
      </c>
      <c r="C433" t="s">
        <v>11596</v>
      </c>
      <c r="D433" t="s">
        <v>11593</v>
      </c>
      <c r="E433" t="s">
        <v>11570</v>
      </c>
      <c r="G433" t="s">
        <v>11594</v>
      </c>
      <c r="H433" t="s">
        <v>11595</v>
      </c>
      <c r="I433">
        <v>8</v>
      </c>
      <c r="P433">
        <v>1</v>
      </c>
      <c r="AK433">
        <v>1</v>
      </c>
      <c r="AM433" s="26" t="str">
        <f t="shared" si="12"/>
        <v xml:space="preserve">|Talmai Elder|&amp;ref(Nation/R_Capital.jpg,nolink,25x25,National Capital);||&amp;ref(Spell/P_Fire.jpg,nolink,25x25,Fire);&amp;ref(Spell/P_Earth.jpg,nolink,25x25,Earth);&amp;ref(Spell/P_Astral.jpg,nolink,25x25,Astral);+3:100%&amp;br;&amp;ref(Spell/P_Fire.jpg,nolink,25x25,Fire);&amp;ref(Spell/P_Earth.jpg,nolink,25x25,Earth);&amp;ref(Spell/P_Astral.jpg,nolink,25x25,Astral);&amp;ref(Spell/P_Death.jpg,nolink,25x25,Death);+1:10%|&amp;ref(Spell/P_Research.jpg,nolink,25x25,Research);19+|&amp;ref(Nation/Adept-Researcher.jpg,nolink,25x25,Adept Researcher (+8));&amp;ref(Nation/Forge-Bonus.jpg,nolink,25x25,Forge Bonus (1));&amp;ref(Nation/Sacred.jpg,nolink,25x25,Sacred);|
</v>
      </c>
    </row>
    <row r="434" spans="1:39" x14ac:dyDescent="0.15">
      <c r="A434" t="str">
        <f t="shared" si="13"/>
        <v>-</v>
      </c>
      <c r="B434" t="s">
        <v>2969</v>
      </c>
      <c r="C434" t="s">
        <v>3007</v>
      </c>
      <c r="D434" t="s">
        <v>11597</v>
      </c>
      <c r="E434" t="s">
        <v>11598</v>
      </c>
      <c r="F434" t="s">
        <v>11599</v>
      </c>
      <c r="AK434">
        <v>1</v>
      </c>
      <c r="AM434" s="26" t="str">
        <f t="shared" si="12"/>
        <v xml:space="preserve">|Malakh|&amp;ref(Item/Master-Ritualist.jpg,nolink,25x25,Ritual Spell);|&amp;ref(Spell/P_Holy.jpg,nolink,25x25,Holy);1|||&amp;ref(Nation/Sacred.jpg,nolink,25x25,Sacred);|
</v>
      </c>
    </row>
    <row r="435" spans="1:39" x14ac:dyDescent="0.15">
      <c r="A435" t="str">
        <f t="shared" si="13"/>
        <v>-</v>
      </c>
      <c r="B435" t="s">
        <v>2969</v>
      </c>
      <c r="C435" t="s">
        <v>3007</v>
      </c>
      <c r="D435" t="s">
        <v>11600</v>
      </c>
      <c r="E435" t="s">
        <v>11598</v>
      </c>
      <c r="F435" t="s">
        <v>11601</v>
      </c>
      <c r="AE435">
        <v>1</v>
      </c>
      <c r="AK435">
        <v>1</v>
      </c>
      <c r="AM435" s="26" t="str">
        <f t="shared" si="12"/>
        <v xml:space="preserve">|Hashmal|&amp;ref(Item/Master-Ritualist.jpg,nolink,25x25,Ritual Spell);|&amp;ref(Spell/P_Holy.jpg,nolink,25x25,Holy);2|||&amp;ref(Nation/Inquisitor.jpg,nolink,25x25,Inquisitor);&amp;ref(Nation/Sacred.jpg,nolink,25x25,Sacred);|
</v>
      </c>
    </row>
    <row r="436" spans="1:39" x14ac:dyDescent="0.15">
      <c r="A436" t="str">
        <f t="shared" si="13"/>
        <v>-</v>
      </c>
      <c r="B436" t="s">
        <v>2969</v>
      </c>
      <c r="C436" t="s">
        <v>3007</v>
      </c>
      <c r="D436" t="s">
        <v>11602</v>
      </c>
      <c r="E436" t="s">
        <v>11598</v>
      </c>
      <c r="F436" t="s">
        <v>11603</v>
      </c>
      <c r="G436" t="s">
        <v>11604</v>
      </c>
      <c r="H436">
        <v>9</v>
      </c>
      <c r="AK436">
        <v>1</v>
      </c>
      <c r="AM436" s="26" t="str">
        <f t="shared" si="12"/>
        <v xml:space="preserve">|Ditanu|&amp;ref(Item/Master-Ritualist.jpg,nolink,25x25,Ritual Spell);|&amp;ref(Spell/P_Death.jpg,nolink,25x25,Death);1&amp;ref(Spell/P_Holy.jpg,nolink,25x25,Holy);1|&amp;ref(Spell/P_Fire.jpg,nolink,25x25,Fire);&amp;ref(Spell/P_Earth.jpg,nolink,25x25,Earth);&amp;ref(Spell/P_Astral.jpg,nolink,25x25,Astral);+1:100%|&amp;ref(Spell/P_Research.jpg,nolink,25x25,Research);9|&amp;ref(Nation/Sacred.jpg,nolink,25x25,Sacred);|
</v>
      </c>
    </row>
    <row r="437" spans="1:39" x14ac:dyDescent="0.15">
      <c r="A437" t="str">
        <f t="shared" si="13"/>
        <v>-</v>
      </c>
      <c r="B437" t="s">
        <v>2969</v>
      </c>
      <c r="C437" t="s">
        <v>3007</v>
      </c>
      <c r="D437" t="s">
        <v>11605</v>
      </c>
      <c r="E437" t="s">
        <v>11598</v>
      </c>
      <c r="F437" t="s">
        <v>11606</v>
      </c>
      <c r="H437">
        <v>11</v>
      </c>
      <c r="O437" t="s">
        <v>11607</v>
      </c>
      <c r="AK437">
        <v>1</v>
      </c>
      <c r="AM437" s="26" t="str">
        <f t="shared" si="12"/>
        <v xml:space="preserve">|Arel|&amp;ref(Item/Master-Ritualist.jpg,nolink,25x25,Ritual Spell);|&amp;ref(Spell/P_Nature.jpg,nolink,25x25,Nature);3&amp;ref(Spell/P_Holy.jpg,nolink,25x25,Holy);3||&amp;ref(Spell/P_Research.jpg,nolink,25x25,Research);11|&amp;ref(Nation/Healer.jpg,nolink,25x25,Healer (3));&amp;ref(Nation/Sacred.jpg,nolink,25x25,Sacred);|
</v>
      </c>
    </row>
    <row r="438" spans="1:39" x14ac:dyDescent="0.15">
      <c r="A438" t="str">
        <f t="shared" si="13"/>
        <v>-</v>
      </c>
      <c r="B438" t="s">
        <v>2969</v>
      </c>
      <c r="C438" t="s">
        <v>3007</v>
      </c>
      <c r="D438" t="s">
        <v>11608</v>
      </c>
      <c r="E438" t="s">
        <v>11598</v>
      </c>
      <c r="F438" t="s">
        <v>11609</v>
      </c>
      <c r="AK438">
        <v>1</v>
      </c>
      <c r="AM438" s="26" t="str">
        <f t="shared" si="12"/>
        <v xml:space="preserve">|Ophan|&amp;ref(Item/Master-Ritualist.jpg,nolink,25x25,Ritual Spell);|&amp;ref(Spell/P_Holy.jpg,nolink,25x25,Holy);3|||&amp;ref(Nation/Sacred.jpg,nolink,25x25,Sacred);|
</v>
      </c>
    </row>
    <row r="439" spans="1:39" x14ac:dyDescent="0.15">
      <c r="A439" t="str">
        <f t="shared" si="13"/>
        <v>-</v>
      </c>
      <c r="B439" t="s">
        <v>2969</v>
      </c>
      <c r="C439" t="s">
        <v>3007</v>
      </c>
      <c r="D439" t="s">
        <v>11610</v>
      </c>
      <c r="E439" t="s">
        <v>11598</v>
      </c>
      <c r="F439" t="s">
        <v>11611</v>
      </c>
      <c r="G439" t="s">
        <v>11612</v>
      </c>
      <c r="H439">
        <v>17</v>
      </c>
      <c r="AK439">
        <v>1</v>
      </c>
      <c r="AM439" s="26" t="str">
        <f t="shared" si="12"/>
        <v xml:space="preserve">|Malik|&amp;ref(Item/Master-Ritualist.jpg,nolink,25x25,Ritual Spell);|&amp;ref(Spell/P_Death.jpg,nolink,25x25,Death);2&amp;ref(Spell/P_Blood.jpg,nolink,25x25,Blood);2&amp;ref(Spell/P_Holy.jpg,nolink,25x25,Holy);2|&amp;ref(Spell/P_Fire.jpg,nolink,25x25,Fire);&amp;ref(Spell/P_Earth.jpg,nolink,25x25,Earth);&amp;ref(Spell/P_Astral.jpg,nolink,25x25,Astral);+2:100%|&amp;ref(Spell/P_Research.jpg,nolink,25x25,Research);17|&amp;ref(Nation/Sacred.jpg,nolink,25x25,Sacred);|
</v>
      </c>
    </row>
    <row r="440" spans="1:39" x14ac:dyDescent="0.15">
      <c r="A440" t="str">
        <f t="shared" si="13"/>
        <v>MA Ashdod E</v>
      </c>
      <c r="B440" t="s">
        <v>2969</v>
      </c>
      <c r="C440" t="s">
        <v>3007</v>
      </c>
      <c r="D440" t="s">
        <v>11668</v>
      </c>
      <c r="E440" t="s">
        <v>11667</v>
      </c>
      <c r="F440" t="s">
        <v>11669</v>
      </c>
      <c r="H440">
        <v>13</v>
      </c>
      <c r="AK440">
        <v>1</v>
      </c>
      <c r="AM440" s="26" t="str">
        <f t="shared" si="12"/>
        <v xml:space="preserve">|Chayot|&amp;ref(Item/Master-Ritualist.jpg,nolink,25x25,Ritual Spell);|&amp;ref(Spell/P_Fire.jpg,nolink,25x25,Fire);4-4&amp;ref(Spell/P_Air.jpg,nolink,25x25,Air);4-4&amp;ref(Spell/P_Earth.jpg,nolink,25x25,Earth);4-4&amp;ref(Spell/P_Astral.jpg,nolink,25x25,Astral);4&amp;ref(Spell/P_Holy.jpg,nolink,25x25,Holy);4||&amp;ref(Spell/P_Research.jpg,nolink,25x25,Research);13|&amp;ref(Nation/Sacred.jpg,nolink,25x25,Sacred);|
</v>
      </c>
    </row>
    <row r="441" spans="1:39" x14ac:dyDescent="0.15">
      <c r="A441" t="str">
        <f t="shared" si="13"/>
        <v>MA Uruk S</v>
      </c>
      <c r="B441" t="s">
        <v>2969</v>
      </c>
      <c r="C441" t="s">
        <v>11950</v>
      </c>
      <c r="D441" t="s">
        <v>11923</v>
      </c>
      <c r="E441" t="s">
        <v>11750</v>
      </c>
      <c r="F441" t="s">
        <v>11924</v>
      </c>
      <c r="G441" t="s">
        <v>11925</v>
      </c>
      <c r="H441">
        <v>11</v>
      </c>
      <c r="AK441">
        <v>1</v>
      </c>
      <c r="AM441" s="26" t="str">
        <f t="shared" si="12"/>
        <v xml:space="preserve">|Ensi|&amp;ref(Nation/R_Fort.jpg,nolink,25x25,Land Fortress);|&amp;ref(Spell/P_Water.jpg,nolink,25x25,Water);1&amp;ref(Spell/P_Nature.jpg,nolink,25x25,Nature);1&amp;ref(Spell/P_Holy.jpg,nolink,25x25,Holy);2|&amp;ref(Spell/P_Water.jpg,nolink,25x25,Water);&amp;ref(Spell/P_Earth.jpg,nolink,25x25,Earth);&amp;ref(Spell/P_Astral.jpg,nolink,25x25,Astral);&amp;ref(Spell/P_Nature.jpg,nolink,25x25,Nature);+1:100%|&amp;ref(Spell/P_Research.jpg,nolink,25x25,Research);11|&amp;ref(Nation/Sacred.jpg,nolink,25x25,Sacred);|
</v>
      </c>
    </row>
    <row r="442" spans="1:39" x14ac:dyDescent="0.15">
      <c r="A442" t="str">
        <f t="shared" si="13"/>
        <v>-</v>
      </c>
      <c r="B442" t="s">
        <v>2969</v>
      </c>
      <c r="C442" t="s">
        <v>11950</v>
      </c>
      <c r="D442" t="s">
        <v>11926</v>
      </c>
      <c r="E442" t="s">
        <v>11750</v>
      </c>
      <c r="F442" t="s">
        <v>11927</v>
      </c>
      <c r="G442" t="s">
        <v>11928</v>
      </c>
      <c r="H442">
        <v>7</v>
      </c>
      <c r="AK442">
        <v>1</v>
      </c>
      <c r="AM442" s="26" t="str">
        <f t="shared" si="12"/>
        <v xml:space="preserve">|Gudu|&amp;ref(Nation/R_Fort.jpg,nolink,25x25,Land Fortress);|&amp;ref(Spell/P_Holy.jpg,nolink,25x25,Holy);1|&amp;ref(Spell/P_Air.jpg,nolink,25x25,Air);&amp;ref(Spell/P_Earth.jpg,nolink,25x25,Earth);+1:100%|&amp;ref(Spell/P_Research.jpg,nolink,25x25,Research);7|&amp;ref(Nation/Sacred.jpg,nolink,25x25,Sacred);|
</v>
      </c>
    </row>
    <row r="443" spans="1:39" x14ac:dyDescent="0.15">
      <c r="A443" t="str">
        <f t="shared" si="13"/>
        <v>-</v>
      </c>
      <c r="B443" t="s">
        <v>2969</v>
      </c>
      <c r="C443" t="s">
        <v>11950</v>
      </c>
      <c r="D443" t="s">
        <v>11872</v>
      </c>
      <c r="E443" t="s">
        <v>11750</v>
      </c>
      <c r="F443" t="s">
        <v>11929</v>
      </c>
      <c r="G443" t="s">
        <v>11930</v>
      </c>
      <c r="H443">
        <v>9</v>
      </c>
      <c r="AK443">
        <v>1</v>
      </c>
      <c r="AM443" s="26" t="str">
        <f t="shared" si="12"/>
        <v xml:space="preserve">|Ishib|&amp;ref(Nation/R_Fort.jpg,nolink,25x25,Land Fortress);|&amp;ref(Spell/P_Water.jpg,nolink,25x25,Water);1&amp;ref(Spell/P_Holy.jpg,nolink,25x25,Holy);2|&amp;ref(Spell/P_Air.jpg,nolink,25x25,Air);&amp;ref(Spell/P_Water.jpg,nolink,25x25,Water);&amp;ref(Spell/P_Earth.jpg,nolink,25x25,Earth);&amp;ref(Spell/P_Nature.jpg,nolink,25x25,Nature);+1:100%|&amp;ref(Spell/P_Research.jpg,nolink,25x25,Research);9|&amp;ref(Nation/Sacred.jpg,nolink,25x25,Sacred);|
</v>
      </c>
    </row>
    <row r="444" spans="1:39" x14ac:dyDescent="0.15">
      <c r="A444" t="str">
        <f t="shared" si="13"/>
        <v>-</v>
      </c>
      <c r="B444" t="s">
        <v>2969</v>
      </c>
      <c r="C444" t="s">
        <v>11950</v>
      </c>
      <c r="D444" t="s">
        <v>11874</v>
      </c>
      <c r="E444" t="s">
        <v>11750</v>
      </c>
      <c r="F444" t="s">
        <v>11931</v>
      </c>
      <c r="H444">
        <v>9</v>
      </c>
      <c r="O444">
        <v>1</v>
      </c>
      <c r="AK444">
        <v>1</v>
      </c>
      <c r="AM444" s="26" t="str">
        <f t="shared" si="12"/>
        <v xml:space="preserve">|Ashipu|&amp;ref(Nation/R_Fort.jpg,nolink,25x25,Land Fortress);|&amp;ref(Spell/P_Astral.jpg,nolink,25x25,Astral);1&amp;ref(Spell/P_Nature.jpg,nolink,25x25,Nature);1&amp;ref(Spell/P_Holy.jpg,nolink,25x25,Holy);1||&amp;ref(Spell/P_Research.jpg,nolink,25x25,Research);9|&amp;ref(Nation/Disease-Healer.jpg,nolink,25x25,Disease Healer (1));&amp;ref(Nation/Sacred.jpg,nolink,25x25,Sacred);|
</v>
      </c>
    </row>
    <row r="445" spans="1:39" x14ac:dyDescent="0.15">
      <c r="A445" t="str">
        <f t="shared" si="13"/>
        <v>-</v>
      </c>
      <c r="B445" t="s">
        <v>2969</v>
      </c>
      <c r="C445" t="s">
        <v>11950</v>
      </c>
      <c r="D445" t="s">
        <v>11876</v>
      </c>
      <c r="E445" t="s">
        <v>11750</v>
      </c>
      <c r="F445" t="s">
        <v>11927</v>
      </c>
      <c r="G445" t="s">
        <v>11925</v>
      </c>
      <c r="H445">
        <v>7</v>
      </c>
      <c r="AK445">
        <v>1</v>
      </c>
      <c r="AM445" s="26" t="str">
        <f t="shared" si="12"/>
        <v xml:space="preserve">|Nin|&amp;ref(Nation/R_Fort.jpg,nolink,25x25,Land Fortress);|&amp;ref(Spell/P_Holy.jpg,nolink,25x25,Holy);1|&amp;ref(Spell/P_Water.jpg,nolink,25x25,Water);&amp;ref(Spell/P_Earth.jpg,nolink,25x25,Earth);&amp;ref(Spell/P_Astral.jpg,nolink,25x25,Astral);&amp;ref(Spell/P_Nature.jpg,nolink,25x25,Nature);+1:100%|&amp;ref(Spell/P_Research.jpg,nolink,25x25,Research);7|&amp;ref(Nation/Sacred.jpg,nolink,25x25,Sacred);|
</v>
      </c>
    </row>
    <row r="446" spans="1:39" x14ac:dyDescent="0.15">
      <c r="A446" t="str">
        <f t="shared" si="13"/>
        <v>-</v>
      </c>
      <c r="B446" t="s">
        <v>2969</v>
      </c>
      <c r="C446" t="s">
        <v>11950</v>
      </c>
      <c r="D446" t="s">
        <v>11879</v>
      </c>
      <c r="E446" t="s">
        <v>11750</v>
      </c>
      <c r="F446" t="s">
        <v>11932</v>
      </c>
      <c r="H446">
        <v>7</v>
      </c>
      <c r="AA446">
        <v>1</v>
      </c>
      <c r="AI446">
        <v>2</v>
      </c>
      <c r="AK446">
        <v>1</v>
      </c>
      <c r="AM446" s="26" t="str">
        <f t="shared" si="12"/>
        <v xml:space="preserve">|Gala|&amp;ref(Nation/R_Fort.jpg,nolink,25x25,Land Fortress);|&amp;ref(Spell/P_Nature.jpg,nolink,25x25,Nature);1&amp;ref(Spell/P_Holy.jpg,nolink,25x25,Holy);1||&amp;ref(Spell/P_Research.jpg,nolink,25x25,Research);7|&amp;ref(Nation/Spell-Singer.jpg,nolink,25x25,Spell Singer);&amp;ref(Nation/Elegist.jpg,nolink,25x25,Elegist (2));&amp;ref(Nation/Sacred.jpg,nolink,25x25,Sacred);|
</v>
      </c>
    </row>
    <row r="447" spans="1:39" x14ac:dyDescent="0.15">
      <c r="A447" t="str">
        <f t="shared" si="13"/>
        <v>-</v>
      </c>
      <c r="B447" t="s">
        <v>2969</v>
      </c>
      <c r="C447" t="s">
        <v>11950</v>
      </c>
      <c r="D447" t="s">
        <v>11881</v>
      </c>
      <c r="E447" t="s">
        <v>11750</v>
      </c>
      <c r="F447" t="s">
        <v>11933</v>
      </c>
      <c r="H447">
        <v>7</v>
      </c>
      <c r="AK447">
        <v>1</v>
      </c>
      <c r="AM447" s="26" t="str">
        <f t="shared" si="12"/>
        <v xml:space="preserve">|Naditu|&amp;ref(Nation/R_Fort.jpg,nolink,25x25,Land Fortress);|&amp;ref(Spell/P_Astral.jpg,nolink,25x25,Astral);1&amp;ref(Spell/P_Holy.jpg,nolink,25x25,Holy);1||&amp;ref(Spell/P_Research.jpg,nolink,25x25,Research);7|&amp;ref(Nation/Sacred.jpg,nolink,25x25,Sacred);|
</v>
      </c>
    </row>
    <row r="448" spans="1:39" x14ac:dyDescent="0.15">
      <c r="A448" t="str">
        <f t="shared" si="13"/>
        <v>-</v>
      </c>
      <c r="B448" t="s">
        <v>2969</v>
      </c>
      <c r="C448" t="s">
        <v>11950</v>
      </c>
      <c r="D448" t="s">
        <v>11883</v>
      </c>
      <c r="E448" t="s">
        <v>11750</v>
      </c>
      <c r="F448" t="s">
        <v>11934</v>
      </c>
      <c r="H448">
        <v>11</v>
      </c>
      <c r="Y448">
        <v>5</v>
      </c>
      <c r="AK448">
        <v>1</v>
      </c>
      <c r="AM448" s="26" t="str">
        <f t="shared" si="12"/>
        <v xml:space="preserve">|Ereshdingir|&amp;ref(Nation/R_Fort.jpg,nolink,25x25,Land Fortress);|&amp;ref(Spell/P_Water.jpg,nolink,25x25,Water);1&amp;ref(Spell/P_Astral.jpg,nolink,25x25,Astral);2&amp;ref(Spell/P_Holy.jpg,nolink,25x25,Holy);2||&amp;ref(Spell/P_Research.jpg,nolink,25x25,Research);11|&amp;ref(Nation/Fortune-Teller.jpg,nolink,25x25,Fortune Teller (5));&amp;ref(Nation/Sacred.jpg,nolink,25x25,Sacred);|
</v>
      </c>
    </row>
    <row r="449" spans="1:39" x14ac:dyDescent="0.15">
      <c r="A449" t="str">
        <f t="shared" si="13"/>
        <v>-</v>
      </c>
      <c r="B449" t="s">
        <v>2969</v>
      </c>
      <c r="C449" t="s">
        <v>11950</v>
      </c>
      <c r="D449" t="s">
        <v>11885</v>
      </c>
      <c r="E449" t="s">
        <v>11766</v>
      </c>
      <c r="F449" t="s">
        <v>11935</v>
      </c>
      <c r="G449" t="s">
        <v>11936</v>
      </c>
      <c r="H449" t="s">
        <v>11937</v>
      </c>
      <c r="Y449">
        <v>10</v>
      </c>
      <c r="AK449">
        <v>1</v>
      </c>
      <c r="AM449" s="26" t="str">
        <f t="shared" si="12"/>
        <v xml:space="preserve">|Entu|&amp;ref(Nation/R_Capital.jpg,nolink,25x25,National Capital);|&amp;ref(Spell/P_Water.jpg,nolink,25x25,Water);1&amp;ref(Spell/P_Astral.jpg,nolink,25x25,Astral);2&amp;ref(Spell/P_Holy.jpg,nolink,25x25,Holy);3|&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13+|&amp;ref(Nation/Fortune-Teller.jpg,nolink,25x25,Fortune Teller (10));&amp;ref(Nation/Sacred.jpg,nolink,25x25,Sacred);|
</v>
      </c>
    </row>
    <row r="450" spans="1:39" x14ac:dyDescent="0.15">
      <c r="A450" t="str">
        <f t="shared" si="13"/>
        <v>-</v>
      </c>
      <c r="B450" t="s">
        <v>2969</v>
      </c>
      <c r="C450" t="s">
        <v>11950</v>
      </c>
      <c r="D450" t="s">
        <v>11888</v>
      </c>
      <c r="E450" t="s">
        <v>11766</v>
      </c>
      <c r="F450" t="s">
        <v>11938</v>
      </c>
      <c r="G450" t="s">
        <v>11939</v>
      </c>
      <c r="H450" t="s">
        <v>11869</v>
      </c>
      <c r="Y450">
        <v>15</v>
      </c>
      <c r="AK450">
        <v>1</v>
      </c>
      <c r="AM450" s="26" t="str">
        <f t="shared" si="12"/>
        <v xml:space="preserve">|Mashmashu|&amp;ref(Nation/R_Capital.jpg,nolink,25x25,National Capital);|&amp;ref(Spell/P_Astral.jpg,nolink,25x25,Astral);3&amp;ref(Spell/P_Nature.jpg,nolink,25x25,Nature);1|&amp;ref(Spell/P_Air.jpg,nolink,25x25,Air);&amp;ref(Spell/P_Water.jpg,nolink,25x25,Water);&amp;ref(Spell/P_Earth.jpg,nolink,25x25,Earth);&amp;ref(Spell/P_Astral.jpg,nolink,25x25,Astral);+1:100%&amp;br;&amp;ref(Spell/P_Air.jpg,nolink,25x25,Air);&amp;ref(Spell/P_Water.jpg,nolink,25x25,Water);&amp;ref(Spell/P_Earth.jpg,nolink,25x25,Earth);&amp;ref(Spell/P_Nature.jpg,nolink,25x25,Nature);+1:10%|&amp;ref(Spell/P_Research.jpg,nolink,25x25,Research);15+|&amp;ref(Nation/Fortune-Teller.jpg,nolink,25x25,Fortune Teller (15));&amp;ref(Nation/Sacred.jpg,nolink,25x25,Sacred);|
</v>
      </c>
    </row>
    <row r="451" spans="1:39" x14ac:dyDescent="0.15">
      <c r="A451" t="str">
        <f t="shared" si="13"/>
        <v>-</v>
      </c>
      <c r="B451" t="s">
        <v>2969</v>
      </c>
      <c r="C451" t="s">
        <v>11950</v>
      </c>
      <c r="D451" t="s">
        <v>11919</v>
      </c>
      <c r="E451" t="s">
        <v>11917</v>
      </c>
      <c r="F451" t="s">
        <v>11940</v>
      </c>
      <c r="H451">
        <v>7</v>
      </c>
      <c r="I451">
        <v>-4</v>
      </c>
      <c r="AM451" s="26" t="str">
        <f t="shared" ref="AM451:AM514" si="14">CONCATENATE("|",D451,"|",SUBSTITUTE(SUBSTITUTE(SUBSTITUTE(SUBSTITUTE(SUBSTITUTE(SUBSTITUTE(SUBSTITUTE(SUBSTITUTE(SUBSTITUTE(SUBSTITUTE(SUBSTITUTE(SUBSTITUTE(SUBSTITUTE(SUBSTITUTE(SUBSTITUTE(SUBSTITUTE(SUBSTITUTE(SUBSTITUTE(E451,"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451&amp;"|"&amp;G451,"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","&amp;br;"),"|",IF(H451&lt;&gt;"","&amp;ref(Spell/P_Research.jpg,nolink,25x25,Research);"&amp;H451,""),"|",IF(I451&lt;&gt;"",IF(I451&gt;=0,"&amp;ref(Nation/Adept-Researcher.jpg,nolink,25x25,Adept Researcher (+"&amp;I451&amp;"));","&amp;ref(Nation/Inept-Researcher.jpg,nolink,25x25,Inept Researcher ("&amp;I451&amp;"));"),""),IF(J451&lt;&gt;"","&amp;ref(Nation/Mundane-Researcher.jpg,nolink,25x25,Mundane Researcher);",""),IF(K451&lt;&gt;"","&amp;ref(Nation/Magically-Attuned-Researcher.jpg,nolink,25x25,Magically Attuned Researcher);",""),IF(L451&lt;&gt;"","&amp;ref(Nation/Philosopher.jpg,nolink,25x25,Philosopher ("&amp;L451&amp;"));",""),IF(M451&lt;&gt;"","&amp;ref(Nation/Divine-Insight.jpg,nolink,25x25,Divine Insight);",""),IF(N451&lt;&gt;"",IF(N451&gt;=0,"&amp;ref(Nation/Inspiring-Researcher.jpg,nolink,25x25,Inspiring Researcher (+"&amp;N451&amp;"));","&amp;ref(Nation/Disruptive-Researcher.jpg,nolink,25x25,Disruptive Researcher ("&amp;N451&amp;"));"),""),IF(O451&lt;&gt;"",IF(COUNTIF(O451,"*h*"),"&amp;ref(Nation/Healer.jpg,nolink,25x25,Healer ("&amp;MID(O451,2,1)&amp;"));","&amp;ref(Nation/Disease-Healer.jpg,nolink,25x25,Disease Healer ("&amp;O451&amp;"));"),""),IF(P451&lt;&gt;"","&amp;ref(Nation/Forge-Bonus.jpg,nolink,25x25,Forge Bonus ("&amp;P451&amp;"));",""),IF(Q451&lt;&gt;"","&amp;ref(Nation/Master-Smith.jpg,nolink,25x25,Master Smith ("&amp;Q451&amp;"));",""),IF(R451&lt;&gt;"","&amp;ref(Nation/Resource-Bonus.jpg,nolink,25x25,Resource Bonus ("&amp;R451&amp;"));",""),IF(S451&lt;&gt;"","&amp;ref(Nation/Ice-Forging.jpg,nolink,25x25,Ice Forging ("&amp;S451&amp;"));",""),IF(T451&lt;&gt;"","&amp;ref(Nation/Blood-Searcher.jpg,nolink,25x25,Blood Searcher ("&amp;T451&amp;"));",""),IF(U451&lt;&gt;"","&amp;ref(Nation/Pearl-Cultivator.jpg,nolink,25x25,Pearl Cultivator ("&amp;U451&amp;"));",""),IF(V451&lt;&gt;"","&amp;ref(Nation/Carcass-Collector.jpg,nolink,25x25,Carcass Collector ("&amp;V451&amp;"));",""),IF(W451&lt;&gt;"","&amp;ref(Nation/Alchemist.jpg,nolink,25x25,Alchemist ("&amp;W451&amp;"));",""),IF(X451&lt;&gt;"","&amp;ref(Nation/Adept-Cross-Breeder.jpg,nolink,25x25,Adept Cross Breeder ("&amp;X451&amp;"));",""),IF(Y451&lt;&gt;"","&amp;ref(Nation/Fortune-Teller.jpg,nolink,25x25,Fortune Teller ("&amp;Y451&amp;"));",""),IF(Z451&lt;&gt;"",IF(Z451&gt;=0,"&amp;ref(Nation/Bringer-of-Fortune.jpg,nolink,25x25,Bringer of Fortune ("&amp;Z451&amp;"));","&amp;ref(Nation/Bringer-of-Misfortune.jpg,nolink,25x25,Bringer of Misfortune ("&amp;ABS(Z451)&amp;"));"),""),IF(AA451&lt;&gt;"","&amp;ref(Nation/Spell-Singer.jpg,nolink,25x25,Spell Singer);",""),IF(AB451&lt;&gt;"","&amp;ref(Nation/Combat-Caster.jpg,nolink,25x25,Combat Caster);",""),IF(AC451&lt;&gt;"","&amp;ref(Nation/Innate-Spellcaster.jpg,nolink,25x25,Innate Spellcaster ("&amp;AC451&amp;"));",""),IF(AD451&lt;&gt;"",IF(AD451="m","&amp;ref(Nation/Communion-Master.jpg,nolink,25x25,Communion Master);","&amp;ref(Nation/Communion-Slave.jpg,nolink,25x25,Communion Slave);"),""),IF(AE451&lt;&gt;"","&amp;ref(Nation/Inquisitor.jpg,nolink,25x25,Inquisitor);",""),IF(AF451&lt;&gt;"","&amp;ref(Nation/Adept-Sacrificer.jpg,nolink,25x25,Adept Sacrificer ("&amp;AF451&amp;"));",""),IF(AG451&lt;&gt;"","&amp;ref(Nation/Reanimator-Priest.jpg,nolink,25x25,Reanimator Priest);",""),IF(AH451&lt;&gt;"","&amp;ref(Nation/Reanimation-Bonus.jpg,nolink,25x25,Reanimation Bonus ("&amp;AH451&amp;"));",""),IF(AI451&lt;&gt;"","&amp;ref(Nation/Elegist.jpg,nolink,25x25,Elegist ("&amp;AI451&amp;"));",""),IF(AJ451&lt;&gt;"","&amp;ref(Nation/Heretic.jpg,nolink,25x25,Heretic ("&amp;AJ451&amp;"));",""),IF(AK451&lt;&gt;"","&amp;ref(Nation/Sacred.jpg,nolink,25x25,Sacred);",""),IF(AL451&lt;&gt;"","&amp;ref(Nation/Slave.jpg,nolink,25x25,Slave);",""),"|",CHAR(10))</f>
        <v xml:space="preserve">|Enkidu Shaman|&amp;ref(Nation/R_Foreign.jpg,nolink,25x25,Non-Fort Land);|&amp;ref(Spell/P_Earth.jpg,nolink,25x25,Earth);1&amp;ref(Spell/P_Nature.jpg,nolink,25x25,Nature);2||&amp;ref(Spell/P_Research.jpg,nolink,25x25,Research);7|&amp;ref(Nation/Inept-Researcher.jpg,nolink,25x25,Inept Researcher (-4));|
</v>
      </c>
    </row>
    <row r="452" spans="1:39" x14ac:dyDescent="0.15">
      <c r="A452" t="str">
        <f t="shared" si="13"/>
        <v>-</v>
      </c>
      <c r="B452" t="s">
        <v>2969</v>
      </c>
      <c r="C452" t="s">
        <v>11950</v>
      </c>
      <c r="D452" t="s">
        <v>11941</v>
      </c>
      <c r="E452" t="s">
        <v>11942</v>
      </c>
      <c r="F452" t="s">
        <v>11929</v>
      </c>
      <c r="H452">
        <v>7</v>
      </c>
      <c r="AK452">
        <v>1</v>
      </c>
      <c r="AM452" s="26" t="str">
        <f t="shared" si="14"/>
        <v xml:space="preserve">|Kulullu King|&amp;ref(Nation/R_UW-Fort.jpg,nolink,25x25,Underwater Fortress);|&amp;ref(Spell/P_Water.jpg,nolink,25x25,Water);1&amp;ref(Spell/P_Holy.jpg,nolink,25x25,Holy);2||&amp;ref(Spell/P_Research.jpg,nolink,25x25,Research);7|&amp;ref(Nation/Sacred.jpg,nolink,25x25,Sacred);|
</v>
      </c>
    </row>
    <row r="453" spans="1:39" x14ac:dyDescent="0.15">
      <c r="A453" t="str">
        <f t="shared" si="13"/>
        <v>-</v>
      </c>
      <c r="B453" t="s">
        <v>2969</v>
      </c>
      <c r="C453" t="s">
        <v>11950</v>
      </c>
      <c r="D453" t="s">
        <v>11943</v>
      </c>
      <c r="E453" t="s">
        <v>11942</v>
      </c>
      <c r="F453" t="s">
        <v>11924</v>
      </c>
      <c r="G453" t="s">
        <v>11944</v>
      </c>
      <c r="H453">
        <v>11</v>
      </c>
      <c r="AK453">
        <v>1</v>
      </c>
      <c r="AM453" s="26" t="str">
        <f t="shared" si="14"/>
        <v xml:space="preserve">|Kuliltu Queen|&amp;ref(Nation/R_UW-Fort.jpg,nolink,25x25,Underwater Fortress);|&amp;ref(Spell/P_Water.jpg,nolink,25x25,Water);1&amp;ref(Spell/P_Nature.jpg,nolink,25x25,Nature);1&amp;ref(Spell/P_Holy.jpg,nolink,25x25,Holy);2|&amp;ref(Spell/P_Air.jpg,nolink,25x25,Air);&amp;ref(Spell/P_Water.jpg,nolink,25x25,Water);&amp;ref(Spell/P_Astral.jpg,nolink,25x25,Astral);&amp;ref(Spell/P_Nature.jpg,nolink,25x25,Nature);+1:100%|&amp;ref(Spell/P_Research.jpg,nolink,25x25,Research);11|&amp;ref(Nation/Sacred.jpg,nolink,25x25,Sacred);|
</v>
      </c>
    </row>
    <row r="454" spans="1:39" x14ac:dyDescent="0.15">
      <c r="A454" t="str">
        <f t="shared" si="13"/>
        <v>-</v>
      </c>
      <c r="B454" t="s">
        <v>2969</v>
      </c>
      <c r="C454" t="s">
        <v>11950</v>
      </c>
      <c r="D454" t="s">
        <v>11945</v>
      </c>
      <c r="E454" t="s">
        <v>11942</v>
      </c>
      <c r="F454" t="s">
        <v>11946</v>
      </c>
      <c r="G454" t="s">
        <v>11944</v>
      </c>
      <c r="H454">
        <v>15</v>
      </c>
      <c r="I454">
        <v>4</v>
      </c>
      <c r="AM454" s="26" t="str">
        <f t="shared" si="14"/>
        <v xml:space="preserve">|Kulullu Sage|&amp;ref(Nation/R_UW-Fort.jpg,nolink,25x25,Underwater Fortress);|&amp;ref(Spell/P_Water.jpg,nolink,25x25,Water);2|&amp;ref(Spell/P_Air.jpg,nolink,25x25,Air);&amp;ref(Spell/P_Water.jpg,nolink,25x25,Water);&amp;ref(Spell/P_Astral.jpg,nolink,25x25,Astral);&amp;ref(Spell/P_Nature.jpg,nolink,25x25,Nature);+1:100%|&amp;ref(Spell/P_Research.jpg,nolink,25x25,Research);15|&amp;ref(Nation/Adept-Researcher.jpg,nolink,25x25,Adept Researcher (+4));|
</v>
      </c>
    </row>
    <row r="455" spans="1:39" x14ac:dyDescent="0.15">
      <c r="A455" t="str">
        <f t="shared" si="13"/>
        <v>-</v>
      </c>
      <c r="B455" t="s">
        <v>2969</v>
      </c>
      <c r="C455" t="s">
        <v>11950</v>
      </c>
      <c r="D455" t="s">
        <v>11948</v>
      </c>
      <c r="E455" t="s">
        <v>5510</v>
      </c>
      <c r="F455" t="s">
        <v>662</v>
      </c>
      <c r="H455">
        <v>11</v>
      </c>
      <c r="AK455">
        <v>1</v>
      </c>
      <c r="AM455" s="26" t="str">
        <f t="shared" si="14"/>
        <v xml:space="preserve">|Ugallu|&amp;ref(Item/Master-Ritualist.jpg,nolink,25x25,Ritual Spell);|&amp;ref(Spell/P_Air.jpg,nolink,25x25,Air);3||&amp;ref(Spell/P_Research.jpg,nolink,25x25,Research);11|&amp;ref(Nation/Sacred.jpg,nolink,25x25,Sacred);|
</v>
      </c>
    </row>
    <row r="456" spans="1:39" x14ac:dyDescent="0.15">
      <c r="A456" t="str">
        <f t="shared" si="13"/>
        <v>MA Uruk E</v>
      </c>
      <c r="B456" t="s">
        <v>2969</v>
      </c>
      <c r="C456" t="s">
        <v>11950</v>
      </c>
      <c r="D456" t="s">
        <v>11949</v>
      </c>
      <c r="E456" t="s">
        <v>5510</v>
      </c>
      <c r="F456" t="s">
        <v>7956</v>
      </c>
      <c r="H456">
        <v>43</v>
      </c>
      <c r="I456">
        <v>10</v>
      </c>
      <c r="N456">
        <v>1</v>
      </c>
      <c r="O456">
        <v>1</v>
      </c>
      <c r="AK456">
        <v>1</v>
      </c>
      <c r="AM456" s="26" t="str">
        <f t="shared" si="14"/>
        <v xml:space="preserve">|Umu-apkallu|&amp;ref(Item/Master-Ritualist.jpg,nolink,25x25,Ritual Spell);|&amp;ref(Spell/P_Air.jpg,nolink,25x25,Air);3&amp;ref(Spell/P_Water.jpg,nolink,25x25,Water);3&amp;ref(Spell/P_Earth.jpg,nolink,25x25,Earth);2&amp;ref(Spell/P_Astral.jpg,nolink,25x25,Astral);4&amp;ref(Spell/P_Nature.jpg,nolink,25x25,Nature);2&amp;ref(Spell/P_Holy.jpg,nolink,25x25,Holy);2||&amp;ref(Spell/P_Research.jpg,nolink,25x25,Research);43|&amp;ref(Nation/Adept-Researcher.jpg,nolink,25x25,Adept Researcher (+10));&amp;ref(Nation/Inspiring-Researcher.jpg,nolink,25x25,Inspiring Researcher (+1));&amp;ref(Nation/Disease-Healer.jpg,nolink,25x25,Disease Healer (1));&amp;ref(Nation/Sacred.jpg,nolink,25x25,Sacred);|
</v>
      </c>
    </row>
    <row r="457" spans="1:39" x14ac:dyDescent="0.15">
      <c r="A457" t="str">
        <f t="shared" si="13"/>
        <v>MA Nazca S</v>
      </c>
      <c r="B457" t="s">
        <v>2969</v>
      </c>
      <c r="C457" t="s">
        <v>11800</v>
      </c>
      <c r="D457" t="s">
        <v>11773</v>
      </c>
      <c r="E457" t="s">
        <v>11750</v>
      </c>
      <c r="F457" t="s">
        <v>11774</v>
      </c>
      <c r="H457">
        <v>9</v>
      </c>
      <c r="AK457">
        <v>1</v>
      </c>
      <c r="AM457" s="26" t="str">
        <f t="shared" si="14"/>
        <v xml:space="preserve">|Aclla|&amp;ref(Nation/R_Fort.jpg,nolink,25x25,Land Fortress);|&amp;ref(Spell/P_Fire.jpg,nolink,25x25,Fire);1&amp;ref(Spell/P_Air.jpg,nolink,25x25,Air);1&amp;ref(Spell/P_Holy.jpg,nolink,25x25,Holy);1||&amp;ref(Spell/P_Research.jpg,nolink,25x25,Research);9|&amp;ref(Nation/Sacred.jpg,nolink,25x25,Sacred);|
</v>
      </c>
    </row>
    <row r="458" spans="1:39" x14ac:dyDescent="0.15">
      <c r="A458" t="str">
        <f t="shared" si="13"/>
        <v>-</v>
      </c>
      <c r="B458" t="s">
        <v>2969</v>
      </c>
      <c r="C458" t="s">
        <v>11800</v>
      </c>
      <c r="D458" t="s">
        <v>11775</v>
      </c>
      <c r="E458" t="s">
        <v>11750</v>
      </c>
      <c r="F458" t="s">
        <v>11776</v>
      </c>
      <c r="G458" t="s">
        <v>11777</v>
      </c>
      <c r="H458">
        <v>13</v>
      </c>
      <c r="AK458">
        <v>1</v>
      </c>
      <c r="AM458" s="26" t="str">
        <f t="shared" si="14"/>
        <v xml:space="preserve">|Hurin Priest|&amp;ref(Nation/R_Fort.jpg,nolink,25x25,Land Fortress);|&amp;ref(Spell/P_Earth.jpg,nolink,25x25,Earth);1&amp;ref(Spell/P_Death.jpg,nolink,25x25,Death);2&amp;ref(Spell/P_Holy.jpg,nolink,25x25,Holy);2|&amp;ref(Spell/P_Air.jpg,nolink,25x25,Air);&amp;ref(Spell/P_Earth.jpg,nolink,25x25,Earth);&amp;ref(Spell/P_Astral.jpg,nolink,25x25,Astral);+1:100%|&amp;ref(Spell/P_Research.jpg,nolink,25x25,Research);13|&amp;ref(Nation/Sacred.jpg,nolink,25x25,Sacred);|
</v>
      </c>
    </row>
    <row r="459" spans="1:39" x14ac:dyDescent="0.15">
      <c r="A459" t="str">
        <f t="shared" si="13"/>
        <v>-</v>
      </c>
      <c r="B459" t="s">
        <v>2969</v>
      </c>
      <c r="C459" t="s">
        <v>11800</v>
      </c>
      <c r="D459" t="s">
        <v>11778</v>
      </c>
      <c r="E459" t="s">
        <v>11750</v>
      </c>
      <c r="F459" t="s">
        <v>11774</v>
      </c>
      <c r="H459">
        <v>9</v>
      </c>
      <c r="Y459">
        <v>10</v>
      </c>
      <c r="AC459">
        <v>1</v>
      </c>
      <c r="AH459" s="9" t="s">
        <v>11779</v>
      </c>
      <c r="AK459">
        <v>1</v>
      </c>
      <c r="AM459" s="26" t="str">
        <f t="shared" si="14"/>
        <v xml:space="preserve">|Mallqui Priestess|&amp;ref(Nation/R_Fort.jpg,nolink,25x25,Land Fortress);|&amp;ref(Spell/P_Fire.jpg,nolink,25x25,Fire);1&amp;ref(Spell/P_Air.jpg,nolink,25x25,Air);1&amp;ref(Spell/P_Holy.jpg,nolink,25x25,Holy);1||&amp;ref(Spell/P_Research.jpg,nolink,25x25,Research);9|&amp;ref(Nation/Fortune-Teller.jpg,nolink,25x25,Fortune Teller (10));&amp;ref(Nation/Innate-Spellcaster.jpg,nolink,25x25,Innate Spellcaster (1));&amp;ref(Nation/Reanimation-Bonus.jpg,nolink,25x25,Reanimation Bonus (1/1));&amp;ref(Nation/Sacred.jpg,nolink,25x25,Sacred);|
</v>
      </c>
    </row>
    <row r="460" spans="1:39" x14ac:dyDescent="0.15">
      <c r="A460" t="str">
        <f t="shared" si="13"/>
        <v>-</v>
      </c>
      <c r="B460" t="s">
        <v>2969</v>
      </c>
      <c r="C460" t="s">
        <v>11800</v>
      </c>
      <c r="D460" t="s">
        <v>11780</v>
      </c>
      <c r="E460" t="s">
        <v>11750</v>
      </c>
      <c r="F460" t="s">
        <v>11776</v>
      </c>
      <c r="G460" t="s">
        <v>11777</v>
      </c>
      <c r="H460">
        <v>13</v>
      </c>
      <c r="Y460">
        <v>10</v>
      </c>
      <c r="AC460">
        <v>1</v>
      </c>
      <c r="AH460" s="9" t="s">
        <v>11781</v>
      </c>
      <c r="AK460">
        <v>1</v>
      </c>
      <c r="AM460" s="26" t="str">
        <f t="shared" si="14"/>
        <v xml:space="preserve">|Mallqui Priest|&amp;ref(Nation/R_Fort.jpg,nolink,25x25,Land Fortress);|&amp;ref(Spell/P_Earth.jpg,nolink,25x25,Earth);1&amp;ref(Spell/P_Death.jpg,nolink,25x25,Death);2&amp;ref(Spell/P_Holy.jpg,nolink,25x25,Holy);2|&amp;ref(Spell/P_Air.jpg,nolink,25x25,Air);&amp;ref(Spell/P_Earth.jpg,nolink,25x25,Earth);&amp;ref(Spell/P_Astral.jpg,nolink,25x25,Astral);+1:100%|&amp;ref(Spell/P_Research.jpg,nolink,25x25,Research);13|&amp;ref(Nation/Fortune-Teller.jpg,nolink,25x25,Fortune Teller (10));&amp;ref(Nation/Innate-Spellcaster.jpg,nolink,25x25,Innate Spellcaster (1));&amp;ref(Nation/Reanimation-Bonus.jpg,nolink,25x25,Reanimation Bonus (2/2));&amp;ref(Nation/Sacred.jpg,nolink,25x25,Sacred);|
</v>
      </c>
    </row>
    <row r="461" spans="1:39" x14ac:dyDescent="0.15">
      <c r="A461" t="str">
        <f t="shared" si="13"/>
        <v>-</v>
      </c>
      <c r="B461" t="s">
        <v>2969</v>
      </c>
      <c r="C461" t="s">
        <v>11800</v>
      </c>
      <c r="D461" t="s">
        <v>11782</v>
      </c>
      <c r="E461" t="s">
        <v>11766</v>
      </c>
      <c r="F461" t="s">
        <v>11783</v>
      </c>
      <c r="G461" t="s">
        <v>11784</v>
      </c>
      <c r="H461" t="s">
        <v>11785</v>
      </c>
      <c r="AK461">
        <v>1</v>
      </c>
      <c r="AM461" s="26" t="str">
        <f t="shared" si="14"/>
        <v xml:space="preserve">|Inca|&amp;ref(Nation/R_Capital.jpg,nolink,25x25,National Capital);|&amp;ref(Spell/P_Fire.jpg,nolink,25x25,Fire);2&amp;ref(Spell/P_Air.jpg,nolink,25x25,Air);2&amp;ref(Spell/P_Holy.jpg,nolink,25x25,Holy);3|&amp;ref(Spell/P_Fire.jpg,nolink,25x25,Fire);&amp;ref(Spell/P_Air.jpg,nolink,25x25,Air);&amp;ref(Spell/P_Astral.jpg,nolink,25x25,Astral);+1:10%|&amp;ref(Spell/P_Research.jpg,nolink,25x25,Research);13+|&amp;ref(Nation/Sacred.jpg,nolink,25x25,Sacred);|
</v>
      </c>
    </row>
    <row r="462" spans="1:39" x14ac:dyDescent="0.15">
      <c r="A462" t="str">
        <f t="shared" si="13"/>
        <v>-</v>
      </c>
      <c r="B462" t="s">
        <v>2969</v>
      </c>
      <c r="C462" t="s">
        <v>11800</v>
      </c>
      <c r="D462" t="s">
        <v>11786</v>
      </c>
      <c r="E462" t="s">
        <v>11766</v>
      </c>
      <c r="F462" t="s">
        <v>11787</v>
      </c>
      <c r="G462" t="s">
        <v>11788</v>
      </c>
      <c r="H462" t="s">
        <v>11789</v>
      </c>
      <c r="AK462">
        <v>1</v>
      </c>
      <c r="AM462" s="26" t="str">
        <f t="shared" si="14"/>
        <v xml:space="preserve">|Coya|&amp;ref(Nation/R_Capital.jpg,nolink,25x25,National Capital);|&amp;ref(Spell/P_Earth.jpg,nolink,25x25,Earth);2&amp;ref(Spell/P_Astral.jpg,nolink,25x25,Astral);2&amp;ref(Spell/P_Death.jpg,nolink,25x25,Death);2&amp;ref(Spell/P_Holy.jpg,nolink,25x25,Holy);2|&amp;ref(Spell/P_Fire.jpg,nolink,25x25,Fire);&amp;ref(Spell/P_Air.jpg,nolink,25x25,Air);&amp;ref(Spell/P_Earth.jpg,nolink,25x25,Earth);&amp;ref(Spell/P_Astral.jpg,nolink,25x25,Astral);&amp;ref(Spell/P_Death.jpg,nolink,25x25,Death);+1:30%|&amp;ref(Spell/P_Research.jpg,nolink,25x25,Research);17+|&amp;ref(Nation/Sacred.jpg,nolink,25x25,Sacred);|
</v>
      </c>
    </row>
    <row r="463" spans="1:39" x14ac:dyDescent="0.15">
      <c r="A463" t="str">
        <f t="shared" si="13"/>
        <v>-</v>
      </c>
      <c r="B463" t="s">
        <v>2969</v>
      </c>
      <c r="C463" t="s">
        <v>11800</v>
      </c>
      <c r="D463" t="s">
        <v>11790</v>
      </c>
      <c r="E463" t="s">
        <v>11766</v>
      </c>
      <c r="F463" t="s">
        <v>11791</v>
      </c>
      <c r="G463" t="s">
        <v>11792</v>
      </c>
      <c r="H463" t="s">
        <v>11793</v>
      </c>
      <c r="Y463">
        <v>15</v>
      </c>
      <c r="AC463">
        <v>2</v>
      </c>
      <c r="AH463" s="9" t="s">
        <v>11794</v>
      </c>
      <c r="AK463">
        <v>1</v>
      </c>
      <c r="AM463" s="26" t="str">
        <f t="shared" si="14"/>
        <v xml:space="preserve">|Royal Mallqui|&amp;ref(Nation/R_Capital.jpg,nolink,25x25,National Capital);|&amp;ref(Spell/P_Fire.jpg,nolink,25x25,Fire);2&amp;ref(Spell/P_Air.jpg,nolink,25x25,Air);2&amp;ref(Spell/P_Earth.jpg,nolink,25x25,Earth);2&amp;ref(Spell/P_Astral.jpg,nolink,25x25,Astral);2&amp;ref(Spell/P_Death.jpg,nolink,25x25,Death);2&amp;ref(Spell/P_Holy.jpg,nolink,25x25,Holy);3|&amp;ref(Spell/P_Fire.jpg,nolink,25x25,Fire);&amp;ref(Spell/P_Air.jpg,nolink,25x25,Air);&amp;ref(Spell/P_Earth.jpg,nolink,25x25,Earth);&amp;ref(Spell/P_Astral.jpg,nolink,25x25,Astral);&amp;ref(Spell/P_Death.jpg,nolink,25x25,Death);+1:10%|&amp;ref(Spell/P_Research.jpg,nolink,25x25,Research);25+|&amp;ref(Nation/Fortune-Teller.jpg,nolink,25x25,Fortune Teller (15));&amp;ref(Nation/Innate-Spellcaster.jpg,nolink,25x25,Innate Spellcaster (2));&amp;ref(Nation/Reanimation-Bonus.jpg,nolink,25x25,Reanimation Bonus (3/3));&amp;ref(Nation/Sacred.jpg,nolink,25x25,Sacred);|
</v>
      </c>
    </row>
    <row r="464" spans="1:39" x14ac:dyDescent="0.15">
      <c r="A464" t="str">
        <f t="shared" si="13"/>
        <v>-</v>
      </c>
      <c r="B464" t="s">
        <v>2969</v>
      </c>
      <c r="C464" t="s">
        <v>11800</v>
      </c>
      <c r="D464" t="s">
        <v>11795</v>
      </c>
      <c r="E464" t="s">
        <v>11796</v>
      </c>
      <c r="F464" t="s">
        <v>11797</v>
      </c>
      <c r="H464">
        <v>5</v>
      </c>
      <c r="I464">
        <v>-4</v>
      </c>
      <c r="O464">
        <v>1</v>
      </c>
      <c r="Z464">
        <v>1</v>
      </c>
      <c r="AJ464">
        <v>1</v>
      </c>
      <c r="AM464" s="26" t="str">
        <f t="shared" si="14"/>
        <v xml:space="preserve">|Paqo of the Mountain Spirits|&amp;ref(Nation/R_Mountain.jpg,nolink,25x25,Any Highland/Mountains);|&amp;ref(Spell/P_Air.jpg,nolink,25x25,Air);1&amp;ref(Spell/P_Nature.jpg,nolink,25x25,Nature);1||&amp;ref(Spell/P_Research.jpg,nolink,25x25,Research);5|&amp;ref(Nation/Inept-Researcher.jpg,nolink,25x25,Inept Researcher (-4));&amp;ref(Nation/Disease-Healer.jpg,nolink,25x25,Disease Healer (1));&amp;ref(Nation/Bringer-of-Fortune.jpg,nolink,25x25,Bringer of Fortune (1));&amp;ref(Nation/Heretic.jpg,nolink,25x25,Heretic (1));|
</v>
      </c>
    </row>
    <row r="465" spans="1:39" x14ac:dyDescent="0.15">
      <c r="A465" t="str">
        <f t="shared" ref="A465:A528" si="15">IF(C465&lt;&gt;C464,B465&amp;" "&amp;C465&amp;" S",IF(C465&lt;&gt;C466,B465&amp;" "&amp;C465&amp;" E","-"))</f>
        <v>MA Nazca E</v>
      </c>
      <c r="B465" t="s">
        <v>2969</v>
      </c>
      <c r="C465" t="s">
        <v>11800</v>
      </c>
      <c r="D465" t="s">
        <v>11798</v>
      </c>
      <c r="E465" t="s">
        <v>11796</v>
      </c>
      <c r="F465" t="s">
        <v>11799</v>
      </c>
      <c r="H465">
        <v>5</v>
      </c>
      <c r="I465">
        <v>-4</v>
      </c>
      <c r="O465">
        <v>1</v>
      </c>
      <c r="Y465">
        <v>10</v>
      </c>
      <c r="AJ465">
        <v>1</v>
      </c>
      <c r="AM465" s="26" t="str">
        <f t="shared" si="14"/>
        <v xml:space="preserve">|Paqo of the Earth Mother|&amp;ref(Nation/R_Mountain.jpg,nolink,25x25,Any Highland/Mountains);|&amp;ref(Spell/P_Earth.jpg,nolink,25x25,Earth);1&amp;ref(Spell/P_Nature.jpg,nolink,25x25,Nature);1||&amp;ref(Spell/P_Research.jpg,nolink,25x25,Research);5|&amp;ref(Nation/Inept-Researcher.jpg,nolink,25x25,Inept Researcher (-4));&amp;ref(Nation/Disease-Healer.jpg,nolink,25x25,Disease Healer (1));&amp;ref(Nation/Fortune-Teller.jpg,nolink,25x25,Fortune Teller (10));&amp;ref(Nation/Heretic.jpg,nolink,25x25,Heretic (1));|
</v>
      </c>
    </row>
    <row r="466" spans="1:39" x14ac:dyDescent="0.15">
      <c r="A466" t="str">
        <f t="shared" si="15"/>
        <v>MA Xibalba S</v>
      </c>
      <c r="B466" t="s">
        <v>2969</v>
      </c>
      <c r="C466" t="s">
        <v>12061</v>
      </c>
      <c r="D466" t="s">
        <v>11979</v>
      </c>
      <c r="E466" t="s">
        <v>11980</v>
      </c>
      <c r="F466" t="s">
        <v>11927</v>
      </c>
      <c r="AK466">
        <v>1</v>
      </c>
      <c r="AM466" s="26" t="str">
        <f t="shared" si="14"/>
        <v xml:space="preserve">|Muuch Ajaw|&amp;ref(Nation/R_Fort.jpg,nolink,25x25,Land Fortress);&amp;ref(Nation/R_UW-Fort.jpg,nolink,25x25,Underwater Fortress);|&amp;ref(Spell/P_Holy.jpg,nolink,25x25,Holy);1|||&amp;ref(Nation/Sacred.jpg,nolink,25x25,Sacred);|
</v>
      </c>
    </row>
    <row r="467" spans="1:39" x14ac:dyDescent="0.15">
      <c r="A467" t="str">
        <f t="shared" si="15"/>
        <v>-</v>
      </c>
      <c r="B467" t="s">
        <v>2969</v>
      </c>
      <c r="C467" t="s">
        <v>12061</v>
      </c>
      <c r="D467" t="s">
        <v>11984</v>
      </c>
      <c r="E467" t="s">
        <v>11750</v>
      </c>
      <c r="F467" t="s">
        <v>12041</v>
      </c>
      <c r="H467">
        <v>9</v>
      </c>
      <c r="AK467">
        <v>1</v>
      </c>
      <c r="AM467" s="26" t="str">
        <f t="shared" si="14"/>
        <v xml:space="preserve">|Ah Itz|&amp;ref(Nation/R_Fort.jpg,nolink,25x25,Land Fortress);|&amp;ref(Spell/P_Water.jpg,nolink,25x25,Water);1&amp;ref(Spell/P_Death.jpg,nolink,25x25,Death);1||&amp;ref(Spell/P_Research.jpg,nolink,25x25,Research);9|&amp;ref(Nation/Sacred.jpg,nolink,25x25,Sacred);|
</v>
      </c>
    </row>
    <row r="468" spans="1:39" x14ac:dyDescent="0.15">
      <c r="A468" t="str">
        <f t="shared" si="15"/>
        <v>-</v>
      </c>
      <c r="B468" t="s">
        <v>2969</v>
      </c>
      <c r="C468" t="s">
        <v>12061</v>
      </c>
      <c r="D468" t="s">
        <v>11986</v>
      </c>
      <c r="E468" t="s">
        <v>11980</v>
      </c>
      <c r="F468" t="s">
        <v>12042</v>
      </c>
      <c r="H468">
        <v>9</v>
      </c>
      <c r="AK468">
        <v>1</v>
      </c>
      <c r="AM468" s="26" t="str">
        <f t="shared" si="14"/>
        <v xml:space="preserve">|Ah Ha'|&amp;ref(Nation/R_Fort.jpg,nolink,25x25,Land Fortress);&amp;ref(Nation/R_UW-Fort.jpg,nolink,25x25,Underwater Fortress);|&amp;ref(Spell/P_Water.jpg,nolink,25x25,Water);1&amp;ref(Spell/P_Earth.jpg,nolink,25x25,Earth);1&amp;ref(Spell/P_Holy.jpg,nolink,25x25,Holy);1||&amp;ref(Spell/P_Research.jpg,nolink,25x25,Research);9|&amp;ref(Nation/Sacred.jpg,nolink,25x25,Sacred);|
</v>
      </c>
    </row>
    <row r="469" spans="1:39" x14ac:dyDescent="0.15">
      <c r="A469" t="str">
        <f t="shared" si="15"/>
        <v>-</v>
      </c>
      <c r="B469" t="s">
        <v>2969</v>
      </c>
      <c r="C469" t="s">
        <v>12061</v>
      </c>
      <c r="D469" t="s">
        <v>11988</v>
      </c>
      <c r="E469" t="s">
        <v>11980</v>
      </c>
      <c r="F469" t="s">
        <v>12043</v>
      </c>
      <c r="G469" t="s">
        <v>12044</v>
      </c>
      <c r="H469">
        <v>15</v>
      </c>
      <c r="AK469">
        <v>1</v>
      </c>
      <c r="AM469" s="26" t="str">
        <f t="shared" si="14"/>
        <v xml:space="preserve">|Muuch K'uhul|&amp;ref(Nation/R_Fort.jpg,nolink,25x25,Land Fortress);&amp;ref(Nation/R_UW-Fort.jpg,nolink,25x25,Underwater Fortress);|&amp;ref(Spell/P_Water.jpg,nolink,25x25,Water);2&amp;ref(Spell/P_Earth.jpg,nolink,25x25,Earth);1&amp;ref(Spell/P_Death.jpg,nolink,25x25,Death);1&amp;ref(Spell/P_Holy.jpg,nolink,25x25,Holy);1|&amp;ref(Spell/P_Water.jpg,nolink,25x25,Water);&amp;ref(Spell/P_Earth.jpg,nolink,25x25,Earth);&amp;ref(Spell/P_Death.jpg,nolink,25x25,Death);&amp;ref(Spell/P_Nature.jpg,nolink,25x25,Nature);+1:100%|&amp;ref(Spell/P_Research.jpg,nolink,25x25,Research);15|&amp;ref(Nation/Sacred.jpg,nolink,25x25,Sacred);|
</v>
      </c>
    </row>
    <row r="470" spans="1:39" x14ac:dyDescent="0.15">
      <c r="A470" t="str">
        <f t="shared" si="15"/>
        <v>-</v>
      </c>
      <c r="B470" t="s">
        <v>2969</v>
      </c>
      <c r="C470" t="s">
        <v>12061</v>
      </c>
      <c r="D470" t="s">
        <v>11993</v>
      </c>
      <c r="E470" t="s">
        <v>11766</v>
      </c>
      <c r="F470" t="s">
        <v>12045</v>
      </c>
      <c r="G470" t="s">
        <v>12046</v>
      </c>
      <c r="H470" t="s">
        <v>12047</v>
      </c>
      <c r="R470">
        <v>5</v>
      </c>
      <c r="AK470">
        <v>1</v>
      </c>
      <c r="AM470" s="26" t="str">
        <f t="shared" si="14"/>
        <v xml:space="preserve">|Bacab|&amp;ref(Nation/R_Capital.jpg,nolink,25x25,National Capital);|&amp;ref(Spell/P_Water.jpg,nolink,25x25,Water);3&amp;ref(Spell/P_Earth.jpg,nolink,25x25,Earth);2&amp;ref(Spell/P_Death.jpg,nolink,25x25,Death);1&amp;ref(Spell/P_Holy.jpg,nolink,25x25,Holy);2|&amp;ref(Spell/P_Water.jpg,nolink,25x25,Water);&amp;ref(Spell/P_Earth.jpg,nolink,25x25,Earth);&amp;ref(Spell/P_Death.jpg,nolink,25x25,Death);&amp;ref(Spell/P_Nature.jpg,nolink,25x25,Nature);+1:100%&amp;br;&amp;ref(Spell/P_Water.jpg,nolink,25x25,Water);&amp;ref(Spell/P_Earth.jpg,nolink,25x25,Earth);&amp;ref(Spell/P_Death.jpg,nolink,25x25,Death);&amp;ref(Spell/P_Nature.jpg,nolink,25x25,Nature);+1:10%|&amp;ref(Spell/P_Research.jpg,nolink,25x25,Research);19+|&amp;ref(Nation/Resource-Bonus.jpg,nolink,25x25,Resource Bonus (5));&amp;ref(Nation/Sacred.jpg,nolink,25x25,Sacred);|
</v>
      </c>
    </row>
    <row r="471" spans="1:39" x14ac:dyDescent="0.15">
      <c r="A471" t="str">
        <f t="shared" si="15"/>
        <v>-</v>
      </c>
      <c r="B471" t="s">
        <v>2969</v>
      </c>
      <c r="C471" t="s">
        <v>12061</v>
      </c>
      <c r="D471" t="s">
        <v>11996</v>
      </c>
      <c r="E471" t="s">
        <v>11997</v>
      </c>
      <c r="F471" t="s">
        <v>12048</v>
      </c>
      <c r="G471" t="s">
        <v>12049</v>
      </c>
      <c r="H471">
        <v>13</v>
      </c>
      <c r="T471">
        <v>1</v>
      </c>
      <c r="AM471" s="26" t="str">
        <f t="shared" si="14"/>
        <v xml:space="preserve">|Camazotz|&amp;ref(Nation/R_Capital.jpg,nolink,25x25,National Capital);&amp;ref(Nation/R_Cave.jpg,nolink,25x25,Any Cave);|&amp;ref(Spell/P_Death.jpg,nolink,25x25,Death);2&amp;ref(Spell/P_Blood.jpg,nolink,25x25,Blood);1|&amp;ref(Spell/P_Air.jpg,nolink,25x25,Air);&amp;ref(Spell/P_Earth.jpg,nolink,25x25,Earth);&amp;ref(Spell/P_Blood.jpg,nolink,25x25,Blood);+1:100%|&amp;ref(Spell/P_Research.jpg,nolink,25x25,Research);13|&amp;ref(Nation/Blood-Searcher.jpg,nolink,25x25,Blood Searcher (1));|
</v>
      </c>
    </row>
    <row r="472" spans="1:39" x14ac:dyDescent="0.15">
      <c r="A472" t="str">
        <f t="shared" si="15"/>
        <v>-</v>
      </c>
      <c r="B472" t="s">
        <v>2969</v>
      </c>
      <c r="C472" t="s">
        <v>12061</v>
      </c>
      <c r="D472" t="s">
        <v>12011</v>
      </c>
      <c r="E472" t="s">
        <v>12001</v>
      </c>
      <c r="F472" t="s">
        <v>12050</v>
      </c>
      <c r="G472" t="s">
        <v>12051</v>
      </c>
      <c r="H472" t="s">
        <v>12052</v>
      </c>
      <c r="I472">
        <v>-4</v>
      </c>
      <c r="T472">
        <v>1</v>
      </c>
      <c r="AM472" s="26" t="str">
        <f t="shared" si="14"/>
        <v xml:space="preserve">|Way|&amp;ref(Nation/R_Forest.jpg,nolink,25x25,Any Forest);|&amp;ref(Spell/P_Nature.jpg,nolink,25x25,Nature);2&amp;ref(Spell/P_Blood.jpg,nolink,25x25,Blood);1|&amp;ref(Spell/P_Fire.jpg,nolink,25x25,Fire);&amp;ref(Spell/P_Death.jpg,nolink,25x25,Death);&amp;ref(Spell/P_Nature.jpg,nolink,25x25,Nature);&amp;ref(Spell/P_Blood.jpg,nolink,25x25,Blood);+1:10%|&amp;ref(Spell/P_Research.jpg,nolink,25x25,Research);7+|&amp;ref(Nation/Inept-Researcher.jpg,nolink,25x25,Inept Researcher (-4));&amp;ref(Nation/Blood-Searcher.jpg,nolink,25x25,Blood Searcher (1));|
</v>
      </c>
    </row>
    <row r="473" spans="1:39" x14ac:dyDescent="0.15">
      <c r="A473" t="str">
        <f t="shared" si="15"/>
        <v>-</v>
      </c>
      <c r="B473" t="s">
        <v>2969</v>
      </c>
      <c r="C473" t="s">
        <v>12061</v>
      </c>
      <c r="D473" t="s">
        <v>12053</v>
      </c>
      <c r="E473" t="s">
        <v>5588</v>
      </c>
      <c r="F473" t="s">
        <v>8277</v>
      </c>
      <c r="H473">
        <v>21</v>
      </c>
      <c r="AK473">
        <v>1</v>
      </c>
      <c r="AM473" s="26" t="str">
        <f t="shared" si="14"/>
        <v xml:space="preserve">|Balam of the East|&amp;ref(Nation/Unique.jpg,nolink,25x25,Ritual Spell (Unique Unit));|&amp;ref(Spell/P_Water.jpg,nolink,25x25,Water);2&amp;ref(Spell/P_Nature.jpg,nolink,25x25,Nature);4&amp;ref(Spell/P_Blood.jpg,nolink,25x25,Blood);2&amp;ref(Spell/P_Holy.jpg,nolink,25x25,Holy);3||&amp;ref(Spell/P_Research.jpg,nolink,25x25,Research);21|&amp;ref(Nation/Sacred.jpg,nolink,25x25,Sacred);|
</v>
      </c>
    </row>
    <row r="474" spans="1:39" x14ac:dyDescent="0.15">
      <c r="A474" t="str">
        <f t="shared" si="15"/>
        <v>-</v>
      </c>
      <c r="B474" t="s">
        <v>2969</v>
      </c>
      <c r="C474" t="s">
        <v>12061</v>
      </c>
      <c r="D474" t="s">
        <v>12054</v>
      </c>
      <c r="E474" t="s">
        <v>5588</v>
      </c>
      <c r="F474" t="s">
        <v>8276</v>
      </c>
      <c r="H474">
        <v>21</v>
      </c>
      <c r="AK474">
        <v>1</v>
      </c>
      <c r="AM474" s="26" t="str">
        <f t="shared" si="14"/>
        <v xml:space="preserve">|Balam of the North|&amp;ref(Nation/Unique.jpg,nolink,25x25,Ritual Spell (Unique Unit));|&amp;ref(Spell/P_Air.jpg,nolink,25x25,Air);2&amp;ref(Spell/P_Nature.jpg,nolink,25x25,Nature);4&amp;ref(Spell/P_Blood.jpg,nolink,25x25,Blood);2&amp;ref(Spell/P_Holy.jpg,nolink,25x25,Holy);3||&amp;ref(Spell/P_Research.jpg,nolink,25x25,Research);21|&amp;ref(Nation/Sacred.jpg,nolink,25x25,Sacred);|
</v>
      </c>
    </row>
    <row r="475" spans="1:39" x14ac:dyDescent="0.15">
      <c r="A475" t="str">
        <f t="shared" si="15"/>
        <v>-</v>
      </c>
      <c r="B475" t="s">
        <v>2969</v>
      </c>
      <c r="C475" t="s">
        <v>12061</v>
      </c>
      <c r="D475" t="s">
        <v>12055</v>
      </c>
      <c r="E475" t="s">
        <v>5588</v>
      </c>
      <c r="F475" t="s">
        <v>8279</v>
      </c>
      <c r="H475">
        <v>21</v>
      </c>
      <c r="AK475">
        <v>1</v>
      </c>
      <c r="AM475" s="26" t="str">
        <f t="shared" si="14"/>
        <v xml:space="preserve">|Balam of the South|&amp;ref(Nation/Unique.jpg,nolink,25x25,Ritual Spell (Unique Unit));|&amp;ref(Spell/P_Fire.jpg,nolink,25x25,Fire);2&amp;ref(Spell/P_Nature.jpg,nolink,25x25,Nature);4&amp;ref(Spell/P_Blood.jpg,nolink,25x25,Blood);2&amp;ref(Spell/P_Holy.jpg,nolink,25x25,Holy);3||&amp;ref(Spell/P_Research.jpg,nolink,25x25,Research);21|&amp;ref(Nation/Sacred.jpg,nolink,25x25,Sacred);|
</v>
      </c>
    </row>
    <row r="476" spans="1:39" x14ac:dyDescent="0.15">
      <c r="A476" t="str">
        <f t="shared" si="15"/>
        <v>-</v>
      </c>
      <c r="B476" t="s">
        <v>2969</v>
      </c>
      <c r="C476" t="s">
        <v>12061</v>
      </c>
      <c r="D476" t="s">
        <v>12056</v>
      </c>
      <c r="E476" t="s">
        <v>5588</v>
      </c>
      <c r="F476" t="s">
        <v>8281</v>
      </c>
      <c r="H476">
        <v>21</v>
      </c>
      <c r="AK476">
        <v>1</v>
      </c>
      <c r="AM476" s="26" t="str">
        <f t="shared" si="14"/>
        <v xml:space="preserve">|Balam of the West|&amp;ref(Nation/Unique.jpg,nolink,25x25,Ritual Spell (Unique Unit));|&amp;ref(Spell/P_Death.jpg,nolink,25x25,Death);2&amp;ref(Spell/P_Nature.jpg,nolink,25x25,Nature);4&amp;ref(Spell/P_Blood.jpg,nolink,25x25,Blood);2&amp;ref(Spell/P_Holy.jpg,nolink,25x25,Holy);3||&amp;ref(Spell/P_Research.jpg,nolink,25x25,Research);21|&amp;ref(Nation/Sacred.jpg,nolink,25x25,Sacred);|
</v>
      </c>
    </row>
    <row r="477" spans="1:39" x14ac:dyDescent="0.15">
      <c r="A477" t="str">
        <f t="shared" si="15"/>
        <v>-</v>
      </c>
      <c r="B477" t="s">
        <v>2969</v>
      </c>
      <c r="C477" t="s">
        <v>12061</v>
      </c>
      <c r="D477" t="s">
        <v>12057</v>
      </c>
      <c r="E477" t="s">
        <v>5588</v>
      </c>
      <c r="F477" t="s">
        <v>8283</v>
      </c>
      <c r="H477">
        <v>21</v>
      </c>
      <c r="AK477">
        <v>1</v>
      </c>
      <c r="AM477" s="26" t="str">
        <f t="shared" si="14"/>
        <v xml:space="preserve">|Chaac of the East|&amp;ref(Nation/Unique.jpg,nolink,25x25,Ritual Spell (Unique Unit));|&amp;ref(Spell/P_Air.jpg,nolink,25x25,Air);4&amp;ref(Spell/P_Water.jpg,nolink,25x25,Water);2&amp;ref(Spell/P_Nature.jpg,nolink,25x25,Nature);2&amp;ref(Spell/P_Holy.jpg,nolink,25x25,Holy);3||&amp;ref(Spell/P_Research.jpg,nolink,25x25,Research);21|&amp;ref(Nation/Sacred.jpg,nolink,25x25,Sacred);|
</v>
      </c>
    </row>
    <row r="478" spans="1:39" x14ac:dyDescent="0.15">
      <c r="A478" t="str">
        <f t="shared" si="15"/>
        <v>-</v>
      </c>
      <c r="B478" t="s">
        <v>2969</v>
      </c>
      <c r="C478" t="s">
        <v>12061</v>
      </c>
      <c r="D478" t="s">
        <v>12058</v>
      </c>
      <c r="E478" t="s">
        <v>5588</v>
      </c>
      <c r="F478" t="s">
        <v>8285</v>
      </c>
      <c r="H478">
        <v>19</v>
      </c>
      <c r="AK478">
        <v>1</v>
      </c>
      <c r="AM478" s="26" t="str">
        <f t="shared" si="14"/>
        <v xml:space="preserve">|Chaac of the North|&amp;ref(Nation/Unique.jpg,nolink,25x25,Ritual Spell (Unique Unit));|&amp;ref(Spell/P_Air.jpg,nolink,25x25,Air);4&amp;ref(Spell/P_Water.jpg,nolink,25x25,Water);3&amp;ref(Spell/P_Holy.jpg,nolink,25x25,Holy);3||&amp;ref(Spell/P_Research.jpg,nolink,25x25,Research);19|&amp;ref(Nation/Sacred.jpg,nolink,25x25,Sacred);|
</v>
      </c>
    </row>
    <row r="479" spans="1:39" x14ac:dyDescent="0.15">
      <c r="A479" t="str">
        <f t="shared" si="15"/>
        <v>-</v>
      </c>
      <c r="B479" t="s">
        <v>2969</v>
      </c>
      <c r="C479" t="s">
        <v>12061</v>
      </c>
      <c r="D479" t="s">
        <v>12059</v>
      </c>
      <c r="E479" t="s">
        <v>5588</v>
      </c>
      <c r="F479" t="s">
        <v>8287</v>
      </c>
      <c r="H479">
        <v>21</v>
      </c>
      <c r="AK479">
        <v>1</v>
      </c>
      <c r="AM479" s="26" t="str">
        <f t="shared" si="14"/>
        <v xml:space="preserve">|Chaac of the South|&amp;ref(Nation/Unique.jpg,nolink,25x25,Ritual Spell (Unique Unit));|&amp;ref(Spell/P_Fire.jpg,nolink,25x25,Fire);2&amp;ref(Spell/P_Air.jpg,nolink,25x25,Air);4&amp;ref(Spell/P_Water.jpg,nolink,25x25,Water);2&amp;ref(Spell/P_Holy.jpg,nolink,25x25,Holy);3||&amp;ref(Spell/P_Research.jpg,nolink,25x25,Research);21|&amp;ref(Nation/Sacred.jpg,nolink,25x25,Sacred);|
</v>
      </c>
    </row>
    <row r="480" spans="1:39" x14ac:dyDescent="0.15">
      <c r="A480" t="str">
        <f t="shared" si="15"/>
        <v>MA Xibalba E</v>
      </c>
      <c r="B480" t="s">
        <v>2969</v>
      </c>
      <c r="C480" t="s">
        <v>12061</v>
      </c>
      <c r="D480" t="s">
        <v>12060</v>
      </c>
      <c r="E480" t="s">
        <v>5588</v>
      </c>
      <c r="F480" t="s">
        <v>8289</v>
      </c>
      <c r="H480">
        <v>21</v>
      </c>
      <c r="AK480">
        <v>1</v>
      </c>
      <c r="AM480" s="26" t="str">
        <f t="shared" si="14"/>
        <v xml:space="preserve">|Chaac of the West|&amp;ref(Nation/Unique.jpg,nolink,25x25,Ritual Spell (Unique Unit));|&amp;ref(Spell/P_Air.jpg,nolink,25x25,Air);4&amp;ref(Spell/P_Water.jpg,nolink,25x25,Water);2&amp;ref(Spell/P_Death.jpg,nolink,25x25,Death);2&amp;ref(Spell/P_Holy.jpg,nolink,25x25,Holy);3||&amp;ref(Spell/P_Research.jpg,nolink,25x25,Research);21|&amp;ref(Nation/Sacred.jpg,nolink,25x25,Sacred);|
</v>
      </c>
    </row>
    <row r="481" spans="1:39" x14ac:dyDescent="0.15">
      <c r="A481" t="str">
        <f t="shared" si="15"/>
        <v>MA Phlegra S</v>
      </c>
      <c r="B481" t="s">
        <v>2969</v>
      </c>
      <c r="C481" t="s">
        <v>12110</v>
      </c>
      <c r="D481" t="s">
        <v>12093</v>
      </c>
      <c r="E481" t="s">
        <v>11750</v>
      </c>
      <c r="F481" t="s">
        <v>11927</v>
      </c>
      <c r="G481" t="s">
        <v>12127</v>
      </c>
      <c r="H481">
        <v>9</v>
      </c>
      <c r="I481">
        <v>2</v>
      </c>
      <c r="AK481">
        <v>1</v>
      </c>
      <c r="AM481" s="26" t="str">
        <f t="shared" si="14"/>
        <v xml:space="preserve">|Trophimos Priest|&amp;ref(Nation/R_Fort.jpg,nolink,25x25,Land Fortress);|&amp;ref(Spell/P_Holy.jpg,nolink,25x25,Holy);1|&amp;ref(Spell/P_Fire.jpg,nolink,25x25,Fire);&amp;ref(Spell/P_Air.jpg,nolink,25x25,Air);&amp;ref(Spell/P_Water.jpg,nolink,25x25,Water);&amp;ref(Spell/P_Earth.jpg,nolink,25x25,Earth);+1:100%|&amp;ref(Spell/P_Research.jpg,nolink,25x25,Research);9|&amp;ref(Nation/Adept-Researcher.jpg,nolink,25x25,Adept Researcher (+2));&amp;ref(Nation/Sacred.jpg,nolink,25x25,Sacred);|
</v>
      </c>
    </row>
    <row r="482" spans="1:39" x14ac:dyDescent="0.15">
      <c r="A482" t="str">
        <f t="shared" si="15"/>
        <v>-</v>
      </c>
      <c r="B482" t="s">
        <v>2969</v>
      </c>
      <c r="C482" t="s">
        <v>12110</v>
      </c>
      <c r="D482" t="s">
        <v>12095</v>
      </c>
      <c r="E482" t="s">
        <v>11750</v>
      </c>
      <c r="G482" t="s">
        <v>12128</v>
      </c>
      <c r="H482">
        <v>11</v>
      </c>
      <c r="I482">
        <v>2</v>
      </c>
      <c r="AM482" s="26" t="str">
        <f t="shared" si="14"/>
        <v xml:space="preserve">|Trophimos Sage|&amp;ref(Nation/R_Fort.jpg,nolink,25x25,Land Fortress);||&amp;ref(Spell/P_Fire.jpg,nolink,25x25,Fire);&amp;ref(Spell/P_Air.jpg,nolink,25x25,Air);&amp;ref(Spell/P_Water.jpg,nolink,25x25,Water);&amp;ref(Spell/P_Earth.jpg,nolink,25x25,Earth);+2:100%|&amp;ref(Spell/P_Research.jpg,nolink,25x25,Research);11|&amp;ref(Nation/Adept-Researcher.jpg,nolink,25x25,Adept Researcher (+2));|
</v>
      </c>
    </row>
    <row r="483" spans="1:39" x14ac:dyDescent="0.15">
      <c r="A483" t="str">
        <f t="shared" si="15"/>
        <v>-</v>
      </c>
      <c r="B483" t="s">
        <v>2969</v>
      </c>
      <c r="C483" t="s">
        <v>12110</v>
      </c>
      <c r="D483" t="s">
        <v>12097</v>
      </c>
      <c r="E483" t="s">
        <v>11750</v>
      </c>
      <c r="G483" t="s">
        <v>12127</v>
      </c>
      <c r="H483">
        <v>5</v>
      </c>
      <c r="I483">
        <v>-2</v>
      </c>
      <c r="AD483" t="s">
        <v>11983</v>
      </c>
      <c r="AL483">
        <v>1</v>
      </c>
      <c r="AM483" s="26" t="str">
        <f t="shared" si="14"/>
        <v xml:space="preserve">|Shackled Mage|&amp;ref(Nation/R_Fort.jpg,nolink,25x25,Land Fortress);||&amp;ref(Spell/P_Fire.jpg,nolink,25x25,Fire);&amp;ref(Spell/P_Air.jpg,nolink,25x25,Air);&amp;ref(Spell/P_Water.jpg,nolink,25x25,Water);&amp;ref(Spell/P_Earth.jpg,nolink,25x25,Earth);+1:100%|&amp;ref(Spell/P_Research.jpg,nolink,25x25,Research);5|&amp;ref(Nation/Inept-Researcher.jpg,nolink,25x25,Inept Researcher (-2));&amp;ref(Nation/Communion-Slave.jpg,nolink,25x25,Communion Slave);&amp;ref(Nation/Slave.jpg,nolink,25x25,Slave);|
</v>
      </c>
    </row>
    <row r="484" spans="1:39" x14ac:dyDescent="0.15">
      <c r="A484" t="str">
        <f t="shared" si="15"/>
        <v>-</v>
      </c>
      <c r="B484" t="s">
        <v>2969</v>
      </c>
      <c r="C484" t="s">
        <v>12110</v>
      </c>
      <c r="D484" t="s">
        <v>12099</v>
      </c>
      <c r="E484" t="s">
        <v>11750</v>
      </c>
      <c r="F484" t="s">
        <v>12129</v>
      </c>
      <c r="G484" t="s">
        <v>12130</v>
      </c>
      <c r="H484">
        <v>11</v>
      </c>
      <c r="AD484" t="s">
        <v>11743</v>
      </c>
      <c r="AM484" s="26" t="str">
        <f t="shared" si="14"/>
        <v xml:space="preserve">|Trophimos Oppressor|&amp;ref(Nation/R_Fort.jpg,nolink,25x25,Land Fortress);|&amp;ref(Spell/P_Fire.jpg,nolink,25x25,Fire);1&amp;ref(Spell/P_Earth.jpg,nolink,25x25,Earth);1|&amp;ref(Spell/P_Air.jpg,nolink,25x25,Air);&amp;ref(Spell/P_Water.jpg,nolink,25x25,Water);+1:100%|&amp;ref(Spell/P_Research.jpg,nolink,25x25,Research);11|&amp;ref(Nation/Communion-Master.jpg,nolink,25x25,Communion Master);|
</v>
      </c>
    </row>
    <row r="485" spans="1:39" x14ac:dyDescent="0.15">
      <c r="A485" t="str">
        <f t="shared" si="15"/>
        <v>-</v>
      </c>
      <c r="B485" t="s">
        <v>2969</v>
      </c>
      <c r="C485" t="s">
        <v>12110</v>
      </c>
      <c r="D485" t="s">
        <v>12103</v>
      </c>
      <c r="E485" t="s">
        <v>11750</v>
      </c>
      <c r="F485" t="s">
        <v>12131</v>
      </c>
      <c r="H485">
        <v>4</v>
      </c>
      <c r="I485">
        <v>-3</v>
      </c>
      <c r="AM485" s="26" t="str">
        <f t="shared" si="14"/>
        <v xml:space="preserve">|Cyclops Shepherd Shaman|&amp;ref(Nation/R_Fort.jpg,nolink,25x25,Land Fortress);|&amp;ref(Spell/P_Nature.jpg,nolink,25x25,Nature);1||&amp;ref(Spell/P_Research.jpg,nolink,25x25,Research);4|&amp;ref(Nation/Inept-Researcher.jpg,nolink,25x25,Inept Researcher (-3));|
</v>
      </c>
    </row>
    <row r="486" spans="1:39" x14ac:dyDescent="0.15">
      <c r="A486" t="str">
        <f t="shared" si="15"/>
        <v>-</v>
      </c>
      <c r="B486" t="s">
        <v>2969</v>
      </c>
      <c r="C486" t="s">
        <v>12110</v>
      </c>
      <c r="D486" t="s">
        <v>12105</v>
      </c>
      <c r="E486" t="s">
        <v>11766</v>
      </c>
      <c r="F486" t="s">
        <v>12132</v>
      </c>
      <c r="G486" t="s">
        <v>12133</v>
      </c>
      <c r="H486" t="s">
        <v>11937</v>
      </c>
      <c r="I486">
        <v>-6</v>
      </c>
      <c r="AB486">
        <v>1</v>
      </c>
      <c r="AM486" s="26" t="str">
        <f t="shared" si="14"/>
        <v xml:space="preserve">|Phlegran Tyrant|&amp;ref(Nation/R_Capital.jpg,nolink,25x25,National Capital);|&amp;ref(Spell/P_Fire.jpg,nolink,25x25,Fire);3&amp;ref(Spell/P_Earth.jpg,nolink,25x25,Earth);2&amp;ref(Spell/P_Death.jpg,nolink,25x25,Death);1|&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13+|&amp;ref(Nation/Inept-Researcher.jpg,nolink,25x25,Inept Researcher (-6));&amp;ref(Nation/Combat-Caster.jpg,nolink,25x25,Combat Caster);|
</v>
      </c>
    </row>
    <row r="487" spans="1:39" x14ac:dyDescent="0.15">
      <c r="A487" t="str">
        <f t="shared" si="15"/>
        <v>MA Phlegra E</v>
      </c>
      <c r="B487" t="s">
        <v>2969</v>
      </c>
      <c r="C487" t="s">
        <v>12110</v>
      </c>
      <c r="D487" t="s">
        <v>12134</v>
      </c>
      <c r="E487" t="s">
        <v>11766</v>
      </c>
      <c r="F487" t="s">
        <v>12135</v>
      </c>
      <c r="G487" t="s">
        <v>12136</v>
      </c>
      <c r="H487" t="s">
        <v>12137</v>
      </c>
      <c r="Q487">
        <v>1</v>
      </c>
      <c r="R487">
        <v>25</v>
      </c>
      <c r="AM487" s="26" t="str">
        <f t="shared" si="14"/>
        <v xml:space="preserve">|Elder Cyclops|&amp;ref(Nation/R_Capital.jpg,nolink,25x25,National Capital);|&amp;ref(Spell/P_Fire.jpg,nolink,25x25,Fire);2&amp;ref(Spell/P_Air.jpg,nolink,25x25,Air);1&amp;ref(Spell/P_Earth.jpg,nolink,25x25,Earth);2|&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17+|&amp;ref(Nation/Master-Smith.jpg,nolink,25x25,Master Smith (1));&amp;ref(Nation/Resource-Bonus.jpg,nolink,25x25,Resource Bonus (25));|
</v>
      </c>
    </row>
    <row r="488" spans="1:39" x14ac:dyDescent="0.15">
      <c r="A488" t="str">
        <f t="shared" si="15"/>
        <v>MA Phaeacia S</v>
      </c>
      <c r="B488" t="s">
        <v>2969</v>
      </c>
      <c r="C488" t="s">
        <v>12202</v>
      </c>
      <c r="D488" t="s">
        <v>12172</v>
      </c>
      <c r="E488" t="s">
        <v>12163</v>
      </c>
      <c r="F488" t="s">
        <v>12226</v>
      </c>
      <c r="AK488">
        <v>1</v>
      </c>
      <c r="AM488" s="26" t="str">
        <f t="shared" si="14"/>
        <v xml:space="preserve">|Phaeacian Priest|&amp;ref(Nation/R_Fort.jpg,nolink,25x25,Land Fortress);|&amp;ref(Spell/P_Holy.jpg,nolink,25x25,Holy);1|||&amp;ref(Nation/Sacred.jpg,nolink,25x25,Sacred);|
</v>
      </c>
    </row>
    <row r="489" spans="1:39" x14ac:dyDescent="0.15">
      <c r="A489" t="str">
        <f t="shared" si="15"/>
        <v>-</v>
      </c>
      <c r="B489" t="s">
        <v>2969</v>
      </c>
      <c r="C489" t="s">
        <v>12202</v>
      </c>
      <c r="D489" t="s">
        <v>12177</v>
      </c>
      <c r="E489" t="s">
        <v>12163</v>
      </c>
      <c r="F489" t="s">
        <v>12227</v>
      </c>
      <c r="AM489" s="26" t="str">
        <f t="shared" si="14"/>
        <v xml:space="preserve">|Mage Pilot|&amp;ref(Nation/R_Fort.jpg,nolink,25x25,Land Fortress);|&amp;ref(Spell/P_Air.jpg,nolink,25x25,Air);1&amp;ref(Spell/P_Water.jpg,nolink,25x25,Water);1||||
</v>
      </c>
    </row>
    <row r="490" spans="1:39" x14ac:dyDescent="0.15">
      <c r="A490" t="str">
        <f t="shared" si="15"/>
        <v>-</v>
      </c>
      <c r="B490" t="s">
        <v>2969</v>
      </c>
      <c r="C490" t="s">
        <v>12202</v>
      </c>
      <c r="D490" t="s">
        <v>12180</v>
      </c>
      <c r="E490" t="s">
        <v>12163</v>
      </c>
      <c r="F490" t="s">
        <v>12228</v>
      </c>
      <c r="G490" t="s">
        <v>12229</v>
      </c>
      <c r="H490">
        <v>11</v>
      </c>
      <c r="P490">
        <v>1</v>
      </c>
      <c r="AM490" s="26" t="str">
        <f t="shared" si="14"/>
        <v xml:space="preserve">|Colossi Weaver|&amp;ref(Nation/R_Fort.jpg,nolink,25x25,Land Fortress);|&amp;ref(Spell/P_Air.jpg,nolink,25x25,Air);1&amp;ref(Spell/P_Astral.jpg,nolink,25x25,Astral);1|&amp;ref(Spell/P_Fire.jpg,nolink,25x25,Fire);&amp;ref(Spell/P_Air.jpg,nolink,25x25,Air);&amp;ref(Spell/P_Water.jpg,nolink,25x25,Water);&amp;ref(Spell/P_Earth.jpg,nolink,25x25,Earth);&amp;ref(Spell/P_Astral.jpg,nolink,25x25,Astral);+1:100%|&amp;ref(Spell/P_Research.jpg,nolink,25x25,Research);11|&amp;ref(Nation/Forge-Bonus.jpg,nolink,25x25,Forge Bonus (1));|
</v>
      </c>
    </row>
    <row r="491" spans="1:39" x14ac:dyDescent="0.15">
      <c r="A491" t="str">
        <f t="shared" si="15"/>
        <v>-</v>
      </c>
      <c r="B491" t="s">
        <v>2969</v>
      </c>
      <c r="C491" t="s">
        <v>12202</v>
      </c>
      <c r="D491" t="s">
        <v>12185</v>
      </c>
      <c r="E491" t="s">
        <v>12163</v>
      </c>
      <c r="F491" t="s">
        <v>12230</v>
      </c>
      <c r="H491">
        <v>11</v>
      </c>
      <c r="AM491" s="26" t="str">
        <f t="shared" si="14"/>
        <v xml:space="preserve">|Colossi Storm Captain|&amp;ref(Nation/R_Fort.jpg,nolink,25x25,Land Fortress);|&amp;ref(Spell/P_Air.jpg,nolink,25x25,Air);2&amp;ref(Spell/P_Water.jpg,nolink,25x25,Water);1||&amp;ref(Spell/P_Research.jpg,nolink,25x25,Research);11||
</v>
      </c>
    </row>
    <row r="492" spans="1:39" x14ac:dyDescent="0.15">
      <c r="A492" t="str">
        <f t="shared" si="15"/>
        <v>-</v>
      </c>
      <c r="B492" t="s">
        <v>2969</v>
      </c>
      <c r="C492" t="s">
        <v>12202</v>
      </c>
      <c r="D492" t="s">
        <v>12188</v>
      </c>
      <c r="E492" t="s">
        <v>12189</v>
      </c>
      <c r="F492" t="s">
        <v>12230</v>
      </c>
      <c r="G492" t="s">
        <v>12231</v>
      </c>
      <c r="H492">
        <v>13</v>
      </c>
      <c r="AM492" s="26" t="str">
        <f t="shared" si="14"/>
        <v xml:space="preserve">|Wind Caller|&amp;ref(Nation/R_Coast-Fort.jpg,nolink,25x25,Coastal Fortress);|&amp;ref(Spell/P_Air.jpg,nolink,25x25,Air);2&amp;ref(Spell/P_Water.jpg,nolink,25x25,Water);1|&amp;ref(Spell/P_Air.jpg,nolink,25x25,Air);&amp;ref(Spell/P_Water.jpg,nolink,25x25,Water);&amp;ref(Spell/P_Astral.jpg,nolink,25x25,Astral);+1:100%|&amp;ref(Spell/P_Research.jpg,nolink,25x25,Research);13||
</v>
      </c>
    </row>
    <row r="493" spans="1:39" x14ac:dyDescent="0.15">
      <c r="A493" t="str">
        <f t="shared" si="15"/>
        <v>-</v>
      </c>
      <c r="B493" t="s">
        <v>2969</v>
      </c>
      <c r="C493" t="s">
        <v>12202</v>
      </c>
      <c r="D493" t="s">
        <v>12232</v>
      </c>
      <c r="E493" t="s">
        <v>12192</v>
      </c>
      <c r="F493" t="s">
        <v>12233</v>
      </c>
      <c r="G493" t="s">
        <v>12234</v>
      </c>
      <c r="H493" t="s">
        <v>12238</v>
      </c>
      <c r="AK493">
        <v>1</v>
      </c>
      <c r="AM493" s="26" t="str">
        <f t="shared" si="14"/>
        <v xml:space="preserve">|Prince Consort|&amp;ref(Nation/R_Capital.jpg,nolink,25x25,National Capital);|&amp;ref(Spell/P_Fire.jpg,nolink,25x25,Fire);1&amp;ref(Spell/P_Air.jpg,nolink,25x25,Air);3&amp;ref(Spell/P_Water.jpg,nolink,25x25,Water);2&amp;ref(Spell/P_Holy.jpg,nolink,25x25,Holy);1|&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19+|&amp;ref(Nation/Sacred.jpg,nolink,25x25,Sacred);|
</v>
      </c>
    </row>
    <row r="494" spans="1:39" x14ac:dyDescent="0.15">
      <c r="A494" t="str">
        <f t="shared" si="15"/>
        <v>-</v>
      </c>
      <c r="B494" t="s">
        <v>2969</v>
      </c>
      <c r="C494" t="s">
        <v>12202</v>
      </c>
      <c r="D494" t="s">
        <v>12196</v>
      </c>
      <c r="E494" t="s">
        <v>12192</v>
      </c>
      <c r="F494" t="s">
        <v>12235</v>
      </c>
      <c r="G494" t="s">
        <v>12236</v>
      </c>
      <c r="H494" t="s">
        <v>12237</v>
      </c>
      <c r="AK494">
        <v>1</v>
      </c>
      <c r="AM494" s="26" t="str">
        <f t="shared" si="14"/>
        <v xml:space="preserve">|Colossi Queen|&amp;ref(Nation/R_Capital.jpg,nolink,25x25,National Capital);|&amp;ref(Spell/P_Air.jpg,nolink,25x25,Air);2&amp;ref(Spell/P_Water.jpg,nolink,25x25,Water);2&amp;ref(Spell/P_Astral.jpg,nolink,25x25,Astral);1&amp;ref(Spell/P_Holy.jpg,nolink,25x25,Holy);2|&amp;ref(Spell/P_Fire.jpg,nolink,25x25,Fire);&amp;ref(Spell/P_Air.jpg,nolink,25x25,Air);&amp;ref(Spell/P_Water.jpg,nolink,25x25,Water);&amp;ref(Spell/P_Astral.jpg,nolink,25x25,Astral);+1:100%&amp;br;&amp;ref(Spell/P_Fire.jpg,nolink,25x25,Fire);&amp;ref(Spell/P_Air.jpg,nolink,25x25,Air);&amp;ref(Spell/P_Water.jpg,nolink,25x25,Water);&amp;ref(Spell/P_Astral.jpg,nolink,25x25,Astral);+1:10%|&amp;ref(Spell/P_Research.jpg,nolink,25x25,Research);17+|&amp;ref(Nation/Sacred.jpg,nolink,25x25,Sacred);|
</v>
      </c>
    </row>
    <row r="495" spans="1:39" x14ac:dyDescent="0.15">
      <c r="A495" t="str">
        <f t="shared" si="15"/>
        <v>MA Phaeacia E</v>
      </c>
      <c r="B495" t="s">
        <v>2969</v>
      </c>
      <c r="C495" t="s">
        <v>12202</v>
      </c>
      <c r="D495" t="s">
        <v>12239</v>
      </c>
      <c r="E495" t="s">
        <v>12240</v>
      </c>
      <c r="F495" t="s">
        <v>12241</v>
      </c>
      <c r="H495">
        <v>21</v>
      </c>
      <c r="O495">
        <v>3</v>
      </c>
      <c r="AK495">
        <v>1</v>
      </c>
      <c r="AM495" s="26" t="str">
        <f t="shared" si="14"/>
        <v xml:space="preserve">|Hesperide|&amp;ref(Item/Master-Ritualist.jpg,nolink,25x25,Ritual Spell);|&amp;ref(Spell/P_Fire.jpg,nolink,25x25,Fire);3&amp;ref(Spell/P_Astral.jpg,nolink,25x25,Astral);3&amp;ref(Spell/P_Nature.jpg,nolink,25x25,Nature);2&amp;ref(Spell/P_Holy.jpg,nolink,25x25,Holy);2||&amp;ref(Spell/P_Research.jpg,nolink,25x25,Research);21|&amp;ref(Nation/Disease-Healer.jpg,nolink,25x25,Disease Healer (3));&amp;ref(Nation/Sacred.jpg,nolink,25x25,Sacred);|
</v>
      </c>
    </row>
    <row r="496" spans="1:39" x14ac:dyDescent="0.15">
      <c r="A496" t="str">
        <f t="shared" si="15"/>
        <v>MA Atlantis S</v>
      </c>
      <c r="B496" t="s">
        <v>2969</v>
      </c>
      <c r="C496" t="s">
        <v>12355</v>
      </c>
      <c r="D496" t="s">
        <v>12308</v>
      </c>
      <c r="E496" t="s">
        <v>12305</v>
      </c>
      <c r="F496" t="s">
        <v>12226</v>
      </c>
      <c r="AK496">
        <v>1</v>
      </c>
      <c r="AM496" s="26" t="str">
        <f t="shared" si="14"/>
        <v xml:space="preserve">|Consort|&amp;ref(Nation/R_UW-Fort.jpg,nolink,25x25,Underwater Fortress);|&amp;ref(Spell/P_Holy.jpg,nolink,25x25,Holy);1|||&amp;ref(Nation/Sacred.jpg,nolink,25x25,Sacred);|
</v>
      </c>
    </row>
    <row r="497" spans="1:39" x14ac:dyDescent="0.15">
      <c r="A497" t="str">
        <f t="shared" si="15"/>
        <v>-</v>
      </c>
      <c r="B497" t="s">
        <v>2969</v>
      </c>
      <c r="C497" t="s">
        <v>12355</v>
      </c>
      <c r="D497" t="s">
        <v>12310</v>
      </c>
      <c r="E497" t="s">
        <v>12305</v>
      </c>
      <c r="F497" t="s">
        <v>12356</v>
      </c>
      <c r="AK497">
        <v>1</v>
      </c>
      <c r="AM497" s="26" t="str">
        <f t="shared" si="14"/>
        <v xml:space="preserve">|Coral Queen|&amp;ref(Nation/R_UW-Fort.jpg,nolink,25x25,Underwater Fortress);|&amp;ref(Spell/P_Holy.jpg,nolink,25x25,Holy);3|||&amp;ref(Nation/Sacred.jpg,nolink,25x25,Sacred);|
</v>
      </c>
    </row>
    <row r="498" spans="1:39" x14ac:dyDescent="0.15">
      <c r="A498" t="str">
        <f t="shared" si="15"/>
        <v>-</v>
      </c>
      <c r="B498" t="s">
        <v>2969</v>
      </c>
      <c r="C498" t="s">
        <v>12355</v>
      </c>
      <c r="D498" t="s">
        <v>12312</v>
      </c>
      <c r="E498" t="s">
        <v>12305</v>
      </c>
      <c r="F498" t="s">
        <v>12357</v>
      </c>
      <c r="G498" t="s">
        <v>12358</v>
      </c>
      <c r="H498" t="s">
        <v>12194</v>
      </c>
      <c r="AM498" s="26" t="str">
        <f t="shared" si="14"/>
        <v xml:space="preserve">|King of the Deep|&amp;ref(Nation/R_UW-Fort.jpg,nolink,25x25,Underwater Fortress);|&amp;ref(Spell/P_Water.jpg,nolink,25x25,Water);3|&amp;ref(Spell/P_Fire.jpg,nolink,25x25,Fire);&amp;ref(Spell/P_Water.jpg,nolink,25x25,Water);&amp;ref(Spell/P_Earth.jpg,nolink,25x25,Earth);&amp;ref(Spell/P_Astral.jpg,nolink,25x25,Astral);+2:100%&amp;br;&amp;ref(Spell/P_Fire.jpg,nolink,25x25,Fire);&amp;ref(Spell/P_Water.jpg,nolink,25x25,Water);&amp;ref(Spell/P_Earth.jpg,nolink,25x25,Earth);&amp;ref(Spell/P_Astral.jpg,nolink,25x25,Astral);+1:10%|&amp;ref(Spell/P_Research.jpg,nolink,25x25,Research);15+||
</v>
      </c>
    </row>
    <row r="499" spans="1:39" x14ac:dyDescent="0.15">
      <c r="A499" t="str">
        <f t="shared" si="15"/>
        <v>-</v>
      </c>
      <c r="B499" t="s">
        <v>2969</v>
      </c>
      <c r="C499" t="s">
        <v>12355</v>
      </c>
      <c r="D499" t="s">
        <v>12317</v>
      </c>
      <c r="E499" t="s">
        <v>12305</v>
      </c>
      <c r="F499" t="s">
        <v>12359</v>
      </c>
      <c r="G499" t="s">
        <v>12360</v>
      </c>
      <c r="H499">
        <v>11</v>
      </c>
      <c r="AM499" s="26" t="str">
        <f t="shared" si="14"/>
        <v xml:space="preserve">|Mage of the Deep|&amp;ref(Nation/R_UW-Fort.jpg,nolink,25x25,Underwater Fortress);|&amp;ref(Spell/P_Water.jpg,nolink,25x25,Water);2|&amp;ref(Spell/P_Fire.jpg,nolink,25x25,Fire);&amp;ref(Spell/P_Water.jpg,nolink,25x25,Water);&amp;ref(Spell/P_Earth.jpg,nolink,25x25,Earth);&amp;ref(Spell/P_Astral.jpg,nolink,25x25,Astral);+1:100%|&amp;ref(Spell/P_Research.jpg,nolink,25x25,Research);11||
</v>
      </c>
    </row>
    <row r="500" spans="1:39" x14ac:dyDescent="0.15">
      <c r="A500" t="str">
        <f t="shared" si="15"/>
        <v>-</v>
      </c>
      <c r="B500" t="s">
        <v>2969</v>
      </c>
      <c r="C500" t="s">
        <v>12355</v>
      </c>
      <c r="D500" t="s">
        <v>12319</v>
      </c>
      <c r="E500" t="s">
        <v>12192</v>
      </c>
      <c r="F500" t="s">
        <v>12361</v>
      </c>
      <c r="H500">
        <v>15</v>
      </c>
      <c r="Y500">
        <v>15</v>
      </c>
      <c r="AK500">
        <v>1</v>
      </c>
      <c r="AM500" s="26" t="str">
        <f t="shared" si="14"/>
        <v xml:space="preserve">|Deep Seer|&amp;ref(Nation/R_Capital.jpg,nolink,25x25,National Capital);|&amp;ref(Spell/P_Water.jpg,nolink,25x25,Water);3&amp;ref(Spell/P_Astral.jpg,nolink,25x25,Astral);2&amp;ref(Spell/P_Holy.jpg,nolink,25x25,Holy);1||&amp;ref(Spell/P_Research.jpg,nolink,25x25,Research);15|&amp;ref(Nation/Fortune-Teller.jpg,nolink,25x25,Fortune Teller (15));&amp;ref(Nation/Sacred.jpg,nolink,25x25,Sacred);|
</v>
      </c>
    </row>
    <row r="501" spans="1:39" x14ac:dyDescent="0.15">
      <c r="A501" t="str">
        <f t="shared" si="15"/>
        <v>-</v>
      </c>
      <c r="B501" t="s">
        <v>2969</v>
      </c>
      <c r="C501" t="s">
        <v>12355</v>
      </c>
      <c r="D501" t="s">
        <v>12323</v>
      </c>
      <c r="E501" t="s">
        <v>12189</v>
      </c>
      <c r="F501" t="s">
        <v>12362</v>
      </c>
      <c r="H501">
        <v>7</v>
      </c>
      <c r="AM501" s="26" t="str">
        <f t="shared" si="14"/>
        <v xml:space="preserve">|Initiate of the Deep|&amp;ref(Nation/R_Coast-Fort.jpg,nolink,25x25,Coastal Fortress);|&amp;ref(Spell/P_Water.jpg,nolink,25x25,Water);1||&amp;ref(Spell/P_Research.jpg,nolink,25x25,Research);7||
</v>
      </c>
    </row>
    <row r="502" spans="1:39" x14ac:dyDescent="0.15">
      <c r="A502" t="str">
        <f t="shared" si="15"/>
        <v>MA Atlantis E</v>
      </c>
      <c r="B502" t="s">
        <v>2969</v>
      </c>
      <c r="C502" t="s">
        <v>12355</v>
      </c>
      <c r="D502" t="s">
        <v>12326</v>
      </c>
      <c r="E502" t="s">
        <v>12189</v>
      </c>
      <c r="F502" t="s">
        <v>12363</v>
      </c>
      <c r="H502">
        <v>11</v>
      </c>
      <c r="Y502">
        <v>10</v>
      </c>
      <c r="AK502">
        <v>1</v>
      </c>
      <c r="AM502" s="26" t="str">
        <f t="shared" si="14"/>
        <v xml:space="preserve">|Witness of the Deep|&amp;ref(Nation/R_Coast-Fort.jpg,nolink,25x25,Coastal Fortress);|&amp;ref(Spell/P_Water.jpg,nolink,25x25,Water);2&amp;ref(Spell/P_Astral.jpg,nolink,25x25,Astral);1||&amp;ref(Spell/P_Research.jpg,nolink,25x25,Research);11|&amp;ref(Nation/Fortune-Teller.jpg,nolink,25x25,Fortune Teller (10));&amp;ref(Nation/Sacred.jpg,nolink,25x25,Sacred);|
</v>
      </c>
    </row>
    <row r="503" spans="1:39" x14ac:dyDescent="0.15">
      <c r="A503" t="str">
        <f t="shared" si="15"/>
        <v>MA R'lyeh S</v>
      </c>
      <c r="B503" t="s">
        <v>2969</v>
      </c>
      <c r="C503" t="s">
        <v>12417</v>
      </c>
      <c r="D503" t="s">
        <v>12408</v>
      </c>
      <c r="E503" t="s">
        <v>12305</v>
      </c>
      <c r="F503" t="s">
        <v>12226</v>
      </c>
      <c r="AK503">
        <v>1</v>
      </c>
      <c r="AL503">
        <v>1</v>
      </c>
      <c r="AM503" s="26" t="str">
        <f t="shared" si="14"/>
        <v xml:space="preserve">|Slave Priest|&amp;ref(Nation/R_UW-Fort.jpg,nolink,25x25,Underwater Fortress);|&amp;ref(Spell/P_Holy.jpg,nolink,25x25,Holy);1|||&amp;ref(Nation/Sacred.jpg,nolink,25x25,Sacred);&amp;ref(Nation/Slave.jpg,nolink,25x25,Slave);|
</v>
      </c>
    </row>
    <row r="504" spans="1:39" x14ac:dyDescent="0.15">
      <c r="A504" t="str">
        <f t="shared" si="15"/>
        <v>-</v>
      </c>
      <c r="B504" t="s">
        <v>2969</v>
      </c>
      <c r="C504" t="s">
        <v>12417</v>
      </c>
      <c r="D504" t="s">
        <v>12409</v>
      </c>
      <c r="E504" t="s">
        <v>12305</v>
      </c>
      <c r="F504" t="s">
        <v>12363</v>
      </c>
      <c r="G504" t="s">
        <v>12410</v>
      </c>
      <c r="H504">
        <v>13</v>
      </c>
      <c r="AL504">
        <v>1</v>
      </c>
      <c r="AM504" s="26" t="str">
        <f t="shared" si="14"/>
        <v xml:space="preserve">|Slave Mage|&amp;ref(Nation/R_UW-Fort.jpg,nolink,25x25,Underwater Fortress);|&amp;ref(Spell/P_Water.jpg,nolink,25x25,Water);2&amp;ref(Spell/P_Astral.jpg,nolink,25x25,Astral);1|&amp;ref(Spell/P_Water.jpg,nolink,25x25,Water);&amp;ref(Spell/P_Earth.jpg,nolink,25x25,Earth);&amp;ref(Spell/P_Astral.jpg,nolink,25x25,Astral);&amp;ref(Spell/P_Nature.jpg,nolink,25x25,Nature);+1:100%|&amp;ref(Spell/P_Research.jpg,nolink,25x25,Research);13|&amp;ref(Nation/Slave.jpg,nolink,25x25,Slave);|
</v>
      </c>
    </row>
    <row r="505" spans="1:39" x14ac:dyDescent="0.15">
      <c r="A505" t="str">
        <f t="shared" si="15"/>
        <v>-</v>
      </c>
      <c r="B505" t="s">
        <v>2969</v>
      </c>
      <c r="C505" t="s">
        <v>12417</v>
      </c>
      <c r="D505" t="s">
        <v>12411</v>
      </c>
      <c r="E505" t="s">
        <v>12322</v>
      </c>
      <c r="F505" t="s">
        <v>12412</v>
      </c>
      <c r="H505">
        <v>7</v>
      </c>
      <c r="AM505" s="26" t="str">
        <f t="shared" si="14"/>
        <v xml:space="preserve">|Star Child|&amp;ref(Nation/R_UW-Fort.jpg,nolink,25x25,Underwater Fortress);&amp;ref(Nation/R_Coast-Fort.jpg,nolink,25x25,Coastal Fortress);|&amp;ref(Spell/P_Astral.jpg,nolink,25x25,Astral);1||&amp;ref(Spell/P_Research.jpg,nolink,25x25,Research);7||
</v>
      </c>
    </row>
    <row r="506" spans="1:39" x14ac:dyDescent="0.15">
      <c r="A506" t="str">
        <f t="shared" si="15"/>
        <v>-</v>
      </c>
      <c r="B506" t="s">
        <v>2969</v>
      </c>
      <c r="C506" t="s">
        <v>12417</v>
      </c>
      <c r="D506" t="s">
        <v>12390</v>
      </c>
      <c r="E506" t="s">
        <v>12305</v>
      </c>
      <c r="F506" t="s">
        <v>12413</v>
      </c>
      <c r="G506" t="s">
        <v>12414</v>
      </c>
      <c r="H506">
        <v>9</v>
      </c>
      <c r="AK506">
        <v>1</v>
      </c>
      <c r="AM506" s="26" t="str">
        <f t="shared" si="14"/>
        <v xml:space="preserve">|Starspawn|&amp;ref(Nation/R_UW-Fort.jpg,nolink,25x25,Underwater Fortress);|&amp;ref(Spell/P_Astral.jpg,nolink,25x25,Astral);1&amp;ref(Spell/P_Holy.jpg,nolink,25x25,Holy);2|&amp;ref(Spell/P_Water.jpg,nolink,25x25,Water);&amp;ref(Spell/P_Earth.jpg,nolink,25x25,Earth);&amp;ref(Spell/P_Astral.jpg,nolink,25x25,Astral);&amp;ref(Spell/P_Death.jpg,nolink,25x25,Death);+1:100%|&amp;ref(Spell/P_Research.jpg,nolink,25x25,Research);9|&amp;ref(Nation/Sacred.jpg,nolink,25x25,Sacred);|
</v>
      </c>
    </row>
    <row r="507" spans="1:39" x14ac:dyDescent="0.15">
      <c r="A507" t="str">
        <f t="shared" si="15"/>
        <v>MA R'lyeh E</v>
      </c>
      <c r="B507" t="s">
        <v>2969</v>
      </c>
      <c r="C507" t="s">
        <v>12417</v>
      </c>
      <c r="D507" t="s">
        <v>12390</v>
      </c>
      <c r="E507" t="s">
        <v>12192</v>
      </c>
      <c r="F507" t="s">
        <v>12415</v>
      </c>
      <c r="G507" t="s">
        <v>12416</v>
      </c>
      <c r="H507" t="s">
        <v>12237</v>
      </c>
      <c r="AM507" s="26" t="str">
        <f t="shared" si="14"/>
        <v xml:space="preserve">|Starspawn|&amp;ref(Nation/R_Capital.jpg,nolink,25x25,National Capital);|&amp;ref(Spell/P_Water.jpg,nolink,25x25,Water);1&amp;ref(Spell/P_Astral.jpg,nolink,25x25,Astral);3|&amp;ref(Spell/P_Water.jpg,nolink,25x25,Water);&amp;ref(Spell/P_Earth.jpg,nolink,25x25,Earth);&amp;ref(Spell/P_Astral.jpg,nolink,25x25,Astral);&amp;ref(Spell/P_Death.jpg,nolink,25x25,Death);+1:100%&amp;br;&amp;ref(Spell/P_Water.jpg,nolink,25x25,Water);&amp;ref(Spell/P_Earth.jpg,nolink,25x25,Earth);&amp;ref(Spell/P_Astral.jpg,nolink,25x25,Astral);&amp;ref(Spell/P_Death.jpg,nolink,25x25,Death);+1:100%&amp;br;&amp;ref(Spell/P_Water.jpg,nolink,25x25,Water);&amp;ref(Spell/P_Earth.jpg,nolink,25x25,Earth);&amp;ref(Spell/P_Astral.jpg,nolink,25x25,Astral);&amp;ref(Spell/P_Death.jpg,nolink,25x25,Death);+1:10%|&amp;ref(Spell/P_Research.jpg,nolink,25x25,Research);17+||
</v>
      </c>
    </row>
    <row r="508" spans="1:39" x14ac:dyDescent="0.15">
      <c r="A508" t="str">
        <f t="shared" si="15"/>
        <v>MA Pelagia S</v>
      </c>
      <c r="B508" t="s">
        <v>2969</v>
      </c>
      <c r="C508" t="s">
        <v>12498</v>
      </c>
      <c r="D508" t="s">
        <v>12499</v>
      </c>
      <c r="E508" t="s">
        <v>12519</v>
      </c>
      <c r="F508" t="s">
        <v>12500</v>
      </c>
      <c r="AK508">
        <v>1</v>
      </c>
      <c r="AM508" s="26" t="str">
        <f t="shared" si="14"/>
        <v xml:space="preserve">|Merman Priest|&amp;ref(Nation/R_UW-Fort.jpg,nolink,25x25,Underwater Fortress);&amp;ref(Nation/R_Coast-Fort.jpg,nolink,25x25,Coastal Fortress);|&amp;ref(Spell/P_Holy.jpg,nolink,25x25,Holy);1|||&amp;ref(Nation/Sacred.jpg,nolink,25x25,Sacred);|
</v>
      </c>
    </row>
    <row r="509" spans="1:39" x14ac:dyDescent="0.15">
      <c r="A509" t="str">
        <f t="shared" si="15"/>
        <v>-</v>
      </c>
      <c r="B509" t="s">
        <v>2969</v>
      </c>
      <c r="C509" t="s">
        <v>12498</v>
      </c>
      <c r="D509" t="s">
        <v>12501</v>
      </c>
      <c r="E509" t="s">
        <v>12445</v>
      </c>
      <c r="F509" t="s">
        <v>12502</v>
      </c>
      <c r="G509" t="s">
        <v>12503</v>
      </c>
      <c r="H509">
        <v>9</v>
      </c>
      <c r="AM509" s="26" t="str">
        <f t="shared" si="14"/>
        <v xml:space="preserve">|Pelagian Mermage|&amp;ref(Nation/R_UW-Fort.jpg,nolink,25x25,Underwater Fortress);|&amp;ref(Spell/P_Water.jpg,nolink,25x25,Water);1|&amp;ref(Spell/P_Air.jpg,nolink,25x25,Air);&amp;ref(Spell/P_Water.jpg,nolink,25x25,Water);&amp;ref(Spell/P_Earth.jpg,nolink,25x25,Earth);&amp;ref(Spell/P_Nature.jpg,nolink,25x25,Nature);+1:;100%|&amp;ref(Spell/P_Research.jpg,nolink,25x25,Research);9||
</v>
      </c>
    </row>
    <row r="510" spans="1:39" x14ac:dyDescent="0.15">
      <c r="A510" t="str">
        <f t="shared" si="15"/>
        <v>-</v>
      </c>
      <c r="B510" t="s">
        <v>2969</v>
      </c>
      <c r="C510" t="s">
        <v>12498</v>
      </c>
      <c r="D510" t="s">
        <v>12449</v>
      </c>
      <c r="E510" t="s">
        <v>12445</v>
      </c>
      <c r="F510" t="s">
        <v>12504</v>
      </c>
      <c r="G510" t="s">
        <v>12505</v>
      </c>
      <c r="H510">
        <v>15</v>
      </c>
      <c r="I510">
        <v>2</v>
      </c>
      <c r="AM510" s="26" t="str">
        <f t="shared" si="14"/>
        <v xml:space="preserve">|Pelagian Mystic|&amp;ref(Nation/R_UW-Fort.jpg,nolink,25x25,Underwater Fortress);|&amp;ref(Spell/P_Air.jpg,nolink,25x25,Air);1&amp;ref(Spell/P_Water.jpg,nolink,25x25,Water);1&amp;ref(Spell/P_Earth.jpg,nolink,25x25,Earth);1|&amp;ref(Spell/P_Air.jpg,nolink,25x25,Air);&amp;ref(Spell/P_Water.jpg,nolink,25x25,Water);&amp;ref(Spell/P_Earth.jpg,nolink,25x25,Earth);&amp;ref(Spell/P_Astral.jpg,nolink,25x25,Astral);+1:100%|&amp;ref(Spell/P_Research.jpg,nolink,25x25,Research);15|&amp;ref(Nation/Adept-Researcher.jpg,nolink,25x25,Adept Researcher (+2));|
</v>
      </c>
    </row>
    <row r="511" spans="1:39" x14ac:dyDescent="0.15">
      <c r="A511" t="str">
        <f t="shared" si="15"/>
        <v>-</v>
      </c>
      <c r="B511" t="s">
        <v>2969</v>
      </c>
      <c r="C511" t="s">
        <v>12498</v>
      </c>
      <c r="D511" t="s">
        <v>12456</v>
      </c>
      <c r="E511" t="s">
        <v>12445</v>
      </c>
      <c r="F511" t="s">
        <v>12500</v>
      </c>
      <c r="AK511">
        <v>1</v>
      </c>
      <c r="AM511" s="26" t="str">
        <f t="shared" si="14"/>
        <v xml:space="preserve">|Amber Clan Priest|&amp;ref(Nation/R_UW-Fort.jpg,nolink,25x25,Underwater Fortress);|&amp;ref(Spell/P_Holy.jpg,nolink,25x25,Holy);1|||&amp;ref(Nation/Sacred.jpg,nolink,25x25,Sacred);|
</v>
      </c>
    </row>
    <row r="512" spans="1:39" x14ac:dyDescent="0.15">
      <c r="A512" t="str">
        <f t="shared" si="15"/>
        <v>-</v>
      </c>
      <c r="B512" t="s">
        <v>2969</v>
      </c>
      <c r="C512" t="s">
        <v>12498</v>
      </c>
      <c r="D512" t="s">
        <v>12461</v>
      </c>
      <c r="E512" t="s">
        <v>12445</v>
      </c>
      <c r="F512" t="s">
        <v>12506</v>
      </c>
      <c r="G512" t="s">
        <v>12507</v>
      </c>
      <c r="H512">
        <v>13</v>
      </c>
      <c r="AM512" s="26" t="str">
        <f t="shared" si="14"/>
        <v xml:space="preserve">|Amber Clan Mage|&amp;ref(Nation/R_UW-Fort.jpg,nolink,25x25,Underwater Fortress);|&amp;ref(Spell/P_Fire.jpg,nolink,25x25,Fire);1&amp;ref(Spell/P_Water.jpg,nolink,25x25,Water);2|&amp;ref(Spell/P_Water.jpg,nolink,25x25,Water);&amp;ref(Spell/P_Earth.jpg,nolink,25x25,Earth);&amp;ref(Spell/P_Nature.jpg,nolink,25x25,Nature);+1:100%|&amp;ref(Spell/P_Research.jpg,nolink,25x25,Research);13||
</v>
      </c>
    </row>
    <row r="513" spans="1:39" x14ac:dyDescent="0.15">
      <c r="A513" t="str">
        <f t="shared" si="15"/>
        <v>-</v>
      </c>
      <c r="B513" t="s">
        <v>2969</v>
      </c>
      <c r="C513" t="s">
        <v>12498</v>
      </c>
      <c r="D513" t="s">
        <v>12508</v>
      </c>
      <c r="E513" t="s">
        <v>12445</v>
      </c>
      <c r="F513" t="s">
        <v>12509</v>
      </c>
      <c r="AK513">
        <v>1</v>
      </c>
      <c r="AM513" s="26" t="str">
        <f t="shared" si="14"/>
        <v xml:space="preserve">|Pearl Clan Priest|&amp;ref(Nation/R_UW-Fort.jpg,nolink,25x25,Underwater Fortress);|&amp;ref(Spell/P_Holy.jpg,nolink,25x25,Holy);2|||&amp;ref(Nation/Sacred.jpg,nolink,25x25,Sacred);|
</v>
      </c>
    </row>
    <row r="514" spans="1:39" x14ac:dyDescent="0.15">
      <c r="A514" t="str">
        <f t="shared" si="15"/>
        <v>-</v>
      </c>
      <c r="B514" t="s">
        <v>2969</v>
      </c>
      <c r="C514" t="s">
        <v>12498</v>
      </c>
      <c r="D514" t="s">
        <v>12510</v>
      </c>
      <c r="E514" t="s">
        <v>12445</v>
      </c>
      <c r="F514" t="s">
        <v>12511</v>
      </c>
      <c r="G514" t="s">
        <v>12512</v>
      </c>
      <c r="H514">
        <v>13</v>
      </c>
      <c r="U514">
        <v>3</v>
      </c>
      <c r="AM514" s="26" t="str">
        <f t="shared" si="14"/>
        <v xml:space="preserve">|Pearl Mage|&amp;ref(Nation/R_UW-Fort.jpg,nolink,25x25,Underwater Fortress);|&amp;ref(Spell/P_Water.jpg,nolink,25x25,Water);2&amp;ref(Spell/P_Astral.jpg,nolink,25x25,Astral);1|&amp;ref(Spell/P_Air.jpg,nolink,25x25,Air);&amp;ref(Spell/P_Water.jpg,nolink,25x25,Water);&amp;ref(Spell/P_Astral.jpg,nolink,25x25,Astral);&amp;ref(Spell/P_Nature.jpg,nolink,25x25,Nature);+1:100%|&amp;ref(Spell/P_Research.jpg,nolink,25x25,Research);13|&amp;ref(Nation/Pearl-Cultivator.jpg,nolink,25x25,Pearl Cultivator (3));|
</v>
      </c>
    </row>
    <row r="515" spans="1:39" x14ac:dyDescent="0.15">
      <c r="A515" t="str">
        <f t="shared" si="15"/>
        <v>-</v>
      </c>
      <c r="B515" t="s">
        <v>2969</v>
      </c>
      <c r="C515" t="s">
        <v>12498</v>
      </c>
      <c r="D515" t="s">
        <v>12467</v>
      </c>
      <c r="E515" t="s">
        <v>12513</v>
      </c>
      <c r="F515" t="s">
        <v>12514</v>
      </c>
      <c r="G515" t="s">
        <v>12515</v>
      </c>
      <c r="H515" t="s">
        <v>12517</v>
      </c>
      <c r="U515">
        <v>4</v>
      </c>
      <c r="AK515">
        <v>1</v>
      </c>
      <c r="AM515" s="26" t="str">
        <f t="shared" ref="AM515:AM552" si="16">CONCATENATE("|",D515,"|",SUBSTITUTE(SUBSTITUTE(SUBSTITUTE(SUBSTITUTE(SUBSTITUTE(SUBSTITUTE(SUBSTITUTE(SUBSTITUTE(SUBSTITUTE(SUBSTITUTE(SUBSTITUTE(SUBSTITUTE(SUBSTITUTE(SUBSTITUTE(SUBSTITUTE(SUBSTITUTE(SUBSTITUTE(SUBSTITUTE(E515,"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515&amp;"|"&amp;G515,"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","&amp;br;"),"|",IF(H515&lt;&gt;"","&amp;ref(Spell/P_Research.jpg,nolink,25x25,Research);"&amp;H515,""),"|",IF(I515&lt;&gt;"",IF(I515&gt;=0,"&amp;ref(Nation/Adept-Researcher.jpg,nolink,25x25,Adept Researcher (+"&amp;I515&amp;"));","&amp;ref(Nation/Inept-Researcher.jpg,nolink,25x25,Inept Researcher ("&amp;I515&amp;"));"),""),IF(J515&lt;&gt;"","&amp;ref(Nation/Mundane-Researcher.jpg,nolink,25x25,Mundane Researcher);",""),IF(K515&lt;&gt;"","&amp;ref(Nation/Magically-Attuned-Researcher.jpg,nolink,25x25,Magically Attuned Researcher);",""),IF(L515&lt;&gt;"","&amp;ref(Nation/Philosopher.jpg,nolink,25x25,Philosopher ("&amp;L515&amp;"));",""),IF(M515&lt;&gt;"","&amp;ref(Nation/Divine-Insight.jpg,nolink,25x25,Divine Insight);",""),IF(N515&lt;&gt;"",IF(N515&gt;=0,"&amp;ref(Nation/Inspiring-Researcher.jpg,nolink,25x25,Inspiring Researcher (+"&amp;N515&amp;"));","&amp;ref(Nation/Disruptive-Researcher.jpg,nolink,25x25,Disruptive Researcher ("&amp;N515&amp;"));"),""),IF(O515&lt;&gt;"",IF(COUNTIF(O515,"*h*"),"&amp;ref(Nation/Healer.jpg,nolink,25x25,Healer ("&amp;MID(O515,2,1)&amp;"));","&amp;ref(Nation/Disease-Healer.jpg,nolink,25x25,Disease Healer ("&amp;O515&amp;"));"),""),IF(P515&lt;&gt;"","&amp;ref(Nation/Forge-Bonus.jpg,nolink,25x25,Forge Bonus ("&amp;P515&amp;"));",""),IF(Q515&lt;&gt;"","&amp;ref(Nation/Master-Smith.jpg,nolink,25x25,Master Smith ("&amp;Q515&amp;"));",""),IF(R515&lt;&gt;"","&amp;ref(Nation/Resource-Bonus.jpg,nolink,25x25,Resource Bonus ("&amp;R515&amp;"));",""),IF(S515&lt;&gt;"","&amp;ref(Nation/Ice-Forging.jpg,nolink,25x25,Ice Forging ("&amp;S515&amp;"));",""),IF(T515&lt;&gt;"","&amp;ref(Nation/Blood-Searcher.jpg,nolink,25x25,Blood Searcher ("&amp;T515&amp;"));",""),IF(U515&lt;&gt;"","&amp;ref(Nation/Pearl-Cultivator.jpg,nolink,25x25,Pearl Cultivator ("&amp;U515&amp;"));",""),IF(V515&lt;&gt;"","&amp;ref(Nation/Carcass-Collector.jpg,nolink,25x25,Carcass Collector ("&amp;V515&amp;"));",""),IF(W515&lt;&gt;"","&amp;ref(Nation/Alchemist.jpg,nolink,25x25,Alchemist ("&amp;W515&amp;"));",""),IF(X515&lt;&gt;"","&amp;ref(Nation/Adept-Cross-Breeder.jpg,nolink,25x25,Adept Cross Breeder ("&amp;X515&amp;"));",""),IF(Y515&lt;&gt;"","&amp;ref(Nation/Fortune-Teller.jpg,nolink,25x25,Fortune Teller ("&amp;Y515&amp;"));",""),IF(Z515&lt;&gt;"",IF(Z515&gt;=0,"&amp;ref(Nation/Bringer-of-Fortune.jpg,nolink,25x25,Bringer of Fortune ("&amp;Z515&amp;"));","&amp;ref(Nation/Bringer-of-Misfortune.jpg,nolink,25x25,Bringer of Misfortune ("&amp;ABS(Z515)&amp;"));"),""),IF(AA515&lt;&gt;"","&amp;ref(Nation/Spell-Singer.jpg,nolink,25x25,Spell Singer);",""),IF(AB515&lt;&gt;"","&amp;ref(Nation/Combat-Caster.jpg,nolink,25x25,Combat Caster);",""),IF(AC515&lt;&gt;"","&amp;ref(Nation/Innate-Spellcaster.jpg,nolink,25x25,Innate Spellcaster ("&amp;AC515&amp;"));",""),IF(AD515&lt;&gt;"",IF(AD515="m","&amp;ref(Nation/Communion-Master.jpg,nolink,25x25,Communion Master);","&amp;ref(Nation/Communion-Slave.jpg,nolink,25x25,Communion Slave);"),""),IF(AE515&lt;&gt;"","&amp;ref(Nation/Inquisitor.jpg,nolink,25x25,Inquisitor);",""),IF(AF515&lt;&gt;"","&amp;ref(Nation/Adept-Sacrificer.jpg,nolink,25x25,Adept Sacrificer ("&amp;AF515&amp;"));",""),IF(AG515&lt;&gt;"","&amp;ref(Nation/Reanimator-Priest.jpg,nolink,25x25,Reanimator Priest);",""),IF(AH515&lt;&gt;"","&amp;ref(Nation/Reanimation-Bonus.jpg,nolink,25x25,Reanimation Bonus ("&amp;AH515&amp;"));",""),IF(AI515&lt;&gt;"","&amp;ref(Nation/Elegist.jpg,nolink,25x25,Elegist ("&amp;AI515&amp;"));",""),IF(AJ515&lt;&gt;"","&amp;ref(Nation/Heretic.jpg,nolink,25x25,Heretic ("&amp;AJ515&amp;"));",""),IF(AK515&lt;&gt;"","&amp;ref(Nation/Sacred.jpg,nolink,25x25,Sacred);",""),IF(AL515&lt;&gt;"","&amp;ref(Nation/Slave.jpg,nolink,25x25,Slave);",""),"|",CHAR(10))</f>
        <v xml:space="preserve">|Triton King|&amp;ref(Nation/R_Capital.jpg,nolink,25x25,National Capital);|&amp;ref(Spell/P_Water.jpg,nolink,25x25,Water);4|&amp;ref(Spell/P_Air.jpg,nolink,25x25,Air);&amp;ref(Spell/P_Astral.jpg,nolink,25x25,Astral);&amp;ref(Spell/P_Nature.jpg,nolink,25x25,Nature);+1:100%&amp;br;&amp;ref(Spell/P_Air.jpg,nolink,25x25,Air);&amp;ref(Spell/P_Astral.jpg,nolink,25x25,Astral);&amp;ref(Spell/P_Nature.jpg,nolink,25x25,Nature);+1:100%&amp;br;&amp;ref(Spell/P_Air.jpg,nolink,25x25,Air);&amp;ref(Spell/P_Water.jpg,nolink,25x25,Water);&amp;ref(Spell/P_Astral.jpg,nolink,25x25,Astral);&amp;ref(Spell/P_Nature.jpg,nolink,25x25,Nature);+1:10%|&amp;ref(Spell/P_Research.jpg,nolink,25x25,Research);17+|&amp;ref(Nation/Pearl-Cultivator.jpg,nolink,25x25,Pearl Cultivator (4));&amp;ref(Nation/Sacred.jpg,nolink,25x25,Sacred);|
</v>
      </c>
    </row>
    <row r="516" spans="1:39" x14ac:dyDescent="0.15">
      <c r="A516" t="str">
        <f t="shared" si="15"/>
        <v>-</v>
      </c>
      <c r="B516" t="s">
        <v>2969</v>
      </c>
      <c r="C516" t="s">
        <v>12498</v>
      </c>
      <c r="D516" t="s">
        <v>12470</v>
      </c>
      <c r="E516" t="s">
        <v>12513</v>
      </c>
      <c r="F516" t="s">
        <v>12500</v>
      </c>
      <c r="G516" t="s">
        <v>12518</v>
      </c>
      <c r="H516">
        <v>7</v>
      </c>
      <c r="AK516">
        <v>1</v>
      </c>
      <c r="AM516" s="26" t="str">
        <f t="shared" si="16"/>
        <v xml:space="preserve">|Conqueror of the Closed Realm|&amp;ref(Nation/R_Capital.jpg,nolink,25x25,National Capital);|&amp;ref(Spell/P_Holy.jpg,nolink,25x25,Holy);1|&amp;ref(Spell/P_Air.jpg,nolink,25x25,Air);&amp;ref(Spell/P_Earth.jpg,nolink,25x25,Earth);&amp;ref(Spell/P_Astral.jpg,nolink,25x25,Astral);+1:100%|&amp;ref(Spell/P_Research.jpg,nolink,25x25,Research);7|&amp;ref(Nation/Sacred.jpg,nolink,25x25,Sacred);|
</v>
      </c>
    </row>
    <row r="517" spans="1:39" x14ac:dyDescent="0.15">
      <c r="A517" t="str">
        <f t="shared" si="15"/>
        <v>-</v>
      </c>
      <c r="B517" t="s">
        <v>2969</v>
      </c>
      <c r="C517" t="s">
        <v>12498</v>
      </c>
      <c r="D517" t="s">
        <v>12474</v>
      </c>
      <c r="E517" t="s">
        <v>12520</v>
      </c>
      <c r="F517" t="s">
        <v>12521</v>
      </c>
      <c r="G517" t="s">
        <v>12505</v>
      </c>
      <c r="H517">
        <v>11</v>
      </c>
      <c r="I517">
        <v>2</v>
      </c>
      <c r="AM517" s="26" t="str">
        <f t="shared" si="16"/>
        <v xml:space="preserve">|Daduchos|&amp;ref(Nation/R_Coast-Fort.jpg,nolink,25x25,Coastal Fortress);|&amp;ref(Spell/P_Fire.jpg,nolink,25x25,Fire);1|&amp;ref(Spell/P_Air.jpg,nolink,25x25,Air);&amp;ref(Spell/P_Water.jpg,nolink,25x25,Water);&amp;ref(Spell/P_Earth.jpg,nolink,25x25,Earth);&amp;ref(Spell/P_Astral.jpg,nolink,25x25,Astral);+1:100%|&amp;ref(Spell/P_Research.jpg,nolink,25x25,Research);11|&amp;ref(Nation/Adept-Researcher.jpg,nolink,25x25,Adept Researcher (+2));|
</v>
      </c>
    </row>
    <row r="518" spans="1:39" x14ac:dyDescent="0.15">
      <c r="A518" t="str">
        <f t="shared" si="15"/>
        <v>-</v>
      </c>
      <c r="B518" t="s">
        <v>2969</v>
      </c>
      <c r="C518" t="s">
        <v>12498</v>
      </c>
      <c r="D518" t="s">
        <v>12522</v>
      </c>
      <c r="E518" t="s">
        <v>5510</v>
      </c>
      <c r="F518" t="s">
        <v>8863</v>
      </c>
      <c r="G518" t="s">
        <v>3224</v>
      </c>
      <c r="H518" t="s">
        <v>12516</v>
      </c>
      <c r="AK518">
        <v>1</v>
      </c>
      <c r="AM518" s="26" t="str">
        <f t="shared" si="16"/>
        <v xml:space="preserve">|Hekateride|&amp;ref(Item/Master-Ritualist.jpg,nolink,25x25,Ritual Spell);|&amp;ref(Spell/P_Water.jpg,nolink,25x25,Water);2&amp;ref(Spell/P_Nature.jpg,nolink,25x25,Nature);3&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acred.jpg,nolink,25x25,Sacred);|
</v>
      </c>
    </row>
    <row r="519" spans="1:39" x14ac:dyDescent="0.15">
      <c r="A519" t="str">
        <f t="shared" si="15"/>
        <v>MA Pelagia E</v>
      </c>
      <c r="B519" t="s">
        <v>2969</v>
      </c>
      <c r="C519" t="s">
        <v>12498</v>
      </c>
      <c r="D519" t="s">
        <v>12523</v>
      </c>
      <c r="E519" t="s">
        <v>5510</v>
      </c>
      <c r="F519" t="s">
        <v>8867</v>
      </c>
      <c r="G519" t="s">
        <v>8868</v>
      </c>
      <c r="H519" t="s">
        <v>11004</v>
      </c>
      <c r="Q519">
        <v>1</v>
      </c>
      <c r="AK519">
        <v>1</v>
      </c>
      <c r="AM519" s="26" t="str">
        <f t="shared" si="16"/>
        <v xml:space="preserve">|Daktyl|&amp;ref(Item/Master-Ritualist.jpg,nolink,25x25,Ritual Spell);|&amp;ref(Spell/P_Air.jpg,nolink,25x25,Air);1&amp;ref(Spell/P_Water.jpg,nolink,25x25,Water);1&amp;ref(Spell/P_Earth.jpg,nolink,25x25,Earth);2|&amp;ref(Spell/P_Fire.jpg,nolink,25x25,Fire);&amp;ref(Spell/P_Air.jpg,nolink,25x25,Air);&amp;ref(Spell/P_Water.jpg,nolink,25x25,Water);&amp;ref(Spell/P_Earth.jpg,nolink,25x25,Earth);&amp;ref(Spell/P_Death.jpg,nolink,25x25,Death);+1:100%&amp;br;&amp;ref(Spell/P_Fire.jpg,nolink,25x25,Fire);&amp;ref(Spell/P_Air.jpg,nolink,25x25,Air);&amp;ref(Spell/P_Water.jpg,nolink,25x25,Water);&amp;ref(Spell/P_Earth.jpg,nolink,25x25,Earth);&amp;ref(Spell/P_Death.jpg,nolink,25x25,Death);+1:10%|&amp;ref(Spell/P_Research.jpg,nolink,25x25,Research);15+|&amp;ref(Nation/Master-Smith.jpg,nolink,25x25,Master Smith (1));&amp;ref(Nation/Sacred.jpg,nolink,25x25,Sacred);|
</v>
      </c>
    </row>
    <row r="520" spans="1:39" x14ac:dyDescent="0.15">
      <c r="A520" t="str">
        <f t="shared" si="15"/>
        <v>MA Oceania S</v>
      </c>
      <c r="B520" t="s">
        <v>2969</v>
      </c>
      <c r="C520" t="s">
        <v>12587</v>
      </c>
      <c r="D520" t="s">
        <v>12561</v>
      </c>
      <c r="E520" t="s">
        <v>6360</v>
      </c>
      <c r="F520" t="s">
        <v>2798</v>
      </c>
      <c r="G520" t="s">
        <v>6225</v>
      </c>
      <c r="H520">
        <v>7</v>
      </c>
      <c r="AK520">
        <v>1</v>
      </c>
      <c r="AM520" s="26" t="str">
        <f t="shared" si="16"/>
        <v xml:space="preserve">|Aphroi Hierophant|&amp;ref(Nation/R_UW-Fort.jpg,nolink,25x25,Underwater Fortress);|&amp;ref(Spell/P_Holy.jpg,nolink,25x25,Holy);1|&amp;ref(Spell/P_Water.jpg,nolink,25x25,Water);&amp;ref(Spell/P_Nature.jpg,nolink,25x25,Nature);+1:100%|&amp;ref(Spell/P_Research.jpg,nolink,25x25,Research);7|&amp;ref(Nation/Sacred.jpg,nolink,25x25,Sacred);|
</v>
      </c>
    </row>
    <row r="521" spans="1:39" x14ac:dyDescent="0.15">
      <c r="A521" t="str">
        <f t="shared" si="15"/>
        <v>-</v>
      </c>
      <c r="B521" t="s">
        <v>2969</v>
      </c>
      <c r="C521" t="s">
        <v>12587</v>
      </c>
      <c r="D521" t="s">
        <v>12594</v>
      </c>
      <c r="E521" t="s">
        <v>6360</v>
      </c>
      <c r="F521" t="s">
        <v>8762</v>
      </c>
      <c r="H521">
        <v>9</v>
      </c>
      <c r="AM521" s="26" t="str">
        <f t="shared" si="16"/>
        <v xml:space="preserve">|Siren (Water form)|&amp;ref(Nation/R_UW-Fort.jpg,nolink,25x25,Underwater Fortress);|&amp;ref(Spell/P_Air.jpg,nolink,25x25,Air);1-1&amp;ref(Spell/P_Water.jpg,nolink,25x25,Water);2||&amp;ref(Spell/P_Research.jpg,nolink,25x25,Research);9||
</v>
      </c>
    </row>
    <row r="522" spans="1:39" x14ac:dyDescent="0.15">
      <c r="A522" t="str">
        <f t="shared" si="15"/>
        <v>-</v>
      </c>
      <c r="B522" t="s">
        <v>2969</v>
      </c>
      <c r="C522" t="s">
        <v>12587</v>
      </c>
      <c r="D522" t="s">
        <v>12595</v>
      </c>
      <c r="E522" t="s">
        <v>8004</v>
      </c>
      <c r="F522" t="s">
        <v>8764</v>
      </c>
      <c r="H522">
        <v>9</v>
      </c>
      <c r="AM522" s="26" t="str">
        <f t="shared" si="16"/>
        <v xml:space="preserve">|Siren (Land form)|&amp;ref(Nation/R_Coast-Fort.jpg,nolink,25x25,Coastal Fortress);|&amp;ref(Spell/P_Air.jpg,nolink,25x25,Air);1&amp;ref(Spell/P_Water.jpg,nolink,25x25,Water);2-1||&amp;ref(Spell/P_Research.jpg,nolink,25x25,Research);9||
</v>
      </c>
    </row>
    <row r="523" spans="1:39" x14ac:dyDescent="0.15">
      <c r="A523" t="str">
        <f t="shared" si="15"/>
        <v>-</v>
      </c>
      <c r="B523" t="s">
        <v>2969</v>
      </c>
      <c r="C523" t="s">
        <v>12587</v>
      </c>
      <c r="D523" t="s">
        <v>12563</v>
      </c>
      <c r="E523" t="s">
        <v>6360</v>
      </c>
      <c r="F523" t="s">
        <v>8766</v>
      </c>
      <c r="G523" t="s">
        <v>3224</v>
      </c>
      <c r="H523" t="s">
        <v>11004</v>
      </c>
      <c r="AK523">
        <v>1</v>
      </c>
      <c r="AM523" s="26" t="str">
        <f t="shared" si="16"/>
        <v xml:space="preserve">|Haliade|&amp;ref(Nation/R_UW-Fort.jpg,nolink,25x25,Underwater Fortress);|&amp;ref(Spell/P_Water.jpg,nolink,25x25,Water);2&amp;ref(Spell/P_Nature.jpg,nolink,25x25,Nature);2&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15+|&amp;ref(Nation/Sacred.jpg,nolink,25x25,Sacred);|
</v>
      </c>
    </row>
    <row r="524" spans="1:39" x14ac:dyDescent="0.15">
      <c r="A524" t="str">
        <f t="shared" si="15"/>
        <v>-</v>
      </c>
      <c r="B524" t="s">
        <v>2969</v>
      </c>
      <c r="C524" t="s">
        <v>12587</v>
      </c>
      <c r="D524" t="s">
        <v>12596</v>
      </c>
      <c r="E524" t="s">
        <v>6360</v>
      </c>
      <c r="F524" t="s">
        <v>8768</v>
      </c>
      <c r="G524" t="s">
        <v>8769</v>
      </c>
      <c r="H524">
        <v>19</v>
      </c>
      <c r="AM524" s="26" t="str">
        <f t="shared" si="16"/>
        <v xml:space="preserve">|Capricorn (Water form)|&amp;ref(Nation/R_UW-Fort.jpg,nolink,25x25,Underwater Fortress);|&amp;ref(Spell/P_Water.jpg,nolink,25x25,Water);2&amp;ref(Spell/P_Earth.jpg,nolink,25x25,Earth);1-1&amp;ref(Spell/P_Nature.jpg,nolink,25x25,Nature);4|&amp;ref(Spell/P_Air.jpg,nolink,25x25,Air);&amp;ref(Spell/P_Water.jpg,nolink,25x25,Water);&amp;ref(Spell/P_Earth.jpg,nolink,25x25,Earth);+1:100%&amp;br;&amp;ref(Spell/P_Air.jpg,nolink,25x25,Air);&amp;ref(Spell/P_Water.jpg,nolink,25x25,Water);&amp;ref(Spell/P_Earth.jpg,nolink,25x25,Earth);&amp;ref(Spell/P_Nature.jpg,nolink,25x25,Nature);+1:10%|&amp;ref(Spell/P_Research.jpg,nolink,25x25,Research);19||
</v>
      </c>
    </row>
    <row r="525" spans="1:39" x14ac:dyDescent="0.15">
      <c r="A525" t="str">
        <f t="shared" si="15"/>
        <v>MA Oceania E</v>
      </c>
      <c r="B525" t="s">
        <v>2969</v>
      </c>
      <c r="C525" t="s">
        <v>12587</v>
      </c>
      <c r="D525" t="s">
        <v>12597</v>
      </c>
      <c r="E525" t="s">
        <v>8004</v>
      </c>
      <c r="F525" t="s">
        <v>8772</v>
      </c>
      <c r="G525" t="s">
        <v>8769</v>
      </c>
      <c r="H525">
        <v>19</v>
      </c>
      <c r="AM525" s="26" t="str">
        <f t="shared" si="16"/>
        <v xml:space="preserve">|Capricorn (Land form)|&amp;ref(Nation/R_Coast-Fort.jpg,nolink,25x25,Coastal Fortress);|&amp;ref(Spell/P_Water.jpg,nolink,25x25,Water);2-1&amp;ref(Spell/P_Earth.jpg,nolink,25x25,Earth);1&amp;ref(Spell/P_Nature.jpg,nolink,25x25,Nature);4|&amp;ref(Spell/P_Air.jpg,nolink,25x25,Air);&amp;ref(Spell/P_Water.jpg,nolink,25x25,Water);&amp;ref(Spell/P_Earth.jpg,nolink,25x25,Earth);+1:100%&amp;br;&amp;ref(Spell/P_Air.jpg,nolink,25x25,Air);&amp;ref(Spell/P_Water.jpg,nolink,25x25,Water);&amp;ref(Spell/P_Earth.jpg,nolink,25x25,Earth);&amp;ref(Spell/P_Nature.jpg,nolink,25x25,Nature);+1:10%|&amp;ref(Spell/P_Research.jpg,nolink,25x25,Research);19||
</v>
      </c>
    </row>
    <row r="526" spans="1:39" x14ac:dyDescent="0.15">
      <c r="A526" t="str">
        <f t="shared" si="15"/>
        <v>MA Ys S</v>
      </c>
      <c r="B526" t="s">
        <v>2969</v>
      </c>
      <c r="C526" t="s">
        <v>12681</v>
      </c>
      <c r="D526" t="s">
        <v>12625</v>
      </c>
      <c r="E526" t="s">
        <v>12616</v>
      </c>
      <c r="F526" t="s">
        <v>12682</v>
      </c>
      <c r="G526" t="s">
        <v>12683</v>
      </c>
      <c r="H526">
        <v>11</v>
      </c>
      <c r="AK526">
        <v>1</v>
      </c>
      <c r="AM526" s="26" t="str">
        <f t="shared" si="16"/>
        <v xml:space="preserve">|Ysian Druid|&amp;ref(Nation/R_UW-Fort.jpg,nolink,25x25,Underwater Fortress);|&amp;ref(Spell/P_Water.jpg,nolink,25x25,Water);1&amp;ref(Spell/P_Earth.jpg,nolink,25x25,Earth);1&amp;ref(Spell/P_Holy.jpg,nolink,25x25,Holy);1|&amp;ref(Spell/P_Water.jpg,nolink,25x25,Water);&amp;ref(Spell/P_Earth.jpg,nolink,25x25,Earth);&amp;ref(Spell/P_Astral.jpg,nolink,25x25,Astral);&amp;ref(Spell/P_Nature.jpg,nolink,25x25,Nature);+1:100%|&amp;ref(Spell/P_Research.jpg,nolink,25x25,Research);11|&amp;ref(Nation/Sacred.jpg,nolink,25x25,Sacred);|
</v>
      </c>
    </row>
    <row r="527" spans="1:39" x14ac:dyDescent="0.15">
      <c r="A527" t="str">
        <f t="shared" si="15"/>
        <v>-</v>
      </c>
      <c r="B527" t="s">
        <v>2969</v>
      </c>
      <c r="C527" t="s">
        <v>12681</v>
      </c>
      <c r="D527" t="s">
        <v>12633</v>
      </c>
      <c r="E527" t="s">
        <v>12634</v>
      </c>
      <c r="F527" t="s">
        <v>12684</v>
      </c>
      <c r="H527">
        <v>9</v>
      </c>
      <c r="AA527">
        <v>1</v>
      </c>
      <c r="AK527">
        <v>1</v>
      </c>
      <c r="AM527" s="26" t="str">
        <f t="shared" si="16"/>
        <v xml:space="preserve">|Morgen Champion|&amp;ref(Nation/R_Capital.jpg,nolink,25x25,National Capital);|&amp;ref(Spell/P_Air.jpg,nolink,25x25,Air);1&amp;ref(Spell/P_Water.jpg,nolink,25x25,Water);1&amp;ref(Spell/P_Holy.jpg,nolink,25x25,Holy);1||&amp;ref(Spell/P_Research.jpg,nolink,25x25,Research);9|&amp;ref(Nation/Spell-Singer.jpg,nolink,25x25,Spell Singer);&amp;ref(Nation/Sacred.jpg,nolink,25x25,Sacred);|
</v>
      </c>
    </row>
    <row r="528" spans="1:39" x14ac:dyDescent="0.15">
      <c r="A528" t="str">
        <f t="shared" si="15"/>
        <v>-</v>
      </c>
      <c r="B528" t="s">
        <v>2969</v>
      </c>
      <c r="C528" t="s">
        <v>12681</v>
      </c>
      <c r="D528" t="s">
        <v>12637</v>
      </c>
      <c r="E528" t="s">
        <v>12634</v>
      </c>
      <c r="F528" t="s">
        <v>12685</v>
      </c>
      <c r="H528">
        <v>11</v>
      </c>
      <c r="AA528">
        <v>1</v>
      </c>
      <c r="AK528">
        <v>1</v>
      </c>
      <c r="AM528" s="26" t="str">
        <f t="shared" si="16"/>
        <v xml:space="preserve">|Morgen Princess|&amp;ref(Nation/R_Capital.jpg,nolink,25x25,National Capital);|&amp;ref(Spell/P_Air.jpg,nolink,25x25,Air);2&amp;ref(Spell/P_Water.jpg,nolink,25x25,Water);1&amp;ref(Spell/P_Holy.jpg,nolink,25x25,Holy);2||&amp;ref(Spell/P_Research.jpg,nolink,25x25,Research);11|&amp;ref(Nation/Spell-Singer.jpg,nolink,25x25,Spell Singer);&amp;ref(Nation/Sacred.jpg,nolink,25x25,Sacred);|
</v>
      </c>
    </row>
    <row r="529" spans="1:39" x14ac:dyDescent="0.15">
      <c r="A529" t="str">
        <f t="shared" ref="A529:A552" si="17">IF(C529&lt;&gt;C528,B529&amp;" "&amp;C529&amp;" S",IF(C529&lt;&gt;C530,B529&amp;" "&amp;C529&amp;" E","-"))</f>
        <v>-</v>
      </c>
      <c r="B529" t="s">
        <v>2969</v>
      </c>
      <c r="C529" t="s">
        <v>12681</v>
      </c>
      <c r="D529" t="s">
        <v>12639</v>
      </c>
      <c r="E529" t="s">
        <v>12634</v>
      </c>
      <c r="F529" t="s">
        <v>12686</v>
      </c>
      <c r="G529" t="s">
        <v>12687</v>
      </c>
      <c r="H529" t="s">
        <v>12688</v>
      </c>
      <c r="AA529">
        <v>1</v>
      </c>
      <c r="AK529">
        <v>1</v>
      </c>
      <c r="AM529" s="26" t="str">
        <f t="shared" si="16"/>
        <v xml:space="preserve">|Morgen Sorceress|&amp;ref(Nation/R_Capital.jpg,nolink,25x25,National Capital);|&amp;ref(Spell/P_Air.jpg,nolink,25x25,Air);3&amp;ref(Spell/P_Water.jpg,nolink,25x25,Water);2&amp;ref(Spell/P_Earth.jpg,nolink,25x25,Earth);1&amp;ref(Spell/P_Holy.jpg,nolink,25x25,Holy);2|&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19+|&amp;ref(Nation/Spell-Singer.jpg,nolink,25x25,Spell Singer);&amp;ref(Nation/Sacred.jpg,nolink,25x25,Sacred);|
</v>
      </c>
    </row>
    <row r="530" spans="1:39" x14ac:dyDescent="0.15">
      <c r="A530" t="str">
        <f t="shared" si="17"/>
        <v>MA Ys E</v>
      </c>
      <c r="B530" t="s">
        <v>2969</v>
      </c>
      <c r="C530" t="s">
        <v>12681</v>
      </c>
      <c r="D530" t="s">
        <v>12648</v>
      </c>
      <c r="E530" t="s">
        <v>12643</v>
      </c>
      <c r="F530" t="s">
        <v>12689</v>
      </c>
      <c r="G530" t="s">
        <v>12683</v>
      </c>
      <c r="H530">
        <v>11</v>
      </c>
      <c r="AK530">
        <v>1</v>
      </c>
      <c r="AM530" s="26" t="str">
        <f t="shared" si="16"/>
        <v xml:space="preserve">|Kernou Druid|&amp;ref(Nation/R_Coast-Fort.jpg,nolink,25x25,Coastal Fortress);|&amp;ref(Spell/P_Earth.jpg,nolink,25x25,Earth);1&amp;ref(Spell/P_Astral.jpg,nolink,25x25,Astral);1&amp;ref(Spell/P_Holy.jpg,nolink,25x25,Holy);1|&amp;ref(Spell/P_Water.jpg,nolink,25x25,Water);&amp;ref(Spell/P_Earth.jpg,nolink,25x25,Earth);&amp;ref(Spell/P_Astral.jpg,nolink,25x25,Astral);&amp;ref(Spell/P_Nature.jpg,nolink,25x25,Nature);+1:100%|&amp;ref(Spell/P_Research.jpg,nolink,25x25,Research);11|&amp;ref(Nation/Sacred.jpg,nolink,25x25,Sacred);|
</v>
      </c>
    </row>
    <row r="531" spans="1:39" x14ac:dyDescent="0.15">
      <c r="A531" t="str">
        <f t="shared" si="17"/>
        <v>LA Arcoscephale S</v>
      </c>
      <c r="B531" t="s">
        <v>12760</v>
      </c>
      <c r="C531" t="s">
        <v>12717</v>
      </c>
      <c r="D531" t="s">
        <v>12761</v>
      </c>
      <c r="E531" t="s">
        <v>12723</v>
      </c>
      <c r="F531" t="s">
        <v>12762</v>
      </c>
      <c r="G531" t="s">
        <v>12763</v>
      </c>
      <c r="H531" t="s">
        <v>12764</v>
      </c>
      <c r="O531" t="s">
        <v>12765</v>
      </c>
      <c r="AK531">
        <v>1</v>
      </c>
      <c r="AM531" s="26" t="str">
        <f t="shared" si="16"/>
        <v xml:space="preserve">|Neokoros|&amp;ref(Nation/R_Fort.jpg,nolink,25x25,Land Fortress);|&amp;ref(Spell/P_Nature.jpg,nolink,25x25,Nature);1&amp;ref(Spell/P_Holy.jpg,nolink,25x25,Holy);1|&amp;ref(Spell/P_Death.jpg,nolink,25x25,Death);&amp;ref(Spell/P_Nature.jpg,nolink,25x25,Nature);+1:20%|&amp;ref(Spell/P_Research.jpg,nolink,25x25,Research);7+|&amp;ref(Nation/Healer.jpg,nolink,25x25,Healer (1));&amp;ref(Nation/Sacred.jpg,nolink,25x25,Sacred);|
</v>
      </c>
    </row>
    <row r="532" spans="1:39" x14ac:dyDescent="0.15">
      <c r="A532" t="str">
        <f t="shared" si="17"/>
        <v>-</v>
      </c>
      <c r="B532" t="s">
        <v>12760</v>
      </c>
      <c r="C532" t="s">
        <v>12717</v>
      </c>
      <c r="D532" t="s">
        <v>12733</v>
      </c>
      <c r="E532" t="s">
        <v>12723</v>
      </c>
      <c r="F532" t="s">
        <v>12766</v>
      </c>
      <c r="G532" t="s">
        <v>12767</v>
      </c>
      <c r="H532">
        <v>9</v>
      </c>
      <c r="O532" t="s">
        <v>12768</v>
      </c>
      <c r="V532">
        <v>3</v>
      </c>
      <c r="AK532">
        <v>1</v>
      </c>
      <c r="AM532" s="26" t="str">
        <f t="shared" si="16"/>
        <v xml:space="preserve">|Panageis|&amp;ref(Nation/R_Fort.jpg,nolink,25x25,Land Fortress);|&amp;ref(Spell/P_Nature.jpg,nolink,25x25,Nature);1&amp;ref(Spell/P_Holy.jpg,nolink,25x25,Holy);2|&amp;ref(Spell/P_Death.jpg,nolink,25x25,Death);&amp;ref(Spell/P_Nature.jpg,nolink,25x25,Nature);+1:100%|&amp;ref(Spell/P_Research.jpg,nolink,25x25,Research);9|&amp;ref(Nation/Healer.jpg,nolink,25x25,Healer (2));&amp;ref(Nation/Carcass-Collector.jpg,nolink,25x25,Carcass Collector (3));&amp;ref(Nation/Sacred.jpg,nolink,25x25,Sacred);|
</v>
      </c>
    </row>
    <row r="533" spans="1:39" x14ac:dyDescent="0.15">
      <c r="A533" t="str">
        <f t="shared" si="17"/>
        <v>-</v>
      </c>
      <c r="B533" t="s">
        <v>12760</v>
      </c>
      <c r="C533" t="s">
        <v>12717</v>
      </c>
      <c r="D533" t="s">
        <v>12771</v>
      </c>
      <c r="E533" t="s">
        <v>12723</v>
      </c>
      <c r="F533" t="s">
        <v>12769</v>
      </c>
      <c r="G533" t="s">
        <v>12770</v>
      </c>
      <c r="H533" t="s">
        <v>12775</v>
      </c>
      <c r="I533">
        <v>1</v>
      </c>
      <c r="AM533" s="26" t="str">
        <f t="shared" si="16"/>
        <v xml:space="preserve">|Mystic|&amp;ref(Nation/R_Fort.jpg,nolink,25x25,Land Fortress);|&amp;ref(Spell/P_Astral.jpg,nolink,25x25,Astral);1|&amp;ref(Spell/P_Fire.jpg,nolink,25x25,Fire);&amp;ref(Spell/P_Water.jpg,nolink,25x25,Water);&amp;ref(Spell/P_Earth.jpg,nolink,25x25,Earth);&amp;ref(Spell/P_Astral.jpg,nolink,25x25,Astral);+1:100%&amp;br;&amp;ref(Spell/P_Fire.jpg,nolink,25x25,Fire);+1:50%&amp;br;&amp;ref(Spell/P_Water.jpg,nolink,25x25,Water);+1:50%&amp;br;&amp;ref(Spell/P_Earth.jpg,nolink,25x25,Earth);+1:50%|&amp;ref(Spell/P_Research.jpg,nolink,25x25,Research);10+|&amp;ref(Nation/Adept-Researcher.jpg,nolink,25x25,Adept Researcher (+1));|
</v>
      </c>
    </row>
    <row r="534" spans="1:39" x14ac:dyDescent="0.15">
      <c r="A534" t="str">
        <f t="shared" si="17"/>
        <v>-</v>
      </c>
      <c r="B534" t="s">
        <v>12760</v>
      </c>
      <c r="C534" t="s">
        <v>12717</v>
      </c>
      <c r="D534" t="s">
        <v>12735</v>
      </c>
      <c r="E534" t="s">
        <v>12723</v>
      </c>
      <c r="F534" t="s">
        <v>12772</v>
      </c>
      <c r="G534" t="s">
        <v>12773</v>
      </c>
      <c r="H534" t="s">
        <v>12774</v>
      </c>
      <c r="AA534">
        <v>1</v>
      </c>
      <c r="AM534" s="26" t="str">
        <f t="shared" si="16"/>
        <v xml:space="preserve">|Orphic Mystic|&amp;ref(Nation/R_Fort.jpg,nolink,25x25,Land Fortress);|&amp;ref(Spell/P_Death.jpg,nolink,25x25,Death);1&amp;ref(Spell/P_Nature.jpg,nolink,25x25,Nature);1|&amp;ref(Spell/P_Fire.jpg,nolink,25x25,Fire);&amp;ref(Spell/P_Water.jpg,nolink,25x25,Water);&amp;ref(Spell/P_Earth.jpg,nolink,25x25,Earth);+1:50%&amp;br;&amp;ref(Spell/P_Astral.jpg,nolink,25x25,Astral);&amp;ref(Spell/P_Death.jpg,nolink,25x25,Death);&amp;ref(Spell/P_Nature.jpg,nolink,25x25,Nature);+1:50%|&amp;ref(Spell/P_Research.jpg,nolink,25x25,Research);9+|&amp;ref(Nation/Spell-Singer.jpg,nolink,25x25,Spell Singer);|
</v>
      </c>
    </row>
    <row r="535" spans="1:39" x14ac:dyDescent="0.15">
      <c r="A535" t="str">
        <f t="shared" si="17"/>
        <v>LA Arcoscephale E</v>
      </c>
      <c r="B535" t="s">
        <v>12760</v>
      </c>
      <c r="C535" t="s">
        <v>12717</v>
      </c>
      <c r="D535" t="s">
        <v>12742</v>
      </c>
      <c r="E535" t="s">
        <v>12747</v>
      </c>
      <c r="F535" t="s">
        <v>12776</v>
      </c>
      <c r="G535" t="s">
        <v>12777</v>
      </c>
      <c r="H535" t="s">
        <v>12778</v>
      </c>
      <c r="Y535">
        <v>20</v>
      </c>
      <c r="AK535">
        <v>1</v>
      </c>
      <c r="AM535" s="26" t="str">
        <f t="shared" si="16"/>
        <v xml:space="preserve">|Sibyl|&amp;ref(Nation/R_Capital.jpg,nolink,25x25,National Capital);|&amp;ref(Spell/P_Astral.jpg,nolink,25x25,Astral);2&amp;ref(Spell/P_Nature.jpg,nolink,25x25,Nature);1&amp;ref(Spell/P_Holy.jpg,nolink,25x25,Holy);2|&amp;ref(Spell/P_Water.jpg,nolink,25x25,Water);&amp;ref(Spell/P_Astral.jpg,nolink,25x25,Astral);&amp;ref(Spell/P_Death.jpg,nolink,25x25,Death);&amp;ref(Spell/P_Nature.jpg,nolink,25x25,Nature);+1:100%&amp;br;&amp;ref(Spell/P_Water.jpg,nolink,25x25,Water);&amp;ref(Spell/P_Astral.jpg,nolink,25x25,Astral);&amp;ref(Spell/P_Death.jpg,nolink,25x25,Death);&amp;ref(Spell/P_Nature.jpg,nolink,25x25,Nature);+1:10%|&amp;ref(Spell/P_Research.jpg,nolink,25x25,Research);13+|&amp;ref(Nation/Fortune-Teller.jpg,nolink,25x25,Fortune Teller (20));&amp;ref(Nation/Sacred.jpg,nolink,25x25,Sacred);|
</v>
      </c>
    </row>
    <row r="536" spans="1:39" x14ac:dyDescent="0.15">
      <c r="A536" t="str">
        <f t="shared" si="17"/>
        <v>LA Pythium S</v>
      </c>
      <c r="B536" t="s">
        <v>12760</v>
      </c>
      <c r="C536" t="s">
        <v>12908</v>
      </c>
      <c r="D536" t="s">
        <v>12909</v>
      </c>
      <c r="E536" t="s">
        <v>12838</v>
      </c>
      <c r="F536" t="s">
        <v>12910</v>
      </c>
      <c r="AK536">
        <v>1</v>
      </c>
      <c r="AM536" s="26" t="str">
        <f t="shared" si="16"/>
        <v xml:space="preserve">|Battle Deacon|&amp;ref(Nation/R_Fort.jpg,nolink,25x25,Land Fortress);|&amp;ref(Spell/P_Holy.jpg,nolink,25x25,Holy);1|||&amp;ref(Nation/Sacred.jpg,nolink,25x25,Sacred);|
</v>
      </c>
    </row>
    <row r="537" spans="1:39" x14ac:dyDescent="0.15">
      <c r="A537" t="str">
        <f t="shared" si="17"/>
        <v>-</v>
      </c>
      <c r="B537" t="s">
        <v>12760</v>
      </c>
      <c r="C537" t="s">
        <v>12908</v>
      </c>
      <c r="D537" t="s">
        <v>12846</v>
      </c>
      <c r="E537" t="s">
        <v>12838</v>
      </c>
      <c r="F537" t="s">
        <v>12911</v>
      </c>
      <c r="H537">
        <v>7</v>
      </c>
      <c r="AK537">
        <v>1</v>
      </c>
      <c r="AM537" s="26" t="str">
        <f t="shared" si="16"/>
        <v xml:space="preserve">|Serpent Acolyte|&amp;ref(Nation/R_Fort.jpg,nolink,25x25,Land Fortress);|&amp;ref(Spell/P_Nature.jpg,nolink,25x25,Nature);1&amp;ref(Spell/P_Holy.jpg,nolink,25x25,Holy);1||&amp;ref(Spell/P_Research.jpg,nolink,25x25,Research);7|&amp;ref(Nation/Sacred.jpg,nolink,25x25,Sacred);|
</v>
      </c>
    </row>
    <row r="538" spans="1:39" x14ac:dyDescent="0.15">
      <c r="A538" t="str">
        <f t="shared" si="17"/>
        <v>-</v>
      </c>
      <c r="B538" t="s">
        <v>12760</v>
      </c>
      <c r="C538" t="s">
        <v>12908</v>
      </c>
      <c r="D538" t="s">
        <v>12851</v>
      </c>
      <c r="E538" t="s">
        <v>12838</v>
      </c>
      <c r="F538" t="s">
        <v>12912</v>
      </c>
      <c r="G538" t="s">
        <v>12913</v>
      </c>
      <c r="H538">
        <v>9</v>
      </c>
      <c r="AK538">
        <v>1</v>
      </c>
      <c r="AM538" s="26" t="str">
        <f t="shared" si="16"/>
        <v xml:space="preserve">|Renata|&amp;ref(Nation/R_Fort.jpg,nolink,25x25,Land Fortress);|&amp;ref(Spell/P_Water.jpg,nolink,25x25,Water);1|&amp;ref(Spell/P_Water.jpg,nolink,25x25,Water);&amp;ref(Spell/P_Astral.jpg,nolink,25x25,Astral);&amp;ref(Spell/P_Death.jpg,nolink,25x25,Death);&amp;ref(Spell/P_Nature.jpg,nolink,25x25,Nature);+1:100%|&amp;ref(Spell/P_Research.jpg,nolink,25x25,Research);9|&amp;ref(Nation/Sacred.jpg,nolink,25x25,Sacred);|
</v>
      </c>
    </row>
    <row r="539" spans="1:39" x14ac:dyDescent="0.15">
      <c r="A539" t="str">
        <f t="shared" si="17"/>
        <v>-</v>
      </c>
      <c r="B539" t="s">
        <v>12760</v>
      </c>
      <c r="C539" t="s">
        <v>12908</v>
      </c>
      <c r="D539" t="s">
        <v>12856</v>
      </c>
      <c r="E539" t="s">
        <v>12838</v>
      </c>
      <c r="F539" t="s">
        <v>12914</v>
      </c>
      <c r="G539" t="s">
        <v>12913</v>
      </c>
      <c r="H539">
        <v>9</v>
      </c>
      <c r="AK539">
        <v>1</v>
      </c>
      <c r="AM539" s="26" t="str">
        <f t="shared" si="16"/>
        <v xml:space="preserve">|Renatus|&amp;ref(Nation/R_Fort.jpg,nolink,25x25,Land Fortress);|&amp;ref(Spell/P_Death.jpg,nolink,25x25,Death);1|&amp;ref(Spell/P_Water.jpg,nolink,25x25,Water);&amp;ref(Spell/P_Astral.jpg,nolink,25x25,Astral);&amp;ref(Spell/P_Death.jpg,nolink,25x25,Death);&amp;ref(Spell/P_Nature.jpg,nolink,25x25,Nature);+1:100%|&amp;ref(Spell/P_Research.jpg,nolink,25x25,Research);9|&amp;ref(Nation/Sacred.jpg,nolink,25x25,Sacred);|
</v>
      </c>
    </row>
    <row r="540" spans="1:39" x14ac:dyDescent="0.15">
      <c r="A540" t="str">
        <f t="shared" si="17"/>
        <v>-</v>
      </c>
      <c r="B540" t="s">
        <v>12760</v>
      </c>
      <c r="C540" t="s">
        <v>12908</v>
      </c>
      <c r="D540" t="s">
        <v>12862</v>
      </c>
      <c r="E540" t="s">
        <v>12860</v>
      </c>
      <c r="F540" t="s">
        <v>12915</v>
      </c>
      <c r="G540" t="s">
        <v>12916</v>
      </c>
      <c r="H540">
        <v>9</v>
      </c>
      <c r="AK540">
        <v>1</v>
      </c>
      <c r="AM540" s="26" t="str">
        <f t="shared" si="16"/>
        <v xml:space="preserve">|Theurg|&amp;ref(Nation/R_Capital.jpg,nolink,25x25,National Capital);|&amp;ref(Spell/P_Astral.jpg,nolink,25x25,Astral);1&amp;ref(Spell/P_Holy.jpg,nolink,25x25,Holy);1|&amp;ref(Spell/P_Air.jpg,nolink,25x25,Air);&amp;ref(Spell/P_Water.jpg,nolink,25x25,Water);&amp;ref(Spell/P_Astral.jpg,nolink,25x25,Astral);+1:100%|&amp;ref(Spell/P_Research.jpg,nolink,25x25,Research);9|&amp;ref(Nation/Sacred.jpg,nolink,25x25,Sacred);|
</v>
      </c>
    </row>
    <row r="541" spans="1:39" x14ac:dyDescent="0.15">
      <c r="A541" t="str">
        <f t="shared" si="17"/>
        <v>-</v>
      </c>
      <c r="B541" t="s">
        <v>12760</v>
      </c>
      <c r="C541" t="s">
        <v>12908</v>
      </c>
      <c r="D541" t="s">
        <v>12868</v>
      </c>
      <c r="E541" t="s">
        <v>12860</v>
      </c>
      <c r="F541" t="s">
        <v>12917</v>
      </c>
      <c r="G541" t="s">
        <v>12918</v>
      </c>
      <c r="H541" t="s">
        <v>12919</v>
      </c>
      <c r="AK541">
        <v>1</v>
      </c>
      <c r="AM541" s="26" t="str">
        <f t="shared" si="16"/>
        <v xml:space="preserve">|Serpent Priest|&amp;ref(Nation/R_Capital.jpg,nolink,25x25,National Capital);|&amp;ref(Spell/P_Water.jpg,nolink,25x25,Water);1&amp;ref(Spell/P_Nature.jpg,nolink,25x25,Nature);2&amp;ref(Spell/P_Holy.jpg,nolink,25x25,Holy);2|&amp;ref(Spell/P_Water.jpg,nolink,25x25,Water);&amp;ref(Spell/P_Astral.jpg,nolink,25x25,Astral);&amp;ref(Spell/P_Death.jpg,nolink,25x25,Death);&amp;ref(Spell/P_Nature.jpg,nolink,25x25,Nature);+1:100%&amp;br;&amp;ref(Spell/P_Water.jpg,nolink,25x25,Water);&amp;ref(Spell/P_Astral.jpg,nolink,25x25,Astral);&amp;ref(Spell/P_Death.jpg,nolink,25x25,Death);&amp;ref(Spell/P_Nature.jpg,nolink,25x25,Nature);+1:10%|&amp;ref(Spell/P_Research.jpg,nolink,25x25,Research);13+|&amp;ref(Nation/Sacred.jpg,nolink,25x25,Sacred);|
</v>
      </c>
    </row>
    <row r="542" spans="1:39" x14ac:dyDescent="0.15">
      <c r="A542" t="str">
        <f t="shared" si="17"/>
        <v>-</v>
      </c>
      <c r="B542" t="s">
        <v>12760</v>
      </c>
      <c r="C542" t="s">
        <v>12908</v>
      </c>
      <c r="D542" t="s">
        <v>12870</v>
      </c>
      <c r="E542" t="s">
        <v>12871</v>
      </c>
      <c r="F542" t="s">
        <v>12920</v>
      </c>
      <c r="G542" t="s">
        <v>12921</v>
      </c>
      <c r="H542" t="s">
        <v>12922</v>
      </c>
      <c r="I542">
        <v>-2</v>
      </c>
      <c r="AJ542">
        <v>1</v>
      </c>
      <c r="AM542" s="26" t="str">
        <f t="shared" si="16"/>
        <v xml:space="preserve">|Leo|&amp;ref(Nation/R_Foreign.jpg,nolink,25x25,Non-Fort Land);|&amp;ref(Spell/P_Fire.jpg,nolink,25x25,Fire);1|&amp;ref(Spell/P_Nature.jpg,nolink,25x25,Nature);+1:10%|&amp;ref(Spell/P_Research.jpg,nolink,25x25,Research);5+|&amp;ref(Nation/Inept-Researcher.jpg,nolink,25x25,Inept Researcher (-2));&amp;ref(Nation/Heretic.jpg,nolink,25x25,Heretic (1));|
</v>
      </c>
    </row>
    <row r="543" spans="1:39" x14ac:dyDescent="0.15">
      <c r="A543" t="str">
        <f t="shared" si="17"/>
        <v>-</v>
      </c>
      <c r="B543" t="s">
        <v>12760</v>
      </c>
      <c r="C543" t="s">
        <v>12908</v>
      </c>
      <c r="D543" t="s">
        <v>12874</v>
      </c>
      <c r="E543" t="s">
        <v>12871</v>
      </c>
      <c r="F543" t="s">
        <v>12920</v>
      </c>
      <c r="G543" t="s">
        <v>12923</v>
      </c>
      <c r="H543" t="s">
        <v>12924</v>
      </c>
      <c r="I543">
        <v>-2</v>
      </c>
      <c r="AJ543">
        <v>2</v>
      </c>
      <c r="AM543" s="26" t="str">
        <f t="shared" si="16"/>
        <v xml:space="preserve">|Heliodromus|&amp;ref(Nation/R_Foreign.jpg,nolink,25x25,Non-Fort Land);|&amp;ref(Spell/P_Fire.jpg,nolink,25x25,Fire);1|&amp;ref(Spell/P_Fire.jpg,nolink,25x25,Fire);&amp;ref(Spell/P_Nature.jpg,nolink,25x25,Nature);+1:100%&amp;br;&amp;ref(Spell/P_Fire.jpg,nolink,25x25,Fire);+1:10%|&amp;ref(Spell/P_Research.jpg,nolink,25x25,Research);7+|&amp;ref(Nation/Inept-Researcher.jpg,nolink,25x25,Inept Researcher (-2));&amp;ref(Nation/Heretic.jpg,nolink,25x25,Heretic (2));|
</v>
      </c>
    </row>
    <row r="544" spans="1:39" x14ac:dyDescent="0.15">
      <c r="A544" t="str">
        <f t="shared" si="17"/>
        <v>-</v>
      </c>
      <c r="B544" t="s">
        <v>12760</v>
      </c>
      <c r="C544" t="s">
        <v>12908</v>
      </c>
      <c r="D544" t="s">
        <v>12877</v>
      </c>
      <c r="E544" t="s">
        <v>12871</v>
      </c>
      <c r="F544" t="s">
        <v>12925</v>
      </c>
      <c r="G544" t="s">
        <v>12926</v>
      </c>
      <c r="H544" t="s">
        <v>12922</v>
      </c>
      <c r="I544">
        <v>-2</v>
      </c>
      <c r="AM544" s="26" t="str">
        <f t="shared" si="16"/>
        <v xml:space="preserve">|Mystes|&amp;ref(Nation/R_Foreign.jpg,nolink,25x25,Non-Fort Land);|&amp;ref(Spell/P_Nature.jpg,nolink,25x25,Nature);1|&amp;ref(Spell/P_Earth.jpg,nolink,25x25,Earth);&amp;ref(Spell/P_Nature.jpg,nolink,25x25,Nature);+1:10%|&amp;ref(Spell/P_Research.jpg,nolink,25x25,Research);5+|&amp;ref(Nation/Inept-Researcher.jpg,nolink,25x25,Inept Researcher (-2));|
</v>
      </c>
    </row>
    <row r="545" spans="1:39" x14ac:dyDescent="0.15">
      <c r="A545" t="str">
        <f t="shared" si="17"/>
        <v>-</v>
      </c>
      <c r="B545" t="s">
        <v>12760</v>
      </c>
      <c r="C545" t="s">
        <v>12908</v>
      </c>
      <c r="D545" t="s">
        <v>12879</v>
      </c>
      <c r="E545" t="s">
        <v>12871</v>
      </c>
      <c r="F545" t="s">
        <v>12925</v>
      </c>
      <c r="G545" t="s">
        <v>12927</v>
      </c>
      <c r="H545" t="s">
        <v>12924</v>
      </c>
      <c r="I545">
        <v>-2</v>
      </c>
      <c r="O545">
        <v>1</v>
      </c>
      <c r="AJ545">
        <v>2</v>
      </c>
      <c r="AM545" s="26" t="str">
        <f t="shared" si="16"/>
        <v xml:space="preserve">|Epoptes|&amp;ref(Nation/R_Foreign.jpg,nolink,25x25,Non-Fort Land);|&amp;ref(Spell/P_Nature.jpg,nolink,25x25,Nature);1|&amp;ref(Spell/P_Earth.jpg,nolink,25x25,Earth);&amp;ref(Spell/P_Nature.jpg,nolink,25x25,Nature);+1:100%&amp;br;&amp;ref(Spell/P_Nature.jpg,nolink,25x25,Nature);+1:10%|&amp;ref(Spell/P_Research.jpg,nolink,25x25,Research);7+|&amp;ref(Nation/Inept-Researcher.jpg,nolink,25x25,Inept Researcher (-2));&amp;ref(Nation/Disease-Healer.jpg,nolink,25x25,Disease Healer (1));&amp;ref(Nation/Heretic.jpg,nolink,25x25,Heretic (2));|
</v>
      </c>
    </row>
    <row r="546" spans="1:39" x14ac:dyDescent="0.15">
      <c r="A546" t="str">
        <f t="shared" si="17"/>
        <v>LA Pythium E</v>
      </c>
      <c r="B546" t="s">
        <v>12760</v>
      </c>
      <c r="C546" t="s">
        <v>12908</v>
      </c>
      <c r="D546" t="s">
        <v>12881</v>
      </c>
      <c r="E546" t="s">
        <v>12871</v>
      </c>
      <c r="F546" t="s">
        <v>12925</v>
      </c>
      <c r="G546" t="s">
        <v>12928</v>
      </c>
      <c r="H546" t="s">
        <v>12929</v>
      </c>
      <c r="I546">
        <v>-4</v>
      </c>
      <c r="AJ546">
        <v>3</v>
      </c>
      <c r="AM546" s="26" t="str">
        <f t="shared" si="16"/>
        <v xml:space="preserve">|Reveler|&amp;ref(Nation/R_Foreign.jpg,nolink,25x25,Non-Fort Land);|&amp;ref(Spell/P_Nature.jpg,nolink,25x25,Nature);1|&amp;ref(Spell/P_Nature.jpg,nolink,25x25,Nature);&amp;ref(Spell/P_Blood.jpg,nolink,25x25,Blood);+1:20%|&amp;ref(Spell/P_Research.jpg,nolink,25x25,Research);3+|&amp;ref(Nation/Inept-Researcher.jpg,nolink,25x25,Inept Researcher (-4));&amp;ref(Nation/Heretic.jpg,nolink,25x25,Heretic (3));|
</v>
      </c>
    </row>
    <row r="547" spans="1:39" x14ac:dyDescent="0.15">
      <c r="A547" t="str">
        <f t="shared" si="17"/>
        <v>LA Lemuria S</v>
      </c>
      <c r="B547" t="s">
        <v>12760</v>
      </c>
      <c r="C547" t="s">
        <v>13025</v>
      </c>
      <c r="D547" t="s">
        <v>12974</v>
      </c>
      <c r="E547" t="s">
        <v>13026</v>
      </c>
      <c r="F547" t="s">
        <v>13027</v>
      </c>
      <c r="AG547">
        <v>1</v>
      </c>
      <c r="AK547">
        <v>1</v>
      </c>
      <c r="AM547" s="26" t="str">
        <f t="shared" si="16"/>
        <v xml:space="preserve">|Shadow Tribune|&amp;ref(Nation/Dominion-Free-Spawn.jpg,nolink,25x25,Dominion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Underwater);）&amp;ref(Item/Master-Ritualist.jpg,nolink,25x25,Ritual Spell);|&amp;ref(Spell/P_Holy.jpg,nolink,25x25,Holy);1|||&amp;ref(Nation/Reanimator-Priest.jpg,nolink,25x25,Reanimator Priest);&amp;ref(Nation/Sacred.jpg,nolink,25x25,Sacred);|
</v>
      </c>
    </row>
    <row r="548" spans="1:39" x14ac:dyDescent="0.15">
      <c r="A548" t="str">
        <f t="shared" si="17"/>
        <v>-</v>
      </c>
      <c r="B548" t="s">
        <v>12760</v>
      </c>
      <c r="C548" t="s">
        <v>13025</v>
      </c>
      <c r="D548" t="s">
        <v>13028</v>
      </c>
      <c r="E548" t="s">
        <v>13029</v>
      </c>
      <c r="F548" t="s">
        <v>13030</v>
      </c>
      <c r="AG548">
        <v>1</v>
      </c>
      <c r="AK548">
        <v>1</v>
      </c>
      <c r="AM548" s="26" t="str">
        <f t="shared" si="16"/>
        <v xml:space="preserve">|Lemur Senator|&amp;ref(Item/Master-Ritualist.jpg,nolink,25x25,Ritual Spell);|&amp;ref(Spell/P_Holy.jpg,nolink,25x25,Holy);2|||&amp;ref(Nation/Reanimator-Priest.jpg,nolink,25x25,Reanimator Priest);&amp;ref(Nation/Sacred.jpg,nolink,25x25,Sacred);|
</v>
      </c>
    </row>
    <row r="549" spans="1:39" x14ac:dyDescent="0.15">
      <c r="A549" t="str">
        <f t="shared" si="17"/>
        <v>-</v>
      </c>
      <c r="B549" t="s">
        <v>12760</v>
      </c>
      <c r="C549" t="s">
        <v>13025</v>
      </c>
      <c r="D549" t="s">
        <v>13023</v>
      </c>
      <c r="E549" t="s">
        <v>13026</v>
      </c>
      <c r="F549" t="s">
        <v>13033</v>
      </c>
      <c r="H549">
        <v>7</v>
      </c>
      <c r="K549">
        <v>1</v>
      </c>
      <c r="AG549">
        <v>1</v>
      </c>
      <c r="AK549">
        <v>1</v>
      </c>
      <c r="AM549" s="26" t="str">
        <f t="shared" si="16"/>
        <v xml:space="preserve">|Lemur Acolyte|&amp;ref(Nation/Dominion-Free-Spawn.jpg,nolink,25x25,Dominion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Underwater);）&amp;ref(Item/Master-Ritualist.jpg,nolink,25x25,Ritual Spell);|&amp;ref(Spell/P_Death.jpg,nolink,25x25,Death);1&amp;ref(Spell/P_Holy.jpg,nolink,25x25,Holy);1||&amp;ref(Spell/P_Research.jpg,nolink,25x25,Research);7|&amp;ref(Nation/Magically-Attuned-Researcher.jpg,nolink,25x25,Magically Attuned Researcher);&amp;ref(Nation/Reanimator-Priest.jpg,nolink,25x25,Reanimator Priest);&amp;ref(Nation/Sacred.jpg,nolink,25x25,Sacred);|
</v>
      </c>
    </row>
    <row r="550" spans="1:39" x14ac:dyDescent="0.15">
      <c r="A550" t="str">
        <f t="shared" si="17"/>
        <v>-</v>
      </c>
      <c r="B550" t="s">
        <v>12760</v>
      </c>
      <c r="C550" t="s">
        <v>13025</v>
      </c>
      <c r="D550" t="s">
        <v>13031</v>
      </c>
      <c r="E550" t="s">
        <v>13029</v>
      </c>
      <c r="F550" t="s">
        <v>13032</v>
      </c>
      <c r="AG550">
        <v>1</v>
      </c>
      <c r="AK550">
        <v>1</v>
      </c>
      <c r="AM550" s="26" t="str">
        <f>CONCATENATE("|",D550,"|",SUBSTITUTE(SUBSTITUTE(SUBSTITUTE(SUBSTITUTE(SUBSTITUTE(SUBSTITUTE(SUBSTITUTE(SUBSTITUTE(SUBSTITUTE(SUBSTITUTE(SUBSTITUTE(SUBSTITUTE(SUBSTITUTE(SUBSTITUTE(SUBSTITUTE(SUBSTITUTE(SUBSTITUTE(SUBSTITUTE(E550,"都","&amp;ref(Nation/R_Capital.jpg,nolink,25x25,National Capital);"),"城","&amp;ref(Nation/R_Fort.jpg,nolink,25x25,Land Fortress);"),"岸","&amp;ref(Nation/R_Coast-Fort.jpg,nolink,25x25,Coastal Fortress);"),"海","&amp;ref(Nation/R_UW-Fort.jpg,nolink,25x25,Underwater Fortress);"),"外","&amp;ref(Nation/R_Foreign.jpg,nolink,25x25,Non-Fort Land);"),"水","&amp;ref(Nation/R_Foreign-Sea.jpg,nolink,25x25,Non-Fort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550&amp;"|"&amp;G550,"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","&amp;br;"),"|",IF(H550&lt;&gt;"","&amp;ref(Spell/P_Research.jpg,nolink,25x25,Research);"&amp;H550,""),"|",IF(I550&lt;&gt;"",IF(I550&gt;=0,"&amp;ref(Nation/Adept-Researcher.jpg,nolink,25x25,Adept Researcher (+"&amp;I550&amp;"));","&amp;ref(Nation/Inept-Researcher.jpg,nolink,25x25,Inept Researcher ("&amp;I550&amp;"));"),""),IF(J550&lt;&gt;"","&amp;ref(Nation/Mundane-Researcher.jpg,nolink,25x25,Mundane Researcher);",""),IF(K550&lt;&gt;"","&amp;ref(Nation/Magically-Attuned-Researcher.jpg,nolink,25x25,Magically Attuned Researcher);",""),IF(L550&lt;&gt;"","&amp;ref(Nation/Philosopher.jpg,nolink,25x25,Philosopher ("&amp;L550&amp;"));",""),IF(M550&lt;&gt;"","&amp;ref(Nation/Divine-Insight.jpg,nolink,25x25,Divine Insight);",""),IF(N550&lt;&gt;"",IF(N550&gt;=0,"&amp;ref(Nation/Inspiring-Researcher.jpg,nolink,25x25,Inspiring Researcher (+"&amp;N550&amp;"));","&amp;ref(Nation/Disruptive-Researcher.jpg,nolink,25x25,Disruptive Researcher ("&amp;N550&amp;"));"),""),IF(O550&lt;&gt;"",IF(COUNTIF(O550,"*h*"),"&amp;ref(Nation/Healer.jpg,nolink,25x25,Healer ("&amp;MID(O550,2,1)&amp;"));","&amp;ref(Nation/Disease-Healer.jpg,nolink,25x25,Disease Healer ("&amp;O550&amp;"));"),""),IF(P550&lt;&gt;"","&amp;ref(Nation/Forge-Bonus.jpg,nolink,25x25,Forge Bonus ("&amp;P550&amp;"));",""),IF(Q550&lt;&gt;"","&amp;ref(Nation/Master-Smith.jpg,nolink,25x25,Master Smith ("&amp;Q550&amp;"));",""),IF(R550&lt;&gt;"","&amp;ref(Nation/Resource-Bonus.jpg,nolink,25x25,Resource Bonus ("&amp;R550&amp;"));",""),IF(S550&lt;&gt;"","&amp;ref(Nation/Ice-Forging.jpg,nolink,25x25,Ice Forging ("&amp;S550&amp;"));",""),IF(T550&lt;&gt;"","&amp;ref(Nation/Blood-Searcher.jpg,nolink,25x25,Blood Searcher ("&amp;T550&amp;"));",""),IF(U550&lt;&gt;"","&amp;ref(Nation/Pearl-Cultivator.jpg,nolink,25x25,Pearl Cultivator ("&amp;U550&amp;"));",""),IF(V550&lt;&gt;"","&amp;ref(Nation/Carcass-Collector.jpg,nolink,25x25,Carcass Collector ("&amp;V550&amp;"));",""),IF(W550&lt;&gt;"","&amp;ref(Nation/Alchemist.jpg,nolink,25x25,Alchemist ("&amp;W550&amp;"));",""),IF(X550&lt;&gt;"","&amp;ref(Nation/Adept-Cross-Breeder.jpg,nolink,25x25,Adept Cross Breeder ("&amp;X550&amp;"));",""),IF(Y550&lt;&gt;"","&amp;ref(Nation/Fortune-Teller.jpg,nolink,25x25,Fortune Teller ("&amp;Y550&amp;"));",""),IF(Z550&lt;&gt;"",IF(Z550&gt;=0,"&amp;ref(Nation/Bringer-of-Fortune.jpg,nolink,25x25,Bringer of Fortune ("&amp;Z550&amp;"));","&amp;ref(Nation/Bringer-of-Misfortune.jpg,nolink,25x25,Bringer of Misfortune ("&amp;ABS(Z550)&amp;"));"),""),IF(AA550&lt;&gt;"","&amp;ref(Nation/Spell-Singer.jpg,nolink,25x25,Spell Singer);",""),IF(AB550&lt;&gt;"","&amp;ref(Nation/Combat-Caster.jpg,nolink,25x25,Combat Caster);",""),IF(AC550&lt;&gt;"","&amp;ref(Nation/Innate-Spellcaster.jpg,nolink,25x25,Innate Spellcaster ("&amp;AC550&amp;"));",""),IF(AD550&lt;&gt;"",IF(AD550="m","&amp;ref(Nation/Communion-Master.jpg,nolink,25x25,Communion Master);","&amp;ref(Nation/Communion-Slave.jpg,nolink,25x25,Communion Slave);"),""),IF(AE550&lt;&gt;"","&amp;ref(Nation/Inquisitor.jpg,nolink,25x25,Inquisitor);",""),IF(AF550&lt;&gt;"","&amp;ref(Nation/Adept-Sacrificer.jpg,nolink,25x25,Adept Sacrificer ("&amp;AF550&amp;"));",""),IF(AG550&lt;&gt;"","&amp;ref(Nation/Reanimator-Priest.jpg,nolink,25x25,Reanimator Priest);",""),IF(AH550&lt;&gt;"","&amp;ref(Nation/Reanimation-Bonus.jpg,nolink,25x25,Reanimation Bonus ("&amp;AH550&amp;"));",""),IF(AI550&lt;&gt;"","&amp;ref(Nation/Elegist.jpg,nolink,25x25,Elegist ("&amp;AI550&amp;"));",""),IF(AJ550&lt;&gt;"","&amp;ref(Nation/Heretic.jpg,nolink,25x25,Heretic ("&amp;AJ550&amp;"));",""),IF(AK550&lt;&gt;"","&amp;ref(Nation/Sacred.jpg,nolink,25x25,Sacred);",""),IF(AL550&lt;&gt;"","&amp;ref(Nation/Slave.jpg,nolink,25x25,Slave);",""),"|",CHAR(10))</f>
        <v xml:space="preserve">|Lemur Consul|&amp;ref(Item/Master-Ritualist.jpg,nolink,25x25,Ritual Spell);|&amp;ref(Spell/P_Holy.jpg,nolink,25x25,Holy);3|||&amp;ref(Nation/Reanimator-Priest.jpg,nolink,25x25,Reanimator Priest);&amp;ref(Nation/Sacred.jpg,nolink,25x25,Sacred);|
</v>
      </c>
    </row>
    <row r="551" spans="1:39" x14ac:dyDescent="0.15">
      <c r="A551" t="str">
        <f t="shared" si="17"/>
        <v>-</v>
      </c>
      <c r="B551" t="s">
        <v>12760</v>
      </c>
      <c r="C551" t="s">
        <v>13025</v>
      </c>
      <c r="D551" t="s">
        <v>13034</v>
      </c>
      <c r="E551" t="s">
        <v>13029</v>
      </c>
      <c r="F551" t="s">
        <v>13035</v>
      </c>
      <c r="H551">
        <v>11</v>
      </c>
      <c r="K551">
        <v>1</v>
      </c>
      <c r="AG551">
        <v>1</v>
      </c>
      <c r="AK551">
        <v>1</v>
      </c>
      <c r="AM551" s="26" t="str">
        <f t="shared" si="16"/>
        <v xml:space="preserve">|Lemur Thaumaturg|&amp;ref(Item/Master-Ritualist.jpg,nolink,25x25,Ritual Spell);|&amp;ref(Spell/P_Astral.jpg,nolink,25x25,Astral);1&amp;ref(Spell/P_Death.jpg,nolink,25x25,Death);2&amp;ref(Spell/P_Holy.jpg,nolink,25x25,Holy);2||&amp;ref(Spell/P_Research.jpg,nolink,25x25,Research);11|&amp;ref(Nation/Magically-Attuned-Researcher.jpg,nolink,25x25,Magically Attuned Researcher);&amp;ref(Nation/Reanimator-Priest.jpg,nolink,25x25,Reanimator Priest);&amp;ref(Nation/Sacred.jpg,nolink,25x25,Sacred);|
</v>
      </c>
    </row>
    <row r="552" spans="1:39" x14ac:dyDescent="0.15">
      <c r="A552" t="str">
        <f t="shared" si="17"/>
        <v>LA Lemuria E</v>
      </c>
      <c r="B552" t="s">
        <v>12760</v>
      </c>
      <c r="C552" t="s">
        <v>13025</v>
      </c>
      <c r="D552" t="s">
        <v>13036</v>
      </c>
      <c r="E552" t="s">
        <v>13029</v>
      </c>
      <c r="F552" t="s">
        <v>13037</v>
      </c>
      <c r="G552" t="s">
        <v>13038</v>
      </c>
      <c r="H552">
        <v>17</v>
      </c>
      <c r="K552">
        <v>1</v>
      </c>
      <c r="AG552">
        <v>1</v>
      </c>
      <c r="AK552">
        <v>1</v>
      </c>
      <c r="AM552" s="26" t="str">
        <f t="shared" si="16"/>
        <v xml:space="preserve">|Grand Lemur|&amp;ref(Item/Master-Ritualist.jpg,nolink,25x25,Ritual Spell);|&amp;ref(Spell/P_Astral.jpg,nolink,25x25,Astral);2&amp;ref(Spell/P_Death.jpg,nolink,25x25,Death);3&amp;ref(Spell/P_Holy.jpg,nolink,25x25,Holy);3|&amp;ref(Spell/P_Air.jpg,nolink,25x25,Air);&amp;ref(Spell/P_Water.jpg,nolink,25x25,Water);&amp;ref(Spell/P_Astral.jpg,nolink,25x25,Astral);&amp;ref(Spell/P_Death.jpg,nolink,25x25,Death);+1:100%|&amp;ref(Spell/P_Research.jpg,nolink,25x25,Research);17|&amp;ref(Nation/Magically-Attuned-Researcher.jpg,nolink,25x25,Magically Attuned Researcher);&amp;ref(Nation/Reanimator-Priest.jpg,nolink,25x25,Reanimator Priest);&amp;ref(Nation/Sacred.jpg,nolink,25x25,Sacred);|
</v>
      </c>
    </row>
  </sheetData>
  <dataConsolidate/>
  <phoneticPr fontId="1"/>
  <dataValidations count="2">
    <dataValidation imeMode="off" allowBlank="1" showInputMessage="1" showErrorMessage="1" sqref="H1:AL1048576 B1:D1048576"/>
    <dataValidation imeMode="on" allowBlank="1" showInputMessage="1" showErrorMessage="1" sqref="E1:G1048576"/>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E514"/>
  <sheetViews>
    <sheetView topLeftCell="A493" workbookViewId="0">
      <selection activeCell="E490" sqref="E490:E514"/>
    </sheetView>
  </sheetViews>
  <sheetFormatPr defaultRowHeight="13.5" x14ac:dyDescent="0.15"/>
  <cols>
    <col min="3" max="3" width="12.5" bestFit="1" customWidth="1"/>
    <col min="4" max="4" width="17.5" bestFit="1" customWidth="1"/>
  </cols>
  <sheetData>
    <row r="1" spans="1:5" x14ac:dyDescent="0.15">
      <c r="A1" t="s">
        <v>3259</v>
      </c>
      <c r="B1" t="s">
        <v>3260</v>
      </c>
      <c r="C1" t="s">
        <v>3261</v>
      </c>
      <c r="D1" t="s">
        <v>3262</v>
      </c>
      <c r="E1" t="s">
        <v>3263</v>
      </c>
    </row>
    <row r="2" spans="1:5" x14ac:dyDescent="0.15">
      <c r="A2" t="str">
        <f t="shared" ref="A2:A7" si="0">IF(C2&lt;&gt;C1,B2&amp;" "&amp;C2&amp;" S",IF(C2&lt;&gt;C3,B2&amp;" "&amp;C2&amp;" E","-"))</f>
        <v>EA Arcoscephale S</v>
      </c>
      <c r="B2" t="s">
        <v>2908</v>
      </c>
      <c r="C2" t="s">
        <v>2970</v>
      </c>
      <c r="D2" t="s">
        <v>7662</v>
      </c>
      <c r="E2" t="str">
        <f>VLOOKUP(D2,NationalSpell!$F:$N,9,FALSE)&amp;CHAR(10)</f>
        <v xml:space="preserve">|Conjuration Lv5|Summon Hound of Twilight|&amp;ref(Spell/P_Earth.jpg,nolink,25x25,Earth);2|&amp;ref(Spell/P_Death.jpg,nolink,25x25,Death);1|&amp;ref(Spell/V_Earth.jpg,nolink,25x25,Earth Gem);4|儀式/陸上専用|兵士召喚|
|~|~|&gt;|&gt;|&gt;|&gt;|双頭の猟犬Hound of Twilightを1体召喚します|
</v>
      </c>
    </row>
    <row r="3" spans="1:5" x14ac:dyDescent="0.15">
      <c r="A3" t="str">
        <f t="shared" si="0"/>
        <v>-</v>
      </c>
      <c r="B3" t="s">
        <v>2908</v>
      </c>
      <c r="C3" t="s">
        <v>2970</v>
      </c>
      <c r="D3" t="s">
        <v>10718</v>
      </c>
      <c r="E3" t="str">
        <f>VLOOKUP(D3,NationalSpell!$F:$N,9,FALSE)&amp;CHAR(10)</f>
        <v xml:space="preserve">|Conjuration Lv5|Procession of the Underworld|&amp;ref(Spell/P_Death.jpg,nolink,25x25,Death);3||&amp;ref(Spell/V_Death.jpg,nolink,25x25,Death Gem);15|儀式/陸上専用|兵士召喚|
|~|~|&gt;|&gt;|&gt;|&gt;|破滅の炎の松明を持つ冥界の精霊Lampadを12体召喚します|
</v>
      </c>
    </row>
    <row r="4" spans="1:5" x14ac:dyDescent="0.15">
      <c r="A4" t="str">
        <f t="shared" si="0"/>
        <v>-</v>
      </c>
      <c r="B4" t="s">
        <v>2908</v>
      </c>
      <c r="C4" t="s">
        <v>2970</v>
      </c>
      <c r="D4" t="s">
        <v>3264</v>
      </c>
      <c r="E4" t="str">
        <f>VLOOKUP(D4,NationalSpell!$F:$N,9,FALSE)&amp;CHAR(10)</f>
        <v xml:space="preserve">|Conjuration Lv5|Monster Boar|&amp;ref(Spell/P_Nature.jpg,nolink,25x25,Nature);3||&amp;ref(Spell/V_Nature.jpg,nolink,25x25,Nature Gem);10|儀式/陸上専用|災害誘発|
|~|~|&gt;|&gt;|&gt;|&gt;|指定した州にMonster Boarを潜伏させ不安度を増加させます|
</v>
      </c>
    </row>
    <row r="5" spans="1:5" x14ac:dyDescent="0.15">
      <c r="A5" t="str">
        <f t="shared" si="0"/>
        <v>-</v>
      </c>
      <c r="B5" t="s">
        <v>2908</v>
      </c>
      <c r="C5" t="s">
        <v>2970</v>
      </c>
      <c r="D5" t="s">
        <v>6284</v>
      </c>
      <c r="E5" t="str">
        <f>VLOOKUP(D5,NationalSpell!$F:$N,9,FALSE)&amp;CHAR(10)</f>
        <v xml:space="preserve">|Conjuration Lv6|Bind Keres|&amp;ref(Spell/P_Death.jpg,nolink,25x25,Death);2||&amp;ref(Spell/V_Death.jpg,nolink,25x25,Death Gem);9|儀式/陸上専用|兵士召喚|
|~|~|&gt;|&gt;|&gt;|&gt;|透明な恐るべき女悪魔Kerを3体召喚します|
</v>
      </c>
    </row>
    <row r="6" spans="1:5" x14ac:dyDescent="0.15">
      <c r="A6" t="str">
        <f t="shared" si="0"/>
        <v>-</v>
      </c>
      <c r="B6" t="s">
        <v>2908</v>
      </c>
      <c r="C6" t="s">
        <v>2970</v>
      </c>
      <c r="D6" t="s">
        <v>7663</v>
      </c>
      <c r="E6" t="str">
        <f>VLOOKUP(D6,NationalSpell!$F:$N,9,FALSE)&amp;CHAR(10)</f>
        <v xml:space="preserve">|Construction Lv7|Forge Brass Bull|&amp;ref(Spell/P_Fire.jpg,nolink,25x25,Fire);3|&amp;ref(Spell/P_Earth.jpg,nolink,25x25,Earth);3|&amp;ref(Spell/V_Fire.jpg,nolink,25x25,Fire Gem);30|儀式/陸上専用|兵士召喚|
|~|~|&gt;|&gt;|&gt;|&gt;|炎を吐く真鍮の牛Khalkotaurosを1体召喚します|
</v>
      </c>
    </row>
    <row r="7" spans="1:5" x14ac:dyDescent="0.15">
      <c r="A7" t="str">
        <f t="shared" si="0"/>
        <v>-</v>
      </c>
      <c r="B7" t="s">
        <v>2908</v>
      </c>
      <c r="C7" t="s">
        <v>2970</v>
      </c>
      <c r="D7" t="s">
        <v>7664</v>
      </c>
      <c r="E7" t="str">
        <f>VLOOKUP(D7,NationalSpell!$F:$N,9,FALSE)&amp;CHAR(10)</f>
        <v xml:space="preserve">|Construction Lv7|Craft Keledone|&amp;ref(Spell/P_Earth.jpg,nolink,25x25,Earth);2|&amp;ref(Spell/P_Astral.jpg,nolink,25x25,Astral);2|&amp;ref(Spell/V_Earth.jpg,nolink,25x25,Earth Gem);5|儀式/水陸両用|兵士召喚|
|~|~|&gt;|&gt;|&gt;|&gt;|Communionを支援する固定された像Keledoneを1体召喚します|
</v>
      </c>
    </row>
    <row r="8" spans="1:5" x14ac:dyDescent="0.15">
      <c r="A8" t="str">
        <f t="shared" ref="A8:A70" si="1">IF(C8&lt;&gt;C7,B8&amp;" "&amp;C8&amp;" S",IF(C8&lt;&gt;C9,B8&amp;" "&amp;C8&amp;" E","-"))</f>
        <v>-</v>
      </c>
      <c r="B8" t="s">
        <v>2908</v>
      </c>
      <c r="C8" t="s">
        <v>2970</v>
      </c>
      <c r="D8" t="s">
        <v>3265</v>
      </c>
      <c r="E8" t="str">
        <f>VLOOKUP(D8,NationalSpell!$F:$N,9,FALSE)&amp;CHAR(10)</f>
        <v xml:space="preserve">|Enchantment Lv5|Awaken Hamadryad|&amp;ref(Spell/P_Nature.jpg,nolink,25x25,Nature);4||&amp;ref(Spell/V_Nature.jpg,nolink,25x25,Nature Gem);25|儀式/森林限定|指揮官召喚|
|~|~|&gt;|&gt;|&gt;|&gt;|緑魔法を使う固定された木の精霊Hamadryadを召喚します|
</v>
      </c>
    </row>
    <row r="9" spans="1:5" x14ac:dyDescent="0.15">
      <c r="A9" t="str">
        <f t="shared" si="1"/>
        <v>EA Arcoscephale E</v>
      </c>
      <c r="B9" t="s">
        <v>2908</v>
      </c>
      <c r="C9" t="s">
        <v>2970</v>
      </c>
      <c r="D9" t="s">
        <v>4809</v>
      </c>
      <c r="E9" t="str">
        <f>VLOOKUP(D9,NationalSpell!$F:$N,9,FALSE)&amp;CHAR(10)</f>
        <v xml:space="preserve">|Enchantment Lv6|Sow Dragon Teeth|&amp;ref(Spell/P_Earth.jpg,nolink,25x25,Earth);2||&amp;ref(Spell/V_Earth.jpg,nolink,25x25,Earth Gem);1|戦闘/陸上専用|一時的召喚|
|~|~|&gt;|&gt;|&gt;|&gt;|魔法の武具に身を包む戦士Spartaeを10体召喚します|
</v>
      </c>
    </row>
    <row r="10" spans="1:5" x14ac:dyDescent="0.15">
      <c r="A10" t="str">
        <f t="shared" si="1"/>
        <v>EA Ermor S</v>
      </c>
      <c r="B10" t="s">
        <v>2908</v>
      </c>
      <c r="C10" t="s">
        <v>4914</v>
      </c>
      <c r="D10" t="s">
        <v>4915</v>
      </c>
      <c r="E10" t="str">
        <f>VLOOKUP(D10,NationalSpell!$F:$N,9,FALSE)&amp;CHAR(10)</f>
        <v xml:space="preserve">|Conjuration Lv5|Contact Lar|&amp;ref(Spell/P_Nature.jpg,nolink,25x25,Nature);1||&amp;ref(Spell/V_Nature.jpg,nolink,25x25,Nature Gem);16|儀式/陸上専用|指揮官召喚|
|~|~|&gt;|&gt;|&gt;|&gt;|緑などの魔法を使う田舎の精霊Larを召喚します|
</v>
      </c>
    </row>
    <row r="11" spans="1:5" x14ac:dyDescent="0.15">
      <c r="A11" t="str">
        <f t="shared" si="1"/>
        <v>EA Ulm S</v>
      </c>
      <c r="B11" t="s">
        <v>2908</v>
      </c>
      <c r="C11" t="s">
        <v>4977</v>
      </c>
      <c r="D11" t="s">
        <v>5009</v>
      </c>
      <c r="E11" t="str">
        <f>VLOOKUP(D11,NationalSpell!$F:$N,9,FALSE)&amp;CHAR(10)</f>
        <v xml:space="preserve">|Conjuration Lv3|Sloth of Bears|&amp;ref(Spell/P_Nature.jpg,nolink,25x25,Nature);2||&amp;ref(Spell/V_Nature.jpg,nolink,25x25,Nature Gem);10|儀式/陸上専用|兵士召喚|
|~|~|&gt;|&gt;|&gt;|&gt;|強靭なGreat Bearを10+体召喚します|
</v>
      </c>
    </row>
    <row r="12" spans="1:5" x14ac:dyDescent="0.15">
      <c r="A12" t="str">
        <f t="shared" si="1"/>
        <v>EA Marverni S</v>
      </c>
      <c r="B12" t="s">
        <v>2908</v>
      </c>
      <c r="C12" t="s">
        <v>5081</v>
      </c>
      <c r="D12" t="s">
        <v>5088</v>
      </c>
      <c r="E12" t="str">
        <f>VLOOKUP(D12,NationalSpell!$F:$N,9,FALSE)&amp;CHAR(10)</f>
        <v xml:space="preserve">|Conjuration Lv3|Sounder of Boars|&amp;ref(Spell/P_Nature.jpg,nolink,25x25,Nature);1|&amp;ref(Spell/P_Holy.jpg,nolink,25x25,Holy);1|&amp;ref(Spell/V_Nature.jpg,nolink,25x25,Nature Gem);20|儀式/陸上専用|兵士召喚|
|~|~|&gt;|&gt;|&gt;|&gt;|敵を蹂躙する神聖なる猪Great Boarを20体召喚します|
</v>
      </c>
    </row>
    <row r="13" spans="1:5" x14ac:dyDescent="0.15">
      <c r="A13" t="str">
        <f t="shared" si="1"/>
        <v>-</v>
      </c>
      <c r="B13" t="s">
        <v>2908</v>
      </c>
      <c r="C13" t="s">
        <v>5081</v>
      </c>
      <c r="D13" t="s">
        <v>5106</v>
      </c>
      <c r="E13" t="str">
        <f>VLOOKUP(D13,NationalSpell!$F:$N,9,FALSE)&amp;CHAR(10)</f>
        <v xml:space="preserve">|Conjuration Lv3|Sloth of Bears|&amp;ref(Spell/P_Nature.jpg,nolink,25x25,Nature);2||&amp;ref(Spell/V_Nature.jpg,nolink,25x25,Nature Gem);10|儀式/陸上専用|兵士召喚|
|~|~|&gt;|&gt;|&gt;|&gt;|強靭なGreat Bearを10+体召喚します|
</v>
      </c>
    </row>
    <row r="14" spans="1:5" x14ac:dyDescent="0.15">
      <c r="A14" t="str">
        <f t="shared" si="1"/>
        <v>-</v>
      </c>
      <c r="B14" t="s">
        <v>2908</v>
      </c>
      <c r="C14" t="s">
        <v>5081</v>
      </c>
      <c r="D14" t="s">
        <v>5092</v>
      </c>
      <c r="E14" t="str">
        <f>VLOOKUP(D14,NationalSpell!$F:$N,9,FALSE)&amp;CHAR(10)</f>
        <v xml:space="preserve">|Conuration Lv5|Contact Boar of Carnutes|&amp;ref(Spell/P_Nature.jpg,nolink,25x25,Nature);1|&amp;ref(Spell/P_Earth.jpg,nolink,25x25,Earth);1|&amp;ref(Spell/V_Nature.jpg,nolink,25x25,Nature Gem);7|儀式/陸上専用|指揮官召喚|
|~|~|&gt;|&gt;|&gt;|&gt;|巨大で神聖な猪Great Boar of Carnutesを召喚します|
</v>
      </c>
    </row>
    <row r="15" spans="1:5" x14ac:dyDescent="0.15">
      <c r="A15" t="str">
        <f t="shared" si="1"/>
        <v>-</v>
      </c>
      <c r="B15" t="s">
        <v>2908</v>
      </c>
      <c r="C15" t="s">
        <v>5081</v>
      </c>
      <c r="D15" t="s">
        <v>5107</v>
      </c>
      <c r="E15" t="str">
        <f>VLOOKUP(D15,NationalSpell!$F:$N,9,FALSE)&amp;CHAR(10)</f>
        <v xml:space="preserve">|Conjuration Lv5|Monster Boar|&amp;ref(Spell/P_Nature.jpg,nolink,25x25,Nature);3||&amp;ref(Spell/V_Nature.jpg,nolink,25x25,Nature Gem);10|儀式/陸上専用|災害誘発|
|~|~|&gt;|&gt;|&gt;|&gt;|指定した州にMonster Boarを潜伏させ不安度を増加させます|
</v>
      </c>
    </row>
    <row r="16" spans="1:5" x14ac:dyDescent="0.15">
      <c r="A16" t="str">
        <f t="shared" si="1"/>
        <v>EA Marverni E</v>
      </c>
      <c r="B16" t="s">
        <v>2908</v>
      </c>
      <c r="C16" t="s">
        <v>5081</v>
      </c>
      <c r="D16" t="s">
        <v>5098</v>
      </c>
      <c r="E16" t="str">
        <f>VLOOKUP(D16,NationalSpell!$F:$N,9,FALSE)&amp;CHAR(10)</f>
        <v xml:space="preserve">|Enchantment Lv3|Awaken Tattoos|&amp;ref(Spell/P_Nature.jpg,nolink,25x25,Nature);1|&amp;ref(Spell/P_Holy.jpg,nolink,25x25,Holy);1||戦闘/水陸両用|強化|
|~|~|&gt;|&gt;|&gt;|&gt;|中範囲の味方の魔法の入れ墨を活性化させます|
</v>
      </c>
    </row>
    <row r="17" spans="1:5" x14ac:dyDescent="0.15">
      <c r="A17" t="str">
        <f t="shared" si="1"/>
        <v>EA Sauromatia S</v>
      </c>
      <c r="B17" t="s">
        <v>2908</v>
      </c>
      <c r="C17" t="s">
        <v>5231</v>
      </c>
      <c r="D17" t="s">
        <v>5232</v>
      </c>
      <c r="E17" t="str">
        <f>VLOOKUP(D17,NationalSpell!$F:$N,9,FALSE)&amp;CHAR(10)</f>
        <v xml:space="preserve">|Conjuration Lv1|Call Ancestor|&amp;ref(Spell/P_Death.jpg,nolink,25x25,Death);1|||戦闘/水陸両用|一時的召喚|
|~|~|&gt;|&gt;|&gt;|&gt;|神聖だが弱い祖霊Ancestral Spiritを1体召喚します|
</v>
      </c>
    </row>
    <row r="18" spans="1:5" x14ac:dyDescent="0.15">
      <c r="A18" t="str">
        <f t="shared" si="1"/>
        <v>-</v>
      </c>
      <c r="B18" t="s">
        <v>2908</v>
      </c>
      <c r="C18" t="s">
        <v>5231</v>
      </c>
      <c r="D18" t="s">
        <v>5235</v>
      </c>
      <c r="E18" t="str">
        <f>VLOOKUP(D18,NationalSpell!$F:$N,9,FALSE)&amp;CHAR(10)</f>
        <v xml:space="preserve">|Conjuration Lv7|Wrath of the Ancestors|&amp;ref(Spell/P_Death.jpg,nolink,25x25,Death);1|||戦闘/水陸両用|一時的召喚|
|~|~|&gt;|&gt;|&gt;|&gt;|神聖だが弱い祖霊Ancestral Spiritを20+体召喚します|
</v>
      </c>
    </row>
    <row r="19" spans="1:5" x14ac:dyDescent="0.15">
      <c r="A19" t="str">
        <f t="shared" si="1"/>
        <v>-</v>
      </c>
      <c r="B19" t="s">
        <v>2908</v>
      </c>
      <c r="C19" t="s">
        <v>5231</v>
      </c>
      <c r="D19" t="s">
        <v>5233</v>
      </c>
      <c r="E19" t="str">
        <f>VLOOKUP(D19,NationalSpell!$F:$N,9,FALSE)&amp;CHAR(10)</f>
        <v xml:space="preserve">|Conjuration Lv9|Daughter of Typhon|&amp;ref(Spell/P_Nature.jpg,nolink,25x25,Nature);5|&amp;ref(Spell/P_Death.jpg,nolink,25x25,Death);2||儀式/陸上専用|兵士召喚|
|~|~|&gt;|&gt;|&gt;|&gt;|1体のみ存在する強大な不死の大蛇Daughter of Typhonを召喚します|
</v>
      </c>
    </row>
    <row r="20" spans="1:5" x14ac:dyDescent="0.15">
      <c r="A20" t="str">
        <f t="shared" si="1"/>
        <v>EA Sauromatia E</v>
      </c>
      <c r="B20" t="s">
        <v>2908</v>
      </c>
      <c r="C20" t="s">
        <v>5231</v>
      </c>
      <c r="D20" t="s">
        <v>5234</v>
      </c>
      <c r="E20" t="str">
        <f>VLOOKUP(D20,NationalSpell!$F:$N,9,FALSE)&amp;CHAR(10)</f>
        <v xml:space="preserve">|Enchantment Lv3|Awaken Tattoos|&amp;ref(Spell/P_Nature.jpg,nolink,25x25,Nature);1|&amp;ref(Spell/P_Holy.jpg,nolink,25x25,Holy);1||戦闘/水陸両用|強化|
|~|~|&gt;|&gt;|&gt;|&gt;|中範囲の味方の魔法の入れ墨を活性化させます|
</v>
      </c>
    </row>
    <row r="21" spans="1:5" x14ac:dyDescent="0.15">
      <c r="A21" t="str">
        <f t="shared" si="1"/>
        <v>EA T'ien Ch'i S</v>
      </c>
      <c r="B21" t="s">
        <v>2908</v>
      </c>
      <c r="C21" t="s">
        <v>5256</v>
      </c>
      <c r="D21" t="s">
        <v>5374</v>
      </c>
      <c r="E21" t="str">
        <f>VLOOKUP(D21,NationalSpell!$F:$N,9,FALSE)&amp;CHAR(10)</f>
        <v xml:space="preserve">|Conjuration Lv1|Celestial Servant|&amp;ref(Spell/P_Earth.jpg,nolink,25x25,Earth);1|&amp;ref(Spell/P_Astral.jpg,nolink,25x25,Astral);1|&amp;ref(Spell/V_Earth.jpg,nolink,25x25,Earth Gem);3|儀式/陸上専用|兵士召喚|
|~|~|&gt;|&gt;|&gt;|&gt;|強靭だが不器用な天の存在Celestial Servantを1体召喚します|
</v>
      </c>
    </row>
    <row r="22" spans="1:5" x14ac:dyDescent="0.15">
      <c r="A22" t="str">
        <f t="shared" si="1"/>
        <v>-</v>
      </c>
      <c r="B22" t="s">
        <v>2908</v>
      </c>
      <c r="C22" t="s">
        <v>5256</v>
      </c>
      <c r="D22" t="s">
        <v>5375</v>
      </c>
      <c r="E22" t="str">
        <f>VLOOKUP(D22,NationalSpell!$F:$N,9,FALSE)&amp;CHAR(10)</f>
        <v xml:space="preserve">|Conjuration Lv1|Call Ancestor|&amp;ref(Spell/P_Death.jpg,nolink,25x25,Death);1|||戦闘/水陸両用|一時的召喚|
|~|~|&gt;|&gt;|&gt;|&gt;|神聖だが弱い祖霊Ancestral Spiritを1体召喚します|
</v>
      </c>
    </row>
    <row r="23" spans="1:5" x14ac:dyDescent="0.15">
      <c r="A23" t="str">
        <f t="shared" si="1"/>
        <v>-</v>
      </c>
      <c r="B23" t="s">
        <v>2908</v>
      </c>
      <c r="C23" t="s">
        <v>5256</v>
      </c>
      <c r="D23" t="s">
        <v>5376</v>
      </c>
      <c r="E23" t="str">
        <f>VLOOKUP(D23,NationalSpell!$F:$N,9,FALSE)&amp;CHAR(10)</f>
        <v xml:space="preserve">|Conjuration Lv3|Heavenly Rivers|&amp;ref(Spell/P_Water.jpg,nolink,25x25,Water);1|&amp;ref(Spell/P_Astral.jpg,nolink,25x25,Astral);1|&amp;ref(Spell/V_Water.jpg,nolink,25x25,Water Gem);12|儀式/陸上専用|兵士召喚|
|~|~|&gt;|&gt;|&gt;|&gt;|水陸両棲の強力な天の存在Demon of Heavenly Riversを召喚します|
</v>
      </c>
    </row>
    <row r="24" spans="1:5" x14ac:dyDescent="0.15">
      <c r="A24" t="str">
        <f t="shared" si="1"/>
        <v>-</v>
      </c>
      <c r="B24" t="s">
        <v>2908</v>
      </c>
      <c r="C24" t="s">
        <v>5256</v>
      </c>
      <c r="D24" t="s">
        <v>5377</v>
      </c>
      <c r="E24" t="str">
        <f>VLOOKUP(D24,NationalSpell!$F:$N,9,FALSE)&amp;CHAR(10)</f>
        <v xml:space="preserve">|Conjuration Lv3|Ambush of Tigers|&amp;ref(Spell/P_Nature.jpg,nolink,25x25,Nature);2||&amp;ref(Spell/V_Nature.jpg,nolink,25x25,Nature Gem);10|儀式/陸上専用|兵士召喚|
|~|~|&gt;|&gt;|&gt;|&gt;|敏捷なTigerを10+体召喚します|
</v>
      </c>
    </row>
    <row r="25" spans="1:5" x14ac:dyDescent="0.15">
      <c r="A25" t="str">
        <f t="shared" si="1"/>
        <v>-</v>
      </c>
      <c r="B25" t="s">
        <v>2908</v>
      </c>
      <c r="C25" t="s">
        <v>5256</v>
      </c>
      <c r="D25" t="s">
        <v>5378</v>
      </c>
      <c r="E25" t="str">
        <f>VLOOKUP(D25,NationalSpell!$F:$N,9,FALSE)&amp;CHAR(10)</f>
        <v xml:space="preserve">|Conjuration Lv3|Herd of Buffaloes|&amp;ref(Spell/P_Nature.jpg,nolink,25x25,Nature);2||&amp;ref(Spell/V_Nature.jpg,nolink,25x25,Nature Gem);10|儀式/陸上専用|兵士召喚|
|~|~|&gt;|&gt;|&gt;|&gt;|敵を蹂躙するBuffaloを5+体召喚します|
</v>
      </c>
    </row>
    <row r="26" spans="1:5" x14ac:dyDescent="0.15">
      <c r="A26" t="str">
        <f t="shared" si="1"/>
        <v>-</v>
      </c>
      <c r="B26" t="s">
        <v>2908</v>
      </c>
      <c r="C26" t="s">
        <v>5256</v>
      </c>
      <c r="D26" t="s">
        <v>5379</v>
      </c>
      <c r="E26" t="str">
        <f>VLOOKUP(D26,NationalSpell!$F:$N,9,FALSE)&amp;CHAR(10)</f>
        <v xml:space="preserve">|Conjuration Lv4|Celestial Hounds|&amp;ref(Spell/P_Air.jpg,nolink,25x25,Air);1|&amp;ref(Spell/P_Astral.jpg,nolink,25x25,Astral);1|&amp;ref(Spell/V_Air.jpg,nolink,25x25,Air Gem);5|儀式/陸上専用|兵士召喚|
|~|~|&gt;|&gt;|&gt;|&gt;|飛行する天の猟犬Celestial Houndを2体召喚します|
</v>
      </c>
    </row>
    <row r="27" spans="1:5" x14ac:dyDescent="0.15">
      <c r="A27" t="str">
        <f t="shared" si="1"/>
        <v>-</v>
      </c>
      <c r="B27" t="s">
        <v>2908</v>
      </c>
      <c r="C27" t="s">
        <v>5256</v>
      </c>
      <c r="D27" t="s">
        <v>5380</v>
      </c>
      <c r="E27" t="str">
        <f>VLOOKUP(D27,NationalSpell!$F:$N,9,FALSE)&amp;CHAR(10)</f>
        <v xml:space="preserve">|Conjuration Lv5|Heavenly Fires|&amp;ref(Spell/P_Fire.jpg,nolink,25x25,Fire);1|&amp;ref(Spell/P_Astral.jpg,nolink,25x25,Astral);1|&amp;ref(Spell/V_Fire.jpg,nolink,25x25,Fire Gem);10|儀式/陸上専用|兵士召喚|
|~|~|&gt;|&gt;|&gt;|&gt;|炎の車輪を放つ天の存在Demon of Heavenly Firesを3体召喚します|
</v>
      </c>
    </row>
    <row r="28" spans="1:5" x14ac:dyDescent="0.15">
      <c r="A28" t="str">
        <f t="shared" si="1"/>
        <v>-</v>
      </c>
      <c r="B28" t="s">
        <v>2908</v>
      </c>
      <c r="C28" t="s">
        <v>5256</v>
      </c>
      <c r="D28" t="s">
        <v>5381</v>
      </c>
      <c r="E28" t="str">
        <f>VLOOKUP(D28,NationalSpell!$F:$N,9,FALSE)&amp;CHAR(10)</f>
        <v xml:space="preserve">|Conjuration Lv6|Call Celestial Soldiers|&amp;ref(Spell/P_Air.jpg,nolink,25x25,Air);2|&amp;ref(Spell/P_Astral.jpg,nolink,25x25,Astral);1|&amp;ref(Spell/V_Air.jpg,nolink,25x25,Air Gem);15|儀式/陸上専用|兵士召喚|
|~|~|&gt;|&gt;|&gt;|&gt;|強力な天の兵士Celestial Soldierを5体召喚します|
</v>
      </c>
    </row>
    <row r="29" spans="1:5" x14ac:dyDescent="0.15">
      <c r="A29" t="str">
        <f t="shared" si="1"/>
        <v>-</v>
      </c>
      <c r="B29" t="s">
        <v>2908</v>
      </c>
      <c r="C29" t="s">
        <v>5256</v>
      </c>
      <c r="D29" t="s">
        <v>5382</v>
      </c>
      <c r="E29" t="str">
        <f>VLOOKUP(D29,NationalSpell!$F:$N,9,FALSE)&amp;CHAR(10)</f>
        <v xml:space="preserve">|Conjuration Lv6|Contact Huli Jing|&amp;ref(Spell/P_Nature.jpg,nolink,25x25,Nature);2||&amp;ref(Spell/V_Nature.jpg,nolink,25x25,Nature Gem);30|儀式/陸上専用|指揮官召喚|
|~|~|&gt;|&gt;|&gt;|&gt;|多彩な魔力を持つ妖狐Huli Jingを召喚します|
</v>
      </c>
    </row>
    <row r="30" spans="1:5" x14ac:dyDescent="0.15">
      <c r="A30" t="str">
        <f t="shared" si="1"/>
        <v>-</v>
      </c>
      <c r="B30" t="s">
        <v>2908</v>
      </c>
      <c r="C30" t="s">
        <v>5256</v>
      </c>
      <c r="D30" t="s">
        <v>5383</v>
      </c>
      <c r="E30" t="str">
        <f>VLOOKUP(D30,NationalSpell!$F:$N,9,FALSE)&amp;CHAR(10)</f>
        <v xml:space="preserve">|Conjuration Lv7|Wrath of the Ancestors|&amp;ref(Spell/P_Death.jpg,nolink,25x25,Death);1|||戦闘/水陸両用|一時的召喚|
|~|~|&gt;|&gt;|&gt;|&gt;|神聖だが弱い祖霊Ancestral Spiritを20+体召喚します|
</v>
      </c>
    </row>
    <row r="31" spans="1:5" x14ac:dyDescent="0.15">
      <c r="A31" t="str">
        <f t="shared" si="1"/>
        <v>-</v>
      </c>
      <c r="B31" t="s">
        <v>2908</v>
      </c>
      <c r="C31" t="s">
        <v>5256</v>
      </c>
      <c r="D31" t="s">
        <v>5384</v>
      </c>
      <c r="E31" t="str">
        <f>VLOOKUP(D31,NationalSpell!$F:$N,9,FALSE)&amp;CHAR(10)</f>
        <v xml:space="preserve">|Alteration Lv5|Internal Alchemy|&amp;ref(Spell/P_Water.jpg,nolink,25x25,Water);2|&amp;ref(Spell/P_Astral.jpg,nolink,25x25,Astral);1|&amp;ref(Spell/V_Water.jpg,nolink,25x25,Water Gem);10|儀式/水陸両用|若年化|
|~|~|&gt;|&gt;|&gt;|&gt;|自身を狂気と引き換えに15年若返らせます|
</v>
      </c>
    </row>
    <row r="32" spans="1:5" x14ac:dyDescent="0.15">
      <c r="A32" t="str">
        <f t="shared" si="1"/>
        <v>EA T'ien Ch'i E</v>
      </c>
      <c r="B32" t="s">
        <v>2908</v>
      </c>
      <c r="C32" t="s">
        <v>5256</v>
      </c>
      <c r="D32" t="s">
        <v>5385</v>
      </c>
      <c r="E32" t="str">
        <f>VLOOKUP(D32,NationalSpell!$F:$N,9,FALSE)&amp;CHAR(10)</f>
        <v xml:space="preserve">|Evocation Lv5|Celestial Chastisement|&amp;ref(Spell/P_Astral.jpg,nolink,25x25,Astral);3|||戦闘/水陸両用|攻撃|
|~|~|&gt;|&gt;|&gt;|&gt;|敵の魔法生物を攻撃し寝返らせようと試みます|
</v>
      </c>
    </row>
    <row r="33" spans="1:5" x14ac:dyDescent="0.15">
      <c r="A33" t="str">
        <f t="shared" si="1"/>
        <v>EA Machaka S</v>
      </c>
      <c r="B33" t="s">
        <v>2908</v>
      </c>
      <c r="C33" t="s">
        <v>5460</v>
      </c>
      <c r="D33" t="s">
        <v>5498</v>
      </c>
      <c r="E33" t="str">
        <f>VLOOKUP(D33,NationalSpell!$F:$N,9,FALSE)&amp;CHAR(10)</f>
        <v xml:space="preserve">|Conjuration Lv3|Herd of Elephants|&amp;ref(Spell/P_Nature.jpg,nolink,25x25,Nature);2||&amp;ref(Spell/V_Nature.jpg,nolink,25x25,Nature Gem);25|儀式/陸上専用|兵士召喚|
|~|~|&gt;|&gt;|&gt;|&gt;|敵を蹂躙する臆病な巨大生物Elephantを5+体召喚します|
</v>
      </c>
    </row>
    <row r="34" spans="1:5" x14ac:dyDescent="0.15">
      <c r="A34" t="str">
        <f t="shared" si="1"/>
        <v>EA Machaka E</v>
      </c>
      <c r="B34" t="s">
        <v>2908</v>
      </c>
      <c r="C34" t="s">
        <v>5460</v>
      </c>
      <c r="D34" t="s">
        <v>5499</v>
      </c>
      <c r="E34" t="str">
        <f>VLOOKUP(D34,NationalSpell!$F:$N,9,FALSE)&amp;CHAR(10)</f>
        <v xml:space="preserve">|Conjuration Lv3|Pride of Lions|&amp;ref(Spell/P_Nature.jpg,nolink,25x25,Nature);2||&amp;ref(Spell/V_Nature.jpg,nolink,25x25,Nature Gem);10|儀式/陸上専用|兵士召喚|
|~|~|&gt;|&gt;|&gt;|&gt;|敏捷なLionを10+体召喚します|
</v>
      </c>
    </row>
    <row r="35" spans="1:5" x14ac:dyDescent="0.15">
      <c r="A35" t="str">
        <f t="shared" si="1"/>
        <v>EA Mictlan S</v>
      </c>
      <c r="B35" t="s">
        <v>2908</v>
      </c>
      <c r="C35" t="s">
        <v>5681</v>
      </c>
      <c r="D35" t="s">
        <v>5611</v>
      </c>
      <c r="E35" t="str">
        <f>VLOOKUP(D35,NationalSpell!$F:$N,9,FALSE)&amp;CHAR(10)</f>
        <v xml:space="preserve">|Conjuration Lv1|Summon Jaguar Toad|&amp;ref(Spell/P_Nature.jpg,nolink,25x25,Nature);1|&amp;ref(Spell/P_Holy.jpg,nolink,25x25,Holy);1|&amp;ref(Spell/V_Nature.jpg,nolink,25x25,Nature Gem);1|儀式/陸上専用|兵士召喚|
|~|~|&gt;|&gt;|&gt;|&gt;|毒を吐く神聖なる大蛙Jaguar Toadを1体召喚します|
</v>
      </c>
    </row>
    <row r="36" spans="1:5" x14ac:dyDescent="0.15">
      <c r="A36" t="str">
        <f t="shared" si="1"/>
        <v>-</v>
      </c>
      <c r="B36" t="s">
        <v>2908</v>
      </c>
      <c r="C36" t="s">
        <v>5681</v>
      </c>
      <c r="D36" t="s">
        <v>5620</v>
      </c>
      <c r="E36" t="str">
        <f>VLOOKUP(D36,NationalSpell!$F:$N,9,FALSE)&amp;CHAR(10)</f>
        <v xml:space="preserve">|Conjuration Lv3|Summon Jaguars|&amp;ref(Spell/P_Nature.jpg,nolink,25x25,Nature);2|&amp;ref(Spell/P_Holy.jpg,nolink,25x25,Holy);1|&amp;ref(Spell/V_Nature.jpg,nolink,25x25,Nature Gem);25|儀式/陸上専用|兵士召喚|
|~|~|&gt;|&gt;|&gt;|&gt;|神聖なるJaguarを17体召喚します|
</v>
      </c>
    </row>
    <row r="37" spans="1:5" x14ac:dyDescent="0.15">
      <c r="A37" t="str">
        <f t="shared" si="1"/>
        <v>-</v>
      </c>
      <c r="B37" t="s">
        <v>2908</v>
      </c>
      <c r="C37" t="s">
        <v>5681</v>
      </c>
      <c r="D37" t="s">
        <v>5625</v>
      </c>
      <c r="E37" t="str">
        <f>VLOOKUP(D37,NationalSpell!$F:$N,9,FALSE)&amp;CHAR(10)</f>
        <v xml:space="preserve">|Conjuration Lv4|Summon Jade Serpent|&amp;ref(Spell/P_Water.jpg,nolink,25x25,Water);2||&amp;ref(Spell/V_Water.jpg,nolink,25x25,Water Gem);5|儀式/水陸両用|兵士召喚|
|~|~|&gt;|&gt;|&gt;|&gt;|兵を鼓舞する神聖な大蛇Jade Serpentを1体召喚します|
</v>
      </c>
    </row>
    <row r="38" spans="1:5" x14ac:dyDescent="0.15">
      <c r="A38" t="str">
        <f t="shared" si="1"/>
        <v>-</v>
      </c>
      <c r="B38" t="s">
        <v>2908</v>
      </c>
      <c r="C38" t="s">
        <v>5681</v>
      </c>
      <c r="D38" t="s">
        <v>5631</v>
      </c>
      <c r="E38" t="str">
        <f>VLOOKUP(D38,NationalSpell!$F:$N,9,FALSE)&amp;CHAR(10)</f>
        <v xml:space="preserve">|Conjuration Lv5|Summon Monster Toad|&amp;ref(Spell/P_Nature.jpg,nolink,25x25,Nature);2||&amp;ref(Spell/V_Nature.jpg,nolink,25x25,Nature Gem);2|儀式/陸上専用|兵士召喚|
|~|~|&gt;|&gt;|&gt;|&gt;|敵を蹂躙する神聖なる巨大蛙Monster Toadを1体召喚します|
</v>
      </c>
    </row>
    <row r="39" spans="1:5" x14ac:dyDescent="0.15">
      <c r="A39" t="str">
        <f t="shared" si="1"/>
        <v>-</v>
      </c>
      <c r="B39" t="s">
        <v>2908</v>
      </c>
      <c r="C39" t="s">
        <v>5681</v>
      </c>
      <c r="D39" t="s">
        <v>6134</v>
      </c>
      <c r="E39" t="str">
        <f>VLOOKUP(D39,NationalSpell!$F:$N,9,FALSE)&amp;CHAR(10)</f>
        <v xml:space="preserve">|Conjuration Lv6|Contact Couatl|&amp;ref(Spell/P_Nature.jpg,nolink,25x25,Nature);1|&amp;ref(Spell/P_Astral.jpg,nolink,25x25,Astral);1|&amp;ref(Spell/V_Nature.jpg,nolink,25x25,Nature Gem);40|儀式/陸上専用|指揮官召喚|
|~|~|&gt;|&gt;|&gt;|&gt;|強大な魔力を持つ翼ある蛇Couatlを召喚します|
</v>
      </c>
    </row>
    <row r="40" spans="1:5" x14ac:dyDescent="0.15">
      <c r="A40" t="str">
        <f t="shared" si="1"/>
        <v>-</v>
      </c>
      <c r="B40" t="s">
        <v>2908</v>
      </c>
      <c r="C40" t="s">
        <v>5681</v>
      </c>
      <c r="D40" t="s">
        <v>5640</v>
      </c>
      <c r="E40" t="str">
        <f>VLOOKUP(D40,NationalSpell!$F:$N,9,FALSE)&amp;CHAR(10)</f>
        <v xml:space="preserve">|Conjuration Lv7|Summon Tlaloque|&amp;ref(Spell/P_Water.jpg,nolink,25x25,Water);4||&amp;ref(Spell/V_Water.jpg,nolink,25x25,Water Gem);60|儀式/陸上専用|指揮官召喚|
|~|~|&gt;|&gt;|&gt;|&gt;|4体のTlaloqueのうちの1体を召喚します|
</v>
      </c>
    </row>
    <row r="41" spans="1:5" x14ac:dyDescent="0.15">
      <c r="A41" t="str">
        <f t="shared" si="1"/>
        <v>-</v>
      </c>
      <c r="B41" t="s">
        <v>2908</v>
      </c>
      <c r="C41" t="s">
        <v>5681</v>
      </c>
      <c r="D41" t="s">
        <v>10022</v>
      </c>
      <c r="E41" t="str">
        <f>VLOOKUP(D41,NationalSpell!$F:$N,9,FALSE)&amp;CHAR(10)</f>
        <v xml:space="preserve">|Blood Magic Lv2|Bind Beast Bats|&amp;ref(Spell/P_Blood.jpg,nolink,25x25,Blood);1||&amp;ref(Spell/V_Blood.jpg,nolink,25x25,Blood Slave);8|儀式/陸上専用|兵士召喚|
|~|~|&gt;|&gt;|&gt;|&gt;|神聖なる巨大蝙蝠Beast Batを3体召喚します|
</v>
      </c>
    </row>
    <row r="42" spans="1:5" x14ac:dyDescent="0.15">
      <c r="A42" t="str">
        <f t="shared" si="1"/>
        <v>-</v>
      </c>
      <c r="B42" t="s">
        <v>2908</v>
      </c>
      <c r="C42" t="s">
        <v>5681</v>
      </c>
      <c r="D42" t="s">
        <v>5649</v>
      </c>
      <c r="E42" t="str">
        <f>VLOOKUP(D42,NationalSpell!$F:$N,9,FALSE)&amp;CHAR(10)</f>
        <v xml:space="preserve">|Blood Magic Lv4|Bind Jaguar Fiends|&amp;ref(Spell/P_Blood.jpg,nolink,25x25,Blood);1|&amp;ref(Spell/P_Fire.jpg,nolink,25x25,Fire);1|&amp;ref(Spell/V_Blood.jpg,nolink,25x25,Blood Slave);13|儀式/陸上専用|兵士召喚|
|~|~|&gt;|&gt;|&gt;|&gt;|神聖なる空飛ぶ獣の悪魔Ozelotlを3体召喚します|
</v>
      </c>
    </row>
    <row r="43" spans="1:5" x14ac:dyDescent="0.15">
      <c r="A43" t="str">
        <f t="shared" si="1"/>
        <v>-</v>
      </c>
      <c r="B43" t="s">
        <v>2908</v>
      </c>
      <c r="C43" t="s">
        <v>5681</v>
      </c>
      <c r="D43" t="s">
        <v>5654</v>
      </c>
      <c r="E43" t="str">
        <f>VLOOKUP(D43,NationalSpell!$F:$N,9,FALSE)&amp;CHAR(10)</f>
        <v xml:space="preserve">|Blood Magic Lv5|Contact Civateteo|&amp;ref(Spell/P_Blood.jpg,nolink,25x25,Blood);2|&amp;ref(Spell/P_Death.jpg,nolink,25x25,Death);2|&amp;ref(Spell/V_Blood.jpg,nolink,25x25,Blood Slave);36|儀式/陸上専用|指揮官召喚|
|~|~|&gt;|&gt;|&gt;|&gt;|死者を操る聖職者Civateteoを召喚します|
</v>
      </c>
    </row>
    <row r="44" spans="1:5" x14ac:dyDescent="0.15">
      <c r="A44" t="str">
        <f t="shared" si="1"/>
        <v>-</v>
      </c>
      <c r="B44" t="s">
        <v>2908</v>
      </c>
      <c r="C44" t="s">
        <v>5681</v>
      </c>
      <c r="D44" t="s">
        <v>5660</v>
      </c>
      <c r="E44" t="str">
        <f>VLOOKUP(D44,NationalSpell!$F:$N,9,FALSE)&amp;CHAR(10)</f>
        <v xml:space="preserve">|Blood Magic Lv6|Bind Tzitzimitl|&amp;ref(Spell/P_Blood.jpg,nolink,25x25,Blood);2|&amp;ref(Spell/P_Astral.jpg,nolink,25x25,Astral);2|&amp;ref(Spell/V_Blood.jpg,nolink,25x25,Blood Slave);10|儀式/陸上専用|兵士召喚|
|~|~|&gt;|&gt;|&gt;|&gt;|魔法の矢を放つ悪魔Tzitzimitlを1体召喚します|
</v>
      </c>
    </row>
    <row r="45" spans="1:5" x14ac:dyDescent="0.15">
      <c r="A45" t="str">
        <f t="shared" si="1"/>
        <v>-</v>
      </c>
      <c r="B45" t="s">
        <v>2908</v>
      </c>
      <c r="C45" t="s">
        <v>5681</v>
      </c>
      <c r="D45" t="s">
        <v>5665</v>
      </c>
      <c r="E45" t="str">
        <f>VLOOKUP(D45,NationalSpell!$F:$N,9,FALSE)&amp;CHAR(10)</f>
        <v xml:space="preserve">|Blood Magic Lv6|Contact Tlahuelpuchi|&amp;ref(Spell/P_Blood.jpg,nolink,25x25,Blood);3||&amp;ref(Spell/V_Blood.jpg,nolink,25x25,Blood Slave);42|儀式/陸上専用|指揮官召喚|
|~|~|&gt;|&gt;|&gt;|&gt;|暗殺技能を持つ魔女Tlahuelpuchiを召喚します|
</v>
      </c>
    </row>
    <row r="46" spans="1:5" x14ac:dyDescent="0.15">
      <c r="A46" t="str">
        <f t="shared" si="1"/>
        <v>-</v>
      </c>
      <c r="B46" t="s">
        <v>2908</v>
      </c>
      <c r="C46" t="s">
        <v>5681</v>
      </c>
      <c r="D46" t="s">
        <v>5670</v>
      </c>
      <c r="E46" t="str">
        <f>VLOOKUP(D46,NationalSpell!$F:$N,9,FALSE)&amp;CHAR(10)</f>
        <v xml:space="preserve">|Blood Magic Lv7|Contact Onaqui|&amp;ref(Spell/P_Blood.jpg,nolink,25x25,Blood);4||&amp;ref(Spell/V_Blood.jpg,nolink,25x25,Blood Slave);101|儀式/陸上専用|指揮官召喚|
|~|~|&gt;|&gt;|&gt;|&gt;|蝙蝠を従える強大なる悪魔Onaquiを召喚します|
</v>
      </c>
    </row>
    <row r="47" spans="1:5" x14ac:dyDescent="0.15">
      <c r="A47" t="str">
        <f t="shared" si="1"/>
        <v>EA Mictlan E</v>
      </c>
      <c r="B47" t="s">
        <v>2908</v>
      </c>
      <c r="C47" t="s">
        <v>5681</v>
      </c>
      <c r="D47" t="s">
        <v>5675</v>
      </c>
      <c r="E47" t="str">
        <f>VLOOKUP(D47,NationalSpell!$F:$N,9,FALSE)&amp;CHAR(10)</f>
        <v xml:space="preserve">|Blood Magic Lv8|Rain of Jaguars|&amp;ref(Spell/P_Blood.jpg,nolink,25x25,Blood);6|&amp;ref(Spell/P_Fire.jpg,nolink,25x25,Fire);2|&amp;ref(Spell/V_Blood.jpg,nolink,25x25,Blood Slave);40|儀式/陸上専用|兵士召喚|
|~|~|&gt;|&gt;|&gt;|&gt;|神聖なる空飛ぶ獣の悪魔Ozelotlを14+体召喚します|
</v>
      </c>
    </row>
    <row r="48" spans="1:5" x14ac:dyDescent="0.15">
      <c r="A48" t="str">
        <f t="shared" si="1"/>
        <v>EA Abysia S</v>
      </c>
      <c r="B48" t="s">
        <v>2908</v>
      </c>
      <c r="C48" t="s">
        <v>5758</v>
      </c>
      <c r="D48" t="s">
        <v>5794</v>
      </c>
      <c r="E48" t="str">
        <f>VLOOKUP(D48,NationalSpell!$F:$N,9,FALSE)&amp;CHAR(10)</f>
        <v xml:space="preserve">|Conjuration Lv2|Summon Spectral Infantry|&amp;ref(Spell/P_Death.jpg,nolink,25x25,Death);1|&amp;ref(Spell/P_Fire.jpg,nolink,25x25,Fire);1|&amp;ref(Spell/V_Death.jpg,nolink,25x25,Death Gem);5|儀式/陸上専用|兵士召喚|
|~|~|&gt;|&gt;|&gt;|&gt;|Abysianの亡霊戦士Smoulderghostを5体召喚します|
</v>
      </c>
    </row>
    <row r="49" spans="1:5" x14ac:dyDescent="0.15">
      <c r="A49" t="str">
        <f t="shared" si="1"/>
        <v>-</v>
      </c>
      <c r="B49" t="s">
        <v>2908</v>
      </c>
      <c r="C49" t="s">
        <v>5758</v>
      </c>
      <c r="D49" t="s">
        <v>5795</v>
      </c>
      <c r="E49" t="str">
        <f>VLOOKUP(D49,NationalSpell!$F:$N,9,FALSE)&amp;CHAR(10)</f>
        <v xml:space="preserve">|Conjuration Lv3|Pride of Lions|&amp;ref(Spell/P_Nature.jpg,nolink,25x25,Nature);2||&amp;ref(Spell/V_Nature.jpg,nolink,25x25,Nature Gem);10|儀式/陸上専用|兵士召喚|
|~|~|&gt;|&gt;|&gt;|&gt;|敏捷なLionを10+体召喚します|
</v>
      </c>
    </row>
    <row r="50" spans="1:5" x14ac:dyDescent="0.15">
      <c r="A50" t="str">
        <f t="shared" si="1"/>
        <v>-</v>
      </c>
      <c r="B50" t="s">
        <v>2908</v>
      </c>
      <c r="C50" t="s">
        <v>5758</v>
      </c>
      <c r="D50" t="s">
        <v>5796</v>
      </c>
      <c r="E50" t="str">
        <f>VLOOKUP(D50,NationalSpell!$F:$N,9,FALSE)&amp;CHAR(10)</f>
        <v xml:space="preserve">|Conjuration Lv8|Contact Scorpion Man|&amp;ref(Spell/P_Earth.jpg,nolink,25x25,Earth);1|&amp;ref(Spell/P_Fire.jpg,nolink,25x25,Fire);1|&amp;ref(Spell/V_Earth.jpg,nolink,25x25,Earth Gem);12|儀式/陸上専用|兵士召喚|
|~|~|&gt;|&gt;|&gt;|&gt;|強力な武器を持つScorpion Manを1体召喚します|
</v>
      </c>
    </row>
    <row r="51" spans="1:5" x14ac:dyDescent="0.15">
      <c r="A51" t="str">
        <f t="shared" si="1"/>
        <v>-</v>
      </c>
      <c r="B51" t="s">
        <v>2908</v>
      </c>
      <c r="C51" t="s">
        <v>5758</v>
      </c>
      <c r="D51" t="s">
        <v>5797</v>
      </c>
      <c r="E51" t="str">
        <f>VLOOKUP(D51,NationalSpell!$F:$N,9,FALSE)&amp;CHAR(10)</f>
        <v xml:space="preserve">|Alteration Lv6|Hellscape|&amp;ref(Spell/P_Fire.jpg,nolink,25x25,Fire);4||&amp;ref(Spell/V_Fire.jpg,nolink,25x25,Fire Gem);10|儀式/陸上専用|災害誘発|
|~|~|&gt;|&gt;|&gt;|&gt;|指定した州に猛暑を引き起こし被害を与えます|
</v>
      </c>
    </row>
    <row r="52" spans="1:5" x14ac:dyDescent="0.15">
      <c r="A52" t="str">
        <f t="shared" si="1"/>
        <v>-</v>
      </c>
      <c r="B52" t="s">
        <v>2908</v>
      </c>
      <c r="C52" t="s">
        <v>5758</v>
      </c>
      <c r="D52" t="s">
        <v>5798</v>
      </c>
      <c r="E52" t="str">
        <f>VLOOKUP(D52,NationalSpell!$F:$N,9,FALSE)&amp;CHAR(10)</f>
        <v xml:space="preserve">|Evocation Lv5|Liquid Flames of Rhuax|&amp;ref(Spell/P_Fire.jpg,nolink,25x25,Fire);3|&amp;ref(Spell/P_Earth.jpg,nolink,25x25,Earth);1||戦闘/陸上専用|攻撃|
|~|~|&gt;|&gt;|&gt;|&gt;|小範囲を溶けた金属で攻撃し周囲にも被害を広げます|
</v>
      </c>
    </row>
    <row r="53" spans="1:5" x14ac:dyDescent="0.15">
      <c r="A53" t="str">
        <f t="shared" si="1"/>
        <v>-</v>
      </c>
      <c r="B53" t="s">
        <v>2908</v>
      </c>
      <c r="C53" t="s">
        <v>5758</v>
      </c>
      <c r="D53" t="s">
        <v>5799</v>
      </c>
      <c r="E53" t="str">
        <f>VLOOKUP(D53,NationalSpell!$F:$N,9,FALSE)&amp;CHAR(10)</f>
        <v xml:space="preserve">|Enchantment Lv5|Inner Furnace|&amp;ref(Spell/P_Fire.jpg,nolink,25x25,Fire);3||&amp;ref(Spell/V_Fire.jpg,nolink,25x25,Fire Gem);1|戦闘/陸上専用|全体強化|
|~|~|&gt;|&gt;|&gt;|&gt;|味方全員に熱波を纏わせようと試みます|
</v>
      </c>
    </row>
    <row r="54" spans="1:5" x14ac:dyDescent="0.15">
      <c r="A54" t="str">
        <f t="shared" si="1"/>
        <v>EA Abysia E</v>
      </c>
      <c r="B54" t="s">
        <v>2908</v>
      </c>
      <c r="C54" t="s">
        <v>2924</v>
      </c>
      <c r="D54" t="s">
        <v>6163</v>
      </c>
      <c r="E54" t="str">
        <f>VLOOKUP(D54,NationalSpell!$F:$N,9,FALSE)&amp;CHAR(10)</f>
        <v xml:space="preserve">|Blood Magic Lv3|Infernal Breeding|&amp;ref(Spell/P_Blood.jpg,nolink,25x25,Blood);2||&amp;ref(Spell/V_Blood.jpg,nolink,25x25,Blood Slave);25|儀式/陸上専用|特殊召喚|
|~|~|&gt;|&gt;|&gt;|&gt;|様々な交雑種の兵士や指揮官を召喚します|
</v>
      </c>
    </row>
    <row r="55" spans="1:5" x14ac:dyDescent="0.15">
      <c r="A55" t="str">
        <f t="shared" si="1"/>
        <v>EA Caelum S</v>
      </c>
      <c r="B55" t="s">
        <v>2908</v>
      </c>
      <c r="C55" t="s">
        <v>6025</v>
      </c>
      <c r="D55" t="s">
        <v>6022</v>
      </c>
      <c r="E55" t="str">
        <f>VLOOKUP(D55,NationalSpell!$F:$N,9,FALSE)&amp;CHAR(10)</f>
        <v xml:space="preserve">|Conjuration Lv3|Herd of Elephants|&amp;ref(Spell/P_Nature.jpg,nolink,25x25,Nature);2||&amp;ref(Spell/V_Nature.jpg,nolink,25x25,Nature Gem);25|儀式/陸上専用|兵士召喚|
|~|~|&gt;|&gt;|&gt;|&gt;|敵を蹂躙する臆病な巨大生物Elephantを5+体召喚します|
</v>
      </c>
    </row>
    <row r="56" spans="1:5" x14ac:dyDescent="0.15">
      <c r="A56" t="str">
        <f t="shared" si="1"/>
        <v>-</v>
      </c>
      <c r="B56" t="s">
        <v>2908</v>
      </c>
      <c r="C56" t="s">
        <v>6025</v>
      </c>
      <c r="D56" t="s">
        <v>6023</v>
      </c>
      <c r="E56" t="str">
        <f>VLOOKUP(D56,NationalSpell!$F:$N,9,FALSE)&amp;CHAR(10)</f>
        <v xml:space="preserve">|Conjuration Lv3|Ambush of Tigers|&amp;ref(Spell/P_Nature.jpg,nolink,25x25,Nature);2||&amp;ref(Spell/V_Nature.jpg,nolink,25x25,Nature Gem);10|儀式/陸上専用|兵士召喚|
|~|~|&gt;|&gt;|&gt;|&gt;|敏捷なTigerを10+体召喚します|
</v>
      </c>
    </row>
    <row r="57" spans="1:5" x14ac:dyDescent="0.15">
      <c r="A57" t="str">
        <f t="shared" si="1"/>
        <v>-</v>
      </c>
      <c r="B57" t="s">
        <v>2908</v>
      </c>
      <c r="C57" t="s">
        <v>6025</v>
      </c>
      <c r="D57" t="s">
        <v>6024</v>
      </c>
      <c r="E57" t="str">
        <f>VLOOKUP(D57,NationalSpell!$F:$N,9,FALSE)&amp;CHAR(10)</f>
        <v xml:space="preserve">|Conjuration Lv3|Herd of Buffaloes|&amp;ref(Spell/P_Nature.jpg,nolink,25x25,Nature);2||&amp;ref(Spell/V_Nature.jpg,nolink,25x25,Nature Gem);10|儀式/陸上専用|兵士召喚|
|~|~|&gt;|&gt;|&gt;|&gt;|敵を蹂躙するBuffaloを5+体召喚します|
</v>
      </c>
    </row>
    <row r="58" spans="1:5" x14ac:dyDescent="0.15">
      <c r="A58" t="str">
        <f t="shared" si="1"/>
        <v>-</v>
      </c>
      <c r="B58" t="s">
        <v>2908</v>
      </c>
      <c r="C58" t="s">
        <v>6025</v>
      </c>
      <c r="D58" t="s">
        <v>5957</v>
      </c>
      <c r="E58" t="str">
        <f>VLOOKUP(D58,NationalSpell!$F:$N,9,FALSE)&amp;CHAR(10)</f>
        <v xml:space="preserve">|Conjuration Lv5|Call Ahurani|&amp;ref(Spell/P_Astral.jpg,nolink,25x25,Astral);2|&amp;ref(Spell/P_Water.jpg,nolink,25x25,Water);1|&amp;ref(Spell/V_Astral.jpg,nolink,25x25,Astral Pearl);12|儀式/陸上専用|指揮官召喚|
|~|~|&gt;|&gt;|&gt;|&gt;|雨を伴う天の存在Ahuraniを召喚します|
</v>
      </c>
    </row>
    <row r="59" spans="1:5" x14ac:dyDescent="0.15">
      <c r="A59" t="str">
        <f t="shared" si="1"/>
        <v>-</v>
      </c>
      <c r="B59" t="s">
        <v>2908</v>
      </c>
      <c r="C59" t="s">
        <v>6025</v>
      </c>
      <c r="D59" t="s">
        <v>5966</v>
      </c>
      <c r="E59" t="str">
        <f>VLOOKUP(D59,NationalSpell!$F:$N,9,FALSE)&amp;CHAR(10)</f>
        <v xml:space="preserve">|Conjuration Lv5|Summon Yazatas|&amp;ref(Spell/P_Astral.jpg,nolink,25x25,Astral);2||&amp;ref(Spell/V_Astral.jpg,nolink,25x25,Astral Pearl);15|儀式/陸上専用|兵士召喚|
|~|~|&gt;|&gt;|&gt;|&gt;|魔法の武具を持つ美しきCaelianの祖Yazadを6体召喚します|
</v>
      </c>
    </row>
    <row r="60" spans="1:5" x14ac:dyDescent="0.15">
      <c r="A60" t="str">
        <f t="shared" si="1"/>
        <v>-</v>
      </c>
      <c r="B60" t="s">
        <v>2908</v>
      </c>
      <c r="C60" t="s">
        <v>6025</v>
      </c>
      <c r="D60" t="s">
        <v>10603</v>
      </c>
      <c r="E60" t="str">
        <f>VLOOKUP(D60,NationalSpell!$F:$N,9,FALSE)&amp;CHAR(10)</f>
        <v xml:space="preserve">|Conjuration Lv5|Call Daevas|&amp;ref(Spell/P_Death.jpg,nolink,25x25,Death);2|&amp;ref(Spell/P_Fire.jpg,nolink,25x25,Fire);1|&amp;ref(Spell/V_Death.jpg,nolink,25x25,Death Gem);15|儀式/陸上専用|兵士召喚|
|~|~|&gt;|&gt;|&gt;|&gt;|魔法の武具を持つ恐ろしきRaptorの祖Daevaを3体召喚します|
</v>
      </c>
    </row>
    <row r="61" spans="1:5" x14ac:dyDescent="0.15">
      <c r="A61" t="str">
        <f t="shared" si="1"/>
        <v>-</v>
      </c>
      <c r="B61" t="s">
        <v>2908</v>
      </c>
      <c r="C61" t="s">
        <v>6025</v>
      </c>
      <c r="D61" t="s">
        <v>5975</v>
      </c>
      <c r="E61" t="str">
        <f>VLOOKUP(D61,NationalSpell!$F:$N,9,FALSE)&amp;CHAR(10)</f>
        <v xml:space="preserve">|Conjuration Lv5|Call Jahi|&amp;ref(Spell/P_Death.jpg,nolink,25x25,Death);3|&amp;ref(Spell/P_Fire.jpg,nolink,25x25,Fire);1|&amp;ref(Spell/V_Death.jpg,nolink,25x25,Death Gem);15|儀式/陸上専用|指揮官召喚|
|~|~|&gt;|&gt;|&gt;|&gt;|密偵と誘惑を担う悪しき存在Jahiを召喚します|
</v>
      </c>
    </row>
    <row r="62" spans="1:5" x14ac:dyDescent="0.15">
      <c r="A62" t="str">
        <f t="shared" si="1"/>
        <v>-</v>
      </c>
      <c r="B62" t="s">
        <v>2908</v>
      </c>
      <c r="C62" t="s">
        <v>6025</v>
      </c>
      <c r="D62" t="s">
        <v>5980</v>
      </c>
      <c r="E62" t="str">
        <f>VLOOKUP(D62,NationalSpell!$F:$N,9,FALSE)&amp;CHAR(10)</f>
        <v xml:space="preserve">|Conjuration Lv6|Call Celestial Yazad|&amp;ref(Spell/P_Astral.jpg,nolink,25x25,Astral);4||&amp;ref(Spell/V_Astral.jpg,nolink,25x25,Astral Pearl);40|儀式/陸上専用|指揮官召喚|
|~|~|&gt;|&gt;|&gt;|&gt;|強大な魔力を持つ6種の高位Yazadの1体を召喚します|
</v>
      </c>
    </row>
    <row r="63" spans="1:5" x14ac:dyDescent="0.15">
      <c r="A63" t="str">
        <f t="shared" si="1"/>
        <v>-</v>
      </c>
      <c r="B63" t="s">
        <v>2908</v>
      </c>
      <c r="C63" t="s">
        <v>6025</v>
      </c>
      <c r="D63" t="s">
        <v>5984</v>
      </c>
      <c r="E63" t="str">
        <f>VLOOKUP(D63,NationalSpell!$F:$N,9,FALSE)&amp;CHAR(10)</f>
        <v xml:space="preserve">|Conjuration Lv6|Call Yata|&amp;ref(Spell/P_Death.jpg,nolink,25x25,Death);3|&amp;ref(Spell/P_Fire.jpg,nolink,25x25,Fire);2|&amp;ref(Spell/V_Death.jpg,nolink,25x25,Death Gem);40|儀式/陸上専用|指揮官召喚|
|~|~|&gt;|&gt;|&gt;|&gt;|強大な魔力を持つ4種の高位Daevaの1体を召喚します|
</v>
      </c>
    </row>
    <row r="64" spans="1:5" x14ac:dyDescent="0.15">
      <c r="A64" t="str">
        <f t="shared" si="1"/>
        <v>-</v>
      </c>
      <c r="B64" t="s">
        <v>2908</v>
      </c>
      <c r="C64" t="s">
        <v>6025</v>
      </c>
      <c r="D64" t="s">
        <v>5992</v>
      </c>
      <c r="E64" t="str">
        <f>VLOOKUP(D64,NationalSpell!$F:$N,9,FALSE)&amp;CHAR(10)</f>
        <v xml:space="preserve">|Conjuration Lv7|Call Fravashi|&amp;ref(Spell/P_Astral.jpg,nolink,25x25,Astral);3||&amp;ref(Spell/V_Astral.jpg,nolink,25x25,Astral Pearl);30|儀式/陸上専用|指揮官召喚|
|~|~|&gt;|&gt;|&gt;|&gt;|死せる英雄の守護霊Ancestral Fravashiを召喚します|
</v>
      </c>
    </row>
    <row r="65" spans="1:5" x14ac:dyDescent="0.15">
      <c r="A65" t="str">
        <f t="shared" si="1"/>
        <v>-</v>
      </c>
      <c r="B65" t="s">
        <v>2908</v>
      </c>
      <c r="C65" t="s">
        <v>6025</v>
      </c>
      <c r="D65" t="s">
        <v>5997</v>
      </c>
      <c r="E65" t="str">
        <f>VLOOKUP(D65,NationalSpell!$F:$N,9,FALSE)&amp;CHAR(10)</f>
        <v xml:space="preserve">|Conjuration Lv8|Call Amesha Spenta|&amp;ref(Spell/P_Astral.jpg,nolink,25x25,Astral);5||&amp;ref(Spell/V_Astral.jpg,nolink,25x25,Astral Pearl);60|儀式/陸上専用|指揮官召喚|
|~|~|&gt;|&gt;|&gt;|&gt;|6体のAmesha Spentaのうちの1体を召喚します|
</v>
      </c>
    </row>
    <row r="66" spans="1:5" x14ac:dyDescent="0.15">
      <c r="A66" t="str">
        <f t="shared" si="1"/>
        <v>-</v>
      </c>
      <c r="B66" t="s">
        <v>2908</v>
      </c>
      <c r="C66" t="s">
        <v>6025</v>
      </c>
      <c r="D66" t="s">
        <v>6003</v>
      </c>
      <c r="E66" t="str">
        <f>VLOOKUP(D66,NationalSpell!$F:$N,9,FALSE)&amp;CHAR(10)</f>
        <v xml:space="preserve">|Conjuration Lv8|Call Greater Daeva|&amp;ref(Spell/P_Death.jpg,nolink,25x25,Death);4|&amp;ref(Spell/P_Fire.jpg,nolink,25x25,Fire);2|&amp;ref(Spell/V_Death.jpg,nolink,25x25,Death Gem);60|儀式/陸上専用|指揮官召喚|
|~|~|&gt;|&gt;|&gt;|&gt;|6体のGreater Daevaのうちの1体を召喚します|
</v>
      </c>
    </row>
    <row r="67" spans="1:5" x14ac:dyDescent="0.15">
      <c r="A67" t="str">
        <f t="shared" si="1"/>
        <v>-</v>
      </c>
      <c r="B67" t="s">
        <v>2908</v>
      </c>
      <c r="C67" t="s">
        <v>6025</v>
      </c>
      <c r="D67" t="s">
        <v>6009</v>
      </c>
      <c r="E67" t="str">
        <f>VLOOKUP(D67,NationalSpell!$F:$N,9,FALSE)&amp;CHAR(10)</f>
        <v xml:space="preserve">|Thaumaturgy Lv6|Parting of the Soul|&amp;ref(Spell/P_Death.jpg,nolink,25x25,Death);1|&amp;ref(Spell/P_Air.jpg,nolink,25x25,Air);1||戦闘/陸上専用|麻痺|
|~|~|&gt;|&gt;|&gt;|&gt;|敵を麻痺させようと試み3体のBlack Hawkに襲撃させます|
</v>
      </c>
    </row>
    <row r="68" spans="1:5" x14ac:dyDescent="0.15">
      <c r="A68" t="str">
        <f t="shared" si="1"/>
        <v>EA Caelum E</v>
      </c>
      <c r="B68" t="s">
        <v>2908</v>
      </c>
      <c r="C68" t="s">
        <v>6025</v>
      </c>
      <c r="D68" t="s">
        <v>6017</v>
      </c>
      <c r="E68" t="str">
        <f>VLOOKUP(D68,NationalSpell!$F:$N,9,FALSE)&amp;CHAR(10)</f>
        <v xml:space="preserve">|Thaumaturgy Lv7|Call of the Drugvant|&amp;ref(Spell/P_Death.jpg,nolink,25x25,Death);4|&amp;ref(Spell/P_Fire.jpg,nolink,25x25,Fire);1|&amp;ref(Spell/V_Death.jpg,nolink,25x25,Death Gem);15|儀式/陸上専用|災害誘発|
|~|~|&gt;|&gt;|&gt;|&gt;|指定した州に悪を広め盗賊などに襲撃させます|
</v>
      </c>
    </row>
    <row r="69" spans="1:5" x14ac:dyDescent="0.15">
      <c r="A69" t="str">
        <f t="shared" si="1"/>
        <v>EA C'tis S</v>
      </c>
      <c r="B69" t="s">
        <v>2908</v>
      </c>
      <c r="C69" t="s">
        <v>6135</v>
      </c>
      <c r="D69" t="s">
        <v>6121</v>
      </c>
      <c r="E69" t="str">
        <f>VLOOKUP(D69,NationalSpell!$F:$N,9,FALSE)&amp;CHAR(10)</f>
        <v xml:space="preserve">|Conjuration Lv3|Pride of Lions|&amp;ref(Spell/P_Nature.jpg,nolink,25x25,Nature);2||&amp;ref(Spell/V_Nature.jpg,nolink,25x25,Nature Gem);10|儀式/陸上専用|兵士召喚|
|~|~|&gt;|&gt;|&gt;|&gt;|敏捷なLionを10+体召喚します|
</v>
      </c>
    </row>
    <row r="70" spans="1:5" x14ac:dyDescent="0.15">
      <c r="A70" t="str">
        <f t="shared" si="1"/>
        <v>-</v>
      </c>
      <c r="B70" t="s">
        <v>2908</v>
      </c>
      <c r="C70" t="s">
        <v>6135</v>
      </c>
      <c r="D70" t="s">
        <v>6122</v>
      </c>
      <c r="E70" t="str">
        <f>VLOOKUP(D70,NationalSpell!$F:$N,9,FALSE)&amp;CHAR(10)</f>
        <v xml:space="preserve">|Conjuration Lv4|Sacred Crocodile|&amp;ref(Spell/P_Nature.jpg,nolink,25x25,Nature);2|&amp;ref(Spell/P_Water.jpg,nolink,25x25,Water);2|&amp;ref(Spell/V_Nature.jpg,nolink,25x25,Nature Gem);8|儀式/陸上専用|兵士召喚|
|~|~|&gt;|&gt;|&gt;|&gt;|神聖で強靭な大鰐Sacred Crocodileを1体召喚します|
</v>
      </c>
    </row>
    <row r="71" spans="1:5" x14ac:dyDescent="0.15">
      <c r="A71" t="str">
        <f t="shared" ref="A71:A134" si="2">IF(C71&lt;&gt;C70,B71&amp;" "&amp;C71&amp;" S",IF(C71&lt;&gt;C72,B71&amp;" "&amp;C71&amp;" E","-"))</f>
        <v>-</v>
      </c>
      <c r="B71" t="s">
        <v>2908</v>
      </c>
      <c r="C71" t="s">
        <v>6135</v>
      </c>
      <c r="D71" t="s">
        <v>6123</v>
      </c>
      <c r="E71" t="str">
        <f>VLOOKUP(D71,NationalSpell!$F:$N,9,FALSE)&amp;CHAR(10)</f>
        <v xml:space="preserve">|Conjuration Lv5|Summon Monster Toads|&amp;ref(Spell/P_Nature.jpg,nolink,25x25,Nature);2||&amp;ref(Spell/V_Nature.jpg,nolink,25x25,Nature Gem);8|儀式/陸上専用|兵士召喚|
|~|~|&gt;|&gt;|&gt;|&gt;|敵を蹂躙する神聖なる巨大蛙Monster Toadを3体召喚します|
</v>
      </c>
    </row>
    <row r="72" spans="1:5" x14ac:dyDescent="0.15">
      <c r="A72" t="str">
        <f t="shared" si="2"/>
        <v>-</v>
      </c>
      <c r="B72" t="s">
        <v>2908</v>
      </c>
      <c r="C72" t="s">
        <v>6135</v>
      </c>
      <c r="D72" t="s">
        <v>6133</v>
      </c>
      <c r="E72" t="str">
        <f>VLOOKUP(D72,NationalSpell!$F:$N,9,FALSE)&amp;CHAR(10)</f>
        <v xml:space="preserve">|Conjuration Lv7|Contact Couatl|&amp;ref(Spell/P_Nature.jpg,nolink,25x25,Nature);1|&amp;ref(Spell/P_Astral.jpg,nolink,25x25,Astral);1|&amp;ref(Spell/V_Nature.jpg,nolink,25x25,Nature Gem);40|儀式/陸上専用|指揮官召喚|
|~|~|&gt;|&gt;|&gt;|&gt;|強大な魔力を持つ翼ある蛇Couatlを召喚します|
</v>
      </c>
    </row>
    <row r="73" spans="1:5" x14ac:dyDescent="0.15">
      <c r="A73" t="str">
        <f t="shared" si="2"/>
        <v>EA C'tis E</v>
      </c>
      <c r="B73" t="s">
        <v>2908</v>
      </c>
      <c r="C73" t="s">
        <v>6135</v>
      </c>
      <c r="D73" t="s">
        <v>6124</v>
      </c>
      <c r="E73" t="str">
        <f>VLOOKUP(D73,NationalSpell!$F:$N,9,FALSE)&amp;CHAR(10)</f>
        <v xml:space="preserve">|Conjuration Lv8|Contact Scorpion Man|&amp;ref(Spell/P_Earth.jpg,nolink,25x25,Earth);1|&amp;ref(Spell/P_Fire.jpg,nolink,25x25,Fire);1|&amp;ref(Spell/V_Earth.jpg,nolink,25x25,Earth Gem);12|儀式/陸上専用|兵士召喚|
|~|~|&gt;|&gt;|&gt;|&gt;|強力な武器を持つScorpion Manを1体召喚します|
</v>
      </c>
    </row>
    <row r="74" spans="1:5" x14ac:dyDescent="0.15">
      <c r="A74" t="str">
        <f t="shared" si="2"/>
        <v>EA Pangaea S</v>
      </c>
      <c r="B74" t="s">
        <v>2908</v>
      </c>
      <c r="C74" t="s">
        <v>6273</v>
      </c>
      <c r="D74" t="s">
        <v>6267</v>
      </c>
      <c r="E74" t="str">
        <f>VLOOKUP(D74,NationalSpell!$F:$N,9,FALSE)&amp;CHAR(10)</f>
        <v xml:space="preserve">|Conjuration Lv5|Monster Boar|&amp;ref(Spell/P_Nature.jpg,nolink,25x25,Nature);3||&amp;ref(Spell/V_Nature.jpg,nolink,25x25,Nature Gem);10|儀式/陸上専用|災害誘発|
|~|~|&gt;|&gt;|&gt;|&gt;|指定した州にMonster Boarを潜伏させ不安度を増加させます|
</v>
      </c>
    </row>
    <row r="75" spans="1:5" x14ac:dyDescent="0.15">
      <c r="A75" t="str">
        <f t="shared" si="2"/>
        <v>-</v>
      </c>
      <c r="B75" t="s">
        <v>2908</v>
      </c>
      <c r="C75" t="s">
        <v>6273</v>
      </c>
      <c r="D75" t="s">
        <v>6268</v>
      </c>
      <c r="E75" t="str">
        <f>VLOOKUP(D75,NationalSpell!$F:$N,9,FALSE)&amp;CHAR(10)</f>
        <v xml:space="preserve">|Alteration Lv0|Grow Fortress|&amp;ref(Spell/P_Nature.jpg,nolink,25x25,Nature);4||&amp;ref(Spell/V_Nature.jpg,nolink,25x25,Nature Gem);35|儀式/森林・海中限定|要塞建設|
|~|~|&gt;|&gt;|&gt;|&gt;|州に陸海に応じた種類の要塞を即座に建設します|
</v>
      </c>
    </row>
    <row r="76" spans="1:5" x14ac:dyDescent="0.15">
      <c r="A76" t="str">
        <f t="shared" si="2"/>
        <v>-</v>
      </c>
      <c r="B76" t="s">
        <v>2908</v>
      </c>
      <c r="C76" t="s">
        <v>6273</v>
      </c>
      <c r="D76" t="s">
        <v>6269</v>
      </c>
      <c r="E76" t="str">
        <f>VLOOKUP(D76,NationalSpell!$F:$N,9,FALSE)&amp;CHAR(10)</f>
        <v xml:space="preserve">|Enchantment Lv0|Tune of Fear|&amp;ref(Spell/P_Nature.jpg,nolink,25x25,Nature);1|||戦闘/陸上専用|恐怖|
|~|~|&gt;|&gt;|&gt;|&gt;|周囲広範囲の敵に恐怖を植え付けます|
</v>
      </c>
    </row>
    <row r="77" spans="1:5" x14ac:dyDescent="0.15">
      <c r="A77" t="str">
        <f t="shared" si="2"/>
        <v>-</v>
      </c>
      <c r="B77" t="s">
        <v>2908</v>
      </c>
      <c r="C77" t="s">
        <v>6273</v>
      </c>
      <c r="D77" t="s">
        <v>6270</v>
      </c>
      <c r="E77" t="str">
        <f>VLOOKUP(D77,NationalSpell!$F:$N,9,FALSE)&amp;CHAR(10)</f>
        <v xml:space="preserve">|Enchantment Lv0|Tune of Growth|&amp;ref(Spell/P_Nature.jpg,nolink,25x25,Nature);1|||戦闘/陸上専用|捕縛|
|~|~|&gt;|&gt;|&gt;|&gt;|周囲広範囲の敵を蔓で捕縛し動きを封じます|
</v>
      </c>
    </row>
    <row r="78" spans="1:5" x14ac:dyDescent="0.15">
      <c r="A78" t="str">
        <f t="shared" si="2"/>
        <v>-</v>
      </c>
      <c r="B78" t="s">
        <v>2908</v>
      </c>
      <c r="C78" t="s">
        <v>6273</v>
      </c>
      <c r="D78" t="s">
        <v>6271</v>
      </c>
      <c r="E78" t="str">
        <f>VLOOKUP(D78,NationalSpell!$F:$N,9,FALSE)&amp;CHAR(10)</f>
        <v xml:space="preserve">|Enchantment Lv0|Tune of Dancing Death|&amp;ref(Spell/P_Nature.jpg,nolink,25x25,Nature);1|||戦闘/陸上専用|疲労|
|~|~|&gt;|&gt;|&gt;|&gt;|周囲広範囲の敵を疲労させようと試みます|
</v>
      </c>
    </row>
    <row r="79" spans="1:5" x14ac:dyDescent="0.15">
      <c r="A79" t="str">
        <f t="shared" si="2"/>
        <v>EA Pangaea E</v>
      </c>
      <c r="B79" t="s">
        <v>2908</v>
      </c>
      <c r="C79" t="s">
        <v>6273</v>
      </c>
      <c r="D79" t="s">
        <v>6272</v>
      </c>
      <c r="E79" t="str">
        <f>VLOOKUP(D79,NationalSpell!$F:$N,9,FALSE)&amp;CHAR(10)</f>
        <v xml:space="preserve">|Enchantment Lv5|Awaken Hamadryad|&amp;ref(Spell/P_Nature.jpg,nolink,25x25,Nature);4||&amp;ref(Spell/V_Nature.jpg,nolink,25x25,Nature Gem);25|儀式/森林限定|指揮官召喚|
|~|~|&gt;|&gt;|&gt;|&gt;|緑魔法を使う固定された木の精霊Hamadryadを召喚します|
</v>
      </c>
    </row>
    <row r="80" spans="1:5" x14ac:dyDescent="0.15">
      <c r="A80" t="str">
        <f t="shared" si="2"/>
        <v>EA Agartha S</v>
      </c>
      <c r="B80" t="s">
        <v>6470</v>
      </c>
      <c r="C80" t="s">
        <v>6389</v>
      </c>
      <c r="D80" t="s">
        <v>6471</v>
      </c>
      <c r="E80" t="str">
        <f>VLOOKUP(D80,NationalSpell!$F:$N,9,FALSE)&amp;CHAR(10)</f>
        <v xml:space="preserve">|Conjuration Lv3|Rhuax Pact|&amp;ref(Spell/P_Fire.jpg,nolink,25x25,Fire);1|&amp;ref(Spell/P_Earth.jpg,nolink,25x25,Earth);1|&amp;ref(Spell/V_Fire.jpg,nolink,25x25,Fire Gem);2|儀式/首都限定|兵士召喚|
|~|~|&gt;|&gt;|&gt;|&gt;|炎による範囲攻撃を行う精霊Magma Childを5体召喚します|
</v>
      </c>
    </row>
    <row r="81" spans="1:5" x14ac:dyDescent="0.15">
      <c r="A81" t="str">
        <f t="shared" si="2"/>
        <v>-</v>
      </c>
      <c r="B81" t="s">
        <v>6470</v>
      </c>
      <c r="C81" t="s">
        <v>6389</v>
      </c>
      <c r="D81" t="s">
        <v>6472</v>
      </c>
      <c r="E81" t="str">
        <f>VLOOKUP(D81,NationalSpell!$F:$N,9,FALSE)&amp;CHAR(10)</f>
        <v xml:space="preserve">|Conjuration Lv3|Barathrus Pact|&amp;ref(Spell/P_Earth.jpg,nolink,25x25,Earth);2||&amp;ref(Spell/V_Earth.jpg,nolink,25x25,Earth Gem);2|儀式/首都限定|兵士召喚|
|~|~|&gt;|&gt;|&gt;|&gt;|再生しつつ敵を蹂躙する精霊Earth Elementalを1体召喚します|
</v>
      </c>
    </row>
    <row r="82" spans="1:5" x14ac:dyDescent="0.15">
      <c r="A82" t="str">
        <f t="shared" si="2"/>
        <v>-</v>
      </c>
      <c r="B82" t="s">
        <v>6470</v>
      </c>
      <c r="C82" t="s">
        <v>6389</v>
      </c>
      <c r="D82" t="s">
        <v>6473</v>
      </c>
      <c r="E82" t="str">
        <f>VLOOKUP(D82,NationalSpell!$F:$N,9,FALSE)&amp;CHAR(10)</f>
        <v xml:space="preserve">|Conjuration Lv3|Bind Penumbral|&amp;ref(Spell/P_Death.jpg,nolink,25x25,Death);1|&amp;ref(Spell/P_Earth.jpg,nolink,25x25,Earth);1|&amp;ref(Spell/V_Death.jpg,nolink,25x25,Death Gem);1|儀式/水陸両用|兵士召喚|
|~|~|&gt;|&gt;|&gt;|&gt;|生命力を吸収する霊Penumbralを1体召喚します|
</v>
      </c>
    </row>
    <row r="83" spans="1:5" x14ac:dyDescent="0.15">
      <c r="A83" t="str">
        <f t="shared" si="2"/>
        <v>-</v>
      </c>
      <c r="B83" t="s">
        <v>6470</v>
      </c>
      <c r="C83" t="s">
        <v>6389</v>
      </c>
      <c r="D83" t="s">
        <v>6474</v>
      </c>
      <c r="E83" t="str">
        <f>VLOOKUP(D83,NationalSpell!$F:$N,9,FALSE)&amp;CHAR(10)</f>
        <v xml:space="preserve">|Conjuration Lv3|Revive Cavern Wights|&amp;ref(Spell/P_Death.jpg,nolink,25x25,Death);1|&amp;ref(Spell/P_Earth.jpg,nolink,25x25,Earth);1|&amp;ref(Spell/V_Death.jpg,nolink,25x25,Death Gem);8|儀式/陸上専用|兵士召喚|
|~|~|&gt;|&gt;|&gt;|&gt;|Pale OneのミイラCavern Wightを3体召喚します|
</v>
      </c>
    </row>
    <row r="84" spans="1:5" x14ac:dyDescent="0.15">
      <c r="A84" t="str">
        <f t="shared" si="2"/>
        <v>-</v>
      </c>
      <c r="B84" t="s">
        <v>6470</v>
      </c>
      <c r="C84" t="s">
        <v>6389</v>
      </c>
      <c r="D84" t="s">
        <v>6475</v>
      </c>
      <c r="E84" t="str">
        <f>VLOOKUP(D84,NationalSpell!$F:$N,9,FALSE)&amp;CHAR(10)</f>
        <v xml:space="preserve">|Conjuration Lv5|Bind Umbral|&amp;ref(Spell/P_Death.jpg,nolink,25x25,Death);2|&amp;ref(Spell/P_Earth.jpg,nolink,25x25,Earth);1|&amp;ref(Spell/V_Death.jpg,nolink,25x25,Death Gem);2|儀式/水陸両用|兵士召喚|
|~|~|&gt;|&gt;|&gt;|&gt;|生命力を吸収する大型の霊Umbralを1体召喚します|
</v>
      </c>
    </row>
    <row r="85" spans="1:5" x14ac:dyDescent="0.15">
      <c r="A85" t="str">
        <f t="shared" si="2"/>
        <v>-</v>
      </c>
      <c r="B85" t="s">
        <v>6470</v>
      </c>
      <c r="C85" t="s">
        <v>6389</v>
      </c>
      <c r="D85" t="s">
        <v>6476</v>
      </c>
      <c r="E85" t="str">
        <f>VLOOKUP(D85,NationalSpell!$F:$N,9,FALSE)&amp;CHAR(10)</f>
        <v xml:space="preserve">|Alteration Lv9|Unleash Imprisoned Ones|&amp;ref(Spell/P_Earth.jpg,nolink,25x25,Earth);6|&amp;ref(Spell/P_Death.jpg,nolink,25x25,Death);4|&amp;ref(Spell/V_Earth.jpg,nolink,25x25,Earth Gem);100|儀式/首都限定|特殊|
|~|~|&gt;|&gt;|&gt;|&gt;|首都の封印の間を開放し三体の闇の神を開放します|
</v>
      </c>
    </row>
    <row r="86" spans="1:5" x14ac:dyDescent="0.15">
      <c r="A86" t="str">
        <f t="shared" si="2"/>
        <v>-</v>
      </c>
      <c r="B86" t="s">
        <v>6470</v>
      </c>
      <c r="C86" t="s">
        <v>6389</v>
      </c>
      <c r="D86" t="s">
        <v>6477</v>
      </c>
      <c r="E86" t="str">
        <f>VLOOKUP(D86,NationalSpell!$F:$N,9,FALSE)&amp;CHAR(10)</f>
        <v xml:space="preserve">|Evocation Lv5|Liquid Flames of Rhuax|&amp;ref(Spell/P_Fire.jpg,nolink,25x25,Fire);3|&amp;ref(Spell/P_Earth.jpg,nolink,25x25,Earth);1||戦闘/陸上専用|攻撃|
|~|~|&gt;|&gt;|&gt;|&gt;|小範囲を溶けた金属で攻撃し周囲にも被害を広げます|
</v>
      </c>
    </row>
    <row r="87" spans="1:5" x14ac:dyDescent="0.15">
      <c r="A87" t="str">
        <f t="shared" si="2"/>
        <v>-</v>
      </c>
      <c r="B87" t="s">
        <v>6470</v>
      </c>
      <c r="C87" t="s">
        <v>6389</v>
      </c>
      <c r="D87" t="s">
        <v>6478</v>
      </c>
      <c r="E87" t="str">
        <f>VLOOKUP(D87,NationalSpell!$F:$N,9,FALSE)&amp;CHAR(10)</f>
        <v xml:space="preserve">|Enchantment Lv5|Living Mercury|&amp;ref(Spell/P_Water.jpg,nolink,25x25,Water);1|&amp;ref(Spell/P_Earth.jpg,nolink,25x25,Earth);1|&amp;ref(Spell/V_Water.jpg,nolink,25x25,Water Gem);5|儀式/水陸両用|兵士召喚|
|~|~|&gt;|&gt;|&gt;|&gt;|有毒な生ける水銀Living Mercuryを1体召喚します|
</v>
      </c>
    </row>
    <row r="88" spans="1:5" x14ac:dyDescent="0.15">
      <c r="A88" t="str">
        <f t="shared" si="2"/>
        <v>EA Agartha E</v>
      </c>
      <c r="B88" t="s">
        <v>6470</v>
      </c>
      <c r="C88" t="s">
        <v>6389</v>
      </c>
      <c r="D88" t="s">
        <v>6479</v>
      </c>
      <c r="E88" t="str">
        <f>VLOOKUP(D88,NationalSpell!$F:$N,9,FALSE)&amp;CHAR(10)</f>
        <v xml:space="preserve">|Thaumaturgy Lv4|Mirror of Earths Memories|&amp;ref(Spell/P_Water.jpg,nolink,25x25,Water);2|&amp;ref(Spell/P_Earth.jpg,nolink,25x25,Earth);2|&amp;ref(Spell/V_Water.jpg,nolink,25x25,Water Gem);5|儀式/首都限定|土地探索|
|~|~|&gt;|&gt;|&gt;|&gt;|指定した洞窟の州の火水地死に関連する魔法の地を全て明かします|
</v>
      </c>
    </row>
    <row r="89" spans="1:5" x14ac:dyDescent="0.15">
      <c r="A89" t="str">
        <f t="shared" si="2"/>
        <v>EA Tir na n'Og S</v>
      </c>
      <c r="B89" t="s">
        <v>2908</v>
      </c>
      <c r="C89" t="s">
        <v>6583</v>
      </c>
      <c r="D89" t="s">
        <v>6584</v>
      </c>
      <c r="E89" t="str">
        <f>VLOOKUP(D89,NationalSpell!$F:$N,9,FALSE)&amp;CHAR(10)</f>
        <v xml:space="preserve">|Conjuration Lv3|Contact Cu Sidhe|&amp;ref(Spell/P_Nature.jpg,nolink,25x25,Nature);2||&amp;ref(Spell/V_Nature.jpg,nolink,25x25,Nature Gem);8|儀式/陸上専用|兵士召喚|
|~|~|&gt;|&gt;|&gt;|&gt;|神聖なる妖精犬Cu Sidheを7体召喚します|
</v>
      </c>
    </row>
    <row r="90" spans="1:5" x14ac:dyDescent="0.15">
      <c r="A90" t="str">
        <f t="shared" si="2"/>
        <v>EA Fomoria S</v>
      </c>
      <c r="B90" t="s">
        <v>2908</v>
      </c>
      <c r="C90" t="s">
        <v>6670</v>
      </c>
      <c r="D90" t="s">
        <v>6699</v>
      </c>
      <c r="E90" t="str">
        <f>VLOOKUP(D90,NationalSpell!$F:$N,9,FALSE)&amp;CHAR(10)</f>
        <v xml:space="preserve">|Conjuration Lv2|Summon Black Dogs|&amp;ref(Spell/P_Death.jpg,nolink,25x25,Death);2||&amp;ref(Spell/V_Death.jpg,nolink,25x25,Death Gem);8|儀式/陸上専用|兵士召喚|
|~|~|&gt;|&gt;|&gt;|&gt;|闇を好む妖精犬Black Dogを20体召喚します|
</v>
      </c>
    </row>
    <row r="91" spans="1:5" x14ac:dyDescent="0.15">
      <c r="A91" t="str">
        <f t="shared" si="2"/>
        <v>-</v>
      </c>
      <c r="B91" t="s">
        <v>2908</v>
      </c>
      <c r="C91" t="s">
        <v>6670</v>
      </c>
      <c r="D91" t="s">
        <v>6700</v>
      </c>
      <c r="E91" t="str">
        <f>VLOOKUP(D91,NationalSpell!$F:$N,9,FALSE)&amp;CHAR(10)</f>
        <v xml:space="preserve">|Conjuration Lv4|Summon Barghests|&amp;ref(Spell/P_Death.jpg,nolink,25x25,Death);2||&amp;ref(Spell/V_Death.jpg,nolink,25x25,Death Gem);10|儀式/陸上専用|兵士召喚|
|~|~|&gt;|&gt;|&gt;|&gt;|呪いを纏う神聖なる妖精犬Barghestを9体召喚します|
</v>
      </c>
    </row>
    <row r="92" spans="1:5" x14ac:dyDescent="0.15">
      <c r="A92" t="str">
        <f t="shared" si="2"/>
        <v>-</v>
      </c>
      <c r="B92" t="s">
        <v>2908</v>
      </c>
      <c r="C92" t="s">
        <v>6670</v>
      </c>
      <c r="D92" t="s">
        <v>6701</v>
      </c>
      <c r="E92" t="str">
        <f>VLOOKUP(D92,NationalSpell!$F:$N,9,FALSE)&amp;CHAR(10)</f>
        <v xml:space="preserve">|Conjuration Lv6|Summon Morrigan|&amp;ref(Spell/P_Death.jpg,nolink,25x25,Death);2|&amp;ref(Spell/P_Air.jpg,nolink,25x25,Air);1|&amp;ref(Spell/V_Death.jpg,nolink,25x25,Death Gem);4|儀式/陸上専用|兵士召喚|
|~|~|&gt;|&gt;|&gt;|&gt;|魔法の槍を持つ神聖なる死の使いMorriganを1体召喚します|
</v>
      </c>
    </row>
    <row r="93" spans="1:5" x14ac:dyDescent="0.15">
      <c r="A93" t="str">
        <f t="shared" si="2"/>
        <v>EA Fomoria E</v>
      </c>
      <c r="B93" t="s">
        <v>2908</v>
      </c>
      <c r="C93" t="s">
        <v>6670</v>
      </c>
      <c r="D93" t="s">
        <v>6702</v>
      </c>
      <c r="E93" t="str">
        <f>VLOOKUP(D93,NationalSpell!$F:$N,9,FALSE)&amp;CHAR(10)</f>
        <v xml:space="preserve">|Conjuration Lv8|Dance of the Morrigans|&amp;ref(Spell/P_Death.jpg,nolink,25x25,Death);5|&amp;ref(Spell/P_Air.jpg,nolink,25x25,Air);2|&amp;ref(Spell/V_Death.jpg,nolink,25x25,Death Gem);4|戦闘/陸上専用|戦闘呪附|
|~|~|&gt;|&gt;|&gt;|&gt;|負傷者が出るたびにMorriganを戦場に引き寄せます|
</v>
      </c>
    </row>
    <row r="94" spans="1:5" x14ac:dyDescent="0.15">
      <c r="A94" t="str">
        <f t="shared" si="2"/>
        <v>EA Vanheim S</v>
      </c>
      <c r="B94" t="s">
        <v>2908</v>
      </c>
      <c r="C94" t="s">
        <v>6732</v>
      </c>
      <c r="D94" t="s">
        <v>6776</v>
      </c>
      <c r="E94" t="str">
        <f>VLOOKUP(D94,NationalSpell!$F:$N,9,FALSE)&amp;CHAR(10)</f>
        <v xml:space="preserve">|Conjuration Lv3|Sloth of Bears|&amp;ref(Spell/P_Nature.jpg,nolink,25x25,Nature);2||&amp;ref(Spell/V_Nature.jpg,nolink,25x25,Nature Gem);10|儀式/陸上専用|兵士召喚|
|~|~|&gt;|&gt;|&gt;|&gt;|強靭なGreat Bearを10+体召喚します|
</v>
      </c>
    </row>
    <row r="95" spans="1:5" x14ac:dyDescent="0.15">
      <c r="A95" t="str">
        <f t="shared" si="2"/>
        <v>-</v>
      </c>
      <c r="B95" t="s">
        <v>2908</v>
      </c>
      <c r="C95" t="s">
        <v>6732</v>
      </c>
      <c r="D95" t="s">
        <v>6777</v>
      </c>
      <c r="E95" t="str">
        <f>VLOOKUP(D95,NationalSpell!$F:$N,9,FALSE)&amp;CHAR(10)</f>
        <v xml:space="preserve">|Conjuration Lv4|Awaken Draugar|&amp;ref(Spell/P_Death.jpg,nolink,25x25,Death);2||&amp;ref(Spell/V_Death.jpg,nolink,25x25,Death Gem);12|儀式/陸上専用|兵士召喚|
|~|~|&gt;|&gt;|&gt;|&gt;|傷付くと巨大化するVanの歩く屍Draugを3体召喚します|
</v>
      </c>
    </row>
    <row r="96" spans="1:5" x14ac:dyDescent="0.15">
      <c r="A96" t="str">
        <f t="shared" si="2"/>
        <v>EA Vanheim E</v>
      </c>
      <c r="B96" t="s">
        <v>2908</v>
      </c>
      <c r="C96" t="s">
        <v>6732</v>
      </c>
      <c r="D96" t="s">
        <v>6778</v>
      </c>
      <c r="E96" t="str">
        <f>VLOOKUP(D96,NationalSpell!$F:$N,9,FALSE)&amp;CHAR(10)</f>
        <v xml:space="preserve">|Conjuration Lv6|Summon Valkyries|&amp;ref(Spell/P_Air.jpg,nolink,25x25,Air);3|&amp;ref(Spell/P_Death.jpg,nolink,25x25,Death);1|&amp;ref(Spell/V_Air.jpg,nolink,25x25,Air Gem);1|戦闘/陸上専用|一時的召喚|
|~|~|&gt;|&gt;|&gt;|&gt;|飛行する神聖なる戦乙女Valkyrieを7体召喚します|
</v>
      </c>
    </row>
    <row r="97" spans="1:5" x14ac:dyDescent="0.15">
      <c r="A97" t="str">
        <f t="shared" si="2"/>
        <v>EA Helheim S</v>
      </c>
      <c r="B97" t="s">
        <v>2908</v>
      </c>
      <c r="C97" t="s">
        <v>6849</v>
      </c>
      <c r="D97" t="s">
        <v>6866</v>
      </c>
      <c r="E97" t="str">
        <f>VLOOKUP(D97,NationalSpell!$F:$N,9,FALSE)&amp;CHAR(10)</f>
        <v xml:space="preserve">|Conjuration Lv3|Sloth of Bears|&amp;ref(Spell/P_Nature.jpg,nolink,25x25,Nature);2||&amp;ref(Spell/V_Nature.jpg,nolink,25x25,Nature Gem);10|儀式/陸上専用|兵士召喚|
|~|~|&gt;|&gt;|&gt;|&gt;|強靭なGreat Bearを10+体召喚します|
</v>
      </c>
    </row>
    <row r="98" spans="1:5" x14ac:dyDescent="0.15">
      <c r="A98" t="str">
        <f t="shared" si="2"/>
        <v>-</v>
      </c>
      <c r="B98" t="s">
        <v>2908</v>
      </c>
      <c r="C98" t="s">
        <v>6849</v>
      </c>
      <c r="D98" t="s">
        <v>6867</v>
      </c>
      <c r="E98" t="str">
        <f>VLOOKUP(D98,NationalSpell!$F:$N,9,FALSE)&amp;CHAR(10)</f>
        <v xml:space="preserve">|Conjuration Lv4|Awaken Draugar|&amp;ref(Spell/P_Death.jpg,nolink,25x25,Death);2||&amp;ref(Spell/V_Death.jpg,nolink,25x25,Death Gem);12|儀式/陸上専用|兵士召喚|
|~|~|&gt;|&gt;|&gt;|&gt;|傷付くと巨大化するVanの歩く屍Draugを3体召喚します|
</v>
      </c>
    </row>
    <row r="99" spans="1:5" x14ac:dyDescent="0.15">
      <c r="A99" t="str">
        <f t="shared" si="2"/>
        <v>-</v>
      </c>
      <c r="B99" t="s">
        <v>2908</v>
      </c>
      <c r="C99" t="s">
        <v>6849</v>
      </c>
      <c r="D99" t="s">
        <v>6868</v>
      </c>
      <c r="E99" t="str">
        <f>VLOOKUP(D99,NationalSpell!$F:$N,9,FALSE)&amp;CHAR(10)</f>
        <v xml:space="preserve">|Conjuration Lv4|Brood of Garm|&amp;ref(Spell/P_Nature.jpg,nolink,25x25,Nature);2||&amp;ref(Spell/V_Nature.jpg,nolink,25x25,Nature Gem);10|儀式/陸上専用|兵士召喚|
|~|~|&gt;|&gt;|&gt;|&gt;|巨大で神聖な狼Jotun Wolfを5体召喚します|
</v>
      </c>
    </row>
    <row r="100" spans="1:5" x14ac:dyDescent="0.15">
      <c r="A100" t="str">
        <f t="shared" si="2"/>
        <v>EA Helheim E</v>
      </c>
      <c r="B100" t="s">
        <v>2908</v>
      </c>
      <c r="C100" t="s">
        <v>6849</v>
      </c>
      <c r="D100" t="s">
        <v>6869</v>
      </c>
      <c r="E100" t="str">
        <f>VLOOKUP(D100,NationalSpell!$F:$N,9,FALSE)&amp;CHAR(10)</f>
        <v xml:space="preserve">|Conjuration Lv6|Summon Valkyries|&amp;ref(Spell/P_Air.jpg,nolink,25x25,Air);3|&amp;ref(Spell/P_Death.jpg,nolink,25x25,Death);1|&amp;ref(Spell/V_Air.jpg,nolink,25x25,Air Gem);1|戦闘/陸上専用|一時的召喚|
|~|~|&gt;|&gt;|&gt;|&gt;|飛行する神聖なる戦乙女Valkyrieを7体召喚します|
</v>
      </c>
    </row>
    <row r="101" spans="1:5" x14ac:dyDescent="0.15">
      <c r="A101" t="str">
        <f t="shared" si="2"/>
        <v>EA Niefelheim S</v>
      </c>
      <c r="B101" t="s">
        <v>2908</v>
      </c>
      <c r="C101" t="s">
        <v>6959</v>
      </c>
      <c r="D101" t="s">
        <v>6954</v>
      </c>
      <c r="E101" t="str">
        <f>VLOOKUP(D101,NationalSpell!$F:$N,9,FALSE)&amp;CHAR(10)</f>
        <v xml:space="preserve">|Conjuration Lv3|Sloth of Bears|&amp;ref(Spell/P_Nature.jpg,nolink,25x25,Nature);2||&amp;ref(Spell/V_Nature.jpg,nolink,25x25,Nature Gem);10|儀式/陸上専用|兵士召喚|
|~|~|&gt;|&gt;|&gt;|&gt;|強靭なGreat Bearを10+体召喚します|
</v>
      </c>
    </row>
    <row r="102" spans="1:5" x14ac:dyDescent="0.15">
      <c r="A102" t="str">
        <f t="shared" si="2"/>
        <v>-</v>
      </c>
      <c r="B102" t="s">
        <v>2908</v>
      </c>
      <c r="C102" t="s">
        <v>6959</v>
      </c>
      <c r="D102" t="s">
        <v>6955</v>
      </c>
      <c r="E102" t="str">
        <f>VLOOKUP(D102,NationalSpell!$F:$N,9,FALSE)&amp;CHAR(10)</f>
        <v xml:space="preserve">|Conjuration Lv4|Awaken Draugar|&amp;ref(Spell/P_Death.jpg,nolink,25x25,Death);2||&amp;ref(Spell/V_Death.jpg,nolink,25x25,Death Gem);12|儀式/陸上専用|兵士召喚|
|~|~|&gt;|&gt;|&gt;|&gt;|傷付くと巨大化するVanの歩く屍Draugを3体召喚します|
</v>
      </c>
    </row>
    <row r="103" spans="1:5" x14ac:dyDescent="0.15">
      <c r="A103" t="str">
        <f t="shared" si="2"/>
        <v>-</v>
      </c>
      <c r="B103" t="s">
        <v>2908</v>
      </c>
      <c r="C103" t="s">
        <v>6959</v>
      </c>
      <c r="D103" t="s">
        <v>6956</v>
      </c>
      <c r="E103" t="str">
        <f>VLOOKUP(D103,NationalSpell!$F:$N,9,FALSE)&amp;CHAR(10)</f>
        <v xml:space="preserve">|Conjuration Lv4|Brood of Garm|&amp;ref(Spell/P_Nature.jpg,nolink,25x25,Nature);2||&amp;ref(Spell/V_Nature.jpg,nolink,25x25,Nature Gem);10|儀式/陸上専用|兵士召喚|
|~|~|&gt;|&gt;|&gt;|&gt;|巨大で神聖な狼Jotun Wolfを5体召喚します|
</v>
      </c>
    </row>
    <row r="104" spans="1:5" x14ac:dyDescent="0.15">
      <c r="A104" t="str">
        <f t="shared" si="2"/>
        <v>-</v>
      </c>
      <c r="B104" t="s">
        <v>2908</v>
      </c>
      <c r="C104" t="s">
        <v>6959</v>
      </c>
      <c r="D104" t="s">
        <v>6957</v>
      </c>
      <c r="E104" t="str">
        <f>VLOOKUP(D104,NationalSpell!$F:$N,9,FALSE)&amp;CHAR(10)</f>
        <v xml:space="preserve">|Thaumaturgy Lv5|Seith Curse|&amp;ref(Spell/P_Death.jpg,nolink,25x25,Death);1|&amp;ref(Spell/P_Astral.jpg,nolink,25x25,Astral);1|&amp;ref(Spell/V_Death.jpg,nolink,25x25,Death Gem);3|儀式/陸上専用|遠隔攻撃|
|~|~|&gt;|&gt;|&gt;|&gt;|指定した州と自身の周囲の指揮官1体ずつに呪いをかけようと試みます|
</v>
      </c>
    </row>
    <row r="105" spans="1:5" x14ac:dyDescent="0.15">
      <c r="A105" t="str">
        <f t="shared" si="2"/>
        <v>EA Niefelheim E</v>
      </c>
      <c r="B105" t="s">
        <v>2908</v>
      </c>
      <c r="C105" t="s">
        <v>6959</v>
      </c>
      <c r="D105" t="s">
        <v>6958</v>
      </c>
      <c r="E105" t="str">
        <f>VLOOKUP(D105,NationalSpell!$F:$N,9,FALSE)&amp;CHAR(10)</f>
        <v xml:space="preserve">|Blood Magic Lv6|Illwinter|&amp;ref(Spell/P_Blood.jpg,nolink,25x25,Blood);5|&amp;ref(Spell/P_Water.jpg,nolink,25x25,Water);3|&amp;ref(Spell/V_Blood.jpg,nolink,25x25,Blood Slave);120|儀式/陸上専用|世界呪附|
|~|~|&gt;|&gt;|&gt;|&gt;|世界中を寒冷化させ不安と襲撃を引き起こします|
</v>
      </c>
    </row>
    <row r="106" spans="1:5" x14ac:dyDescent="0.15">
      <c r="A106" t="str">
        <f t="shared" si="2"/>
        <v>EA Rus S</v>
      </c>
      <c r="B106" t="s">
        <v>2908</v>
      </c>
      <c r="C106" t="s">
        <v>7004</v>
      </c>
      <c r="D106" t="s">
        <v>7106</v>
      </c>
      <c r="E106" t="str">
        <f>VLOOKUP(D106,NationalSpell!$F:$N,9,FALSE)&amp;CHAR(10)</f>
        <v xml:space="preserve">|Conjuration Lv2|Summon Simargl|&amp;ref(Spell/P_Air.jpg,nolink,25x25,Air);1||&amp;ref(Spell/V_Air.jpg,nolink,25x25,Air Gem);1|儀式/陸上専用|兵士召喚|
|~|~|&gt;|&gt;|&gt;|&gt;|巡回を得意とする翼持つ犬Simarglを1体召喚します|
</v>
      </c>
    </row>
    <row r="107" spans="1:5" x14ac:dyDescent="0.15">
      <c r="A107" t="str">
        <f t="shared" si="2"/>
        <v>-</v>
      </c>
      <c r="B107" t="s">
        <v>2908</v>
      </c>
      <c r="C107" t="s">
        <v>7004</v>
      </c>
      <c r="D107" t="s">
        <v>7107</v>
      </c>
      <c r="E107" t="str">
        <f>VLOOKUP(D107,NationalSpell!$F:$N,9,FALSE)&amp;CHAR(10)</f>
        <v xml:space="preserve">|Conjuration Lv3|Summon Firebird|&amp;ref(Spell/P_Fire.jpg,nolink,25x25,Fire);1|&amp;ref(Spell/P_Astral.jpg,nolink,25x25,Astral);1|&amp;ref(Spell/V_Fire.jpg,nolink,25x25,Fire Gem);2|儀式/陸上専用|兵士召喚|
|~|~|&gt;|&gt;|&gt;|&gt;|幸運を呼ぶ火の鳥Firebirdを1体召喚します|
</v>
      </c>
    </row>
    <row r="108" spans="1:5" x14ac:dyDescent="0.15">
      <c r="A108" t="str">
        <f t="shared" si="2"/>
        <v>-</v>
      </c>
      <c r="B108" t="s">
        <v>2908</v>
      </c>
      <c r="C108" t="s">
        <v>7004</v>
      </c>
      <c r="D108" t="s">
        <v>7108</v>
      </c>
      <c r="E108" t="str">
        <f>VLOOKUP(D108,NationalSpell!$F:$N,9,FALSE)&amp;CHAR(10)</f>
        <v xml:space="preserve">|Conjuration Lv3|Contact Sirin|&amp;ref(Spell/P_Astral.jpg,nolink,25x25,Astral);2||&amp;ref(Spell/V_Astral.jpg,nolink,25x25,Astral Pearl);8|儀式/陸上専用|指揮官召喚|
|~|~|&gt;|&gt;|&gt;|&gt;|敵を誘惑する半人半鳥Sirinを召喚します|
</v>
      </c>
    </row>
    <row r="109" spans="1:5" x14ac:dyDescent="0.15">
      <c r="A109" t="str">
        <f t="shared" si="2"/>
        <v>-</v>
      </c>
      <c r="B109" t="s">
        <v>2908</v>
      </c>
      <c r="C109" t="s">
        <v>7004</v>
      </c>
      <c r="D109" t="s">
        <v>7109</v>
      </c>
      <c r="E109" t="str">
        <f>VLOOKUP(D109,NationalSpell!$F:$N,9,FALSE)&amp;CHAR(10)</f>
        <v xml:space="preserve">|Conjuration Lv3|Summon Bears|&amp;ref(Spell/P_Nature.jpg,nolink,25x25,Nature);1|&amp;ref(Spell/P_Holy.jpg,nolink,25x25,Holy);1|&amp;ref(Spell/V_Nature.jpg,nolink,25x25,Nature Gem);10|儀式/陸上専用|兵士召喚|
|~|~|&gt;|&gt;|&gt;|&gt;|強靭で神聖な熊Great Bearを7体召喚します|
</v>
      </c>
    </row>
    <row r="110" spans="1:5" x14ac:dyDescent="0.15">
      <c r="A110" t="str">
        <f t="shared" si="2"/>
        <v>-</v>
      </c>
      <c r="B110" t="s">
        <v>2908</v>
      </c>
      <c r="C110" t="s">
        <v>7004</v>
      </c>
      <c r="D110" t="s">
        <v>7110</v>
      </c>
      <c r="E110" t="str">
        <f>VLOOKUP(D110,NationalSpell!$F:$N,9,FALSE)&amp;CHAR(10)</f>
        <v xml:space="preserve">|Conjuration Lv4|Summon Rusalka|&amp;ref(Spell/P_Water.jpg,nolink,25x25,Water);1|&amp;ref(Spell/P_Death.jpg,nolink,25x25,Death);1|&amp;ref(Spell/V_Water.jpg,nolink,25x25,Water Gem);16|儀式/陸上専用|指揮官召喚|
|~|~|&gt;|&gt;|&gt;|&gt;|溺死した少女の霊Rusalkaを召喚します|
</v>
      </c>
    </row>
    <row r="111" spans="1:5" x14ac:dyDescent="0.15">
      <c r="A111" t="str">
        <f t="shared" si="2"/>
        <v>-</v>
      </c>
      <c r="B111" t="s">
        <v>2908</v>
      </c>
      <c r="C111" t="s">
        <v>7004</v>
      </c>
      <c r="D111" t="s">
        <v>7111</v>
      </c>
      <c r="E111" t="str">
        <f>VLOOKUP(D111,NationalSpell!$F:$N,9,FALSE)&amp;CHAR(10)</f>
        <v xml:space="preserve">|Conjuration Lv4|Send Vodyanoy|&amp;ref(Spell/P_Water.jpg,nolink,25x25,Water);2||&amp;ref(Spell/V_Water.jpg,nolink,25x25,Water Gem);20|儀式/水陸両用|遠隔召喚|
|~|~|&gt;|&gt;|&gt;|&gt;|指定した海中の州に水の精Vodyanoyを召喚します|
</v>
      </c>
    </row>
    <row r="112" spans="1:5" x14ac:dyDescent="0.15">
      <c r="A112" t="str">
        <f t="shared" si="2"/>
        <v>-</v>
      </c>
      <c r="B112" t="s">
        <v>2908</v>
      </c>
      <c r="C112" t="s">
        <v>7004</v>
      </c>
      <c r="D112" t="s">
        <v>7112</v>
      </c>
      <c r="E112" t="str">
        <f>VLOOKUP(D112,NationalSpell!$F:$N,9,FALSE)&amp;CHAR(10)</f>
        <v xml:space="preserve">|Conjuration Lv4|Contact Alkonost|&amp;ref(Spell/P_Astral.jpg,nolink,25x25,Astral);2||&amp;ref(Spell/V_Astral.jpg,nolink,25x25,Astral Pearl);15|儀式/陸上専用|指揮官召喚|
|~|~|&gt;|&gt;|&gt;|&gt;|高位聖職者である半人半鳥Alkonostを召喚します|
</v>
      </c>
    </row>
    <row r="113" spans="1:5" x14ac:dyDescent="0.15">
      <c r="A113" t="str">
        <f t="shared" si="2"/>
        <v>-</v>
      </c>
      <c r="B113" t="s">
        <v>2908</v>
      </c>
      <c r="C113" t="s">
        <v>7004</v>
      </c>
      <c r="D113" t="s">
        <v>7113</v>
      </c>
      <c r="E113" t="str">
        <f>VLOOKUP(D113,NationalSpell!$F:$N,9,FALSE)&amp;CHAR(10)</f>
        <v xml:space="preserve">|Conjuration Lv4|Summon Likho|&amp;ref(Spell/P_Death.jpg,nolink,25x25,Death);1||&amp;ref(Spell/V_Death.jpg,nolink,25x25,Death Gem);10|儀式/陸上専用|指揮官召喚|
|~|~|&gt;|&gt;|&gt;|&gt;|不幸と不安を招く老婆Likhoを召喚します|
</v>
      </c>
    </row>
    <row r="114" spans="1:5" x14ac:dyDescent="0.15">
      <c r="A114" t="str">
        <f t="shared" si="2"/>
        <v>-</v>
      </c>
      <c r="B114" t="s">
        <v>2908</v>
      </c>
      <c r="C114" t="s">
        <v>7004</v>
      </c>
      <c r="D114" t="s">
        <v>7114</v>
      </c>
      <c r="E114" t="str">
        <f>VLOOKUP(D114,NationalSpell!$F:$N,9,FALSE)&amp;CHAR(10)</f>
        <v xml:space="preserve">|Conjuration Lv5|Summon Zmey|&amp;ref(Spell/P_Fire.jpg,nolink,25x25,Fire);2||&amp;ref(Spell/V_Fire.jpg,nolink,25x25,Fire Gem);8|儀式/陸上専用|兵士召喚|
|~|~|&gt;|&gt;|&gt;|&gt;|炎を吐く多頭の下等竜Zmeyを1体召喚します|
</v>
      </c>
    </row>
    <row r="115" spans="1:5" x14ac:dyDescent="0.15">
      <c r="A115" t="str">
        <f t="shared" si="2"/>
        <v>-</v>
      </c>
      <c r="B115" t="s">
        <v>2908</v>
      </c>
      <c r="C115" t="s">
        <v>7004</v>
      </c>
      <c r="D115" t="s">
        <v>7115</v>
      </c>
      <c r="E115" t="str">
        <f>VLOOKUP(D115,NationalSpell!$F:$N,9,FALSE)&amp;CHAR(10)</f>
        <v xml:space="preserve">|Conjuration Lv5|Send Lady Midday|&amp;ref(Spell/P_Air.jpg,nolink,25x25,Air);1|&amp;ref(Spell/P_Death.jpg,nolink,25x25,Death);1|&amp;ref(Spell/V_Air.jpg,nolink,25x25,Air Gem);10|儀式/陸上専用|遠隔召喚|
|~|~|&gt;|&gt;|&gt;|&gt;|指定した州に暗殺者Lady Middayを潜伏状態で召喚します|
</v>
      </c>
    </row>
    <row r="116" spans="1:5" x14ac:dyDescent="0.15">
      <c r="A116" t="str">
        <f t="shared" si="2"/>
        <v>-</v>
      </c>
      <c r="B116" t="s">
        <v>2908</v>
      </c>
      <c r="C116" t="s">
        <v>7004</v>
      </c>
      <c r="D116" t="s">
        <v>7116</v>
      </c>
      <c r="E116" t="str">
        <f>VLOOKUP(D116,NationalSpell!$F:$N,9,FALSE)&amp;CHAR(10)</f>
        <v xml:space="preserve">|Conjuration Lv5|Send Bukavac|&amp;ref(Spell/P_Water.jpg,nolink,25x25,Water);4||&amp;ref(Spell/V_Water.jpg,nolink,25x25,Water Gem);5|儀式/水陸両用|襲撃派遣|
|~|~|&gt;|&gt;|&gt;|&gt;|指定した海中の州をBukavac1体が襲撃します|
</v>
      </c>
    </row>
    <row r="117" spans="1:5" x14ac:dyDescent="0.15">
      <c r="A117" t="str">
        <f t="shared" si="2"/>
        <v>-</v>
      </c>
      <c r="B117" t="s">
        <v>2908</v>
      </c>
      <c r="C117" t="s">
        <v>7004</v>
      </c>
      <c r="D117" t="s">
        <v>7117</v>
      </c>
      <c r="E117" t="str">
        <f>VLOOKUP(D117,NationalSpell!$F:$N,9,FALSE)&amp;CHAR(10)</f>
        <v xml:space="preserve">|Conjuration Lv5|Contact Gamayun|&amp;ref(Spell/P_Astral.jpg,nolink,25x25,Astral);3||&amp;ref(Spell/V_Astral.jpg,nolink,25x25,Astral Pearl);25|儀式/陸上専用|指揮官召喚|
|~|~|&gt;|&gt;|&gt;|&gt;|半人半鳥の賢者Gamayunを召喚します|
</v>
      </c>
    </row>
    <row r="118" spans="1:5" x14ac:dyDescent="0.15">
      <c r="A118" t="str">
        <f t="shared" si="2"/>
        <v>-</v>
      </c>
      <c r="B118" t="s">
        <v>2908</v>
      </c>
      <c r="C118" t="s">
        <v>7004</v>
      </c>
      <c r="D118" t="s">
        <v>7118</v>
      </c>
      <c r="E118" t="str">
        <f>VLOOKUP(D118,NationalSpell!$F:$N,9,FALSE)&amp;CHAR(10)</f>
        <v xml:space="preserve">|Conjuration Lv6|Contact Beregina|&amp;ref(Spell/P_Water.jpg,nolink,25x25,Water);3|&amp;ref(Spell/P_Earth.jpg,nolink,25x25,Earth);1|&amp;ref(Spell/V_Water.jpg,nolink,25x25,Water Gem);35|儀式/水陸両用|指揮官召喚|
|~|~|&gt;|&gt;|&gt;|&gt;|岸辺の精霊Bereginaを召喚します|
</v>
      </c>
    </row>
    <row r="119" spans="1:5" x14ac:dyDescent="0.15">
      <c r="A119" t="str">
        <f t="shared" si="2"/>
        <v>-</v>
      </c>
      <c r="B119" t="s">
        <v>2908</v>
      </c>
      <c r="C119" t="s">
        <v>7004</v>
      </c>
      <c r="D119" t="s">
        <v>7119</v>
      </c>
      <c r="E119" t="str">
        <f>VLOOKUP(D119,NationalSpell!$F:$N,9,FALSE)&amp;CHAR(10)</f>
        <v xml:space="preserve">|Conjuration Lv7|Contact Cloud Vila|&amp;ref(Spell/P_Air.jpg,nolink,25x25,Air);4||&amp;ref(Spell/V_Air.jpg,nolink,25x25,Air Gem);40|儀式/山地限定|指揮官召喚|
|~|~|&gt;|&gt;|&gt;|&gt;|飛行する強力な雲の精霊Cloud Vilaを召喚します|
</v>
      </c>
    </row>
    <row r="120" spans="1:5" x14ac:dyDescent="0.15">
      <c r="A120" t="str">
        <f t="shared" si="2"/>
        <v>-</v>
      </c>
      <c r="B120" t="s">
        <v>2908</v>
      </c>
      <c r="C120" t="s">
        <v>7004</v>
      </c>
      <c r="D120" t="s">
        <v>7120</v>
      </c>
      <c r="E120" t="str">
        <f>VLOOKUP(D120,NationalSpell!$F:$N,9,FALSE)&amp;CHAR(10)</f>
        <v xml:space="preserve">|Conjuration Lv7|Contact Mountain Vila|&amp;ref(Spell/P_Nature.jpg,nolink,25x25,Nature);4||&amp;ref(Spell/V_Nature.jpg,nolink,25x25,Nature Gem);40|儀式/山地限定|指揮官召喚|
|~|~|&gt;|&gt;|&gt;|&gt;|治療術を持つ強力な山の精霊Mountain Vilaを召喚します|
</v>
      </c>
    </row>
    <row r="121" spans="1:5" x14ac:dyDescent="0.15">
      <c r="A121" t="str">
        <f t="shared" si="2"/>
        <v>EA Rus E</v>
      </c>
      <c r="B121" t="s">
        <v>2908</v>
      </c>
      <c r="C121" t="s">
        <v>7004</v>
      </c>
      <c r="D121" t="s">
        <v>7121</v>
      </c>
      <c r="E121" t="str">
        <f>VLOOKUP(D121,NationalSpell!$F:$N,9,FALSE)&amp;CHAR(10)</f>
        <v xml:space="preserve">|Conjuration Lv8|Contact Leshiy|&amp;ref(Spell/P_Nature.jpg,nolink,25x25,Nature);6||&amp;ref(Spell/V_Nature.jpg,nolink,25x25,Nature Gem);60|儀式/森林限定|指揮官召喚|
|~|~|&gt;|&gt;|&gt;|&gt;|森林でのみ強大な力を振るうLeshiyを召喚します|
</v>
      </c>
    </row>
    <row r="122" spans="1:5" x14ac:dyDescent="0.15">
      <c r="A122" t="str">
        <f t="shared" si="2"/>
        <v>EA Kailasa S</v>
      </c>
      <c r="B122" t="s">
        <v>2908</v>
      </c>
      <c r="C122" t="s">
        <v>7284</v>
      </c>
      <c r="D122" t="s">
        <v>7272</v>
      </c>
      <c r="E122" t="str">
        <f>VLOOKUP(D122,NationalSpell!$F:$N,9,FALSE)&amp;CHAR(10)</f>
        <v xml:space="preserve">|Conjuration Lv3|Summon Apsaras|&amp;ref(Spell/P_Astral.jpg,nolink,25x25,Astral);2||&amp;ref(Spell/V_Astral.jpg,nolink,25x25,Astral Pearl);3|儀式/陸上専用|兵士召喚|
|~|~|&gt;|&gt;|&gt;|&gt;|極めて美しい神聖なる天の踊り子Apsaraを3体召喚します|
</v>
      </c>
    </row>
    <row r="123" spans="1:5" x14ac:dyDescent="0.15">
      <c r="A123" t="str">
        <f t="shared" si="2"/>
        <v>-</v>
      </c>
      <c r="B123" t="s">
        <v>2908</v>
      </c>
      <c r="C123" t="s">
        <v>7284</v>
      </c>
      <c r="D123" t="s">
        <v>7273</v>
      </c>
      <c r="E123" t="str">
        <f>VLOOKUP(D123,NationalSpell!$F:$N,9,FALSE)&amp;CHAR(10)</f>
        <v xml:space="preserve">|Conjuration Lv3|Herd of Elephants|&amp;ref(Spell/P_Nature.jpg,nolink,25x25,Nature);2||&amp;ref(Spell/V_Nature.jpg,nolink,25x25,Nature Gem);25|儀式/陸上専用|兵士召喚|
|~|~|&gt;|&gt;|&gt;|&gt;|敵を蹂躙する臆病な巨大生物Elephantを5+体召喚します|
</v>
      </c>
    </row>
    <row r="124" spans="1:5" x14ac:dyDescent="0.15">
      <c r="A124" t="str">
        <f t="shared" si="2"/>
        <v>-</v>
      </c>
      <c r="B124" t="s">
        <v>2908</v>
      </c>
      <c r="C124" t="s">
        <v>7284</v>
      </c>
      <c r="D124" t="s">
        <v>7274</v>
      </c>
      <c r="E124" t="str">
        <f>VLOOKUP(D124,NationalSpell!$F:$N,9,FALSE)&amp;CHAR(10)</f>
        <v xml:space="preserve">|Conjuration Lv3|Ambush of Tigers|&amp;ref(Spell/P_Nature.jpg,nolink,25x25,Nature);2||&amp;ref(Spell/V_Nature.jpg,nolink,25x25,Nature Gem);10|儀式/陸上専用|兵士召喚|
|~|~|&gt;|&gt;|&gt;|&gt;|敏捷なTigerを10+体召喚します|
</v>
      </c>
    </row>
    <row r="125" spans="1:5" x14ac:dyDescent="0.15">
      <c r="A125" t="str">
        <f t="shared" si="2"/>
        <v>-</v>
      </c>
      <c r="B125" t="s">
        <v>2908</v>
      </c>
      <c r="C125" t="s">
        <v>7284</v>
      </c>
      <c r="D125" t="s">
        <v>7275</v>
      </c>
      <c r="E125" t="str">
        <f>VLOOKUP(D125,NationalSpell!$F:$N,9,FALSE)&amp;CHAR(10)</f>
        <v xml:space="preserve">|Conjuration Lv3|Herd of Buffaloes|&amp;ref(Spell/P_Nature.jpg,nolink,25x25,Nature);2||&amp;ref(Spell/V_Nature.jpg,nolink,25x25,Nature Gem);10|儀式/陸上専用|兵士召喚|
|~|~|&gt;|&gt;|&gt;|&gt;|敵を蹂躙するBuffaloを5+体召喚します|
</v>
      </c>
    </row>
    <row r="126" spans="1:5" x14ac:dyDescent="0.15">
      <c r="A126" t="str">
        <f t="shared" si="2"/>
        <v>-</v>
      </c>
      <c r="B126" t="s">
        <v>2908</v>
      </c>
      <c r="C126" t="s">
        <v>7284</v>
      </c>
      <c r="D126" t="s">
        <v>7276</v>
      </c>
      <c r="E126" t="str">
        <f>VLOOKUP(D126,NationalSpell!$F:$N,9,FALSE)&amp;CHAR(10)</f>
        <v xml:space="preserve">|Conjuration Lv4|Contact Yaksha|&amp;ref(Spell/P_Nature.jpg,nolink,25x25,Nature);2|&amp;ref(Spell/P_Earth.jpg,nolink,25x25,Earth);1|&amp;ref(Spell/V_Nature.jpg,nolink,25x25,Nature Gem);25|儀式/陸上専用|指揮官召喚|
|~|~|&gt;|&gt;|&gt;|&gt;|強力な地魔法を使うYakshaを召喚します|
</v>
      </c>
    </row>
    <row r="127" spans="1:5" x14ac:dyDescent="0.15">
      <c r="A127" t="str">
        <f t="shared" si="2"/>
        <v>-</v>
      </c>
      <c r="B127" t="s">
        <v>2908</v>
      </c>
      <c r="C127" t="s">
        <v>7284</v>
      </c>
      <c r="D127" t="s">
        <v>7277</v>
      </c>
      <c r="E127" t="str">
        <f>VLOOKUP(D127,NationalSpell!$F:$N,9,FALSE)&amp;CHAR(10)</f>
        <v xml:space="preserve">|Conjuration Lv4|Contact Yakshini|&amp;ref(Spell/P_Nature.jpg,nolink,25x25,Nature);2|&amp;ref(Spell/P_Water.jpg,nolink,25x25,Water);1|&amp;ref(Spell/V_Nature.jpg,nolink,25x25,Nature Gem);25|儀式/陸上専用|指揮官召喚|
|~|~|&gt;|&gt;|&gt;|&gt;|強力な水魔法を使うYakshiniを召喚します|
</v>
      </c>
    </row>
    <row r="128" spans="1:5" x14ac:dyDescent="0.15">
      <c r="A128" t="str">
        <f t="shared" si="2"/>
        <v>-</v>
      </c>
      <c r="B128" t="s">
        <v>2908</v>
      </c>
      <c r="C128" t="s">
        <v>7284</v>
      </c>
      <c r="D128" t="s">
        <v>7278</v>
      </c>
      <c r="E128" t="str">
        <f>VLOOKUP(D128,NationalSpell!$F:$N,9,FALSE)&amp;CHAR(10)</f>
        <v xml:space="preserve">|Conjuration Lv5|Summon Gandharvas|&amp;ref(Spell/P_Astral.jpg,nolink,25x25,Astral);2||&amp;ref(Spell/V_Astral.jpg,nolink,25x25,Astral Pearl);18|儀式/陸上専用|兵士召喚|
|~|~|&gt;|&gt;|&gt;|&gt;|神聖なる天の戦闘楽師Gandharvaを6体召喚します|
</v>
      </c>
    </row>
    <row r="129" spans="1:5" x14ac:dyDescent="0.15">
      <c r="A129" t="str">
        <f t="shared" si="2"/>
        <v>-</v>
      </c>
      <c r="B129" t="s">
        <v>2908</v>
      </c>
      <c r="C129" t="s">
        <v>7284</v>
      </c>
      <c r="D129" t="s">
        <v>7279</v>
      </c>
      <c r="E129" t="str">
        <f>VLOOKUP(D129,NationalSpell!$F:$N,9,FALSE)&amp;CHAR(10)</f>
        <v xml:space="preserve">|Conjuration Lv6|Summon Kinnara|&amp;ref(Spell/P_Astral.jpg,nolink,25x25,Astral);3||&amp;ref(Spell/V_Astral.jpg,nolink,25x25,Astral Pearl);25|儀式/陸上専用|指揮官召喚|
|~|~|&gt;|&gt;|&gt;|&gt;|翼持つ天の音楽家Kinnaraを召喚します|
</v>
      </c>
    </row>
    <row r="130" spans="1:5" x14ac:dyDescent="0.15">
      <c r="A130" t="str">
        <f t="shared" si="2"/>
        <v>-</v>
      </c>
      <c r="B130" t="s">
        <v>2908</v>
      </c>
      <c r="C130" t="s">
        <v>7284</v>
      </c>
      <c r="D130" t="s">
        <v>7280</v>
      </c>
      <c r="E130" t="str">
        <f>VLOOKUP(D130,NationalSpell!$F:$N,9,FALSE)&amp;CHAR(10)</f>
        <v xml:space="preserve">|Conjuration Lv7|Summon Siddha|&amp;ref(Spell/P_Astral.jpg,nolink,25x25,Astral);4||&amp;ref(Spell/V_Astral.jpg,nolink,25x25,Astral Pearl);35|儀式/陸上専用|指揮官召喚|
|~|~|&gt;|&gt;|&gt;|&gt;|瞬間移動能力を持つ天の存在Siddhaを召喚します|
</v>
      </c>
    </row>
    <row r="131" spans="1:5" x14ac:dyDescent="0.15">
      <c r="A131" t="str">
        <f t="shared" si="2"/>
        <v>-</v>
      </c>
      <c r="B131" t="s">
        <v>2908</v>
      </c>
      <c r="C131" t="s">
        <v>7284</v>
      </c>
      <c r="D131" t="s">
        <v>7281</v>
      </c>
      <c r="E131" t="str">
        <f>VLOOKUP(D131,NationalSpell!$F:$N,9,FALSE)&amp;CHAR(10)</f>
        <v xml:space="preserve">|Conjuration Lv8|Summon Devata|&amp;ref(Spell/P_Astral.jpg,nolink,25x25,Astral);5||&amp;ref(Spell/V_Astral.jpg,nolink,25x25,Astral Pearl);45|儀式/陸上専用|指揮官召喚|
|~|~|&gt;|&gt;|&gt;|&gt;|四本の腕を持つ強大なる天の存在Devataを召喚します|
</v>
      </c>
    </row>
    <row r="132" spans="1:5" x14ac:dyDescent="0.15">
      <c r="A132" t="str">
        <f t="shared" si="2"/>
        <v>-</v>
      </c>
      <c r="B132" t="s">
        <v>2908</v>
      </c>
      <c r="C132" t="s">
        <v>7284</v>
      </c>
      <c r="D132" t="s">
        <v>7282</v>
      </c>
      <c r="E132" t="str">
        <f>VLOOKUP(D132,NationalSpell!$F:$N,9,FALSE)&amp;CHAR(10)</f>
        <v xml:space="preserve">|Conjuration Lv9|Summon Devala|&amp;ref(Spell/P_Astral.jpg,nolink,25x25,Astral);5||&amp;ref(Spell/V_Astral.jpg,nolink,25x25,Astral Pearl);55|儀式/陸上専用|指揮官召喚|
|~|~|&gt;|&gt;|&gt;|&gt;|州に神秘を広める音楽の化身Devalaを召喚します|
</v>
      </c>
    </row>
    <row r="133" spans="1:5" x14ac:dyDescent="0.15">
      <c r="A133" t="str">
        <f t="shared" si="2"/>
        <v>-</v>
      </c>
      <c r="B133" t="s">
        <v>2908</v>
      </c>
      <c r="C133" t="s">
        <v>7284</v>
      </c>
      <c r="D133" t="s">
        <v>7283</v>
      </c>
      <c r="E133" t="str">
        <f>VLOOKUP(D133,NationalSpell!$F:$N,9,FALSE)&amp;CHAR(10)</f>
        <v xml:space="preserve">|Conjuration Lv9|Summon Rudra|&amp;ref(Spell/P_Astral.jpg,nolink,25x25,Astral);5||&amp;ref(Spell/V_Astral.jpg,nolink,25x25,Astral Pearl);55|儀式/陸上専用|指揮官召喚|
|~|~|&gt;|&gt;|&gt;|&gt;|恐るべき破壊神の僕Rudraを召喚します|
</v>
      </c>
    </row>
    <row r="134" spans="1:5" x14ac:dyDescent="0.15">
      <c r="A134" t="str">
        <f t="shared" si="2"/>
        <v>EA Kailasa E</v>
      </c>
      <c r="B134" t="s">
        <v>2908</v>
      </c>
      <c r="C134" t="s">
        <v>7284</v>
      </c>
      <c r="D134" t="s">
        <v>7305</v>
      </c>
      <c r="E134" t="str">
        <f>VLOOKUP(D134,NationalSpell!$F:$N,9,FALSE)&amp;CHAR(10)</f>
        <v xml:space="preserve">|Thaumaturgy Lv6|Celestial Music|&amp;ref(Spell/P_Astral.jpg,nolink,25x25,Astral);3||&amp;ref(Spell/V_Astral.jpg,nolink,25x25,Astral Pearl);1|戦闘/陸上専用|全体強化|
|~|~|&gt;|&gt;|&gt;|&gt;|味方の神聖な魔法生物全員を加速させます|
</v>
      </c>
    </row>
    <row r="135" spans="1:5" x14ac:dyDescent="0.15">
      <c r="A135" t="str">
        <f t="shared" ref="A135:A198" si="3">IF(C135&lt;&gt;C134,B135&amp;" "&amp;C135&amp;" S",IF(C135&lt;&gt;C136,B135&amp;" "&amp;C135&amp;" E","-"))</f>
        <v>EA Lanka S</v>
      </c>
      <c r="B135" t="s">
        <v>2908</v>
      </c>
      <c r="C135" t="s">
        <v>7429</v>
      </c>
      <c r="D135" t="s">
        <v>7431</v>
      </c>
      <c r="E135" t="str">
        <f>VLOOKUP(D135,NationalSpell!$F:$N,9,FALSE)&amp;CHAR(10)</f>
        <v xml:space="preserve">|Conjuration Lv2|Host of Ganas|&amp;ref(Spell/P_Death.jpg,nolink,25x25,Death);1||&amp;ref(Spell/V_Death.jpg,nolink,25x25,Death Gem);12|儀式/陸上専用|兵士召喚|
|~|~|&gt;|&gt;|&gt;|&gt;|幽体の猿の戦士Ganaを20体召喚します|
</v>
      </c>
    </row>
    <row r="136" spans="1:5" x14ac:dyDescent="0.15">
      <c r="A136" t="str">
        <f t="shared" si="3"/>
        <v>-</v>
      </c>
      <c r="B136" t="s">
        <v>2908</v>
      </c>
      <c r="C136" t="s">
        <v>7429</v>
      </c>
      <c r="D136" t="s">
        <v>7432</v>
      </c>
      <c r="E136" t="str">
        <f>VLOOKUP(D136,NationalSpell!$F:$N,9,FALSE)&amp;CHAR(10)</f>
        <v xml:space="preserve">|Conjuration Lv3|Herd of Elephants|&amp;ref(Spell/P_Nature.jpg,nolink,25x25,Nature);2||&amp;ref(Spell/V_Nature.jpg,nolink,25x25,Nature Gem);25|儀式/陸上専用|兵士召喚|
|~|~|&gt;|&gt;|&gt;|&gt;|敵を蹂躙する臆病な巨大生物Elephantを5+体召喚します|
</v>
      </c>
    </row>
    <row r="137" spans="1:5" x14ac:dyDescent="0.15">
      <c r="A137" t="str">
        <f t="shared" si="3"/>
        <v>-</v>
      </c>
      <c r="B137" t="s">
        <v>2908</v>
      </c>
      <c r="C137" t="s">
        <v>7429</v>
      </c>
      <c r="D137" t="s">
        <v>7433</v>
      </c>
      <c r="E137" t="str">
        <f>VLOOKUP(D137,NationalSpell!$F:$N,9,FALSE)&amp;CHAR(10)</f>
        <v xml:space="preserve">|Conjuration Lv3|Ambush of Tigers|&amp;ref(Spell/P_Nature.jpg,nolink,25x25,Nature);2||&amp;ref(Spell/V_Nature.jpg,nolink,25x25,Nature Gem);10|儀式/陸上専用|兵士召喚|
|~|~|&gt;|&gt;|&gt;|&gt;|敏捷なTigerを10+体召喚します|
</v>
      </c>
    </row>
    <row r="138" spans="1:5" x14ac:dyDescent="0.15">
      <c r="A138" t="str">
        <f t="shared" si="3"/>
        <v>-</v>
      </c>
      <c r="B138" t="s">
        <v>2908</v>
      </c>
      <c r="C138" t="s">
        <v>7429</v>
      </c>
      <c r="D138" t="s">
        <v>7434</v>
      </c>
      <c r="E138" t="str">
        <f>VLOOKUP(D138,NationalSpell!$F:$N,9,FALSE)&amp;CHAR(10)</f>
        <v xml:space="preserve">|Conjuration Lv3|Herd of Buffaloes|&amp;ref(Spell/P_Nature.jpg,nolink,25x25,Nature);2||&amp;ref(Spell/V_Nature.jpg,nolink,25x25,Nature Gem);10|儀式/陸上専用|兵士召喚|
|~|~|&gt;|&gt;|&gt;|&gt;|敵を蹂躙するBuffaloを5+体召喚します|
</v>
      </c>
    </row>
    <row r="139" spans="1:5" x14ac:dyDescent="0.15">
      <c r="A139" t="str">
        <f t="shared" si="3"/>
        <v>-</v>
      </c>
      <c r="B139" t="s">
        <v>2908</v>
      </c>
      <c r="C139" t="s">
        <v>7429</v>
      </c>
      <c r="D139" t="s">
        <v>7435</v>
      </c>
      <c r="E139" t="str">
        <f>VLOOKUP(D139,NationalSpell!$F:$N,9,FALSE)&amp;CHAR(10)</f>
        <v xml:space="preserve">|Conjuration Lv5|Summon Vetalas|&amp;ref(Spell/P_Death.jpg,nolink,25x25,Death);2||&amp;ref(Spell/V_Death.jpg,nolink,25x25,Death Gem);10|儀式/水陸両用|兵士召喚|
|~|~|&gt;|&gt;|&gt;|&gt;|Vetalaの憑依した屍Possessed Corpseを10体召喚します|
</v>
      </c>
    </row>
    <row r="140" spans="1:5" x14ac:dyDescent="0.15">
      <c r="A140" t="str">
        <f t="shared" si="3"/>
        <v>-</v>
      </c>
      <c r="B140" t="s">
        <v>2908</v>
      </c>
      <c r="C140" t="s">
        <v>7429</v>
      </c>
      <c r="D140" t="s">
        <v>7436</v>
      </c>
      <c r="E140" t="str">
        <f>VLOOKUP(D140,NationalSpell!$F:$N,9,FALSE)&amp;CHAR(10)</f>
        <v xml:space="preserve">|Blood Magic Lv1|Summon Rakshasas|&amp;ref(Spell/P_Blood.jpg,nolink,25x25,Blood);1||&amp;ref(Spell/V_Blood.jpg,nolink,25x25,Blood Slave);10|儀式/陸上専用|兵士召喚|
|~|~|&gt;|&gt;|&gt;|&gt;|強靭な悪鬼Rakshasaを3体召喚します|
</v>
      </c>
    </row>
    <row r="141" spans="1:5" x14ac:dyDescent="0.15">
      <c r="A141" t="str">
        <f t="shared" si="3"/>
        <v>-</v>
      </c>
      <c r="B141" t="s">
        <v>2908</v>
      </c>
      <c r="C141" t="s">
        <v>7429</v>
      </c>
      <c r="D141" t="s">
        <v>7437</v>
      </c>
      <c r="E141" t="str">
        <f>VLOOKUP(D141,NationalSpell!$F:$N,9,FALSE)&amp;CHAR(10)</f>
        <v xml:space="preserve">|Blood Magic Lv2|Feast of Flesh|&amp;ref(Spell/P_Blood.jpg,nolink,25x25,Blood);1|&amp;ref(Spell/P_Nature.jpg,nolink,25x25,Nature);1|&amp;ref(Spell/V_Blood.jpg,nolink,25x25,Blood Slave);50|儀式/陸上専用|兵士召喚|
|~|~|&gt;|&gt;|&gt;|&gt;|大食家の悪鬼Praghasaを15体召喚します|
</v>
      </c>
    </row>
    <row r="142" spans="1:5" x14ac:dyDescent="0.15">
      <c r="A142" t="str">
        <f t="shared" si="3"/>
        <v>-</v>
      </c>
      <c r="B142" t="s">
        <v>2908</v>
      </c>
      <c r="C142" t="s">
        <v>7429</v>
      </c>
      <c r="D142" t="s">
        <v>7438</v>
      </c>
      <c r="E142" t="str">
        <f>VLOOKUP(D142,NationalSpell!$F:$N,9,FALSE)&amp;CHAR(10)</f>
        <v xml:space="preserve">|Blood Magic Lv3|Summon Asrapas|&amp;ref(Spell/P_Blood.jpg,nolink,25x25,Blood);2||&amp;ref(Spell/V_Blood.jpg,nolink,25x25,Blood Slave);11|儀式/陸上専用|兵士召喚|
|~|~|&gt;|&gt;|&gt;|&gt;|狂暴な女悪魔Asrapaを3体召喚します|
</v>
      </c>
    </row>
    <row r="143" spans="1:5" x14ac:dyDescent="0.15">
      <c r="A143" t="str">
        <f t="shared" si="3"/>
        <v>-</v>
      </c>
      <c r="B143" t="s">
        <v>2908</v>
      </c>
      <c r="C143" t="s">
        <v>7429</v>
      </c>
      <c r="D143" t="s">
        <v>7439</v>
      </c>
      <c r="E143" t="str">
        <f>VLOOKUP(D143,NationalSpell!$F:$N,9,FALSE)&amp;CHAR(10)</f>
        <v xml:space="preserve">|Blood Magic Lv4|Summon Rakshasa Warriors|&amp;ref(Spell/P_Blood.jpg,nolink,25x25,Blood);2||&amp;ref(Spell/V_Blood.jpg,nolink,25x25,Blood Slave);25|儀式/陸上専用|兵士召喚|
|~|~|&gt;|&gt;|&gt;|&gt;|武装した強靭な悪鬼Rakshasa Warriorを5体召喚します|
</v>
      </c>
    </row>
    <row r="144" spans="1:5" x14ac:dyDescent="0.15">
      <c r="A144" t="str">
        <f t="shared" si="3"/>
        <v>-</v>
      </c>
      <c r="B144" t="s">
        <v>2908</v>
      </c>
      <c r="C144" t="s">
        <v>7429</v>
      </c>
      <c r="D144" t="s">
        <v>7440</v>
      </c>
      <c r="E144" t="str">
        <f>VLOOKUP(D144,NationalSpell!$F:$N,9,FALSE)&amp;CHAR(10)</f>
        <v xml:space="preserve">|Blood Magic Lv5|Summon Sandhyabalas|&amp;ref(Spell/P_Blood.jpg,nolink,25x25,Blood);2|&amp;ref(Spell/P_Death.jpg,nolink,25x25,Death);1|&amp;ref(Spell/V_Blood.jpg,nolink,25x25,Blood Slave);30|儀式/陸上専用|兵士召喚|
|~|~|&gt;|&gt;|&gt;|&gt;|魔法の剣を持つ闇の悪鬼Sandhyabalaを3体召喚します|
</v>
      </c>
    </row>
    <row r="145" spans="1:5" x14ac:dyDescent="0.15">
      <c r="A145" t="str">
        <f t="shared" si="3"/>
        <v>-</v>
      </c>
      <c r="B145" t="s">
        <v>2908</v>
      </c>
      <c r="C145" t="s">
        <v>7429</v>
      </c>
      <c r="D145" t="s">
        <v>7441</v>
      </c>
      <c r="E145" t="str">
        <f>VLOOKUP(D145,NationalSpell!$F:$N,9,FALSE)&amp;CHAR(10)</f>
        <v xml:space="preserve">|Blood Magic Lv6|Summon Dakini|&amp;ref(Spell/P_Blood.jpg,nolink,25x25,Blood);4|&amp;ref(Spell/P_Air.jpg,nolink,25x25,Air);1|&amp;ref(Spell/V_Blood.jpg,nolink,25x25,Blood Slave);81|儀式/陸上専用|指揮官召喚|
|~|~|&gt;|&gt;|&gt;|&gt;|飛行能力と強力な魔力を持つDakiniを召喚します|
</v>
      </c>
    </row>
    <row r="146" spans="1:5" x14ac:dyDescent="0.15">
      <c r="A146" t="str">
        <f t="shared" si="3"/>
        <v>-</v>
      </c>
      <c r="B146" t="s">
        <v>2908</v>
      </c>
      <c r="C146" t="s">
        <v>7429</v>
      </c>
      <c r="D146" t="s">
        <v>7442</v>
      </c>
      <c r="E146" t="str">
        <f>VLOOKUP(D146,NationalSpell!$F:$N,9,FALSE)&amp;CHAR(10)</f>
        <v xml:space="preserve">|Blood Magic Lv7|Summon Samanishada|&amp;ref(Spell/P_Blood.jpg,nolink,25x25,Blood);3|&amp;ref(Spell/P_Death.jpg,nolink,25x25,Death);1|&amp;ref(Spell/V_Blood.jpg,nolink,25x25,Blood Slave);35|儀式/陸上専用|指揮官召喚|
|~|~|&gt;|&gt;|&gt;|&gt;|闇の悪鬼の暗殺者Samanishadaを召喚します|
</v>
      </c>
    </row>
    <row r="147" spans="1:5" x14ac:dyDescent="0.15">
      <c r="A147" t="str">
        <f t="shared" si="3"/>
        <v>-</v>
      </c>
      <c r="B147" t="s">
        <v>2908</v>
      </c>
      <c r="C147" t="s">
        <v>7429</v>
      </c>
      <c r="D147" t="s">
        <v>7443</v>
      </c>
      <c r="E147" t="str">
        <f>VLOOKUP(D147,NationalSpell!$F:$N,9,FALSE)&amp;CHAR(10)</f>
        <v xml:space="preserve">|Blood Magic Lv8|Summon Mandeha|&amp;ref(Spell/P_Blood.jpg,nolink,25x25,Blood);5|&amp;ref(Spell/P_Death.jpg,nolink,25x25,Death);2|&amp;ref(Spell/V_Blood.jpg,nolink,25x25,Blood Slave);133|儀式/陸上専用|指揮官召喚|
|~|~|&gt;|&gt;|&gt;|&gt;|闇と微睡を伴う強大な悪鬼Mandehaを召喚します|
</v>
      </c>
    </row>
    <row r="148" spans="1:5" x14ac:dyDescent="0.15">
      <c r="A148" t="str">
        <f t="shared" si="3"/>
        <v>EA Lanka E</v>
      </c>
      <c r="B148" t="s">
        <v>2908</v>
      </c>
      <c r="C148" t="s">
        <v>7429</v>
      </c>
      <c r="D148" t="s">
        <v>7444</v>
      </c>
      <c r="E148" t="str">
        <f>VLOOKUP(D148,NationalSpell!$F:$N,9,FALSE)&amp;CHAR(10)</f>
        <v xml:space="preserve">|Blood Magic Lv8|Summon Danavas|&amp;ref(Spell/P_Blood.jpg,nolink,25x25,Blood);5||&amp;ref(Spell/V_Blood.jpg,nolink,25x25,Blood Slave);75|儀式/陸上専用|兵士召喚|
|~|~|&gt;|&gt;|&gt;|&gt;|四本腕の巨大な戦士Danavaを3体召喚します|
</v>
      </c>
    </row>
    <row r="149" spans="1:5" x14ac:dyDescent="0.15">
      <c r="A149" t="str">
        <f t="shared" si="3"/>
        <v>EA Yomi S</v>
      </c>
      <c r="B149" t="s">
        <v>7622</v>
      </c>
      <c r="C149" t="s">
        <v>7621</v>
      </c>
      <c r="D149" t="s">
        <v>7623</v>
      </c>
      <c r="E149" t="str">
        <f>VLOOKUP(D149,NationalSpell!$F:$N,9,FALSE)&amp;CHAR(10)</f>
        <v xml:space="preserve">|Conjuration Lv0|Hannya Pact|&amp;ref(Spell/P_Death.jpg,nolink,25x25,Death);1||&amp;ref(Spell/V_Death.jpg,nolink,25x25,Death Gem);6|儀式/水陸両用|変身|
|~|~|&gt;|&gt;|&gt;|&gt;|NamanariをChunariへと永久的に変化させます|
</v>
      </c>
    </row>
    <row r="150" spans="1:5" x14ac:dyDescent="0.15">
      <c r="A150" t="str">
        <f t="shared" si="3"/>
        <v>-</v>
      </c>
      <c r="B150" t="s">
        <v>7622</v>
      </c>
      <c r="C150" t="s">
        <v>7621</v>
      </c>
      <c r="D150" t="s">
        <v>7624</v>
      </c>
      <c r="E150" t="str">
        <f>VLOOKUP(D150,NationalSpell!$F:$N,9,FALSE)&amp;CHAR(10)</f>
        <v xml:space="preserve">|Conjuration Lv0|Greater Hannya Pact|&amp;ref(Spell/P_Death.jpg,nolink,25x25,Death);2||&amp;ref(Spell/V_Death.jpg,nolink,25x25,Death Gem);12|儀式/水陸両用|変身|
|~|~|&gt;|&gt;|&gt;|&gt;|ChunariをHannyaへと永久的に変化させます|
</v>
      </c>
    </row>
    <row r="151" spans="1:5" x14ac:dyDescent="0.15">
      <c r="A151" t="str">
        <f t="shared" si="3"/>
        <v>-</v>
      </c>
      <c r="B151" t="s">
        <v>7622</v>
      </c>
      <c r="C151" t="s">
        <v>7621</v>
      </c>
      <c r="D151" t="s">
        <v>7625</v>
      </c>
      <c r="E151" t="str">
        <f>VLOOKUP(D151,NationalSpell!$F:$N,9,FALSE)&amp;CHAR(10)</f>
        <v xml:space="preserve">|Conjuration Lv1|Summon Kappa|&amp;ref(Spell/P_Water.jpg,nolink,25x25,Water);1|&amp;ref(Spell/P_Nature.jpg,nolink,25x25,Nature);1|&amp;ref(Spell/V_Water.jpg,nolink,25x25,Water Gem);3|儀式/陸上専用|兵士召喚|
|~|~|&gt;|&gt;|&gt;|&gt;|硬い甲羅を持つKappaを3体召喚します|
</v>
      </c>
    </row>
    <row r="152" spans="1:5" x14ac:dyDescent="0.15">
      <c r="A152" t="str">
        <f t="shared" si="3"/>
        <v>-</v>
      </c>
      <c r="B152" t="s">
        <v>7622</v>
      </c>
      <c r="C152" t="s">
        <v>7621</v>
      </c>
      <c r="D152" t="s">
        <v>7626</v>
      </c>
      <c r="E152" t="str">
        <f>VLOOKUP(D152,NationalSpell!$F:$N,9,FALSE)&amp;CHAR(10)</f>
        <v xml:space="preserve">|Conjuration Lv2|Summon Karasu Tengus|&amp;ref(Spell/P_Nature.jpg,nolink,25x25,Nature);1|&amp;ref(Spell/P_Air.jpg,nolink,25x25,Air);1|&amp;ref(Spell/V_Nature.jpg,nolink,25x25,Nature Gem);3|儀式/陸上専用|兵士召喚|
|~|~|&gt;|&gt;|&gt;|&gt;|飛行する神聖な剣術の達人Karasu Tenguを3体召喚します|
</v>
      </c>
    </row>
    <row r="153" spans="1:5" x14ac:dyDescent="0.15">
      <c r="A153" t="str">
        <f t="shared" si="3"/>
        <v>-</v>
      </c>
      <c r="B153" t="s">
        <v>7622</v>
      </c>
      <c r="C153" t="s">
        <v>7621</v>
      </c>
      <c r="D153" t="s">
        <v>7627</v>
      </c>
      <c r="E153" t="str">
        <f>VLOOKUP(D153,NationalSpell!$F:$N,9,FALSE)&amp;CHAR(10)</f>
        <v xml:space="preserve">|Conjuration Lv3|Summon Konoha Tengus|&amp;ref(Spell/P_Air.jpg,nolink,25x25,Air);1|&amp;ref(Spell/P_Earth.jpg,nolink,25x25,Earth);1|&amp;ref(Spell/V_Air.jpg,nolink,25x25,Air Gem);5|儀式/陸上専用|兵士召喚|
|~|~|&gt;|&gt;|&gt;|&gt;|飛行する神聖な剣術の達人Konoha Tenguを5+体召喚します|
</v>
      </c>
    </row>
    <row r="154" spans="1:5" x14ac:dyDescent="0.15">
      <c r="A154" t="str">
        <f t="shared" si="3"/>
        <v>-</v>
      </c>
      <c r="B154" t="s">
        <v>7622</v>
      </c>
      <c r="C154" t="s">
        <v>7621</v>
      </c>
      <c r="D154" t="s">
        <v>7628</v>
      </c>
      <c r="E154" t="str">
        <f>VLOOKUP(D154,NationalSpell!$F:$N,9,FALSE)&amp;CHAR(10)</f>
        <v xml:space="preserve">|Conjuration Lv3|Ambush of Tigers|&amp;ref(Spell/P_Nature.jpg,nolink,25x25,Nature);2||&amp;ref(Spell/V_Nature.jpg,nolink,25x25,Nature Gem);10|儀式/陸上専用|兵士召喚|
|~|~|&gt;|&gt;|&gt;|&gt;|敏捷なTigerを10+体召喚します|
</v>
      </c>
    </row>
    <row r="155" spans="1:5" x14ac:dyDescent="0.15">
      <c r="A155" t="str">
        <f t="shared" si="3"/>
        <v>-</v>
      </c>
      <c r="B155" t="s">
        <v>7622</v>
      </c>
      <c r="C155" t="s">
        <v>7621</v>
      </c>
      <c r="D155" t="s">
        <v>7629</v>
      </c>
      <c r="E155" t="str">
        <f>VLOOKUP(D155,NationalSpell!$F:$N,9,FALSE)&amp;CHAR(10)</f>
        <v xml:space="preserve">|Conjuration Lv4|Summon Shikome|&amp;ref(Spell/P_Death.jpg,nolink,25x25,Death);2||&amp;ref(Spell/V_Death.jpg,nolink,25x25,Death Gem);8|儀式/陸上専用|兵士召喚|
|~|~|&gt;|&gt;|&gt;|&gt;|神聖なる狂戦士Shikomeを8体召喚します|
</v>
      </c>
    </row>
    <row r="156" spans="1:5" x14ac:dyDescent="0.15">
      <c r="A156" t="str">
        <f t="shared" si="3"/>
        <v>-</v>
      </c>
      <c r="B156" t="s">
        <v>7622</v>
      </c>
      <c r="C156" t="s">
        <v>7621</v>
      </c>
      <c r="D156" t="s">
        <v>7630</v>
      </c>
      <c r="E156" t="str">
        <f>VLOOKUP(D156,NationalSpell!$F:$N,9,FALSE)&amp;CHAR(10)</f>
        <v xml:space="preserve">|Conjuration Lv4|Ghost General|&amp;ref(Spell/P_Death.jpg,nolink,25x25,Death);3||&amp;ref(Spell/V_Death.jpg,nolink,25x25,Death Gem);10|儀式/陸上専用|指揮官召喚|
|~|~|&gt;|&gt;|&gt;|&gt;|破滅の剣を持つ武者の亡霊Shuraを召喚します|
</v>
      </c>
    </row>
    <row r="157" spans="1:5" x14ac:dyDescent="0.15">
      <c r="A157" t="str">
        <f t="shared" si="3"/>
        <v>-</v>
      </c>
      <c r="B157" t="s">
        <v>7622</v>
      </c>
      <c r="C157" t="s">
        <v>7621</v>
      </c>
      <c r="D157" t="s">
        <v>7631</v>
      </c>
      <c r="E157" t="str">
        <f>VLOOKUP(D157,NationalSpell!$F:$N,9,FALSE)&amp;CHAR(10)</f>
        <v xml:space="preserve">|Conjuration Lv5|Contact Dai Tengu|&amp;ref(Spell/P_Air.jpg,nolink,25x25,Air);2|&amp;ref(Spell/P_Earth.jpg,nolink,25x25,Earth);1|&amp;ref(Spell/V_Air.jpg,nolink,25x25,Air Gem);55|儀式/陸上専用|軍団召喚|
|~|~|&gt;|&gt;|&gt;|&gt;|Tengu Warriorを10体、Karasu Tenguを10体とその指揮官Dai Tenguを召喚します|
</v>
      </c>
    </row>
    <row r="158" spans="1:5" x14ac:dyDescent="0.15">
      <c r="A158" t="str">
        <f t="shared" si="3"/>
        <v>-</v>
      </c>
      <c r="B158" t="s">
        <v>7622</v>
      </c>
      <c r="C158" t="s">
        <v>7621</v>
      </c>
      <c r="D158" t="s">
        <v>7632</v>
      </c>
      <c r="E158" t="str">
        <f>VLOOKUP(D158,NationalSpell!$F:$N,9,FALSE)&amp;CHAR(10)</f>
        <v xml:space="preserve">|Conjuration Lv5|Contact Nushi|&amp;ref(Spell/P_Water.jpg,nolink,25x25,Water);2|&amp;ref(Spell/P_Nature.jpg,nolink,25x25,Nature);1|&amp;ref(Spell/V_Water.jpg,nolink,25x25,Water Gem);25|儀式/沼地限定|指揮官召喚|
|~|~|&gt;|&gt;|&gt;|&gt;|優れた魔力を持つが州を離れられない沼の主Nushiを召喚します|
</v>
      </c>
    </row>
    <row r="159" spans="1:5" x14ac:dyDescent="0.15">
      <c r="A159" t="str">
        <f t="shared" si="3"/>
        <v>-</v>
      </c>
      <c r="B159" t="s">
        <v>7622</v>
      </c>
      <c r="C159" t="s">
        <v>7621</v>
      </c>
      <c r="D159" t="s">
        <v>7633</v>
      </c>
      <c r="E159" t="str">
        <f>VLOOKUP(D159,NationalSpell!$F:$N,9,FALSE)&amp;CHAR(10)</f>
        <v xml:space="preserve">|Conjuration Lv6|Summon Gozu Mezu|&amp;ref(Spell/P_Death.jpg,nolink,25x25,Death);3||&amp;ref(Spell/V_Death.jpg,nolink,25x25,Death Gem);7|儀式/陸上専用|兵士召喚|
|~|~|&gt;|&gt;|&gt;|&gt;|魔法の武器を持つOx-headとHorse-faceを1体ずつ召喚します|
</v>
      </c>
    </row>
    <row r="160" spans="1:5" x14ac:dyDescent="0.15">
      <c r="A160" t="str">
        <f t="shared" si="3"/>
        <v>-</v>
      </c>
      <c r="B160" t="s">
        <v>7622</v>
      </c>
      <c r="C160" t="s">
        <v>7621</v>
      </c>
      <c r="D160" t="s">
        <v>7634</v>
      </c>
      <c r="E160" t="str">
        <f>VLOOKUP(D160,NationalSpell!$F:$N,9,FALSE)&amp;CHAR(10)</f>
        <v xml:space="preserve">|Alteration Lv6|End of Weakness|&amp;ref(Spell/P_Earth.jpg,nolink,25x25,Earth);2||&amp;ref(Spell/V_Earth.jpg,nolink,25x25,Earth Gem);1|戦闘/陸上専用|全体強化|
|~|~|&gt;|&gt;|&gt;|&gt;|味方のデーモン全員の皮膚を変化させ防御力を10まで増加させます|
</v>
      </c>
    </row>
    <row r="161" spans="1:5" x14ac:dyDescent="0.15">
      <c r="A161" t="str">
        <f t="shared" si="3"/>
        <v>EA Yomi E</v>
      </c>
      <c r="B161" t="s">
        <v>7622</v>
      </c>
      <c r="C161" t="s">
        <v>7621</v>
      </c>
      <c r="D161" t="s">
        <v>7635</v>
      </c>
      <c r="E161" t="str">
        <f>VLOOKUP(D161,NationalSpell!$F:$N,9,FALSE)&amp;CHAR(10)</f>
        <v xml:space="preserve">|Thaumaturgy Lv6|End of Culture|&amp;ref(Spell/P_Fire.jpg,nolink,25x25,Fire);5||&amp;ref(Spell/V_Fire.jpg,nolink,25x25,Fire Gem);60|儀式/水陸両用|世界呪附|
|~|~|&gt;|&gt;|&gt;|&gt;|鬼の生産頻度を高め支配圏外へも混沌を広めます|
</v>
      </c>
    </row>
    <row r="162" spans="1:5" x14ac:dyDescent="0.15">
      <c r="A162" t="str">
        <f t="shared" si="3"/>
        <v>EA Hinnom S</v>
      </c>
      <c r="B162" t="s">
        <v>2908</v>
      </c>
      <c r="C162" t="s">
        <v>7762</v>
      </c>
      <c r="D162" t="s">
        <v>7806</v>
      </c>
      <c r="E162" t="str">
        <f>VLOOKUP(D162,NationalSpell!$F:$N,9,FALSE)&amp;CHAR(10)</f>
        <v xml:space="preserve">|Conjuration Lv3|Summon Mazzikim|&amp;ref(Spell/P_Nature.jpg,nolink,25x25,Nature);1||&amp;ref(Spell/V_Nature.jpg,nolink,25x25,Nature Gem);3|儀式/陸上専用|兵士召喚|
|~|~|&gt;|&gt;|&gt;|&gt;|現世に住まう小悪魔Mazzikを8体召喚します|
</v>
      </c>
    </row>
    <row r="163" spans="1:5" x14ac:dyDescent="0.15">
      <c r="A163" t="str">
        <f t="shared" si="3"/>
        <v>-</v>
      </c>
      <c r="B163" t="s">
        <v>2908</v>
      </c>
      <c r="C163" t="s">
        <v>7762</v>
      </c>
      <c r="D163" t="s">
        <v>7807</v>
      </c>
      <c r="E163" t="str">
        <f>VLOOKUP(D163,NationalSpell!$F:$N,9,FALSE)&amp;CHAR(10)</f>
        <v xml:space="preserve">|Conjuration Lv5|Summon Lilot|&amp;ref(Spell/P_Nature.jpg,nolink,25x25,Nature);4||&amp;ref(Spell/V_Nature.jpg,nolink,25x25,Nature Gem);25|儀式/陸上専用|指揮官召喚|
|~|~|&gt;|&gt;|&gt;|&gt;|現世に住まう夢魔Lilotを召喚します|
</v>
      </c>
    </row>
    <row r="164" spans="1:5" x14ac:dyDescent="0.15">
      <c r="A164" t="str">
        <f t="shared" si="3"/>
        <v>-</v>
      </c>
      <c r="B164" t="s">
        <v>2908</v>
      </c>
      <c r="C164" t="s">
        <v>7762</v>
      </c>
      <c r="D164" t="s">
        <v>7808</v>
      </c>
      <c r="E164" t="str">
        <f>VLOOKUP(D164,NationalSpell!$F:$N,9,FALSE)&amp;CHAR(10)</f>
        <v xml:space="preserve">|Blood Magic Lv3|Summon Se'irim|&amp;ref(Spell/P_Blood.jpg,nolink,25x25,Blood);2||&amp;ref(Spell/V_Blood.jpg,nolink,25x25,Blood Slave);23|儀式/荒地限定|兵士召喚|
|~|~|&gt;|&gt;|&gt;|&gt;|神聖で狂暴な山羊の悪魔Se'irを5体召喚します|
</v>
      </c>
    </row>
    <row r="165" spans="1:5" x14ac:dyDescent="0.15">
      <c r="A165" t="str">
        <f t="shared" si="3"/>
        <v>-</v>
      </c>
      <c r="B165" t="s">
        <v>2908</v>
      </c>
      <c r="C165" t="s">
        <v>7762</v>
      </c>
      <c r="D165" t="s">
        <v>7809</v>
      </c>
      <c r="E165" t="str">
        <f>VLOOKUP(D165,NationalSpell!$F:$N,9,FALSE)&amp;CHAR(10)</f>
        <v xml:space="preserve">|Blood Magic Lv4|Summon Shedim|&amp;ref(Spell/P_Blood.jpg,nolink,25x25,Blood);3|&amp;ref(Spell/P_Air.jpg,nolink,25x25,Air);1|&amp;ref(Spell/V_Blood.jpg,nolink,25x25,Blood Slave);23|儀式/荒地限定|兵士召喚|
|~|~|&gt;|&gt;|&gt;|&gt;|電撃を放つ山羊の悪魔Shedを3体召喚します|
</v>
      </c>
    </row>
    <row r="166" spans="1:5" x14ac:dyDescent="0.15">
      <c r="A166" t="str">
        <f t="shared" si="3"/>
        <v>EA Hinnom E</v>
      </c>
      <c r="B166" t="s">
        <v>2908</v>
      </c>
      <c r="C166" t="s">
        <v>7762</v>
      </c>
      <c r="D166" t="s">
        <v>7810</v>
      </c>
      <c r="E166" t="str">
        <f>VLOOKUP(D166,NationalSpell!$F:$N,9,FALSE)&amp;CHAR(10)</f>
        <v xml:space="preserve">|Blood Magic Lv9|Release Lord of Civilization|&amp;ref(Spell/P_Blood.jpg,nolink,25x25,Blood);8||&amp;ref(Spell/V_Blood.jpg,nolink,25x25,Blood Slave);177|儀式/陸上専用|指揮官召喚|
|~|~|&gt;|&gt;|&gt;|&gt;|6体のGrigoriのうちの1体を召喚します|
</v>
      </c>
    </row>
    <row r="167" spans="1:5" x14ac:dyDescent="0.15">
      <c r="A167" t="str">
        <f t="shared" si="3"/>
        <v>EA Ur S</v>
      </c>
      <c r="B167" t="s">
        <v>2908</v>
      </c>
      <c r="C167" t="s">
        <v>7985</v>
      </c>
      <c r="D167" t="s">
        <v>7980</v>
      </c>
      <c r="E167" t="str">
        <f>VLOOKUP(D167,NationalSpell!$F:$N,9,FALSE)&amp;CHAR(10)</f>
        <v xml:space="preserve">|Conjuration Lv3|Herd of Buffaloes|&amp;ref(Spell/P_Nature.jpg,nolink,25x25,Nature);2||&amp;ref(Spell/V_Nature.jpg,nolink,25x25,Nature Gem);10|儀式/陸上専用|兵士召喚|
|~|~|&gt;|&gt;|&gt;|&gt;|敵を蹂躙するBuffaloを5+体召喚します|
</v>
      </c>
    </row>
    <row r="168" spans="1:5" x14ac:dyDescent="0.15">
      <c r="A168" t="str">
        <f t="shared" si="3"/>
        <v>-</v>
      </c>
      <c r="B168" t="s">
        <v>2908</v>
      </c>
      <c r="C168" t="s">
        <v>7985</v>
      </c>
      <c r="D168" t="s">
        <v>7981</v>
      </c>
      <c r="E168" t="str">
        <f>VLOOKUP(D168,NationalSpell!$F:$N,9,FALSE)&amp;CHAR(10)</f>
        <v xml:space="preserve">|Conjuration Lv4|Summon Kusarikkus|&amp;ref(Spell/P_Earth.jpg,nolink,25x25,Earth);1||&amp;ref(Spell/V_Earth.jpg,nolink,25x25,Earth Gem);6|儀式/陸上専用|兵士召喚|
|~|~|&gt;|&gt;|&gt;|&gt;|悪魔殺しの槍を持つ神聖なる牛人間Kusarikkuを2体召喚します|
</v>
      </c>
    </row>
    <row r="169" spans="1:5" x14ac:dyDescent="0.15">
      <c r="A169" t="str">
        <f t="shared" si="3"/>
        <v>-</v>
      </c>
      <c r="B169" t="s">
        <v>2908</v>
      </c>
      <c r="C169" t="s">
        <v>7985</v>
      </c>
      <c r="D169" t="s">
        <v>7982</v>
      </c>
      <c r="E169" t="str">
        <f>VLOOKUP(D169,NationalSpell!$F:$N,9,FALSE)&amp;CHAR(10)</f>
        <v xml:space="preserve">|Conjuration Lv5|Summon Ugallu|&amp;ref(Spell/P_Air.jpg,nolink,25x25,Air);3||&amp;ref(Spell/V_Air.jpg,nolink,25x25,Air Gem);24|儀式/陸上専用|指揮官召喚|
|~|~|&gt;|&gt;|&gt;|&gt;|低級の嵐の神Ugalluを召喚します|
</v>
      </c>
    </row>
    <row r="170" spans="1:5" x14ac:dyDescent="0.15">
      <c r="A170" t="str">
        <f t="shared" si="3"/>
        <v>-</v>
      </c>
      <c r="B170" t="s">
        <v>2908</v>
      </c>
      <c r="C170" t="s">
        <v>7985</v>
      </c>
      <c r="D170" t="s">
        <v>7983</v>
      </c>
      <c r="E170" t="str">
        <f>VLOOKUP(D170,NationalSpell!$F:$N,9,FALSE)&amp;CHAR(10)</f>
        <v xml:space="preserve">|Conjuration Lv7|Call Anzu|&amp;ref(Spell/P_Air.jpg,nolink,25x25,Air);4||&amp;ref(Spell/V_Air.jpg,nolink,25x25,Air Gem);6|儀式/陸上専用|兵士召喚|
|~|~|&gt;|&gt;|&gt;|&gt;|水と炎を吐く魔鳥Anzuを1体召喚します|
</v>
      </c>
    </row>
    <row r="171" spans="1:5" x14ac:dyDescent="0.15">
      <c r="A171" t="str">
        <f t="shared" si="3"/>
        <v>EA Ur E</v>
      </c>
      <c r="B171" t="s">
        <v>2908</v>
      </c>
      <c r="C171" t="s">
        <v>7985</v>
      </c>
      <c r="D171" t="s">
        <v>7984</v>
      </c>
      <c r="E171" t="str">
        <f>VLOOKUP(D171,NationalSpell!$F:$N,9,FALSE)&amp;CHAR(10)</f>
        <v xml:space="preserve">|Conjuration Lv8|Call Apkallu|&amp;ref(Spell/P_Astral.jpg,nolink,25x25,Astral);5||&amp;ref(Spell/V_Astral.jpg,nolink,25x25,Astral Pearl);60|儀式/陸上専用|指揮官召喚|
|~|~|&gt;|&gt;|&gt;|&gt;|極めて高い魔力と研究力を持つUmu-apkalluを召喚します|
</v>
      </c>
    </row>
    <row r="172" spans="1:5" x14ac:dyDescent="0.15">
      <c r="A172" t="str">
        <f t="shared" si="3"/>
        <v>EA Berytos S</v>
      </c>
      <c r="B172" t="s">
        <v>2908</v>
      </c>
      <c r="C172" t="s">
        <v>8091</v>
      </c>
      <c r="D172" t="s">
        <v>8083</v>
      </c>
      <c r="E172" t="str">
        <f>VLOOKUP(D172,NationalSpell!$F:$N,9,FALSE)&amp;CHAR(10)</f>
        <v xml:space="preserve">|Conjuration Lv3|Summon Mazzikim|&amp;ref(Spell/P_Nature.jpg,nolink,25x25,Nature);1||&amp;ref(Spell/V_Nature.jpg,nolink,25x25,Nature Gem);3|儀式/陸上専用|兵士召喚|
|~|~|&gt;|&gt;|&gt;|&gt;|現世に住まう小悪魔Mazzikを8体召喚します|
</v>
      </c>
    </row>
    <row r="173" spans="1:5" x14ac:dyDescent="0.15">
      <c r="A173" t="str">
        <f t="shared" si="3"/>
        <v>-</v>
      </c>
      <c r="B173" t="s">
        <v>2908</v>
      </c>
      <c r="C173" t="s">
        <v>8091</v>
      </c>
      <c r="D173" t="s">
        <v>8084</v>
      </c>
      <c r="E173" t="str">
        <f>VLOOKUP(D173,NationalSpell!$F:$N,9,FALSE)&amp;CHAR(10)</f>
        <v xml:space="preserve">|Conjuration Lv3|Herd of Elephants|&amp;ref(Spell/P_Nature.jpg,nolink,25x25,Nature);2||&amp;ref(Spell/V_Nature.jpg,nolink,25x25,Nature Gem);25|儀式/陸上専用|兵士召喚|
|~|~|&gt;|&gt;|&gt;|&gt;|敵を蹂躙する臆病な巨大生物Elephantを5+体召喚します|
</v>
      </c>
    </row>
    <row r="174" spans="1:5" x14ac:dyDescent="0.15">
      <c r="A174" t="str">
        <f t="shared" si="3"/>
        <v>-</v>
      </c>
      <c r="B174" t="s">
        <v>2908</v>
      </c>
      <c r="C174" t="s">
        <v>8091</v>
      </c>
      <c r="D174" t="s">
        <v>8085</v>
      </c>
      <c r="E174" t="str">
        <f>VLOOKUP(D174,NationalSpell!$F:$N,9,FALSE)&amp;CHAR(10)</f>
        <v xml:space="preserve">|Conjuration Lv3|Pride of Lions|&amp;ref(Spell/P_Nature.jpg,nolink,25x25,Nature);2||&amp;ref(Spell/V_Nature.jpg,nolink,25x25,Nature Gem);10|儀式/陸上専用|兵士召喚|
|~|~|&gt;|&gt;|&gt;|&gt;|敏捷なLionを10+体召喚します|
</v>
      </c>
    </row>
    <row r="175" spans="1:5" x14ac:dyDescent="0.15">
      <c r="A175" t="str">
        <f t="shared" si="3"/>
        <v>-</v>
      </c>
      <c r="B175" t="s">
        <v>2908</v>
      </c>
      <c r="C175" t="s">
        <v>8091</v>
      </c>
      <c r="D175" t="s">
        <v>8086</v>
      </c>
      <c r="E175" t="str">
        <f>VLOOKUP(D175,NationalSpell!$F:$N,9,FALSE)&amp;CHAR(10)</f>
        <v xml:space="preserve">|Conjuration Lv5|Summon Lilot|&amp;ref(Spell/P_Nature.jpg,nolink,25x25,Nature);4||&amp;ref(Spell/V_Nature.jpg,nolink,25x25,Nature Gem);25|儀式/陸上専用|指揮官召喚|
|~|~|&gt;|&gt;|&gt;|&gt;|現世に住まう夢魔Lilotを召喚します|
</v>
      </c>
    </row>
    <row r="176" spans="1:5" x14ac:dyDescent="0.15">
      <c r="A176" t="str">
        <f t="shared" si="3"/>
        <v>-</v>
      </c>
      <c r="B176" t="s">
        <v>2908</v>
      </c>
      <c r="C176" t="s">
        <v>8091</v>
      </c>
      <c r="D176" t="s">
        <v>8087</v>
      </c>
      <c r="E176" t="str">
        <f>VLOOKUP(D176,NationalSpell!$F:$N,9,FALSE)&amp;CHAR(10)</f>
        <v xml:space="preserve">|Conjuration Lv8|Summon Telkhine|&amp;ref(Spell/P_Water.jpg,nolink,25x25,Water);5|&amp;ref(Spell/P_Air.jpg,nolink,25x25,Air);2|&amp;ref(Spell/V_Water.jpg,nolink,25x25,Water Gem);69|儀式/水陸両用|指揮官召喚|
|~|~|&gt;|&gt;|&gt;|&gt;|強大なる海の神霊Telkhineを召喚します|
</v>
      </c>
    </row>
    <row r="177" spans="1:5" x14ac:dyDescent="0.15">
      <c r="A177" t="str">
        <f t="shared" si="3"/>
        <v>-</v>
      </c>
      <c r="B177" t="s">
        <v>2908</v>
      </c>
      <c r="C177" t="s">
        <v>8091</v>
      </c>
      <c r="D177" t="s">
        <v>8088</v>
      </c>
      <c r="E177" t="str">
        <f>VLOOKUP(D177,NationalSpell!$F:$N,9,FALSE)&amp;CHAR(10)</f>
        <v xml:space="preserve">|Blood Magic Lv3|Scapegoats|&amp;ref(Spell/P_Blood.jpg,nolink,25x25,Blood);1||&amp;ref(Spell/V_Blood.jpg,nolink,25x25,Blood Slave);8|儀式/荒地限定|兵士召喚|
|~|~|&gt;|&gt;|&gt;|&gt;|神聖で狂暴な山羊の悪魔Se'irを2体召喚します|
</v>
      </c>
    </row>
    <row r="178" spans="1:5" x14ac:dyDescent="0.15">
      <c r="A178" t="str">
        <f t="shared" si="3"/>
        <v>-</v>
      </c>
      <c r="B178" t="s">
        <v>2908</v>
      </c>
      <c r="C178" t="s">
        <v>8091</v>
      </c>
      <c r="D178" t="s">
        <v>8089</v>
      </c>
      <c r="E178" t="str">
        <f>VLOOKUP(D178,NationalSpell!$F:$N,9,FALSE)&amp;CHAR(10)</f>
        <v xml:space="preserve">|Blood Magic Lv4|Summon Shedim|&amp;ref(Spell/P_Blood.jpg,nolink,25x25,Blood);3|&amp;ref(Spell/P_Air.jpg,nolink,25x25,Air);1|&amp;ref(Spell/V_Blood.jpg,nolink,25x25,Blood Slave);23|儀式/荒地限定|兵士召喚|
|~|~|&gt;|&gt;|&gt;|&gt;|電撃を放つ山羊の悪魔Shedを3体召喚します|
</v>
      </c>
    </row>
    <row r="179" spans="1:5" x14ac:dyDescent="0.15">
      <c r="A179" t="str">
        <f t="shared" si="3"/>
        <v>EA Berytos E</v>
      </c>
      <c r="B179" t="s">
        <v>2908</v>
      </c>
      <c r="C179" t="s">
        <v>8091</v>
      </c>
      <c r="D179" t="s">
        <v>8090</v>
      </c>
      <c r="E179" t="str">
        <f>VLOOKUP(D179,NationalSpell!$F:$N,9,FALSE)&amp;CHAR(10)</f>
        <v xml:space="preserve">|Blood Magic Lv6|Call Melqart|&amp;ref(Spell/P_Blood.jpg,nolink,25x25,Blood);3|&amp;ref(Spell/P_Fire.jpg,nolink,25x25,Fire);2|&amp;ref(Spell/V_Blood.jpg,nolink,25x25,Blood Slave);99|儀式/陸上専用|指揮官召喚|
|~|~|&gt;|&gt;|&gt;|&gt;|恐るべき巨人の暴君Melqartを召喚します|
</v>
      </c>
    </row>
    <row r="180" spans="1:5" x14ac:dyDescent="0.15">
      <c r="A180" t="str">
        <f t="shared" si="3"/>
        <v>EA Xibalba S</v>
      </c>
      <c r="B180" t="s">
        <v>2908</v>
      </c>
      <c r="C180" t="s">
        <v>8321</v>
      </c>
      <c r="D180" t="s">
        <v>8303</v>
      </c>
      <c r="E180" t="str">
        <f>VLOOKUP(D180,NationalSpell!$F:$N,9,FALSE)&amp;CHAR(10)</f>
        <v xml:space="preserve">|Conjuration Lv3|Summon Sacred Scorpion|&amp;ref(Spell/P_Earth.jpg,nolink,25x25,Earth);1|&amp;ref(Spell/P_Death.jpg,nolink,25x25,Death);1|&amp;ref(Spell/V_Earth.jpg,nolink,25x25,Earth Gem);2|儀式/陸上専用|兵士召喚|
|~|~|&gt;|&gt;|&gt;|&gt;|致命的な毒を持つ神聖なる大蠍Sacred Scorpionを1体召喚します|
</v>
      </c>
    </row>
    <row r="181" spans="1:5" x14ac:dyDescent="0.15">
      <c r="A181" t="str">
        <f t="shared" si="3"/>
        <v>-</v>
      </c>
      <c r="B181" t="s">
        <v>2908</v>
      </c>
      <c r="C181" t="s">
        <v>8321</v>
      </c>
      <c r="D181" t="s">
        <v>8304</v>
      </c>
      <c r="E181" t="str">
        <f>VLOOKUP(D181,NationalSpell!$F:$N,9,FALSE)&amp;CHAR(10)</f>
        <v xml:space="preserve">|Conjuration Lv3|Summon Jaguars|&amp;ref(Spell/P_Nature.jpg,nolink,25x25,Nature);2|&amp;ref(Spell/P_Holy.jpg,nolink,25x25,Holy);1|&amp;ref(Spell/V_Nature.jpg,nolink,25x25,Nature Gem);25|儀式/陸上専用|兵士召喚|
|~|~|&gt;|&gt;|&gt;|&gt;|神聖なるJaguarを17体召喚します|
</v>
      </c>
    </row>
    <row r="182" spans="1:5" x14ac:dyDescent="0.15">
      <c r="A182" t="str">
        <f t="shared" si="3"/>
        <v>-</v>
      </c>
      <c r="B182" t="s">
        <v>2908</v>
      </c>
      <c r="C182" t="s">
        <v>8321</v>
      </c>
      <c r="D182" t="s">
        <v>8305</v>
      </c>
      <c r="E182" t="str">
        <f>VLOOKUP(D182,NationalSpell!$F:$N,9,FALSE)&amp;CHAR(10)</f>
        <v xml:space="preserve">|Conjuration Lv7|Summon Balam|&amp;ref(Spell/P_Nature.jpg,nolink,25x25,Nature);4||&amp;ref(Spell/V_Nature.jpg,nolink,25x25,Nature Gem);60|儀式/陸上専用|指揮官召喚|
|~|~|&gt;|&gt;|&gt;|&gt;|4体のBalamのうちの1体を召喚します|
</v>
      </c>
    </row>
    <row r="183" spans="1:5" x14ac:dyDescent="0.15">
      <c r="A183" t="str">
        <f t="shared" si="3"/>
        <v>-</v>
      </c>
      <c r="B183" t="s">
        <v>2908</v>
      </c>
      <c r="C183" t="s">
        <v>8321</v>
      </c>
      <c r="D183" t="s">
        <v>8306</v>
      </c>
      <c r="E183" t="str">
        <f>VLOOKUP(D183,NationalSpell!$F:$N,9,FALSE)&amp;CHAR(10)</f>
        <v xml:space="preserve">|Conjuration Lv8|Summon Chaac|&amp;ref(Spell/P_Air.jpg,nolink,25x25,Air);4||&amp;ref(Spell/V_Air.jpg,nolink,25x25,Air Gem);75|儀式/陸上専用|指揮官召喚|
|~|~|&gt;|&gt;|&gt;|&gt;|4体のChaacのうちの1体を召喚します|
</v>
      </c>
    </row>
    <row r="184" spans="1:5" x14ac:dyDescent="0.15">
      <c r="A184" t="str">
        <f t="shared" si="3"/>
        <v>-</v>
      </c>
      <c r="B184" t="s">
        <v>2908</v>
      </c>
      <c r="C184" t="s">
        <v>8321</v>
      </c>
      <c r="D184" t="s">
        <v>8307</v>
      </c>
      <c r="E184" t="str">
        <f>VLOOKUP(D184,NationalSpell!$F:$N,9,FALSE)&amp;CHAR(10)</f>
        <v xml:space="preserve">|Enchantment Lv8|Theft of the Sun|&amp;ref(Spell/P_Death.jpg,nolink,25x25,Death);6|&amp;ref(Spell/P_Fire.jpg,nolink,25x25,Fire);3|&amp;ref(Spell/V_Death.jpg,nolink,25x25,Death Gem);70|儀式/首都限定|世界呪附|
|~|~|&gt;|&gt;|&gt;|&gt;|太陽を幽閉しその力を利用しつつ世界を永遠の夜に落とします|
</v>
      </c>
    </row>
    <row r="185" spans="1:5" x14ac:dyDescent="0.15">
      <c r="A185" t="str">
        <f t="shared" si="3"/>
        <v>-</v>
      </c>
      <c r="B185" t="s">
        <v>2908</v>
      </c>
      <c r="C185" t="s">
        <v>8321</v>
      </c>
      <c r="D185" t="s">
        <v>8308</v>
      </c>
      <c r="E185" t="str">
        <f>VLOOKUP(D185,NationalSpell!$F:$N,9,FALSE)&amp;CHAR(10)</f>
        <v xml:space="preserve">|Thaumaturgy Lv2|Break the Third Soul|&amp;ref(Spell/P_Air.jpg,nolink,25x25,Air);1|||戦闘/陸上専用|疲労|
|~|~|&gt;|&gt;|&gt;|&gt;|空気呼吸の敵1体を疲労させようと試みます|
</v>
      </c>
    </row>
    <row r="186" spans="1:5" x14ac:dyDescent="0.15">
      <c r="A186" t="str">
        <f t="shared" si="3"/>
        <v>-</v>
      </c>
      <c r="B186" t="s">
        <v>2908</v>
      </c>
      <c r="C186" t="s">
        <v>8321</v>
      </c>
      <c r="D186" t="s">
        <v>8309</v>
      </c>
      <c r="E186" t="str">
        <f>VLOOKUP(D186,NationalSpell!$F:$N,9,FALSE)&amp;CHAR(10)</f>
        <v xml:space="preserve">|Thaumaturgy Lv2|Break the Second Soul|&amp;ref(Spell/P_Earth.jpg,nolink,25x25,Earth);1|||戦闘/陸上専用|弱体化|
|~|~|&gt;|&gt;|&gt;|&gt;|実体ある敵1体の脚を骨折させます|
</v>
      </c>
    </row>
    <row r="187" spans="1:5" x14ac:dyDescent="0.15">
      <c r="A187" t="str">
        <f t="shared" si="3"/>
        <v>-</v>
      </c>
      <c r="B187" t="s">
        <v>2908</v>
      </c>
      <c r="C187" t="s">
        <v>8321</v>
      </c>
      <c r="D187" t="s">
        <v>8310</v>
      </c>
      <c r="E187" t="str">
        <f>VLOOKUP(D187,NationalSpell!$F:$N,9,FALSE)&amp;CHAR(10)</f>
        <v xml:space="preserve">|Thaumaturgy Lv2|Break the Fourth Soul|&amp;ref(Spell/P_Death.jpg,nolink,25x25,Death);1|||戦闘/陸上専用|弱体化|
|~|~|&gt;|&gt;|&gt;|&gt;|実体ある敵1体を呪い傷からの後遺症を受けやすくします|
</v>
      </c>
    </row>
    <row r="188" spans="1:5" x14ac:dyDescent="0.15">
      <c r="A188" t="str">
        <f t="shared" si="3"/>
        <v>-</v>
      </c>
      <c r="B188" t="s">
        <v>2908</v>
      </c>
      <c r="C188" t="s">
        <v>8321</v>
      </c>
      <c r="D188" t="s">
        <v>8311</v>
      </c>
      <c r="E188" t="str">
        <f>VLOOKUP(D188,NationalSpell!$F:$N,9,FALSE)&amp;CHAR(10)</f>
        <v xml:space="preserve">|Thaumaturgy Lv3|Gift of the Third Soul|&amp;ref(Spell/P_Air.jpg,nolink,25x25,Air);1|||戦闘/水陸両用|強化|
|~|~|&gt;|&gt;|&gt;|&gt;|味方1体の呼吸を助け疲労回復能力を与えます|
</v>
      </c>
    </row>
    <row r="189" spans="1:5" x14ac:dyDescent="0.15">
      <c r="A189" t="str">
        <f t="shared" si="3"/>
        <v>-</v>
      </c>
      <c r="B189" t="s">
        <v>2908</v>
      </c>
      <c r="C189" t="s">
        <v>8321</v>
      </c>
      <c r="D189" t="s">
        <v>8312</v>
      </c>
      <c r="E189" t="str">
        <f>VLOOKUP(D189,NationalSpell!$F:$N,9,FALSE)&amp;CHAR(10)</f>
        <v xml:space="preserve">|Thaumaturgy Lv3|Gift of the Second Soul|&amp;ref(Spell/P_Earth.jpg,nolink,25x25,Earth);1|||戦闘/水陸両用|強化|
|~|~|&gt;|&gt;|&gt;|&gt;|実体ある味方1体に打撃耐性を与えます|
</v>
      </c>
    </row>
    <row r="190" spans="1:5" x14ac:dyDescent="0.15">
      <c r="A190" t="str">
        <f t="shared" si="3"/>
        <v>-</v>
      </c>
      <c r="B190" t="s">
        <v>2908</v>
      </c>
      <c r="C190" t="s">
        <v>8321</v>
      </c>
      <c r="D190" t="s">
        <v>8313</v>
      </c>
      <c r="E190" t="str">
        <f>VLOOKUP(D190,NationalSpell!$F:$N,9,FALSE)&amp;CHAR(10)</f>
        <v xml:space="preserve">|Thaumaturgy Lv3|Gift of the Fourth Soul|&amp;ref(Spell/P_Death.jpg,nolink,25x25,Death);1|||戦闘/水陸両用|強化|
|~|~|&gt;|&gt;|&gt;|&gt;|実体ある味方1体に幸運を与えます|
</v>
      </c>
    </row>
    <row r="191" spans="1:5" x14ac:dyDescent="0.15">
      <c r="A191" t="str">
        <f t="shared" si="3"/>
        <v>-</v>
      </c>
      <c r="B191" t="s">
        <v>2908</v>
      </c>
      <c r="C191" t="s">
        <v>8321</v>
      </c>
      <c r="D191" t="s">
        <v>10029</v>
      </c>
      <c r="E191" t="str">
        <f>VLOOKUP(D191,NationalSpell!$F:$N,9,FALSE)&amp;CHAR(10)</f>
        <v xml:space="preserve">|Blood Magic Lv2|Bind Beast Bats|&amp;ref(Spell/P_Blood.jpg,nolink,25x25,Blood);1||&amp;ref(Spell/V_Blood.jpg,nolink,25x25,Blood Slave);8|儀式/陸上専用|兵士召喚|
|~|~|&gt;|&gt;|&gt;|&gt;|神聖なる巨大蝙蝠Beast Batを3体召喚します|
</v>
      </c>
    </row>
    <row r="192" spans="1:5" x14ac:dyDescent="0.15">
      <c r="A192" t="str">
        <f t="shared" si="3"/>
        <v>-</v>
      </c>
      <c r="B192" t="s">
        <v>2908</v>
      </c>
      <c r="C192" t="s">
        <v>8321</v>
      </c>
      <c r="D192" t="s">
        <v>8314</v>
      </c>
      <c r="E192" t="str">
        <f>VLOOKUP(D192,NationalSpell!$F:$N,9,FALSE)&amp;CHAR(10)</f>
        <v xml:space="preserve">|Blood Magic Lv2|Break the First Soul|&amp;ref(Spell/P_Blood.jpg,nolink,25x25,Blood);1|||戦闘/陸上専用|出血|
|~|~|&gt;|&gt;|&gt;|&gt;|敵1体を大量出血させ病気にしようと試みます|
</v>
      </c>
    </row>
    <row r="193" spans="1:5" x14ac:dyDescent="0.15">
      <c r="A193" t="str">
        <f t="shared" si="3"/>
        <v>-</v>
      </c>
      <c r="B193" t="s">
        <v>2908</v>
      </c>
      <c r="C193" t="s">
        <v>8321</v>
      </c>
      <c r="D193" t="s">
        <v>8315</v>
      </c>
      <c r="E193" t="str">
        <f>VLOOKUP(D193,NationalSpell!$F:$N,9,FALSE)&amp;CHAR(10)</f>
        <v xml:space="preserve">|Blood Magic Lv3|Gift of the First Soul|&amp;ref(Spell/P_Blood.jpg,nolink,25x25,Blood);1|||戦闘/水陸両用|強化|
|~|~|&gt;|&gt;|&gt;|&gt;|味方1体に再生能力を与えます|
</v>
      </c>
    </row>
    <row r="194" spans="1:5" x14ac:dyDescent="0.15">
      <c r="A194" t="str">
        <f t="shared" si="3"/>
        <v>-</v>
      </c>
      <c r="B194" t="s">
        <v>2908</v>
      </c>
      <c r="C194" t="s">
        <v>8321</v>
      </c>
      <c r="D194" t="s">
        <v>8316</v>
      </c>
      <c r="E194" t="str">
        <f>VLOOKUP(D194,NationalSpell!$F:$N,9,FALSE)&amp;CHAR(10)</f>
        <v xml:space="preserve">|Blood Magic Lv4|Bind Jaguar Fiends|&amp;ref(Spell/P_Blood.jpg,nolink,25x25,Blood);1|&amp;ref(Spell/P_Fire.jpg,nolink,25x25,Fire);1|&amp;ref(Spell/V_Blood.jpg,nolink,25x25,Blood Slave);13|儀式/陸上専用|兵士召喚|
|~|~|&gt;|&gt;|&gt;|&gt;|神聖なる空飛ぶ獣の悪魔Ozelotlを3体召喚します|
</v>
      </c>
    </row>
    <row r="195" spans="1:5" x14ac:dyDescent="0.15">
      <c r="A195" t="str">
        <f t="shared" si="3"/>
        <v>-</v>
      </c>
      <c r="B195" t="s">
        <v>2908</v>
      </c>
      <c r="C195" t="s">
        <v>8321</v>
      </c>
      <c r="D195" t="s">
        <v>8317</v>
      </c>
      <c r="E195" t="str">
        <f>VLOOKUP(D195,NationalSpell!$F:$N,9,FALSE)&amp;CHAR(10)</f>
        <v xml:space="preserve">|Blood Magic Lv7|Contact Onaqui|&amp;ref(Spell/P_Blood.jpg,nolink,25x25,Blood);4||&amp;ref(Spell/V_Blood.jpg,nolink,25x25,Blood Slave);101|儀式/陸上専用|指揮官召喚|
|~|~|&gt;|&gt;|&gt;|&gt;|蝙蝠を従える強大なる悪魔Onaquiを召喚します|
</v>
      </c>
    </row>
    <row r="196" spans="1:5" x14ac:dyDescent="0.15">
      <c r="A196" t="str">
        <f t="shared" si="3"/>
        <v>EA Xibalba E</v>
      </c>
      <c r="B196" t="s">
        <v>2908</v>
      </c>
      <c r="C196" t="s">
        <v>8321</v>
      </c>
      <c r="D196" t="s">
        <v>8318</v>
      </c>
      <c r="E196" t="str">
        <f>VLOOKUP(D196,NationalSpell!$F:$N,9,FALSE)&amp;CHAR(10)</f>
        <v xml:space="preserve">|Blood Magic Lv8|Rain of Jaguars|&amp;ref(Spell/P_Blood.jpg,nolink,25x25,Blood);6|&amp;ref(Spell/P_Fire.jpg,nolink,25x25,Fire);2|&amp;ref(Spell/V_Blood.jpg,nolink,25x25,Blood Slave);40|儀式/陸上専用|兵士召喚|
|~|~|&gt;|&gt;|&gt;|&gt;|神聖なる空飛ぶ獣の悪魔Ozelotlを14+体召喚します|
</v>
      </c>
    </row>
    <row r="197" spans="1:5" x14ac:dyDescent="0.15">
      <c r="A197" t="str">
        <f t="shared" si="3"/>
        <v>EA Mekone S</v>
      </c>
      <c r="B197" t="s">
        <v>2908</v>
      </c>
      <c r="C197" t="s">
        <v>8412</v>
      </c>
      <c r="D197" t="s">
        <v>8438</v>
      </c>
      <c r="E197" t="str">
        <f>VLOOKUP(D197,NationalSpell!$F:$N,9,FALSE)&amp;CHAR(10)</f>
        <v xml:space="preserve">|Conjuration Lv5|Summon Hound of Twilight|&amp;ref(Spell/P_Earth.jpg,nolink,25x25,Earth);2|&amp;ref(Spell/P_Death.jpg,nolink,25x25,Death);1|&amp;ref(Spell/V_Earth.jpg,nolink,25x25,Earth Gem);4|儀式/陸上専用|兵士召喚|
|~|~|&gt;|&gt;|&gt;|&gt;|双頭の猟犬Hound of Twilightを1体召喚します|
</v>
      </c>
    </row>
    <row r="198" spans="1:5" x14ac:dyDescent="0.15">
      <c r="A198" t="str">
        <f t="shared" si="3"/>
        <v>-</v>
      </c>
      <c r="B198" t="s">
        <v>2908</v>
      </c>
      <c r="C198" t="s">
        <v>4785</v>
      </c>
      <c r="D198" t="s">
        <v>10717</v>
      </c>
      <c r="E198" t="str">
        <f>VLOOKUP(D198,NationalSpell!$F:$N,9,FALSE)&amp;CHAR(10)</f>
        <v xml:space="preserve">|Conjuration Lv5|Procession of the Underworld|&amp;ref(Spell/P_Death.jpg,nolink,25x25,Death);3||&amp;ref(Spell/V_Death.jpg,nolink,25x25,Death Gem);15|儀式/陸上専用|兵士召喚|
|~|~|&gt;|&gt;|&gt;|&gt;|破滅の炎の松明を持つ冥界の精霊Lampadを12体召喚します|
</v>
      </c>
    </row>
    <row r="199" spans="1:5" x14ac:dyDescent="0.15">
      <c r="A199" t="str">
        <f t="shared" ref="A199:A200" si="4">IF(C199&lt;&gt;C198,B199&amp;" "&amp;C199&amp;" S",IF(C199&lt;&gt;C200,B199&amp;" "&amp;C199&amp;" E","-"))</f>
        <v>-</v>
      </c>
      <c r="B199" t="s">
        <v>2908</v>
      </c>
      <c r="C199" t="s">
        <v>8412</v>
      </c>
      <c r="D199" t="s">
        <v>8439</v>
      </c>
      <c r="E199" t="str">
        <f>VLOOKUP(D199,NationalSpell!$F:$N,9,FALSE)&amp;CHAR(10)</f>
        <v xml:space="preserve">|Conjuration Lv6|Bind Keres|&amp;ref(Spell/P_Death.jpg,nolink,25x25,Death);2||&amp;ref(Spell/V_Death.jpg,nolink,25x25,Death Gem);9|儀式/陸上専用|兵士召喚|
|~|~|&gt;|&gt;|&gt;|&gt;|透明な恐るべき女悪魔Kerを3体召喚します|
</v>
      </c>
    </row>
    <row r="200" spans="1:5" x14ac:dyDescent="0.15">
      <c r="A200" t="str">
        <f t="shared" si="4"/>
        <v>-</v>
      </c>
      <c r="B200" t="s">
        <v>2908</v>
      </c>
      <c r="C200" t="s">
        <v>8412</v>
      </c>
      <c r="D200" t="s">
        <v>8440</v>
      </c>
      <c r="E200" t="str">
        <f>VLOOKUP(D200,NationalSpell!$F:$N,9,FALSE)&amp;CHAR(10)</f>
        <v xml:space="preserve">|Construction Lv7|Forge Brass Bull|&amp;ref(Spell/P_Fire.jpg,nolink,25x25,Fire);3|&amp;ref(Spell/P_Earth.jpg,nolink,25x25,Earth);3|&amp;ref(Spell/V_Fire.jpg,nolink,25x25,Fire Gem);30|儀式/陸上専用|兵士召喚|
|~|~|&gt;|&gt;|&gt;|&gt;|炎を吐く真鍮の牛Khalkotaurosを1体召喚します|
</v>
      </c>
    </row>
    <row r="201" spans="1:5" x14ac:dyDescent="0.15">
      <c r="A201" t="str">
        <f t="shared" ref="A201:A277" si="5">IF(C201&lt;&gt;C200,B201&amp;" "&amp;C201&amp;" S",IF(C201&lt;&gt;C202,B201&amp;" "&amp;C201&amp;" E","-"))</f>
        <v>-</v>
      </c>
      <c r="B201" t="s">
        <v>2908</v>
      </c>
      <c r="C201" t="s">
        <v>8412</v>
      </c>
      <c r="D201" t="s">
        <v>8441</v>
      </c>
      <c r="E201" t="str">
        <f>VLOOKUP(D201,NationalSpell!$F:$N,9,FALSE)&amp;CHAR(10)</f>
        <v xml:space="preserve">|Enchantment Lv0|Blessing of the God-slayer|&amp;ref(Spell/P_Water.jpg,nolink,25x25,Water);1|&amp;ref(Spell/P_Holy.jpg,nolink,25x25,Holy);1|&amp;ref(Spell/V_Water.jpg,nolink,25x25,Water Gem);5|儀式/陸上専用|個人呪附|
|~|~|&gt;|&gt;|&gt;|&gt;|Polemarch1体に一年間のみ力を与えます|
</v>
      </c>
    </row>
    <row r="202" spans="1:5" x14ac:dyDescent="0.15">
      <c r="A202" t="str">
        <f t="shared" si="5"/>
        <v>-</v>
      </c>
      <c r="B202" t="s">
        <v>2908</v>
      </c>
      <c r="C202" t="s">
        <v>8412</v>
      </c>
      <c r="D202" t="s">
        <v>8442</v>
      </c>
      <c r="E202" t="str">
        <f>VLOOKUP(D202,NationalSpell!$F:$N,9,FALSE)&amp;CHAR(10)</f>
        <v xml:space="preserve">|Enchantment Lv6|Sow Dragon Teeth|&amp;ref(Spell/P_Earth.jpg,nolink,25x25,Earth);2||&amp;ref(Spell/V_Earth.jpg,nolink,25x25,Earth Gem);1|戦闘/陸上専用|一時的召喚|
|~|~|&gt;|&gt;|&gt;|&gt;|魔法の武具に身を包む戦士Spartaeを10体召喚します|
</v>
      </c>
    </row>
    <row r="203" spans="1:5" x14ac:dyDescent="0.15">
      <c r="A203" t="str">
        <f t="shared" si="5"/>
        <v>EA Mekone E</v>
      </c>
      <c r="B203" t="s">
        <v>2908</v>
      </c>
      <c r="C203" t="s">
        <v>8412</v>
      </c>
      <c r="D203" t="s">
        <v>8443</v>
      </c>
      <c r="E203" t="str">
        <f>VLOOKUP(D203,NationalSpell!$F:$N,9,FALSE)&amp;CHAR(10)</f>
        <v xml:space="preserve">|Thaumaturgy Lv7|Gigantomachia|&amp;ref(Spell/P_Earth.jpg,nolink,25x25,Earth);5|&amp;ref(Spell/P_Fire.jpg,nolink,25x25,Fire);4|&amp;ref(Spell/V_Earth.jpg,nolink,25x25,Earth Gem);60|儀式/水陸両用|世界呪附|
|~|~|&gt;|&gt;|&gt;|&gt;|自国の支配力拡散を助け制限雇用の枠を拡張します|
</v>
      </c>
    </row>
    <row r="204" spans="1:5" x14ac:dyDescent="0.15">
      <c r="A204" t="str">
        <f t="shared" si="5"/>
        <v>EA Atlantis S</v>
      </c>
      <c r="B204" t="s">
        <v>2908</v>
      </c>
      <c r="C204" t="s">
        <v>8514</v>
      </c>
      <c r="D204" t="s">
        <v>8531</v>
      </c>
      <c r="E204" t="str">
        <f>VLOOKUP(D204,NationalSpell!$F:$N,9,FALSE)&amp;CHAR(10)</f>
        <v xml:space="preserve">|Conjuration Lv6|Summon Monster Fish|&amp;ref(Spell/P_Water.jpg,nolink,25x25,Water);3||&amp;ref(Spell/V_Water.jpg,nolink,25x25,Water Gem);10|儀式/水中専用|兵士召喚|
|~|~|&gt;|&gt;|&gt;|&gt;|敵を丸呑みする深海魚Monster Fishを1体召喚します|
</v>
      </c>
    </row>
    <row r="205" spans="1:5" x14ac:dyDescent="0.15">
      <c r="A205" t="str">
        <f t="shared" si="5"/>
        <v>EA R'lyeh S</v>
      </c>
      <c r="B205" t="s">
        <v>2908</v>
      </c>
      <c r="C205" t="s">
        <v>8624</v>
      </c>
      <c r="D205" t="s">
        <v>8625</v>
      </c>
      <c r="E205" t="str">
        <f>VLOOKUP(D205,NationalSpell!$F:$N,9,FALSE)&amp;CHAR(10)</f>
        <v xml:space="preserve">|Thaumaturgy Lv3|Mind Vessel|&amp;ref(Spell/P_Astral.jpg,nolink,25x25,Astral);3||&amp;ref(Spell/V_Astral.jpg,nolink,25x25,Astral Pearl);15|儀式/水陸両用|特殊|
|~|~|&gt;|&gt;|&gt;|&gt;|Abolethの星魔法をAndrodai1体と共有します|
</v>
      </c>
    </row>
    <row r="206" spans="1:5" x14ac:dyDescent="0.15">
      <c r="A206" t="str">
        <f t="shared" si="5"/>
        <v>EA R'lyeh E</v>
      </c>
      <c r="B206" t="s">
        <v>2908</v>
      </c>
      <c r="C206" t="s">
        <v>8624</v>
      </c>
      <c r="D206" t="s">
        <v>8626</v>
      </c>
      <c r="E206" t="str">
        <f>VLOOKUP(D206,NationalSpell!$F:$N,9,FALSE)&amp;CHAR(10)</f>
        <v xml:space="preserve">|Thaumaturgy Lv5|Enslave Sea Trolls|&amp;ref(Spell/P_Astral.jpg,nolink,25x25,Astral);3|&amp;ref(Spell/P_Water.jpg,nolink,25x25,Water);2|&amp;ref(Spell/V_Astral.jpg,nolink,25x25,Astral Pearl);15|儀式/水陸両用|兵士召喚|
|~|~|&gt;|&gt;|&gt;|&gt;|武装した再生能力を持つ亜人Slave Trollを5+体召喚します|
</v>
      </c>
    </row>
    <row r="207" spans="1:5" x14ac:dyDescent="0.15">
      <c r="A207" t="str">
        <f t="shared" si="5"/>
        <v>EA Oceania S</v>
      </c>
      <c r="B207" t="s">
        <v>2908</v>
      </c>
      <c r="C207" t="s">
        <v>8783</v>
      </c>
      <c r="D207" t="s">
        <v>8782</v>
      </c>
      <c r="E207" t="str">
        <f>VLOOKUP(D207,NationalSpell!$F:$N,9,FALSE)&amp;CHAR(10)</f>
        <v xml:space="preserve">|Alteration Lv0|Grow Fortress|&amp;ref(Spell/P_Nature.jpg,nolink,25x25,Nature);4||&amp;ref(Spell/V_Nature.jpg,nolink,25x25,Nature Gem);35|儀式/森林・海中限定|要塞建設|
|~|~|&gt;|&gt;|&gt;|&gt;|州に陸海に応じた種類の要塞を即座に建設します|
</v>
      </c>
    </row>
    <row r="208" spans="1:5" x14ac:dyDescent="0.15">
      <c r="A208" t="str">
        <f t="shared" si="5"/>
        <v>EA Therodos S</v>
      </c>
      <c r="B208" t="s">
        <v>2908</v>
      </c>
      <c r="C208" t="s">
        <v>8908</v>
      </c>
      <c r="D208" t="s">
        <v>8909</v>
      </c>
      <c r="E208" t="str">
        <f>VLOOKUP(D208,NationalSpell!$F:$N,9,FALSE)&amp;CHAR(10)</f>
        <v xml:space="preserve">|Conjuration Lv0|Call Ephor|&amp;ref(Spell/P_Death.jpg,nolink,25x25,Death);1||&amp;ref(Spell/V_Death.jpg,nolink,25x25,Death Gem);7|儀式/水陸両用|指揮官召喚|
|~|~|&gt;|&gt;|&gt;|&gt;|下級聖職者の霊Ephorを召喚します|
</v>
      </c>
    </row>
    <row r="209" spans="1:5" x14ac:dyDescent="0.15">
      <c r="A209" t="str">
        <f t="shared" si="5"/>
        <v>-</v>
      </c>
      <c r="B209" t="s">
        <v>2908</v>
      </c>
      <c r="C209" t="s">
        <v>8908</v>
      </c>
      <c r="D209" t="s">
        <v>8910</v>
      </c>
      <c r="E209" t="str">
        <f>VLOOKUP(D209,NationalSpell!$F:$N,9,FALSE)&amp;CHAR(10)</f>
        <v xml:space="preserve">|Conjuration Lv0|Call Spectral Philosopher|&amp;ref(Spell/P_Death.jpg,nolink,25x25,Death);1||&amp;ref(Spell/V_Death.jpg,nolink,25x25,Death Gem);11|儀式/水陸両用|指揮官召喚|
|~|~|&gt;|&gt;|&gt;|&gt;|怠惰な地での研究を得意とするSpectral Philosopherを召喚します|
</v>
      </c>
    </row>
    <row r="210" spans="1:5" x14ac:dyDescent="0.15">
      <c r="A210" t="str">
        <f t="shared" si="5"/>
        <v>-</v>
      </c>
      <c r="B210" t="s">
        <v>2908</v>
      </c>
      <c r="C210" t="s">
        <v>8908</v>
      </c>
      <c r="D210" t="s">
        <v>8911</v>
      </c>
      <c r="E210" t="str">
        <f>VLOOKUP(D210,NationalSpell!$F:$N,9,FALSE)&amp;CHAR(10)</f>
        <v xml:space="preserve">|Conjuration Lv5|Summon Hound of Twilight|&amp;ref(Spell/P_Earth.jpg,nolink,25x25,Earth);2|&amp;ref(Spell/P_Death.jpg,nolink,25x25,Death);1|&amp;ref(Spell/V_Earth.jpg,nolink,25x25,Earth Gem);4|儀式/陸上専用|兵士召喚|
|~|~|&gt;|&gt;|&gt;|&gt;|双頭の猟犬Hound of Twilightを1体召喚します|
</v>
      </c>
    </row>
    <row r="211" spans="1:5" x14ac:dyDescent="0.15">
      <c r="A211" t="str">
        <f t="shared" si="5"/>
        <v>-</v>
      </c>
      <c r="B211" t="s">
        <v>2908</v>
      </c>
      <c r="C211" t="s">
        <v>2967</v>
      </c>
      <c r="D211" t="s">
        <v>10717</v>
      </c>
      <c r="E211" t="str">
        <f>VLOOKUP(D211,NationalSpell!$F:$N,9,FALSE)&amp;CHAR(10)</f>
        <v xml:space="preserve">|Conjuration Lv5|Procession of the Underworld|&amp;ref(Spell/P_Death.jpg,nolink,25x25,Death);3||&amp;ref(Spell/V_Death.jpg,nolink,25x25,Death Gem);15|儀式/陸上専用|兵士召喚|
|~|~|&gt;|&gt;|&gt;|&gt;|破滅の炎の松明を持つ冥界の精霊Lampadを12体召喚します|
</v>
      </c>
    </row>
    <row r="212" spans="1:5" x14ac:dyDescent="0.15">
      <c r="A212" t="str">
        <f t="shared" si="5"/>
        <v>-</v>
      </c>
      <c r="B212" t="s">
        <v>2908</v>
      </c>
      <c r="C212" t="s">
        <v>8908</v>
      </c>
      <c r="D212" t="s">
        <v>8912</v>
      </c>
      <c r="E212" t="str">
        <f>VLOOKUP(D212,NationalSpell!$F:$N,9,FALSE)&amp;CHAR(10)</f>
        <v xml:space="preserve">|Conjuration Lv6|Bind Keres|&amp;ref(Spell/P_Death.jpg,nolink,25x25,Death);2||&amp;ref(Spell/V_Death.jpg,nolink,25x25,Death Gem);9|儀式/陸上専用|兵士召喚|
|~|~|&gt;|&gt;|&gt;|&gt;|透明な恐るべき女悪魔Kerを3体召喚します|
</v>
      </c>
    </row>
    <row r="213" spans="1:5" x14ac:dyDescent="0.15">
      <c r="A213" t="str">
        <f t="shared" si="5"/>
        <v>-</v>
      </c>
      <c r="B213" t="s">
        <v>2908</v>
      </c>
      <c r="C213" t="s">
        <v>8908</v>
      </c>
      <c r="D213" t="s">
        <v>8913</v>
      </c>
      <c r="E213" t="str">
        <f>VLOOKUP(D213,NationalSpell!$F:$N,9,FALSE)&amp;CHAR(10)</f>
        <v xml:space="preserve">|Conjuration Lv8|Summon Telkhine|&amp;ref(Spell/P_Water.jpg,nolink,25x25,Water);5|&amp;ref(Spell/P_Air.jpg,nolink,25x25,Air);2|&amp;ref(Spell/V_Water.jpg,nolink,25x25,Water Gem);69|儀式/水陸両用|指揮官召喚|
|~|~|&gt;|&gt;|&gt;|&gt;|強大なる海の神霊Telkhineを召喚します|
</v>
      </c>
    </row>
    <row r="214" spans="1:5" x14ac:dyDescent="0.15">
      <c r="A214" t="str">
        <f t="shared" si="5"/>
        <v>-</v>
      </c>
      <c r="B214" t="s">
        <v>2908</v>
      </c>
      <c r="C214" t="s">
        <v>8908</v>
      </c>
      <c r="D214" t="s">
        <v>8914</v>
      </c>
      <c r="E214" t="str">
        <f>VLOOKUP(D214,NationalSpell!$F:$N,9,FALSE)&amp;CHAR(10)</f>
        <v xml:space="preserve">|Construction Lv7|Forge Brass Bull|&amp;ref(Spell/P_Fire.jpg,nolink,25x25,Fire);3|&amp;ref(Spell/P_Earth.jpg,nolink,25x25,Earth);3|&amp;ref(Spell/V_Fire.jpg,nolink,25x25,Fire Gem);30|儀式/陸上専用|兵士召喚|
|~|~|&gt;|&gt;|&gt;|&gt;|炎を吐く真鍮の牛Khalkotaurosを1体召喚します|
</v>
      </c>
    </row>
    <row r="215" spans="1:5" x14ac:dyDescent="0.15">
      <c r="A215" t="str">
        <f t="shared" si="5"/>
        <v>EA Therodos E</v>
      </c>
      <c r="B215" t="s">
        <v>2908</v>
      </c>
      <c r="C215" t="s">
        <v>8908</v>
      </c>
      <c r="D215" t="s">
        <v>8915</v>
      </c>
      <c r="E215" t="str">
        <f>VLOOKUP(D215,NationalSpell!$F:$N,9,FALSE)&amp;CHAR(10)</f>
        <v xml:space="preserve">|Enchantment Lv6|Sow Dragon Teeth|&amp;ref(Spell/P_Earth.jpg,nolink,25x25,Earth);2||&amp;ref(Spell/V_Earth.jpg,nolink,25x25,Earth Gem);1|戦闘/陸上専用|一時的召喚|
|~|~|&gt;|&gt;|&gt;|&gt;|魔法の武具に身を包む戦士Spartaeを10体召喚します|
</v>
      </c>
    </row>
    <row r="216" spans="1:5" x14ac:dyDescent="0.15">
      <c r="A216" t="str">
        <f t="shared" si="5"/>
        <v>MA Arcoscephale S</v>
      </c>
      <c r="B216" t="s">
        <v>9003</v>
      </c>
      <c r="C216" t="s">
        <v>9002</v>
      </c>
      <c r="D216" t="s">
        <v>9004</v>
      </c>
      <c r="E216" t="str">
        <f>VLOOKUP(D216,NationalSpell!$F:$N,9,FALSE)&amp;CHAR(10)</f>
        <v xml:space="preserve">|Conjuration Lv5|Summon Hound of Twilight|&amp;ref(Spell/P_Earth.jpg,nolink,25x25,Earth);2|&amp;ref(Spell/P_Death.jpg,nolink,25x25,Death);1|&amp;ref(Spell/V_Earth.jpg,nolink,25x25,Earth Gem);4|儀式/陸上専用|兵士召喚|
|~|~|&gt;|&gt;|&gt;|&gt;|双頭の猟犬Hound of Twilightを1体召喚します|
</v>
      </c>
    </row>
    <row r="217" spans="1:5" x14ac:dyDescent="0.15">
      <c r="A217" t="str">
        <f t="shared" si="5"/>
        <v>-</v>
      </c>
      <c r="B217" t="s">
        <v>2969</v>
      </c>
      <c r="C217" t="s">
        <v>2970</v>
      </c>
      <c r="D217" t="s">
        <v>10719</v>
      </c>
      <c r="E217" t="str">
        <f>VLOOKUP(D217,NationalSpell!$F:$N,9,FALSE)&amp;CHAR(10)</f>
        <v xml:space="preserve">|Conjuration Lv5|Procession of the Underworld|&amp;ref(Spell/P_Death.jpg,nolink,25x25,Death);3||&amp;ref(Spell/V_Death.jpg,nolink,25x25,Death Gem);15|儀式/陸上専用|兵士召喚|
|~|~|&gt;|&gt;|&gt;|&gt;|破滅の炎の松明を持つ冥界の精霊Lampadを12体召喚します|
</v>
      </c>
    </row>
    <row r="218" spans="1:5" x14ac:dyDescent="0.15">
      <c r="A218" t="str">
        <f t="shared" si="5"/>
        <v>-</v>
      </c>
      <c r="B218" t="s">
        <v>9003</v>
      </c>
      <c r="C218" t="s">
        <v>9002</v>
      </c>
      <c r="D218" t="s">
        <v>9005</v>
      </c>
      <c r="E218" t="str">
        <f>VLOOKUP(D218,NationalSpell!$F:$N,9,FALSE)&amp;CHAR(10)</f>
        <v xml:space="preserve">|Conjuration Lv5|Monster Boar|&amp;ref(Spell/P_Nature.jpg,nolink,25x25,Nature);3||&amp;ref(Spell/V_Nature.jpg,nolink,25x25,Nature Gem);10|儀式/陸上専用|災害誘発|
|~|~|&gt;|&gt;|&gt;|&gt;|指定した州にMonster Boarを潜伏させ不安度を増加させます|
</v>
      </c>
    </row>
    <row r="219" spans="1:5" x14ac:dyDescent="0.15">
      <c r="A219" t="str">
        <f t="shared" si="5"/>
        <v>-</v>
      </c>
      <c r="B219" t="s">
        <v>9003</v>
      </c>
      <c r="C219" t="s">
        <v>9002</v>
      </c>
      <c r="D219" t="s">
        <v>9006</v>
      </c>
      <c r="E219" t="str">
        <f>VLOOKUP(D219,NationalSpell!$F:$N,9,FALSE)&amp;CHAR(10)</f>
        <v xml:space="preserve">|Conjuration Lv6|Bind Keres|&amp;ref(Spell/P_Death.jpg,nolink,25x25,Death);2||&amp;ref(Spell/V_Death.jpg,nolink,25x25,Death Gem);9|儀式/陸上専用|兵士召喚|
|~|~|&gt;|&gt;|&gt;|&gt;|透明な恐るべき女悪魔Kerを3体召喚します|
</v>
      </c>
    </row>
    <row r="220" spans="1:5" x14ac:dyDescent="0.15">
      <c r="A220" t="str">
        <f t="shared" si="5"/>
        <v>-</v>
      </c>
      <c r="B220" t="s">
        <v>9003</v>
      </c>
      <c r="C220" t="s">
        <v>9002</v>
      </c>
      <c r="D220" t="s">
        <v>9007</v>
      </c>
      <c r="E220" t="str">
        <f>VLOOKUP(D220,NationalSpell!$F:$N,9,FALSE)&amp;CHAR(10)</f>
        <v xml:space="preserve">|Construction Lv7|Forge Brass Bull|&amp;ref(Spell/P_Fire.jpg,nolink,25x25,Fire);3|&amp;ref(Spell/P_Earth.jpg,nolink,25x25,Earth);3|&amp;ref(Spell/V_Fire.jpg,nolink,25x25,Fire Gem);30|儀式/陸上専用|兵士召喚|
|~|~|&gt;|&gt;|&gt;|&gt;|炎を吐く真鍮の牛Khalkotaurosを1体召喚します|
</v>
      </c>
    </row>
    <row r="221" spans="1:5" x14ac:dyDescent="0.15">
      <c r="A221" t="str">
        <f t="shared" si="5"/>
        <v>-</v>
      </c>
      <c r="B221" t="s">
        <v>9003</v>
      </c>
      <c r="C221" t="s">
        <v>9002</v>
      </c>
      <c r="D221" t="s">
        <v>9008</v>
      </c>
      <c r="E221" t="str">
        <f>VLOOKUP(D221,NationalSpell!$F:$N,9,FALSE)&amp;CHAR(10)</f>
        <v xml:space="preserve">|Construction Lv7|Craft Keledone|&amp;ref(Spell/P_Earth.jpg,nolink,25x25,Earth);2|&amp;ref(Spell/P_Astral.jpg,nolink,25x25,Astral);2|&amp;ref(Spell/V_Earth.jpg,nolink,25x25,Earth Gem);5|儀式/水陸両用|兵士召喚|
|~|~|&gt;|&gt;|&gt;|&gt;|Communionを支援する固定された像Keledoneを1体召喚します|
</v>
      </c>
    </row>
    <row r="222" spans="1:5" x14ac:dyDescent="0.15">
      <c r="A222" t="str">
        <f t="shared" si="5"/>
        <v>-</v>
      </c>
      <c r="B222" t="s">
        <v>9003</v>
      </c>
      <c r="C222" t="s">
        <v>9002</v>
      </c>
      <c r="D222" t="s">
        <v>9009</v>
      </c>
      <c r="E222" t="str">
        <f>VLOOKUP(D222,NationalSpell!$F:$N,9,FALSE)&amp;CHAR(10)</f>
        <v xml:space="preserve">|Enchantment Lv5|Awaken Hamadryad|&amp;ref(Spell/P_Nature.jpg,nolink,25x25,Nature);4||&amp;ref(Spell/V_Nature.jpg,nolink,25x25,Nature Gem);25|儀式/森林限定|指揮官召喚|
|~|~|&gt;|&gt;|&gt;|&gt;|緑魔法を使う固定された木の精霊Hamadryadを召喚します|
</v>
      </c>
    </row>
    <row r="223" spans="1:5" x14ac:dyDescent="0.15">
      <c r="A223" t="str">
        <f t="shared" si="5"/>
        <v>MA Arcoscephale E</v>
      </c>
      <c r="B223" t="s">
        <v>9003</v>
      </c>
      <c r="C223" t="s">
        <v>9199</v>
      </c>
      <c r="D223" t="s">
        <v>9010</v>
      </c>
      <c r="E223" t="str">
        <f>VLOOKUP(D223,NationalSpell!$F:$N,9,FALSE)&amp;CHAR(10)</f>
        <v xml:space="preserve">|Enchantment Lv6|Sow Dragon Teeth|&amp;ref(Spell/P_Earth.jpg,nolink,25x25,Earth);2||&amp;ref(Spell/V_Earth.jpg,nolink,25x25,Earth Gem);1|戦闘/陸上専用|一時的召喚|
|~|~|&gt;|&gt;|&gt;|&gt;|魔法の武具に身を包む戦士Spartaeを10体召喚します|
</v>
      </c>
    </row>
    <row r="224" spans="1:5" x14ac:dyDescent="0.15">
      <c r="A224" t="str">
        <f t="shared" si="5"/>
        <v>MA Ermor S</v>
      </c>
      <c r="B224" t="s">
        <v>9003</v>
      </c>
      <c r="C224" t="s">
        <v>9172</v>
      </c>
      <c r="D224" t="s">
        <v>9174</v>
      </c>
      <c r="E224" t="str">
        <f>VLOOKUP(D224,NationalSpell!$F:$N,9,FALSE)&amp;CHAR(10)</f>
        <v xml:space="preserve">|Conjuration Lv0|Revive Lictor|&amp;ref(Spell/P_Death.jpg,nolink,25x25,Death);2||&amp;ref(Spell/V_Death.jpg,nolink,25x25,Death Gem);3|儀式/陸上専用|兵士召喚|
|~|~|&gt;|&gt;|&gt;|&gt;|戦斧を振るう神聖なる警護官Lictorを1体召喚します|
</v>
      </c>
    </row>
    <row r="225" spans="1:5" x14ac:dyDescent="0.15">
      <c r="A225" t="str">
        <f t="shared" si="5"/>
        <v>-</v>
      </c>
      <c r="B225" t="s">
        <v>9003</v>
      </c>
      <c r="C225" t="s">
        <v>9172</v>
      </c>
      <c r="D225" t="s">
        <v>9175</v>
      </c>
      <c r="E225" t="str">
        <f>VLOOKUP(D225,NationalSpell!$F:$N,9,FALSE)&amp;CHAR(10)</f>
        <v xml:space="preserve">|Conjuration Lv0|Revive Censor|&amp;ref(Spell/P_Death.jpg,nolink,25x25,Death);2||&amp;ref(Spell/V_Death.jpg,nolink,25x25,Death Gem);4|儀式/陸上専用|指揮官召喚|
|~|~|&gt;|&gt;|&gt;|&gt;|高い指揮能力を持つ監察官Censorを召喚します|
</v>
      </c>
    </row>
    <row r="226" spans="1:5" x14ac:dyDescent="0.15">
      <c r="A226" t="str">
        <f t="shared" si="5"/>
        <v>-</v>
      </c>
      <c r="B226" t="s">
        <v>9003</v>
      </c>
      <c r="C226" t="s">
        <v>9172</v>
      </c>
      <c r="D226" t="s">
        <v>9176</v>
      </c>
      <c r="E226" t="str">
        <f>VLOOKUP(D226,NationalSpell!$F:$N,9,FALSE)&amp;CHAR(10)</f>
        <v xml:space="preserve">|Conjuration Lv0|Revive Acolyte|&amp;ref(Spell/P_Death.jpg,nolink,25x25,Death);2||&amp;ref(Spell/V_Death.jpg,nolink,25x25,Death Gem);10|儀式/陸上専用|指揮官召喚|
|~|~|&gt;|&gt;|&gt;|&gt;|下級聖職者Acolyte of Eldregateを召喚します|
</v>
      </c>
    </row>
    <row r="227" spans="1:5" x14ac:dyDescent="0.15">
      <c r="A227" t="str">
        <f t="shared" si="5"/>
        <v>-</v>
      </c>
      <c r="B227" t="s">
        <v>9003</v>
      </c>
      <c r="C227" t="s">
        <v>9172</v>
      </c>
      <c r="D227" t="s">
        <v>9177</v>
      </c>
      <c r="E227" t="str">
        <f>VLOOKUP(D227,NationalSpell!$F:$N,9,FALSE)&amp;CHAR(10)</f>
        <v xml:space="preserve">|Conjuration Lv0|Revive Bishop|&amp;ref(Spell/P_Death.jpg,nolink,25x25,Death);2||&amp;ref(Spell/V_Death.jpg,nolink,25x25,Death Gem);16|儀式/陸上専用|指揮官召喚|
|~|~|&gt;|&gt;|&gt;|&gt;|中級聖職者Bishop of Eldregateを召喚します|
</v>
      </c>
    </row>
    <row r="228" spans="1:5" x14ac:dyDescent="0.15">
      <c r="A228" t="str">
        <f t="shared" si="5"/>
        <v>-</v>
      </c>
      <c r="B228" t="s">
        <v>9003</v>
      </c>
      <c r="C228" t="s">
        <v>9172</v>
      </c>
      <c r="D228" t="s">
        <v>9178</v>
      </c>
      <c r="E228" t="str">
        <f>VLOOKUP(D228,NationalSpell!$F:$N,9,FALSE)&amp;CHAR(10)</f>
        <v xml:space="preserve">|Conjuration Lv0|Revive Spectator|&amp;ref(Spell/P_Death.jpg,nolink,25x25,Death);2||&amp;ref(Spell/V_Death.jpg,nolink,25x25,Death Gem);12|儀式/水陸両用|指揮官召喚|
|~|~|&gt;|&gt;|&gt;|&gt;|死の魔術師Spectatorを召喚します|
</v>
      </c>
    </row>
    <row r="229" spans="1:5" x14ac:dyDescent="0.15">
      <c r="A229" t="str">
        <f t="shared" si="5"/>
        <v>-</v>
      </c>
      <c r="B229" t="s">
        <v>9003</v>
      </c>
      <c r="C229" t="s">
        <v>9172</v>
      </c>
      <c r="D229" t="s">
        <v>9179</v>
      </c>
      <c r="E229" t="str">
        <f>VLOOKUP(D229,NationalSpell!$F:$N,9,FALSE)&amp;CHAR(10)</f>
        <v xml:space="preserve">|Conjuration Lv0|Revive Arch Bishop|&amp;ref(Spell/P_Death.jpg,nolink,25x25,Death);3||&amp;ref(Spell/V_Death.jpg,nolink,25x25,Death Gem);23|儀式/陸上専用|指揮官召喚|
|~|~|&gt;|&gt;|&gt;|&gt;|上級聖職者Arch Bishop of Eldregateを召喚します|
</v>
      </c>
    </row>
    <row r="230" spans="1:5" x14ac:dyDescent="0.15">
      <c r="A230" t="str">
        <f t="shared" si="5"/>
        <v>-</v>
      </c>
      <c r="B230" t="s">
        <v>9003</v>
      </c>
      <c r="C230" t="s">
        <v>9172</v>
      </c>
      <c r="D230" t="s">
        <v>9180</v>
      </c>
      <c r="E230" t="str">
        <f>VLOOKUP(D230,NationalSpell!$F:$N,9,FALSE)&amp;CHAR(10)</f>
        <v xml:space="preserve">|Conjuration Lv0|Revive Dusk Elder|&amp;ref(Spell/P_Death.jpg,nolink,25x25,Death);3||&amp;ref(Spell/V_Death.jpg,nolink,25x25,Death Gem);20|儀式/水陸両用|指揮官召喚|
|~|~|&gt;|&gt;|&gt;|&gt;|強大なる魔術師Dusk Elderを召喚します|
</v>
      </c>
    </row>
    <row r="231" spans="1:5" x14ac:dyDescent="0.15">
      <c r="A231" t="str">
        <f t="shared" si="5"/>
        <v>-</v>
      </c>
      <c r="B231" t="s">
        <v>9003</v>
      </c>
      <c r="C231" t="s">
        <v>9172</v>
      </c>
      <c r="D231" t="s">
        <v>9181</v>
      </c>
      <c r="E231" t="str">
        <f>VLOOKUP(D231,NationalSpell!$F:$N,9,FALSE)&amp;CHAR(10)</f>
        <v xml:space="preserve">|Conjuration Lv2|Revive Wailing Lady|&amp;ref(Spell/P_Death.jpg,nolink,25x25,Death);2||&amp;ref(Spell/V_Death.jpg,nolink,25x25,Death Gem);15|儀式/水陸両用|兵士召喚|
|~|~|&gt;|&gt;|&gt;|&gt;|恐怖と死を振りまく神聖な霊Wailing Ladyを1体召喚します|
</v>
      </c>
    </row>
    <row r="232" spans="1:5" x14ac:dyDescent="0.15">
      <c r="A232" t="str">
        <f t="shared" si="5"/>
        <v>-</v>
      </c>
      <c r="B232" t="s">
        <v>9003</v>
      </c>
      <c r="C232" t="s">
        <v>9172</v>
      </c>
      <c r="D232" t="s">
        <v>9182</v>
      </c>
      <c r="E232" t="str">
        <f>VLOOKUP(D232,NationalSpell!$F:$N,9,FALSE)&amp;CHAR(10)</f>
        <v xml:space="preserve">|Conjuration Lv3|Lictorian Guard|&amp;ref(Spell/P_Death.jpg,nolink,25x25,Death);2||&amp;ref(Spell/V_Death.jpg,nolink,25x25,Death Gem);10|儀式/陸上専用|兵士召喚|
|~|~|&gt;|&gt;|&gt;|&gt;|戦斧を振るう神聖なる警護官Lictorを5体召喚します|
</v>
      </c>
    </row>
    <row r="233" spans="1:5" x14ac:dyDescent="0.15">
      <c r="A233" t="str">
        <f t="shared" si="5"/>
        <v>-</v>
      </c>
      <c r="B233" t="s">
        <v>9003</v>
      </c>
      <c r="C233" t="s">
        <v>9172</v>
      </c>
      <c r="D233" t="s">
        <v>9183</v>
      </c>
      <c r="E233" t="str">
        <f>VLOOKUP(D233,NationalSpell!$F:$N,9,FALSE)&amp;CHAR(10)</f>
        <v xml:space="preserve">|Conjuration Lv3|Pride of Lions|&amp;ref(Spell/P_Nature.jpg,nolink,25x25,Nature);2||&amp;ref(Spell/V_Nature.jpg,nolink,25x25,Nature Gem);10|儀式/陸上専用|兵士召喚|
|~|~|&gt;|&gt;|&gt;|&gt;|敏捷なLionを10+体召喚します|
</v>
      </c>
    </row>
    <row r="234" spans="1:5" x14ac:dyDescent="0.15">
      <c r="A234" t="str">
        <f t="shared" si="5"/>
        <v>-</v>
      </c>
      <c r="B234" t="s">
        <v>9003</v>
      </c>
      <c r="C234" t="s">
        <v>9172</v>
      </c>
      <c r="D234" t="s">
        <v>9184</v>
      </c>
      <c r="E234" t="str">
        <f>VLOOKUP(D234,NationalSpell!$F:$N,9,FALSE)&amp;CHAR(10)</f>
        <v xml:space="preserve">|Conjuration Lv5|Lamentation|&amp;ref(Spell/P_Death.jpg,nolink,25x25,Death);3||&amp;ref(Spell/V_Death.jpg,nolink,25x25,Death Gem);50|儀式/水陸両用|兵士召喚|
|~|~|&gt;|&gt;|&gt;|&gt;|恐怖と死を振りまく神聖な霊Wailing Ladyを5体召喚します|
</v>
      </c>
    </row>
    <row r="235" spans="1:5" x14ac:dyDescent="0.15">
      <c r="A235" t="str">
        <f t="shared" si="5"/>
        <v>-</v>
      </c>
      <c r="B235" t="s">
        <v>9003</v>
      </c>
      <c r="C235" t="s">
        <v>9172</v>
      </c>
      <c r="D235" t="s">
        <v>9185</v>
      </c>
      <c r="E235" t="str">
        <f>VLOOKUP(D235,NationalSpell!$F:$N,9,FALSE)&amp;CHAR(10)</f>
        <v xml:space="preserve">|Conjuration Lv7|Great Lamentation|&amp;ref(Spell/P_Death.jpg,nolink,25x25,Death);5||&amp;ref(Spell/V_Death.jpg,nolink,25x25,Death Gem);66|儀式/水陸両用|兵士召喚|
|~|~|&gt;|&gt;|&gt;|&gt;|恐怖と死を振りまく神聖な霊Wailing Ladyを14体召喚します|
</v>
      </c>
    </row>
    <row r="236" spans="1:5" x14ac:dyDescent="0.15">
      <c r="A236" t="str">
        <f t="shared" si="5"/>
        <v>-</v>
      </c>
      <c r="B236" t="s">
        <v>9003</v>
      </c>
      <c r="C236" t="s">
        <v>9172</v>
      </c>
      <c r="D236" t="s">
        <v>9186</v>
      </c>
      <c r="E236" t="str">
        <f>VLOOKUP(D236,NationalSpell!$F:$N,9,FALSE)&amp;CHAR(10)</f>
        <v xml:space="preserve">|Conjuration Lv8|Lictorian Legion|&amp;ref(Spell/P_Death.jpg,nolink,25x25,Death);4||&amp;ref(Spell/V_Death.jpg,nolink,25x25,Death Gem);35|儀式/陸上専用|兵士召喚|
|~|~|&gt;|&gt;|&gt;|&gt;|戦斧を振るう神聖なる警護官Lictorを25体召喚します|
</v>
      </c>
    </row>
    <row r="237" spans="1:5" x14ac:dyDescent="0.15">
      <c r="A237" t="str">
        <f t="shared" si="5"/>
        <v>-</v>
      </c>
      <c r="B237" t="s">
        <v>9003</v>
      </c>
      <c r="C237" t="s">
        <v>9172</v>
      </c>
      <c r="D237" t="s">
        <v>9187</v>
      </c>
      <c r="E237" t="str">
        <f>VLOOKUP(D237,NationalSpell!$F:$N,9,FALSE)&amp;CHAR(10)</f>
        <v xml:space="preserve">|Enchantment Lv6|Ermorian Legion|&amp;ref(Spell/P_Death.jpg,nolink,25x25,Death);4||&amp;ref(Spell/V_Death.jpg,nolink,25x25,Death Gem);15|儀式/陸上専用|兵士召喚|
|~|~|&gt;|&gt;|&gt;|&gt;|骨だけの軍団兵Longdead Legionnaireを50体召喚します|
</v>
      </c>
    </row>
    <row r="238" spans="1:5" x14ac:dyDescent="0.15">
      <c r="A238" t="str">
        <f t="shared" si="5"/>
        <v>-</v>
      </c>
      <c r="B238" t="s">
        <v>9003</v>
      </c>
      <c r="C238" t="s">
        <v>9172</v>
      </c>
      <c r="D238" t="s">
        <v>9188</v>
      </c>
      <c r="E238" t="str">
        <f>VLOOKUP(D238,NationalSpell!$F:$N,9,FALSE)&amp;CHAR(10)</f>
        <v xml:space="preserve">|Divine Lv0|Unholy Command|&amp;ref(Spell/P_Holy.jpg,nolink,25x25,Holy);1|||戦闘/水陸両用|隷属|
|~|~|&gt;|&gt;|&gt;|&gt;|敵のアンデッド1体を隷属させようと試みます|
</v>
      </c>
    </row>
    <row r="239" spans="1:5" x14ac:dyDescent="0.15">
      <c r="A239" t="str">
        <f t="shared" si="5"/>
        <v>-</v>
      </c>
      <c r="B239" t="s">
        <v>9003</v>
      </c>
      <c r="C239" t="s">
        <v>9172</v>
      </c>
      <c r="D239" t="s">
        <v>9189</v>
      </c>
      <c r="E239" t="str">
        <f>VLOOKUP(D239,NationalSpell!$F:$N,9,FALSE)&amp;CHAR(10)</f>
        <v xml:space="preserve">|Divine Lv0|Unholy Protection|&amp;ref(Spell/P_Holy.jpg,nolink,25x25,Holy);1|||戦闘/水陸両用|強化|
|~|~|&gt;|&gt;|&gt;|&gt;|小範囲のアンデッドの魔法抵抗を向上させます|
</v>
      </c>
    </row>
    <row r="240" spans="1:5" x14ac:dyDescent="0.15">
      <c r="A240" t="str">
        <f t="shared" si="5"/>
        <v>-</v>
      </c>
      <c r="B240" t="s">
        <v>9003</v>
      </c>
      <c r="C240" t="s">
        <v>9172</v>
      </c>
      <c r="D240" t="s">
        <v>9190</v>
      </c>
      <c r="E240" t="str">
        <f>VLOOKUP(D240,NationalSpell!$F:$N,9,FALSE)&amp;CHAR(10)</f>
        <v xml:space="preserve">|Divine Lv0|Unholy Blessing|&amp;ref(Spell/P_Holy.jpg,nolink,25x25,Holy);1|||戦闘/水陸両用|強化|
|~|~|&gt;|&gt;|&gt;|&gt;|小範囲の神聖なアンデッドを祝福します|
</v>
      </c>
    </row>
    <row r="241" spans="1:5" x14ac:dyDescent="0.15">
      <c r="A241" t="str">
        <f t="shared" si="5"/>
        <v>-</v>
      </c>
      <c r="B241" t="s">
        <v>9003</v>
      </c>
      <c r="C241" t="s">
        <v>9172</v>
      </c>
      <c r="D241" t="s">
        <v>9191</v>
      </c>
      <c r="E241" t="str">
        <f>VLOOKUP(D241,NationalSpell!$F:$N,9,FALSE)&amp;CHAR(10)</f>
        <v xml:space="preserve">|Divine Lv0|Unholy Power|&amp;ref(Spell/P_Holy.jpg,nolink,25x25,Holy);1|||戦闘/水陸両用|強化|
|~|~|&gt;|&gt;|&gt;|&gt;|小範囲のアンデッドの行動速度と攻撃技能を向上させます|
</v>
      </c>
    </row>
    <row r="242" spans="1:5" x14ac:dyDescent="0.15">
      <c r="A242" t="str">
        <f t="shared" si="5"/>
        <v>-</v>
      </c>
      <c r="B242" t="s">
        <v>9003</v>
      </c>
      <c r="C242" t="s">
        <v>9172</v>
      </c>
      <c r="D242" t="s">
        <v>9192</v>
      </c>
      <c r="E242" t="str">
        <f>VLOOKUP(D242,NationalSpell!$F:$N,9,FALSE)&amp;CHAR(10)</f>
        <v xml:space="preserve">|Divine Lv0|Unholy Protection|&amp;ref(Spell/P_Holy.jpg,nolink,25x25,Holy);2|||戦闘/水陸両用|強化|
|~|~|&gt;|&gt;|&gt;|&gt;|広範囲のアンデッドの魔法抵抗を向上させます|
</v>
      </c>
    </row>
    <row r="243" spans="1:5" x14ac:dyDescent="0.15">
      <c r="A243" t="str">
        <f t="shared" si="5"/>
        <v>-</v>
      </c>
      <c r="B243" t="s">
        <v>9003</v>
      </c>
      <c r="C243" t="s">
        <v>9172</v>
      </c>
      <c r="D243" t="s">
        <v>9193</v>
      </c>
      <c r="E243" t="str">
        <f>VLOOKUP(D243,NationalSpell!$F:$N,9,FALSE)&amp;CHAR(10)</f>
        <v xml:space="preserve">|Divine Lv0|Unholy Blessing|&amp;ref(Spell/P_Holy.jpg,nolink,25x25,Holy);2|||戦闘/水陸両用|強化|
|~|~|&gt;|&gt;|&gt;|&gt;|広範囲の神聖なアンデッドを祝福します|
</v>
      </c>
    </row>
    <row r="244" spans="1:5" x14ac:dyDescent="0.15">
      <c r="A244" t="str">
        <f t="shared" si="5"/>
        <v>-</v>
      </c>
      <c r="B244" t="s">
        <v>9003</v>
      </c>
      <c r="C244" t="s">
        <v>9172</v>
      </c>
      <c r="D244" t="s">
        <v>9194</v>
      </c>
      <c r="E244" t="str">
        <f>VLOOKUP(D244,NationalSpell!$F:$N,9,FALSE)&amp;CHAR(10)</f>
        <v xml:space="preserve">|Divine Lv0|Unholy Power|&amp;ref(Spell/P_Holy.jpg,nolink,25x25,Holy);3|||戦闘/水陸両用|強化|
|~|~|&gt;|&gt;|&gt;|&gt;|中範囲のアンデッドの行動速度と攻撃技能を向上させます|
</v>
      </c>
    </row>
    <row r="245" spans="1:5" x14ac:dyDescent="0.15">
      <c r="A245" t="str">
        <f t="shared" si="5"/>
        <v>-</v>
      </c>
      <c r="B245" t="s">
        <v>9003</v>
      </c>
      <c r="C245" t="s">
        <v>9172</v>
      </c>
      <c r="D245" t="s">
        <v>9195</v>
      </c>
      <c r="E245" t="str">
        <f>VLOOKUP(D245,NationalSpell!$F:$N,9,FALSE)&amp;CHAR(10)</f>
        <v xml:space="preserve">|Divine Lv0|Unholy Blessing|&amp;ref(Spell/P_Holy.jpg,nolink,25x25,Holy);3|||戦闘/水陸両用|全体強化|
|~|~|&gt;|&gt;|&gt;|&gt;|味方の神聖なアンデッド全員を祝福します|
</v>
      </c>
    </row>
    <row r="246" spans="1:5" x14ac:dyDescent="0.15">
      <c r="A246" t="str">
        <f t="shared" si="5"/>
        <v>-</v>
      </c>
      <c r="B246" t="s">
        <v>9003</v>
      </c>
      <c r="C246" t="s">
        <v>9172</v>
      </c>
      <c r="D246" t="s">
        <v>9196</v>
      </c>
      <c r="E246" t="str">
        <f>VLOOKUP(D246,NationalSpell!$F:$N,9,FALSE)&amp;CHAR(10)</f>
        <v xml:space="preserve">|Divine Lv0|Protection of the Sepulchre|&amp;ref(Spell/P_Holy.jpg,nolink,25x25,Holy);3|||戦闘/水陸両用|全体強化|
|~|~|&gt;|&gt;|&gt;|&gt;|味方のアンデッド全員の魔法抵抗を向上させようと試みます|
</v>
      </c>
    </row>
    <row r="247" spans="1:5" x14ac:dyDescent="0.15">
      <c r="A247" t="str">
        <f t="shared" si="5"/>
        <v>MA Ermor E</v>
      </c>
      <c r="B247" t="s">
        <v>9003</v>
      </c>
      <c r="C247" t="s">
        <v>9172</v>
      </c>
      <c r="D247" t="s">
        <v>9197</v>
      </c>
      <c r="E247" t="str">
        <f>VLOOKUP(D247,NationalSpell!$F:$N,9,FALSE)&amp;CHAR(10)</f>
        <v xml:space="preserve">|Divine Lv0|Power of the Sepulchre|&amp;ref(Spell/P_Holy.jpg,nolink,25x25,Holy);4|||戦闘/水陸両用|全体強化|
|~|~|&gt;|&gt;|&gt;|&gt;|味方のアンデッド全員の行動速度と攻撃技能を向上させます|
</v>
      </c>
    </row>
    <row r="248" spans="1:5" x14ac:dyDescent="0.15">
      <c r="A248" t="str">
        <f t="shared" si="5"/>
        <v>MA Sceleria S</v>
      </c>
      <c r="B248" t="s">
        <v>2969</v>
      </c>
      <c r="C248" t="s">
        <v>13060</v>
      </c>
      <c r="D248" t="s">
        <v>13050</v>
      </c>
      <c r="E248" t="str">
        <f>VLOOKUP(D248,NationalSpell!$F:$N,9,FALSE)&amp;CHAR(10)</f>
        <v xml:space="preserve">|Divine Lv0|Unholy Command|&amp;ref(Spell/P_Holy.jpg,nolink,25x25,Holy);1|||戦闘/水陸両用|隷属|
|~|~|&gt;|&gt;|&gt;|&gt;|敵のアンデッド1体を隷属させようと試みます|
</v>
      </c>
    </row>
    <row r="249" spans="1:5" x14ac:dyDescent="0.15">
      <c r="A249" t="str">
        <f t="shared" si="5"/>
        <v>-</v>
      </c>
      <c r="B249" t="s">
        <v>2969</v>
      </c>
      <c r="C249" t="s">
        <v>13060</v>
      </c>
      <c r="D249" t="s">
        <v>13051</v>
      </c>
      <c r="E249" t="str">
        <f>VLOOKUP(D249,NationalSpell!$F:$N,9,FALSE)&amp;CHAR(10)</f>
        <v xml:space="preserve">|Divine Lv0|Unholy Protection|&amp;ref(Spell/P_Holy.jpg,nolink,25x25,Holy);1|||戦闘/水陸両用|強化|
|~|~|&gt;|&gt;|&gt;|&gt;|小範囲のアンデッドの魔法抵抗を向上させます|
</v>
      </c>
    </row>
    <row r="250" spans="1:5" x14ac:dyDescent="0.15">
      <c r="A250" t="str">
        <f t="shared" si="5"/>
        <v>-</v>
      </c>
      <c r="B250" t="s">
        <v>2969</v>
      </c>
      <c r="C250" t="s">
        <v>13060</v>
      </c>
      <c r="D250" t="s">
        <v>13052</v>
      </c>
      <c r="E250" t="str">
        <f>VLOOKUP(D250,NationalSpell!$F:$N,9,FALSE)&amp;CHAR(10)</f>
        <v xml:space="preserve">|Divine Lv0|Unholy Blessing|&amp;ref(Spell/P_Holy.jpg,nolink,25x25,Holy);1|||戦闘/水陸両用|強化|
|~|~|&gt;|&gt;|&gt;|&gt;|小範囲の神聖なアンデッドを祝福します|
</v>
      </c>
    </row>
    <row r="251" spans="1:5" x14ac:dyDescent="0.15">
      <c r="A251" t="str">
        <f t="shared" si="5"/>
        <v>-</v>
      </c>
      <c r="B251" t="s">
        <v>2969</v>
      </c>
      <c r="C251" t="s">
        <v>13060</v>
      </c>
      <c r="D251" t="s">
        <v>13053</v>
      </c>
      <c r="E251" t="str">
        <f>VLOOKUP(D251,NationalSpell!$F:$N,9,FALSE)&amp;CHAR(10)</f>
        <v xml:space="preserve">|Divine Lv0|Unholy Power|&amp;ref(Spell/P_Holy.jpg,nolink,25x25,Holy);1|||戦闘/水陸両用|強化|
|~|~|&gt;|&gt;|&gt;|&gt;|小範囲のアンデッドの行動速度と攻撃技能を向上させます|
</v>
      </c>
    </row>
    <row r="252" spans="1:5" x14ac:dyDescent="0.15">
      <c r="A252" t="str">
        <f t="shared" si="5"/>
        <v>-</v>
      </c>
      <c r="B252" t="s">
        <v>2969</v>
      </c>
      <c r="C252" t="s">
        <v>13060</v>
      </c>
      <c r="D252" t="s">
        <v>13054</v>
      </c>
      <c r="E252" t="str">
        <f>VLOOKUP(D252,NationalSpell!$F:$N,9,FALSE)&amp;CHAR(10)</f>
        <v xml:space="preserve">|Divine Lv0|Unholy Protection|&amp;ref(Spell/P_Holy.jpg,nolink,25x25,Holy);2|||戦闘/水陸両用|強化|
|~|~|&gt;|&gt;|&gt;|&gt;|広範囲のアンデッドの魔法抵抗を向上させます|
</v>
      </c>
    </row>
    <row r="253" spans="1:5" x14ac:dyDescent="0.15">
      <c r="A253" t="str">
        <f t="shared" si="5"/>
        <v>-</v>
      </c>
      <c r="B253" t="s">
        <v>2969</v>
      </c>
      <c r="C253" t="s">
        <v>13060</v>
      </c>
      <c r="D253" t="s">
        <v>13055</v>
      </c>
      <c r="E253" t="str">
        <f>VLOOKUP(D253,NationalSpell!$F:$N,9,FALSE)&amp;CHAR(10)</f>
        <v xml:space="preserve">|Divine Lv0|Unholy Blessing|&amp;ref(Spell/P_Holy.jpg,nolink,25x25,Holy);2|||戦闘/水陸両用|強化|
|~|~|&gt;|&gt;|&gt;|&gt;|広範囲の神聖なアンデッドを祝福します|
</v>
      </c>
    </row>
    <row r="254" spans="1:5" x14ac:dyDescent="0.15">
      <c r="A254" t="str">
        <f t="shared" si="5"/>
        <v>-</v>
      </c>
      <c r="B254" t="s">
        <v>2969</v>
      </c>
      <c r="C254" t="s">
        <v>13060</v>
      </c>
      <c r="D254" t="s">
        <v>13058</v>
      </c>
      <c r="E254" t="str">
        <f>VLOOKUP(D254,NationalSpell!$F:$N,9,FALSE)&amp;CHAR(10)</f>
        <v xml:space="preserve">|Divine Lv0|Apostasy|&amp;ref(Spell/P_Holy.jpg,nolink,25x25,Holy);3|||戦闘/水陸両用|魅了|
|~|~|&gt;|&gt;|&gt;|&gt;|敵の神聖なユニット1体を魅了しようと試みます|
</v>
      </c>
    </row>
    <row r="255" spans="1:5" x14ac:dyDescent="0.15">
      <c r="A255" t="str">
        <f t="shared" si="5"/>
        <v>-</v>
      </c>
      <c r="B255" t="s">
        <v>2969</v>
      </c>
      <c r="C255" t="s">
        <v>13060</v>
      </c>
      <c r="D255" t="s">
        <v>13056</v>
      </c>
      <c r="E255" t="str">
        <f>VLOOKUP(D255,NationalSpell!$F:$N,9,FALSE)&amp;CHAR(10)</f>
        <v xml:space="preserve">|Divine Lv0|Unholy Power|&amp;ref(Spell/P_Holy.jpg,nolink,25x25,Holy);3|||戦闘/水陸両用|強化|
|~|~|&gt;|&gt;|&gt;|&gt;|中範囲のアンデッドの行動速度と攻撃技能を向上させます|
</v>
      </c>
    </row>
    <row r="256" spans="1:5" x14ac:dyDescent="0.15">
      <c r="A256" t="str">
        <f t="shared" si="5"/>
        <v>-</v>
      </c>
      <c r="B256" t="s">
        <v>2969</v>
      </c>
      <c r="C256" t="s">
        <v>13060</v>
      </c>
      <c r="D256" t="s">
        <v>13057</v>
      </c>
      <c r="E256" t="str">
        <f>VLOOKUP(D256,NationalSpell!$F:$N,9,FALSE)&amp;CHAR(10)</f>
        <v xml:space="preserve">|Divine Lv0|Unholy Blessing|&amp;ref(Spell/P_Holy.jpg,nolink,25x25,Holy);3|||戦闘/水陸両用|全体強化|
|~|~|&gt;|&gt;|&gt;|&gt;|味方の神聖なアンデッド全員を祝福します|
</v>
      </c>
    </row>
    <row r="257" spans="1:5" x14ac:dyDescent="0.15">
      <c r="A257" t="str">
        <f t="shared" si="5"/>
        <v>-</v>
      </c>
      <c r="B257" t="s">
        <v>2969</v>
      </c>
      <c r="C257" t="s">
        <v>13060</v>
      </c>
      <c r="D257" t="s">
        <v>13061</v>
      </c>
      <c r="E257" t="str">
        <f>VLOOKUP(D257,NationalSpell!$F:$N,9,FALSE)&amp;CHAR(10)</f>
        <v xml:space="preserve">|Divine Lv0|Protection of the Sepulchre|&amp;ref(Spell/P_Holy.jpg,nolink,25x25,Holy);3|||戦闘/水陸両用|全体強化|
|~|~|&gt;|&gt;|&gt;|&gt;|味方のアンデッド全員の魔法抵抗を向上させようと試みます|
</v>
      </c>
    </row>
    <row r="258" spans="1:5" x14ac:dyDescent="0.15">
      <c r="A258" t="str">
        <f t="shared" si="5"/>
        <v>MA Sceleria E</v>
      </c>
      <c r="B258" t="s">
        <v>2969</v>
      </c>
      <c r="C258" t="s">
        <v>13060</v>
      </c>
      <c r="D258" t="s">
        <v>13062</v>
      </c>
      <c r="E258" t="str">
        <f>VLOOKUP(D258,NationalSpell!$F:$N,9,FALSE)&amp;CHAR(10)</f>
        <v xml:space="preserve">|Divine Lv0|Power of the Sepulchre|&amp;ref(Spell/P_Holy.jpg,nolink,25x25,Holy);4|||戦闘/水陸両用|全体強化|
|~|~|&gt;|&gt;|&gt;|&gt;|味方のアンデッド全員の行動速度と攻撃技能を向上させます|
</v>
      </c>
    </row>
    <row r="259" spans="1:5" x14ac:dyDescent="0.15">
      <c r="A259" t="str">
        <f t="shared" si="5"/>
        <v>MA Pythium S</v>
      </c>
      <c r="B259" t="s">
        <v>9003</v>
      </c>
      <c r="C259" t="s">
        <v>9416</v>
      </c>
      <c r="D259" t="s">
        <v>9409</v>
      </c>
      <c r="E259" t="str">
        <f>VLOOKUP(D259,NationalSpell!$F:$N,9,FALSE)&amp;CHAR(10)</f>
        <v xml:space="preserve">|Conjuration Lv3|Pride of Lions|&amp;ref(Spell/P_Nature.jpg,nolink,25x25,Nature);2||&amp;ref(Spell/V_Nature.jpg,nolink,25x25,Nature Gem);10|儀式/陸上専用|兵士召喚|
|~|~|&gt;|&gt;|&gt;|&gt;|敏捷なLionを10+体召喚します|
</v>
      </c>
    </row>
    <row r="260" spans="1:5" x14ac:dyDescent="0.15">
      <c r="A260" t="str">
        <f t="shared" si="5"/>
        <v>-</v>
      </c>
      <c r="B260" t="s">
        <v>9003</v>
      </c>
      <c r="C260" t="s">
        <v>9416</v>
      </c>
      <c r="D260" t="s">
        <v>9410</v>
      </c>
      <c r="E260" t="str">
        <f>VLOOKUP(D260,NationalSpell!$F:$N,9,FALSE)&amp;CHAR(10)</f>
        <v xml:space="preserve">|Conjuration Lv5|Contact Lar|&amp;ref(Spell/P_Nature.jpg,nolink,25x25,Nature);1||&amp;ref(Spell/V_Nature.jpg,nolink,25x25,Nature Gem);16|儀式/陸上専用|指揮官召喚|
|~|~|&gt;|&gt;|&gt;|&gt;|緑などの魔法を使う田舎の精霊Larを召喚します|
</v>
      </c>
    </row>
    <row r="261" spans="1:5" x14ac:dyDescent="0.15">
      <c r="A261" t="str">
        <f t="shared" si="5"/>
        <v>-</v>
      </c>
      <c r="B261" t="s">
        <v>9003</v>
      </c>
      <c r="C261" t="s">
        <v>9416</v>
      </c>
      <c r="D261" t="s">
        <v>9411</v>
      </c>
      <c r="E261" t="str">
        <f>VLOOKUP(D261,NationalSpell!$F:$N,9,FALSE)&amp;CHAR(10)</f>
        <v xml:space="preserve">|Conjuration Lv6|Contact Harbinger|&amp;ref(Spell/P_Astral.jpg,nolink,25x25,Astral);4||&amp;ref(Spell/V_Astral.jpg,nolink,25x25,Astral Pearl);25|儀式/陸上専用|指揮官召喚|
|~|~|&gt;|&gt;|&gt;|&gt;|風魔法を持つ天使Harbingerを召喚します|
</v>
      </c>
    </row>
    <row r="262" spans="1:5" x14ac:dyDescent="0.15">
      <c r="A262" t="str">
        <f t="shared" si="5"/>
        <v>-</v>
      </c>
      <c r="B262" t="s">
        <v>9003</v>
      </c>
      <c r="C262" t="s">
        <v>9416</v>
      </c>
      <c r="D262" t="s">
        <v>9412</v>
      </c>
      <c r="E262" t="str">
        <f>VLOOKUP(D262,NationalSpell!$F:$N,9,FALSE)&amp;CHAR(10)</f>
        <v xml:space="preserve">|Conjuration Lv7|Heavenly Wrath|&amp;ref(Spell/P_Astral.jpg,nolink,25x25,Astral);3|&amp;ref(Spell/P_Fire.jpg,nolink,25x25,Fire);1|&amp;ref(Spell/V_Astral.jpg,nolink,25x25,Astral Pearl);35|儀式/陸上専用|指揮官召喚|
|~|~|&gt;|&gt;|&gt;|&gt;|高い戦闘力を持つ恐ろしい天使Angel of Furyを召喚します|
</v>
      </c>
    </row>
    <row r="263" spans="1:5" x14ac:dyDescent="0.15">
      <c r="A263" t="str">
        <f t="shared" si="5"/>
        <v>-</v>
      </c>
      <c r="B263" t="s">
        <v>9003</v>
      </c>
      <c r="C263" t="s">
        <v>9416</v>
      </c>
      <c r="D263" t="s">
        <v>9413</v>
      </c>
      <c r="E263" t="str">
        <f>VLOOKUP(D263,NationalSpell!$F:$N,9,FALSE)&amp;CHAR(10)</f>
        <v xml:space="preserve">|Conjuration Lv7|Angelic Host|&amp;ref(Spell/P_Astral.jpg,nolink,25x25,Astral);5||&amp;ref(Spell/V_Astral.jpg,nolink,25x25,Astral Pearl);50|儀式/陸上専用|遠隔召喚|
|~|~|&gt;|&gt;|&gt;|&gt;|指定した州に5体のAngel of the Hostとその指揮官Arch Angelを召喚します|
</v>
      </c>
    </row>
    <row r="264" spans="1:5" x14ac:dyDescent="0.15">
      <c r="A264" t="str">
        <f t="shared" si="5"/>
        <v>-</v>
      </c>
      <c r="B264" t="s">
        <v>9003</v>
      </c>
      <c r="C264" t="s">
        <v>9416</v>
      </c>
      <c r="D264" t="s">
        <v>9414</v>
      </c>
      <c r="E264" t="str">
        <f>VLOOKUP(D264,NationalSpell!$F:$N,9,FALSE)&amp;CHAR(10)</f>
        <v xml:space="preserve">|Conjuration Lv9|Heavenly Choir|&amp;ref(Spell/P_Astral.jpg,nolink,25x25,Astral);7|&amp;ref(Spell/P_Fire.jpg,nolink,25x25,Fire);2|&amp;ref(Spell/V_Astral.jpg,nolink,25x25,Astral Pearl);144|儀式/陸上専用|軍団召喚|
|~|~|&gt;|&gt;|&gt;|&gt;|Angel of the Heavenly Choirを9体、Harbingerを3体とその指揮官Seraphを召喚します|
</v>
      </c>
    </row>
    <row r="265" spans="1:5" x14ac:dyDescent="0.15">
      <c r="A265" t="str">
        <f t="shared" si="5"/>
        <v>MA Pythium E</v>
      </c>
      <c r="B265" t="s">
        <v>9003</v>
      </c>
      <c r="C265" t="s">
        <v>9416</v>
      </c>
      <c r="D265" t="s">
        <v>9415</v>
      </c>
      <c r="E265" t="str">
        <f>VLOOKUP(D265,NationalSpell!$F:$N,9,FALSE)&amp;CHAR(10)</f>
        <v xml:space="preserve">|Enchantment Lv5|Awaken Hamadryad|&amp;ref(Spell/P_Nature.jpg,nolink,25x25,Nature);4||&amp;ref(Spell/V_Nature.jpg,nolink,25x25,Nature Gem);25|儀式/森林限定|指揮官召喚|
|~|~|&gt;|&gt;|&gt;|&gt;|緑魔法を使う固定された木の精霊Hamadryadを召喚します|
</v>
      </c>
    </row>
    <row r="266" spans="1:5" x14ac:dyDescent="0.15">
      <c r="A266" t="str">
        <f t="shared" si="5"/>
        <v>MA Man S</v>
      </c>
      <c r="B266" t="s">
        <v>2969</v>
      </c>
      <c r="C266" t="s">
        <v>9537</v>
      </c>
      <c r="D266" t="s">
        <v>9524</v>
      </c>
      <c r="E266" t="str">
        <f>VLOOKUP(D266,NationalSpell!$F:$N,9,FALSE)&amp;CHAR(10)</f>
        <v xml:space="preserve">|Conjuration Lv2|Summon Black Dogs|&amp;ref(Spell/P_Death.jpg,nolink,25x25,Death);2||&amp;ref(Spell/V_Death.jpg,nolink,25x25,Death Gem);8|儀式/陸上専用|兵士召喚|
|~|~|&gt;|&gt;|&gt;|&gt;|闇を好む妖精犬Black Dogを20体召喚します|
</v>
      </c>
    </row>
    <row r="267" spans="1:5" x14ac:dyDescent="0.15">
      <c r="A267" t="str">
        <f t="shared" si="5"/>
        <v>-</v>
      </c>
      <c r="B267" t="s">
        <v>2969</v>
      </c>
      <c r="C267" t="s">
        <v>9537</v>
      </c>
      <c r="D267" t="s">
        <v>9525</v>
      </c>
      <c r="E267" t="str">
        <f>VLOOKUP(D267,NationalSpell!$F:$N,9,FALSE)&amp;CHAR(10)</f>
        <v xml:space="preserve">|Conjuration Lv3|Summon Cu Sidhe|&amp;ref(Spell/P_Nature.jpg,nolink,25x25,Nature);2||&amp;ref(Spell/V_Nature.jpg,nolink,25x25,Nature Gem);8|儀式/陸上専用|兵士召喚|
|~|~|&gt;|&gt;|&gt;|&gt;|神聖なる妖精犬Cu Sidheを7体召喚します|
</v>
      </c>
    </row>
    <row r="268" spans="1:5" x14ac:dyDescent="0.15">
      <c r="A268" t="str">
        <f t="shared" si="5"/>
        <v>-</v>
      </c>
      <c r="B268" t="s">
        <v>2969</v>
      </c>
      <c r="C268" t="s">
        <v>9537</v>
      </c>
      <c r="D268" t="s">
        <v>9526</v>
      </c>
      <c r="E268" t="str">
        <f>VLOOKUP(D268,NationalSpell!$F:$N,9,FALSE)&amp;CHAR(10)</f>
        <v xml:space="preserve">|Conjuration Lv4|Summon Barghests|&amp;ref(Spell/P_Death.jpg,nolink,25x25,Death);2||&amp;ref(Spell/V_Death.jpg,nolink,25x25,Death Gem);10|儀式/陸上専用|兵士召喚|
|~|~|&gt;|&gt;|&gt;|&gt;|呪いを纏う神聖なる妖精犬Barghestを9体召喚します|
</v>
      </c>
    </row>
    <row r="269" spans="1:5" x14ac:dyDescent="0.15">
      <c r="A269" t="str">
        <f t="shared" si="5"/>
        <v>-</v>
      </c>
      <c r="B269" t="s">
        <v>2969</v>
      </c>
      <c r="C269" t="s">
        <v>9537</v>
      </c>
      <c r="D269" t="s">
        <v>9527</v>
      </c>
      <c r="E269" t="str">
        <f>VLOOKUP(D269,NationalSpell!$F:$N,9,FALSE)&amp;CHAR(10)</f>
        <v xml:space="preserve">|Thaumaturgy Lv1|Chorus Master|&amp;ref(Spell/P_Nature.jpg,nolink,25x25,Nature);1|||戦闘/水陸両用|集団詠唱|
|~|~|&gt;|&gt;|&gt;|&gt;|自身を呪歌を用いたCommunionの利用者側へ登録します|
</v>
      </c>
    </row>
    <row r="270" spans="1:5" x14ac:dyDescent="0.15">
      <c r="A270" t="str">
        <f t="shared" si="5"/>
        <v>MA Man E</v>
      </c>
      <c r="B270" t="s">
        <v>2969</v>
      </c>
      <c r="C270" t="s">
        <v>9537</v>
      </c>
      <c r="D270" t="s">
        <v>9528</v>
      </c>
      <c r="E270" t="str">
        <f>VLOOKUP(D270,NationalSpell!$F:$N,9,FALSE)&amp;CHAR(10)</f>
        <v xml:space="preserve">|Thaumaturgy Lv1|Chorus Slave|&amp;ref(Spell/P_Nature.jpg,nolink,25x25,Nature);1|||戦闘/水陸両用|集団詠唱|
|~|~|&gt;|&gt;|&gt;|&gt;|自身を呪歌を用いたCommunionの供給者側へ登録します|
</v>
      </c>
    </row>
    <row r="271" spans="1:5" x14ac:dyDescent="0.15">
      <c r="A271" t="str">
        <f t="shared" si="5"/>
        <v>MA Eriu S</v>
      </c>
      <c r="B271" t="s">
        <v>2969</v>
      </c>
      <c r="C271" t="s">
        <v>9595</v>
      </c>
      <c r="D271" t="s">
        <v>9634</v>
      </c>
      <c r="E271" t="str">
        <f>VLOOKUP(D271,NationalSpell!$F:$N,9,FALSE)&amp;CHAR(10)</f>
        <v xml:space="preserve">|Conjuration Lv3|Contact Cu Sidhe|&amp;ref(Spell/P_Nature.jpg,nolink,25x25,Nature);2||&amp;ref(Spell/V_Nature.jpg,nolink,25x25,Nature Gem);8|儀式/陸上専用|兵士召喚|
|~|~|&gt;|&gt;|&gt;|&gt;|神聖なる妖精犬Cu Sidheを7体召喚します|
</v>
      </c>
    </row>
    <row r="272" spans="1:5" x14ac:dyDescent="0.15">
      <c r="A272" t="str">
        <f t="shared" si="5"/>
        <v>MA Ulm S</v>
      </c>
      <c r="B272" t="s">
        <v>2969</v>
      </c>
      <c r="C272" t="s">
        <v>9733</v>
      </c>
      <c r="D272" t="s">
        <v>9764</v>
      </c>
      <c r="E272" t="str">
        <f>VLOOKUP(D272,NationalSpell!$F:$N,9,FALSE)&amp;CHAR(10)</f>
        <v xml:space="preserve">|Conjuration Lv3|Sloth of Bears|&amp;ref(Spell/P_Nature.jpg,nolink,25x25,Nature);2||&amp;ref(Spell/V_Nature.jpg,nolink,25x25,Nature Gem);10|儀式/陸上専用|兵士召喚|
|~|~|&gt;|&gt;|&gt;|&gt;|強靭なGreat Bearを10+体召喚します|
</v>
      </c>
    </row>
    <row r="273" spans="1:5" x14ac:dyDescent="0.15">
      <c r="A273" t="str">
        <f t="shared" si="5"/>
        <v>-</v>
      </c>
      <c r="B273" t="s">
        <v>2969</v>
      </c>
      <c r="C273" t="s">
        <v>9733</v>
      </c>
      <c r="D273" t="s">
        <v>9765</v>
      </c>
      <c r="E273" t="str">
        <f>VLOOKUP(D273,NationalSpell!$F:$N,9,FALSE)&amp;CHAR(10)</f>
        <v xml:space="preserve">|Conjuration Lv8|Contact Iron Angel|&amp;ref(Spell/P_Earth.jpg,nolink,25x25,Earth);5|&amp;ref(Spell/P_Astral.jpg,nolink,25x25,Astral);2|&amp;ref(Spell/V_Earth.jpg,nolink,25x25,Earth Gem);25|儀式/陸上専用|指揮官召喚|
|~|~|&gt;|&gt;|&gt;|&gt;|異教と魔法を滅ぼす鋼の天使Iron Angelを召喚します|
</v>
      </c>
    </row>
    <row r="274" spans="1:5" x14ac:dyDescent="0.15">
      <c r="A274" t="str">
        <f t="shared" si="5"/>
        <v>-</v>
      </c>
      <c r="B274" t="s">
        <v>2969</v>
      </c>
      <c r="C274" t="s">
        <v>9733</v>
      </c>
      <c r="D274" t="s">
        <v>9766</v>
      </c>
      <c r="E274" t="str">
        <f>VLOOKUP(D274,NationalSpell!$F:$N,9,FALSE)&amp;CHAR(10)</f>
        <v xml:space="preserve">|Evocation Lv3|Iron Darts|&amp;ref(Spell/P_Earth.jpg,nolink,25x25,Earth);1|&amp;ref(Spell/P_Holy.jpg,nolink,25x25,Holy);1||戦闘/陸上専用|攻撃|
|~|~|&gt;|&gt;|&gt;|&gt;|魔法生物に強い魔法の鉄の矢を3+発放ち攻撃します|
</v>
      </c>
    </row>
    <row r="275" spans="1:5" x14ac:dyDescent="0.15">
      <c r="A275" t="str">
        <f t="shared" si="5"/>
        <v>-</v>
      </c>
      <c r="B275" t="s">
        <v>2969</v>
      </c>
      <c r="C275" t="s">
        <v>9733</v>
      </c>
      <c r="D275" t="s">
        <v>9767</v>
      </c>
      <c r="E275" t="str">
        <f>VLOOKUP(D275,NationalSpell!$F:$N,9,FALSE)&amp;CHAR(10)</f>
        <v xml:space="preserve">|Evocation Lv6|Iron Blizzard|&amp;ref(Spell/P_Earth.jpg,nolink,25x25,Earth);1|&amp;ref(Spell/P_Holy.jpg,nolink,25x25,Holy);1||戦闘/陸上専用|攻撃|
|~|~|&gt;|&gt;|&gt;|&gt;|魔法生物に強い魔法の鉄の矢を30+発放ち攻撃します|
</v>
      </c>
    </row>
    <row r="276" spans="1:5" x14ac:dyDescent="0.15">
      <c r="A276" t="str">
        <f t="shared" si="5"/>
        <v>MA Ulm E</v>
      </c>
      <c r="B276" t="s">
        <v>2969</v>
      </c>
      <c r="C276" t="s">
        <v>9733</v>
      </c>
      <c r="D276" t="s">
        <v>9768</v>
      </c>
      <c r="E276" t="str">
        <f>VLOOKUP(D276,NationalSpell!$F:$N,9,FALSE)&amp;CHAR(10)</f>
        <v xml:space="preserve">|Thaumaturgy Lv5|Tempering the Will|&amp;ref(Spell/P_Earth.jpg,nolink,25x25,Earth);3|||戦闘/水陸両用|全体強化|
|~|~|&gt;|&gt;|&gt;|&gt;|意志ある味方全員の魔法抵抗を向上させようと試みます|
</v>
      </c>
    </row>
    <row r="277" spans="1:5" x14ac:dyDescent="0.15">
      <c r="A277" t="str">
        <f t="shared" si="5"/>
        <v>MA Marignon S</v>
      </c>
      <c r="B277" t="s">
        <v>2969</v>
      </c>
      <c r="C277" t="s">
        <v>9881</v>
      </c>
      <c r="D277" t="s">
        <v>9903</v>
      </c>
      <c r="E277" t="str">
        <f>VLOOKUP(D277,NationalSpell!$F:$N,9,FALSE)&amp;CHAR(10)</f>
        <v xml:space="preserve">|Conjuration Lv6|Contact Harbinger|&amp;ref(Spell/P_Astral.jpg,nolink,25x25,Astral);4||&amp;ref(Spell/V_Astral.jpg,nolink,25x25,Astral Pearl);25|儀式/陸上専用|指揮官召喚|
|~|~|&gt;|&gt;|&gt;|&gt;|風魔法を持つ天使Harbingerを召喚します|
</v>
      </c>
    </row>
    <row r="278" spans="1:5" x14ac:dyDescent="0.15">
      <c r="A278" t="str">
        <f t="shared" ref="A278:A341" si="6">IF(C278&lt;&gt;C277,B278&amp;" "&amp;C278&amp;" S",IF(C278&lt;&gt;C279,B278&amp;" "&amp;C278&amp;" E","-"))</f>
        <v>-</v>
      </c>
      <c r="B278" t="s">
        <v>2969</v>
      </c>
      <c r="C278" t="s">
        <v>9881</v>
      </c>
      <c r="D278" t="s">
        <v>9904</v>
      </c>
      <c r="E278" t="str">
        <f>VLOOKUP(D278,NationalSpell!$F:$N,9,FALSE)&amp;CHAR(10)</f>
        <v xml:space="preserve">|Conjuration Lv7|Heavenly Wrath|&amp;ref(Spell/P_Astral.jpg,nolink,25x25,Astral);3|&amp;ref(Spell/P_Fire.jpg,nolink,25x25,Fire);1|&amp;ref(Spell/V_Astral.jpg,nolink,25x25,Astral Pearl);35|儀式/陸上専用|指揮官召喚|
|~|~|&gt;|&gt;|&gt;|&gt;|高い戦闘力を持つ恐ろしい天使Angel of Furyを召喚します|
</v>
      </c>
    </row>
    <row r="279" spans="1:5" x14ac:dyDescent="0.15">
      <c r="A279" t="str">
        <f t="shared" si="6"/>
        <v>-</v>
      </c>
      <c r="B279" t="s">
        <v>2969</v>
      </c>
      <c r="C279" t="s">
        <v>9881</v>
      </c>
      <c r="D279" t="s">
        <v>9905</v>
      </c>
      <c r="E279" t="str">
        <f>VLOOKUP(D279,NationalSpell!$F:$N,9,FALSE)&amp;CHAR(10)</f>
        <v xml:space="preserve">|Conjuration Lv7|Angelic Host|&amp;ref(Spell/P_Astral.jpg,nolink,25x25,Astral);5||&amp;ref(Spell/V_Astral.jpg,nolink,25x25,Astral Pearl);50|儀式/陸上専用|遠隔召喚|
|~|~|&gt;|&gt;|&gt;|&gt;|指定した州に5体のAngel of the Hostとその指揮官Arch Angelを召喚します|
</v>
      </c>
    </row>
    <row r="280" spans="1:5" x14ac:dyDescent="0.15">
      <c r="A280" t="str">
        <f t="shared" si="6"/>
        <v>-</v>
      </c>
      <c r="B280" t="s">
        <v>2969</v>
      </c>
      <c r="C280" t="s">
        <v>9881</v>
      </c>
      <c r="D280" t="s">
        <v>9906</v>
      </c>
      <c r="E280" t="str">
        <f>VLOOKUP(D280,NationalSpell!$F:$N,9,FALSE)&amp;CHAR(10)</f>
        <v xml:space="preserve">|Conjuration Lv9|Heavenly Choir|&amp;ref(Spell/P_Astral.jpg,nolink,25x25,Astral);7|&amp;ref(Spell/P_Fire.jpg,nolink,25x25,Fire);2|&amp;ref(Spell/V_Astral.jpg,nolink,25x25,Astral Pearl);144|儀式/陸上専用|軍団召喚|
|~|~|&gt;|&gt;|&gt;|&gt;|Angel of the Heavenly Choirを9体、Harbingerを3体とその指揮官Seraphを召喚します|
</v>
      </c>
    </row>
    <row r="281" spans="1:5" x14ac:dyDescent="0.15">
      <c r="A281" t="str">
        <f t="shared" si="6"/>
        <v>MA Marignon E</v>
      </c>
      <c r="B281" t="s">
        <v>2969</v>
      </c>
      <c r="C281" t="s">
        <v>9881</v>
      </c>
      <c r="D281" t="s">
        <v>9907</v>
      </c>
      <c r="E281" t="str">
        <f>VLOOKUP(D281,NationalSpell!$F:$N,9,FALSE)&amp;CHAR(10)</f>
        <v xml:space="preserve">|Evocation Lv4|Holy Pyre|&amp;ref(Spell/P_Fire.jpg,nolink,25x25,Fire);2|||戦闘/陸上専用|攻撃|
|~|~|&gt;|&gt;|&gt;|&gt;|不浄なるものに強い聖火で中範囲を攻撃します|
</v>
      </c>
    </row>
    <row r="282" spans="1:5" x14ac:dyDescent="0.15">
      <c r="A282" t="str">
        <f t="shared" si="6"/>
        <v>MA Mictlan S</v>
      </c>
      <c r="B282" t="s">
        <v>2969</v>
      </c>
      <c r="C282" t="s">
        <v>9918</v>
      </c>
      <c r="D282" t="s">
        <v>10016</v>
      </c>
      <c r="E282" t="str">
        <f>VLOOKUP(D282,NationalSpell!$F:$N,9,FALSE)&amp;CHAR(10)</f>
        <v xml:space="preserve">|Conjuration Lv1|Summon Jaguar Toad|&amp;ref(Spell/P_Nature.jpg,nolink,25x25,Nature);1|&amp;ref(Spell/P_Holy.jpg,nolink,25x25,Holy);1|&amp;ref(Spell/V_Nature.jpg,nolink,25x25,Nature Gem);1|儀式/陸上専用|兵士召喚|
|~|~|&gt;|&gt;|&gt;|&gt;|毒を吐く神聖なる大蛙Jaguar Toadを1体召喚します|
</v>
      </c>
    </row>
    <row r="283" spans="1:5" x14ac:dyDescent="0.15">
      <c r="A283" t="str">
        <f t="shared" si="6"/>
        <v>-</v>
      </c>
      <c r="B283" t="s">
        <v>2969</v>
      </c>
      <c r="C283" t="s">
        <v>9918</v>
      </c>
      <c r="D283" t="s">
        <v>10017</v>
      </c>
      <c r="E283" t="str">
        <f>VLOOKUP(D283,NationalSpell!$F:$N,9,FALSE)&amp;CHAR(10)</f>
        <v xml:space="preserve">|Conjuration Lv3|Summon Jaguars|&amp;ref(Spell/P_Nature.jpg,nolink,25x25,Nature);2|&amp;ref(Spell/P_Holy.jpg,nolink,25x25,Holy);1|&amp;ref(Spell/V_Nature.jpg,nolink,25x25,Nature Gem);25|儀式/陸上専用|兵士召喚|
|~|~|&gt;|&gt;|&gt;|&gt;|神聖なるJaguarを17体召喚します|
</v>
      </c>
    </row>
    <row r="284" spans="1:5" x14ac:dyDescent="0.15">
      <c r="A284" t="str">
        <f t="shared" si="6"/>
        <v>-</v>
      </c>
      <c r="B284" t="s">
        <v>2969</v>
      </c>
      <c r="C284" t="s">
        <v>9918</v>
      </c>
      <c r="D284" t="s">
        <v>10018</v>
      </c>
      <c r="E284" t="str">
        <f>VLOOKUP(D284,NationalSpell!$F:$N,9,FALSE)&amp;CHAR(10)</f>
        <v xml:space="preserve">|Conjuration Lv4|Summon Jade Serpent|&amp;ref(Spell/P_Water.jpg,nolink,25x25,Water);2||&amp;ref(Spell/V_Water.jpg,nolink,25x25,Water Gem);5|儀式/水陸両用|兵士召喚|
|~|~|&gt;|&gt;|&gt;|&gt;|兵を鼓舞する神聖な大蛇Jade Serpentを1体召喚します|
</v>
      </c>
    </row>
    <row r="285" spans="1:5" x14ac:dyDescent="0.15">
      <c r="A285" t="str">
        <f t="shared" si="6"/>
        <v>-</v>
      </c>
      <c r="B285" t="s">
        <v>2969</v>
      </c>
      <c r="C285" t="s">
        <v>9918</v>
      </c>
      <c r="D285" t="s">
        <v>10019</v>
      </c>
      <c r="E285" t="str">
        <f>VLOOKUP(D285,NationalSpell!$F:$N,9,FALSE)&amp;CHAR(10)</f>
        <v xml:space="preserve">|Conjuration Lv5|Summon Monster Toad|&amp;ref(Spell/P_Nature.jpg,nolink,25x25,Nature);2||&amp;ref(Spell/V_Nature.jpg,nolink,25x25,Nature Gem);2|儀式/陸上専用|兵士召喚|
|~|~|&gt;|&gt;|&gt;|&gt;|敵を蹂躙する神聖なる巨大蛙Monster Toadを1体召喚します|
</v>
      </c>
    </row>
    <row r="286" spans="1:5" x14ac:dyDescent="0.15">
      <c r="A286" t="str">
        <f t="shared" si="6"/>
        <v>-</v>
      </c>
      <c r="B286" t="s">
        <v>2969</v>
      </c>
      <c r="C286" t="s">
        <v>9918</v>
      </c>
      <c r="D286" t="s">
        <v>10020</v>
      </c>
      <c r="E286" t="str">
        <f>VLOOKUP(D286,NationalSpell!$F:$N,9,FALSE)&amp;CHAR(10)</f>
        <v xml:space="preserve">|Conjuration Lv6|Contact Couatl|&amp;ref(Spell/P_Nature.jpg,nolink,25x25,Nature);1|&amp;ref(Spell/P_Astral.jpg,nolink,25x25,Astral);1|&amp;ref(Spell/V_Nature.jpg,nolink,25x25,Nature Gem);40|儀式/陸上専用|指揮官召喚|
|~|~|&gt;|&gt;|&gt;|&gt;|強大な魔力を持つ翼ある蛇Couatlを召喚します|
</v>
      </c>
    </row>
    <row r="287" spans="1:5" x14ac:dyDescent="0.15">
      <c r="A287" t="str">
        <f t="shared" si="6"/>
        <v>-</v>
      </c>
      <c r="B287" t="s">
        <v>2969</v>
      </c>
      <c r="C287" t="s">
        <v>9918</v>
      </c>
      <c r="D287" t="s">
        <v>10021</v>
      </c>
      <c r="E287" t="str">
        <f>VLOOKUP(D287,NationalSpell!$F:$N,9,FALSE)&amp;CHAR(10)</f>
        <v xml:space="preserve">|Conjuration Lv7|Summon Tlaloque|&amp;ref(Spell/P_Water.jpg,nolink,25x25,Water);4||&amp;ref(Spell/V_Water.jpg,nolink,25x25,Water Gem);60|儀式/陸上専用|指揮官召喚|
|~|~|&gt;|&gt;|&gt;|&gt;|4体のTlaloqueのうちの1体を召喚します|
</v>
      </c>
    </row>
    <row r="288" spans="1:5" x14ac:dyDescent="0.15">
      <c r="A288" t="str">
        <f t="shared" si="6"/>
        <v>-</v>
      </c>
      <c r="B288" t="s">
        <v>2969</v>
      </c>
      <c r="C288" t="s">
        <v>9918</v>
      </c>
      <c r="D288" t="s">
        <v>10022</v>
      </c>
      <c r="E288" t="str">
        <f>VLOOKUP(D288,NationalSpell!$F:$N,9,FALSE)&amp;CHAR(10)</f>
        <v xml:space="preserve">|Blood Magic Lv2|Bind Beast Bats|&amp;ref(Spell/P_Blood.jpg,nolink,25x25,Blood);1||&amp;ref(Spell/V_Blood.jpg,nolink,25x25,Blood Slave);8|儀式/陸上専用|兵士召喚|
|~|~|&gt;|&gt;|&gt;|&gt;|神聖なる巨大蝙蝠Beast Batを3体召喚します|
</v>
      </c>
    </row>
    <row r="289" spans="1:5" x14ac:dyDescent="0.15">
      <c r="A289" t="str">
        <f t="shared" si="6"/>
        <v>-</v>
      </c>
      <c r="B289" t="s">
        <v>2969</v>
      </c>
      <c r="C289" t="s">
        <v>9918</v>
      </c>
      <c r="D289" t="s">
        <v>10023</v>
      </c>
      <c r="E289" t="str">
        <f>VLOOKUP(D289,NationalSpell!$F:$N,9,FALSE)&amp;CHAR(10)</f>
        <v xml:space="preserve">|Blood Magic Lv4|Bind Jaguar Fiends|&amp;ref(Spell/P_Blood.jpg,nolink,25x25,Blood);1|&amp;ref(Spell/P_Fire.jpg,nolink,25x25,Fire);1|&amp;ref(Spell/V_Blood.jpg,nolink,25x25,Blood Slave);13|儀式/陸上専用|兵士召喚|
|~|~|&gt;|&gt;|&gt;|&gt;|神聖なる空飛ぶ獣の悪魔Ozelotlを3体召喚します|
</v>
      </c>
    </row>
    <row r="290" spans="1:5" x14ac:dyDescent="0.15">
      <c r="A290" t="str">
        <f t="shared" si="6"/>
        <v>-</v>
      </c>
      <c r="B290" t="s">
        <v>2969</v>
      </c>
      <c r="C290" t="s">
        <v>9918</v>
      </c>
      <c r="D290" t="s">
        <v>10024</v>
      </c>
      <c r="E290" t="str">
        <f>VLOOKUP(D290,NationalSpell!$F:$N,9,FALSE)&amp;CHAR(10)</f>
        <v xml:space="preserve">|Blood Magic Lv5|Contact Civateteo|&amp;ref(Spell/P_Blood.jpg,nolink,25x25,Blood);2|&amp;ref(Spell/P_Death.jpg,nolink,25x25,Death);2|&amp;ref(Spell/V_Blood.jpg,nolink,25x25,Blood Slave);36|儀式/陸上専用|指揮官召喚|
|~|~|&gt;|&gt;|&gt;|&gt;|死者を操る聖職者Civateteoを召喚します|
</v>
      </c>
    </row>
    <row r="291" spans="1:5" x14ac:dyDescent="0.15">
      <c r="A291" t="str">
        <f t="shared" si="6"/>
        <v>-</v>
      </c>
      <c r="B291" t="s">
        <v>2969</v>
      </c>
      <c r="C291" t="s">
        <v>9918</v>
      </c>
      <c r="D291" t="s">
        <v>10025</v>
      </c>
      <c r="E291" t="str">
        <f>VLOOKUP(D291,NationalSpell!$F:$N,9,FALSE)&amp;CHAR(10)</f>
        <v xml:space="preserve">|Blood Magic Lv6|Contact Tlahuelpuchi|&amp;ref(Spell/P_Blood.jpg,nolink,25x25,Blood);3||&amp;ref(Spell/V_Blood.jpg,nolink,25x25,Blood Slave);42|儀式/陸上専用|指揮官召喚|
|~|~|&gt;|&gt;|&gt;|&gt;|暗殺技能を持つ魔女Tlahuelpuchiを召喚します|
</v>
      </c>
    </row>
    <row r="292" spans="1:5" x14ac:dyDescent="0.15">
      <c r="A292" t="str">
        <f t="shared" si="6"/>
        <v>-</v>
      </c>
      <c r="B292" t="s">
        <v>2969</v>
      </c>
      <c r="C292" t="s">
        <v>9918</v>
      </c>
      <c r="D292" t="s">
        <v>10026</v>
      </c>
      <c r="E292" t="str">
        <f>VLOOKUP(D292,NationalSpell!$F:$N,9,FALSE)&amp;CHAR(10)</f>
        <v xml:space="preserve">|Blood Magic Lv7|Contact Onaqui|&amp;ref(Spell/P_Blood.jpg,nolink,25x25,Blood);4||&amp;ref(Spell/V_Blood.jpg,nolink,25x25,Blood Slave);101|儀式/陸上専用|指揮官召喚|
|~|~|&gt;|&gt;|&gt;|&gt;|蝙蝠を従える強大なる悪魔Onaquiを召喚します|
</v>
      </c>
    </row>
    <row r="293" spans="1:5" x14ac:dyDescent="0.15">
      <c r="A293" t="str">
        <f t="shared" si="6"/>
        <v>MA Mictlan E</v>
      </c>
      <c r="B293" t="s">
        <v>2969</v>
      </c>
      <c r="C293" t="s">
        <v>9918</v>
      </c>
      <c r="D293" t="s">
        <v>10027</v>
      </c>
      <c r="E293" t="str">
        <f>VLOOKUP(D293,NationalSpell!$F:$N,9,FALSE)&amp;CHAR(10)</f>
        <v xml:space="preserve">|Blood Magic Lv8|Rain of Jaguars|&amp;ref(Spell/P_Blood.jpg,nolink,25x25,Blood);6|&amp;ref(Spell/P_Fire.jpg,nolink,25x25,Fire);2|&amp;ref(Spell/V_Blood.jpg,nolink,25x25,Blood Slave);40|儀式/陸上専用|兵士召喚|
|~|~|&gt;|&gt;|&gt;|&gt;|神聖なる空飛ぶ獣の悪魔Ozelotlを14+体召喚します|
</v>
      </c>
    </row>
    <row r="294" spans="1:5" x14ac:dyDescent="0.15">
      <c r="A294" t="str">
        <f t="shared" si="6"/>
        <v>MA T'ien Ch'i S</v>
      </c>
      <c r="B294" t="s">
        <v>2969</v>
      </c>
      <c r="C294" t="s">
        <v>10134</v>
      </c>
      <c r="D294" t="s">
        <v>10145</v>
      </c>
      <c r="E294" t="str">
        <f>VLOOKUP(D294,NationalSpell!$F:$N,9,FALSE)&amp;CHAR(10)</f>
        <v xml:space="preserve">|Conjuration Lv1|Celestial Servant|&amp;ref(Spell/P_Earth.jpg,nolink,25x25,Earth);1|&amp;ref(Spell/P_Astral.jpg,nolink,25x25,Astral);1|&amp;ref(Spell/V_Earth.jpg,nolink,25x25,Earth Gem);3|儀式/陸上専用|兵士召喚|
|~|~|&gt;|&gt;|&gt;|&gt;|強靭だが不器用な天の存在Celestial Servantを1体召喚します|
</v>
      </c>
    </row>
    <row r="295" spans="1:5" x14ac:dyDescent="0.15">
      <c r="A295" t="str">
        <f t="shared" si="6"/>
        <v>-</v>
      </c>
      <c r="B295" t="s">
        <v>2969</v>
      </c>
      <c r="C295" t="s">
        <v>10134</v>
      </c>
      <c r="D295" t="s">
        <v>10142</v>
      </c>
      <c r="E295" t="str">
        <f>VLOOKUP(D295,NationalSpell!$F:$N,9,FALSE)&amp;CHAR(10)</f>
        <v xml:space="preserve">|Conjuration Lv3|Ambush of Tigers|&amp;ref(Spell/P_Nature.jpg,nolink,25x25,Nature);2||&amp;ref(Spell/V_Nature.jpg,nolink,25x25,Nature Gem);10|儀式/陸上専用|兵士召喚|
|~|~|&gt;|&gt;|&gt;|&gt;|敏捷なTigerを10+体召喚します|
</v>
      </c>
    </row>
    <row r="296" spans="1:5" x14ac:dyDescent="0.15">
      <c r="A296" t="str">
        <f t="shared" si="6"/>
        <v>-</v>
      </c>
      <c r="B296" t="s">
        <v>2969</v>
      </c>
      <c r="C296" t="s">
        <v>10134</v>
      </c>
      <c r="D296" t="s">
        <v>10143</v>
      </c>
      <c r="E296" t="str">
        <f>VLOOKUP(D296,NationalSpell!$F:$N,9,FALSE)&amp;CHAR(10)</f>
        <v xml:space="preserve">|Conjuration Lv3|Herd of Buffaloes|&amp;ref(Spell/P_Nature.jpg,nolink,25x25,Nature);2||&amp;ref(Spell/V_Nature.jpg,nolink,25x25,Nature Gem);10|儀式/陸上専用|兵士召喚|
|~|~|&gt;|&gt;|&gt;|&gt;|敵を蹂躙するBuffaloを5+体召喚します|
</v>
      </c>
    </row>
    <row r="297" spans="1:5" x14ac:dyDescent="0.15">
      <c r="A297" t="str">
        <f t="shared" si="6"/>
        <v>-</v>
      </c>
      <c r="B297" t="s">
        <v>2969</v>
      </c>
      <c r="C297" t="s">
        <v>10134</v>
      </c>
      <c r="D297" t="s">
        <v>10144</v>
      </c>
      <c r="E297" t="str">
        <f>VLOOKUP(D297,NationalSpell!$F:$N,9,FALSE)&amp;CHAR(10)</f>
        <v xml:space="preserve">|Conjuration Lv4|Celestial Hounds|&amp;ref(Spell/P_Air.jpg,nolink,25x25,Air);1|&amp;ref(Spell/P_Astral.jpg,nolink,25x25,Astral);1|&amp;ref(Spell/V_Air.jpg,nolink,25x25,Air Gem);5|儀式/陸上専用|兵士召喚|
|~|~|&gt;|&gt;|&gt;|&gt;|飛行する天の猟犬Celestial Houndを2体召喚します|
</v>
      </c>
    </row>
    <row r="298" spans="1:5" x14ac:dyDescent="0.15">
      <c r="A298" t="str">
        <f t="shared" si="6"/>
        <v>-</v>
      </c>
      <c r="B298" t="s">
        <v>2969</v>
      </c>
      <c r="C298" t="s">
        <v>10134</v>
      </c>
      <c r="D298" t="s">
        <v>10146</v>
      </c>
      <c r="E298" t="str">
        <f>VLOOKUP(D298,NationalSpell!$F:$N,9,FALSE)&amp;CHAR(10)</f>
        <v xml:space="preserve">|Conjuration Lv6|Call Celestial Soldiers|&amp;ref(Spell/P_Air.jpg,nolink,25x25,Air);2|&amp;ref(Spell/P_Astral.jpg,nolink,25x25,Astral);1|&amp;ref(Spell/V_Air.jpg,nolink,25x25,Air Gem);15|儀式/陸上専用|兵士召喚|
|~|~|&gt;|&gt;|&gt;|&gt;|強力な天の兵士Celestial Soldierを5体召喚します|
</v>
      </c>
    </row>
    <row r="299" spans="1:5" x14ac:dyDescent="0.15">
      <c r="A299" t="str">
        <f t="shared" si="6"/>
        <v>-</v>
      </c>
      <c r="B299" t="s">
        <v>2969</v>
      </c>
      <c r="C299" t="s">
        <v>10134</v>
      </c>
      <c r="D299" t="s">
        <v>10147</v>
      </c>
      <c r="E299" t="str">
        <f>VLOOKUP(D299,NationalSpell!$F:$N,9,FALSE)&amp;CHAR(10)</f>
        <v xml:space="preserve">|Conjuration Lv6|Contact Huli Jing|&amp;ref(Spell/P_Nature.jpg,nolink,25x25,Nature);2||&amp;ref(Spell/V_Nature.jpg,nolink,25x25,Nature Gem);30|儀式/陸上専用|指揮官召喚|
|~|~|&gt;|&gt;|&gt;|&gt;|多彩な魔力を持つ妖狐Huli Jingを召喚します|
</v>
      </c>
    </row>
    <row r="300" spans="1:5" x14ac:dyDescent="0.15">
      <c r="A300" t="str">
        <f t="shared" si="6"/>
        <v>-</v>
      </c>
      <c r="B300" t="s">
        <v>2969</v>
      </c>
      <c r="C300" t="s">
        <v>10134</v>
      </c>
      <c r="D300" t="s">
        <v>10148</v>
      </c>
      <c r="E300" t="str">
        <f>VLOOKUP(D300,NationalSpell!$F:$N,9,FALSE)&amp;CHAR(10)</f>
        <v xml:space="preserve">|Alteration Lv5|Internal Alchemy|&amp;ref(Spell/P_Water.jpg,nolink,25x25,Water);2|&amp;ref(Spell/P_Astral.jpg,nolink,25x25,Astral);1|&amp;ref(Spell/V_Water.jpg,nolink,25x25,Water Gem);10|儀式/水陸両用|若年化|
|~|~|&gt;|&gt;|&gt;|&gt;|自身を狂気と引き換えに15年若返らせます|
</v>
      </c>
    </row>
    <row r="301" spans="1:5" x14ac:dyDescent="0.15">
      <c r="A301" t="str">
        <f t="shared" si="6"/>
        <v>-</v>
      </c>
      <c r="B301" t="s">
        <v>2969</v>
      </c>
      <c r="C301" t="s">
        <v>10134</v>
      </c>
      <c r="D301" t="s">
        <v>10149</v>
      </c>
      <c r="E301" t="str">
        <f>VLOOKUP(D301,NationalSpell!$F:$N,9,FALSE)&amp;CHAR(10)</f>
        <v xml:space="preserve">|Evocation Lv5|Celestial Chastisement|&amp;ref(Spell/P_Astral.jpg,nolink,25x25,Astral);3|||戦闘/水陸両用|攻撃|
|~|~|&gt;|&gt;|&gt;|&gt;|敵の魔法生物を攻撃し寝返らせようと試みます|
</v>
      </c>
    </row>
    <row r="302" spans="1:5" x14ac:dyDescent="0.15">
      <c r="A302" t="str">
        <f t="shared" si="6"/>
        <v>-</v>
      </c>
      <c r="B302" t="s">
        <v>2969</v>
      </c>
      <c r="C302" t="s">
        <v>10134</v>
      </c>
      <c r="D302" t="s">
        <v>10150</v>
      </c>
      <c r="E302" t="str">
        <f>VLOOKUP(D302,NationalSpell!$F:$N,9,FALSE)&amp;CHAR(10)</f>
        <v xml:space="preserve">|Construction Lv5|Thousand Year Ginseng|&amp;ref(Spell/P_Nature.jpg,nolink,25x25,Nature);1||&amp;ref(Spell/V_Nature.jpg,nolink,25x25,Nature Gem);8|儀式/水陸両用|若年化|
|~|~|&gt;|&gt;|&gt;|&gt;|自身を5年若返らせます|
</v>
      </c>
    </row>
    <row r="303" spans="1:5" x14ac:dyDescent="0.15">
      <c r="A303" t="str">
        <f t="shared" si="6"/>
        <v>MA T'ien Ch'i E</v>
      </c>
      <c r="B303" t="s">
        <v>2969</v>
      </c>
      <c r="C303" t="s">
        <v>10134</v>
      </c>
      <c r="D303" t="s">
        <v>10151</v>
      </c>
      <c r="E303" t="str">
        <f>VLOOKUP(D303,NationalSpell!$F:$N,9,FALSE)&amp;CHAR(10)</f>
        <v xml:space="preserve">|Enchantment Lv5|Living Mercury|&amp;ref(Spell/P_Water.jpg,nolink,25x25,Water);1|&amp;ref(Spell/P_Earth.jpg,nolink,25x25,Earth);1|&amp;ref(Spell/V_Water.jpg,nolink,25x25,Water Gem);5|儀式/水陸両用|兵士召喚|
|~|~|&gt;|&gt;|&gt;|&gt;|有毒な生ける水銀Living Mercuryを1体召喚します|
</v>
      </c>
    </row>
    <row r="304" spans="1:5" x14ac:dyDescent="0.15">
      <c r="A304" t="str">
        <f t="shared" si="6"/>
        <v>MA Machaka S</v>
      </c>
      <c r="B304" t="s">
        <v>2969</v>
      </c>
      <c r="C304" t="s">
        <v>10270</v>
      </c>
      <c r="D304" t="s">
        <v>10271</v>
      </c>
      <c r="E304" t="str">
        <f>VLOOKUP(D304,NationalSpell!$F:$N,9,FALSE)&amp;CHAR(10)</f>
        <v xml:space="preserve">|Conjuration Lv3|Herd of Elephants|&amp;ref(Spell/P_Nature.jpg,nolink,25x25,Nature);2||&amp;ref(Spell/V_Nature.jpg,nolink,25x25,Nature Gem);25|儀式/陸上専用|兵士召喚|
|~|~|&gt;|&gt;|&gt;|&gt;|敵を蹂躙する臆病な巨大生物Elephantを5+体召喚します|
</v>
      </c>
    </row>
    <row r="305" spans="1:5" x14ac:dyDescent="0.15">
      <c r="A305" t="str">
        <f t="shared" si="6"/>
        <v>MA Machaka E</v>
      </c>
      <c r="B305" t="s">
        <v>2969</v>
      </c>
      <c r="C305" t="s">
        <v>10270</v>
      </c>
      <c r="D305" t="s">
        <v>10272</v>
      </c>
      <c r="E305" t="str">
        <f>VLOOKUP(D305,NationalSpell!$F:$N,9,FALSE)&amp;CHAR(10)</f>
        <v xml:space="preserve">|Conjuration Lv3|Pride of Lions|&amp;ref(Spell/P_Nature.jpg,nolink,25x25,Nature);2||&amp;ref(Spell/V_Nature.jpg,nolink,25x25,Nature Gem);10|儀式/陸上専用|兵士召喚|
|~|~|&gt;|&gt;|&gt;|&gt;|敏捷なLionを10+体召喚します|
</v>
      </c>
    </row>
    <row r="306" spans="1:5" x14ac:dyDescent="0.15">
      <c r="A306" t="str">
        <f t="shared" si="6"/>
        <v>MA Agartha S</v>
      </c>
      <c r="B306" t="s">
        <v>2969</v>
      </c>
      <c r="C306" t="s">
        <v>10441</v>
      </c>
      <c r="D306" t="s">
        <v>10429</v>
      </c>
      <c r="E306" t="str">
        <f>VLOOKUP(D306,NationalSpell!$F:$N,9,FALSE)&amp;CHAR(10)</f>
        <v xml:space="preserve">|Conjuration Lv3|Rhuax Pact|&amp;ref(Spell/P_Fire.jpg,nolink,25x25,Fire);1|&amp;ref(Spell/P_Earth.jpg,nolink,25x25,Earth);1|&amp;ref(Spell/V_Fire.jpg,nolink,25x25,Fire Gem);2|儀式/首都限定|兵士召喚|
|~|~|&gt;|&gt;|&gt;|&gt;|炎による範囲攻撃を行う精霊Magma Childを5体召喚します|
</v>
      </c>
    </row>
    <row r="307" spans="1:5" x14ac:dyDescent="0.15">
      <c r="A307" t="str">
        <f t="shared" si="6"/>
        <v>-</v>
      </c>
      <c r="B307" t="s">
        <v>2969</v>
      </c>
      <c r="C307" t="s">
        <v>10441</v>
      </c>
      <c r="D307" t="s">
        <v>10430</v>
      </c>
      <c r="E307" t="str">
        <f>VLOOKUP(D307,NationalSpell!$F:$N,9,FALSE)&amp;CHAR(10)</f>
        <v xml:space="preserve">|Conjuration Lv3|Barathrus Pact|&amp;ref(Spell/P_Earth.jpg,nolink,25x25,Earth);2||&amp;ref(Spell/V_Earth.jpg,nolink,25x25,Earth Gem);2|儀式/首都限定|兵士召喚|
|~|~|&gt;|&gt;|&gt;|&gt;|再生しつつ敵を蹂躙する精霊Earth Elementalを1体召喚します|
</v>
      </c>
    </row>
    <row r="308" spans="1:5" x14ac:dyDescent="0.15">
      <c r="A308" t="str">
        <f t="shared" si="6"/>
        <v>-</v>
      </c>
      <c r="B308" t="s">
        <v>2969</v>
      </c>
      <c r="C308" t="s">
        <v>10441</v>
      </c>
      <c r="D308" t="s">
        <v>10431</v>
      </c>
      <c r="E308" t="str">
        <f>VLOOKUP(D308,NationalSpell!$F:$N,9,FALSE)&amp;CHAR(10)</f>
        <v xml:space="preserve">|Conjuration Lv3|Summon Penumbrals|&amp;ref(Spell/P_Death.jpg,nolink,25x25,Death);1|&amp;ref(Spell/P_Earth.jpg,nolink,25x25,Earth);1|&amp;ref(Spell/V_Death.jpg,nolink,25x25,Death Gem);6|儀式/水陸両用|兵士召喚|
|~|~|&gt;|&gt;|&gt;|&gt;|生命力を吸収する霊Penumbralを4体召喚します|
</v>
      </c>
    </row>
    <row r="309" spans="1:5" x14ac:dyDescent="0.15">
      <c r="A309" t="str">
        <f t="shared" si="6"/>
        <v>-</v>
      </c>
      <c r="B309" t="s">
        <v>2969</v>
      </c>
      <c r="C309" t="s">
        <v>10441</v>
      </c>
      <c r="D309" t="s">
        <v>10432</v>
      </c>
      <c r="E309" t="str">
        <f>VLOOKUP(D309,NationalSpell!$F:$N,9,FALSE)&amp;CHAR(10)</f>
        <v xml:space="preserve">|Conjuration Lv3|Awaken Shard Wights|&amp;ref(Spell/P_Death.jpg,nolink,25x25,Death);1|&amp;ref(Spell/P_Earth.jpg,nolink,25x25,Earth);1|&amp;ref(Spell/V_Death.jpg,nolink,25x25,Death Gem);15|儀式/陸上専用|兵士召喚|
|~|~|&gt;|&gt;|&gt;|&gt;|呪いの武器を持つPale OneのミイラShard Wightを5+体召喚します|
</v>
      </c>
    </row>
    <row r="310" spans="1:5" x14ac:dyDescent="0.15">
      <c r="A310" t="str">
        <f t="shared" si="6"/>
        <v>-</v>
      </c>
      <c r="B310" t="s">
        <v>2969</v>
      </c>
      <c r="C310" t="s">
        <v>10441</v>
      </c>
      <c r="D310" t="s">
        <v>10433</v>
      </c>
      <c r="E310" t="str">
        <f>VLOOKUP(D310,NationalSpell!$F:$N,9,FALSE)&amp;CHAR(10)</f>
        <v xml:space="preserve">|Conjuration Lv4|Olm Conclave|&amp;ref(Spell/P_Water.jpg,nolink,25x25,Water);1|&amp;ref(Spell/P_Earth.jpg,nolink,25x25,Earth);1|&amp;ref(Spell/V_Water.jpg,nolink,25x25,Water Gem);20|儀式/洞窟限定|軍団召喚|
|~|~|&gt;|&gt;|&gt;|&gt;|Great Olmを10体とその指揮官Olm Sageを召喚します|
</v>
      </c>
    </row>
    <row r="311" spans="1:5" x14ac:dyDescent="0.15">
      <c r="A311" t="str">
        <f t="shared" si="6"/>
        <v>-</v>
      </c>
      <c r="B311" t="s">
        <v>2969</v>
      </c>
      <c r="C311" t="s">
        <v>10441</v>
      </c>
      <c r="D311" t="s">
        <v>10434</v>
      </c>
      <c r="E311" t="str">
        <f>VLOOKUP(D311,NationalSpell!$F:$N,9,FALSE)&amp;CHAR(10)</f>
        <v xml:space="preserve">|Conjuration Lv5|Summon Umbrals|&amp;ref(Spell/P_Death.jpg,nolink,25x25,Death);2|&amp;ref(Spell/P_Earth.jpg,nolink,25x25,Earth);1|&amp;ref(Spell/V_Death.jpg,nolink,25x25,Death Gem);8|儀式/水陸両用|兵士召喚|
|~|~|&gt;|&gt;|&gt;|&gt;|生命力を吸収する大型の霊Umbralを4体召喚します|
</v>
      </c>
    </row>
    <row r="312" spans="1:5" x14ac:dyDescent="0.15">
      <c r="A312" t="str">
        <f t="shared" si="6"/>
        <v>-</v>
      </c>
      <c r="B312" t="s">
        <v>2969</v>
      </c>
      <c r="C312" t="s">
        <v>10441</v>
      </c>
      <c r="D312" t="s">
        <v>10435</v>
      </c>
      <c r="E312" t="str">
        <f>VLOOKUP(D312,NationalSpell!$F:$N,9,FALSE)&amp;CHAR(10)</f>
        <v xml:space="preserve">|Enchantment Lv1|Attentive Statues|&amp;ref(Spell/P_Earth.jpg,nolink,25x25,Earth);2||&amp;ref(Spell/V_Earth.jpg,nolink,25x25,Earth Gem);4|儀式/水陸両用|兵士召喚|
|~|~|&gt;|&gt;|&gt;|&gt;|石の武具を持つ人間の像Attentive Statueを2体召喚します|
</v>
      </c>
    </row>
    <row r="313" spans="1:5" x14ac:dyDescent="0.15">
      <c r="A313" t="str">
        <f t="shared" si="6"/>
        <v>-</v>
      </c>
      <c r="B313" t="s">
        <v>2969</v>
      </c>
      <c r="C313" t="s">
        <v>10441</v>
      </c>
      <c r="D313" t="s">
        <v>10436</v>
      </c>
      <c r="E313" t="str">
        <f>VLOOKUP(D313,NationalSpell!$F:$N,9,FALSE)&amp;CHAR(10)</f>
        <v xml:space="preserve">|Enchantment Lv3|Enliven Sentinel|&amp;ref(Spell/P_Earth.jpg,nolink,25x25,Earth);2||&amp;ref(Spell/V_Earth.jpg,nolink,25x25,Earth Gem);3|儀式/水陸両用|兵士召喚|
|~|~|&gt;|&gt;|&gt;|&gt;|神聖なるPale Oneの像Sentinelを1体召喚します|
</v>
      </c>
    </row>
    <row r="314" spans="1:5" x14ac:dyDescent="0.15">
      <c r="A314" t="str">
        <f t="shared" si="6"/>
        <v>-</v>
      </c>
      <c r="B314" t="s">
        <v>2969</v>
      </c>
      <c r="C314" t="s">
        <v>10441</v>
      </c>
      <c r="D314" t="s">
        <v>10437</v>
      </c>
      <c r="E314" t="str">
        <f>VLOOKUP(D314,NationalSpell!$F:$N,9,FALSE)&amp;CHAR(10)</f>
        <v xml:space="preserve">|Enchantment Lv5|Living Mercury|&amp;ref(Spell/P_Water.jpg,nolink,25x25,Water);1|&amp;ref(Spell/P_Earth.jpg,nolink,25x25,Earth);1|&amp;ref(Spell/V_Water.jpg,nolink,25x25,Water Gem);5|儀式/水陸両用|兵士召喚|
|~|~|&gt;|&gt;|&gt;|&gt;|有毒な生ける水銀Living Mercuryを1体召喚します|
</v>
      </c>
    </row>
    <row r="315" spans="1:5" x14ac:dyDescent="0.15">
      <c r="A315" t="str">
        <f t="shared" si="6"/>
        <v>-</v>
      </c>
      <c r="B315" t="s">
        <v>2969</v>
      </c>
      <c r="C315" t="s">
        <v>10441</v>
      </c>
      <c r="D315" t="s">
        <v>10438</v>
      </c>
      <c r="E315" t="str">
        <f>VLOOKUP(D315,NationalSpell!$F:$N,9,FALSE)&amp;CHAR(10)</f>
        <v xml:space="preserve">|Enchantment Lv5|Enliven Granite Guard|&amp;ref(Spell/P_Earth.jpg,nolink,25x25,Earth);3||&amp;ref(Spell/V_Earth.jpg,nolink,25x25,Earth Gem);12|儀式/水陸両用|兵士召喚|
|~|~|&gt;|&gt;|&gt;|&gt;|神聖なるAncient Oneの像Granite Guardianを1体召喚します|
</v>
      </c>
    </row>
    <row r="316" spans="1:5" x14ac:dyDescent="0.15">
      <c r="A316" t="str">
        <f t="shared" si="6"/>
        <v>-</v>
      </c>
      <c r="B316" t="s">
        <v>2969</v>
      </c>
      <c r="C316" t="s">
        <v>10441</v>
      </c>
      <c r="D316" t="s">
        <v>10439</v>
      </c>
      <c r="E316" t="str">
        <f>VLOOKUP(D316,NationalSpell!$F:$N,9,FALSE)&amp;CHAR(10)</f>
        <v xml:space="preserve">|Enchantment Lv6|Enlivel Marble Oracle|&amp;ref(Spell/P_Earth.jpg,nolink,25x25,Earth);3|&amp;ref(Spell/P_Death.jpg,nolink,25x25,Death);1|&amp;ref(Spell/V_Earth.jpg,nolink,25x25,Earth Gem);35|儀式/水陸両用|指揮官召喚|
|~|~|&gt;|&gt;|&gt;|&gt;|強靭な聖職者の生ける像Marble Oracleを召喚します|
</v>
      </c>
    </row>
    <row r="317" spans="1:5" x14ac:dyDescent="0.15">
      <c r="A317" t="str">
        <f t="shared" si="6"/>
        <v>MA Agartha E</v>
      </c>
      <c r="B317" t="s">
        <v>2969</v>
      </c>
      <c r="C317" t="s">
        <v>10441</v>
      </c>
      <c r="D317" t="s">
        <v>10440</v>
      </c>
      <c r="E317" t="str">
        <f>VLOOKUP(D317,NationalSpell!$F:$N,9,FALSE)&amp;CHAR(10)</f>
        <v xml:space="preserve">|Enchantment Lv8|Hall of Statues|&amp;ref(Spell/P_Earth.jpg,nolink,25x25,Earth);5||&amp;ref(Spell/V_Earth.jpg,nolink,25x25,Earth Gem);30|儀式/水陸両用|兵士召喚|
|~|~|&gt;|&gt;|&gt;|&gt;|神聖なるPale Oneの像Sentinelを20+体召喚します|
</v>
      </c>
    </row>
    <row r="318" spans="1:5" x14ac:dyDescent="0.15">
      <c r="A318" t="str">
        <f t="shared" si="6"/>
        <v>MA Abysia S</v>
      </c>
      <c r="B318" t="s">
        <v>2969</v>
      </c>
      <c r="C318" t="s">
        <v>10496</v>
      </c>
      <c r="D318" t="s">
        <v>10522</v>
      </c>
      <c r="E318" t="str">
        <f>VLOOKUP(D318,NationalSpell!$F:$N,9,FALSE)&amp;CHAR(10)</f>
        <v xml:space="preserve">|Conjuration Lv2|Summon Spectral Infantry|&amp;ref(Spell/P_Death.jpg,nolink,25x25,Death);1|&amp;ref(Spell/P_Fire.jpg,nolink,25x25,Fire);1|&amp;ref(Spell/V_Death.jpg,nolink,25x25,Death Gem);5|儀式/陸上専用|兵士召喚|
|~|~|&gt;|&gt;|&gt;|&gt;|Abysianの亡霊戦士Smoulderghostを5体召喚します|
</v>
      </c>
    </row>
    <row r="319" spans="1:5" x14ac:dyDescent="0.15">
      <c r="A319" t="str">
        <f t="shared" si="6"/>
        <v>-</v>
      </c>
      <c r="B319" t="s">
        <v>2969</v>
      </c>
      <c r="C319" t="s">
        <v>10496</v>
      </c>
      <c r="D319" t="s">
        <v>10523</v>
      </c>
      <c r="E319" t="str">
        <f>VLOOKUP(D319,NationalSpell!$F:$N,9,FALSE)&amp;CHAR(10)</f>
        <v xml:space="preserve">|Conjuration Lv3|Pride of Lions|&amp;ref(Spell/P_Nature.jpg,nolink,25x25,Nature);2||&amp;ref(Spell/V_Nature.jpg,nolink,25x25,Nature Gem);10|儀式/陸上専用|兵士召喚|
|~|~|&gt;|&gt;|&gt;|&gt;|敏捷なLionを10+体召喚します|
</v>
      </c>
    </row>
    <row r="320" spans="1:5" x14ac:dyDescent="0.15">
      <c r="A320" t="str">
        <f t="shared" si="6"/>
        <v>-</v>
      </c>
      <c r="B320" t="s">
        <v>2969</v>
      </c>
      <c r="C320" t="s">
        <v>10496</v>
      </c>
      <c r="D320" t="s">
        <v>10524</v>
      </c>
      <c r="E320" t="str">
        <f>VLOOKUP(D320,NationalSpell!$F:$N,9,FALSE)&amp;CHAR(10)</f>
        <v xml:space="preserve">|Conjuration Lv8|Contact Scorpion Man|&amp;ref(Spell/P_Earth.jpg,nolink,25x25,Earth);1|&amp;ref(Spell/P_Fire.jpg,nolink,25x25,Fire);1|&amp;ref(Spell/V_Earth.jpg,nolink,25x25,Earth Gem);12|儀式/陸上専用|兵士召喚|
|~|~|&gt;|&gt;|&gt;|&gt;|強力な武器を持つScorpion Manを1体召喚します|
</v>
      </c>
    </row>
    <row r="321" spans="1:5" x14ac:dyDescent="0.15">
      <c r="A321" t="str">
        <f t="shared" si="6"/>
        <v>-</v>
      </c>
      <c r="B321" t="s">
        <v>2969</v>
      </c>
      <c r="C321" t="s">
        <v>10496</v>
      </c>
      <c r="D321" t="s">
        <v>10525</v>
      </c>
      <c r="E321" t="str">
        <f>VLOOKUP(D321,NationalSpell!$F:$N,9,FALSE)&amp;CHAR(10)</f>
        <v xml:space="preserve">|Alteration Lv6|Hellscape|&amp;ref(Spell/P_Fire.jpg,nolink,25x25,Fire);4||&amp;ref(Spell/V_Fire.jpg,nolink,25x25,Fire Gem);10|儀式/陸上専用|災害誘発|
|~|~|&gt;|&gt;|&gt;|&gt;|指定した州に猛暑を引き起こし被害を与えます|
</v>
      </c>
    </row>
    <row r="322" spans="1:5" x14ac:dyDescent="0.15">
      <c r="A322" t="str">
        <f t="shared" si="6"/>
        <v>-</v>
      </c>
      <c r="B322" t="s">
        <v>2969</v>
      </c>
      <c r="C322" t="s">
        <v>10496</v>
      </c>
      <c r="D322" t="s">
        <v>10526</v>
      </c>
      <c r="E322" t="str">
        <f>VLOOKUP(D322,NationalSpell!$F:$N,9,FALSE)&amp;CHAR(10)</f>
        <v xml:space="preserve">|Evocation Lv5|Liquid Flames of Rhuax|&amp;ref(Spell/P_Fire.jpg,nolink,25x25,Fire);3|&amp;ref(Spell/P_Earth.jpg,nolink,25x25,Earth);1||戦闘/陸上専用|攻撃|
|~|~|&gt;|&gt;|&gt;|&gt;|小範囲を溶けた金属で攻撃し周囲にも被害を広げます|
</v>
      </c>
    </row>
    <row r="323" spans="1:5" x14ac:dyDescent="0.15">
      <c r="A323" t="str">
        <f t="shared" si="6"/>
        <v>-</v>
      </c>
      <c r="B323" t="s">
        <v>2969</v>
      </c>
      <c r="C323" t="s">
        <v>10496</v>
      </c>
      <c r="D323" t="s">
        <v>10527</v>
      </c>
      <c r="E323" t="str">
        <f>VLOOKUP(D323,NationalSpell!$F:$N,9,FALSE)&amp;CHAR(10)</f>
        <v xml:space="preserve">|Enchantment Lv5|Inner Furnace|&amp;ref(Spell/P_Fire.jpg,nolink,25x25,Fire);3||&amp;ref(Spell/V_Fire.jpg,nolink,25x25,Fire Gem);1|戦闘/陸上専用|全体強化|
|~|~|&gt;|&gt;|&gt;|&gt;|味方全員に熱波を纏わせようと試みます|
</v>
      </c>
    </row>
    <row r="324" spans="1:5" x14ac:dyDescent="0.15">
      <c r="A324" t="str">
        <f t="shared" si="6"/>
        <v>MA Abysia E</v>
      </c>
      <c r="B324" t="s">
        <v>2969</v>
      </c>
      <c r="C324" t="s">
        <v>10496</v>
      </c>
      <c r="D324" t="s">
        <v>10528</v>
      </c>
      <c r="E324" t="str">
        <f>VLOOKUP(D324,NationalSpell!$F:$N,9,FALSE)&amp;CHAR(10)</f>
        <v xml:space="preserve">|Blood Magic Lv3|Infernal Breeding|&amp;ref(Spell/P_Blood.jpg,nolink,25x25,Blood);2||&amp;ref(Spell/V_Blood.jpg,nolink,25x25,Blood Slave);25|儀式/陸上専用|特殊召喚|
|~|~|&gt;|&gt;|&gt;|&gt;|様々な交雑種の兵士や指揮官を召喚します|
</v>
      </c>
    </row>
    <row r="325" spans="1:5" x14ac:dyDescent="0.15">
      <c r="A325" t="str">
        <f t="shared" si="6"/>
        <v>MA Caelum S</v>
      </c>
      <c r="B325" t="s">
        <v>2969</v>
      </c>
      <c r="C325" t="s">
        <v>10584</v>
      </c>
      <c r="D325" t="s">
        <v>10612</v>
      </c>
      <c r="E325" t="str">
        <f>VLOOKUP(D325,NationalSpell!$F:$N,9,FALSE)&amp;CHAR(10)</f>
        <v xml:space="preserve">|Conjuration Lv3|Herd of Elephants|&amp;ref(Spell/P_Nature.jpg,nolink,25x25,Nature);2||&amp;ref(Spell/V_Nature.jpg,nolink,25x25,Nature Gem);25|儀式/陸上専用|兵士召喚|
|~|~|&gt;|&gt;|&gt;|&gt;|敵を蹂躙する臆病な巨大生物Elephantを5+体召喚します|
</v>
      </c>
    </row>
    <row r="326" spans="1:5" x14ac:dyDescent="0.15">
      <c r="A326" t="str">
        <f t="shared" si="6"/>
        <v>-</v>
      </c>
      <c r="B326" t="s">
        <v>2969</v>
      </c>
      <c r="C326" t="s">
        <v>10584</v>
      </c>
      <c r="D326" t="s">
        <v>10599</v>
      </c>
      <c r="E326" t="str">
        <f>VLOOKUP(D326,NationalSpell!$F:$N,9,FALSE)&amp;CHAR(10)</f>
        <v xml:space="preserve">|Conjuration Lv3|Ambush of Tigers|&amp;ref(Spell/P_Nature.jpg,nolink,25x25,Nature);2||&amp;ref(Spell/V_Nature.jpg,nolink,25x25,Nature Gem);10|儀式/陸上専用|兵士召喚|
|~|~|&gt;|&gt;|&gt;|&gt;|敏捷なTigerを10+体召喚します|
</v>
      </c>
    </row>
    <row r="327" spans="1:5" x14ac:dyDescent="0.15">
      <c r="A327" t="str">
        <f t="shared" si="6"/>
        <v>-</v>
      </c>
      <c r="B327" t="s">
        <v>2969</v>
      </c>
      <c r="C327" t="s">
        <v>10584</v>
      </c>
      <c r="D327" t="s">
        <v>10600</v>
      </c>
      <c r="E327" t="str">
        <f>VLOOKUP(D327,NationalSpell!$F:$N,9,FALSE)&amp;CHAR(10)</f>
        <v xml:space="preserve">|Conjuration Lv3|Herd of Buffaloes|&amp;ref(Spell/P_Nature.jpg,nolink,25x25,Nature);2||&amp;ref(Spell/V_Nature.jpg,nolink,25x25,Nature Gem);10|儀式/陸上専用|兵士召喚|
|~|~|&gt;|&gt;|&gt;|&gt;|敵を蹂躙するBuffaloを5+体召喚します|
</v>
      </c>
    </row>
    <row r="328" spans="1:5" x14ac:dyDescent="0.15">
      <c r="A328" t="str">
        <f t="shared" si="6"/>
        <v>-</v>
      </c>
      <c r="B328" t="s">
        <v>2969</v>
      </c>
      <c r="C328" t="s">
        <v>10584</v>
      </c>
      <c r="D328" t="s">
        <v>10601</v>
      </c>
      <c r="E328" t="str">
        <f>VLOOKUP(D328,NationalSpell!$F:$N,9,FALSE)&amp;CHAR(10)</f>
        <v xml:space="preserve">|Conjuration Lv5|Call Ahurani|&amp;ref(Spell/P_Astral.jpg,nolink,25x25,Astral);2|&amp;ref(Spell/P_Water.jpg,nolink,25x25,Water);1|&amp;ref(Spell/V_Astral.jpg,nolink,25x25,Astral Pearl);12|儀式/陸上専用|指揮官召喚|
|~|~|&gt;|&gt;|&gt;|&gt;|雨を伴う天の存在Ahuraniを召喚します|
</v>
      </c>
    </row>
    <row r="329" spans="1:5" x14ac:dyDescent="0.15">
      <c r="A329" t="str">
        <f t="shared" si="6"/>
        <v>-</v>
      </c>
      <c r="B329" t="s">
        <v>2969</v>
      </c>
      <c r="C329" t="s">
        <v>10584</v>
      </c>
      <c r="D329" t="s">
        <v>10602</v>
      </c>
      <c r="E329" t="str">
        <f>VLOOKUP(D329,NationalSpell!$F:$N,9,FALSE)&amp;CHAR(10)</f>
        <v xml:space="preserve">|Conjuration Lv5|Summon Yazatas|&amp;ref(Spell/P_Astral.jpg,nolink,25x25,Astral);2||&amp;ref(Spell/V_Astral.jpg,nolink,25x25,Astral Pearl);15|儀式/陸上専用|兵士召喚|
|~|~|&gt;|&gt;|&gt;|&gt;|魔法の武具を持つ美しきCaelianの祖Yazadを6体召喚します|
</v>
      </c>
    </row>
    <row r="330" spans="1:5" x14ac:dyDescent="0.15">
      <c r="A330" t="str">
        <f t="shared" si="6"/>
        <v>-</v>
      </c>
      <c r="B330" t="s">
        <v>2969</v>
      </c>
      <c r="C330" t="s">
        <v>10584</v>
      </c>
      <c r="D330" t="s">
        <v>10603</v>
      </c>
      <c r="E330" t="str">
        <f>VLOOKUP(D330,NationalSpell!$F:$N,9,FALSE)&amp;CHAR(10)</f>
        <v xml:space="preserve">|Conjuration Lv5|Call Daevas|&amp;ref(Spell/P_Death.jpg,nolink,25x25,Death);2|&amp;ref(Spell/P_Fire.jpg,nolink,25x25,Fire);1|&amp;ref(Spell/V_Death.jpg,nolink,25x25,Death Gem);15|儀式/陸上専用|兵士召喚|
|~|~|&gt;|&gt;|&gt;|&gt;|魔法の武具を持つ恐ろしきRaptorの祖Daevaを3体召喚します|
</v>
      </c>
    </row>
    <row r="331" spans="1:5" x14ac:dyDescent="0.15">
      <c r="A331" t="str">
        <f t="shared" si="6"/>
        <v>-</v>
      </c>
      <c r="B331" t="s">
        <v>2969</v>
      </c>
      <c r="C331" t="s">
        <v>10584</v>
      </c>
      <c r="D331" t="s">
        <v>10604</v>
      </c>
      <c r="E331" t="str">
        <f>VLOOKUP(D331,NationalSpell!$F:$N,9,FALSE)&amp;CHAR(10)</f>
        <v xml:space="preserve">|Conjuration Lv5|Call Jahi|&amp;ref(Spell/P_Death.jpg,nolink,25x25,Death);3|&amp;ref(Spell/P_Fire.jpg,nolink,25x25,Fire);1|&amp;ref(Spell/V_Death.jpg,nolink,25x25,Death Gem);15|儀式/陸上専用|指揮官召喚|
|~|~|&gt;|&gt;|&gt;|&gt;|密偵と誘惑を担う悪しき存在Jahiを召喚します|
</v>
      </c>
    </row>
    <row r="332" spans="1:5" x14ac:dyDescent="0.15">
      <c r="A332" t="str">
        <f t="shared" si="6"/>
        <v>-</v>
      </c>
      <c r="B332" t="s">
        <v>2969</v>
      </c>
      <c r="C332" t="s">
        <v>10584</v>
      </c>
      <c r="D332" t="s">
        <v>10605</v>
      </c>
      <c r="E332" t="str">
        <f>VLOOKUP(D332,NationalSpell!$F:$N,9,FALSE)&amp;CHAR(10)</f>
        <v xml:space="preserve">|Conjuration Lv6|Call Celestial Yazad|&amp;ref(Spell/P_Astral.jpg,nolink,25x25,Astral);4||&amp;ref(Spell/V_Astral.jpg,nolink,25x25,Astral Pearl);40|儀式/陸上専用|指揮官召喚|
|~|~|&gt;|&gt;|&gt;|&gt;|強大な魔力を持つ6種の高位Yazadの1体を召喚します|
</v>
      </c>
    </row>
    <row r="333" spans="1:5" x14ac:dyDescent="0.15">
      <c r="A333" t="str">
        <f t="shared" si="6"/>
        <v>-</v>
      </c>
      <c r="B333" t="s">
        <v>2969</v>
      </c>
      <c r="C333" t="s">
        <v>10584</v>
      </c>
      <c r="D333" t="s">
        <v>10606</v>
      </c>
      <c r="E333" t="str">
        <f>VLOOKUP(D333,NationalSpell!$F:$N,9,FALSE)&amp;CHAR(10)</f>
        <v xml:space="preserve">|Conjuration Lv6|Call Yata|&amp;ref(Spell/P_Death.jpg,nolink,25x25,Death);3|&amp;ref(Spell/P_Fire.jpg,nolink,25x25,Fire);2|&amp;ref(Spell/V_Death.jpg,nolink,25x25,Death Gem);40|儀式/陸上専用|指揮官召喚|
|~|~|&gt;|&gt;|&gt;|&gt;|強大な魔力を持つ4種の高位Daevaの1体を召喚します|
</v>
      </c>
    </row>
    <row r="334" spans="1:5" x14ac:dyDescent="0.15">
      <c r="A334" t="str">
        <f t="shared" si="6"/>
        <v>-</v>
      </c>
      <c r="B334" t="s">
        <v>2969</v>
      </c>
      <c r="C334" t="s">
        <v>10584</v>
      </c>
      <c r="D334" t="s">
        <v>10607</v>
      </c>
      <c r="E334" t="str">
        <f>VLOOKUP(D334,NationalSpell!$F:$N,9,FALSE)&amp;CHAR(10)</f>
        <v xml:space="preserve">|Conjuration Lv7|Call Fravashi|&amp;ref(Spell/P_Astral.jpg,nolink,25x25,Astral);3||&amp;ref(Spell/V_Astral.jpg,nolink,25x25,Astral Pearl);30|儀式/陸上専用|指揮官召喚|
|~|~|&gt;|&gt;|&gt;|&gt;|死せる英雄の守護霊Ancestral Fravashiを召喚します|
</v>
      </c>
    </row>
    <row r="335" spans="1:5" x14ac:dyDescent="0.15">
      <c r="A335" t="str">
        <f t="shared" si="6"/>
        <v>-</v>
      </c>
      <c r="B335" t="s">
        <v>2969</v>
      </c>
      <c r="C335" t="s">
        <v>10584</v>
      </c>
      <c r="D335" t="s">
        <v>10608</v>
      </c>
      <c r="E335" t="str">
        <f>VLOOKUP(D335,NationalSpell!$F:$N,9,FALSE)&amp;CHAR(10)</f>
        <v xml:space="preserve">|Conjuration Lv8|Call Amesha Spenta|&amp;ref(Spell/P_Astral.jpg,nolink,25x25,Astral);5||&amp;ref(Spell/V_Astral.jpg,nolink,25x25,Astral Pearl);60|儀式/陸上専用|指揮官召喚|
|~|~|&gt;|&gt;|&gt;|&gt;|6体のAmesha Spentaのうちの1体を召喚します|
</v>
      </c>
    </row>
    <row r="336" spans="1:5" x14ac:dyDescent="0.15">
      <c r="A336" t="str">
        <f t="shared" si="6"/>
        <v>-</v>
      </c>
      <c r="B336" t="s">
        <v>2969</v>
      </c>
      <c r="C336" t="s">
        <v>10584</v>
      </c>
      <c r="D336" t="s">
        <v>10609</v>
      </c>
      <c r="E336" t="str">
        <f>VLOOKUP(D336,NationalSpell!$F:$N,9,FALSE)&amp;CHAR(10)</f>
        <v xml:space="preserve">|Conjuration Lv8|Call Greater Daeva|&amp;ref(Spell/P_Death.jpg,nolink,25x25,Death);4|&amp;ref(Spell/P_Fire.jpg,nolink,25x25,Fire);2|&amp;ref(Spell/V_Death.jpg,nolink,25x25,Death Gem);60|儀式/陸上専用|指揮官召喚|
|~|~|&gt;|&gt;|&gt;|&gt;|6体のGreater Daevaのうちの1体を召喚します|
</v>
      </c>
    </row>
    <row r="337" spans="1:5" x14ac:dyDescent="0.15">
      <c r="A337" t="str">
        <f t="shared" si="6"/>
        <v>-</v>
      </c>
      <c r="B337" t="s">
        <v>2969</v>
      </c>
      <c r="C337" t="s">
        <v>10584</v>
      </c>
      <c r="D337" t="s">
        <v>10610</v>
      </c>
      <c r="E337" t="str">
        <f>VLOOKUP(D337,NationalSpell!$F:$N,9,FALSE)&amp;CHAR(10)</f>
        <v xml:space="preserve">|Thaumaturgy Lv6|Parting of the Soul|&amp;ref(Spell/P_Death.jpg,nolink,25x25,Death);1|&amp;ref(Spell/P_Air.jpg,nolink,25x25,Air);1||戦闘/陸上専用|麻痺|
|~|~|&gt;|&gt;|&gt;|&gt;|敵を麻痺させようと試み3体のBlack Hawkに襲撃させます|
</v>
      </c>
    </row>
    <row r="338" spans="1:5" x14ac:dyDescent="0.15">
      <c r="A338" t="str">
        <f t="shared" si="6"/>
        <v>MA Caelum E</v>
      </c>
      <c r="B338" t="s">
        <v>2969</v>
      </c>
      <c r="C338" t="s">
        <v>10584</v>
      </c>
      <c r="D338" t="s">
        <v>10611</v>
      </c>
      <c r="E338" t="str">
        <f>VLOOKUP(D338,NationalSpell!$F:$N,9,FALSE)&amp;CHAR(10)</f>
        <v xml:space="preserve">|Thaumaturgy Lv7|Call of the Drugvant|&amp;ref(Spell/P_Death.jpg,nolink,25x25,Death);4|&amp;ref(Spell/P_Fire.jpg,nolink,25x25,Fire);1|&amp;ref(Spell/V_Death.jpg,nolink,25x25,Death Gem);15|儀式/陸上専用|災害誘発|
|~|~|&gt;|&gt;|&gt;|&gt;|指定した州に悪を広め盗賊などに襲撃させます|
</v>
      </c>
    </row>
    <row r="339" spans="1:5" x14ac:dyDescent="0.15">
      <c r="A339" t="str">
        <f t="shared" si="6"/>
        <v>MA C'tis S</v>
      </c>
      <c r="B339" t="s">
        <v>2969</v>
      </c>
      <c r="C339" t="s">
        <v>10685</v>
      </c>
      <c r="D339" t="s">
        <v>10686</v>
      </c>
      <c r="E339" t="str">
        <f>VLOOKUP(D339,NationalSpell!$F:$N,9,FALSE)&amp;CHAR(10)</f>
        <v xml:space="preserve">|Conjuration Lv3|Pride of Lions|&amp;ref(Spell/P_Nature.jpg,nolink,25x25,Nature);2||&amp;ref(Spell/V_Nature.jpg,nolink,25x25,Nature Gem);10|儀式/陸上専用|兵士召喚|
|~|~|&gt;|&gt;|&gt;|&gt;|敏捷なLionを10+体召喚します|
</v>
      </c>
    </row>
    <row r="340" spans="1:5" x14ac:dyDescent="0.15">
      <c r="A340" t="str">
        <f t="shared" si="6"/>
        <v>-</v>
      </c>
      <c r="B340" t="s">
        <v>2969</v>
      </c>
      <c r="C340" t="s">
        <v>10685</v>
      </c>
      <c r="D340" t="s">
        <v>10687</v>
      </c>
      <c r="E340" t="str">
        <f>VLOOKUP(D340,NationalSpell!$F:$N,9,FALSE)&amp;CHAR(10)</f>
        <v xml:space="preserve">|Conjuration Lv4|Sacred Crocodile|&amp;ref(Spell/P_Nature.jpg,nolink,25x25,Nature);2|&amp;ref(Spell/P_Water.jpg,nolink,25x25,Water);2|&amp;ref(Spell/V_Nature.jpg,nolink,25x25,Nature Gem);8|儀式/陸上専用|兵士召喚|
|~|~|&gt;|&gt;|&gt;|&gt;|神聖で強靭な大鰐Sacred Crocodileを1体召喚します|
</v>
      </c>
    </row>
    <row r="341" spans="1:5" x14ac:dyDescent="0.15">
      <c r="A341" t="str">
        <f t="shared" si="6"/>
        <v>-</v>
      </c>
      <c r="B341" t="s">
        <v>2969</v>
      </c>
      <c r="C341" t="s">
        <v>10685</v>
      </c>
      <c r="D341" t="s">
        <v>10688</v>
      </c>
      <c r="E341" t="str">
        <f>VLOOKUP(D341,NationalSpell!$F:$N,9,FALSE)&amp;CHAR(10)</f>
        <v xml:space="preserve">|Conjuration Lv5|Summon Monster Toads|&amp;ref(Spell/P_Nature.jpg,nolink,25x25,Nature);2||&amp;ref(Spell/V_Nature.jpg,nolink,25x25,Nature Gem);8|儀式/陸上専用|兵士召喚|
|~|~|&gt;|&gt;|&gt;|&gt;|敵を蹂躙する神聖なる巨大蛙Monster Toadを3体召喚します|
</v>
      </c>
    </row>
    <row r="342" spans="1:5" x14ac:dyDescent="0.15">
      <c r="A342" t="str">
        <f t="shared" ref="A342:A405" si="7">IF(C342&lt;&gt;C341,B342&amp;" "&amp;C342&amp;" S",IF(C342&lt;&gt;C343,B342&amp;" "&amp;C342&amp;" E","-"))</f>
        <v>-</v>
      </c>
      <c r="B342" t="s">
        <v>2969</v>
      </c>
      <c r="C342" t="s">
        <v>10685</v>
      </c>
      <c r="D342" t="s">
        <v>10689</v>
      </c>
      <c r="E342" t="str">
        <f>VLOOKUP(D342,NationalSpell!$F:$N,9,FALSE)&amp;CHAR(10)</f>
        <v xml:space="preserve">|Conjuration Lv7|Contact Couatl|&amp;ref(Spell/P_Nature.jpg,nolink,25x25,Nature);1|&amp;ref(Spell/P_Astral.jpg,nolink,25x25,Astral);1|&amp;ref(Spell/V_Nature.jpg,nolink,25x25,Nature Gem);40|儀式/陸上専用|指揮官召喚|
|~|~|&gt;|&gt;|&gt;|&gt;|強大な魔力を持つ翼ある蛇Couatlを召喚します|
</v>
      </c>
    </row>
    <row r="343" spans="1:5" x14ac:dyDescent="0.15">
      <c r="A343" t="str">
        <f t="shared" si="7"/>
        <v>MA C'tis E</v>
      </c>
      <c r="B343" t="s">
        <v>2969</v>
      </c>
      <c r="C343" t="s">
        <v>10685</v>
      </c>
      <c r="D343" t="s">
        <v>10690</v>
      </c>
      <c r="E343" t="str">
        <f>VLOOKUP(D343,NationalSpell!$F:$N,9,FALSE)&amp;CHAR(10)</f>
        <v xml:space="preserve">|Conjuration Lv8|Contact Scorpion Man|&amp;ref(Spell/P_Earth.jpg,nolink,25x25,Earth);1|&amp;ref(Spell/P_Fire.jpg,nolink,25x25,Fire);1|&amp;ref(Spell/V_Earth.jpg,nolink,25x25,Earth Gem);12|儀式/陸上専用|兵士召喚|
|~|~|&gt;|&gt;|&gt;|&gt;|強力な武器を持つScorpion Manを1体召喚します|
</v>
      </c>
    </row>
    <row r="344" spans="1:5" x14ac:dyDescent="0.15">
      <c r="A344" t="str">
        <f t="shared" si="7"/>
        <v>MA Pangaea S</v>
      </c>
      <c r="B344" t="s">
        <v>2969</v>
      </c>
      <c r="C344" t="s">
        <v>10790</v>
      </c>
      <c r="D344" t="s">
        <v>10806</v>
      </c>
      <c r="E344" t="str">
        <f>VLOOKUP(D344,NationalSpell!$F:$N,9,FALSE)&amp;CHAR(10)</f>
        <v xml:space="preserve">|Conjuration Lv5|Monster Boar|&amp;ref(Spell/P_Nature.jpg,nolink,25x25,Nature);3||&amp;ref(Spell/V_Nature.jpg,nolink,25x25,Nature Gem);10|儀式/陸上専用|災害誘発|
|~|~|&gt;|&gt;|&gt;|&gt;|指定した州にMonster Boarを潜伏させ不安度を増加させます|
</v>
      </c>
    </row>
    <row r="345" spans="1:5" x14ac:dyDescent="0.15">
      <c r="A345" t="str">
        <f t="shared" si="7"/>
        <v>-</v>
      </c>
      <c r="B345" t="s">
        <v>2969</v>
      </c>
      <c r="C345" t="s">
        <v>10790</v>
      </c>
      <c r="D345" t="s">
        <v>10807</v>
      </c>
      <c r="E345" t="str">
        <f>VLOOKUP(D345,NationalSpell!$F:$N,9,FALSE)&amp;CHAR(10)</f>
        <v xml:space="preserve">|Alteration Lv5|Fort of the Ancients|&amp;ref(Spell/P_Nature.jpg,nolink,25x25,Nature);4||&amp;ref(Spell/V_Nature.jpg,nolink,25x25,Nature Gem);35|儀式/森林・海中限定|要塞建設|
|~|~|&gt;|&gt;|&gt;|&gt;|州に陸海に応じた種類の要塞を即座に建設します|
</v>
      </c>
    </row>
    <row r="346" spans="1:5" x14ac:dyDescent="0.15">
      <c r="A346" t="str">
        <f t="shared" si="7"/>
        <v>-</v>
      </c>
      <c r="B346" t="s">
        <v>2969</v>
      </c>
      <c r="C346" t="s">
        <v>10790</v>
      </c>
      <c r="D346" t="s">
        <v>10808</v>
      </c>
      <c r="E346" t="str">
        <f>VLOOKUP(D346,NationalSpell!$F:$N,9,FALSE)&amp;CHAR(10)</f>
        <v xml:space="preserve">|Enchantment Lv0|Tune of Fear|&amp;ref(Spell/P_Nature.jpg,nolink,25x25,Nature);1|||戦闘/陸上専用|恐怖|
|~|~|&gt;|&gt;|&gt;|&gt;|周囲広範囲の敵に恐怖を植え付けます|
</v>
      </c>
    </row>
    <row r="347" spans="1:5" x14ac:dyDescent="0.15">
      <c r="A347" t="str">
        <f t="shared" si="7"/>
        <v>-</v>
      </c>
      <c r="B347" t="s">
        <v>2969</v>
      </c>
      <c r="C347" t="s">
        <v>10790</v>
      </c>
      <c r="D347" t="s">
        <v>10809</v>
      </c>
      <c r="E347" t="str">
        <f>VLOOKUP(D347,NationalSpell!$F:$N,9,FALSE)&amp;CHAR(10)</f>
        <v xml:space="preserve">|Enchantment Lv0|Tune of Growth|&amp;ref(Spell/P_Nature.jpg,nolink,25x25,Nature);1|||戦闘/陸上専用|捕縛|
|~|~|&gt;|&gt;|&gt;|&gt;|周囲広範囲の敵を蔓で捕縛し動きを封じます|
</v>
      </c>
    </row>
    <row r="348" spans="1:5" x14ac:dyDescent="0.15">
      <c r="A348" t="str">
        <f t="shared" si="7"/>
        <v>-</v>
      </c>
      <c r="B348" t="s">
        <v>2969</v>
      </c>
      <c r="C348" t="s">
        <v>10790</v>
      </c>
      <c r="D348" t="s">
        <v>10810</v>
      </c>
      <c r="E348" t="str">
        <f>VLOOKUP(D348,NationalSpell!$F:$N,9,FALSE)&amp;CHAR(10)</f>
        <v xml:space="preserve">|Enchantment Lv0|Tune of Dancing Death|&amp;ref(Spell/P_Nature.jpg,nolink,25x25,Nature);1|||戦闘/陸上専用|疲労|
|~|~|&gt;|&gt;|&gt;|&gt;|周囲広範囲の敵を疲労させようと試みます|
</v>
      </c>
    </row>
    <row r="349" spans="1:5" x14ac:dyDescent="0.15">
      <c r="A349" t="str">
        <f t="shared" si="7"/>
        <v>MA Pangaea E</v>
      </c>
      <c r="B349" t="s">
        <v>2969</v>
      </c>
      <c r="C349" t="s">
        <v>10790</v>
      </c>
      <c r="D349" t="s">
        <v>10811</v>
      </c>
      <c r="E349" t="str">
        <f>VLOOKUP(D349,NationalSpell!$F:$N,9,FALSE)&amp;CHAR(10)</f>
        <v xml:space="preserve">|Enchantment Lv5|Awaken Hamadryad|&amp;ref(Spell/P_Nature.jpg,nolink,25x25,Nature);4||&amp;ref(Spell/V_Nature.jpg,nolink,25x25,Nature Gem);25|儀式/森林限定|指揮官召喚|
|~|~|&gt;|&gt;|&gt;|&gt;|緑魔法を使う固定された木の精霊Hamadryadを召喚します|
</v>
      </c>
    </row>
    <row r="350" spans="1:5" x14ac:dyDescent="0.15">
      <c r="A350" t="str">
        <f t="shared" si="7"/>
        <v>MA Asphodel S</v>
      </c>
      <c r="B350" t="s">
        <v>2969</v>
      </c>
      <c r="C350" t="s">
        <v>10936</v>
      </c>
      <c r="D350" t="s">
        <v>10927</v>
      </c>
      <c r="E350" t="str">
        <f>VLOOKUP(D350,NationalSpell!$F:$N,9,FALSE)&amp;CHAR(10)</f>
        <v xml:space="preserve">|Alteration Lv0|Grow Fortress|&amp;ref(Spell/P_Nature.jpg,nolink,25x25,Nature);4||&amp;ref(Spell/V_Nature.jpg,nolink,25x25,Nature Gem);35|儀式/森林・海中限定|要塞建設|
|~|~|&gt;|&gt;|&gt;|&gt;|州に陸海に応じた種類の要塞を即座に建設します|
</v>
      </c>
    </row>
    <row r="351" spans="1:5" x14ac:dyDescent="0.15">
      <c r="A351" t="str">
        <f t="shared" si="7"/>
        <v>-</v>
      </c>
      <c r="B351" t="s">
        <v>2969</v>
      </c>
      <c r="C351" t="s">
        <v>10936</v>
      </c>
      <c r="D351" t="s">
        <v>10928</v>
      </c>
      <c r="E351" t="str">
        <f>VLOOKUP(D351,NationalSpell!$F:$N,9,FALSE)&amp;CHAR(10)</f>
        <v xml:space="preserve">|Enchantment Lv0|Carrion Centaur|&amp;ref(Spell/P_Nature.jpg,nolink,25x25,Nature);1|&amp;ref(Spell/P_Death.jpg,nolink,25x25,Death);1|&amp;ref(Spell/V_Nature.jpg,nolink,25x25,Nature Gem);8|儀式/陸上専用|指揮官召喚|
|~|~|&gt;|&gt;|&gt;|&gt;|アンデッドの下級聖職者Carrion Centaurを召喚します|
</v>
      </c>
    </row>
    <row r="352" spans="1:5" x14ac:dyDescent="0.15">
      <c r="A352" t="str">
        <f t="shared" si="7"/>
        <v>-</v>
      </c>
      <c r="B352" t="s">
        <v>2969</v>
      </c>
      <c r="C352" t="s">
        <v>10936</v>
      </c>
      <c r="D352" t="s">
        <v>10929</v>
      </c>
      <c r="E352" t="str">
        <f>VLOOKUP(D352,NationalSpell!$F:$N,9,FALSE)&amp;CHAR(10)</f>
        <v xml:space="preserve">|Enchantment Lv0|Carrion Lady|&amp;ref(Spell/P_Nature.jpg,nolink,25x25,Nature);1|&amp;ref(Spell/P_Death.jpg,nolink,25x25,Death);1|&amp;ref(Spell/V_Nature.jpg,nolink,25x25,Nature Gem);16|儀式/陸上専用|指揮官召喚|
|~|~|&gt;|&gt;|&gt;|&gt;|アンデッドの中級聖職者Carrion Ladyを召喚します|
</v>
      </c>
    </row>
    <row r="353" spans="1:5" x14ac:dyDescent="0.15">
      <c r="A353" t="str">
        <f t="shared" si="7"/>
        <v>-</v>
      </c>
      <c r="B353" t="s">
        <v>2969</v>
      </c>
      <c r="C353" t="s">
        <v>10936</v>
      </c>
      <c r="D353" t="s">
        <v>10930</v>
      </c>
      <c r="E353" t="str">
        <f>VLOOKUP(D353,NationalSpell!$F:$N,9,FALSE)&amp;CHAR(10)</f>
        <v xml:space="preserve">|Enchantment Lv0|Carrion Lord|&amp;ref(Spell/P_Nature.jpg,nolink,25x25,Nature);3|&amp;ref(Spell/P_Death.jpg,nolink,25x25,Death);2|&amp;ref(Spell/V_Nature.jpg,nolink,25x25,Nature Gem);35|儀式/陸上専用|指揮官召喚|
|~|~|&gt;|&gt;|&gt;|&gt;|アンデッドの上級聖職者かつ魔術師であるCarrion Lordを召喚します|
</v>
      </c>
    </row>
    <row r="354" spans="1:5" x14ac:dyDescent="0.15">
      <c r="A354" t="str">
        <f t="shared" si="7"/>
        <v>-</v>
      </c>
      <c r="B354" t="s">
        <v>2969</v>
      </c>
      <c r="C354" t="s">
        <v>10936</v>
      </c>
      <c r="D354" t="s">
        <v>10931</v>
      </c>
      <c r="E354" t="str">
        <f>VLOOKUP(D354,NationalSpell!$F:$N,9,FALSE)&amp;CHAR(10)</f>
        <v xml:space="preserve">|Enchantment Lv0|Quick Roots|&amp;ref(Spell/P_Holy.jpg,nolink,25x25,Holy);1|||戦闘/水陸両用|強化|
|~|~|&gt;|&gt;|&gt;|&gt;|小範囲のアンデッドの移動速度を倍増させます|
</v>
      </c>
    </row>
    <row r="355" spans="1:5" x14ac:dyDescent="0.15">
      <c r="A355" t="str">
        <f t="shared" si="7"/>
        <v>-</v>
      </c>
      <c r="B355" t="s">
        <v>2969</v>
      </c>
      <c r="C355" t="s">
        <v>10936</v>
      </c>
      <c r="D355" t="s">
        <v>10932</v>
      </c>
      <c r="E355" t="str">
        <f>VLOOKUP(D355,NationalSpell!$F:$N,9,FALSE)&amp;CHAR(10)</f>
        <v xml:space="preserve">|Enchantment Lv0|Regrowth|&amp;ref(Spell/P_Holy.jpg,nolink,25x25,Holy);2|||戦闘/水陸両用|強化|
|~|~|&gt;|&gt;|&gt;|&gt;|中範囲のアンデッドに再生能力を与えます|
</v>
      </c>
    </row>
    <row r="356" spans="1:5" x14ac:dyDescent="0.15">
      <c r="A356" t="str">
        <f t="shared" si="7"/>
        <v>-</v>
      </c>
      <c r="B356" t="s">
        <v>2969</v>
      </c>
      <c r="C356" t="s">
        <v>10936</v>
      </c>
      <c r="D356" t="s">
        <v>10933</v>
      </c>
      <c r="E356" t="str">
        <f>VLOOKUP(D356,NationalSpell!$F:$N,9,FALSE)&amp;CHAR(10)</f>
        <v xml:space="preserve">|Enchantment Lv0|Mend the Dead|&amp;ref(Spell/P_Holy.jpg,nolink,25x25,Holy);3|||戦闘/水陸両用|治療|
|~|~|&gt;|&gt;|&gt;|&gt;|アンデッド1体のHPを回復させます|
</v>
      </c>
    </row>
    <row r="357" spans="1:5" x14ac:dyDescent="0.15">
      <c r="A357" t="str">
        <f t="shared" si="7"/>
        <v>-</v>
      </c>
      <c r="B357" t="s">
        <v>2969</v>
      </c>
      <c r="C357" t="s">
        <v>10936</v>
      </c>
      <c r="D357" t="s">
        <v>10934</v>
      </c>
      <c r="E357" t="str">
        <f>VLOOKUP(D357,NationalSpell!$F:$N,9,FALSE)&amp;CHAR(10)</f>
        <v xml:space="preserve">|Enchantment Lv0|Puppet Mastery|&amp;ref(Spell/P_Holy.jpg,nolink,25x25,Holy);3|||戦闘/水陸両用|全体強化|
|~|~|&gt;|&gt;|&gt;|&gt;|味方のアンデッド全員の移動速度を倍増させようと試みます|
</v>
      </c>
    </row>
    <row r="358" spans="1:5" x14ac:dyDescent="0.15">
      <c r="A358" t="str">
        <f t="shared" si="7"/>
        <v>MA Asphodel E</v>
      </c>
      <c r="B358" t="s">
        <v>2969</v>
      </c>
      <c r="C358" t="s">
        <v>10936</v>
      </c>
      <c r="D358" t="s">
        <v>10935</v>
      </c>
      <c r="E358" t="str">
        <f>VLOOKUP(D358,NationalSpell!$F:$N,9,FALSE)&amp;CHAR(10)</f>
        <v xml:space="preserve">|Enchantment Lv0|Carrion Growth|&amp;ref(Spell/P_Holy.jpg,nolink,25x25,Holy);4|||戦闘/水陸両用|全体強化|
|~|~|&gt;|&gt;|&gt;|&gt;|味方のアンデッド全員に再生能力を与えようと試みます|
</v>
      </c>
    </row>
    <row r="359" spans="1:5" x14ac:dyDescent="0.15">
      <c r="A359" t="str">
        <f t="shared" si="7"/>
        <v>MA Vanheim S</v>
      </c>
      <c r="B359" t="s">
        <v>2969</v>
      </c>
      <c r="C359" t="s">
        <v>11012</v>
      </c>
      <c r="D359" t="s">
        <v>11013</v>
      </c>
      <c r="E359" t="str">
        <f>VLOOKUP(D359,NationalSpell!$F:$N,9,FALSE)&amp;CHAR(10)</f>
        <v xml:space="preserve">|Conjuration Lv3|Sloth of Bears|&amp;ref(Spell/P_Nature.jpg,nolink,25x25,Nature);2||&amp;ref(Spell/V_Nature.jpg,nolink,25x25,Nature Gem);10|儀式/陸上専用|兵士召喚|
|~|~|&gt;|&gt;|&gt;|&gt;|強靭なGreat Bearを10+体召喚します|
</v>
      </c>
    </row>
    <row r="360" spans="1:5" x14ac:dyDescent="0.15">
      <c r="A360" t="str">
        <f t="shared" si="7"/>
        <v>-</v>
      </c>
      <c r="B360" t="s">
        <v>2969</v>
      </c>
      <c r="C360" t="s">
        <v>11012</v>
      </c>
      <c r="D360" t="s">
        <v>11014</v>
      </c>
      <c r="E360" t="str">
        <f>VLOOKUP(D360,NationalSpell!$F:$N,9,FALSE)&amp;CHAR(10)</f>
        <v xml:space="preserve">|Conjuration Lv4|Awaken Draugar|&amp;ref(Spell/P_Death.jpg,nolink,25x25,Death);2||&amp;ref(Spell/V_Death.jpg,nolink,25x25,Death Gem);12|儀式/陸上専用|兵士召喚|
|~|~|&gt;|&gt;|&gt;|&gt;|傷付くと巨大化するVanの歩く屍Draugを3体召喚します|
</v>
      </c>
    </row>
    <row r="361" spans="1:5" x14ac:dyDescent="0.15">
      <c r="A361" t="str">
        <f t="shared" si="7"/>
        <v>MA Vanheim E</v>
      </c>
      <c r="B361" t="s">
        <v>2969</v>
      </c>
      <c r="C361" t="s">
        <v>11012</v>
      </c>
      <c r="D361" t="s">
        <v>11015</v>
      </c>
      <c r="E361" t="str">
        <f>VLOOKUP(D361,NationalSpell!$F:$N,9,FALSE)&amp;CHAR(10)</f>
        <v xml:space="preserve">|Conjuration Lv6|Summon Valkyries|&amp;ref(Spell/P_Air.jpg,nolink,25x25,Air);3|&amp;ref(Spell/P_Death.jpg,nolink,25x25,Death);1|&amp;ref(Spell/V_Air.jpg,nolink,25x25,Air Gem);1|戦闘/陸上専用|一時的召喚|
|~|~|&gt;|&gt;|&gt;|&gt;|飛行する神聖なる戦乙女Valkyrieを7体召喚します|
</v>
      </c>
    </row>
    <row r="362" spans="1:5" x14ac:dyDescent="0.15">
      <c r="A362" t="str">
        <f t="shared" si="7"/>
        <v>MA Jotunheim S</v>
      </c>
      <c r="B362" t="s">
        <v>2969</v>
      </c>
      <c r="C362" t="s">
        <v>11082</v>
      </c>
      <c r="D362" t="s">
        <v>11087</v>
      </c>
      <c r="E362" t="str">
        <f>VLOOKUP(D362,NationalSpell!$F:$N,9,FALSE)&amp;CHAR(10)</f>
        <v xml:space="preserve">|Conjuration Lv0|Summon Glosos|&amp;ref(Spell/P_Death.jpg,nolink,25x25,Death);2||&amp;ref(Spell/V_Death.jpg,nolink,25x25,Death Gem);13|儀式/陸上専用|兵士召喚|
|~|~|&gt;|&gt;|&gt;|&gt;|熱波を放つ恐るべき猪Glosoを9体召喚します|
</v>
      </c>
    </row>
    <row r="363" spans="1:5" x14ac:dyDescent="0.15">
      <c r="A363" t="str">
        <f t="shared" si="7"/>
        <v>-</v>
      </c>
      <c r="B363" t="s">
        <v>2969</v>
      </c>
      <c r="C363" t="s">
        <v>11082</v>
      </c>
      <c r="D363" t="s">
        <v>11013</v>
      </c>
      <c r="E363" t="str">
        <f>VLOOKUP(D363,NationalSpell!$F:$N,9,FALSE)&amp;CHAR(10)</f>
        <v xml:space="preserve">|Conjuration Lv3|Sloth of Bears|&amp;ref(Spell/P_Nature.jpg,nolink,25x25,Nature);2||&amp;ref(Spell/V_Nature.jpg,nolink,25x25,Nature Gem);10|儀式/陸上専用|兵士召喚|
|~|~|&gt;|&gt;|&gt;|&gt;|強靭なGreat Bearを10+体召喚します|
</v>
      </c>
    </row>
    <row r="364" spans="1:5" x14ac:dyDescent="0.15">
      <c r="A364" t="str">
        <f t="shared" si="7"/>
        <v>-</v>
      </c>
      <c r="B364" t="s">
        <v>2969</v>
      </c>
      <c r="C364" t="s">
        <v>11082</v>
      </c>
      <c r="D364" t="s">
        <v>11088</v>
      </c>
      <c r="E364" t="str">
        <f>VLOOKUP(D364,NationalSpell!$F:$N,9,FALSE)&amp;CHAR(10)</f>
        <v xml:space="preserve">|Conjuration Lv4|Awaken Jotun Draugar|&amp;ref(Spell/P_Death.jpg,nolink,25x25,Death);2||&amp;ref(Spell/V_Death.jpg,nolink,25x25,Death Gem);15|儀式/陸上専用|兵士召喚|
|~|~|&gt;|&gt;|&gt;|&gt;|傷付くと巨大化するJotunの歩く屍Jotun Draugを3体召喚します|
</v>
      </c>
    </row>
    <row r="365" spans="1:5" x14ac:dyDescent="0.15">
      <c r="A365" t="str">
        <f t="shared" si="7"/>
        <v>-</v>
      </c>
      <c r="B365" t="s">
        <v>2969</v>
      </c>
      <c r="C365" t="s">
        <v>11082</v>
      </c>
      <c r="D365" t="s">
        <v>11089</v>
      </c>
      <c r="E365" t="str">
        <f>VLOOKUP(D365,NationalSpell!$F:$N,9,FALSE)&amp;CHAR(10)</f>
        <v xml:space="preserve">|Conjuration Lv4|Brood of Garm|&amp;ref(Spell/P_Nature.jpg,nolink,25x25,Nature);2||&amp;ref(Spell/V_Nature.jpg,nolink,25x25,Nature Gem);10|儀式/陸上専用|兵士召喚|
|~|~|&gt;|&gt;|&gt;|&gt;|巨大で神聖な狼Jotun Wolfを5体召喚します|
</v>
      </c>
    </row>
    <row r="366" spans="1:5" x14ac:dyDescent="0.15">
      <c r="A366" t="str">
        <f t="shared" si="7"/>
        <v>-</v>
      </c>
      <c r="B366" t="s">
        <v>2969</v>
      </c>
      <c r="C366" t="s">
        <v>11082</v>
      </c>
      <c r="D366" t="s">
        <v>11090</v>
      </c>
      <c r="E366" t="str">
        <f>VLOOKUP(D366,NationalSpell!$F:$N,9,FALSE)&amp;CHAR(10)</f>
        <v xml:space="preserve">|Thaumaturgy Lv5|Seith Curse|&amp;ref(Spell/P_Death.jpg,nolink,25x25,Death);1|&amp;ref(Spell/P_Astral.jpg,nolink,25x25,Astral);1|&amp;ref(Spell/V_Death.jpg,nolink,25x25,Death Gem);3|儀式/陸上専用|遠隔攻撃|
|~|~|&gt;|&gt;|&gt;|&gt;|指定した州と自身の周囲の指揮官1体ずつに呪いをかけようと試みます|
</v>
      </c>
    </row>
    <row r="367" spans="1:5" x14ac:dyDescent="0.15">
      <c r="A367" t="str">
        <f t="shared" si="7"/>
        <v>MA Jotunheim E</v>
      </c>
      <c r="B367" t="s">
        <v>2969</v>
      </c>
      <c r="C367" t="s">
        <v>11082</v>
      </c>
      <c r="D367" t="s">
        <v>11091</v>
      </c>
      <c r="E367" t="str">
        <f>VLOOKUP(D367,NationalSpell!$F:$N,9,FALSE)&amp;CHAR(10)</f>
        <v xml:space="preserve">|Blood Magic Lv6|Illwinter|&amp;ref(Spell/P_Blood.jpg,nolink,25x25,Blood);5|&amp;ref(Spell/P_Water.jpg,nolink,25x25,Water);3|&amp;ref(Spell/V_Blood.jpg,nolink,25x25,Blood Slave);120|儀式/陸上専用|世界呪附|
|~|~|&gt;|&gt;|&gt;|&gt;|世界中を寒冷化させ不安と襲撃を引き起こします|
</v>
      </c>
    </row>
    <row r="368" spans="1:5" x14ac:dyDescent="0.15">
      <c r="A368" t="str">
        <f t="shared" si="7"/>
        <v>MA Vanarus S</v>
      </c>
      <c r="B368" t="s">
        <v>2969</v>
      </c>
      <c r="C368" t="s">
        <v>11188</v>
      </c>
      <c r="D368" t="s">
        <v>11171</v>
      </c>
      <c r="E368" t="str">
        <f>VLOOKUP(D368,NationalSpell!$F:$N,9,FALSE)&amp;CHAR(10)</f>
        <v xml:space="preserve">|Conjuration Lv2|Summon Simargl|&amp;ref(Spell/P_Air.jpg,nolink,25x25,Air);1||&amp;ref(Spell/V_Air.jpg,nolink,25x25,Air Gem);1|儀式/陸上専用|兵士召喚|
|~|~|&gt;|&gt;|&gt;|&gt;|巡回を得意とする翼持つ犬Simarglを1体召喚します|
</v>
      </c>
    </row>
    <row r="369" spans="1:5" x14ac:dyDescent="0.15">
      <c r="A369" t="str">
        <f t="shared" si="7"/>
        <v>-</v>
      </c>
      <c r="B369" t="s">
        <v>2969</v>
      </c>
      <c r="C369" t="s">
        <v>11188</v>
      </c>
      <c r="D369" t="s">
        <v>11172</v>
      </c>
      <c r="E369" t="str">
        <f>VLOOKUP(D369,NationalSpell!$F:$N,9,FALSE)&amp;CHAR(10)</f>
        <v xml:space="preserve">|Conjuration Lv3|Summon Firebird|&amp;ref(Spell/P_Fire.jpg,nolink,25x25,Fire);1|&amp;ref(Spell/P_Astral.jpg,nolink,25x25,Astral);1|&amp;ref(Spell/V_Fire.jpg,nolink,25x25,Fire Gem);2|儀式/陸上専用|兵士召喚|
|~|~|&gt;|&gt;|&gt;|&gt;|幸運を呼ぶ火の鳥Firebirdを1体召喚します|
</v>
      </c>
    </row>
    <row r="370" spans="1:5" x14ac:dyDescent="0.15">
      <c r="A370" t="str">
        <f t="shared" si="7"/>
        <v>-</v>
      </c>
      <c r="B370" t="s">
        <v>2969</v>
      </c>
      <c r="C370" t="s">
        <v>11188</v>
      </c>
      <c r="D370" t="s">
        <v>11173</v>
      </c>
      <c r="E370" t="str">
        <f>VLOOKUP(D370,NationalSpell!$F:$N,9,FALSE)&amp;CHAR(10)</f>
        <v xml:space="preserve">|Conjuration Lv3|Contact Sirin|&amp;ref(Spell/P_Astral.jpg,nolink,25x25,Astral);2||&amp;ref(Spell/V_Astral.jpg,nolink,25x25,Astral Pearl);8|儀式/陸上専用|指揮官召喚|
|~|~|&gt;|&gt;|&gt;|&gt;|敵を誘惑する半人半鳥Sirinを召喚します|
</v>
      </c>
    </row>
    <row r="371" spans="1:5" x14ac:dyDescent="0.15">
      <c r="A371" t="str">
        <f t="shared" si="7"/>
        <v>-</v>
      </c>
      <c r="B371" t="s">
        <v>2969</v>
      </c>
      <c r="C371" t="s">
        <v>11188</v>
      </c>
      <c r="D371" t="s">
        <v>11174</v>
      </c>
      <c r="E371" t="str">
        <f>VLOOKUP(D371,NationalSpell!$F:$N,9,FALSE)&amp;CHAR(10)</f>
        <v xml:space="preserve">|Conjuration Lv3|Sloth of Bears|&amp;ref(Spell/P_Nature.jpg,nolink,25x25,Nature);2||&amp;ref(Spell/V_Nature.jpg,nolink,25x25,Nature Gem);10|儀式/陸上専用|兵士召喚|
|~|~|&gt;|&gt;|&gt;|&gt;|強靭なGreat Bearを10+体召喚します|
</v>
      </c>
    </row>
    <row r="372" spans="1:5" x14ac:dyDescent="0.15">
      <c r="A372" t="str">
        <f t="shared" si="7"/>
        <v>-</v>
      </c>
      <c r="B372" t="s">
        <v>2969</v>
      </c>
      <c r="C372" t="s">
        <v>11188</v>
      </c>
      <c r="D372" t="s">
        <v>11175</v>
      </c>
      <c r="E372" t="str">
        <f>VLOOKUP(D372,NationalSpell!$F:$N,9,FALSE)&amp;CHAR(10)</f>
        <v xml:space="preserve">|Conjuration Lv4|Summon Rusalka|&amp;ref(Spell/P_Water.jpg,nolink,25x25,Water);1|&amp;ref(Spell/P_Death.jpg,nolink,25x25,Death);1|&amp;ref(Spell/V_Water.jpg,nolink,25x25,Water Gem);16|儀式/陸上専用|指揮官召喚|
|~|~|&gt;|&gt;|&gt;|&gt;|溺死した少女の霊Rusalkaを召喚します|
</v>
      </c>
    </row>
    <row r="373" spans="1:5" x14ac:dyDescent="0.15">
      <c r="A373" t="str">
        <f t="shared" si="7"/>
        <v>-</v>
      </c>
      <c r="B373" t="s">
        <v>2969</v>
      </c>
      <c r="C373" t="s">
        <v>11188</v>
      </c>
      <c r="D373" t="s">
        <v>11176</v>
      </c>
      <c r="E373" t="str">
        <f>VLOOKUP(D373,NationalSpell!$F:$N,9,FALSE)&amp;CHAR(10)</f>
        <v xml:space="preserve">|Conjuration Lv4|Send Vodyanoy|&amp;ref(Spell/P_Water.jpg,nolink,25x25,Water);2||&amp;ref(Spell/V_Water.jpg,nolink,25x25,Water Gem);20|儀式/水陸両用|遠隔召喚|
|~|~|&gt;|&gt;|&gt;|&gt;|指定した海中の州に水の精Vodyanoyを召喚します|
</v>
      </c>
    </row>
    <row r="374" spans="1:5" x14ac:dyDescent="0.15">
      <c r="A374" t="str">
        <f t="shared" si="7"/>
        <v>-</v>
      </c>
      <c r="B374" t="s">
        <v>2969</v>
      </c>
      <c r="C374" t="s">
        <v>11188</v>
      </c>
      <c r="D374" t="s">
        <v>11177</v>
      </c>
      <c r="E374" t="str">
        <f>VLOOKUP(D374,NationalSpell!$F:$N,9,FALSE)&amp;CHAR(10)</f>
        <v xml:space="preserve">|Conjuration Lv4|Contact Alkonost|&amp;ref(Spell/P_Astral.jpg,nolink,25x25,Astral);2||&amp;ref(Spell/V_Astral.jpg,nolink,25x25,Astral Pearl);15|儀式/陸上専用|指揮官召喚|
|~|~|&gt;|&gt;|&gt;|&gt;|高位聖職者である半人半鳥Alkonostを召喚します|
</v>
      </c>
    </row>
    <row r="375" spans="1:5" x14ac:dyDescent="0.15">
      <c r="A375" t="str">
        <f t="shared" si="7"/>
        <v>-</v>
      </c>
      <c r="B375" t="s">
        <v>2969</v>
      </c>
      <c r="C375" t="s">
        <v>11188</v>
      </c>
      <c r="D375" t="s">
        <v>11178</v>
      </c>
      <c r="E375" t="str">
        <f>VLOOKUP(D375,NationalSpell!$F:$N,9,FALSE)&amp;CHAR(10)</f>
        <v xml:space="preserve">|Conjuration Lv4|Summon Likho|&amp;ref(Spell/P_Death.jpg,nolink,25x25,Death);1||&amp;ref(Spell/V_Death.jpg,nolink,25x25,Death Gem);10|儀式/陸上専用|指揮官召喚|
|~|~|&gt;|&gt;|&gt;|&gt;|不幸と不安を招く老婆Likhoを召喚します|
</v>
      </c>
    </row>
    <row r="376" spans="1:5" x14ac:dyDescent="0.15">
      <c r="A376" t="str">
        <f t="shared" si="7"/>
        <v>-</v>
      </c>
      <c r="B376" t="s">
        <v>2969</v>
      </c>
      <c r="C376" t="s">
        <v>11188</v>
      </c>
      <c r="D376" t="s">
        <v>11179</v>
      </c>
      <c r="E376" t="str">
        <f>VLOOKUP(D376,NationalSpell!$F:$N,9,FALSE)&amp;CHAR(10)</f>
        <v xml:space="preserve">|Conjuration Lv4|Awaken Draugar|&amp;ref(Spell/P_Death.jpg,nolink,25x25,Death);2||&amp;ref(Spell/V_Death.jpg,nolink,25x25,Death Gem);12|儀式/陸上専用|兵士召喚|
|~|~|&gt;|&gt;|&gt;|&gt;|傷付くと巨大化するVanの歩く屍Draugを3体召喚します|
</v>
      </c>
    </row>
    <row r="377" spans="1:5" x14ac:dyDescent="0.15">
      <c r="A377" t="str">
        <f t="shared" si="7"/>
        <v>-</v>
      </c>
      <c r="B377" t="s">
        <v>2969</v>
      </c>
      <c r="C377" t="s">
        <v>11188</v>
      </c>
      <c r="D377" t="s">
        <v>11180</v>
      </c>
      <c r="E377" t="str">
        <f>VLOOKUP(D377,NationalSpell!$F:$N,9,FALSE)&amp;CHAR(10)</f>
        <v xml:space="preserve">|Conjuration Lv5|Summon Zmey|&amp;ref(Spell/P_Fire.jpg,nolink,25x25,Fire);2||&amp;ref(Spell/V_Fire.jpg,nolink,25x25,Fire Gem);8|儀式/陸上専用|兵士召喚|
|~|~|&gt;|&gt;|&gt;|&gt;|炎を吐く多頭の下等竜Zmeyを1体召喚します|
</v>
      </c>
    </row>
    <row r="378" spans="1:5" x14ac:dyDescent="0.15">
      <c r="A378" t="str">
        <f t="shared" si="7"/>
        <v>-</v>
      </c>
      <c r="B378" t="s">
        <v>2969</v>
      </c>
      <c r="C378" t="s">
        <v>11188</v>
      </c>
      <c r="D378" t="s">
        <v>11181</v>
      </c>
      <c r="E378" t="str">
        <f>VLOOKUP(D378,NationalSpell!$F:$N,9,FALSE)&amp;CHAR(10)</f>
        <v xml:space="preserve">|Conjuration Lv5|Send Lady Midday|&amp;ref(Spell/P_Air.jpg,nolink,25x25,Air);1|&amp;ref(Spell/P_Death.jpg,nolink,25x25,Death);1|&amp;ref(Spell/V_Air.jpg,nolink,25x25,Air Gem);10|儀式/陸上専用|遠隔召喚|
|~|~|&gt;|&gt;|&gt;|&gt;|指定した州に暗殺者Lady Middayを潜伏状態で召喚します|
</v>
      </c>
    </row>
    <row r="379" spans="1:5" x14ac:dyDescent="0.15">
      <c r="A379" t="str">
        <f t="shared" si="7"/>
        <v>-</v>
      </c>
      <c r="B379" t="s">
        <v>2969</v>
      </c>
      <c r="C379" t="s">
        <v>11188</v>
      </c>
      <c r="D379" t="s">
        <v>11182</v>
      </c>
      <c r="E379" t="str">
        <f>VLOOKUP(D379,NationalSpell!$F:$N,9,FALSE)&amp;CHAR(10)</f>
        <v xml:space="preserve">|Conjuration Lv5|Send Bukavac|&amp;ref(Spell/P_Water.jpg,nolink,25x25,Water);4||&amp;ref(Spell/V_Water.jpg,nolink,25x25,Water Gem);5|儀式/水陸両用|襲撃派遣|
|~|~|&gt;|&gt;|&gt;|&gt;|指定した海中の州をBukavac1体が襲撃します|
</v>
      </c>
    </row>
    <row r="380" spans="1:5" x14ac:dyDescent="0.15">
      <c r="A380" t="str">
        <f t="shared" si="7"/>
        <v>-</v>
      </c>
      <c r="B380" t="s">
        <v>2969</v>
      </c>
      <c r="C380" t="s">
        <v>11188</v>
      </c>
      <c r="D380" t="s">
        <v>11183</v>
      </c>
      <c r="E380" t="str">
        <f>VLOOKUP(D380,NationalSpell!$F:$N,9,FALSE)&amp;CHAR(10)</f>
        <v xml:space="preserve">|Conjuration Lv5|Contact Gamayun|&amp;ref(Spell/P_Astral.jpg,nolink,25x25,Astral);3||&amp;ref(Spell/V_Astral.jpg,nolink,25x25,Astral Pearl);25|儀式/陸上専用|指揮官召喚|
|~|~|&gt;|&gt;|&gt;|&gt;|半人半鳥の賢者Gamayunを召喚します|
</v>
      </c>
    </row>
    <row r="381" spans="1:5" x14ac:dyDescent="0.15">
      <c r="A381" t="str">
        <f t="shared" si="7"/>
        <v>-</v>
      </c>
      <c r="B381" t="s">
        <v>2969</v>
      </c>
      <c r="C381" t="s">
        <v>11188</v>
      </c>
      <c r="D381" t="s">
        <v>11184</v>
      </c>
      <c r="E381" t="str">
        <f>VLOOKUP(D381,NationalSpell!$F:$N,9,FALSE)&amp;CHAR(10)</f>
        <v xml:space="preserve">|Conjuration Lv6|Contact Beregina|&amp;ref(Spell/P_Water.jpg,nolink,25x25,Water);3|&amp;ref(Spell/P_Earth.jpg,nolink,25x25,Earth);1|&amp;ref(Spell/V_Water.jpg,nolink,25x25,Water Gem);35|儀式/水陸両用|指揮官召喚|
|~|~|&gt;|&gt;|&gt;|&gt;|岸辺の精霊Bereginaを召喚します|
</v>
      </c>
    </row>
    <row r="382" spans="1:5" x14ac:dyDescent="0.15">
      <c r="A382" t="str">
        <f t="shared" si="7"/>
        <v>-</v>
      </c>
      <c r="B382" t="s">
        <v>2969</v>
      </c>
      <c r="C382" t="s">
        <v>11188</v>
      </c>
      <c r="D382" t="s">
        <v>11185</v>
      </c>
      <c r="E382" t="str">
        <f>VLOOKUP(D382,NationalSpell!$F:$N,9,FALSE)&amp;CHAR(10)</f>
        <v xml:space="preserve">|Conjuration Lv7|Contact Cloud Vila|&amp;ref(Spell/P_Air.jpg,nolink,25x25,Air);4||&amp;ref(Spell/V_Air.jpg,nolink,25x25,Air Gem);40|儀式/山地限定|指揮官召喚|
|~|~|&gt;|&gt;|&gt;|&gt;|飛行する強力な雲の精霊Cloud Vilaを召喚します|
</v>
      </c>
    </row>
    <row r="383" spans="1:5" x14ac:dyDescent="0.15">
      <c r="A383" t="str">
        <f t="shared" si="7"/>
        <v>-</v>
      </c>
      <c r="B383" t="s">
        <v>2969</v>
      </c>
      <c r="C383" t="s">
        <v>11188</v>
      </c>
      <c r="D383" t="s">
        <v>11186</v>
      </c>
      <c r="E383" t="str">
        <f>VLOOKUP(D383,NationalSpell!$F:$N,9,FALSE)&amp;CHAR(10)</f>
        <v xml:space="preserve">|Conjuration Lv7|Contact Mountain Vila|&amp;ref(Spell/P_Nature.jpg,nolink,25x25,Nature);4||&amp;ref(Spell/V_Nature.jpg,nolink,25x25,Nature Gem);40|儀式/山地限定|指揮官召喚|
|~|~|&gt;|&gt;|&gt;|&gt;|治療術を持つ強力な山の精霊Mountain Vilaを召喚します|
</v>
      </c>
    </row>
    <row r="384" spans="1:5" x14ac:dyDescent="0.15">
      <c r="A384" t="str">
        <f t="shared" si="7"/>
        <v>MA Vanarus E</v>
      </c>
      <c r="B384" t="s">
        <v>2969</v>
      </c>
      <c r="C384" t="s">
        <v>11188</v>
      </c>
      <c r="D384" t="s">
        <v>11187</v>
      </c>
      <c r="E384" t="str">
        <f>VLOOKUP(D384,NationalSpell!$F:$N,9,FALSE)&amp;CHAR(10)</f>
        <v xml:space="preserve">|Conjuration Lv8|Contact Leshiy|&amp;ref(Spell/P_Nature.jpg,nolink,25x25,Nature);6||&amp;ref(Spell/V_Nature.jpg,nolink,25x25,Nature Gem);60|儀式/森林限定|指揮官召喚|
|~|~|&gt;|&gt;|&gt;|&gt;|森林でのみ強大な力を振るうLeshiyを召喚します|
</v>
      </c>
    </row>
    <row r="385" spans="1:5" x14ac:dyDescent="0.15">
      <c r="A385" t="str">
        <f t="shared" si="7"/>
        <v>MA Bandar Log S</v>
      </c>
      <c r="B385" t="s">
        <v>2969</v>
      </c>
      <c r="C385" t="s">
        <v>11300</v>
      </c>
      <c r="D385" t="s">
        <v>11319</v>
      </c>
      <c r="E385" t="str">
        <f>VLOOKUP(D385,NationalSpell!$F:$N,9,FALSE)&amp;CHAR(10)</f>
        <v xml:space="preserve">|Conjuration Lv2|Host of Ganas|&amp;ref(Spell/P_Death.jpg,nolink,25x25,Death);1||&amp;ref(Spell/V_Death.jpg,nolink,25x25,Death Gem);12|儀式/陸上専用|兵士召喚|
|~|~|&gt;|&gt;|&gt;|&gt;|幽体の猿の戦士Ganaを20体召喚します|
</v>
      </c>
    </row>
    <row r="386" spans="1:5" x14ac:dyDescent="0.15">
      <c r="A386" t="str">
        <f t="shared" si="7"/>
        <v>-</v>
      </c>
      <c r="B386" t="s">
        <v>2969</v>
      </c>
      <c r="C386" t="s">
        <v>11300</v>
      </c>
      <c r="D386" t="s">
        <v>11320</v>
      </c>
      <c r="E386" t="str">
        <f>VLOOKUP(D386,NationalSpell!$F:$N,9,FALSE)&amp;CHAR(10)</f>
        <v xml:space="preserve">|Conjuration Lv3|Summon Nagas|&amp;ref(Spell/P_Water.jpg,nolink,25x25,Water);2|&amp;ref(Spell/P_Earth.jpg,nolink,25x25,Earth);1|&amp;ref(Spell/V_Water.jpg,nolink,25x25,Water Gem);20|儀式/陸上専用|兵士召喚|
|~|~|&gt;|&gt;|&gt;|&gt;|多彩な攻撃手段を持つ神聖なる蛇人Naga Warriorを6体召喚します|
</v>
      </c>
    </row>
    <row r="387" spans="1:5" x14ac:dyDescent="0.15">
      <c r="A387" t="str">
        <f t="shared" si="7"/>
        <v>-</v>
      </c>
      <c r="B387" t="s">
        <v>2969</v>
      </c>
      <c r="C387" t="s">
        <v>11300</v>
      </c>
      <c r="D387" t="s">
        <v>11321</v>
      </c>
      <c r="E387" t="str">
        <f>VLOOKUP(D387,NationalSpell!$F:$N,9,FALSE)&amp;CHAR(10)</f>
        <v xml:space="preserve">|Conjuration Lv3|Summon Apsaras|&amp;ref(Spell/P_Astral.jpg,nolink,25x25,Astral);2||&amp;ref(Spell/V_Astral.jpg,nolink,25x25,Astral Pearl);3|儀式/陸上専用|兵士召喚|
|~|~|&gt;|&gt;|&gt;|&gt;|極めて美しい神聖なる天の踊り子Apsaraを3体召喚します|
</v>
      </c>
    </row>
    <row r="388" spans="1:5" x14ac:dyDescent="0.15">
      <c r="A388" t="str">
        <f t="shared" si="7"/>
        <v>-</v>
      </c>
      <c r="B388" t="s">
        <v>2969</v>
      </c>
      <c r="C388" t="s">
        <v>11300</v>
      </c>
      <c r="D388" t="s">
        <v>11322</v>
      </c>
      <c r="E388" t="str">
        <f>VLOOKUP(D388,NationalSpell!$F:$N,9,FALSE)&amp;CHAR(10)</f>
        <v xml:space="preserve">|Conjuration Lv3|Herd of Elephants|&amp;ref(Spell/P_Nature.jpg,nolink,25x25,Nature);2||&amp;ref(Spell/V_Nature.jpg,nolink,25x25,Nature Gem);25|儀式/陸上専用|兵士召喚|
|~|~|&gt;|&gt;|&gt;|&gt;|敵を蹂躙する臆病な巨大生物Elephantを5+体召喚します|
</v>
      </c>
    </row>
    <row r="389" spans="1:5" x14ac:dyDescent="0.15">
      <c r="A389" t="str">
        <f t="shared" si="7"/>
        <v>-</v>
      </c>
      <c r="B389" t="s">
        <v>2969</v>
      </c>
      <c r="C389" t="s">
        <v>11300</v>
      </c>
      <c r="D389" t="s">
        <v>11323</v>
      </c>
      <c r="E389" t="str">
        <f>VLOOKUP(D389,NationalSpell!$F:$N,9,FALSE)&amp;CHAR(10)</f>
        <v xml:space="preserve">|Conjuration Lv3|Ambush of Tigers|&amp;ref(Spell/P_Nature.jpg,nolink,25x25,Nature);2||&amp;ref(Spell/V_Nature.jpg,nolink,25x25,Nature Gem);10|儀式/陸上専用|兵士召喚|
|~|~|&gt;|&gt;|&gt;|&gt;|敏捷なTigerを10+体召喚します|
</v>
      </c>
    </row>
    <row r="390" spans="1:5" x14ac:dyDescent="0.15">
      <c r="A390" t="str">
        <f t="shared" si="7"/>
        <v>-</v>
      </c>
      <c r="B390" t="s">
        <v>2969</v>
      </c>
      <c r="C390" t="s">
        <v>11300</v>
      </c>
      <c r="D390" t="s">
        <v>11324</v>
      </c>
      <c r="E390" t="str">
        <f>VLOOKUP(D390,NationalSpell!$F:$N,9,FALSE)&amp;CHAR(10)</f>
        <v xml:space="preserve">|Conjuration Lv3|Herd of Buffaloes|&amp;ref(Spell/P_Nature.jpg,nolink,25x25,Nature);2||&amp;ref(Spell/V_Nature.jpg,nolink,25x25,Nature Gem);10|儀式/陸上専用|兵士召喚|
|~|~|&gt;|&gt;|&gt;|&gt;|敵を蹂躙するBuffaloを5+体召喚します|
</v>
      </c>
    </row>
    <row r="391" spans="1:5" x14ac:dyDescent="0.15">
      <c r="A391" t="str">
        <f t="shared" si="7"/>
        <v>-</v>
      </c>
      <c r="B391" t="s">
        <v>2969</v>
      </c>
      <c r="C391" t="s">
        <v>11300</v>
      </c>
      <c r="D391" t="s">
        <v>11325</v>
      </c>
      <c r="E391" t="str">
        <f>VLOOKUP(D391,NationalSpell!$F:$N,9,FALSE)&amp;CHAR(10)</f>
        <v xml:space="preserve">|Conjuration Lv4|Contact Nagini|&amp;ref(Spell/P_Water.jpg,nolink,25x25,Water);2|&amp;ref(Spell/P_Earth.jpg,nolink,25x25,Earth);1|&amp;ref(Spell/V_Water.jpg,nolink,25x25,Water Gem);25|儀式/陸上専用|指揮官召喚|
|~|~|&gt;|&gt;|&gt;|&gt;|幅広い魔力を持つ蛇人の姫Naginiを召喚します|
</v>
      </c>
    </row>
    <row r="392" spans="1:5" x14ac:dyDescent="0.15">
      <c r="A392" t="str">
        <f t="shared" si="7"/>
        <v>-</v>
      </c>
      <c r="B392" t="s">
        <v>2969</v>
      </c>
      <c r="C392" t="s">
        <v>11300</v>
      </c>
      <c r="D392" t="s">
        <v>11326</v>
      </c>
      <c r="E392" t="str">
        <f>VLOOKUP(D392,NationalSpell!$F:$N,9,FALSE)&amp;CHAR(10)</f>
        <v xml:space="preserve">|Conjuration Lv4|Contact Yaksha|&amp;ref(Spell/P_Nature.jpg,nolink,25x25,Nature);2|&amp;ref(Spell/P_Earth.jpg,nolink,25x25,Earth);1|&amp;ref(Spell/V_Nature.jpg,nolink,25x25,Nature Gem);25|儀式/陸上専用|指揮官召喚|
|~|~|&gt;|&gt;|&gt;|&gt;|強力な地魔法を使うYakshaを召喚します|
</v>
      </c>
    </row>
    <row r="393" spans="1:5" x14ac:dyDescent="0.15">
      <c r="A393" t="str">
        <f t="shared" si="7"/>
        <v>-</v>
      </c>
      <c r="B393" t="s">
        <v>2969</v>
      </c>
      <c r="C393" t="s">
        <v>11300</v>
      </c>
      <c r="D393" t="s">
        <v>11327</v>
      </c>
      <c r="E393" t="str">
        <f>VLOOKUP(D393,NationalSpell!$F:$N,9,FALSE)&amp;CHAR(10)</f>
        <v xml:space="preserve">|Conjuration Lv4|Contact Yakshini|&amp;ref(Spell/P_Nature.jpg,nolink,25x25,Nature);2|&amp;ref(Spell/P_Water.jpg,nolink,25x25,Water);1|&amp;ref(Spell/V_Nature.jpg,nolink,25x25,Nature Gem);25|儀式/陸上専用|指揮官召喚|
|~|~|&gt;|&gt;|&gt;|&gt;|強力な水魔法を使うYakshiniを召喚します|
</v>
      </c>
    </row>
    <row r="394" spans="1:5" x14ac:dyDescent="0.15">
      <c r="A394" t="str">
        <f t="shared" si="7"/>
        <v>-</v>
      </c>
      <c r="B394" t="s">
        <v>2969</v>
      </c>
      <c r="C394" t="s">
        <v>11300</v>
      </c>
      <c r="D394" t="s">
        <v>11328</v>
      </c>
      <c r="E394" t="str">
        <f>VLOOKUP(D394,NationalSpell!$F:$N,9,FALSE)&amp;CHAR(10)</f>
        <v xml:space="preserve">|Conjuration Lv5|Contact Nagaraja|&amp;ref(Spell/P_Water.jpg,nolink,25x25,Water);2|&amp;ref(Spell/P_Earth.jpg,nolink,25x25,Earth);2|&amp;ref(Spell/V_Water.jpg,nolink,25x25,Water Gem);30|儀式/陸上専用|指揮官召喚|
|~|~|&gt;|&gt;|&gt;|&gt;|幅広い魔力と聖職者の権限を持つ蛇人の王Nagarajaを召喚します|
</v>
      </c>
    </row>
    <row r="395" spans="1:5" x14ac:dyDescent="0.15">
      <c r="A395" t="str">
        <f t="shared" si="7"/>
        <v>-</v>
      </c>
      <c r="B395" t="s">
        <v>2969</v>
      </c>
      <c r="C395" t="s">
        <v>11300</v>
      </c>
      <c r="D395" t="s">
        <v>11329</v>
      </c>
      <c r="E395" t="str">
        <f>VLOOKUP(D395,NationalSpell!$F:$N,9,FALSE)&amp;CHAR(10)</f>
        <v xml:space="preserve">|Conjuration Lv5|Summon Gandharvas|&amp;ref(Spell/P_Astral.jpg,nolink,25x25,Astral);2||&amp;ref(Spell/V_Astral.jpg,nolink,25x25,Astral Pearl);18|儀式/陸上専用|兵士召喚|
|~|~|&gt;|&gt;|&gt;|&gt;|神聖なる天の戦闘楽師Gandharvaを6体召喚します|
</v>
      </c>
    </row>
    <row r="396" spans="1:5" x14ac:dyDescent="0.15">
      <c r="A396" t="str">
        <f t="shared" si="7"/>
        <v>-</v>
      </c>
      <c r="B396" t="s">
        <v>2969</v>
      </c>
      <c r="C396" t="s">
        <v>11300</v>
      </c>
      <c r="D396" t="s">
        <v>11330</v>
      </c>
      <c r="E396" t="str">
        <f>VLOOKUP(D396,NationalSpell!$F:$N,9,FALSE)&amp;CHAR(10)</f>
        <v xml:space="preserve">|Conjuration Lv5|Summon Vetalas|&amp;ref(Spell/P_Death.jpg,nolink,25x25,Death);2||&amp;ref(Spell/V_Death.jpg,nolink,25x25,Death Gem);10|儀式/水陸両用|兵士召喚|
|~|~|&gt;|&gt;|&gt;|&gt;|Vetalaの憑依した屍Possessed Corpseを10体召喚します|
</v>
      </c>
    </row>
    <row r="397" spans="1:5" x14ac:dyDescent="0.15">
      <c r="A397" t="str">
        <f t="shared" si="7"/>
        <v>-</v>
      </c>
      <c r="B397" t="s">
        <v>2969</v>
      </c>
      <c r="C397" t="s">
        <v>11300</v>
      </c>
      <c r="D397" t="s">
        <v>11331</v>
      </c>
      <c r="E397" t="str">
        <f>VLOOKUP(D397,NationalSpell!$F:$N,9,FALSE)&amp;CHAR(10)</f>
        <v xml:space="preserve">|Conjuration Lv6|Contact Nagarishi|&amp;ref(Spell/P_Water.jpg,nolink,25x25,Water);3|&amp;ref(Spell/P_Earth.jpg,nolink,25x25,Earth);3|&amp;ref(Spell/V_Water.jpg,nolink,25x25,Water Gem);40|儀式/陸上専用|指揮官召喚|
|~|~|&gt;|&gt;|&gt;|&gt;|強大な魔力を持つ蛇人の賢者Nagarishiを召喚します|
</v>
      </c>
    </row>
    <row r="398" spans="1:5" x14ac:dyDescent="0.15">
      <c r="A398" t="str">
        <f t="shared" si="7"/>
        <v>-</v>
      </c>
      <c r="B398" t="s">
        <v>2969</v>
      </c>
      <c r="C398" t="s">
        <v>11300</v>
      </c>
      <c r="D398" t="s">
        <v>11332</v>
      </c>
      <c r="E398" t="str">
        <f>VLOOKUP(D398,NationalSpell!$F:$N,9,FALSE)&amp;CHAR(10)</f>
        <v xml:space="preserve">|Conjuration Lv6|Summon Kinnara|&amp;ref(Spell/P_Astral.jpg,nolink,25x25,Astral);3||&amp;ref(Spell/V_Astral.jpg,nolink,25x25,Astral Pearl);25|儀式/陸上専用|指揮官召喚|
|~|~|&gt;|&gt;|&gt;|&gt;|翼持つ天の音楽家Kinnaraを召喚します|
</v>
      </c>
    </row>
    <row r="399" spans="1:5" x14ac:dyDescent="0.15">
      <c r="A399" t="str">
        <f t="shared" si="7"/>
        <v>-</v>
      </c>
      <c r="B399" t="s">
        <v>2969</v>
      </c>
      <c r="C399" t="s">
        <v>11300</v>
      </c>
      <c r="D399" t="s">
        <v>11333</v>
      </c>
      <c r="E399" t="str">
        <f>VLOOKUP(D399,NationalSpell!$F:$N,9,FALSE)&amp;CHAR(10)</f>
        <v xml:space="preserve">|Conjuration Lv7|Summon Siddha|&amp;ref(Spell/P_Astral.jpg,nolink,25x25,Astral);4||&amp;ref(Spell/V_Astral.jpg,nolink,25x25,Astral Pearl);35|儀式/陸上専用|指揮官召喚|
|~|~|&gt;|&gt;|&gt;|&gt;|瞬間移動能力を持つ天の存在Siddhaを召喚します|
</v>
      </c>
    </row>
    <row r="400" spans="1:5" x14ac:dyDescent="0.15">
      <c r="A400" t="str">
        <f t="shared" si="7"/>
        <v>-</v>
      </c>
      <c r="B400" t="s">
        <v>2969</v>
      </c>
      <c r="C400" t="s">
        <v>11300</v>
      </c>
      <c r="D400" t="s">
        <v>11334</v>
      </c>
      <c r="E400" t="str">
        <f>VLOOKUP(D400,NationalSpell!$F:$N,9,FALSE)&amp;CHAR(10)</f>
        <v xml:space="preserve">|Conjuration Lv8|Summon Devata|&amp;ref(Spell/P_Astral.jpg,nolink,25x25,Astral);5||&amp;ref(Spell/V_Astral.jpg,nolink,25x25,Astral Pearl);45|儀式/陸上専用|指揮官召喚|
|~|~|&gt;|&gt;|&gt;|&gt;|四本の腕を持つ強大なる天の存在Devataを召喚します|
</v>
      </c>
    </row>
    <row r="401" spans="1:5" x14ac:dyDescent="0.15">
      <c r="A401" t="str">
        <f t="shared" si="7"/>
        <v>-</v>
      </c>
      <c r="B401" t="s">
        <v>2969</v>
      </c>
      <c r="C401" t="s">
        <v>11300</v>
      </c>
      <c r="D401" t="s">
        <v>11335</v>
      </c>
      <c r="E401" t="str">
        <f>VLOOKUP(D401,NationalSpell!$F:$N,9,FALSE)&amp;CHAR(10)</f>
        <v xml:space="preserve">|Conjuration Lv9|Summon Devala|&amp;ref(Spell/P_Astral.jpg,nolink,25x25,Astral);5||&amp;ref(Spell/V_Astral.jpg,nolink,25x25,Astral Pearl);55|儀式/陸上専用|指揮官召喚|
|~|~|&gt;|&gt;|&gt;|&gt;|州に神秘を広める音楽の化身Devalaを召喚します|
</v>
      </c>
    </row>
    <row r="402" spans="1:5" x14ac:dyDescent="0.15">
      <c r="A402" t="str">
        <f t="shared" si="7"/>
        <v>-</v>
      </c>
      <c r="B402" t="s">
        <v>2969</v>
      </c>
      <c r="C402" t="s">
        <v>11300</v>
      </c>
      <c r="D402" t="s">
        <v>11336</v>
      </c>
      <c r="E402" t="str">
        <f>VLOOKUP(D402,NationalSpell!$F:$N,9,FALSE)&amp;CHAR(10)</f>
        <v xml:space="preserve">|Conjuration Lv9|Summon Rudra|&amp;ref(Spell/P_Astral.jpg,nolink,25x25,Astral);5||&amp;ref(Spell/V_Astral.jpg,nolink,25x25,Astral Pearl);55|儀式/陸上専用|指揮官召喚|
|~|~|&gt;|&gt;|&gt;|&gt;|恐るべき破壊神の僕Rudraを召喚します|
</v>
      </c>
    </row>
    <row r="403" spans="1:5" x14ac:dyDescent="0.15">
      <c r="A403" t="str">
        <f t="shared" si="7"/>
        <v>-</v>
      </c>
      <c r="B403" t="s">
        <v>2969</v>
      </c>
      <c r="C403" t="s">
        <v>11300</v>
      </c>
      <c r="D403" t="s">
        <v>11337</v>
      </c>
      <c r="E403" t="str">
        <f>VLOOKUP(D403,NationalSpell!$F:$N,9,FALSE)&amp;CHAR(10)</f>
        <v xml:space="preserve">|Thaumaturgy Lv6|Celestial Music|&amp;ref(Spell/P_Astral.jpg,nolink,25x25,Astral);3||&amp;ref(Spell/V_Astral.jpg,nolink,25x25,Astral Pearl);1|戦闘/陸上専用|全体強化|
|~|~|&gt;|&gt;|&gt;|&gt;|味方の神聖な魔法生物全員を加速させます|
</v>
      </c>
    </row>
    <row r="404" spans="1:5" x14ac:dyDescent="0.15">
      <c r="A404" t="str">
        <f t="shared" si="7"/>
        <v>-</v>
      </c>
      <c r="B404" t="s">
        <v>2969</v>
      </c>
      <c r="C404" t="s">
        <v>11300</v>
      </c>
      <c r="D404" t="s">
        <v>11338</v>
      </c>
      <c r="E404" t="str">
        <f>VLOOKUP(D404,NationalSpell!$F:$N,9,FALSE)&amp;CHAR(10)</f>
        <v xml:space="preserve">|Blood Magic Lv1|Summon Rakshasas|&amp;ref(Spell/P_Blood.jpg,nolink,25x25,Blood);1||&amp;ref(Spell/V_Blood.jpg,nolink,25x25,Blood Slave);10|儀式/陸上専用|兵士召喚|
|~|~|&gt;|&gt;|&gt;|&gt;|強靭な悪鬼Rakshasaを3体召喚します|
</v>
      </c>
    </row>
    <row r="405" spans="1:5" x14ac:dyDescent="0.15">
      <c r="A405" t="str">
        <f t="shared" si="7"/>
        <v>-</v>
      </c>
      <c r="B405" t="s">
        <v>2969</v>
      </c>
      <c r="C405" t="s">
        <v>11300</v>
      </c>
      <c r="D405" t="s">
        <v>11339</v>
      </c>
      <c r="E405" t="str">
        <f>VLOOKUP(D405,NationalSpell!$F:$N,9,FALSE)&amp;CHAR(10)</f>
        <v xml:space="preserve">|Blood Magic Lv2|Feast of Flesh|&amp;ref(Spell/P_Blood.jpg,nolink,25x25,Blood);1|&amp;ref(Spell/P_Nature.jpg,nolink,25x25,Nature);1|&amp;ref(Spell/V_Blood.jpg,nolink,25x25,Blood Slave);50|儀式/陸上専用|兵士召喚|
|~|~|&gt;|&gt;|&gt;|&gt;|大食家の悪鬼Praghasaを15体召喚します|
</v>
      </c>
    </row>
    <row r="406" spans="1:5" x14ac:dyDescent="0.15">
      <c r="A406" t="str">
        <f t="shared" ref="A406:A469" si="8">IF(C406&lt;&gt;C405,B406&amp;" "&amp;C406&amp;" S",IF(C406&lt;&gt;C407,B406&amp;" "&amp;C406&amp;" E","-"))</f>
        <v>-</v>
      </c>
      <c r="B406" t="s">
        <v>2969</v>
      </c>
      <c r="C406" t="s">
        <v>11300</v>
      </c>
      <c r="D406" t="s">
        <v>11340</v>
      </c>
      <c r="E406" t="str">
        <f>VLOOKUP(D406,NationalSpell!$F:$N,9,FALSE)&amp;CHAR(10)</f>
        <v xml:space="preserve">|Blood Magic Lv3|Summon Asrapas|&amp;ref(Spell/P_Blood.jpg,nolink,25x25,Blood);2||&amp;ref(Spell/V_Blood.jpg,nolink,25x25,Blood Slave);11|儀式/陸上専用|兵士召喚|
|~|~|&gt;|&gt;|&gt;|&gt;|狂暴な女悪魔Asrapaを3体召喚します|
</v>
      </c>
    </row>
    <row r="407" spans="1:5" x14ac:dyDescent="0.15">
      <c r="A407" t="str">
        <f t="shared" si="8"/>
        <v>-</v>
      </c>
      <c r="B407" t="s">
        <v>2969</v>
      </c>
      <c r="C407" t="s">
        <v>11300</v>
      </c>
      <c r="D407" t="s">
        <v>11341</v>
      </c>
      <c r="E407" t="str">
        <f>VLOOKUP(D407,NationalSpell!$F:$N,9,FALSE)&amp;CHAR(10)</f>
        <v xml:space="preserve">|Blood Magic Lv4|Summon Rakshasa Warriors|&amp;ref(Spell/P_Blood.jpg,nolink,25x25,Blood);2||&amp;ref(Spell/V_Blood.jpg,nolink,25x25,Blood Slave);25|儀式/陸上専用|兵士召喚|
|~|~|&gt;|&gt;|&gt;|&gt;|武装した強靭な悪鬼Rakshasa Warriorを5体召喚します|
</v>
      </c>
    </row>
    <row r="408" spans="1:5" x14ac:dyDescent="0.15">
      <c r="A408" t="str">
        <f t="shared" si="8"/>
        <v>-</v>
      </c>
      <c r="B408" t="s">
        <v>2969</v>
      </c>
      <c r="C408" t="s">
        <v>11300</v>
      </c>
      <c r="D408" t="s">
        <v>11342</v>
      </c>
      <c r="E408" t="str">
        <f>VLOOKUP(D408,NationalSpell!$F:$N,9,FALSE)&amp;CHAR(10)</f>
        <v xml:space="preserve">|Blood Magic Lv5|Summon Sandhyabalas|&amp;ref(Spell/P_Blood.jpg,nolink,25x25,Blood);2|&amp;ref(Spell/P_Death.jpg,nolink,25x25,Death);1|&amp;ref(Spell/V_Blood.jpg,nolink,25x25,Blood Slave);30|儀式/陸上専用|兵士召喚|
|~|~|&gt;|&gt;|&gt;|&gt;|魔法の剣を持つ闇の悪鬼Sandhyabalaを3体召喚します|
</v>
      </c>
    </row>
    <row r="409" spans="1:5" x14ac:dyDescent="0.15">
      <c r="A409" t="str">
        <f t="shared" si="8"/>
        <v>-</v>
      </c>
      <c r="B409" t="s">
        <v>2969</v>
      </c>
      <c r="C409" t="s">
        <v>11300</v>
      </c>
      <c r="D409" t="s">
        <v>11343</v>
      </c>
      <c r="E409" t="str">
        <f>VLOOKUP(D409,NationalSpell!$F:$N,9,FALSE)&amp;CHAR(10)</f>
        <v xml:space="preserve">|Blood Magic Lv6|Summon Dakini|&amp;ref(Spell/P_Blood.jpg,nolink,25x25,Blood);4|&amp;ref(Spell/P_Air.jpg,nolink,25x25,Air);1|&amp;ref(Spell/V_Blood.jpg,nolink,25x25,Blood Slave);81|儀式/陸上専用|指揮官召喚|
|~|~|&gt;|&gt;|&gt;|&gt;|飛行能力と強力な魔力を持つDakiniを召喚します|
</v>
      </c>
    </row>
    <row r="410" spans="1:5" x14ac:dyDescent="0.15">
      <c r="A410" t="str">
        <f t="shared" si="8"/>
        <v>-</v>
      </c>
      <c r="B410" t="s">
        <v>2969</v>
      </c>
      <c r="C410" t="s">
        <v>11300</v>
      </c>
      <c r="D410" t="s">
        <v>11344</v>
      </c>
      <c r="E410" t="str">
        <f>VLOOKUP(D410,NationalSpell!$F:$N,9,FALSE)&amp;CHAR(10)</f>
        <v xml:space="preserve">|Blood Magic Lv7|Summon Samanishada|&amp;ref(Spell/P_Blood.jpg,nolink,25x25,Blood);3|&amp;ref(Spell/P_Death.jpg,nolink,25x25,Death);1|&amp;ref(Spell/V_Blood.jpg,nolink,25x25,Blood Slave);35|儀式/陸上専用|指揮官召喚|
|~|~|&gt;|&gt;|&gt;|&gt;|闇の悪鬼の暗殺者Samanishadaを召喚します|
</v>
      </c>
    </row>
    <row r="411" spans="1:5" x14ac:dyDescent="0.15">
      <c r="A411" t="str">
        <f t="shared" si="8"/>
        <v>-</v>
      </c>
      <c r="B411" t="s">
        <v>2969</v>
      </c>
      <c r="C411" t="s">
        <v>11300</v>
      </c>
      <c r="D411" t="s">
        <v>11345</v>
      </c>
      <c r="E411" t="str">
        <f>VLOOKUP(D411,NationalSpell!$F:$N,9,FALSE)&amp;CHAR(10)</f>
        <v xml:space="preserve">|Blood Magic Lv8|Summon Mandeha|&amp;ref(Spell/P_Blood.jpg,nolink,25x25,Blood);5|&amp;ref(Spell/P_Death.jpg,nolink,25x25,Death);2|&amp;ref(Spell/V_Blood.jpg,nolink,25x25,Blood Slave);133|儀式/陸上専用|指揮官召喚|
|~|~|&gt;|&gt;|&gt;|&gt;|闇と微睡を伴う強大な悪鬼Mandehaを召喚します|
</v>
      </c>
    </row>
    <row r="412" spans="1:5" x14ac:dyDescent="0.15">
      <c r="A412" t="str">
        <f t="shared" si="8"/>
        <v>MA Bandar Log E</v>
      </c>
      <c r="B412" t="s">
        <v>2969</v>
      </c>
      <c r="C412" t="s">
        <v>11300</v>
      </c>
      <c r="D412" t="s">
        <v>11346</v>
      </c>
      <c r="E412" t="str">
        <f>VLOOKUP(D412,NationalSpell!$F:$N,9,FALSE)&amp;CHAR(10)</f>
        <v xml:space="preserve">|Blood Magic Lv8|Summon Danavas|&amp;ref(Spell/P_Blood.jpg,nolink,25x25,Blood);5||&amp;ref(Spell/V_Blood.jpg,nolink,25x25,Blood Slave);75|儀式/陸上専用|兵士召喚|
|~|~|&gt;|&gt;|&gt;|&gt;|四本腕の巨大な戦士Danavaを3体召喚します|
</v>
      </c>
    </row>
    <row r="413" spans="1:5" x14ac:dyDescent="0.15">
      <c r="A413" t="str">
        <f t="shared" si="8"/>
        <v>MA Shinuyama S</v>
      </c>
      <c r="B413" t="s">
        <v>2969</v>
      </c>
      <c r="C413" t="s">
        <v>11456</v>
      </c>
      <c r="D413" t="s">
        <v>11442</v>
      </c>
      <c r="E413" t="str">
        <f>VLOOKUP(D413,NationalSpell!$F:$N,9,FALSE)&amp;CHAR(10)</f>
        <v xml:space="preserve">|Conjuration Lv1|Summon Ko-Oni|&amp;ref(Spell/P_Death.jpg,nolink,25x25,Death);1||&amp;ref(Spell/V_Death.jpg,nolink,25x25,Death Gem);7|儀式/陸上専用|兵士召喚|
|~|~|&gt;|&gt;|&gt;|&gt;|小型で臆病な鬼Ko-Oniを5+体召喚します|
</v>
      </c>
    </row>
    <row r="414" spans="1:5" x14ac:dyDescent="0.15">
      <c r="A414" t="str">
        <f t="shared" si="8"/>
        <v>-</v>
      </c>
      <c r="B414" t="s">
        <v>2969</v>
      </c>
      <c r="C414" t="s">
        <v>11456</v>
      </c>
      <c r="D414" t="s">
        <v>11443</v>
      </c>
      <c r="E414" t="str">
        <f>VLOOKUP(D414,NationalSpell!$F:$N,9,FALSE)&amp;CHAR(10)</f>
        <v xml:space="preserve">|Conjuration Lv2|Summon Ao-Oni|&amp;ref(Spell/P_Water.jpg,nolink,25x25,Water);1|&amp;ref(Spell/P_Death.jpg,nolink,25x25,Death);1|&amp;ref(Spell/V_Water.jpg,nolink,25x25,Water Gem);10|儀式/陸上専用|兵士召喚|
|~|~|&gt;|&gt;|&gt;|&gt;|冷気を操る鬼Ao-Oniを5+体召喚します|
</v>
      </c>
    </row>
    <row r="415" spans="1:5" x14ac:dyDescent="0.15">
      <c r="A415" t="str">
        <f t="shared" si="8"/>
        <v>-</v>
      </c>
      <c r="B415" t="s">
        <v>2969</v>
      </c>
      <c r="C415" t="s">
        <v>11456</v>
      </c>
      <c r="D415" t="s">
        <v>11444</v>
      </c>
      <c r="E415" t="str">
        <f>VLOOKUP(D415,NationalSpell!$F:$N,9,FALSE)&amp;CHAR(10)</f>
        <v xml:space="preserve">|Conjuration Lv2|Summon Karasu Tengus|&amp;ref(Spell/P_Nature.jpg,nolink,25x25,Nature);1|&amp;ref(Spell/P_Air.jpg,nolink,25x25,Air);1|&amp;ref(Spell/V_Nature.jpg,nolink,25x25,Nature Gem);3|儀式/陸上専用|兵士召喚|
|~|~|&gt;|&gt;|&gt;|&gt;|飛行する神聖な剣術の達人Karasu Tenguを3体召喚します|
</v>
      </c>
    </row>
    <row r="416" spans="1:5" x14ac:dyDescent="0.15">
      <c r="A416" t="str">
        <f t="shared" si="8"/>
        <v>-</v>
      </c>
      <c r="B416" t="s">
        <v>2969</v>
      </c>
      <c r="C416" t="s">
        <v>11456</v>
      </c>
      <c r="D416" t="s">
        <v>11445</v>
      </c>
      <c r="E416" t="str">
        <f>VLOOKUP(D416,NationalSpell!$F:$N,9,FALSE)&amp;CHAR(10)</f>
        <v xml:space="preserve">|Conjuration Lv3|Summon Aka-Oni|&amp;ref(Spell/P_Fire.jpg,nolink,25x25,Fire);1|&amp;ref(Spell/P_Death.jpg,nolink,25x25,Death);1|&amp;ref(Spell/V_Fire.jpg,nolink,25x25,Fire Gem);10|儀式/陸上専用|兵士召喚|
|~|~|&gt;|&gt;|&gt;|&gt;|炎を投げる鬼Aka-Oniを4+体召喚します|
</v>
      </c>
    </row>
    <row r="417" spans="1:5" x14ac:dyDescent="0.15">
      <c r="A417" t="str">
        <f t="shared" si="8"/>
        <v>-</v>
      </c>
      <c r="B417" t="s">
        <v>2969</v>
      </c>
      <c r="C417" t="s">
        <v>11456</v>
      </c>
      <c r="D417" t="s">
        <v>11494</v>
      </c>
      <c r="E417" t="str">
        <f>VLOOKUP(D417,NationalSpell!$F:$N,9,FALSE)&amp;CHAR(10)</f>
        <v xml:space="preserve">|Conjuration Lv3|Summon Konoha Tengus|&amp;ref(Spell/P_Air.jpg,nolink,25x25,Air);1|&amp;ref(Spell/P_Earth.jpg,nolink,25x25,Earth);1|&amp;ref(Spell/V_Air.jpg,nolink,25x25,Air Gem);5|儀式/陸上専用|兵士召喚|
|~|~|&gt;|&gt;|&gt;|&gt;|飛行する神聖な剣術の達人Konoha Tenguを5+体召喚します|
</v>
      </c>
    </row>
    <row r="418" spans="1:5" x14ac:dyDescent="0.15">
      <c r="A418" t="str">
        <f t="shared" si="8"/>
        <v>-</v>
      </c>
      <c r="B418" t="s">
        <v>2969</v>
      </c>
      <c r="C418" t="s">
        <v>11456</v>
      </c>
      <c r="D418" t="s">
        <v>11446</v>
      </c>
      <c r="E418" t="str">
        <f>VLOOKUP(D418,NationalSpell!$F:$N,9,FALSE)&amp;CHAR(10)</f>
        <v xml:space="preserve">|Conjuration Lv3|Ambush of Tigers|&amp;ref(Spell/P_Nature.jpg,nolink,25x25,Nature);2||&amp;ref(Spell/V_Nature.jpg,nolink,25x25,Nature Gem);10|儀式/陸上専用|兵士召喚|
|~|~|&gt;|&gt;|&gt;|&gt;|敏捷なTigerを10+体召喚します|
</v>
      </c>
    </row>
    <row r="419" spans="1:5" x14ac:dyDescent="0.15">
      <c r="A419" t="str">
        <f t="shared" si="8"/>
        <v>-</v>
      </c>
      <c r="B419" t="s">
        <v>2969</v>
      </c>
      <c r="C419" t="s">
        <v>11456</v>
      </c>
      <c r="D419" t="s">
        <v>11447</v>
      </c>
      <c r="E419" t="str">
        <f>VLOOKUP(D419,NationalSpell!$F:$N,9,FALSE)&amp;CHAR(10)</f>
        <v xml:space="preserve">|Conjuration Lv4|Summon Oni|&amp;ref(Spell/P_Earth.jpg,nolink,25x25,Earth);1|&amp;ref(Spell/P_Death.jpg,nolink,25x25,Death);1|&amp;ref(Spell/V_Earth.jpg,nolink,25x25,Earth Gem);12|儀式/陸上専用|兵士召喚|
|~|~|&gt;|&gt;|&gt;|&gt;|大柄で強靭な鬼Oniを5+体召喚します|
</v>
      </c>
    </row>
    <row r="420" spans="1:5" x14ac:dyDescent="0.15">
      <c r="A420" t="str">
        <f t="shared" si="8"/>
        <v>-</v>
      </c>
      <c r="B420" t="s">
        <v>2969</v>
      </c>
      <c r="C420" t="s">
        <v>11456</v>
      </c>
      <c r="D420" t="s">
        <v>11448</v>
      </c>
      <c r="E420" t="str">
        <f>VLOOKUP(D420,NationalSpell!$F:$N,9,FALSE)&amp;CHAR(10)</f>
        <v xml:space="preserve">|Conjuration Lv4|Ghost General|&amp;ref(Spell/P_Death.jpg,nolink,25x25,Death);3||&amp;ref(Spell/V_Death.jpg,nolink,25x25,Death Gem);10|儀式/陸上専用|指揮官召喚|
|~|~|&gt;|&gt;|&gt;|&gt;|破滅の剣を持つ武者の亡霊Shuraを召喚します|
</v>
      </c>
    </row>
    <row r="421" spans="1:5" x14ac:dyDescent="0.15">
      <c r="A421" t="str">
        <f t="shared" si="8"/>
        <v>-</v>
      </c>
      <c r="B421" t="s">
        <v>2969</v>
      </c>
      <c r="C421" t="s">
        <v>11456</v>
      </c>
      <c r="D421" t="s">
        <v>11449</v>
      </c>
      <c r="E421" t="str">
        <f>VLOOKUP(D421,NationalSpell!$F:$N,9,FALSE)&amp;CHAR(10)</f>
        <v xml:space="preserve">|Conjuration Lv5|Contact Dai Tengu|&amp;ref(Spell/P_Air.jpg,nolink,25x25,Air);2|&amp;ref(Spell/P_Earth.jpg,nolink,25x25,Earth);1|&amp;ref(Spell/V_Air.jpg,nolink,25x25,Air Gem);55|儀式/陸上専用|軍団召喚|
|~|~|&gt;|&gt;|&gt;|&gt;|Tengu Warriorを10体、Karasu Tenguを10体とその指揮官Dai Tenguを召喚します|
</v>
      </c>
    </row>
    <row r="422" spans="1:5" x14ac:dyDescent="0.15">
      <c r="A422" t="str">
        <f t="shared" si="8"/>
        <v>-</v>
      </c>
      <c r="B422" t="s">
        <v>2969</v>
      </c>
      <c r="C422" t="s">
        <v>11456</v>
      </c>
      <c r="D422" t="s">
        <v>11450</v>
      </c>
      <c r="E422" t="str">
        <f>VLOOKUP(D422,NationalSpell!$F:$N,9,FALSE)&amp;CHAR(10)</f>
        <v xml:space="preserve">|Conjuration Lv5|Contact Nushi|&amp;ref(Spell/P_Water.jpg,nolink,25x25,Water);2|&amp;ref(Spell/P_Nature.jpg,nolink,25x25,Nature);1|&amp;ref(Spell/V_Water.jpg,nolink,25x25,Water Gem);25|儀式/沼地限定|指揮官召喚|
|~|~|&gt;|&gt;|&gt;|&gt;|優れた魔力を持つが州を離れられない沼の主Nushiを召喚します|
</v>
      </c>
    </row>
    <row r="423" spans="1:5" x14ac:dyDescent="0.15">
      <c r="A423" t="str">
        <f t="shared" si="8"/>
        <v>-</v>
      </c>
      <c r="B423" t="s">
        <v>2969</v>
      </c>
      <c r="C423" t="s">
        <v>11456</v>
      </c>
      <c r="D423" t="s">
        <v>11451</v>
      </c>
      <c r="E423" t="str">
        <f>VLOOKUP(D423,NationalSpell!$F:$N,9,FALSE)&amp;CHAR(10)</f>
        <v xml:space="preserve">|Conjuration Lv5|Summon Kuro-Oni|&amp;ref(Spell/P_Death.jpg,nolink,25x25,Death);2|&amp;ref(Spell/P_Fire.jpg,nolink,25x25,Fire);1|&amp;ref(Spell/V_Death.jpg,nolink,25x25,Death Gem);10|儀式/陸上専用|兵士召喚|
|~|~|&gt;|&gt;|&gt;|&gt;|炎と毒を使う大柄な鬼Kuro-Oniを4体召喚します|
</v>
      </c>
    </row>
    <row r="424" spans="1:5" x14ac:dyDescent="0.15">
      <c r="A424" t="str">
        <f t="shared" si="8"/>
        <v>-</v>
      </c>
      <c r="B424" t="s">
        <v>2969</v>
      </c>
      <c r="C424" t="s">
        <v>11456</v>
      </c>
      <c r="D424" t="s">
        <v>11452</v>
      </c>
      <c r="E424" t="str">
        <f>VLOOKUP(D424,NationalSpell!$F:$N,9,FALSE)&amp;CHAR(10)</f>
        <v xml:space="preserve">|Conjuration Lv6|Summon Oni General|&amp;ref(Spell/P_Death.jpg,nolink,25x25,Death);2|&amp;ref(Spell/P_Fire.jpg,nolink,25x25,Fire);1|&amp;ref(Spell/V_Death.jpg,nolink,25x25,Death Gem);20|儀式/陸上専用|指揮官召喚|
|~|~|&gt;|&gt;|&gt;|&gt;|多少の魔力を持つ鬼の指揮官Oni Shugoを召喚します|
</v>
      </c>
    </row>
    <row r="425" spans="1:5" x14ac:dyDescent="0.15">
      <c r="A425" t="str">
        <f t="shared" si="8"/>
        <v>-</v>
      </c>
      <c r="B425" t="s">
        <v>2969</v>
      </c>
      <c r="C425" t="s">
        <v>11456</v>
      </c>
      <c r="D425" t="s">
        <v>11453</v>
      </c>
      <c r="E425" t="str">
        <f>VLOOKUP(D425,NationalSpell!$F:$N,9,FALSE)&amp;CHAR(10)</f>
        <v xml:space="preserve">|Conjuration Lv6|Summon Gozu Mezu|&amp;ref(Spell/P_Death.jpg,nolink,25x25,Death);3||&amp;ref(Spell/V_Death.jpg,nolink,25x25,Death Gem);7|儀式/陸上専用|兵士召喚|
|~|~|&gt;|&gt;|&gt;|&gt;|魔法の武器を持つOx-headとHorse-faceを1体ずつ召喚します|
</v>
      </c>
    </row>
    <row r="426" spans="1:5" x14ac:dyDescent="0.15">
      <c r="A426" t="str">
        <f t="shared" si="8"/>
        <v>-</v>
      </c>
      <c r="B426" t="s">
        <v>2969</v>
      </c>
      <c r="C426" t="s">
        <v>11456</v>
      </c>
      <c r="D426" t="s">
        <v>11454</v>
      </c>
      <c r="E426" t="str">
        <f>VLOOKUP(D426,NationalSpell!$F:$N,9,FALSE)&amp;CHAR(10)</f>
        <v xml:space="preserve">|Conjuration Lv6|Contact Kitsune|&amp;ref(Spell/P_Nature.jpg,nolink,25x25,Nature);2||&amp;ref(Spell/V_Nature.jpg,nolink,25x25,Nature Gem);30|儀式/陸上専用|指揮官召喚|
|~|~|&gt;|&gt;|&gt;|&gt;|多彩な魔力を持つ妖狐Kitsuneを召喚します|
</v>
      </c>
    </row>
    <row r="427" spans="1:5" x14ac:dyDescent="0.15">
      <c r="A427" t="str">
        <f t="shared" si="8"/>
        <v>MA Shinuyama E</v>
      </c>
      <c r="B427" t="s">
        <v>2969</v>
      </c>
      <c r="C427" t="s">
        <v>11456</v>
      </c>
      <c r="D427" t="s">
        <v>11455</v>
      </c>
      <c r="E427" t="str">
        <f>VLOOKUP(D427,NationalSpell!$F:$N,9,FALSE)&amp;CHAR(10)</f>
        <v xml:space="preserve">|Conjuration Lv8|Summon Dai Oni|&amp;ref(Spell/P_Death.jpg,nolink,25x25,Death);4|&amp;ref(Spell/P_Fire.jpg,nolink,25x25,Fire);1|&amp;ref(Spell/V_Death.jpg,nolink,25x25,Death Gem);45|儀式/陸上専用|指揮官召喚|
|~|~|&gt;|&gt;|&gt;|&gt;|巨大かつ強大な鬼の王Dai Oniを召喚します|
</v>
      </c>
    </row>
    <row r="428" spans="1:5" x14ac:dyDescent="0.15">
      <c r="A428" t="str">
        <f t="shared" si="8"/>
        <v>MA Ashdod S</v>
      </c>
      <c r="B428" t="s">
        <v>2969</v>
      </c>
      <c r="C428" t="s">
        <v>11626</v>
      </c>
      <c r="D428" t="s">
        <v>11618</v>
      </c>
      <c r="E428" t="str">
        <f>VLOOKUP(D428,NationalSpell!$F:$N,9,FALSE)&amp;CHAR(10)</f>
        <v xml:space="preserve">|Conjuration Lv3|Summon Mazzikim|&amp;ref(Spell/P_Nature.jpg,nolink,25x25,Nature);1||&amp;ref(Spell/V_Nature.jpg,nolink,25x25,Nature Gem);3|儀式/陸上専用|兵士召喚|
|~|~|&gt;|&gt;|&gt;|&gt;|現世に住まう小悪魔Mazzikを8体召喚します|
</v>
      </c>
    </row>
    <row r="429" spans="1:5" x14ac:dyDescent="0.15">
      <c r="A429" t="str">
        <f t="shared" si="8"/>
        <v>-</v>
      </c>
      <c r="B429" t="s">
        <v>2969</v>
      </c>
      <c r="C429" t="s">
        <v>11626</v>
      </c>
      <c r="D429" t="s">
        <v>11619</v>
      </c>
      <c r="E429" t="str">
        <f>VLOOKUP(D429,NationalSpell!$F:$N,9,FALSE)&amp;CHAR(10)</f>
        <v xml:space="preserve">|Conjuration Lv4|Call Malakh|&amp;ref(Spell/P_Astral.jpg,nolink,25x25,Astral);2||&amp;ref(Spell/V_Astral.jpg,nolink,25x25,Astral Pearl);9|儀式/陸上専用|指揮官召喚|
|~|~|&gt;|&gt;|&gt;|&gt;|天界の伝令Malakhを召喚します|
</v>
      </c>
    </row>
    <row r="430" spans="1:5" x14ac:dyDescent="0.15">
      <c r="A430" t="str">
        <f t="shared" si="8"/>
        <v>-</v>
      </c>
      <c r="B430" t="s">
        <v>2969</v>
      </c>
      <c r="C430" t="s">
        <v>11626</v>
      </c>
      <c r="D430" t="s">
        <v>11620</v>
      </c>
      <c r="E430" t="str">
        <f>VLOOKUP(D430,NationalSpell!$F:$N,9,FALSE)&amp;CHAR(10)</f>
        <v xml:space="preserve">|Conjuration Lv5|Summon Lilot|&amp;ref(Spell/P_Nature.jpg,nolink,25x25,Nature);4||&amp;ref(Spell/V_Nature.jpg,nolink,25x25,Nature Gem);25|儀式/陸上専用|指揮官召喚|
|~|~|&gt;|&gt;|&gt;|&gt;|現世に住まう夢魔Lilotを召喚します|
</v>
      </c>
    </row>
    <row r="431" spans="1:5" x14ac:dyDescent="0.15">
      <c r="A431" t="str">
        <f t="shared" si="8"/>
        <v>-</v>
      </c>
      <c r="B431" t="s">
        <v>2969</v>
      </c>
      <c r="C431" t="s">
        <v>11626</v>
      </c>
      <c r="D431" t="s">
        <v>11621</v>
      </c>
      <c r="E431" t="str">
        <f>VLOOKUP(D431,NationalSpell!$F:$N,9,FALSE)&amp;CHAR(10)</f>
        <v xml:space="preserve">|Conjuration Lv6|Call Hashmal|&amp;ref(Spell/P_Astral.jpg,nolink,25x25,Astral);3|&amp;ref(Spell/P_Fire.jpg,nolink,25x25,Fire);1|&amp;ref(Spell/V_Astral.jpg,nolink,25x25,Astral Pearl);21|儀式/陸上専用|指揮官召喚|
|~|~|&gt;|&gt;|&gt;|&gt;|異教の鎮圧を得意とする天使Hashmalを召喚します|
</v>
      </c>
    </row>
    <row r="432" spans="1:5" x14ac:dyDescent="0.15">
      <c r="A432" t="str">
        <f t="shared" si="8"/>
        <v>-</v>
      </c>
      <c r="B432" t="s">
        <v>2969</v>
      </c>
      <c r="C432" t="s">
        <v>11626</v>
      </c>
      <c r="D432" t="s">
        <v>11627</v>
      </c>
      <c r="E432" t="str">
        <f>VLOOKUP(D432,NationalSpell!$F:$N,9,FALSE)&amp;CHAR(10)</f>
        <v xml:space="preserve">|Conjuration Lv6|Dirge for the Dead|&amp;ref(Spell/P_Death.jpg,nolink,25x25,Death);3|&amp;ref(Spell/P_Holy.jpg,nolink,25x25,Holy);1|&amp;ref(Spell/V_Death.jpg,nolink,25x25,Death Gem);25|儀式/陸上専用|指揮官召喚|
|~|~|&gt;|&gt;|&gt;|&gt;|死せる巨人の英雄Ditanuを召喚します|
</v>
      </c>
    </row>
    <row r="433" spans="1:5" x14ac:dyDescent="0.15">
      <c r="A433" t="str">
        <f t="shared" si="8"/>
        <v>-</v>
      </c>
      <c r="B433" t="s">
        <v>2969</v>
      </c>
      <c r="C433" t="s">
        <v>11626</v>
      </c>
      <c r="D433" t="s">
        <v>11622</v>
      </c>
      <c r="E433" t="str">
        <f>VLOOKUP(D433,NationalSpell!$F:$N,9,FALSE)&amp;CHAR(10)</f>
        <v xml:space="preserve">|Conjuration Lv7|Call Arel|&amp;ref(Spell/P_Astral.jpg,nolink,25x25,Astral);4|&amp;ref(Spell/P_Nature.jpg,nolink,25x25,Nature);1|&amp;ref(Spell/V_Astral.jpg,nolink,25x25,Astral Pearl);39|儀式/陸上専用|指揮官召喚|
|~|~|&gt;|&gt;|&gt;|&gt;|癒しの力を持つ天使Arelを召喚します|
</v>
      </c>
    </row>
    <row r="434" spans="1:5" x14ac:dyDescent="0.15">
      <c r="A434" t="str">
        <f t="shared" si="8"/>
        <v>-</v>
      </c>
      <c r="B434" t="s">
        <v>2969</v>
      </c>
      <c r="C434" t="s">
        <v>11626</v>
      </c>
      <c r="D434" t="s">
        <v>11623</v>
      </c>
      <c r="E434" t="str">
        <f>VLOOKUP(D434,NationalSpell!$F:$N,9,FALSE)&amp;CHAR(10)</f>
        <v xml:space="preserve">|Conjuration Lv8|Call Ophan|&amp;ref(Spell/P_Astral.jpg,nolink,25x25,Astral);5|&amp;ref(Spell/P_Fire.jpg,nolink,25x25,Fire);2|&amp;ref(Spell/V_Astral.jpg,nolink,25x25,Astral Pearl);49|儀式/陸上専用|指揮官召喚|
|~|~|&gt;|&gt;|&gt;|&gt;|敵を轢き潰す車輪型の天使Ophanを召喚します|
</v>
      </c>
    </row>
    <row r="435" spans="1:5" x14ac:dyDescent="0.15">
      <c r="A435" t="str">
        <f t="shared" si="8"/>
        <v>-</v>
      </c>
      <c r="B435" t="s">
        <v>2969</v>
      </c>
      <c r="C435" t="s">
        <v>11626</v>
      </c>
      <c r="D435" t="s">
        <v>11628</v>
      </c>
      <c r="E435" t="str">
        <f>VLOOKUP(D435,NationalSpell!$F:$N,9,FALSE)&amp;CHAR(10)</f>
        <v xml:space="preserve">|Conjuration Lv8|Banquet for the Dead|&amp;ref(Spell/P_Death.jpg,nolink,25x25,Death);4|&amp;ref(Spell/P_Holy.jpg,nolink,25x25,Holy);1|&amp;ref(Spell/V_Death.jpg,nolink,25x25,Death Gem);55|儀式/陸上専用|軍団召喚|
|~|~|&gt;|&gt;|&gt;|&gt;|術者の命を捧げDitanu4体とその指揮官Malikを召喚します|
</v>
      </c>
    </row>
    <row r="436" spans="1:5" x14ac:dyDescent="0.15">
      <c r="A436" t="str">
        <f t="shared" si="8"/>
        <v>-</v>
      </c>
      <c r="B436" t="s">
        <v>2969</v>
      </c>
      <c r="C436" t="s">
        <v>11626</v>
      </c>
      <c r="D436" t="s">
        <v>11624</v>
      </c>
      <c r="E436" t="str">
        <f>VLOOKUP(D436,NationalSpell!$F:$N,9,FALSE)&amp;CHAR(10)</f>
        <v xml:space="preserve">|Conjuration Lv9|Call Merkavah|&amp;ref(Spell/P_Astral.jpg,nolink,25x25,Astral);7|&amp;ref(Spell/P_Fire.jpg,nolink,25x25,Fire);3|&amp;ref(Spell/V_Astral.jpg,nolink,25x25,Astral Pearl);222|儀式/陸上専用|軍団召喚|
|~|~|&gt;|&gt;|&gt;|&gt;|Ophan4体とその指揮官Chayotを召喚します|
</v>
      </c>
    </row>
    <row r="437" spans="1:5" x14ac:dyDescent="0.15">
      <c r="A437" t="str">
        <f t="shared" si="8"/>
        <v>MA Ashdod E</v>
      </c>
      <c r="B437" t="s">
        <v>2969</v>
      </c>
      <c r="C437" t="s">
        <v>11626</v>
      </c>
      <c r="D437" t="s">
        <v>11625</v>
      </c>
      <c r="E437" t="str">
        <f>VLOOKUP(D437,NationalSpell!$F:$N,9,FALSE)&amp;CHAR(10)</f>
        <v xml:space="preserve">|Evocation Lv4|Strange Fire|&amp;ref(Spell/P_Astral.jpg,nolink,25x25,Astral);2|&amp;ref(Spell/P_Fire.jpg,nolink,25x25,Fire);1||戦闘/陸上専用|攻撃|
|~|~|&gt;|&gt;|&gt;|&gt;|不浄なるものに強い天球の炎で中範囲を攻撃します|
</v>
      </c>
    </row>
    <row r="438" spans="1:5" x14ac:dyDescent="0.15">
      <c r="A438" t="str">
        <f t="shared" si="8"/>
        <v>MA Uruk S</v>
      </c>
      <c r="B438" t="s">
        <v>2969</v>
      </c>
      <c r="C438" t="s">
        <v>11896</v>
      </c>
      <c r="D438" t="s">
        <v>11951</v>
      </c>
      <c r="E438" t="str">
        <f>VLOOKUP(D438,NationalSpell!$F:$N,9,FALSE)&amp;CHAR(10)</f>
        <v xml:space="preserve">|Conjuration Lv3|Herd of Buffaloes|&amp;ref(Spell/P_Nature.jpg,nolink,25x25,Nature);2||&amp;ref(Spell/V_Nature.jpg,nolink,25x25,Nature Gem);10|儀式/陸上専用|兵士召喚|
|~|~|&gt;|&gt;|&gt;|&gt;|敵を蹂躙するBuffaloを5+体召喚します|
</v>
      </c>
    </row>
    <row r="439" spans="1:5" x14ac:dyDescent="0.15">
      <c r="A439" t="str">
        <f t="shared" si="8"/>
        <v>-</v>
      </c>
      <c r="B439" t="s">
        <v>2969</v>
      </c>
      <c r="C439" t="s">
        <v>11896</v>
      </c>
      <c r="D439" t="s">
        <v>11952</v>
      </c>
      <c r="E439" t="str">
        <f>VLOOKUP(D439,NationalSpell!$F:$N,9,FALSE)&amp;CHAR(10)</f>
        <v xml:space="preserve">|Conjuration Lv4|Summon Kusarikkus|&amp;ref(Spell/P_Earth.jpg,nolink,25x25,Earth);1||&amp;ref(Spell/V_Earth.jpg,nolink,25x25,Earth Gem);6|儀式/陸上専用|兵士召喚|
|~|~|&gt;|&gt;|&gt;|&gt;|悪魔殺しの槍を持つ神聖なる牛人間Kusarikkuを2体召喚します|
</v>
      </c>
    </row>
    <row r="440" spans="1:5" x14ac:dyDescent="0.15">
      <c r="A440" t="str">
        <f t="shared" si="8"/>
        <v>-</v>
      </c>
      <c r="B440" t="s">
        <v>2969</v>
      </c>
      <c r="C440" t="s">
        <v>11896</v>
      </c>
      <c r="D440" t="s">
        <v>11953</v>
      </c>
      <c r="E440" t="str">
        <f>VLOOKUP(D440,NationalSpell!$F:$N,9,FALSE)&amp;CHAR(10)</f>
        <v xml:space="preserve">|Conjuration Lv5|Summon Ugallu|&amp;ref(Spell/P_Air.jpg,nolink,25x25,Air);3||&amp;ref(Spell/V_Air.jpg,nolink,25x25,Air Gem);24|儀式/陸上専用|指揮官召喚|
|~|~|&gt;|&gt;|&gt;|&gt;|低級の嵐の神Ugalluを召喚します|
</v>
      </c>
    </row>
    <row r="441" spans="1:5" x14ac:dyDescent="0.15">
      <c r="A441" t="str">
        <f t="shared" si="8"/>
        <v>-</v>
      </c>
      <c r="B441" t="s">
        <v>2969</v>
      </c>
      <c r="C441" t="s">
        <v>11896</v>
      </c>
      <c r="D441" t="s">
        <v>11954</v>
      </c>
      <c r="E441" t="str">
        <f>VLOOKUP(D441,NationalSpell!$F:$N,9,FALSE)&amp;CHAR(10)</f>
        <v xml:space="preserve">|Conjuration Lv7|Call Anzu|&amp;ref(Spell/P_Air.jpg,nolink,25x25,Air);4||&amp;ref(Spell/V_Air.jpg,nolink,25x25,Air Gem);6|儀式/陸上専用|兵士召喚|
|~|~|&gt;|&gt;|&gt;|&gt;|水と炎を吐く魔鳥Anzuを1体召喚します|
</v>
      </c>
    </row>
    <row r="442" spans="1:5" x14ac:dyDescent="0.15">
      <c r="A442" t="str">
        <f t="shared" si="8"/>
        <v>MA Uruk E</v>
      </c>
      <c r="B442" t="s">
        <v>2969</v>
      </c>
      <c r="C442" t="s">
        <v>11896</v>
      </c>
      <c r="D442" t="s">
        <v>11955</v>
      </c>
      <c r="E442" t="str">
        <f>VLOOKUP(D442,NationalSpell!$F:$N,9,FALSE)&amp;CHAR(10)</f>
        <v xml:space="preserve">|Conjuration Lv8|Call Apkallu|&amp;ref(Spell/P_Astral.jpg,nolink,25x25,Astral);5||&amp;ref(Spell/V_Astral.jpg,nolink,25x25,Astral Pearl);60|儀式/陸上専用|指揮官召喚|
|~|~|&gt;|&gt;|&gt;|&gt;|極めて高い魔力と研究力を持つUmu-apkalluを召喚します|
</v>
      </c>
    </row>
    <row r="443" spans="1:5" x14ac:dyDescent="0.15">
      <c r="A443" t="str">
        <f t="shared" si="8"/>
        <v>MA Nazca S</v>
      </c>
      <c r="B443" t="s">
        <v>2969</v>
      </c>
      <c r="C443" t="s">
        <v>11800</v>
      </c>
      <c r="D443" t="s">
        <v>11801</v>
      </c>
      <c r="E443" t="str">
        <f>VLOOKUP(D443,NationalSpell!$F:$N,9,FALSE)&amp;CHAR(10)</f>
        <v xml:space="preserve">|Conjuration Lv3|Summon Condors|&amp;ref(Spell/P_Air.jpg,nolink,25x25,Air);2||&amp;ref(Spell/V_Air.jpg,nolink,25x25,Air Gem);9|儀式/陸上専用|兵士召喚|
|~|~|&gt;|&gt;|&gt;|&gt;|包囲や巡回を得意とする神聖なるCondorを10+体召喚します|
</v>
      </c>
    </row>
    <row r="444" spans="1:5" x14ac:dyDescent="0.15">
      <c r="A444" t="str">
        <f t="shared" si="8"/>
        <v>-</v>
      </c>
      <c r="B444" t="s">
        <v>2969</v>
      </c>
      <c r="C444" t="s">
        <v>11800</v>
      </c>
      <c r="D444" t="s">
        <v>11802</v>
      </c>
      <c r="E444" t="str">
        <f>VLOOKUP(D444,NationalSpell!$F:$N,9,FALSE)&amp;CHAR(10)</f>
        <v xml:space="preserve">|Conjuration Lv5|Summon Huacas|&amp;ref(Spell/P_Astral.jpg,nolink,25x25,Astral);2||&amp;ref(Spell/V_Astral.jpg,nolink,25x25,Astral Pearl);15|儀式/陸上専用|兵士召喚|
|~|~|&gt;|&gt;|&gt;|&gt;|魔法の武具を持つ美しきCaelianの祖Huacaを5体召喚します|
</v>
      </c>
    </row>
    <row r="445" spans="1:5" x14ac:dyDescent="0.15">
      <c r="A445" t="str">
        <f t="shared" si="8"/>
        <v>-</v>
      </c>
      <c r="B445" t="s">
        <v>2969</v>
      </c>
      <c r="C445" t="s">
        <v>11800</v>
      </c>
      <c r="D445" t="s">
        <v>11803</v>
      </c>
      <c r="E445" t="str">
        <f>VLOOKUP(D445,NationalSpell!$F:$N,9,FALSE)&amp;CHAR(10)</f>
        <v xml:space="preserve">|Conjuration Lv5|Summon Supayas|&amp;ref(Spell/P_Death.jpg,nolink,25x25,Death);2||&amp;ref(Spell/V_Death.jpg,nolink,25x25,Death Gem);10|儀式/陸上専用|兵士召喚|
|~|~|&gt;|&gt;|&gt;|&gt;|神聖なるHuacaの霊Supayaを5体召喚します|
</v>
      </c>
    </row>
    <row r="446" spans="1:5" x14ac:dyDescent="0.15">
      <c r="A446" t="str">
        <f t="shared" si="8"/>
        <v>-</v>
      </c>
      <c r="B446" t="s">
        <v>2969</v>
      </c>
      <c r="C446" t="s">
        <v>11800</v>
      </c>
      <c r="D446" t="s">
        <v>11804</v>
      </c>
      <c r="E446" t="str">
        <f>VLOOKUP(D446,NationalSpell!$F:$N,9,FALSE)&amp;CHAR(10)</f>
        <v xml:space="preserve">|Enchantment Lv2|Eyes of the Condors|&amp;ref(Spell/P_Air.jpg,nolink,25x25,Air);2||&amp;ref(Spell/V_Air.jpg,nolink,25x25,Air Gem);1|儀式/陸上専用|占術|
|~|~|&gt;|&gt;|&gt;|&gt;|指定した州を鳥の目を通して偵察します|
</v>
      </c>
    </row>
    <row r="447" spans="1:5" x14ac:dyDescent="0.15">
      <c r="A447" t="str">
        <f t="shared" si="8"/>
        <v>MA Nazca E</v>
      </c>
      <c r="B447" t="s">
        <v>2969</v>
      </c>
      <c r="C447" t="s">
        <v>11800</v>
      </c>
      <c r="D447" t="s">
        <v>11805</v>
      </c>
      <c r="E447" t="str">
        <f>VLOOKUP(D447,NationalSpell!$F:$N,9,FALSE)&amp;CHAR(10)</f>
        <v xml:space="preserve">|Enchantment Lv5|Geoglyphs|&amp;ref(Spell/P_Astral.jpg,nolink,25x25,Astral);3|&amp;ref(Spell/P_Earth.jpg,nolink,25x25,Earth);2|&amp;ref(Spell/V_Astral.jpg,nolink,25x25,Astral Pearl);18|儀式/荒地限定|地方呪附|
|~|~|&gt;|&gt;|&gt;|&gt;|飛行しつつ地上絵を描き州に魔力を満ち溢れさせます|
</v>
      </c>
    </row>
    <row r="448" spans="1:5" x14ac:dyDescent="0.15">
      <c r="A448" t="str">
        <f t="shared" si="8"/>
        <v>MA Xibalba S</v>
      </c>
      <c r="B448" t="s">
        <v>2969</v>
      </c>
      <c r="C448" t="s">
        <v>12015</v>
      </c>
      <c r="D448" t="s">
        <v>12062</v>
      </c>
      <c r="E448" t="str">
        <f>VLOOKUP(D448,NationalSpell!$F:$N,9,FALSE)&amp;CHAR(10)</f>
        <v xml:space="preserve">|Conjuration Lv1|Summon Jaguar Toad|&amp;ref(Spell/P_Nature.jpg,nolink,25x25,Nature);1|&amp;ref(Spell/P_Holy.jpg,nolink,25x25,Holy);1|&amp;ref(Spell/V_Nature.jpg,nolink,25x25,Nature Gem);1|儀式/陸上専用|兵士召喚|
|~|~|&gt;|&gt;|&gt;|&gt;|毒を吐く神聖なる大蛙Jaguar Toadを1体召喚します|
</v>
      </c>
    </row>
    <row r="449" spans="1:5" x14ac:dyDescent="0.15">
      <c r="A449" t="str">
        <f t="shared" si="8"/>
        <v>-</v>
      </c>
      <c r="B449" t="s">
        <v>2969</v>
      </c>
      <c r="C449" t="s">
        <v>12015</v>
      </c>
      <c r="D449" t="s">
        <v>12063</v>
      </c>
      <c r="E449" t="str">
        <f>VLOOKUP(D449,NationalSpell!$F:$N,9,FALSE)&amp;CHAR(10)</f>
        <v xml:space="preserve">|Conjuration Lv4|Summon Jade Serpent|&amp;ref(Spell/P_Water.jpg,nolink,25x25,Water);2||&amp;ref(Spell/V_Water.jpg,nolink,25x25,Water Gem);5|儀式/水陸両用|兵士召喚|
|~|~|&gt;|&gt;|&gt;|&gt;|兵を鼓舞する神聖な大蛇Jade Serpentを1体召喚します|
</v>
      </c>
    </row>
    <row r="450" spans="1:5" x14ac:dyDescent="0.15">
      <c r="A450" t="str">
        <f t="shared" si="8"/>
        <v>-</v>
      </c>
      <c r="B450" t="s">
        <v>2969</v>
      </c>
      <c r="C450" t="s">
        <v>12015</v>
      </c>
      <c r="D450" t="s">
        <v>12064</v>
      </c>
      <c r="E450" t="str">
        <f>VLOOKUP(D450,NationalSpell!$F:$N,9,FALSE)&amp;CHAR(10)</f>
        <v xml:space="preserve">|Conjuration Lv5|Summon Monster Toad|&amp;ref(Spell/P_Nature.jpg,nolink,25x25,Nature);2||&amp;ref(Spell/V_Nature.jpg,nolink,25x25,Nature Gem);2|儀式/陸上専用|兵士召喚|
|~|~|&gt;|&gt;|&gt;|&gt;|敵を蹂躙する神聖なる巨大蛙Monster Toadを1体召喚します|
</v>
      </c>
    </row>
    <row r="451" spans="1:5" x14ac:dyDescent="0.15">
      <c r="A451" t="str">
        <f t="shared" si="8"/>
        <v>-</v>
      </c>
      <c r="B451" t="s">
        <v>2969</v>
      </c>
      <c r="C451" t="s">
        <v>12015</v>
      </c>
      <c r="D451" t="s">
        <v>12065</v>
      </c>
      <c r="E451" t="str">
        <f>VLOOKUP(D451,NationalSpell!$F:$N,9,FALSE)&amp;CHAR(10)</f>
        <v xml:space="preserve">|Conjuration Lv7|Summon Balam|&amp;ref(Spell/P_Nature.jpg,nolink,25x25,Nature);4||&amp;ref(Spell/V_Nature.jpg,nolink,25x25,Nature Gem);60|儀式/陸上専用|指揮官召喚|
|~|~|&gt;|&gt;|&gt;|&gt;|4体のBalamのうちの1体を召喚します|
</v>
      </c>
    </row>
    <row r="452" spans="1:5" x14ac:dyDescent="0.15">
      <c r="A452" t="str">
        <f t="shared" si="8"/>
        <v>-</v>
      </c>
      <c r="B452" t="s">
        <v>2969</v>
      </c>
      <c r="C452" t="s">
        <v>12015</v>
      </c>
      <c r="D452" t="s">
        <v>12066</v>
      </c>
      <c r="E452" t="str">
        <f>VLOOKUP(D452,NationalSpell!$F:$N,9,FALSE)&amp;CHAR(10)</f>
        <v xml:space="preserve">|Conjuration Lv8|Summon Chaac|&amp;ref(Spell/P_Air.jpg,nolink,25x25,Air);4||&amp;ref(Spell/V_Air.jpg,nolink,25x25,Air Gem);75|儀式/陸上専用|指揮官召喚|
|~|~|&gt;|&gt;|&gt;|&gt;|4体のChaacのうちの1体を召喚します|
</v>
      </c>
    </row>
    <row r="453" spans="1:5" x14ac:dyDescent="0.15">
      <c r="A453" t="str">
        <f t="shared" si="8"/>
        <v>-</v>
      </c>
      <c r="B453" t="s">
        <v>2969</v>
      </c>
      <c r="C453" t="s">
        <v>12015</v>
      </c>
      <c r="D453" t="s">
        <v>12067</v>
      </c>
      <c r="E453" t="str">
        <f>VLOOKUP(D453,NationalSpell!$F:$N,9,FALSE)&amp;CHAR(10)</f>
        <v xml:space="preserve">|Thaumaturgy Lv2|Break the Third Soul|&amp;ref(Spell/P_Air.jpg,nolink,25x25,Air);1|||戦闘/陸上専用|疲労|
|~|~|&gt;|&gt;|&gt;|&gt;|空気呼吸の敵1体を疲労させようと試みます|
</v>
      </c>
    </row>
    <row r="454" spans="1:5" x14ac:dyDescent="0.15">
      <c r="A454" t="str">
        <f t="shared" si="8"/>
        <v>-</v>
      </c>
      <c r="B454" t="s">
        <v>2969</v>
      </c>
      <c r="C454" t="s">
        <v>12015</v>
      </c>
      <c r="D454" t="s">
        <v>12068</v>
      </c>
      <c r="E454" t="str">
        <f>VLOOKUP(D454,NationalSpell!$F:$N,9,FALSE)&amp;CHAR(10)</f>
        <v xml:space="preserve">|Thaumaturgy Lv2|Break the Second Soul|&amp;ref(Spell/P_Earth.jpg,nolink,25x25,Earth);1|||戦闘/陸上専用|弱体化|
|~|~|&gt;|&gt;|&gt;|&gt;|実体ある敵1体の脚を骨折させます|
</v>
      </c>
    </row>
    <row r="455" spans="1:5" x14ac:dyDescent="0.15">
      <c r="A455" t="str">
        <f t="shared" si="8"/>
        <v>-</v>
      </c>
      <c r="B455" t="s">
        <v>2969</v>
      </c>
      <c r="C455" t="s">
        <v>12015</v>
      </c>
      <c r="D455" t="s">
        <v>12074</v>
      </c>
      <c r="E455" t="str">
        <f>VLOOKUP(D455,NationalSpell!$F:$N,9,FALSE)&amp;CHAR(10)</f>
        <v xml:space="preserve">|Thaumaturgy Lv2|Break the Fourth Soul|&amp;ref(Spell/P_Death.jpg,nolink,25x25,Death);1|||戦闘/陸上専用|弱体化|
|~|~|&gt;|&gt;|&gt;|&gt;|実体ある敵1体を呪い傷からの後遺症を受けやすくします|
</v>
      </c>
    </row>
    <row r="456" spans="1:5" x14ac:dyDescent="0.15">
      <c r="A456" t="str">
        <f t="shared" si="8"/>
        <v>-</v>
      </c>
      <c r="B456" t="s">
        <v>2969</v>
      </c>
      <c r="C456" t="s">
        <v>12015</v>
      </c>
      <c r="D456" t="s">
        <v>12069</v>
      </c>
      <c r="E456" t="str">
        <f>VLOOKUP(D456,NationalSpell!$F:$N,9,FALSE)&amp;CHAR(10)</f>
        <v xml:space="preserve">|Thaumaturgy Lv3|Gift of the Third Soul|&amp;ref(Spell/P_Air.jpg,nolink,25x25,Air);1|||戦闘/水陸両用|強化|
|~|~|&gt;|&gt;|&gt;|&gt;|味方1体の呼吸を助け疲労回復能力を与えます|
</v>
      </c>
    </row>
    <row r="457" spans="1:5" x14ac:dyDescent="0.15">
      <c r="A457" t="str">
        <f t="shared" si="8"/>
        <v>-</v>
      </c>
      <c r="B457" t="s">
        <v>2969</v>
      </c>
      <c r="C457" t="s">
        <v>12015</v>
      </c>
      <c r="D457" t="s">
        <v>12070</v>
      </c>
      <c r="E457" t="str">
        <f>VLOOKUP(D457,NationalSpell!$F:$N,9,FALSE)&amp;CHAR(10)</f>
        <v xml:space="preserve">|Thaumaturgy Lv3|Gift of the Second Soul|&amp;ref(Spell/P_Earth.jpg,nolink,25x25,Earth);1|||戦闘/水陸両用|強化|
|~|~|&gt;|&gt;|&gt;|&gt;|実体ある味方1体に打撃耐性を与えます|
</v>
      </c>
    </row>
    <row r="458" spans="1:5" x14ac:dyDescent="0.15">
      <c r="A458" t="str">
        <f t="shared" si="8"/>
        <v>-</v>
      </c>
      <c r="B458" t="s">
        <v>2969</v>
      </c>
      <c r="C458" t="s">
        <v>12015</v>
      </c>
      <c r="D458" t="s">
        <v>12071</v>
      </c>
      <c r="E458" t="str">
        <f>VLOOKUP(D458,NationalSpell!$F:$N,9,FALSE)&amp;CHAR(10)</f>
        <v xml:space="preserve">|Thaumaturgy Lv3|Gift of the Fourth Soul|&amp;ref(Spell/P_Death.jpg,nolink,25x25,Death);1|||戦闘/水陸両用|強化|
|~|~|&gt;|&gt;|&gt;|&gt;|実体ある味方1体に幸運を与えます|
</v>
      </c>
    </row>
    <row r="459" spans="1:5" x14ac:dyDescent="0.15">
      <c r="A459" t="str">
        <f t="shared" si="8"/>
        <v>-</v>
      </c>
      <c r="B459" t="s">
        <v>2969</v>
      </c>
      <c r="C459" t="s">
        <v>12015</v>
      </c>
      <c r="D459" t="s">
        <v>12072</v>
      </c>
      <c r="E459" t="str">
        <f>VLOOKUP(D459,NationalSpell!$F:$N,9,FALSE)&amp;CHAR(10)</f>
        <v xml:space="preserve">|Blood Magic Lv2|Break the First Soul|&amp;ref(Spell/P_Blood.jpg,nolink,25x25,Blood);1|||戦闘/陸上専用|出血|
|~|~|&gt;|&gt;|&gt;|&gt;|敵1体を大量出血させ病気にしようと試みます|
</v>
      </c>
    </row>
    <row r="460" spans="1:5" x14ac:dyDescent="0.15">
      <c r="A460" t="str">
        <f t="shared" si="8"/>
        <v>MA Xibalba E</v>
      </c>
      <c r="B460" t="s">
        <v>2969</v>
      </c>
      <c r="C460" t="s">
        <v>12015</v>
      </c>
      <c r="D460" t="s">
        <v>12073</v>
      </c>
      <c r="E460" t="str">
        <f>VLOOKUP(D460,NationalSpell!$F:$N,9,FALSE)&amp;CHAR(10)</f>
        <v xml:space="preserve">|Blood Magic Lv3|Gift of the First Soul|&amp;ref(Spell/P_Blood.jpg,nolink,25x25,Blood);1|||戦闘/水陸両用|強化|
|~|~|&gt;|&gt;|&gt;|&gt;|味方1体に再生能力を与えます|
</v>
      </c>
    </row>
    <row r="461" spans="1:5" x14ac:dyDescent="0.15">
      <c r="A461" t="str">
        <f t="shared" si="8"/>
        <v>MA Phlegra S</v>
      </c>
      <c r="B461" t="s">
        <v>2969</v>
      </c>
      <c r="C461" t="s">
        <v>12110</v>
      </c>
      <c r="D461" t="s">
        <v>12138</v>
      </c>
      <c r="E461" t="str">
        <f>VLOOKUP(D461,NationalSpell!$F:$N,9,FALSE)&amp;CHAR(10)</f>
        <v xml:space="preserve">|Conjuration Lv5|Summon Hound of Twilight|&amp;ref(Spell/P_Earth.jpg,nolink,25x25,Earth);2|&amp;ref(Spell/P_Death.jpg,nolink,25x25,Death);1|&amp;ref(Spell/V_Earth.jpg,nolink,25x25,Earth Gem);4|儀式/陸上専用|兵士召喚|
|~|~|&gt;|&gt;|&gt;|&gt;|双頭の猟犬Hound of Twilightを1体召喚します|
</v>
      </c>
    </row>
    <row r="462" spans="1:5" x14ac:dyDescent="0.15">
      <c r="A462" t="str">
        <f t="shared" si="8"/>
        <v>-</v>
      </c>
      <c r="B462" t="s">
        <v>2969</v>
      </c>
      <c r="C462" t="s">
        <v>12110</v>
      </c>
      <c r="D462" t="s">
        <v>12139</v>
      </c>
      <c r="E462" t="str">
        <f>VLOOKUP(D462,NationalSpell!$F:$N,9,FALSE)&amp;CHAR(10)</f>
        <v xml:space="preserve">|Conjuration Lv5|Procession of the Underworld|&amp;ref(Spell/P_Death.jpg,nolink,25x25,Death);3||&amp;ref(Spell/V_Death.jpg,nolink,25x25,Death Gem);15|儀式/陸上専用|兵士召喚|
|~|~|&gt;|&gt;|&gt;|&gt;|破滅の炎の松明を持つ冥界の精霊Lampadを12体召喚します|
</v>
      </c>
    </row>
    <row r="463" spans="1:5" x14ac:dyDescent="0.15">
      <c r="A463" t="str">
        <f t="shared" si="8"/>
        <v>-</v>
      </c>
      <c r="B463" t="s">
        <v>2969</v>
      </c>
      <c r="C463" t="s">
        <v>12110</v>
      </c>
      <c r="D463" t="s">
        <v>12140</v>
      </c>
      <c r="E463" t="str">
        <f>VLOOKUP(D463,NationalSpell!$F:$N,9,FALSE)&amp;CHAR(10)</f>
        <v xml:space="preserve">|Conjuration Lv6|Bind Keres|&amp;ref(Spell/P_Death.jpg,nolink,25x25,Death);2||&amp;ref(Spell/V_Death.jpg,nolink,25x25,Death Gem);9|儀式/陸上専用|兵士召喚|
|~|~|&gt;|&gt;|&gt;|&gt;|透明な恐るべき女悪魔Kerを3体召喚します|
</v>
      </c>
    </row>
    <row r="464" spans="1:5" x14ac:dyDescent="0.15">
      <c r="A464" t="str">
        <f t="shared" si="8"/>
        <v>-</v>
      </c>
      <c r="B464" t="s">
        <v>2969</v>
      </c>
      <c r="C464" t="s">
        <v>12110</v>
      </c>
      <c r="D464" t="s">
        <v>12141</v>
      </c>
      <c r="E464" t="str">
        <f>VLOOKUP(D464,NationalSpell!$F:$N,9,FALSE)&amp;CHAR(10)</f>
        <v xml:space="preserve">|Construction Lv7|Forge Brass Bull|&amp;ref(Spell/P_Fire.jpg,nolink,25x25,Fire);3|&amp;ref(Spell/P_Earth.jpg,nolink,25x25,Earth);3|&amp;ref(Spell/V_Fire.jpg,nolink,25x25,Fire Gem);30|儀式/陸上専用|兵士召喚|
|~|~|&gt;|&gt;|&gt;|&gt;|炎を吐く真鍮の牛Khalkotaurosを1体召喚します|
</v>
      </c>
    </row>
    <row r="465" spans="1:5" x14ac:dyDescent="0.15">
      <c r="A465" t="str">
        <f t="shared" si="8"/>
        <v>MA Phlegra E</v>
      </c>
      <c r="B465" t="s">
        <v>2969</v>
      </c>
      <c r="C465" t="s">
        <v>12110</v>
      </c>
      <c r="D465" t="s">
        <v>12142</v>
      </c>
      <c r="E465" t="str">
        <f>VLOOKUP(D465,NationalSpell!$F:$N,9,FALSE)&amp;CHAR(10)</f>
        <v xml:space="preserve">|Thaumaturgy Lv7|Gigantomachia|&amp;ref(Spell/P_Earth.jpg,nolink,25x25,Earth);5|&amp;ref(Spell/P_Fire.jpg,nolink,25x25,Fire);4|&amp;ref(Spell/V_Earth.jpg,nolink,25x25,Earth Gem);60|儀式/水陸両用|世界呪附|
|~|~|&gt;|&gt;|&gt;|&gt;|自国の支配力拡散を助け制限雇用の枠を拡張します|
</v>
      </c>
    </row>
    <row r="466" spans="1:5" x14ac:dyDescent="0.15">
      <c r="A466" t="str">
        <f t="shared" si="8"/>
        <v>MA Phaeacia S</v>
      </c>
      <c r="B466" t="s">
        <v>2969</v>
      </c>
      <c r="C466" t="s">
        <v>12202</v>
      </c>
      <c r="D466" t="s">
        <v>12245</v>
      </c>
      <c r="E466" t="str">
        <f>VLOOKUP(D466,NationalSpell!$F:$N,9,FALSE)&amp;CHAR(10)</f>
        <v xml:space="preserve">|Conjuration Lv3|Pride of Lions|&amp;ref(Spell/P_Nature.jpg,nolink,25x25,Nature);2||&amp;ref(Spell/V_Nature.jpg,nolink,25x25,Nature Gem);10|儀式/陸上専用|兵士召喚|
|~|~|&gt;|&gt;|&gt;|&gt;|敏捷なLionを10+体召喚します|
</v>
      </c>
    </row>
    <row r="467" spans="1:5" x14ac:dyDescent="0.15">
      <c r="A467" t="str">
        <f t="shared" si="8"/>
        <v>-</v>
      </c>
      <c r="B467" t="s">
        <v>2969</v>
      </c>
      <c r="C467" t="s">
        <v>12202</v>
      </c>
      <c r="D467" t="s">
        <v>12246</v>
      </c>
      <c r="E467" t="str">
        <f>VLOOKUP(D467,NationalSpell!$F:$N,9,FALSE)&amp;CHAR(10)</f>
        <v xml:space="preserve">|Conjuration Lv5|Summon Hound of Twilight|&amp;ref(Spell/P_Earth.jpg,nolink,25x25,Earth);2|&amp;ref(Spell/P_Death.jpg,nolink,25x25,Death);1|&amp;ref(Spell/V_Earth.jpg,nolink,25x25,Earth Gem);4|儀式/陸上専用|兵士召喚|
|~|~|&gt;|&gt;|&gt;|&gt;|双頭の猟犬Hound of Twilightを1体召喚します|
</v>
      </c>
    </row>
    <row r="468" spans="1:5" x14ac:dyDescent="0.15">
      <c r="A468" t="str">
        <f t="shared" si="8"/>
        <v>-</v>
      </c>
      <c r="B468" t="s">
        <v>2969</v>
      </c>
      <c r="C468" t="s">
        <v>12202</v>
      </c>
      <c r="D468" t="s">
        <v>12247</v>
      </c>
      <c r="E468" t="str">
        <f>VLOOKUP(D468,NationalSpell!$F:$N,9,FALSE)&amp;CHAR(10)</f>
        <v xml:space="preserve">|Conjuration Lv6|Contact Hesperide|&amp;ref(Spell/P_Fire.jpg,nolink,25x25,Fire);3|&amp;ref(Spell/P_Astral.jpg,nolink,25x25,Astral);1|&amp;ref(Spell/V_Fire.jpg,nolink,25x25,Fire Gem);35|儀式/陸上専用|指揮官召喚|
|~|~|&gt;|&gt;|&gt;|&gt;|希望と健康を齎す日没の精霊Hesperideを召喚します|
</v>
      </c>
    </row>
    <row r="469" spans="1:5" x14ac:dyDescent="0.15">
      <c r="A469" t="str">
        <f t="shared" si="8"/>
        <v>-</v>
      </c>
      <c r="B469" t="s">
        <v>2969</v>
      </c>
      <c r="C469" t="s">
        <v>12202</v>
      </c>
      <c r="D469" t="s">
        <v>12248</v>
      </c>
      <c r="E469" t="str">
        <f>VLOOKUP(D469,NationalSpell!$F:$N,9,FALSE)&amp;CHAR(10)</f>
        <v xml:space="preserve">|Conjuration Lv6|Call Ladon|&amp;ref(Spell/P_Fire.jpg,nolink,25x25,Fire);3|&amp;ref(Spell/P_Nature.jpg,nolink,25x25,Nature);2|&amp;ref(Spell/V_Fire.jpg,nolink,25x25,Fire Gem);15|儀式/陸上専用|兵士召喚|
|~|~|&gt;|&gt;|&gt;|&gt;|黄金の林檎の護り手Drakon Hesperiosを召喚し林檎の獲得を可能とします|
</v>
      </c>
    </row>
    <row r="470" spans="1:5" x14ac:dyDescent="0.15">
      <c r="A470" t="str">
        <f t="shared" ref="A470:A514" si="9">IF(C470&lt;&gt;C469,B470&amp;" "&amp;C470&amp;" S",IF(C470&lt;&gt;C471,B470&amp;" "&amp;C470&amp;" E","-"))</f>
        <v>-</v>
      </c>
      <c r="B470" t="s">
        <v>2969</v>
      </c>
      <c r="C470" t="s">
        <v>12202</v>
      </c>
      <c r="D470" t="s">
        <v>12249</v>
      </c>
      <c r="E470" t="str">
        <f>VLOOKUP(D470,NationalSpell!$F:$N,9,FALSE)&amp;CHAR(10)</f>
        <v xml:space="preserve">|Construction Lv5|Dogs of Gold and Silver|&amp;ref(Spell/P_Earth.jpg,nolink,25x25,Earth);1||&amp;ref(Spell/V_Earth.jpg,nolink,25x25,Earth Gem);7|儀式/水陸両用|兵士召喚|
|~|~|&gt;|&gt;|&gt;|&gt;|護衛と巡回を得意とするKuon KhryseosとKuon Argyreosを1体ずつ召喚します|
</v>
      </c>
    </row>
    <row r="471" spans="1:5" x14ac:dyDescent="0.15">
      <c r="A471" t="str">
        <f t="shared" si="9"/>
        <v>-</v>
      </c>
      <c r="B471" t="s">
        <v>2969</v>
      </c>
      <c r="C471" t="s">
        <v>12202</v>
      </c>
      <c r="D471" t="s">
        <v>12250</v>
      </c>
      <c r="E471" t="str">
        <f>VLOOKUP(D471,NationalSpell!$F:$N,9,FALSE)&amp;CHAR(10)</f>
        <v xml:space="preserve">|Construction Lv7|Forge Brass Bull|&amp;ref(Spell/P_Fire.jpg,nolink,25x25,Fire);3|&amp;ref(Spell/P_Earth.jpg,nolink,25x25,Earth);3|&amp;ref(Spell/V_Fire.jpg,nolink,25x25,Fire Gem);30|儀式/陸上専用|兵士召喚|
|~|~|&gt;|&gt;|&gt;|&gt;|炎を吐く真鍮の牛Khalkotaurosを1体召喚します|
</v>
      </c>
    </row>
    <row r="472" spans="1:5" x14ac:dyDescent="0.15">
      <c r="A472" t="str">
        <f t="shared" si="9"/>
        <v>MA Phaeacia E</v>
      </c>
      <c r="B472" t="s">
        <v>2969</v>
      </c>
      <c r="C472" t="s">
        <v>12202</v>
      </c>
      <c r="D472" t="s">
        <v>12251</v>
      </c>
      <c r="E472" t="str">
        <f>VLOOKUP(D472,NationalSpell!$F:$N,9,FALSE)&amp;CHAR(10)</f>
        <v xml:space="preserve">|Construction Lv7|Craft Keledone|&amp;ref(Spell/P_Earth.jpg,nolink,25x25,Earth);2|&amp;ref(Spell/P_Astral.jpg,nolink,25x25,Astral);2|&amp;ref(Spell/V_Earth.jpg,nolink,25x25,Earth Gem);5|儀式/水陸両用|兵士召喚|
|~|~|&gt;|&gt;|&gt;|&gt;|Communionを支援する固定された像Keledoneを1体召喚します|
</v>
      </c>
    </row>
    <row r="473" spans="1:5" x14ac:dyDescent="0.15">
      <c r="A473" t="str">
        <f t="shared" si="9"/>
        <v>MA Atlantis S</v>
      </c>
      <c r="B473" t="s">
        <v>2969</v>
      </c>
      <c r="C473" t="s">
        <v>12355</v>
      </c>
      <c r="D473" t="s">
        <v>12369</v>
      </c>
      <c r="E473" t="str">
        <f>VLOOKUP(D473,NationalSpell!$F:$N,9,FALSE)&amp;CHAR(10)</f>
        <v xml:space="preserve">|Conjuration Lv6|Summon Monster Fish|&amp;ref(Spell/P_Water.jpg,nolink,25x25,Water);3||&amp;ref(Spell/V_Water.jpg,nolink,25x25,Water Gem);10|儀式/水中専用|兵士召喚|
|~|~|&gt;|&gt;|&gt;|&gt;|敵を丸呑みする深海魚Monster Fishを1体召喚します|
</v>
      </c>
    </row>
    <row r="474" spans="1:5" x14ac:dyDescent="0.15">
      <c r="A474" t="str">
        <f t="shared" si="9"/>
        <v>MA Pelagia S</v>
      </c>
      <c r="B474" t="s">
        <v>2969</v>
      </c>
      <c r="C474" t="s">
        <v>12498</v>
      </c>
      <c r="D474" t="s">
        <v>12524</v>
      </c>
      <c r="E474" t="str">
        <f>VLOOKUP(D474,NationalSpell!$F:$N,9,FALSE)&amp;CHAR(10)</f>
        <v xml:space="preserve">|Conjuration Lv5|Summon Hekateride|&amp;ref(Spell/P_Nature.jpg,nolink,25x25,Nature);3|&amp;ref(Spell/P_Water.jpg,nolink,25x25,Water);1|&amp;ref(Spell/V_Nature.jpg,nolink,25x25,Nature Gem);30|儀式/水陸両用|指揮官召喚|
|~|~|&gt;|&gt;|&gt;|&gt;|優れた魔力を持つTherodosの神霊Hekaterideを召喚します|
</v>
      </c>
    </row>
    <row r="475" spans="1:5" x14ac:dyDescent="0.15">
      <c r="A475" t="str">
        <f t="shared" si="9"/>
        <v>MA Pelagia E</v>
      </c>
      <c r="B475" t="s">
        <v>2969</v>
      </c>
      <c r="C475" t="s">
        <v>12498</v>
      </c>
      <c r="D475" t="s">
        <v>12525</v>
      </c>
      <c r="E475" t="str">
        <f>VLOOKUP(D475,NationalSpell!$F:$N,9,FALSE)&amp;CHAR(10)</f>
        <v xml:space="preserve">|Conjuration Lv6|Summon Daktyl|&amp;ref(Spell/P_Earth.jpg,nolink,25x25,Earth);3|&amp;ref(Spell/P_Air.jpg,nolink,25x25,Air);1|&amp;ref(Spell/V_Earth.jpg,nolink,25x25,Earth Gem);30|儀式/水陸両用|指揮官召喚|
|~|~|&gt;|&gt;|&gt;|&gt;|魔法の品々の製造を得意とするTherodosの神霊Daktylを召喚します|
</v>
      </c>
    </row>
    <row r="476" spans="1:5" x14ac:dyDescent="0.15">
      <c r="A476" t="str">
        <f t="shared" si="9"/>
        <v>MA Oceania S</v>
      </c>
      <c r="B476" t="s">
        <v>2969</v>
      </c>
      <c r="C476" t="s">
        <v>12588</v>
      </c>
      <c r="D476" t="s">
        <v>12608</v>
      </c>
      <c r="E476" t="str">
        <f>VLOOKUP(D476,NationalSpell!$F:$N,9,FALSE)&amp;CHAR(10)</f>
        <v xml:space="preserve">|Alteration Lv0|Grow Fortress|&amp;ref(Spell/P_Nature.jpg,nolink,25x25,Nature);4||&amp;ref(Spell/V_Nature.jpg,nolink,25x25,Nature Gem);35|儀式/森林・海中限定|要塞建設|
|~|~|&gt;|&gt;|&gt;|&gt;|州に陸海に応じた種類の要塞を即座に建設します|
</v>
      </c>
    </row>
    <row r="477" spans="1:5" x14ac:dyDescent="0.15">
      <c r="A477" t="str">
        <f t="shared" si="9"/>
        <v>LA Arcoscephale S</v>
      </c>
      <c r="B477" t="s">
        <v>12760</v>
      </c>
      <c r="C477" t="s">
        <v>12717</v>
      </c>
      <c r="D477" t="s">
        <v>12779</v>
      </c>
      <c r="E477" t="str">
        <f>VLOOKUP(D477,NationalSpell!$F:$N,9,FALSE)&amp;CHAR(10)</f>
        <v xml:space="preserve">|Conjuration Lv3|Curse Tablet|&amp;ref(Spell/P_Death.jpg,nolink,25x25,Death);1||&amp;ref(Spell/V_Death.jpg,nolink,25x25,Death Gem);3|儀式/水陸両用|遠隔攻撃|
|~|~|&gt;|&gt;|&gt;|&gt;|指定した州の指揮官1体に呪いをかけようと試みます|
</v>
      </c>
    </row>
    <row r="478" spans="1:5" x14ac:dyDescent="0.15">
      <c r="A478" t="str">
        <f t="shared" si="9"/>
        <v>-</v>
      </c>
      <c r="B478" t="s">
        <v>12760</v>
      </c>
      <c r="C478" t="s">
        <v>12717</v>
      </c>
      <c r="D478" t="s">
        <v>12780</v>
      </c>
      <c r="E478" t="str">
        <f>VLOOKUP(D478,NationalSpell!$F:$N,9,FALSE)&amp;CHAR(10)</f>
        <v xml:space="preserve">|Conjuration Lv5|Summon Hound of Twilight|&amp;ref(Spell/P_Earth.jpg,nolink,25x25,Earth);2|&amp;ref(Spell/P_Death.jpg,nolink,25x25,Death);1|&amp;ref(Spell/V_Earth.jpg,nolink,25x25,Earth Gem);4|儀式/陸上専用|兵士召喚|
|~|~|&gt;|&gt;|&gt;|&gt;|双頭の猟犬Hound of Twilightを1体召喚します|
</v>
      </c>
    </row>
    <row r="479" spans="1:5" x14ac:dyDescent="0.15">
      <c r="A479" t="str">
        <f t="shared" si="9"/>
        <v>-</v>
      </c>
      <c r="B479" t="s">
        <v>12760</v>
      </c>
      <c r="C479" t="s">
        <v>12717</v>
      </c>
      <c r="D479" t="s">
        <v>12781</v>
      </c>
      <c r="E479" t="str">
        <f>VLOOKUP(D479,NationalSpell!$F:$N,9,FALSE)&amp;CHAR(10)</f>
        <v xml:space="preserve">|Conjuration Lv5|Procession of the Underworld|&amp;ref(Spell/P_Death.jpg,nolink,25x25,Death);3||&amp;ref(Spell/V_Death.jpg,nolink,25x25,Death Gem);15|儀式/陸上専用|兵士召喚|
|~|~|&gt;|&gt;|&gt;|&gt;|破滅の炎の松明を持つ冥界の精霊Lampadを12体召喚します|
</v>
      </c>
    </row>
    <row r="480" spans="1:5" x14ac:dyDescent="0.15">
      <c r="A480" t="str">
        <f t="shared" si="9"/>
        <v>-</v>
      </c>
      <c r="B480" t="s">
        <v>12760</v>
      </c>
      <c r="C480" t="s">
        <v>12717</v>
      </c>
      <c r="D480" t="s">
        <v>12782</v>
      </c>
      <c r="E480" t="str">
        <f>VLOOKUP(D480,NationalSpell!$F:$N,9,FALSE)&amp;CHAR(10)</f>
        <v xml:space="preserve">|Conjuration Lv5|Monster Boar|&amp;ref(Spell/P_Nature.jpg,nolink,25x25,Nature);3||&amp;ref(Spell/V_Nature.jpg,nolink,25x25,Nature Gem);10|儀式/陸上専用|災害誘発|
|~|~|&gt;|&gt;|&gt;|&gt;|指定した州にMonster Boarを潜伏させ不安度を増加させます|
</v>
      </c>
    </row>
    <row r="481" spans="1:5" x14ac:dyDescent="0.15">
      <c r="A481" t="str">
        <f t="shared" si="9"/>
        <v>-</v>
      </c>
      <c r="B481" t="s">
        <v>12760</v>
      </c>
      <c r="C481" t="s">
        <v>12717</v>
      </c>
      <c r="D481" t="s">
        <v>12783</v>
      </c>
      <c r="E481" t="str">
        <f>VLOOKUP(D481,NationalSpell!$F:$N,9,FALSE)&amp;CHAR(10)</f>
        <v xml:space="preserve">|Conjuration Lv6|Bind Keres|&amp;ref(Spell/P_Death.jpg,nolink,25x25,Death);2||&amp;ref(Spell/V_Death.jpg,nolink,25x25,Death Gem);9|儀式/陸上専用|兵士召喚|
|~|~|&gt;|&gt;|&gt;|&gt;|透明な恐るべき女悪魔Kerを3体召喚します|
</v>
      </c>
    </row>
    <row r="482" spans="1:5" x14ac:dyDescent="0.15">
      <c r="A482" t="str">
        <f t="shared" si="9"/>
        <v>-</v>
      </c>
      <c r="B482" t="s">
        <v>12760</v>
      </c>
      <c r="C482" t="s">
        <v>12717</v>
      </c>
      <c r="D482" t="s">
        <v>12784</v>
      </c>
      <c r="E482" t="str">
        <f>VLOOKUP(D482,NationalSpell!$F:$N,9,FALSE)&amp;CHAR(10)</f>
        <v xml:space="preserve">|Alteration Lv3|From Death Comes Life|&amp;ref(Spell/P_Death.jpg,nolink,25x25,Death);1|&amp;ref(Spell/P_Nature.jpg,nolink,25x25,Nature);1|&amp;ref(Spell/V_Death.jpg,nolink,25x25,Death Gem);3|儀式/水陸両用|地方呪附|
|~|~|&gt;|&gt;|&gt;|&gt;|州を肥沃化し人口の成長を助けます|
</v>
      </c>
    </row>
    <row r="483" spans="1:5" x14ac:dyDescent="0.15">
      <c r="A483" t="str">
        <f t="shared" si="9"/>
        <v>-</v>
      </c>
      <c r="B483" t="s">
        <v>12760</v>
      </c>
      <c r="C483" t="s">
        <v>12717</v>
      </c>
      <c r="D483" t="s">
        <v>12785</v>
      </c>
      <c r="E483" t="str">
        <f>VLOOKUP(D483,NationalSpell!$F:$N,9,FALSE)&amp;CHAR(10)</f>
        <v xml:space="preserve">|Construction Lv7|Forge Brass Bull|&amp;ref(Spell/P_Fire.jpg,nolink,25x25,Fire);3|&amp;ref(Spell/P_Earth.jpg,nolink,25x25,Earth);3|&amp;ref(Spell/V_Fire.jpg,nolink,25x25,Fire Gem);30|儀式/陸上専用|兵士召喚|
|~|~|&gt;|&gt;|&gt;|&gt;|炎を吐く真鍮の牛Khalkotaurosを1体召喚します|
</v>
      </c>
    </row>
    <row r="484" spans="1:5" x14ac:dyDescent="0.15">
      <c r="A484" t="str">
        <f t="shared" si="9"/>
        <v>-</v>
      </c>
      <c r="B484" t="s">
        <v>12760</v>
      </c>
      <c r="C484" t="s">
        <v>12717</v>
      </c>
      <c r="D484" t="s">
        <v>12786</v>
      </c>
      <c r="E484" t="str">
        <f>VLOOKUP(D484,NationalSpell!$F:$N,9,FALSE)&amp;CHAR(10)</f>
        <v xml:space="preserve">|Construction Lv7|Craft Keledone|&amp;ref(Spell/P_Earth.jpg,nolink,25x25,Earth);2|&amp;ref(Spell/P_Astral.jpg,nolink,25x25,Astral);2|&amp;ref(Spell/V_Earth.jpg,nolink,25x25,Earth Gem);5|儀式/水陸両用|兵士召喚|
|~|~|&gt;|&gt;|&gt;|&gt;|Communionを支援する固定された像Keledoneを1体召喚します|
</v>
      </c>
    </row>
    <row r="485" spans="1:5" x14ac:dyDescent="0.15">
      <c r="A485" t="str">
        <f t="shared" si="9"/>
        <v>-</v>
      </c>
      <c r="B485" t="s">
        <v>12760</v>
      </c>
      <c r="C485" t="s">
        <v>12717</v>
      </c>
      <c r="D485" t="s">
        <v>12787</v>
      </c>
      <c r="E485" t="str">
        <f>VLOOKUP(D485,NationalSpell!$F:$N,9,FALSE)&amp;CHAR(10)</f>
        <v xml:space="preserve">|Enchantment Lv5|Awaken Hamadryad|&amp;ref(Spell/P_Nature.jpg,nolink,25x25,Nature);4||&amp;ref(Spell/V_Nature.jpg,nolink,25x25,Nature Gem);25|儀式/森林限定|指揮官召喚|
|~|~|&gt;|&gt;|&gt;|&gt;|緑魔法を使う固定された木の精霊Hamadryadを召喚します|
</v>
      </c>
    </row>
    <row r="486" spans="1:5" x14ac:dyDescent="0.15">
      <c r="A486" t="str">
        <f t="shared" si="9"/>
        <v>-</v>
      </c>
      <c r="B486" t="s">
        <v>12760</v>
      </c>
      <c r="C486" t="s">
        <v>12717</v>
      </c>
      <c r="D486" t="s">
        <v>12788</v>
      </c>
      <c r="E486" t="str">
        <f>VLOOKUP(D486,NationalSpell!$F:$N,9,FALSE)&amp;CHAR(10)</f>
        <v xml:space="preserve">|Enchantment Lv6|Sow Dragon Teeth|&amp;ref(Spell/P_Earth.jpg,nolink,25x25,Earth);2||&amp;ref(Spell/V_Earth.jpg,nolink,25x25,Earth Gem);1|戦闘/陸上専用|一時的召喚|
|~|~|&gt;|&gt;|&gt;|&gt;|魔法の武具に身を包む戦士Spartaeを10体召喚します|
</v>
      </c>
    </row>
    <row r="487" spans="1:5" x14ac:dyDescent="0.15">
      <c r="A487" t="str">
        <f t="shared" si="9"/>
        <v>-</v>
      </c>
      <c r="B487" t="s">
        <v>12760</v>
      </c>
      <c r="C487" t="s">
        <v>12717</v>
      </c>
      <c r="D487" t="s">
        <v>12789</v>
      </c>
      <c r="E487" t="str">
        <f>VLOOKUP(D487,NationalSpell!$F:$N,9,FALSE)&amp;CHAR(10)</f>
        <v xml:space="preserve">|Thaumaturgy Lv3|Rhapsody of the Dead|&amp;ref(Spell/P_Death.jpg,nolink,25x25,Death);1|||戦闘/陸上専用|攻撃|
|~|~|&gt;|&gt;|&gt;|&gt;|中範囲のアンデッドを攻撃し怯えさせようと試みます|
</v>
      </c>
    </row>
    <row r="488" spans="1:5" x14ac:dyDescent="0.15">
      <c r="A488" t="str">
        <f t="shared" si="9"/>
        <v>LA Arcoscephale E</v>
      </c>
      <c r="B488" t="s">
        <v>12760</v>
      </c>
      <c r="C488" t="s">
        <v>12717</v>
      </c>
      <c r="D488" t="s">
        <v>12790</v>
      </c>
      <c r="E488" t="str">
        <f>VLOOKUP(D488,NationalSpell!$F:$N,9,FALSE)&amp;CHAR(10)</f>
        <v xml:space="preserve">|Thaumaturgy Lv3|Rhapsody of Life|&amp;ref(Spell/P_Nature.jpg,nolink,25x25,Nature);1|||戦闘/陸上専用|治療|
|~|~|&gt;|&gt;|&gt;|&gt;|味方1体のHPと疲労を回復させます|
</v>
      </c>
    </row>
    <row r="489" spans="1:5" x14ac:dyDescent="0.15">
      <c r="A489" t="str">
        <f t="shared" si="9"/>
        <v>LA Pythium S</v>
      </c>
      <c r="B489" t="s">
        <v>12760</v>
      </c>
      <c r="C489" t="s">
        <v>12908</v>
      </c>
      <c r="D489" t="s">
        <v>12934</v>
      </c>
      <c r="E489" t="str">
        <f>VLOOKUP(D489,NationalSpell!$F:$N,9,FALSE)&amp;CHAR(10)</f>
        <v xml:space="preserve">|Conjuration Lv3|Pride of Lions|&amp;ref(Spell/P_Nature.jpg,nolink,25x25,Nature);2||&amp;ref(Spell/V_Nature.jpg,nolink,25x25,Nature Gem);10|儀式/陸上専用|兵士召喚|
|~|~|&gt;|&gt;|&gt;|&gt;|敏捷なLionを10+体召喚します|
</v>
      </c>
    </row>
    <row r="490" spans="1:5" x14ac:dyDescent="0.15">
      <c r="A490" t="str">
        <f t="shared" si="9"/>
        <v>-</v>
      </c>
      <c r="B490" t="s">
        <v>12760</v>
      </c>
      <c r="C490" t="s">
        <v>12908</v>
      </c>
      <c r="D490" t="s">
        <v>12935</v>
      </c>
      <c r="E490" t="str">
        <f>VLOOKUP(D490,NationalSpell!$F:$N,9,FALSE)&amp;CHAR(10)</f>
        <v xml:space="preserve">|Conjuration Lv5|Contact Lar|&amp;ref(Spell/P_Nature.jpg,nolink,25x25,Nature);1||&amp;ref(Spell/V_Nature.jpg,nolink,25x25,Nature Gem);16|儀式/陸上専用|指揮官召喚|
|~|~|&gt;|&gt;|&gt;|&gt;|緑などの魔法を使う田舎の精霊Larを召喚します|
</v>
      </c>
    </row>
    <row r="491" spans="1:5" x14ac:dyDescent="0.15">
      <c r="A491" t="str">
        <f t="shared" si="9"/>
        <v>-</v>
      </c>
      <c r="B491" t="s">
        <v>12760</v>
      </c>
      <c r="C491" t="s">
        <v>12908</v>
      </c>
      <c r="D491" t="s">
        <v>12936</v>
      </c>
      <c r="E491" t="str">
        <f>VLOOKUP(D491,NationalSpell!$F:$N,9,FALSE)&amp;CHAR(10)</f>
        <v xml:space="preserve">|Conjuration Lv9|Daughter of Typhon|&amp;ref(Spell/P_Nature.jpg,nolink,25x25,Nature);5|&amp;ref(Spell/P_Death.jpg,nolink,25x25,Death);2||儀式/陸上専用|兵士召喚|
|~|~|&gt;|&gt;|&gt;|&gt;|1体のみ存在する強大な不死の大蛇Daughter of Typhonを召喚します|
</v>
      </c>
    </row>
    <row r="492" spans="1:5" x14ac:dyDescent="0.15">
      <c r="A492" t="str">
        <f t="shared" si="9"/>
        <v>-</v>
      </c>
      <c r="B492" t="s">
        <v>12760</v>
      </c>
      <c r="C492" t="s">
        <v>12908</v>
      </c>
      <c r="D492" t="s">
        <v>12937</v>
      </c>
      <c r="E492" t="str">
        <f>VLOOKUP(D492,NationalSpell!$F:$N,9,FALSE)&amp;CHAR(10)</f>
        <v xml:space="preserve">|Enchantment Lv2|Gift of the Sacred Swamp|&amp;ref(Spell/P_Nature.jpg,nolink,25x25,Nature);1|&amp;ref(Spell/P_Holy.jpg,nolink,25x25,Holy);1||戦闘/水陸両用|強化|
|~|~|&gt;|&gt;|&gt;|&gt;|中範囲の味方に弱い毒物耐性を与えます|
</v>
      </c>
    </row>
    <row r="493" spans="1:5" x14ac:dyDescent="0.15">
      <c r="A493" t="str">
        <f t="shared" si="9"/>
        <v>-</v>
      </c>
      <c r="B493" t="s">
        <v>12760</v>
      </c>
      <c r="C493" t="s">
        <v>12908</v>
      </c>
      <c r="D493" t="s">
        <v>12938</v>
      </c>
      <c r="E493" t="str">
        <f>VLOOKUP(D493,NationalSpell!$F:$N,9,FALSE)&amp;CHAR(10)</f>
        <v xml:space="preserve">|Enchantment Lv5|Awaken Hamadryad|&amp;ref(Spell/P_Nature.jpg,nolink,25x25,Nature);4||&amp;ref(Spell/V_Nature.jpg,nolink,25x25,Nature Gem);25|儀式/森林限定|指揮官召喚|
|~|~|&gt;|&gt;|&gt;|&gt;|緑魔法を使う固定された木の精霊Hamadryadを召喚します|
</v>
      </c>
    </row>
    <row r="494" spans="1:5" x14ac:dyDescent="0.15">
      <c r="A494" t="str">
        <f t="shared" si="9"/>
        <v>-</v>
      </c>
      <c r="B494" t="s">
        <v>12760</v>
      </c>
      <c r="C494" t="s">
        <v>12908</v>
      </c>
      <c r="D494" t="s">
        <v>12939</v>
      </c>
      <c r="E494" t="str">
        <f>VLOOKUP(D494,NationalSpell!$F:$N,9,FALSE)&amp;CHAR(10)</f>
        <v xml:space="preserve">|Thaumaturgy Lv3|Taurobolium|&amp;ref(Spell/P_Nature.jpg,nolink,25x25,Nature);1|&amp;ref(Spell/P_Fire.jpg,nolink,25x25,Fire);1|&amp;ref(Spell/V_Nature.jpg,nolink,25x25,Nature Gem);6|儀式/陸上専用|個人呪附|
|~|~|&gt;|&gt;|&gt;|&gt;|使用したHeliodromusに一年間のみ力を与えます|
</v>
      </c>
    </row>
    <row r="495" spans="1:5" x14ac:dyDescent="0.15">
      <c r="A495" t="str">
        <f t="shared" si="9"/>
        <v>LA Pythium E</v>
      </c>
      <c r="B495" t="s">
        <v>12760</v>
      </c>
      <c r="C495" t="s">
        <v>12908</v>
      </c>
      <c r="D495" t="s">
        <v>12958</v>
      </c>
      <c r="E495" t="str">
        <f>VLOOKUP(D495,NationalSpell!$F:$N,9,FALSE)&amp;CHAR(10)</f>
        <v xml:space="preserve">|Blood Magic Lv1|Orgy|&amp;ref(Spell/P_Blood.jpg,nolink,25x25,Blood);1|&amp;ref(Spell/P_Nature.jpg,nolink,25x25,Nature);1|&amp;ref(Spell/V_Blood.jpg,nolink,25x25,Blood Slave);1|儀式/陸上専用|軍団召喚|
|~|~|&gt;|&gt;|&gt;|&gt;|Maenad6体とその指揮官Satyrを召喚します|
</v>
      </c>
    </row>
    <row r="496" spans="1:5" x14ac:dyDescent="0.15">
      <c r="A496" t="str">
        <f t="shared" si="9"/>
        <v>LA Lemuria S</v>
      </c>
      <c r="B496" t="s">
        <v>12760</v>
      </c>
      <c r="C496" t="s">
        <v>13025</v>
      </c>
      <c r="D496" t="s">
        <v>13043</v>
      </c>
      <c r="E496" t="str">
        <f>VLOOKUP(D496,NationalSpell!$F:$N,9,FALSE)&amp;CHAR(10)</f>
        <v xml:space="preserve">|Conjuration Lv0|Revive Shadow Tribune|&amp;ref(Spell/P_Death.jpg,nolink,25x25,Death);1||&amp;ref(Spell/V_Death.jpg,nolink,25x25,Death Gem);8|儀式/陸上専用|指揮官召喚|
|~|~|&gt;|&gt;|&gt;|&gt;|指揮も担う下級聖職者である護民官の影Shadow Tribuneを召喚します|
</v>
      </c>
    </row>
    <row r="497" spans="1:5" x14ac:dyDescent="0.15">
      <c r="A497" t="str">
        <f t="shared" si="9"/>
        <v>-</v>
      </c>
      <c r="B497" t="s">
        <v>12760</v>
      </c>
      <c r="C497" t="s">
        <v>13025</v>
      </c>
      <c r="D497" t="s">
        <v>13044</v>
      </c>
      <c r="E497" t="str">
        <f>VLOOKUP(D497,NationalSpell!$F:$N,9,FALSE)&amp;CHAR(10)</f>
        <v xml:space="preserve">|Conjuration Lv0|Revive Lemur Centurion|&amp;ref(Spell/P_Death.jpg,nolink,25x25,Death);1||&amp;ref(Spell/V_Death.jpg,nolink,25x25,Death Gem);5|儀式/陸上専用|指揮官召喚|
|~|~|&gt;|&gt;|&gt;|&gt;|指揮官の霊Lemur Centurionを召喚します|
</v>
      </c>
    </row>
    <row r="498" spans="1:5" x14ac:dyDescent="0.15">
      <c r="A498" t="str">
        <f t="shared" si="9"/>
        <v>-</v>
      </c>
      <c r="B498" t="s">
        <v>12760</v>
      </c>
      <c r="C498" t="s">
        <v>13025</v>
      </c>
      <c r="D498" t="s">
        <v>13045</v>
      </c>
      <c r="E498" t="str">
        <f>VLOOKUP(D498,NationalSpell!$F:$N,9,FALSE)&amp;CHAR(10)</f>
        <v xml:space="preserve">|Conjuration Lv0|Revive Lemur Senator|&amp;ref(Spell/P_Death.jpg,nolink,25x25,Death);2||&amp;ref(Spell/V_Death.jpg,nolink,25x25,Death Gem);15|儀式/陸上専用|指揮官召喚|
|~|~|&gt;|&gt;|&gt;|&gt;|中級聖職者である元老院議員の霊Lemur Senatorを召喚します|
</v>
      </c>
    </row>
    <row r="499" spans="1:5" x14ac:dyDescent="0.15">
      <c r="A499" t="str">
        <f t="shared" si="9"/>
        <v>-</v>
      </c>
      <c r="B499" t="s">
        <v>12760</v>
      </c>
      <c r="C499" t="s">
        <v>13025</v>
      </c>
      <c r="D499" t="s">
        <v>13046</v>
      </c>
      <c r="E499" t="str">
        <f>VLOOKUP(D499,NationalSpell!$F:$N,9,FALSE)&amp;CHAR(10)</f>
        <v xml:space="preserve">|Conjuration Lv0|Revive Lemur Acolyte|&amp;ref(Spell/P_Death.jpg,nolink,25x25,Death);2||&amp;ref(Spell/V_Death.jpg,nolink,25x25,Death Gem);11|儀式/陸上専用|指揮官召喚|
|~|~|&gt;|&gt;|&gt;|&gt;|下級聖職者でもある魔術師の霊Lemur Acolyteを召喚します|
</v>
      </c>
    </row>
    <row r="500" spans="1:5" x14ac:dyDescent="0.15">
      <c r="A500" t="str">
        <f t="shared" si="9"/>
        <v>-</v>
      </c>
      <c r="B500" t="s">
        <v>12760</v>
      </c>
      <c r="C500" t="s">
        <v>13025</v>
      </c>
      <c r="D500" t="s">
        <v>13047</v>
      </c>
      <c r="E500" t="str">
        <f>VLOOKUP(D500,NationalSpell!$F:$N,9,FALSE)&amp;CHAR(10)</f>
        <v xml:space="preserve">|Conjuration Lv0|Revive Lemur Consul|&amp;ref(Spell/P_Death.jpg,nolink,25x25,Death);3||&amp;ref(Spell/V_Death.jpg,nolink,25x25,Death Gem);25|儀式/陸上専用|指揮官召喚|
|~|~|&gt;|&gt;|&gt;|&gt;|上級聖職者である不死の執政官の霊Lemur Consulを召喚します|
</v>
      </c>
    </row>
    <row r="501" spans="1:5" x14ac:dyDescent="0.15">
      <c r="A501" t="str">
        <f t="shared" si="9"/>
        <v>-</v>
      </c>
      <c r="B501" t="s">
        <v>12760</v>
      </c>
      <c r="C501" t="s">
        <v>13025</v>
      </c>
      <c r="D501" t="s">
        <v>13048</v>
      </c>
      <c r="E501" t="str">
        <f>VLOOKUP(D501,NationalSpell!$F:$N,9,FALSE)&amp;CHAR(10)</f>
        <v xml:space="preserve">|Conjuration Lv0|Revive Lemur Thaumaturg|&amp;ref(Spell/P_Death.jpg,nolink,25x25,Death);3||&amp;ref(Spell/V_Death.jpg,nolink,25x25,Death Gem);20|儀式/陸上専用|指揮官召喚|
|~|~|&gt;|&gt;|&gt;|&gt;|中級聖職者でもある魔術師の霊Lemur Thaumaturgを召喚します|
</v>
      </c>
    </row>
    <row r="502" spans="1:5" x14ac:dyDescent="0.15">
      <c r="A502" t="str">
        <f t="shared" si="9"/>
        <v>-</v>
      </c>
      <c r="B502" t="s">
        <v>12760</v>
      </c>
      <c r="C502" t="s">
        <v>13025</v>
      </c>
      <c r="D502" t="s">
        <v>13049</v>
      </c>
      <c r="E502" t="str">
        <f>VLOOKUP(D502,NationalSpell!$F:$N,9,FALSE)&amp;CHAR(10)</f>
        <v xml:space="preserve">|Conjuration Lv0|Revive Grand Lemur|&amp;ref(Spell/P_Death.jpg,nolink,25x25,Death);3||&amp;ref(Spell/V_Death.jpg,nolink,25x25,Death Gem);50|儀式/陸上専用|指揮官召喚|
|~|~|&gt;|&gt;|&gt;|&gt;|上級聖職者でもある不死の魔術師の霊Grand Lemurを召喚します|
</v>
      </c>
    </row>
    <row r="503" spans="1:5" x14ac:dyDescent="0.15">
      <c r="A503" t="str">
        <f t="shared" si="9"/>
        <v>-</v>
      </c>
      <c r="B503" t="s">
        <v>12760</v>
      </c>
      <c r="C503" t="s">
        <v>13025</v>
      </c>
      <c r="D503" t="s">
        <v>13050</v>
      </c>
      <c r="E503" t="str">
        <f>VLOOKUP(D503,NationalSpell!$F:$N,9,FALSE)&amp;CHAR(10)</f>
        <v xml:space="preserve">|Divine Lv0|Unholy Command|&amp;ref(Spell/P_Holy.jpg,nolink,25x25,Holy);1|||戦闘/水陸両用|隷属|
|~|~|&gt;|&gt;|&gt;|&gt;|敵のアンデッド1体を隷属させようと試みます|
</v>
      </c>
    </row>
    <row r="504" spans="1:5" x14ac:dyDescent="0.15">
      <c r="A504" t="str">
        <f t="shared" si="9"/>
        <v>-</v>
      </c>
      <c r="B504" t="s">
        <v>12760</v>
      </c>
      <c r="C504" t="s">
        <v>13025</v>
      </c>
      <c r="D504" t="s">
        <v>13051</v>
      </c>
      <c r="E504" t="str">
        <f>VLOOKUP(D504,NationalSpell!$F:$N,9,FALSE)&amp;CHAR(10)</f>
        <v xml:space="preserve">|Divine Lv0|Unholy Protection|&amp;ref(Spell/P_Holy.jpg,nolink,25x25,Holy);1|||戦闘/水陸両用|強化|
|~|~|&gt;|&gt;|&gt;|&gt;|小範囲のアンデッドの魔法抵抗を向上させます|
</v>
      </c>
    </row>
    <row r="505" spans="1:5" x14ac:dyDescent="0.15">
      <c r="A505" t="str">
        <f t="shared" si="9"/>
        <v>-</v>
      </c>
      <c r="B505" t="s">
        <v>12760</v>
      </c>
      <c r="C505" t="s">
        <v>13025</v>
      </c>
      <c r="D505" t="s">
        <v>13052</v>
      </c>
      <c r="E505" t="str">
        <f>VLOOKUP(D505,NationalSpell!$F:$N,9,FALSE)&amp;CHAR(10)</f>
        <v xml:space="preserve">|Divine Lv0|Unholy Blessing|&amp;ref(Spell/P_Holy.jpg,nolink,25x25,Holy);1|||戦闘/水陸両用|強化|
|~|~|&gt;|&gt;|&gt;|&gt;|小範囲の神聖なアンデッドを祝福します|
</v>
      </c>
    </row>
    <row r="506" spans="1:5" x14ac:dyDescent="0.15">
      <c r="A506" t="str">
        <f t="shared" si="9"/>
        <v>-</v>
      </c>
      <c r="B506" t="s">
        <v>12760</v>
      </c>
      <c r="C506" t="s">
        <v>13025</v>
      </c>
      <c r="D506" t="s">
        <v>13053</v>
      </c>
      <c r="E506" t="str">
        <f>VLOOKUP(D506,NationalSpell!$F:$N,9,FALSE)&amp;CHAR(10)</f>
        <v xml:space="preserve">|Divine Lv0|Unholy Power|&amp;ref(Spell/P_Holy.jpg,nolink,25x25,Holy);1|||戦闘/水陸両用|強化|
|~|~|&gt;|&gt;|&gt;|&gt;|小範囲のアンデッドの行動速度と攻撃技能を向上させます|
</v>
      </c>
    </row>
    <row r="507" spans="1:5" x14ac:dyDescent="0.15">
      <c r="A507" t="str">
        <f t="shared" si="9"/>
        <v>-</v>
      </c>
      <c r="B507" t="s">
        <v>12760</v>
      </c>
      <c r="C507" t="s">
        <v>13025</v>
      </c>
      <c r="D507" t="s">
        <v>13059</v>
      </c>
      <c r="E507" t="str">
        <f>VLOOKUP(D507,NationalSpell!$F:$N,9,FALSE)&amp;CHAR(10)</f>
        <v xml:space="preserve">|Divine Lv0|Anathema|&amp;ref(Spell/P_Holy.jpg,nolink,25x25,Holy);2|||戦闘/水陸両用|弱体化|
|~|~|&gt;|&gt;|&gt;|&gt;|小範囲の敵の神聖なユニットを呪い傷からの後遺症を受けやすくします|
</v>
      </c>
    </row>
    <row r="508" spans="1:5" x14ac:dyDescent="0.15">
      <c r="A508" t="str">
        <f t="shared" si="9"/>
        <v>-</v>
      </c>
      <c r="B508" t="s">
        <v>12760</v>
      </c>
      <c r="C508" t="s">
        <v>13025</v>
      </c>
      <c r="D508" t="s">
        <v>13054</v>
      </c>
      <c r="E508" t="str">
        <f>VLOOKUP(D508,NationalSpell!$F:$N,9,FALSE)&amp;CHAR(10)</f>
        <v xml:space="preserve">|Divine Lv0|Unholy Protection|&amp;ref(Spell/P_Holy.jpg,nolink,25x25,Holy);2|||戦闘/水陸両用|強化|
|~|~|&gt;|&gt;|&gt;|&gt;|広範囲のアンデッドの魔法抵抗を向上させます|
</v>
      </c>
    </row>
    <row r="509" spans="1:5" x14ac:dyDescent="0.15">
      <c r="A509" t="str">
        <f t="shared" si="9"/>
        <v>-</v>
      </c>
      <c r="B509" t="s">
        <v>12760</v>
      </c>
      <c r="C509" t="s">
        <v>13025</v>
      </c>
      <c r="D509" t="s">
        <v>13055</v>
      </c>
      <c r="E509" t="str">
        <f>VLOOKUP(D509,NationalSpell!$F:$N,9,FALSE)&amp;CHAR(10)</f>
        <v xml:space="preserve">|Divine Lv0|Unholy Blessing|&amp;ref(Spell/P_Holy.jpg,nolink,25x25,Holy);2|||戦闘/水陸両用|強化|
|~|~|&gt;|&gt;|&gt;|&gt;|広範囲の神聖なアンデッドを祝福します|
</v>
      </c>
    </row>
    <row r="510" spans="1:5" x14ac:dyDescent="0.15">
      <c r="A510" t="str">
        <f t="shared" si="9"/>
        <v>-</v>
      </c>
      <c r="B510" t="s">
        <v>12760</v>
      </c>
      <c r="C510" t="s">
        <v>13025</v>
      </c>
      <c r="D510" t="s">
        <v>13058</v>
      </c>
      <c r="E510" t="str">
        <f>VLOOKUP(D510,NationalSpell!$F:$N,9,FALSE)&amp;CHAR(10)</f>
        <v xml:space="preserve">|Divine Lv0|Apostasy|&amp;ref(Spell/P_Holy.jpg,nolink,25x25,Holy);3|||戦闘/水陸両用|魅了|
|~|~|&gt;|&gt;|&gt;|&gt;|敵の神聖なユニット1体を魅了しようと試みます|
</v>
      </c>
    </row>
    <row r="511" spans="1:5" x14ac:dyDescent="0.15">
      <c r="A511" t="str">
        <f t="shared" si="9"/>
        <v>-</v>
      </c>
      <c r="B511" t="s">
        <v>12760</v>
      </c>
      <c r="C511" t="s">
        <v>13025</v>
      </c>
      <c r="D511" t="s">
        <v>13056</v>
      </c>
      <c r="E511" t="str">
        <f>VLOOKUP(D511,NationalSpell!$F:$N,9,FALSE)&amp;CHAR(10)</f>
        <v xml:space="preserve">|Divine Lv0|Unholy Power|&amp;ref(Spell/P_Holy.jpg,nolink,25x25,Holy);3|||戦闘/水陸両用|強化|
|~|~|&gt;|&gt;|&gt;|&gt;|中範囲のアンデッドの行動速度と攻撃技能を向上させます|
</v>
      </c>
    </row>
    <row r="512" spans="1:5" x14ac:dyDescent="0.15">
      <c r="A512" t="str">
        <f t="shared" si="9"/>
        <v>-</v>
      </c>
      <c r="B512" t="s">
        <v>12760</v>
      </c>
      <c r="C512" t="s">
        <v>13025</v>
      </c>
      <c r="D512" t="s">
        <v>13057</v>
      </c>
      <c r="E512" t="str">
        <f>VLOOKUP(D512,NationalSpell!$F:$N,9,FALSE)&amp;CHAR(10)</f>
        <v xml:space="preserve">|Divine Lv0|Unholy Blessing|&amp;ref(Spell/P_Holy.jpg,nolink,25x25,Holy);3|||戦闘/水陸両用|全体強化|
|~|~|&gt;|&gt;|&gt;|&gt;|味方の神聖なアンデッド全員を祝福します|
</v>
      </c>
    </row>
    <row r="513" spans="1:5" x14ac:dyDescent="0.15">
      <c r="A513" t="str">
        <f t="shared" si="9"/>
        <v>-</v>
      </c>
      <c r="B513" t="s">
        <v>12760</v>
      </c>
      <c r="C513" t="s">
        <v>13025</v>
      </c>
      <c r="D513" t="s">
        <v>13082</v>
      </c>
      <c r="E513" t="str">
        <f>VLOOKUP(D513,NationalSpell!$F:$N,9,FALSE)&amp;CHAR(10)</f>
        <v xml:space="preserve">|Divine Lv0|Protection of the Shadelands|&amp;ref(Spell/P_Holy.jpg,nolink,25x25,Holy);3|||戦闘/水陸両用|全体強化|
|~|~|&gt;|&gt;|&gt;|&gt;|味方のアンデッド全員の魔法抵抗を向上させようと試みます|
</v>
      </c>
    </row>
    <row r="514" spans="1:5" x14ac:dyDescent="0.15">
      <c r="A514" t="str">
        <f t="shared" si="9"/>
        <v>LA Lemuria E</v>
      </c>
      <c r="B514" t="s">
        <v>12760</v>
      </c>
      <c r="C514" t="s">
        <v>13025</v>
      </c>
      <c r="D514" t="s">
        <v>13083</v>
      </c>
      <c r="E514" t="str">
        <f>VLOOKUP(D514,NationalSpell!$F:$N,9,FALSE)&amp;CHAR(10)</f>
        <v xml:space="preserve">|Divine Lv0|Power of the Shadelands|&amp;ref(Spell/P_Holy.jpg,nolink,25x25,Holy);4|||戦闘/水陸両用|全体強化|
|~|~|&gt;|&gt;|&gt;|&gt;|味方のアンデッド全員の行動速度と攻撃技能を向上させます|
</v>
      </c>
    </row>
  </sheetData>
  <phoneticPr fontId="1"/>
  <dataValidations count="1">
    <dataValidation imeMode="off" allowBlank="1" showInputMessage="1" showErrorMessage="1" sqref="B259:C431 C436:D1048576 D295:D431 D433:D434 C432:C435 B1:D258 D259:D293 B432:B1048576"/>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29"/>
  <sheetViews>
    <sheetView topLeftCell="A22" workbookViewId="0">
      <selection activeCell="J35" sqref="J35"/>
    </sheetView>
  </sheetViews>
  <sheetFormatPr defaultRowHeight="13.5" x14ac:dyDescent="0.15"/>
  <cols>
    <col min="1" max="1" width="11.25" customWidth="1"/>
    <col min="3" max="3" width="12.5" bestFit="1" customWidth="1"/>
    <col min="4" max="4" width="17.5" bestFit="1" customWidth="1"/>
  </cols>
  <sheetData>
    <row r="1" spans="1:5" x14ac:dyDescent="0.15">
      <c r="A1" t="s">
        <v>3204</v>
      </c>
      <c r="B1" t="s">
        <v>2906</v>
      </c>
      <c r="C1" t="s">
        <v>3206</v>
      </c>
      <c r="D1" t="s">
        <v>2905</v>
      </c>
      <c r="E1" t="s">
        <v>3263</v>
      </c>
    </row>
    <row r="2" spans="1:5" x14ac:dyDescent="0.15">
      <c r="A2" t="str">
        <f>IF(C2&lt;&gt;C1,B2&amp;" "&amp;C2&amp;" S",IF(C2&lt;&gt;C3,B2&amp;" "&amp;C2&amp;" E","-"))</f>
        <v>EA T'ien Ch'i S</v>
      </c>
      <c r="B2" t="s">
        <v>2908</v>
      </c>
      <c r="C2" t="s">
        <v>5250</v>
      </c>
      <c r="D2" t="s">
        <v>5252</v>
      </c>
      <c r="E2" t="str">
        <f>VLOOKUP(D2,NationalItem!$E:$FG,COLUMN(NationalItem!$FG$1)-4,FALSE)&amp;CHAR(10)</f>
        <v xml:space="preserve">|Construction Lv2|BGCOLOR(#000000):&amp;ref(Item/SH Weapons/Sword-of-the-Five-Elements.jpg,nolink,75x75,Sword of the Five Elements);|BGCOLOR(BLACK):COLOR(WHITE):''Sword of the Five Elements''|片手|&amp;ref(Spell/P_Fire.jpg,nolink,25x25,Fire);1&amp;ref(Spell/P_Water.jpg,nolink,25x25,Water);1|&amp;ref(Spell/V_Fire.jpg,nolink,25x25,Fire Gem);2&amp;ref(Spell/V_Water.jpg,nolink,25x25,Water Gem);2|
|~|~|&gt;|&gt;|&gt;|攻撃力：8&amp;ref(Item/D_Slash.jpg,nolink,25x25,Slash Damage);&amp;ref(Item/D_Magic.jpg,nolink,25x25,Magic Damage);&amp;br;攻撃修正：3&amp;br;防御修正：4&amp;br;長さ：1&amp;br;&amp;br;&amp;ref(Item/Reinvigoration.jpg,nolink,25x25,Reinvigoration (2));|
|~|&gt;|&gt;|&gt;|&gt;|BGCOLOR(#F5F5F5):安価で無難な性能。持久力も高めてくれる|
</v>
      </c>
    </row>
    <row r="3" spans="1:5" x14ac:dyDescent="0.15">
      <c r="A3" t="str">
        <f t="shared" ref="A3:A29" si="0">IF(C3&lt;&gt;C2,B3&amp;" "&amp;C3&amp;" S",IF(C3&lt;&gt;C4,B3&amp;" "&amp;C3&amp;" E","-"))</f>
        <v>EA T'ien Ch'i E</v>
      </c>
      <c r="B3" t="s">
        <v>2908</v>
      </c>
      <c r="C3" t="s">
        <v>5250</v>
      </c>
      <c r="D3" t="s">
        <v>5253</v>
      </c>
      <c r="E3" t="str">
        <f>VLOOKUP(D3,NationalItem!$E:$FG,COLUMN(NationalItem!$FG$1)-4,FALSE)&amp;CHAR(10)</f>
        <v xml:space="preserve">|Construction Lv2|BGCOLOR(#000000):&amp;ref(Item/Armors/Armor-of-the-Five-Elements.jpg,nolink,75x75,Armor of the Five Elements);|BGCOLOR(BLACK):COLOR(WHITE):''Armor of the Five Elements''|鎧|&amp;ref(Spell/P_Earth.jpg,nolink,25x25,Earth);1&amp;ref(Spell/P_Air.jpg,nolink,25x25,Air);1|&amp;ref(Spell/V_Earth.jpg,nolink,25x25,Earth Gem);2&amp;ref(Spell/V_Air.jpg,nolink,25x25,Air Gem);2|
|~|~|&gt;|&gt;|&gt;|胴体防護：17&amp;br;防御修正：-1&amp;br;装備負担：2&amp;br;行軍速度：-2&amp;br;魔法の防具&amp;br;&amp;br;&amp;ref(Item/Fire-Resistant.jpg,nolink,25x25,Fire Resistant (5));&amp;ref(Item/Shock-Resistant.jpg,nolink,25x25,Shock Resistant (5));&amp;ref(Item/Cold-Resistant.jpg,nolink,25x25,Cold Resistant (5));&amp;br;魔法抵抗+1|
|~|&gt;|&gt;|&gt;|&gt;|BGCOLOR(#F5F5F5):優秀な防御力に多様な耐性。さらに安価|
</v>
      </c>
    </row>
    <row r="4" spans="1:5" x14ac:dyDescent="0.15">
      <c r="A4" t="str">
        <f t="shared" si="0"/>
        <v>EA Mictlan S</v>
      </c>
      <c r="B4" t="s">
        <v>2908</v>
      </c>
      <c r="C4" t="s">
        <v>5687</v>
      </c>
      <c r="D4" t="s">
        <v>5688</v>
      </c>
      <c r="E4" t="str">
        <f>VLOOKUP(D4,NationalItem!$E:$FG,COLUMN(NationalItem!$FG$1)-4,FALSE)&amp;CHAR(10)</f>
        <v xml:space="preserve">|Construction Lv2|BGCOLOR(#000000):&amp;ref(Item/SH Weapons/Jade-Knife.jpg,nolink,75x75,Jade Knife);|BGCOLOR(BLACK):COLOR(WHITE):''Jade Knife''|片手|&amp;ref(Spell/P_Nature.jpg,nolink,25x25,Nature);1&amp;ref(Spell/P_Blood.jpg,nolink,25x25,Blood);1|&amp;ref(Spell/V_Nature.jpg,nolink,25x25,Nature Gem);5&amp;ref(Spell/V_Blood.jpg,nolink,25x25,Blood Slave);5|
|~|~|&gt;|&gt;|&gt;|攻撃力：1&amp;ref(Item/D_Pierce.jpg,nolink,25x25,Pierce Damage);&amp;ref(Item/D_Magic.jpg,nolink,25x25,Magic Damage);&amp;br;攻撃修正：1&amp;br;防御修正：0&amp;br;長さ：0&amp;br;&amp;br;&amp;ref(Item/Adept-Sacrificer.jpg,nolink,25x25,Adept Sacrificer (2));|
|~|&gt;|&gt;|&gt;|&gt;|BGCOLOR(#F5F5F5):血の供犠の補助器具。武器としては弱い|
</v>
      </c>
    </row>
    <row r="5" spans="1:5" x14ac:dyDescent="0.15">
      <c r="A5" t="str">
        <f t="shared" si="0"/>
        <v>EA C'tis S</v>
      </c>
      <c r="B5" t="s">
        <v>6088</v>
      </c>
      <c r="C5" t="s">
        <v>6087</v>
      </c>
      <c r="D5" t="s">
        <v>6144</v>
      </c>
      <c r="E5" t="str">
        <f>VLOOKUP(D5,NationalItem!$E:$FG,COLUMN(NationalItem!$FG$1)-4,FALSE)&amp;CHAR(10)</f>
        <v xml:space="preserve">|Construction Lv8|BGCOLOR(#000000):&amp;ref(Item/Helms/The-Jade-Mask.jpg,nolink,75x75,The Jade Mask);|BGCOLOR(BLACK):COLOR(WHITE):''The Jade Mask''|兜|&amp;ref(Spell/P_Death.jpg,nolink,25x25,Death);6&amp;ref(Spell/P_Nature.jpg,nolink,25x25,Nature);3|&amp;ref(Spell/V_Death.jpg,nolink,25x25,Death Gem);60&amp;ref(Spell/V_Nature.jpg,nolink,25x25,Nature Gem);15|
|~|~|&gt;|&gt;|&gt;|頭部防護：20&amp;br;防御修正：0&amp;br;装備負担：0&amp;br;魔法の防具&amp;br;&amp;br;&amp;ref(Item/Poison-Resistant.jpg,nolink,25x25,Poison Resistant (15));&amp;ref(Item/Causes-Fear.jpg,nolink,25x25,Fear (10));&amp;ref(Item/Darkvision.jpg,nolink,25x25,Darkvision (50));&amp;ref(Item/True-Regeneration.jpg,nolink,25x25,True Regeneration (5));&amp;br;&amp;ref(Spell/P_Death.jpg,nolink,25x25,Death Magic Bonus (2));&amp;br;魔法抵抗+3&amp;br;戦闘時使用可能：Rigor Mortis&amp;br;冷血動物のみ使用可能|
|~|&gt;|&gt;|&gt;|&gt;|BGCOLOR(#F5F5F5):死魔法増強。強大な力を持つが使い手を選ぶ|
</v>
      </c>
    </row>
    <row r="6" spans="1:5" x14ac:dyDescent="0.15">
      <c r="A6" t="str">
        <f t="shared" si="0"/>
        <v>EA Tir na n'Og S</v>
      </c>
      <c r="B6" t="s">
        <v>9635</v>
      </c>
      <c r="C6" t="s">
        <v>9636</v>
      </c>
      <c r="D6" t="s">
        <v>9637</v>
      </c>
      <c r="E6" t="str">
        <f>VLOOKUP(D6,NationalItem!$E:$FG,COLUMN(NationalItem!$FG$1)-4,FALSE)&amp;CHAR(10)</f>
        <v xml:space="preserve">|Construction Lv2|BGCOLOR(#000000):&amp;ref(Item/SH Weapons/Shillelagh.jpg,nolink,75x75,Shillelagh);|BGCOLOR(BLACK):COLOR(WHITE):''Shillelagh''|片手|&amp;ref(Spell/P_Nature.jpg,nolink,25x25,Nature);1|&amp;ref(Spell/V_Nature.jpg,nolink,25x25,Nature Gem);5|
|~|~|&gt;|&gt;|&gt;|攻撃力：5&amp;ref(Item/D_Blunt.jpg,nolink,25x25,Blunt Damage);&amp;ref(Item/D_Magic.jpg,nolink,25x25,Magic Damage);&amp;br;攻撃修正：1&amp;br;防御修正：1&amp;br;長さ：1&amp;br;&amp;br;&amp;ref(Item/Lucky.jpg,nolink,25x25,Lucky);&amp;br;随員：Sprite1体|
|~|&gt;|&gt;|&gt;|&gt;|BGCOLOR(#F5F5F5):小妖精と幸運の護りを得る棍棒。護身向け|
</v>
      </c>
    </row>
    <row r="7" spans="1:5" x14ac:dyDescent="0.15">
      <c r="A7" t="str">
        <f t="shared" si="0"/>
        <v>EA Fomoria S</v>
      </c>
      <c r="B7" t="s">
        <v>2908</v>
      </c>
      <c r="C7" t="s">
        <v>6704</v>
      </c>
      <c r="D7" t="s">
        <v>6703</v>
      </c>
      <c r="E7" t="str">
        <f>VLOOKUP(D7,NationalItem!$E:$FG,COLUMN(NationalItem!$FG$1)-4,FALSE)&amp;CHAR(10)</f>
        <v xml:space="preserve">|Construction Lv2|BGCOLOR(#000000):&amp;ref(Item/SH Weapons/Spear-of-the-Morrigan.jpg,nolink,75x75,Spear of the Morrigan);|BGCOLOR(BLACK):COLOR(WHITE):''Spear of the Morrigan''|片手|&amp;ref(Spell/P_Death.jpg,nolink,25x25,Death);1&amp;ref(Spell/P_Air.jpg,nolink,25x25,Air);1|&amp;ref(Spell/V_Death.jpg,nolink,25x25,Death Gem);5&amp;ref(Spell/V_Air.jpg,nolink,25x25,Air Gem);5|
|~|~|&gt;|&gt;|&gt;|攻撃力：6&amp;ref(Item/D_Pierce.jpg,nolink,25x25,Pierce Damage);&amp;ref(Item/D_Magic.jpg,nolink,25x25,Magic Damage);&amp;br;吸収攻撃（上限5）&amp;br;攻撃修正：3&amp;br;防御修正：2&amp;br;長さ：3&amp;br;負傷時追撃：Decay|
|~|&gt;|&gt;|&gt;|&gt;|BGCOLOR(#F5F5F5):命を啜り犠牲者を腐敗させる槍。長期戦に強い|
</v>
      </c>
    </row>
    <row r="8" spans="1:5" x14ac:dyDescent="0.15">
      <c r="A8" t="str">
        <f t="shared" si="0"/>
        <v>EA Kailasa S</v>
      </c>
      <c r="B8" t="s">
        <v>2908</v>
      </c>
      <c r="C8" t="s">
        <v>7302</v>
      </c>
      <c r="D8" t="s">
        <v>7303</v>
      </c>
      <c r="E8" t="str">
        <f>VLOOKUP(D8,NationalItem!$E:$FG,COLUMN(NationalItem!$FG$1)-4,FALSE)&amp;CHAR(10)</f>
        <v xml:space="preserve">|Construction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v>
      </c>
    </row>
    <row r="9" spans="1:5" x14ac:dyDescent="0.15">
      <c r="A9" t="str">
        <f t="shared" si="0"/>
        <v>EA Lanka S</v>
      </c>
      <c r="B9" t="s">
        <v>7430</v>
      </c>
      <c r="C9" t="s">
        <v>7429</v>
      </c>
      <c r="D9" t="s">
        <v>7428</v>
      </c>
      <c r="E9" t="str">
        <f>VLOOKUP(D9,NationalItem!$E:$FG,COLUMN(NationalItem!$FG$1)-4,FALSE)&amp;CHAR(10)</f>
        <v xml:space="preserve">|Construction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v>
      </c>
    </row>
    <row r="10" spans="1:5" x14ac:dyDescent="0.15">
      <c r="A10" t="str">
        <f t="shared" si="0"/>
        <v>EA Ur S</v>
      </c>
      <c r="B10" t="s">
        <v>2908</v>
      </c>
      <c r="C10" t="s">
        <v>7979</v>
      </c>
      <c r="D10" t="s">
        <v>7978</v>
      </c>
      <c r="E10" t="str">
        <f>VLOOKUP(D10,NationalItem!$E:$FG,COLUMN(NationalItem!$FG$1)-4,FALSE)&amp;CHAR(10)</f>
        <v xml:space="preserve">|Construction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v>
      </c>
    </row>
    <row r="11" spans="1:5" x14ac:dyDescent="0.15">
      <c r="A11" t="str">
        <f t="shared" si="0"/>
        <v>EA Mekone S</v>
      </c>
      <c r="B11" t="s">
        <v>2908</v>
      </c>
      <c r="C11" t="s">
        <v>8436</v>
      </c>
      <c r="D11" t="s">
        <v>8437</v>
      </c>
      <c r="E11" t="str">
        <f>VLOOKUP(D11,NationalItem!$E:$FG,COLUMN(NationalItem!$FG$1)-4,FALSE)&amp;CHAR(10)</f>
        <v xml:space="preserve">|Construction Lv2|BGCOLOR(#000000):&amp;ref(Item/SH Weapons/God-Slayer-Spear.jpg,nolink,75x75,God-Slayer Spear);|BGCOLOR(BLACK):COLOR(WHITE):''God-Slayer Spear''|片手|&amp;ref(Spell/P_Earth.jpg,nolink,25x25,Earth);1|&amp;ref(Spell/V_Earth.jpg,nolink,25x25,Earth Gem);5|
|~|~|&gt;|&gt;|&gt;|攻撃力：6&amp;ref(Item/D_Pierce.jpg,nolink,25x25,Pierce Damage);&amp;ref(Item/D_Magic.jpg,nolink,25x25,Magic Damage);&amp;br;攻撃修正：2&amp;br;防御修正：0&amp;br;長さ：3&amp;br;攻撃時追撃：Bane of Heresy|
|~|&gt;|&gt;|&gt;|&gt;|BGCOLOR(#F5F5F5):偽りの神と聖戦士を疲労させる。複数で使うと凶悪|
</v>
      </c>
    </row>
    <row r="12" spans="1:5" x14ac:dyDescent="0.15">
      <c r="A12" t="str">
        <f t="shared" si="0"/>
        <v>MA Ermor S</v>
      </c>
      <c r="B12" t="s">
        <v>9171</v>
      </c>
      <c r="C12" t="s">
        <v>9172</v>
      </c>
      <c r="D12" t="s">
        <v>9173</v>
      </c>
      <c r="E12" t="str">
        <f>VLOOKUP(D12,NationalItem!$E:$FG,COLUMN(NationalItem!$FG$1)-4,FALSE)&amp;CHAR(10)</f>
        <v xml:space="preserve">|Construction Lv2|BGCOLOR(#000000):&amp;ref(Item/Helms/Black-Laurel.jpg,nolink,75x75,Black Laurel);|BGCOLOR(BLACK):COLOR(WHITE):''Black Laurel''|冠|&amp;ref(Spell/P_Death.jpg,nolink,25x25,Death);2|&amp;ref(Spell/V_Death.jpg,nolink,25x25,Death Gem);10|
|~|~|&gt;|&gt;|&gt;|儀式魔法によるLictor召喚数+2|
|~|&gt;|&gt;|&gt;|&gt;|BGCOLOR(#F5F5F5):召喚儀式用の冠。用途は狭いが強力|
</v>
      </c>
    </row>
    <row r="13" spans="1:5" x14ac:dyDescent="0.15">
      <c r="A13" t="str">
        <f t="shared" si="0"/>
        <v>MA Eriu S</v>
      </c>
      <c r="B13" t="s">
        <v>9638</v>
      </c>
      <c r="C13" t="s">
        <v>9595</v>
      </c>
      <c r="D13" t="s">
        <v>9639</v>
      </c>
      <c r="E13" t="str">
        <f>VLOOKUP(D13,NationalItem!$E:$FG,COLUMN(NationalItem!$FG$1)-4,FALSE)&amp;CHAR(10)</f>
        <v xml:space="preserve">|Construction Lv2|BGCOLOR(#000000):&amp;ref(Item/SH Weapons/Shillelagh.jpg,nolink,75x75,Shillelagh);|BGCOLOR(BLACK):COLOR(WHITE):''Shillelagh''|片手|&amp;ref(Spell/P_Nature.jpg,nolink,25x25,Nature);1|&amp;ref(Spell/V_Nature.jpg,nolink,25x25,Nature Gem);5|
|~|~|&gt;|&gt;|&gt;|攻撃力：5&amp;ref(Item/D_Blunt.jpg,nolink,25x25,Blunt Damage);&amp;ref(Item/D_Magic.jpg,nolink,25x25,Magic Damage);&amp;br;攻撃修正：1&amp;br;防御修正：1&amp;br;長さ：1&amp;br;&amp;br;&amp;ref(Item/Lucky.jpg,nolink,25x25,Lucky);&amp;br;随員：Sprite1体|
|~|&gt;|&gt;|&gt;|&gt;|BGCOLOR(#F5F5F5):小妖精と幸運の護りを得る棍棒。護身向け|
</v>
      </c>
    </row>
    <row r="14" spans="1:5" x14ac:dyDescent="0.15">
      <c r="A14" t="str">
        <f t="shared" si="0"/>
        <v>MA Ulm S</v>
      </c>
      <c r="B14" t="s">
        <v>9638</v>
      </c>
      <c r="C14" t="s">
        <v>9733</v>
      </c>
      <c r="D14" t="s">
        <v>9780</v>
      </c>
      <c r="E14" t="str">
        <f>VLOOKUP(D14,NationalItem!$E:$FG,COLUMN(NationalItem!$FG$1)-4,FALSE)&amp;CHAR(10)</f>
        <v xml:space="preserve">|Construction Lv2|BGCOLOR(#000000):&amp;ref(Item/DH Weapons/Black-Halberd.jpg,nolink,75x75,Black Halberd);|BGCOLOR(BLACK):COLOR(WHITE):''Black Halberd''|両手|&amp;ref(Spell/P_Earth.jpg,nolink,25x25,Earth);1|&amp;ref(Spell/V_Earth.jpg,nolink,25x25,Earth Gem);5|
|~|~|&gt;|&gt;|&gt;|攻撃力：12&amp;ref(Item/D_Slash.jpg,nolink,25x25,Slash Damage);&amp;ref(Item/D_Pierce.jpg,nolink,25x25,Pierce Damage);&amp;ref(Item/D_Magic.jpg,nolink,25x25,Magic Damage);&amp;br;筋力加算+25%&amp;br;攻撃修正：1&amp;br;防御修正：2&amp;br;長さ：3&amp;br;攻撃時追撃：Bane of Heresy|
|~|&gt;|&gt;|&gt;|&gt;|BGCOLOR(#F5F5F5):異教の神聖を打ちのめす。神にも有効|
</v>
      </c>
    </row>
    <row r="15" spans="1:5" x14ac:dyDescent="0.15">
      <c r="A15" t="str">
        <f t="shared" si="0"/>
        <v>MA Marignon S</v>
      </c>
      <c r="B15" t="s">
        <v>2969</v>
      </c>
      <c r="C15" t="s">
        <v>9881</v>
      </c>
      <c r="D15" t="s">
        <v>9901</v>
      </c>
      <c r="E15" t="str">
        <f>VLOOKUP(D15,NationalItem!$E:$FG,COLUMN(NationalItem!$FG$1)-4,FALSE)&amp;CHAR(10)</f>
        <v xml:space="preserve">|Construction Lv2|BGCOLOR(#000000):&amp;ref(Item/SH Weapons/Mercybrand.jpg,nolink,75x75,Mercybrand);|BGCOLOR(BLACK):COLOR(WHITE):''Mercybrand''|片手|&amp;ref(Spell/P_Fire.jpg,nolink,25x25,Fire);2|&amp;ref(Spell/V_Fire.jpg,nolink,25x25,Fire Gem);10|
|~|~|&gt;|&gt;|&gt;|攻撃力：7&amp;ref(Item/D_Blunt.jpg,nolink,25x25,Blunt Damage);&amp;ref(Item/D_Magic.jpg,nolink,25x25,Magic Damage);&amp;br;攻撃修正：1&amp;br;防御修正：1&amp;br;長さ：1&amp;br;負傷時追撃：Flames of Mercy&amp;br;&amp;br;&amp;ref(Item/Causes-Fear.jpg,nolink,25x25,Fear (5));&amp;ref(Item/Inquisitor.jpg,nolink,25x25,Inquisitor);&amp;br;&amp;ref(Item/Patrol-Bonus.jpg,nolink,25x25,Patrol Bonus (10));|
|~|&gt;|&gt;|&gt;|&gt;|BGCOLOR(#F5F5F5):異端狩りの道具。武器としてもなかなか|
</v>
      </c>
    </row>
    <row r="16" spans="1:5" x14ac:dyDescent="0.15">
      <c r="A16" t="str">
        <f t="shared" si="0"/>
        <v>MA Marignon E</v>
      </c>
      <c r="B16" t="s">
        <v>2969</v>
      </c>
      <c r="C16" t="s">
        <v>9881</v>
      </c>
      <c r="D16" t="s">
        <v>9902</v>
      </c>
      <c r="E16" t="str">
        <f>VLOOKUP(D16,NationalItem!$E:$FG,COLUMN(NationalItem!$FG$1)-4,FALSE)&amp;CHAR(10)</f>
        <v xml:space="preserve">|Construction Lv4|BGCOLOR(#000000):&amp;ref(Item/SH Weapons/Cockerel-Scepter.jpg,nolink,75x75,Cockerel Scepter);|BGCOLOR(BLACK):COLOR(WHITE):''Cockerel Scepter''|片手|&amp;ref(Spell/P_Fire.jpg,nolink,25x25,Fire);2|&amp;ref(Spell/V_Fire.jpg,nolink,25x25,Fire Gem);10|
|~|~|&gt;|&gt;|&gt;|攻撃力：6&amp;ref(Item/D_Blunt.jpg,nolink,25x25,Blunt Damage);&amp;ref(Item/D_Magic.jpg,nolink,25x25,Magic Damage);&amp;br;対アンデッド/デーモン三倍打&amp;br;攻撃修正：2&amp;br;防御修正：1&amp;br;長さ：1&amp;br;命中時追撃：Cockerel Blindness&amp;br;&amp;br;戦闘時使用可能：Holy Pyre|
|~|&gt;|&gt;|&gt;|&gt;|BGCOLOR(#F5F5F5):闇を払う夜明けの笏。聖火も放てる|
</v>
      </c>
    </row>
    <row r="17" spans="1:5" x14ac:dyDescent="0.15">
      <c r="A17" t="str">
        <f t="shared" si="0"/>
        <v>MA Mictlan S</v>
      </c>
      <c r="B17" t="s">
        <v>2969</v>
      </c>
      <c r="C17" t="s">
        <v>9918</v>
      </c>
      <c r="D17" t="s">
        <v>10015</v>
      </c>
      <c r="E17" t="str">
        <f>VLOOKUP(D17,NationalItem!$E:$FG,COLUMN(NationalItem!$FG$1)-4,FALSE)&amp;CHAR(10)</f>
        <v xml:space="preserve">|Construction Lv2|BGCOLOR(#000000):&amp;ref(Item/SH Weapons/Jade-Knife.jpg,nolink,75x75,Jade Knife);|BGCOLOR(BLACK):COLOR(WHITE):''Jade Knife''|片手|&amp;ref(Spell/P_Nature.jpg,nolink,25x25,Nature);1&amp;ref(Spell/P_Blood.jpg,nolink,25x25,Blood);1|&amp;ref(Spell/V_Nature.jpg,nolink,25x25,Nature Gem);5&amp;ref(Spell/V_Blood.jpg,nolink,25x25,Blood Slave);5|
|~|~|&gt;|&gt;|&gt;|攻撃力：1&amp;ref(Item/D_Pierce.jpg,nolink,25x25,Pierce Damage);&amp;ref(Item/D_Magic.jpg,nolink,25x25,Magic Damage);&amp;br;攻撃修正：1&amp;br;防御修正：0&amp;br;長さ：0&amp;br;&amp;br;&amp;ref(Item/Adept-Sacrificer.jpg,nolink,25x25,Adept Sacrificer (2));|
|~|&gt;|&gt;|&gt;|&gt;|BGCOLOR(#F5F5F5):血の供犠の補助器具。武器としては弱い|
</v>
      </c>
    </row>
    <row r="18" spans="1:5" x14ac:dyDescent="0.15">
      <c r="A18" t="str">
        <f t="shared" si="0"/>
        <v>MA T'ien Ch'i S</v>
      </c>
      <c r="B18" t="s">
        <v>2969</v>
      </c>
      <c r="C18" t="s">
        <v>10134</v>
      </c>
      <c r="D18" t="s">
        <v>10132</v>
      </c>
      <c r="E18" t="str">
        <f>VLOOKUP(D18,NationalItem!$E:$FG,COLUMN(NationalItem!$FG$1)-4,FALSE)&amp;CHAR(10)</f>
        <v xml:space="preserve">|Construction Lv2|BGCOLOR(#000000):&amp;ref(Item/SH Weapons/Sword-of-the-Five-Elements.jpg,nolink,75x75,Sword of the Five Elements);|BGCOLOR(BLACK):COLOR(WHITE):''Sword of the Five Elements''|片手|&amp;ref(Spell/P_Fire.jpg,nolink,25x25,Fire);1&amp;ref(Spell/P_Water.jpg,nolink,25x25,Water);1|&amp;ref(Spell/V_Fire.jpg,nolink,25x25,Fire Gem);2&amp;ref(Spell/V_Water.jpg,nolink,25x25,Water Gem);2|
|~|~|&gt;|&gt;|&gt;|攻撃力：8&amp;ref(Item/D_Slash.jpg,nolink,25x25,Slash Damage);&amp;ref(Item/D_Magic.jpg,nolink,25x25,Magic Damage);&amp;br;攻撃修正：3&amp;br;防御修正：4&amp;br;長さ：1&amp;br;&amp;br;&amp;ref(Item/Reinvigoration.jpg,nolink,25x25,Reinvigoration (2));|
|~|&gt;|&gt;|&gt;|&gt;|BGCOLOR(#F5F5F5):安価で無難な性能。持久力も高めてくれる|
</v>
      </c>
    </row>
    <row r="19" spans="1:5" x14ac:dyDescent="0.15">
      <c r="A19" t="str">
        <f t="shared" si="0"/>
        <v>MA T'ien Ch'i E</v>
      </c>
      <c r="B19" t="s">
        <v>2969</v>
      </c>
      <c r="C19" t="s">
        <v>10134</v>
      </c>
      <c r="D19" t="s">
        <v>10133</v>
      </c>
      <c r="E19" t="str">
        <f>VLOOKUP(D19,NationalItem!$E:$FG,COLUMN(NationalItem!$FG$1)-4,FALSE)&amp;CHAR(10)</f>
        <v xml:space="preserve">|Construction Lv2|BGCOLOR(#000000):&amp;ref(Item/Armors/Armor-of-the-Five-Elements.jpg,nolink,75x75,Armor of the Five Elements);|BGCOLOR(BLACK):COLOR(WHITE):''Armor of the Five Elements''|鎧|&amp;ref(Spell/P_Earth.jpg,nolink,25x25,Earth);1&amp;ref(Spell/P_Air.jpg,nolink,25x25,Air);1|&amp;ref(Spell/V_Earth.jpg,nolink,25x25,Earth Gem);2&amp;ref(Spell/V_Air.jpg,nolink,25x25,Air Gem);2|
|~|~|&gt;|&gt;|&gt;|胴体防護：17&amp;br;防御修正：-1&amp;br;装備負担：2&amp;br;行軍速度：-2&amp;br;魔法の防具&amp;br;&amp;br;&amp;ref(Item/Fire-Resistant.jpg,nolink,25x25,Fire Resistant (5));&amp;ref(Item/Shock-Resistant.jpg,nolink,25x25,Shock Resistant (5));&amp;ref(Item/Cold-Resistant.jpg,nolink,25x25,Cold Resistant (5));&amp;br;魔法抵抗+1|
|~|&gt;|&gt;|&gt;|&gt;|BGCOLOR(#F5F5F5):優秀な防御力に多様な耐性。さらに安価|
</v>
      </c>
    </row>
    <row r="20" spans="1:5" x14ac:dyDescent="0.15">
      <c r="A20" t="str">
        <f t="shared" si="0"/>
        <v>MA C'tis S</v>
      </c>
      <c r="B20" t="s">
        <v>2969</v>
      </c>
      <c r="C20" t="s">
        <v>10685</v>
      </c>
      <c r="D20" t="s">
        <v>10691</v>
      </c>
      <c r="E20" t="str">
        <f>VLOOKUP(D20,NationalItem!$E:$FG,COLUMN(NationalItem!$FG$1)-4,FALSE)&amp;CHAR(10)</f>
        <v xml:space="preserve">|Construction Lv8|BGCOLOR(#000000):&amp;ref(Item/Helms/The-Jade-Mask.jpg,nolink,75x75,The Jade Mask);|BGCOLOR(BLACK):COLOR(WHITE):''The Jade Mask''|兜|&amp;ref(Spell/P_Death.jpg,nolink,25x25,Death);6&amp;ref(Spell/P_Nature.jpg,nolink,25x25,Nature);3|&amp;ref(Spell/V_Death.jpg,nolink,25x25,Death Gem);60&amp;ref(Spell/V_Nature.jpg,nolink,25x25,Nature Gem);15|
|~|~|&gt;|&gt;|&gt;|頭部防護：20&amp;br;防御修正：0&amp;br;装備負担：0&amp;br;魔法の防具&amp;br;&amp;br;&amp;ref(Item/Poison-Resistant.jpg,nolink,25x25,Poison Resistant (15));&amp;ref(Item/Causes-Fear.jpg,nolink,25x25,Fear (10));&amp;ref(Item/Darkvision.jpg,nolink,25x25,Darkvision (50));&amp;ref(Item/True-Regeneration.jpg,nolink,25x25,True Regeneration (5));&amp;br;&amp;ref(Spell/P_Death.jpg,nolink,25x25,Death Magic Bonus (2));&amp;br;魔法抵抗+3&amp;br;戦闘時使用可能：Rigor Mortis&amp;br;冷血動物のみ使用可能|
|~|&gt;|&gt;|&gt;|&gt;|BGCOLOR(#F5F5F5):死魔法増強。強大な力を持つが使い手を選ぶ|
</v>
      </c>
    </row>
    <row r="21" spans="1:5" x14ac:dyDescent="0.15">
      <c r="A21" t="str">
        <f t="shared" si="0"/>
        <v>MA Bandar Log S</v>
      </c>
      <c r="B21" t="s">
        <v>2969</v>
      </c>
      <c r="C21" t="s">
        <v>11300</v>
      </c>
      <c r="D21" t="s">
        <v>11350</v>
      </c>
      <c r="E21" t="str">
        <f>VLOOKUP(D21,NationalItem!$E:$FG,COLUMN(NationalItem!$FG$1)-4,FALSE)&amp;CHAR(10)</f>
        <v xml:space="preserve">|Construction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v>
      </c>
    </row>
    <row r="22" spans="1:5" x14ac:dyDescent="0.15">
      <c r="A22" t="str">
        <f t="shared" si="0"/>
        <v>MA Uruk S</v>
      </c>
      <c r="B22" t="s">
        <v>11956</v>
      </c>
      <c r="C22" t="s">
        <v>11896</v>
      </c>
      <c r="D22" t="s">
        <v>11957</v>
      </c>
      <c r="E22" t="str">
        <f>VLOOKUP(D22,NationalItem!$E:$FG,COLUMN(NationalItem!$FG$1)-4,FALSE)&amp;CHAR(10)</f>
        <v xml:space="preserve">|Construction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v>
      </c>
    </row>
    <row r="23" spans="1:5" x14ac:dyDescent="0.15">
      <c r="A23" t="str">
        <f t="shared" si="0"/>
        <v>MA Nazca S</v>
      </c>
      <c r="B23" t="s">
        <v>11837</v>
      </c>
      <c r="C23" t="s">
        <v>11800</v>
      </c>
      <c r="D23" t="s">
        <v>11836</v>
      </c>
      <c r="E23" t="str">
        <f>VLOOKUP(D23,NationalItem!$E:$FG,COLUMN(NationalItem!$FG$1)-4,FALSE)&amp;CHAR(10)</f>
        <v xml:space="preserve">|Construction Lv4|BGCOLOR(#000000):&amp;ref(Item/Helms/Huaca-Headdress.jpg,nolink,75x75,Huaca Headdress);|BGCOLOR(BLACK):COLOR(WHITE):''Huaca Headdress''|冠|&amp;ref(Spell/P_Fire.jpg,nolink,25x25,Fire);2|&amp;ref(Spell/V_Fire.jpg,nolink,25x25,Fire Gem);10|
|~|~|&gt;|&gt;|&gt;|頭部防護：9&amp;br;防御修正：0&amp;br;装備負担：0&amp;br;魔法の防具&amp;br;&amp;br;&amp;ref(Item/Inspirational.jpg,nolink,25x25,Inspirational (1));&amp;ref(Nation/LivingLead.jpg,nolink,25x25,Leadership (25));&amp;ref(Nation/MagicLead.jpg,nolink,25x25,Magic Leadership (10));&amp;ref(Nation/UndeadLead.jpg,nolink,25x25,Undead Leadership (10));&amp;br;HuacaとSupayaの召喚数+2|
|~|&gt;|&gt;|&gt;|&gt;|BGCOLOR(#F5F5F5):様々な敬意を集める冠。用途は幅広い|
</v>
      </c>
    </row>
    <row r="24" spans="1:5" x14ac:dyDescent="0.15">
      <c r="A24" t="str">
        <f t="shared" si="0"/>
        <v>MA Phlegra S</v>
      </c>
      <c r="B24" t="s">
        <v>11837</v>
      </c>
      <c r="C24" t="s">
        <v>12110</v>
      </c>
      <c r="D24" t="s">
        <v>12143</v>
      </c>
      <c r="E24" t="str">
        <f>VLOOKUP(D24,NationalItem!$E:$FG,COLUMN(NationalItem!$FG$1)-4,FALSE)&amp;CHAR(10)</f>
        <v xml:space="preserve">|Construction Lv2|BGCOLOR(#000000):&amp;ref(Item/SH Weapons/God-Slayer-Spear.jpg,nolink,75x75,God-Slayer Spear);|BGCOLOR(BLACK):COLOR(WHITE):''God-Slayer Spear''|片手|&amp;ref(Spell/P_Earth.jpg,nolink,25x25,Earth);1|&amp;ref(Spell/V_Earth.jpg,nolink,25x25,Earth Gem);5|
|~|~|&gt;|&gt;|&gt;|攻撃力：6&amp;ref(Item/D_Pierce.jpg,nolink,25x25,Pierce Damage);&amp;ref(Item/D_Magic.jpg,nolink,25x25,Magic Damage);&amp;br;攻撃修正：2&amp;br;防御修正：0&amp;br;長さ：3&amp;br;攻撃時追撃：Bane of Heresy|
|~|&gt;|&gt;|&gt;|&gt;|BGCOLOR(#F5F5F5):偽りの神と聖戦士を疲労させる。複数で使うと凶悪|
</v>
      </c>
    </row>
    <row r="25" spans="1:5" x14ac:dyDescent="0.15">
      <c r="A25" t="str">
        <f t="shared" si="0"/>
        <v>MA Phlegra E</v>
      </c>
      <c r="B25" t="s">
        <v>11837</v>
      </c>
      <c r="C25" t="s">
        <v>12110</v>
      </c>
      <c r="D25" t="s">
        <v>12144</v>
      </c>
      <c r="E25" t="str">
        <f>VLOOKUP(D25,NationalItem!$E:$FG,COLUMN(NationalItem!$FG$1)-4,FALSE)&amp;CHAR(10)</f>
        <v xml:space="preserve">|Construction Lv0|BGCOLOR(#000000):&amp;ref(Item/Helms/Oppressors-Headband.jpg,nolink,75x75,Oppressors Headband);|BGCOLOR(BLACK):COLOR(WHITE):''Oppressors Headband''|冠|&amp;ref(Spell/P_Earth.jpg,nolink,25x25,Earth);3|&amp;ref(Spell/V_Earth.jpg,nolink,25x25,Earth Gem);15|
|~|~|&gt;|&gt;|&gt;|頭部防護：9&amp;br;防御修正：0&amp;br;装備負担：0&amp;br;魔法の防具&amp;br;&amp;br;&amp;ref(Item/Communion-Master.jpg,nolink,25x25,Communion Master);&amp;br;魔法抵抗-2&amp;br;|
|~|&gt;|&gt;|&gt;|&gt;|BGCOLOR(#F5F5F5):集団詠唱の自動化を早期に。魔法には弱くなる|
</v>
      </c>
    </row>
    <row r="26" spans="1:5" x14ac:dyDescent="0.15">
      <c r="A26" t="str">
        <f t="shared" si="0"/>
        <v>MA Phaeacia S</v>
      </c>
      <c r="B26" t="s">
        <v>2969</v>
      </c>
      <c r="C26" t="s">
        <v>12202</v>
      </c>
      <c r="D26" t="s">
        <v>12270</v>
      </c>
      <c r="E26" t="str">
        <f>VLOOKUP(D26,NationalItem!$E:$FG,COLUMN(NationalItem!$FG$1)-4,FALSE)&amp;CHAR(10)</f>
        <v xml:space="preserve">|Construction Lv2|BGCOLOR(#000000):&amp;ref(Item/Armors/Purple-Silk-Garments.jpg,nolink,75x75,Purple Silk Garments);|BGCOLOR(BLACK):COLOR(WHITE):''Purple Silk Garments''|鎧|&amp;ref(Spell/P_Astral.jpg,nolink,25x25,Astral);1&amp;ref(Spell/P_Water.jpg,nolink,25x25,Water);1|&amp;ref(Spell/V_Astral.jpg,nolink,25x25,Astral Pearl);3&amp;ref(Spell/V_Water.jpg,nolink,25x25,Water Gem);2|
|~|~|&gt;|&gt;|&gt;|胴体防護：8&amp;br;防御修正：0&amp;br;装備負担：0&amp;br;行軍速度：-0&amp;br;魔法の防具&amp;br;&amp;br;&amp;ref(Item/Twist-Fate.jpg,nolink,25x25,Twist Fate);&amp;br;防御技能+2、魔法抵抗+1|
|~|&gt;|&gt;|&gt;|&gt;|BGCOLOR(#F5F5F5):身躱しを助ける安価な衣。魔術師に向く|
</v>
      </c>
    </row>
    <row r="27" spans="1:5" x14ac:dyDescent="0.15">
      <c r="A27" t="str">
        <f t="shared" si="0"/>
        <v>-</v>
      </c>
      <c r="B27" t="s">
        <v>2969</v>
      </c>
      <c r="C27" t="s">
        <v>12202</v>
      </c>
      <c r="D27" t="s">
        <v>12271</v>
      </c>
      <c r="E27" t="str">
        <f>VLOOKUP(D27,NationalItem!$E:$FG,COLUMN(NationalItem!$FG$1)-4,FALSE)&amp;CHAR(10)</f>
        <v xml:space="preserve">|Construction Lv6|BGCOLOR(#000000):&amp;ref(Item/Armors/Silver-Silk-Garments.jpg,nolink,75x75,Silver Silk Garments);|BGCOLOR(BLACK):COLOR(WHITE):''Silver Silk Garments''|鎧|&amp;ref(Spell/P_Astral.jpg,nolink,25x25,Astral);1&amp;ref(Spell/P_Air.jpg,nolink,25x25,Air);1|&amp;ref(Spell/V_Astral.jpg,nolink,25x25,Astral Pearl);3&amp;ref(Spell/V_Air.jpg,nolink,25x25,Air Gem);2|
|~|~|&gt;|&gt;|&gt;|胴体防護：8&amp;br;防御修正：0&amp;br;装備負担：0&amp;br;行軍速度：-0&amp;br;魔法の防具&amp;br;&amp;br;&amp;ref(Item/Reinvigoration.jpg,nolink,25x25,Reinvigoration (2));&amp;br;&amp;ref(Item/Twist-Fate.jpg,nolink,25x25,Twist Fate);&amp;br;魔法抵抗+2|
|~|&gt;|&gt;|&gt;|&gt;|BGCOLOR(#F5F5F5):疲労を癒す衣。魔術師の護身と持久力強化に|
</v>
      </c>
    </row>
    <row r="28" spans="1:5" x14ac:dyDescent="0.15">
      <c r="A28" t="str">
        <f t="shared" si="0"/>
        <v>-</v>
      </c>
      <c r="B28" t="s">
        <v>2969</v>
      </c>
      <c r="C28" t="s">
        <v>12202</v>
      </c>
      <c r="D28" t="s">
        <v>12272</v>
      </c>
      <c r="E28" t="str">
        <f>VLOOKUP(D28,NationalItem!$E:$FG,COLUMN(NationalItem!$FG$1)-4,FALSE)&amp;CHAR(10)</f>
        <v xml:space="preserve">|Construction Lv4|BGCOLOR(#000000):&amp;ref(Item/Misc/Windcatcher-Sail.jpg,nolink,75x75,Windcatcher Sail);|BGCOLOR(BLACK):COLOR(WHITE):''Windcatcher Sail''|雑貨|&amp;ref(Spell/P_Air.jpg,nolink,25x25,Air);2|&amp;ref(Spell/V_Air.jpg,nolink,25x25,Air Gem);10|
|~|~|&gt;|&gt;|&gt;|航海の限界距離+1|
|~|&gt;|&gt;|&gt;|&gt;|BGCOLOR(#F5F5F5):遠洋航海の助けとなる帆。移動にも奇襲にも役立つ|
</v>
      </c>
    </row>
    <row r="29" spans="1:5" x14ac:dyDescent="0.15">
      <c r="A29" t="str">
        <f t="shared" si="0"/>
        <v>MA Phaeacia E</v>
      </c>
      <c r="B29" t="s">
        <v>2969</v>
      </c>
      <c r="C29" t="s">
        <v>12202</v>
      </c>
      <c r="D29" t="s">
        <v>12292</v>
      </c>
      <c r="E29" t="str">
        <f>VLOOKUP(D29,NationalItem!$E:$FG,COLUMN(NationalItem!$FG$1)-4,FALSE)&amp;CHAR(10)</f>
        <v xml:space="preserve">|Construction Lv12|BGCOLOR(#000000):&amp;ref(Item/Misc/Golden-Apple.jpg,nolink,75x75,Golden Apple);|BGCOLOR(BLACK):COLOR(WHITE):''Golden Apple''|雑貨|&amp;ref(Spell/P_Fire.jpg,nolink,25x25,Fire);1|&amp;ref(Spell/V_Fire.jpg,nolink,25x25,Fire Gem);5|
|~|~|&gt;|&gt;|&gt;|士気+2&amp;br;老齢の指揮官が自動消費：年齢-10|
|~|&gt;|&gt;|&gt;|&gt;|BGCOLOR(#F5F5F5):若返りの林檎。Ladon召喚後にイベントでのみ入手|
</v>
      </c>
    </row>
  </sheetData>
  <phoneticPr fontId="1"/>
  <dataValidations count="1">
    <dataValidation imeMode="off" allowBlank="1" showInputMessage="1" showErrorMessage="1" sqref="B1:D1048576"/>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239"/>
  <sheetViews>
    <sheetView topLeftCell="A231" workbookViewId="0">
      <selection activeCell="A236" sqref="A236:A239"/>
    </sheetView>
  </sheetViews>
  <sheetFormatPr defaultRowHeight="13.5" x14ac:dyDescent="0.15"/>
  <cols>
    <col min="2" max="2" width="4" bestFit="1" customWidth="1"/>
    <col min="3" max="3" width="12.5" bestFit="1" customWidth="1"/>
    <col min="5" max="5" width="18.125" bestFit="1" customWidth="1"/>
    <col min="6" max="6" width="30.125" bestFit="1" customWidth="1"/>
    <col min="8" max="8" width="9" style="26"/>
  </cols>
  <sheetData>
    <row r="1" spans="1:8" x14ac:dyDescent="0.15">
      <c r="A1" t="s">
        <v>3259</v>
      </c>
      <c r="B1" t="s">
        <v>3266</v>
      </c>
      <c r="C1" t="s">
        <v>3267</v>
      </c>
      <c r="D1" t="s">
        <v>3274</v>
      </c>
      <c r="E1" t="s">
        <v>3275</v>
      </c>
      <c r="F1" t="s">
        <v>3276</v>
      </c>
      <c r="G1" t="s">
        <v>3277</v>
      </c>
      <c r="H1" s="25" t="s">
        <v>3278</v>
      </c>
    </row>
    <row r="2" spans="1:8" x14ac:dyDescent="0.15">
      <c r="A2" t="str">
        <f>IF(C2&lt;&gt;C1,B2&amp;" "&amp;C2&amp;" S",IF(C2&lt;&gt;C3,B2&amp;" "&amp;C2&amp;" E","-"))</f>
        <v>EA Arcoscephale S</v>
      </c>
      <c r="B2" t="s">
        <v>3268</v>
      </c>
      <c r="C2" t="s">
        <v>3269</v>
      </c>
      <c r="D2" t="s">
        <v>3281</v>
      </c>
      <c r="E2" t="s">
        <v>3270</v>
      </c>
      <c r="F2" t="s">
        <v>3279</v>
      </c>
      <c r="H2" s="26" t="str">
        <f>CONCATENATE("|",D2,"|",E2,"|",F2,"|",G2,"|")&amp;CHAR(10)</f>
        <v xml:space="preserve">|陸上下位|Myrmidon Champion|Peltast:10　Cardaces:10　Slinger:10||
</v>
      </c>
    </row>
    <row r="3" spans="1:8" x14ac:dyDescent="0.15">
      <c r="A3" t="str">
        <f t="shared" ref="A3:A66" si="0">IF(C3&lt;&gt;C2,B3&amp;" "&amp;C3&amp;" S",IF(C3&lt;&gt;C4,B3&amp;" "&amp;C3&amp;" E","-"))</f>
        <v>-</v>
      </c>
      <c r="B3" t="s">
        <v>3268</v>
      </c>
      <c r="C3" t="s">
        <v>3269</v>
      </c>
      <c r="D3" t="s">
        <v>3282</v>
      </c>
      <c r="E3" t="s">
        <v>10696</v>
      </c>
      <c r="F3" t="s">
        <v>3280</v>
      </c>
      <c r="H3" s="26" t="str">
        <f t="shared" ref="H3:H69" si="1">CONCATENATE("|",D3,"|",E3,"|",F3,"|",G3,"|")&amp;CHAR(10)</f>
        <v xml:space="preserve">|陸上上位|Hiereia|Myrmidon:10　Icarid:10||
</v>
      </c>
    </row>
    <row r="4" spans="1:8" x14ac:dyDescent="0.15">
      <c r="A4" t="str">
        <f t="shared" si="0"/>
        <v>EA Arcoscephale E</v>
      </c>
      <c r="B4" t="s">
        <v>3268</v>
      </c>
      <c r="C4" t="s">
        <v>3269</v>
      </c>
      <c r="D4" t="s">
        <v>3273</v>
      </c>
      <c r="E4" t="s">
        <v>3271</v>
      </c>
      <c r="F4" t="s">
        <v>3272</v>
      </c>
      <c r="H4" s="26" t="str">
        <f t="shared" si="1"/>
        <v xml:space="preserve">|陸上要塞|Engineer|Slinger:15||
</v>
      </c>
    </row>
    <row r="5" spans="1:8" x14ac:dyDescent="0.15">
      <c r="A5" t="str">
        <f t="shared" si="0"/>
        <v>EA Ermor S</v>
      </c>
      <c r="B5" t="s">
        <v>4895</v>
      </c>
      <c r="C5" t="s">
        <v>4896</v>
      </c>
      <c r="D5" t="s">
        <v>4897</v>
      </c>
      <c r="E5" t="s">
        <v>4898</v>
      </c>
      <c r="F5" t="s">
        <v>4899</v>
      </c>
      <c r="H5" s="26" t="str">
        <f t="shared" si="1"/>
        <v xml:space="preserve">|陸上下位|Centurion|Leve:10　Accensus:10　Rorarus:10||
</v>
      </c>
    </row>
    <row r="6" spans="1:8" x14ac:dyDescent="0.15">
      <c r="A6" t="str">
        <f t="shared" si="0"/>
        <v>-</v>
      </c>
      <c r="B6" t="s">
        <v>4895</v>
      </c>
      <c r="C6" t="s">
        <v>4896</v>
      </c>
      <c r="D6" t="s">
        <v>4900</v>
      </c>
      <c r="E6" t="s">
        <v>4901</v>
      </c>
      <c r="F6" t="s">
        <v>4902</v>
      </c>
      <c r="H6" s="26" t="str">
        <f t="shared" si="1"/>
        <v xml:space="preserve">|陸上上位|Pontifex|Hastatus:10||
</v>
      </c>
    </row>
    <row r="7" spans="1:8" x14ac:dyDescent="0.15">
      <c r="A7" t="str">
        <f t="shared" si="0"/>
        <v>EA Ermor E</v>
      </c>
      <c r="B7" t="s">
        <v>4895</v>
      </c>
      <c r="C7" t="s">
        <v>4896</v>
      </c>
      <c r="D7" t="s">
        <v>4903</v>
      </c>
      <c r="E7" t="s">
        <v>4904</v>
      </c>
      <c r="F7" t="s">
        <v>4905</v>
      </c>
      <c r="H7" s="26" t="str">
        <f t="shared" si="1"/>
        <v xml:space="preserve">|陸上要塞|Centurion|Slinger:15||
</v>
      </c>
    </row>
    <row r="8" spans="1:8" x14ac:dyDescent="0.15">
      <c r="A8" t="str">
        <f t="shared" si="0"/>
        <v>EA Ulm S</v>
      </c>
      <c r="B8" t="s">
        <v>4976</v>
      </c>
      <c r="C8" t="s">
        <v>4977</v>
      </c>
      <c r="D8" t="s">
        <v>4997</v>
      </c>
      <c r="E8" t="s">
        <v>4998</v>
      </c>
      <c r="F8" t="s">
        <v>4999</v>
      </c>
      <c r="H8" s="26" t="str">
        <f t="shared" si="1"/>
        <v xml:space="preserve">|陸上下位|Warrior Chief|Archer:10　Warrior:10||
</v>
      </c>
    </row>
    <row r="9" spans="1:8" x14ac:dyDescent="0.15">
      <c r="A9" t="str">
        <f t="shared" si="0"/>
        <v>-</v>
      </c>
      <c r="B9" t="s">
        <v>4976</v>
      </c>
      <c r="C9" t="s">
        <v>4977</v>
      </c>
      <c r="D9" t="s">
        <v>5000</v>
      </c>
      <c r="E9" t="s">
        <v>5001</v>
      </c>
      <c r="F9" t="s">
        <v>5002</v>
      </c>
      <c r="H9" s="26" t="str">
        <f t="shared" si="1"/>
        <v xml:space="preserve">|陸上上位|Shaman|Axe Warrior||
</v>
      </c>
    </row>
    <row r="10" spans="1:8" x14ac:dyDescent="0.15">
      <c r="A10" t="str">
        <f t="shared" si="0"/>
        <v>EA Ulm E</v>
      </c>
      <c r="B10" t="s">
        <v>4976</v>
      </c>
      <c r="C10" t="s">
        <v>4977</v>
      </c>
      <c r="D10" t="s">
        <v>5003</v>
      </c>
      <c r="E10" t="s">
        <v>4998</v>
      </c>
      <c r="F10" t="s">
        <v>5004</v>
      </c>
      <c r="H10" s="26" t="str">
        <f t="shared" si="1"/>
        <v xml:space="preserve">|陸上要塞|Warrior Chief|Archer:10||
</v>
      </c>
    </row>
    <row r="11" spans="1:8" x14ac:dyDescent="0.15">
      <c r="A11" t="str">
        <f t="shared" si="0"/>
        <v>EA Marverni S</v>
      </c>
      <c r="B11" t="s">
        <v>4976</v>
      </c>
      <c r="C11" t="s">
        <v>5081</v>
      </c>
      <c r="D11" t="s">
        <v>4997</v>
      </c>
      <c r="E11" t="s">
        <v>5082</v>
      </c>
      <c r="F11" t="s">
        <v>5083</v>
      </c>
      <c r="H11" s="26" t="str">
        <f t="shared" si="1"/>
        <v xml:space="preserve">|陸上下位|Marverni Chieftain|Marverni Slinger:10　Marverni Javelineer:10　Marverni Bare Chested Warrior:10||
</v>
      </c>
    </row>
    <row r="12" spans="1:8" x14ac:dyDescent="0.15">
      <c r="A12" t="str">
        <f t="shared" si="0"/>
        <v>-</v>
      </c>
      <c r="B12" t="s">
        <v>4976</v>
      </c>
      <c r="C12" t="s">
        <v>5081</v>
      </c>
      <c r="D12" t="s">
        <v>5000</v>
      </c>
      <c r="E12" t="s">
        <v>5084</v>
      </c>
      <c r="F12" t="s">
        <v>5085</v>
      </c>
      <c r="H12" s="26" t="str">
        <f t="shared" si="1"/>
        <v xml:space="preserve">|陸上上位|Vergobret|Marverni Noble Warrior:10||
</v>
      </c>
    </row>
    <row r="13" spans="1:8" x14ac:dyDescent="0.15">
      <c r="A13" t="str">
        <f t="shared" si="0"/>
        <v>EA Marverni E</v>
      </c>
      <c r="B13" t="s">
        <v>4976</v>
      </c>
      <c r="C13" t="s">
        <v>5081</v>
      </c>
      <c r="D13" t="s">
        <v>5003</v>
      </c>
      <c r="E13" t="s">
        <v>5084</v>
      </c>
      <c r="F13" t="s">
        <v>5086</v>
      </c>
      <c r="H13" s="26" t="str">
        <f t="shared" si="1"/>
        <v xml:space="preserve">|陸上要塞|Vergobret|Marverni Slinger:15||
</v>
      </c>
    </row>
    <row r="14" spans="1:8" x14ac:dyDescent="0.15">
      <c r="A14" t="str">
        <f t="shared" si="0"/>
        <v>EA Sauromatia S</v>
      </c>
      <c r="B14" t="s">
        <v>2908</v>
      </c>
      <c r="C14" t="s">
        <v>5201</v>
      </c>
      <c r="D14" t="s">
        <v>5202</v>
      </c>
      <c r="E14" t="s">
        <v>5203</v>
      </c>
      <c r="F14" t="s">
        <v>5204</v>
      </c>
      <c r="H14" s="26" t="str">
        <f t="shared" si="1"/>
        <v xml:space="preserve">|陸上下位|Chieftain|Sauromatian Archer:10　Raider:10||
</v>
      </c>
    </row>
    <row r="15" spans="1:8" x14ac:dyDescent="0.15">
      <c r="A15" t="str">
        <f t="shared" si="0"/>
        <v>-</v>
      </c>
      <c r="B15" t="s">
        <v>2908</v>
      </c>
      <c r="C15" t="s">
        <v>5201</v>
      </c>
      <c r="D15" t="s">
        <v>5205</v>
      </c>
      <c r="E15" t="s">
        <v>5185</v>
      </c>
      <c r="F15" t="s">
        <v>5206</v>
      </c>
      <c r="H15" s="26" t="str">
        <f t="shared" si="1"/>
        <v xml:space="preserve">|陸上上位|Warrior Priestess|Lancer:10||
</v>
      </c>
    </row>
    <row r="16" spans="1:8" x14ac:dyDescent="0.15">
      <c r="A16" t="str">
        <f t="shared" si="0"/>
        <v>EA Sauromatia E</v>
      </c>
      <c r="B16" t="s">
        <v>2908</v>
      </c>
      <c r="C16" t="s">
        <v>5201</v>
      </c>
      <c r="D16" t="s">
        <v>5207</v>
      </c>
      <c r="E16" t="s">
        <v>5187</v>
      </c>
      <c r="F16" t="s">
        <v>5208</v>
      </c>
      <c r="H16" s="26" t="str">
        <f t="shared" si="1"/>
        <v xml:space="preserve">|陸上要塞|Soothsayer|Sauromatian Archer:10||
</v>
      </c>
    </row>
    <row r="17" spans="1:8" x14ac:dyDescent="0.15">
      <c r="A17" t="str">
        <f t="shared" si="0"/>
        <v>EA T'ien Ch'i S</v>
      </c>
      <c r="B17" t="s">
        <v>5257</v>
      </c>
      <c r="C17" t="s">
        <v>5256</v>
      </c>
      <c r="D17" t="s">
        <v>5312</v>
      </c>
      <c r="E17" t="s">
        <v>5262</v>
      </c>
      <c r="F17" t="s">
        <v>5313</v>
      </c>
      <c r="G17" t="s">
        <v>5316</v>
      </c>
      <c r="H17" s="26" t="str">
        <f t="shared" si="1"/>
        <v xml:space="preserve">|陸上下位|Noble Commander|Footman:10　Footman:10　Archer:10|Footmanはそれぞれ長槍と大盾装備|
</v>
      </c>
    </row>
    <row r="18" spans="1:8" x14ac:dyDescent="0.15">
      <c r="A18" t="str">
        <f t="shared" si="0"/>
        <v>-</v>
      </c>
      <c r="B18" t="s">
        <v>5257</v>
      </c>
      <c r="C18" t="s">
        <v>5256</v>
      </c>
      <c r="D18" t="s">
        <v>5314</v>
      </c>
      <c r="E18" t="s">
        <v>5264</v>
      </c>
      <c r="F18" t="s">
        <v>5315</v>
      </c>
      <c r="G18" t="s">
        <v>5317</v>
      </c>
      <c r="H18" s="26" t="str">
        <f t="shared" si="1"/>
        <v xml:space="preserve">|陸上上位|Master of the Dead|Footman:10|Footmanは薙刀装備|
</v>
      </c>
    </row>
    <row r="19" spans="1:8" x14ac:dyDescent="0.15">
      <c r="A19" t="str">
        <f t="shared" si="0"/>
        <v>EA T'ien Ch'i E</v>
      </c>
      <c r="B19" t="s">
        <v>5257</v>
      </c>
      <c r="C19" t="s">
        <v>5256</v>
      </c>
      <c r="D19" t="s">
        <v>5318</v>
      </c>
      <c r="E19" t="s">
        <v>5264</v>
      </c>
      <c r="F19" t="s">
        <v>5319</v>
      </c>
      <c r="H19" s="26" t="str">
        <f t="shared" si="1"/>
        <v xml:space="preserve">|陸上要塞|Master of the Dead|Archer:10||
</v>
      </c>
    </row>
    <row r="20" spans="1:8" x14ac:dyDescent="0.15">
      <c r="A20" t="str">
        <f t="shared" si="0"/>
        <v>EA Machaka S</v>
      </c>
      <c r="B20" t="s">
        <v>5478</v>
      </c>
      <c r="C20" t="s">
        <v>5460</v>
      </c>
      <c r="D20" t="s">
        <v>5479</v>
      </c>
      <c r="E20" t="s">
        <v>5480</v>
      </c>
      <c r="F20" t="s">
        <v>5481</v>
      </c>
      <c r="H20" s="26" t="str">
        <f t="shared" si="1"/>
        <v xml:space="preserve">|陸上下位|Lion Clan Commander|Bird Clan Archer:10　Machaka Militia:20　Machaka Warrior:10||
</v>
      </c>
    </row>
    <row r="21" spans="1:8" x14ac:dyDescent="0.15">
      <c r="A21" t="str">
        <f t="shared" si="0"/>
        <v>-</v>
      </c>
      <c r="B21" t="s">
        <v>5478</v>
      </c>
      <c r="C21" t="s">
        <v>5460</v>
      </c>
      <c r="D21" t="s">
        <v>5482</v>
      </c>
      <c r="E21" t="s">
        <v>5483</v>
      </c>
      <c r="F21" t="s">
        <v>5484</v>
      </c>
      <c r="H21" s="26" t="str">
        <f t="shared" si="1"/>
        <v xml:space="preserve">|陸上上位|Voice of Lion|Rhino Clan Warrior:10||
</v>
      </c>
    </row>
    <row r="22" spans="1:8" x14ac:dyDescent="0.15">
      <c r="A22" t="str">
        <f t="shared" si="0"/>
        <v>EA Machaka E</v>
      </c>
      <c r="B22" t="s">
        <v>5478</v>
      </c>
      <c r="C22" t="s">
        <v>5460</v>
      </c>
      <c r="D22" t="s">
        <v>5485</v>
      </c>
      <c r="E22" t="s">
        <v>5480</v>
      </c>
      <c r="F22" t="s">
        <v>5486</v>
      </c>
      <c r="H22" s="26" t="str">
        <f t="shared" si="1"/>
        <v xml:space="preserve">|陸上要塞|Lion Clan Commander|Bird Clan Archer:15||
</v>
      </c>
    </row>
    <row r="23" spans="1:8" x14ac:dyDescent="0.15">
      <c r="A23" t="str">
        <f t="shared" si="0"/>
        <v>EA Mictlan S</v>
      </c>
      <c r="B23" t="s">
        <v>2908</v>
      </c>
      <c r="C23" t="s">
        <v>5523</v>
      </c>
      <c r="D23" t="s">
        <v>5606</v>
      </c>
      <c r="E23" t="s">
        <v>5530</v>
      </c>
      <c r="F23" t="s">
        <v>5604</v>
      </c>
      <c r="G23" t="s">
        <v>5605</v>
      </c>
      <c r="H23" s="26" t="str">
        <f t="shared" si="1"/>
        <v xml:space="preserve">|陸上下位|Tribal King|Warrior:20　Warrior:10|Warriorは投石器装備で鎧なしと鎧あり|
</v>
      </c>
    </row>
    <row r="24" spans="1:8" x14ac:dyDescent="0.15">
      <c r="A24" t="str">
        <f t="shared" si="0"/>
        <v>-</v>
      </c>
      <c r="B24" t="s">
        <v>2908</v>
      </c>
      <c r="C24" t="s">
        <v>5523</v>
      </c>
      <c r="D24" t="s">
        <v>5603</v>
      </c>
      <c r="E24" t="s">
        <v>5534</v>
      </c>
      <c r="F24" t="s">
        <v>5607</v>
      </c>
      <c r="H24" s="26" t="str">
        <f t="shared" si="1"/>
        <v xml:space="preserve">|陸上上位|Mictlan Priest|Jaguer Warrior:10||
</v>
      </c>
    </row>
    <row r="25" spans="1:8" x14ac:dyDescent="0.15">
      <c r="A25" t="str">
        <f t="shared" si="0"/>
        <v>EA Mictlan E</v>
      </c>
      <c r="B25" t="s">
        <v>2908</v>
      </c>
      <c r="C25" t="s">
        <v>5523</v>
      </c>
      <c r="D25" t="s">
        <v>5608</v>
      </c>
      <c r="E25" t="s">
        <v>5530</v>
      </c>
      <c r="F25" t="s">
        <v>5609</v>
      </c>
      <c r="G25" t="s">
        <v>5610</v>
      </c>
      <c r="H25" s="26" t="str">
        <f t="shared" si="1"/>
        <v xml:space="preserve">|陸上要塞|Tribal King|Warrior:15|Warriorは投石器装備で鎧なし|
</v>
      </c>
    </row>
    <row r="26" spans="1:8" x14ac:dyDescent="0.15">
      <c r="A26" t="str">
        <f t="shared" si="0"/>
        <v>EA Abysia S</v>
      </c>
      <c r="B26" t="s">
        <v>2908</v>
      </c>
      <c r="C26" t="s">
        <v>5758</v>
      </c>
      <c r="D26" t="s">
        <v>5750</v>
      </c>
      <c r="E26" t="s">
        <v>5751</v>
      </c>
      <c r="F26" t="s">
        <v>5752</v>
      </c>
      <c r="G26" t="s">
        <v>6567</v>
      </c>
      <c r="H26" s="26" t="str">
        <f t="shared" si="1"/>
        <v xml:space="preserve">|陸上下位|Warlord|Abysian Infantry:5　Abysian Infantry:5|Infantryは戦斧装備と連接棍装備|
</v>
      </c>
    </row>
    <row r="27" spans="1:8" x14ac:dyDescent="0.15">
      <c r="A27" t="str">
        <f t="shared" si="0"/>
        <v>-</v>
      </c>
      <c r="B27" t="s">
        <v>2908</v>
      </c>
      <c r="C27" t="s">
        <v>5758</v>
      </c>
      <c r="D27" t="s">
        <v>5753</v>
      </c>
      <c r="E27" t="s">
        <v>5754</v>
      </c>
      <c r="F27" t="s">
        <v>5755</v>
      </c>
      <c r="G27" t="s">
        <v>6568</v>
      </c>
      <c r="H27" s="26" t="str">
        <f t="shared" si="1"/>
        <v xml:space="preserve">|陸上上位|Anathemant Salamander|Abysian Infantry:10|Infantryは連接棍装備|
</v>
      </c>
    </row>
    <row r="28" spans="1:8" x14ac:dyDescent="0.15">
      <c r="A28" t="str">
        <f t="shared" si="0"/>
        <v>EA Abysia E</v>
      </c>
      <c r="B28" t="s">
        <v>2908</v>
      </c>
      <c r="C28" t="s">
        <v>5758</v>
      </c>
      <c r="D28" t="s">
        <v>5756</v>
      </c>
      <c r="E28" t="s">
        <v>5754</v>
      </c>
      <c r="F28" t="s">
        <v>5757</v>
      </c>
      <c r="H28" s="26" t="str">
        <f t="shared" si="1"/>
        <v xml:space="preserve">|陸上要塞|Anathemant Salamander|Misbred:6||
</v>
      </c>
    </row>
    <row r="29" spans="1:8" x14ac:dyDescent="0.15">
      <c r="A29" t="str">
        <f t="shared" si="0"/>
        <v>EA Caelum S</v>
      </c>
      <c r="B29" t="s">
        <v>5896</v>
      </c>
      <c r="C29" t="s">
        <v>5895</v>
      </c>
      <c r="D29" t="s">
        <v>5897</v>
      </c>
      <c r="E29" t="s">
        <v>5898</v>
      </c>
      <c r="F29" t="s">
        <v>5899</v>
      </c>
      <c r="H29" s="26" t="str">
        <f t="shared" si="1"/>
        <v xml:space="preserve">|陸上下位|Sastar|Spire Horn Militia:10　Spire Horn Archer:10||
</v>
      </c>
    </row>
    <row r="30" spans="1:8" x14ac:dyDescent="0.15">
      <c r="A30" t="str">
        <f t="shared" si="0"/>
        <v>-</v>
      </c>
      <c r="B30" t="s">
        <v>5896</v>
      </c>
      <c r="C30" t="s">
        <v>5895</v>
      </c>
      <c r="D30" t="s">
        <v>5900</v>
      </c>
      <c r="E30" t="s">
        <v>5901</v>
      </c>
      <c r="F30" t="s">
        <v>5902</v>
      </c>
      <c r="H30" s="26" t="str">
        <f t="shared" si="1"/>
        <v xml:space="preserve">|陸上上位|Airya Seraphine|Raptorian Warrior:15　Mammoth:1||
</v>
      </c>
    </row>
    <row r="31" spans="1:8" x14ac:dyDescent="0.15">
      <c r="A31" t="str">
        <f t="shared" si="0"/>
        <v>EA Caelum E</v>
      </c>
      <c r="B31" t="s">
        <v>5896</v>
      </c>
      <c r="C31" t="s">
        <v>5895</v>
      </c>
      <c r="D31" t="s">
        <v>5903</v>
      </c>
      <c r="E31" t="s">
        <v>5820</v>
      </c>
      <c r="F31" t="s">
        <v>5904</v>
      </c>
      <c r="H31" s="26" t="str">
        <f t="shared" si="1"/>
        <v xml:space="preserve">|陸上要塞|Sastar|Spire Horn Archer:10||
</v>
      </c>
    </row>
    <row r="32" spans="1:8" x14ac:dyDescent="0.15">
      <c r="A32" t="str">
        <f t="shared" si="0"/>
        <v>EA C'tis S</v>
      </c>
      <c r="B32" t="s">
        <v>2908</v>
      </c>
      <c r="C32" t="s">
        <v>6148</v>
      </c>
      <c r="D32" t="s">
        <v>6102</v>
      </c>
      <c r="E32" t="s">
        <v>6103</v>
      </c>
      <c r="F32" t="s">
        <v>6104</v>
      </c>
      <c r="H32" s="26" t="str">
        <f t="shared" si="1"/>
        <v xml:space="preserve">|陸上下位|Commander of C'tis|Militia:10　City Guard:20||
</v>
      </c>
    </row>
    <row r="33" spans="1:8" x14ac:dyDescent="0.15">
      <c r="A33" t="str">
        <f t="shared" si="0"/>
        <v>-</v>
      </c>
      <c r="B33" t="s">
        <v>2908</v>
      </c>
      <c r="C33" t="s">
        <v>6148</v>
      </c>
      <c r="D33" t="s">
        <v>6105</v>
      </c>
      <c r="E33" t="s">
        <v>6106</v>
      </c>
      <c r="F33" t="s">
        <v>6107</v>
      </c>
      <c r="H33" s="26" t="str">
        <f t="shared" si="1"/>
        <v xml:space="preserve">|陸上上位|Lizard Lord|Slave Warrior:10　City Guard:10||
</v>
      </c>
    </row>
    <row r="34" spans="1:8" x14ac:dyDescent="0.15">
      <c r="A34" t="str">
        <f t="shared" si="0"/>
        <v>EA C'tis E</v>
      </c>
      <c r="B34" t="s">
        <v>2908</v>
      </c>
      <c r="C34" t="s">
        <v>6148</v>
      </c>
      <c r="D34" t="s">
        <v>6109</v>
      </c>
      <c r="E34" t="s">
        <v>6106</v>
      </c>
      <c r="F34" t="s">
        <v>6108</v>
      </c>
      <c r="H34" s="26" t="str">
        <f t="shared" si="1"/>
        <v xml:space="preserve">|陸上要塞|Lizard Lord|Light Infantry:6||
</v>
      </c>
    </row>
    <row r="35" spans="1:8" x14ac:dyDescent="0.15">
      <c r="A35" t="str">
        <f t="shared" si="0"/>
        <v>EA Pangaea S</v>
      </c>
      <c r="B35" t="s">
        <v>2908</v>
      </c>
      <c r="C35" t="s">
        <v>6244</v>
      </c>
      <c r="D35" t="s">
        <v>6102</v>
      </c>
      <c r="E35" t="s">
        <v>6238</v>
      </c>
      <c r="F35" t="s">
        <v>6239</v>
      </c>
      <c r="H35" s="26" t="str">
        <f t="shared" si="1"/>
        <v xml:space="preserve">|陸上下位|Minotaur Lord|Satyr Warrior:10　Satyr:10　Harpy:10||
</v>
      </c>
    </row>
    <row r="36" spans="1:8" x14ac:dyDescent="0.15">
      <c r="A36" t="str">
        <f t="shared" si="0"/>
        <v>-</v>
      </c>
      <c r="B36" t="s">
        <v>2908</v>
      </c>
      <c r="C36" t="s">
        <v>6244</v>
      </c>
      <c r="D36" t="s">
        <v>6105</v>
      </c>
      <c r="E36" t="s">
        <v>6240</v>
      </c>
      <c r="F36" t="s">
        <v>6241</v>
      </c>
      <c r="H36" s="26" t="str">
        <f t="shared" si="1"/>
        <v xml:space="preserve">|陸上上位|Centaur Hierophant|Centaur:5　Centaur Warrior:5||
</v>
      </c>
    </row>
    <row r="37" spans="1:8" x14ac:dyDescent="0.15">
      <c r="A37" t="str">
        <f t="shared" si="0"/>
        <v>EA Pangaea E</v>
      </c>
      <c r="B37" t="s">
        <v>2908</v>
      </c>
      <c r="C37" t="s">
        <v>6244</v>
      </c>
      <c r="D37" t="s">
        <v>6109</v>
      </c>
      <c r="E37" t="s">
        <v>6242</v>
      </c>
      <c r="F37" t="s">
        <v>6243</v>
      </c>
      <c r="H37" s="26" t="str">
        <f t="shared" si="1"/>
        <v xml:space="preserve">|陸上要塞|Centaur Hierophant|Centaur:5||
</v>
      </c>
    </row>
    <row r="38" spans="1:8" x14ac:dyDescent="0.15">
      <c r="A38" t="str">
        <f t="shared" si="0"/>
        <v>EA Agartha S</v>
      </c>
      <c r="B38" t="s">
        <v>2908</v>
      </c>
      <c r="C38" t="s">
        <v>6427</v>
      </c>
      <c r="D38" t="s">
        <v>6408</v>
      </c>
      <c r="E38" t="s">
        <v>6409</v>
      </c>
      <c r="F38" t="s">
        <v>6410</v>
      </c>
      <c r="G38" t="s">
        <v>6565</v>
      </c>
      <c r="H38" s="26" t="str">
        <f t="shared" si="1"/>
        <v xml:space="preserve">|陸上下位|Pale One Commander|Pale One:10　Pale One Warrior:10|Warriorは軽装版|
</v>
      </c>
    </row>
    <row r="39" spans="1:8" x14ac:dyDescent="0.15">
      <c r="A39" t="str">
        <f t="shared" si="0"/>
        <v>-</v>
      </c>
      <c r="B39" t="s">
        <v>2908</v>
      </c>
      <c r="C39" t="s">
        <v>6427</v>
      </c>
      <c r="D39" t="s">
        <v>6411</v>
      </c>
      <c r="E39" t="s">
        <v>6412</v>
      </c>
      <c r="F39" t="s">
        <v>6413</v>
      </c>
      <c r="G39" t="s">
        <v>6566</v>
      </c>
      <c r="H39" s="26" t="str">
        <f t="shared" si="1"/>
        <v xml:space="preserve">|陸上上位|Earth Reader|Pale One Warrior:10　Ancient Stone Hueler:5|Warriorは重装版、Stone Hurlerは軽装版|
</v>
      </c>
    </row>
    <row r="40" spans="1:8" x14ac:dyDescent="0.15">
      <c r="A40" t="str">
        <f t="shared" si="0"/>
        <v>-</v>
      </c>
      <c r="B40" t="s">
        <v>2908</v>
      </c>
      <c r="C40" t="s">
        <v>6427</v>
      </c>
      <c r="D40" t="s">
        <v>6414</v>
      </c>
      <c r="E40" t="s">
        <v>6409</v>
      </c>
      <c r="F40" t="s">
        <v>6415</v>
      </c>
      <c r="H40" s="26" t="str">
        <f t="shared" si="1"/>
        <v xml:space="preserve">|陸上要塞|Pale One Commander|Ancient Stone Hurler:4||
</v>
      </c>
    </row>
    <row r="41" spans="1:8" x14ac:dyDescent="0.15">
      <c r="A41" t="str">
        <f t="shared" si="0"/>
        <v>-</v>
      </c>
      <c r="B41" t="s">
        <v>2908</v>
      </c>
      <c r="C41" t="s">
        <v>6427</v>
      </c>
      <c r="D41" t="s">
        <v>6416</v>
      </c>
      <c r="E41" t="s">
        <v>6417</v>
      </c>
      <c r="F41" t="s">
        <v>6418</v>
      </c>
      <c r="G41" t="s">
        <v>6419</v>
      </c>
      <c r="H41" s="26" t="str">
        <f t="shared" si="1"/>
        <v xml:space="preserve">|水中下位|Wet One Captain|Wet One:15|Wet Oneは軽装版|
</v>
      </c>
    </row>
    <row r="42" spans="1:8" x14ac:dyDescent="0.15">
      <c r="A42" t="str">
        <f t="shared" si="0"/>
        <v>-</v>
      </c>
      <c r="B42" t="s">
        <v>2908</v>
      </c>
      <c r="C42" t="s">
        <v>6427</v>
      </c>
      <c r="D42" t="s">
        <v>6425</v>
      </c>
      <c r="E42" t="s">
        <v>6420</v>
      </c>
      <c r="F42" t="s">
        <v>6421</v>
      </c>
      <c r="G42" t="s">
        <v>6422</v>
      </c>
      <c r="H42" s="26" t="str">
        <f t="shared" si="1"/>
        <v xml:space="preserve">|水中上位|Ancient Wet One|Wet One:15|Wet Oneは重装版|
</v>
      </c>
    </row>
    <row r="43" spans="1:8" x14ac:dyDescent="0.15">
      <c r="A43" t="str">
        <f t="shared" si="0"/>
        <v>EA Agartha E</v>
      </c>
      <c r="B43" t="s">
        <v>2908</v>
      </c>
      <c r="C43" t="s">
        <v>6427</v>
      </c>
      <c r="D43" t="s">
        <v>6426</v>
      </c>
      <c r="E43" t="s">
        <v>6423</v>
      </c>
      <c r="F43" t="s">
        <v>6424</v>
      </c>
      <c r="H43" s="26" t="str">
        <f t="shared" si="1"/>
        <v xml:space="preserve">|水中要塞|Wet One Captain|Wet One:10||
</v>
      </c>
    </row>
    <row r="44" spans="1:8" x14ac:dyDescent="0.15">
      <c r="A44" t="str">
        <f t="shared" si="0"/>
        <v>EA Tir na n'Og S</v>
      </c>
      <c r="B44" t="s">
        <v>2908</v>
      </c>
      <c r="C44" t="s">
        <v>6574</v>
      </c>
      <c r="D44" t="s">
        <v>6561</v>
      </c>
      <c r="E44" t="s">
        <v>6562</v>
      </c>
      <c r="F44" t="s">
        <v>6563</v>
      </c>
      <c r="G44" t="s">
        <v>6564</v>
      </c>
      <c r="H44" s="26" t="str">
        <f t="shared" si="1"/>
        <v xml:space="preserve">|陸上下位|Fir Bolg Champion|Fir Bolg Militia:10　Fir Bolg Slinger:10　Fir Bolg Warrior:5|Warriorは斧装備|
</v>
      </c>
    </row>
    <row r="45" spans="1:8" x14ac:dyDescent="0.15">
      <c r="A45" t="str">
        <f t="shared" si="0"/>
        <v>-</v>
      </c>
      <c r="B45" t="s">
        <v>2908</v>
      </c>
      <c r="C45" t="s">
        <v>6574</v>
      </c>
      <c r="D45" t="s">
        <v>6569</v>
      </c>
      <c r="E45" t="s">
        <v>6570</v>
      </c>
      <c r="F45" t="s">
        <v>6571</v>
      </c>
      <c r="H45" s="26" t="str">
        <f t="shared" si="1"/>
        <v xml:space="preserve">|陸上上位|Sidhe Champion|Sidhe Warrior:10||
</v>
      </c>
    </row>
    <row r="46" spans="1:8" x14ac:dyDescent="0.15">
      <c r="A46" t="str">
        <f t="shared" si="0"/>
        <v>EA Tir na n'Og E</v>
      </c>
      <c r="B46" t="s">
        <v>2908</v>
      </c>
      <c r="C46" t="s">
        <v>6574</v>
      </c>
      <c r="D46" t="s">
        <v>6572</v>
      </c>
      <c r="E46" t="s">
        <v>6495</v>
      </c>
      <c r="F46" t="s">
        <v>6573</v>
      </c>
      <c r="H46" s="26" t="str">
        <f t="shared" si="1"/>
        <v xml:space="preserve">|陸上要塞|Fir Bolg Champion|Fir Bolg Slinger:10||
</v>
      </c>
    </row>
    <row r="47" spans="1:8" x14ac:dyDescent="0.15">
      <c r="A47" t="str">
        <f t="shared" si="0"/>
        <v>EA Fomoria S</v>
      </c>
      <c r="B47" t="s">
        <v>2908</v>
      </c>
      <c r="C47" t="s">
        <v>6715</v>
      </c>
      <c r="D47" t="s">
        <v>6708</v>
      </c>
      <c r="E47" t="s">
        <v>6706</v>
      </c>
      <c r="F47" t="s">
        <v>6707</v>
      </c>
      <c r="H47" s="26" t="str">
        <f t="shared" si="1"/>
        <v xml:space="preserve">|陸上下位|Fir Bolg Champion|Fir Bolg Slinger:10　Fomorian Militia:10||
</v>
      </c>
    </row>
    <row r="48" spans="1:8" x14ac:dyDescent="0.15">
      <c r="A48" t="str">
        <f t="shared" si="0"/>
        <v>-</v>
      </c>
      <c r="B48" t="s">
        <v>2908</v>
      </c>
      <c r="C48" t="s">
        <v>6715</v>
      </c>
      <c r="D48" t="s">
        <v>6709</v>
      </c>
      <c r="E48" t="s">
        <v>6711</v>
      </c>
      <c r="F48" t="s">
        <v>6712</v>
      </c>
      <c r="G48" t="s">
        <v>6713</v>
      </c>
      <c r="H48" s="26" t="str">
        <f t="shared" si="1"/>
        <v xml:space="preserve">|陸上上位|Fomorian Champion|Fir Bolg Warrior:20|Warriorは斧装備|
</v>
      </c>
    </row>
    <row r="49" spans="1:8" x14ac:dyDescent="0.15">
      <c r="A49" t="str">
        <f t="shared" si="0"/>
        <v>EA Fomoria E</v>
      </c>
      <c r="B49" t="s">
        <v>2908</v>
      </c>
      <c r="C49" t="s">
        <v>6715</v>
      </c>
      <c r="D49" t="s">
        <v>6710</v>
      </c>
      <c r="E49" t="s">
        <v>6706</v>
      </c>
      <c r="F49" t="s">
        <v>6714</v>
      </c>
      <c r="H49" s="26" t="str">
        <f t="shared" si="1"/>
        <v xml:space="preserve">|陸上要塞|Fir Bolg Champion|Fir Bolg Slinger:10||
</v>
      </c>
    </row>
    <row r="50" spans="1:8" x14ac:dyDescent="0.15">
      <c r="A50" t="str">
        <f t="shared" si="0"/>
        <v>EA Vanheim S</v>
      </c>
      <c r="B50" t="s">
        <v>2908</v>
      </c>
      <c r="C50" t="s">
        <v>6732</v>
      </c>
      <c r="D50" t="s">
        <v>6708</v>
      </c>
      <c r="E50" t="s">
        <v>6762</v>
      </c>
      <c r="F50" t="s">
        <v>6763</v>
      </c>
      <c r="G50" t="s">
        <v>6765</v>
      </c>
      <c r="H50" s="26" t="str">
        <f t="shared" si="1"/>
        <v xml:space="preserve">|陸上下位|Vanherse|Serf Defender:10　Huskarl:5|Huskarlは槍装備|
</v>
      </c>
    </row>
    <row r="51" spans="1:8" x14ac:dyDescent="0.15">
      <c r="A51" t="str">
        <f t="shared" si="0"/>
        <v>-</v>
      </c>
      <c r="B51" t="s">
        <v>2908</v>
      </c>
      <c r="C51" t="s">
        <v>6732</v>
      </c>
      <c r="D51" t="s">
        <v>6709</v>
      </c>
      <c r="E51" t="s">
        <v>6748</v>
      </c>
      <c r="F51" t="s">
        <v>6764</v>
      </c>
      <c r="G51" t="s">
        <v>6766</v>
      </c>
      <c r="H51" s="26" t="str">
        <f t="shared" si="1"/>
        <v xml:space="preserve">|陸上上位|Vanherse|Huskarl:10|Huskarlは斧装備|
</v>
      </c>
    </row>
    <row r="52" spans="1:8" x14ac:dyDescent="0.15">
      <c r="A52" t="str">
        <f t="shared" si="0"/>
        <v>EA Vanheim E</v>
      </c>
      <c r="B52" t="s">
        <v>2908</v>
      </c>
      <c r="C52" t="s">
        <v>6732</v>
      </c>
      <c r="D52" t="s">
        <v>6710</v>
      </c>
      <c r="E52" t="s">
        <v>6741</v>
      </c>
      <c r="F52" t="s">
        <v>6767</v>
      </c>
      <c r="H52" s="26" t="str">
        <f t="shared" si="1"/>
        <v xml:space="preserve">|陸上要塞|Hirdman|Serf Defender:10||
</v>
      </c>
    </row>
    <row r="53" spans="1:8" x14ac:dyDescent="0.15">
      <c r="A53" t="str">
        <f t="shared" si="0"/>
        <v>EA Helheim S</v>
      </c>
      <c r="B53" t="s">
        <v>2908</v>
      </c>
      <c r="C53" t="s">
        <v>6849</v>
      </c>
      <c r="D53" t="s">
        <v>6846</v>
      </c>
      <c r="E53" t="s">
        <v>6850</v>
      </c>
      <c r="F53" t="s">
        <v>6851</v>
      </c>
      <c r="G53" t="s">
        <v>6856</v>
      </c>
      <c r="H53" s="26" t="str">
        <f t="shared" si="1"/>
        <v xml:space="preserve">|陸上下位|Vanherse|Serf Defender:10　Huskarl:5|Huskarlは槍装備|
</v>
      </c>
    </row>
    <row r="54" spans="1:8" x14ac:dyDescent="0.15">
      <c r="A54" t="str">
        <f t="shared" si="0"/>
        <v>-</v>
      </c>
      <c r="B54" t="s">
        <v>2908</v>
      </c>
      <c r="C54" t="s">
        <v>6849</v>
      </c>
      <c r="D54" t="s">
        <v>6847</v>
      </c>
      <c r="E54" t="s">
        <v>6852</v>
      </c>
      <c r="F54" t="s">
        <v>6853</v>
      </c>
      <c r="G54" t="s">
        <v>6857</v>
      </c>
      <c r="H54" s="26" t="str">
        <f t="shared" si="1"/>
        <v xml:space="preserve">|陸上上位|Helkarl|Huskarl:10|Huskarlは斧装備|
</v>
      </c>
    </row>
    <row r="55" spans="1:8" x14ac:dyDescent="0.15">
      <c r="A55" t="str">
        <f t="shared" si="0"/>
        <v>EA Helheim E</v>
      </c>
      <c r="B55" t="s">
        <v>2908</v>
      </c>
      <c r="C55" t="s">
        <v>6849</v>
      </c>
      <c r="D55" t="s">
        <v>6848</v>
      </c>
      <c r="E55" t="s">
        <v>6854</v>
      </c>
      <c r="F55" t="s">
        <v>6855</v>
      </c>
      <c r="H55" s="26" t="str">
        <f t="shared" si="1"/>
        <v xml:space="preserve">|陸上要塞|Hirdman|Serf Defender:10||
</v>
      </c>
    </row>
    <row r="56" spans="1:8" x14ac:dyDescent="0.15">
      <c r="A56" t="str">
        <f t="shared" si="0"/>
        <v>EA Niefelheim S</v>
      </c>
      <c r="B56" t="s">
        <v>2908</v>
      </c>
      <c r="C56" t="s">
        <v>6959</v>
      </c>
      <c r="D56" t="s">
        <v>6846</v>
      </c>
      <c r="E56" t="s">
        <v>6966</v>
      </c>
      <c r="F56" t="s">
        <v>6967</v>
      </c>
      <c r="H56" s="26" t="str">
        <f t="shared" si="1"/>
        <v xml:space="preserve">|陸上下位|Jotun Herse|Jotun Militia:10||
</v>
      </c>
    </row>
    <row r="57" spans="1:8" x14ac:dyDescent="0.15">
      <c r="A57" t="str">
        <f t="shared" si="0"/>
        <v>-</v>
      </c>
      <c r="B57" t="s">
        <v>2908</v>
      </c>
      <c r="C57" t="s">
        <v>6959</v>
      </c>
      <c r="D57" t="s">
        <v>6847</v>
      </c>
      <c r="E57" t="s">
        <v>6968</v>
      </c>
      <c r="F57" t="s">
        <v>6969</v>
      </c>
      <c r="H57" s="26" t="str">
        <f t="shared" si="1"/>
        <v xml:space="preserve">|陸上上位|Jotun Jarl|Jotun Spearman:5　Jotun Javelinist:5||
</v>
      </c>
    </row>
    <row r="58" spans="1:8" x14ac:dyDescent="0.15">
      <c r="A58" t="str">
        <f t="shared" si="0"/>
        <v>EA Niefelheim E</v>
      </c>
      <c r="B58" t="s">
        <v>2908</v>
      </c>
      <c r="C58" t="s">
        <v>6959</v>
      </c>
      <c r="D58" t="s">
        <v>6848</v>
      </c>
      <c r="E58" t="s">
        <v>6966</v>
      </c>
      <c r="F58" t="s">
        <v>6970</v>
      </c>
      <c r="H58" s="26" t="str">
        <f t="shared" si="1"/>
        <v xml:space="preserve">|陸上要塞|Jotun Herse|Jotun Hurler:3||
</v>
      </c>
    </row>
    <row r="59" spans="1:8" x14ac:dyDescent="0.15">
      <c r="A59" t="str">
        <f t="shared" si="0"/>
        <v>EA Rus S</v>
      </c>
      <c r="B59" t="s">
        <v>2908</v>
      </c>
      <c r="C59" t="s">
        <v>7004</v>
      </c>
      <c r="D59" t="s">
        <v>6846</v>
      </c>
      <c r="E59" t="s">
        <v>6979</v>
      </c>
      <c r="F59" t="s">
        <v>7033</v>
      </c>
      <c r="G59" t="s">
        <v>7034</v>
      </c>
      <c r="H59" s="26" t="str">
        <f t="shared" si="1"/>
        <v xml:space="preserve">|陸上下位|Rusian Chieftain|Rusian Warrior:15　Rusian Warrior:10|Warriorはそれぞれ槍装備と斧装備|
</v>
      </c>
    </row>
    <row r="60" spans="1:8" x14ac:dyDescent="0.15">
      <c r="A60" t="str">
        <f t="shared" si="0"/>
        <v>-</v>
      </c>
      <c r="B60" t="s">
        <v>2908</v>
      </c>
      <c r="C60" t="s">
        <v>7004</v>
      </c>
      <c r="D60" t="s">
        <v>6847</v>
      </c>
      <c r="E60" t="s">
        <v>6982</v>
      </c>
      <c r="F60" t="s">
        <v>7035</v>
      </c>
      <c r="H60" s="26" t="str">
        <f t="shared" si="1"/>
        <v xml:space="preserve">|陸上上位|Rusian Priest|Chud Warrior:15||
</v>
      </c>
    </row>
    <row r="61" spans="1:8" x14ac:dyDescent="0.15">
      <c r="A61" t="str">
        <f t="shared" si="0"/>
        <v>EA Rus E</v>
      </c>
      <c r="B61" t="s">
        <v>2908</v>
      </c>
      <c r="C61" t="s">
        <v>7004</v>
      </c>
      <c r="D61" t="s">
        <v>6848</v>
      </c>
      <c r="E61" t="s">
        <v>6979</v>
      </c>
      <c r="F61" t="s">
        <v>7036</v>
      </c>
      <c r="H61" s="26" t="str">
        <f t="shared" si="1"/>
        <v xml:space="preserve">|陸上要塞|Rusian Chieftain|Rusian Hunter:10||
</v>
      </c>
    </row>
    <row r="62" spans="1:8" x14ac:dyDescent="0.15">
      <c r="A62" t="str">
        <f t="shared" si="0"/>
        <v>EA Kailasa S</v>
      </c>
      <c r="B62" t="s">
        <v>2908</v>
      </c>
      <c r="C62" t="s">
        <v>7284</v>
      </c>
      <c r="D62" t="s">
        <v>7291</v>
      </c>
      <c r="E62" t="s">
        <v>7295</v>
      </c>
      <c r="F62" t="s">
        <v>7296</v>
      </c>
      <c r="H62" s="26" t="str">
        <f t="shared" si="1"/>
        <v xml:space="preserve">|陸上下位|Atavi Chieftain|Markata:20　Atavi Infantry:10　Atavi Archer:10||
</v>
      </c>
    </row>
    <row r="63" spans="1:8" x14ac:dyDescent="0.15">
      <c r="A63" t="str">
        <f t="shared" si="0"/>
        <v>-</v>
      </c>
      <c r="B63" t="s">
        <v>2908</v>
      </c>
      <c r="C63" t="s">
        <v>7284</v>
      </c>
      <c r="D63" t="s">
        <v>7292</v>
      </c>
      <c r="E63" t="s">
        <v>7298</v>
      </c>
      <c r="F63" t="s">
        <v>7299</v>
      </c>
      <c r="H63" s="26" t="str">
        <f t="shared" si="1"/>
        <v xml:space="preserve">|陸上上位|Bandar Commander|Bandar Warrior:10　Light Bandar Archer:5||
</v>
      </c>
    </row>
    <row r="64" spans="1:8" x14ac:dyDescent="0.15">
      <c r="A64" t="str">
        <f t="shared" si="0"/>
        <v>EA Kailasa E</v>
      </c>
      <c r="B64" t="s">
        <v>2908</v>
      </c>
      <c r="C64" t="s">
        <v>7284</v>
      </c>
      <c r="D64" t="s">
        <v>7293</v>
      </c>
      <c r="E64" t="s">
        <v>7298</v>
      </c>
      <c r="F64" t="s">
        <v>7300</v>
      </c>
      <c r="H64" s="26" t="str">
        <f t="shared" si="1"/>
        <v xml:space="preserve">|陸上要塞|Bandar Commander|Light Bandar Archer:2　Atavi Archer:6　Markata Archer:6　Markata:6||
</v>
      </c>
    </row>
    <row r="65" spans="1:8" x14ac:dyDescent="0.15">
      <c r="A65" t="str">
        <f t="shared" si="0"/>
        <v>EA Lanka S</v>
      </c>
      <c r="B65" t="s">
        <v>2908</v>
      </c>
      <c r="C65" t="s">
        <v>7452</v>
      </c>
      <c r="D65" t="s">
        <v>3281</v>
      </c>
      <c r="E65" t="s">
        <v>7446</v>
      </c>
      <c r="F65" t="s">
        <v>7447</v>
      </c>
      <c r="H65" s="26" t="str">
        <f t="shared" si="1"/>
        <v xml:space="preserve">|陸上下位|Bandar Commander|Markata:20　Atavi Infantry:10　Atavi Archer:10||
</v>
      </c>
    </row>
    <row r="66" spans="1:8" x14ac:dyDescent="0.15">
      <c r="A66" t="str">
        <f t="shared" si="0"/>
        <v>-</v>
      </c>
      <c r="B66" t="s">
        <v>2908</v>
      </c>
      <c r="C66" t="s">
        <v>7452</v>
      </c>
      <c r="D66" t="s">
        <v>3282</v>
      </c>
      <c r="E66" t="s">
        <v>7448</v>
      </c>
      <c r="F66" t="s">
        <v>7449</v>
      </c>
      <c r="H66" s="26" t="str">
        <f t="shared" si="1"/>
        <v xml:space="preserve">|陸上上位|Bandaraja|Bandar Warrior:10　Light Bandar Archer:5||
</v>
      </c>
    </row>
    <row r="67" spans="1:8" x14ac:dyDescent="0.15">
      <c r="A67" t="str">
        <f t="shared" ref="A67:A130" si="2">IF(C67&lt;&gt;C66,B67&amp;" "&amp;C67&amp;" S",IF(C67&lt;&gt;C68,B67&amp;" "&amp;C67&amp;" E","-"))</f>
        <v>EA Lanka E</v>
      </c>
      <c r="B67" t="s">
        <v>2908</v>
      </c>
      <c r="C67" t="s">
        <v>7452</v>
      </c>
      <c r="D67" t="s">
        <v>3273</v>
      </c>
      <c r="E67" t="s">
        <v>7450</v>
      </c>
      <c r="F67" t="s">
        <v>7451</v>
      </c>
      <c r="H67" s="26" t="str">
        <f t="shared" si="1"/>
        <v xml:space="preserve">|陸上要塞|Bandar Commander|Light Bandar Archer:2　Atavi Archer:6　Markata Archer:6　Markata:4||
</v>
      </c>
    </row>
    <row r="68" spans="1:8" x14ac:dyDescent="0.15">
      <c r="A68" t="str">
        <f t="shared" si="2"/>
        <v>EA Yomi S</v>
      </c>
      <c r="B68" t="s">
        <v>2908</v>
      </c>
      <c r="C68" t="s">
        <v>7532</v>
      </c>
      <c r="D68" t="s">
        <v>3281</v>
      </c>
      <c r="E68" t="s">
        <v>7520</v>
      </c>
      <c r="F68" t="s">
        <v>7521</v>
      </c>
      <c r="G68" t="s">
        <v>7526</v>
      </c>
      <c r="H68" s="26" t="str">
        <f t="shared" si="1"/>
        <v xml:space="preserve">|陸上下位|Demon Priest|Bandit:10　Ko-Oni:10|Banditは槍装備|
</v>
      </c>
    </row>
    <row r="69" spans="1:8" x14ac:dyDescent="0.15">
      <c r="A69" t="str">
        <f t="shared" si="2"/>
        <v>-</v>
      </c>
      <c r="B69" t="s">
        <v>2908</v>
      </c>
      <c r="C69" t="s">
        <v>7532</v>
      </c>
      <c r="D69" t="s">
        <v>3282</v>
      </c>
      <c r="E69" t="s">
        <v>7527</v>
      </c>
      <c r="F69" t="s">
        <v>7528</v>
      </c>
      <c r="G69" t="s">
        <v>7529</v>
      </c>
      <c r="H69" s="26" t="str">
        <f t="shared" si="1"/>
        <v xml:space="preserve">|陸上上位|Oni Shugo|Bandit:10　Ao-Oni:5|Banditは弓装備|
</v>
      </c>
    </row>
    <row r="70" spans="1:8" x14ac:dyDescent="0.15">
      <c r="A70" t="str">
        <f t="shared" si="2"/>
        <v>EA Yomi E</v>
      </c>
      <c r="B70" t="s">
        <v>2908</v>
      </c>
      <c r="C70" t="s">
        <v>7532</v>
      </c>
      <c r="D70" t="s">
        <v>3273</v>
      </c>
      <c r="E70" t="s">
        <v>7530</v>
      </c>
      <c r="F70" t="s">
        <v>7531</v>
      </c>
      <c r="H70" s="26" t="str">
        <f t="shared" ref="H70:H110" si="3">CONCATENATE("|",D70,"|",E70,"|",F70,"|",G70,"|")&amp;CHAR(10)</f>
        <v xml:space="preserve">|陸上要塞|Bandit Leader|Bandit:10||
</v>
      </c>
    </row>
    <row r="71" spans="1:8" x14ac:dyDescent="0.15">
      <c r="A71" t="str">
        <f t="shared" si="2"/>
        <v>EA Hinnom S</v>
      </c>
      <c r="B71" t="s">
        <v>2908</v>
      </c>
      <c r="C71" t="s">
        <v>7708</v>
      </c>
      <c r="D71" t="s">
        <v>3281</v>
      </c>
      <c r="E71" t="s">
        <v>7740</v>
      </c>
      <c r="F71" t="s">
        <v>7741</v>
      </c>
      <c r="H71" s="26" t="str">
        <f t="shared" si="3"/>
        <v xml:space="preserve">|陸上下位|Avvite Commander|Avvite Light Infantry:5　Avvite Swordsman:3||
</v>
      </c>
    </row>
    <row r="72" spans="1:8" x14ac:dyDescent="0.15">
      <c r="A72" t="str">
        <f t="shared" si="2"/>
        <v>-</v>
      </c>
      <c r="B72" t="s">
        <v>2908</v>
      </c>
      <c r="C72" t="s">
        <v>7708</v>
      </c>
      <c r="D72" t="s">
        <v>3282</v>
      </c>
      <c r="E72" t="s">
        <v>7695</v>
      </c>
      <c r="F72" t="s">
        <v>7742</v>
      </c>
      <c r="H72" s="26" t="str">
        <f t="shared" si="3"/>
        <v xml:space="preserve">|陸上上位|Kohen|Avvite Heavy Archer:5||
</v>
      </c>
    </row>
    <row r="73" spans="1:8" x14ac:dyDescent="0.15">
      <c r="A73" t="str">
        <f t="shared" si="2"/>
        <v>EA Hinnom E</v>
      </c>
      <c r="B73" t="s">
        <v>2908</v>
      </c>
      <c r="C73" t="s">
        <v>7708</v>
      </c>
      <c r="D73" t="s">
        <v>3273</v>
      </c>
      <c r="E73" t="s">
        <v>7743</v>
      </c>
      <c r="F73" t="s">
        <v>7744</v>
      </c>
      <c r="H73" s="26" t="str">
        <f t="shared" si="3"/>
        <v xml:space="preserve">|陸上要塞|Avvite Commander|Avvite Heavy Archer:4||
</v>
      </c>
    </row>
    <row r="74" spans="1:8" x14ac:dyDescent="0.15">
      <c r="A74" t="str">
        <f t="shared" si="2"/>
        <v>EA Ur S</v>
      </c>
      <c r="B74" t="s">
        <v>2908</v>
      </c>
      <c r="C74" t="s">
        <v>7924</v>
      </c>
      <c r="D74" t="s">
        <v>7908</v>
      </c>
      <c r="E74" t="s">
        <v>7820</v>
      </c>
      <c r="F74" t="s">
        <v>7914</v>
      </c>
      <c r="H74" s="26" t="str">
        <f t="shared" si="3"/>
        <v xml:space="preserve">|陸上下位|Enkidu Commander|Enkidu Soldier:10　Enkidu Spear Guard:5||
</v>
      </c>
    </row>
    <row r="75" spans="1:8" x14ac:dyDescent="0.15">
      <c r="A75" t="str">
        <f t="shared" si="2"/>
        <v>-</v>
      </c>
      <c r="B75" t="s">
        <v>2908</v>
      </c>
      <c r="C75" t="s">
        <v>7924</v>
      </c>
      <c r="D75" t="s">
        <v>7909</v>
      </c>
      <c r="E75" t="s">
        <v>7915</v>
      </c>
      <c r="F75" t="s">
        <v>7916</v>
      </c>
      <c r="H75" s="26" t="str">
        <f t="shared" si="3"/>
        <v xml:space="preserve">|陸上上位|Gudu|Ur-Guard:5||
</v>
      </c>
    </row>
    <row r="76" spans="1:8" x14ac:dyDescent="0.15">
      <c r="A76" t="str">
        <f t="shared" si="2"/>
        <v>-</v>
      </c>
      <c r="B76" t="s">
        <v>2908</v>
      </c>
      <c r="C76" t="s">
        <v>7924</v>
      </c>
      <c r="D76" t="s">
        <v>7910</v>
      </c>
      <c r="E76" t="s">
        <v>7917</v>
      </c>
      <c r="F76" t="s">
        <v>7918</v>
      </c>
      <c r="H76" s="26" t="str">
        <f t="shared" si="3"/>
        <v xml:space="preserve">|陸上要塞|Enkidu Commander|Enkidu Archer:6||
</v>
      </c>
    </row>
    <row r="77" spans="1:8" x14ac:dyDescent="0.15">
      <c r="A77" t="str">
        <f t="shared" si="2"/>
        <v>-</v>
      </c>
      <c r="B77" t="s">
        <v>2908</v>
      </c>
      <c r="C77" t="s">
        <v>7924</v>
      </c>
      <c r="D77" t="s">
        <v>7911</v>
      </c>
      <c r="E77" t="s">
        <v>7919</v>
      </c>
      <c r="F77" t="s">
        <v>7920</v>
      </c>
      <c r="H77" s="26" t="str">
        <f t="shared" si="3"/>
        <v xml:space="preserve">|水中下位|Kulullu Commander|Kulullu:8||
</v>
      </c>
    </row>
    <row r="78" spans="1:8" x14ac:dyDescent="0.15">
      <c r="A78" t="str">
        <f t="shared" si="2"/>
        <v>-</v>
      </c>
      <c r="B78" t="s">
        <v>2908</v>
      </c>
      <c r="C78" t="s">
        <v>7924</v>
      </c>
      <c r="D78" t="s">
        <v>7912</v>
      </c>
      <c r="E78" t="s">
        <v>8097</v>
      </c>
      <c r="F78" t="s">
        <v>7921</v>
      </c>
      <c r="H78" s="26" t="str">
        <f t="shared" si="3"/>
        <v xml:space="preserve">|水中上位|Kulullu King|Kulullu Soldier:8||
</v>
      </c>
    </row>
    <row r="79" spans="1:8" x14ac:dyDescent="0.15">
      <c r="A79" t="str">
        <f t="shared" si="2"/>
        <v>EA Ur E</v>
      </c>
      <c r="B79" t="s">
        <v>2908</v>
      </c>
      <c r="C79" t="s">
        <v>7924</v>
      </c>
      <c r="D79" t="s">
        <v>7913</v>
      </c>
      <c r="E79" t="s">
        <v>7922</v>
      </c>
      <c r="F79" t="s">
        <v>7923</v>
      </c>
      <c r="H79" s="26" t="str">
        <f t="shared" si="3"/>
        <v xml:space="preserve">|水中要塞|Kulullu Commander|Kulullu Soldier:5||
</v>
      </c>
    </row>
    <row r="80" spans="1:8" x14ac:dyDescent="0.15">
      <c r="A80" t="str">
        <f t="shared" si="2"/>
        <v>EA Berytos S</v>
      </c>
      <c r="B80" t="s">
        <v>2908</v>
      </c>
      <c r="C80" t="s">
        <v>8059</v>
      </c>
      <c r="D80" t="s">
        <v>7908</v>
      </c>
      <c r="E80" t="s">
        <v>8060</v>
      </c>
      <c r="F80" t="s">
        <v>8061</v>
      </c>
      <c r="H80" s="26" t="str">
        <f t="shared" si="3"/>
        <v xml:space="preserve">|陸上下位|Berytian Captain|Berytian Militia:10　Berytian Archer:10　Berytian Spearman:10||
</v>
      </c>
    </row>
    <row r="81" spans="1:8" x14ac:dyDescent="0.15">
      <c r="A81" t="str">
        <f t="shared" si="2"/>
        <v>-</v>
      </c>
      <c r="B81" t="s">
        <v>2908</v>
      </c>
      <c r="C81" t="s">
        <v>8059</v>
      </c>
      <c r="D81" t="s">
        <v>7909</v>
      </c>
      <c r="E81" t="s">
        <v>8062</v>
      </c>
      <c r="F81" t="s">
        <v>8063</v>
      </c>
      <c r="H81" s="26" t="str">
        <f t="shared" si="3"/>
        <v xml:space="preserve">|陸上上位|Berytian Priest|Berytian Heavy Spearman:10||
</v>
      </c>
    </row>
    <row r="82" spans="1:8" x14ac:dyDescent="0.15">
      <c r="A82" t="str">
        <f t="shared" si="2"/>
        <v>EA Berytos E</v>
      </c>
      <c r="B82" t="s">
        <v>2908</v>
      </c>
      <c r="C82" t="s">
        <v>8059</v>
      </c>
      <c r="D82" t="s">
        <v>7910</v>
      </c>
      <c r="E82" t="s">
        <v>8064</v>
      </c>
      <c r="F82" t="s">
        <v>8065</v>
      </c>
      <c r="H82" s="26" t="str">
        <f t="shared" si="3"/>
        <v xml:space="preserve">|陸上要塞|Berytian Captain|Berytian Archer:10||
</v>
      </c>
    </row>
    <row r="83" spans="1:8" x14ac:dyDescent="0.15">
      <c r="A83" t="str">
        <f t="shared" si="2"/>
        <v>EA Xibalba S</v>
      </c>
      <c r="B83" t="s">
        <v>2908</v>
      </c>
      <c r="C83" t="s">
        <v>8205</v>
      </c>
      <c r="D83" t="s">
        <v>3281</v>
      </c>
      <c r="E83" t="s">
        <v>8198</v>
      </c>
      <c r="F83" t="s">
        <v>8199</v>
      </c>
      <c r="G83" t="s">
        <v>8200</v>
      </c>
      <c r="H83" s="26" t="str">
        <f t="shared" si="3"/>
        <v xml:space="preserve">|陸上下位|Batab|Xibalban Warrior:20　Xibalban Dart Thrower:15|Warriorは槍装備|
</v>
      </c>
    </row>
    <row r="84" spans="1:8" x14ac:dyDescent="0.15">
      <c r="A84" t="str">
        <f t="shared" si="2"/>
        <v>-</v>
      </c>
      <c r="B84" t="s">
        <v>2908</v>
      </c>
      <c r="C84" t="s">
        <v>8205</v>
      </c>
      <c r="D84" t="s">
        <v>3282</v>
      </c>
      <c r="E84" t="s">
        <v>8201</v>
      </c>
      <c r="F84" t="s">
        <v>8202</v>
      </c>
      <c r="H84" s="26" t="str">
        <f t="shared" si="3"/>
        <v xml:space="preserve">|陸上上位|Ah K'in|Xibalban Guard:20||
</v>
      </c>
    </row>
    <row r="85" spans="1:8" x14ac:dyDescent="0.15">
      <c r="A85" t="str">
        <f t="shared" si="2"/>
        <v>EA Xibalba E</v>
      </c>
      <c r="B85" t="s">
        <v>2908</v>
      </c>
      <c r="C85" t="s">
        <v>8205</v>
      </c>
      <c r="D85" t="s">
        <v>3273</v>
      </c>
      <c r="E85" t="s">
        <v>8203</v>
      </c>
      <c r="F85" t="s">
        <v>8204</v>
      </c>
      <c r="H85" s="26" t="str">
        <f t="shared" si="3"/>
        <v xml:space="preserve">|陸上要塞|Batab|Xibalban Dart Thrower:10||
</v>
      </c>
    </row>
    <row r="86" spans="1:8" x14ac:dyDescent="0.15">
      <c r="A86" t="str">
        <f t="shared" si="2"/>
        <v>EA Mekone S</v>
      </c>
      <c r="B86" t="s">
        <v>2908</v>
      </c>
      <c r="C86" t="s">
        <v>8392</v>
      </c>
      <c r="D86" t="s">
        <v>3281</v>
      </c>
      <c r="E86" t="s">
        <v>8386</v>
      </c>
      <c r="F86" t="s">
        <v>8387</v>
      </c>
      <c r="H86" s="26" t="str">
        <f t="shared" si="3"/>
        <v xml:space="preserve">|陸上下位|Neodamode Commander|Helote Peltast:20　Helote Hoplite:10||
</v>
      </c>
    </row>
    <row r="87" spans="1:8" x14ac:dyDescent="0.15">
      <c r="A87" t="str">
        <f t="shared" si="2"/>
        <v>-</v>
      </c>
      <c r="B87" t="s">
        <v>2908</v>
      </c>
      <c r="C87" t="s">
        <v>8392</v>
      </c>
      <c r="D87" t="s">
        <v>3282</v>
      </c>
      <c r="E87" t="s">
        <v>8388</v>
      </c>
      <c r="F87" t="s">
        <v>8389</v>
      </c>
      <c r="H87" s="26" t="str">
        <f t="shared" si="3"/>
        <v xml:space="preserve">|陸上上位|Lochos|Gigante Ekdromos:4　Gigante Hoplite:6||
</v>
      </c>
    </row>
    <row r="88" spans="1:8" x14ac:dyDescent="0.15">
      <c r="A88" t="str">
        <f t="shared" si="2"/>
        <v>EA Mekone E</v>
      </c>
      <c r="B88" t="s">
        <v>2908</v>
      </c>
      <c r="C88" t="s">
        <v>8392</v>
      </c>
      <c r="D88" t="s">
        <v>3273</v>
      </c>
      <c r="E88" t="s">
        <v>8390</v>
      </c>
      <c r="F88" t="s">
        <v>8391</v>
      </c>
      <c r="H88" s="26" t="str">
        <f t="shared" si="3"/>
        <v xml:space="preserve">|陸上要塞|Lochos|Discobolus:5||
</v>
      </c>
    </row>
    <row r="89" spans="1:8" x14ac:dyDescent="0.15">
      <c r="A89" t="str">
        <f t="shared" si="2"/>
        <v>EA Atlantis S</v>
      </c>
      <c r="B89" t="s">
        <v>2908</v>
      </c>
      <c r="C89" t="s">
        <v>8514</v>
      </c>
      <c r="D89" t="s">
        <v>8515</v>
      </c>
      <c r="E89" t="s">
        <v>8517</v>
      </c>
      <c r="F89" t="s">
        <v>8518</v>
      </c>
      <c r="H89" s="26" t="str">
        <f t="shared" si="3"/>
        <v xml:space="preserve">|全域下位|Coral Commander|Atlantian Spearman:10　Deep One:10||
</v>
      </c>
    </row>
    <row r="90" spans="1:8" x14ac:dyDescent="0.15">
      <c r="A90" t="str">
        <f t="shared" si="2"/>
        <v>-</v>
      </c>
      <c r="B90" t="s">
        <v>2908</v>
      </c>
      <c r="C90" t="s">
        <v>8514</v>
      </c>
      <c r="D90" t="s">
        <v>8516</v>
      </c>
      <c r="E90" t="s">
        <v>8504</v>
      </c>
      <c r="F90" t="s">
        <v>8519</v>
      </c>
      <c r="H90" s="26" t="str">
        <f t="shared" si="3"/>
        <v xml:space="preserve">|全域上位|Mother of the Deep|Atlantian Spearman:10　War Shambler:10||
</v>
      </c>
    </row>
    <row r="91" spans="1:8" x14ac:dyDescent="0.15">
      <c r="A91" t="str">
        <f t="shared" si="2"/>
        <v>-</v>
      </c>
      <c r="B91" t="s">
        <v>2908</v>
      </c>
      <c r="C91" t="s">
        <v>8514</v>
      </c>
      <c r="D91" t="s">
        <v>8706</v>
      </c>
      <c r="E91" t="s">
        <v>8503</v>
      </c>
      <c r="F91" t="s">
        <v>8520</v>
      </c>
      <c r="H91" s="26" t="str">
        <f t="shared" si="3"/>
        <v xml:space="preserve">|水中要塞|Coral Priest|Reef Dweller:10||
</v>
      </c>
    </row>
    <row r="92" spans="1:8" x14ac:dyDescent="0.15">
      <c r="A92" t="str">
        <f t="shared" si="2"/>
        <v>EA Atlantis E</v>
      </c>
      <c r="B92" t="s">
        <v>2908</v>
      </c>
      <c r="C92" t="s">
        <v>8514</v>
      </c>
      <c r="D92" t="s">
        <v>8521</v>
      </c>
      <c r="E92" t="s">
        <v>8522</v>
      </c>
      <c r="F92" t="s">
        <v>8523</v>
      </c>
      <c r="H92" s="26" t="str">
        <f t="shared" si="3"/>
        <v xml:space="preserve">|陸上要塞|Captain|Archer:10||
</v>
      </c>
    </row>
    <row r="93" spans="1:8" x14ac:dyDescent="0.15">
      <c r="A93" t="str">
        <f t="shared" si="2"/>
        <v>EA R'lyeh S</v>
      </c>
      <c r="B93" t="s">
        <v>2908</v>
      </c>
      <c r="C93" t="s">
        <v>8623</v>
      </c>
      <c r="D93" t="s">
        <v>8515</v>
      </c>
      <c r="E93" t="s">
        <v>8613</v>
      </c>
      <c r="F93" t="s">
        <v>8614</v>
      </c>
      <c r="G93" t="s">
        <v>8615</v>
      </c>
      <c r="H93" s="26" t="str">
        <f t="shared" si="3"/>
        <v xml:space="preserve">|全域下位|Slave Prince|Slave Trooper:15　Slave Trooper:10|TrooperはそれぞれAtlantianとMerman|
</v>
      </c>
    </row>
    <row r="94" spans="1:8" x14ac:dyDescent="0.15">
      <c r="A94" t="str">
        <f t="shared" si="2"/>
        <v>-</v>
      </c>
      <c r="B94" t="s">
        <v>2908</v>
      </c>
      <c r="C94" t="s">
        <v>8623</v>
      </c>
      <c r="D94" t="s">
        <v>8516</v>
      </c>
      <c r="E94" t="s">
        <v>8616</v>
      </c>
      <c r="F94" t="s">
        <v>8617</v>
      </c>
      <c r="G94" t="s">
        <v>8618</v>
      </c>
      <c r="H94" s="26" t="str">
        <f t="shared" si="3"/>
        <v xml:space="preserve">|全域上位|Slave Priest|Slave Guardian:10　Slave Guardian:10|GuardianはそれぞれAtlantianとMerman|
</v>
      </c>
    </row>
    <row r="95" spans="1:8" x14ac:dyDescent="0.15">
      <c r="A95" t="str">
        <f t="shared" si="2"/>
        <v>-</v>
      </c>
      <c r="B95" t="s">
        <v>2908</v>
      </c>
      <c r="C95" t="s">
        <v>8623</v>
      </c>
      <c r="D95" t="s">
        <v>8706</v>
      </c>
      <c r="E95" t="s">
        <v>8619</v>
      </c>
      <c r="F95" t="s">
        <v>8620</v>
      </c>
      <c r="H95" s="26" t="str">
        <f t="shared" si="3"/>
        <v xml:space="preserve">|水中要塞|Polypal Mother:2|Polypal Spawn:14||
</v>
      </c>
    </row>
    <row r="96" spans="1:8" x14ac:dyDescent="0.15">
      <c r="A96" t="str">
        <f t="shared" si="2"/>
        <v>EA R'lyeh E</v>
      </c>
      <c r="B96" t="s">
        <v>2908</v>
      </c>
      <c r="C96" t="s">
        <v>8623</v>
      </c>
      <c r="D96" t="s">
        <v>8521</v>
      </c>
      <c r="E96" t="s">
        <v>8621</v>
      </c>
      <c r="F96" t="s">
        <v>8622</v>
      </c>
      <c r="H96" s="26" t="str">
        <f t="shared" si="3"/>
        <v xml:space="preserve">|陸上要塞|Captain|Archer:10||
</v>
      </c>
    </row>
    <row r="97" spans="1:8" x14ac:dyDescent="0.15">
      <c r="A97" t="str">
        <f t="shared" si="2"/>
        <v>EA Pelagia S</v>
      </c>
      <c r="B97" t="s">
        <v>2908</v>
      </c>
      <c r="C97" t="s">
        <v>8657</v>
      </c>
      <c r="D97" t="s">
        <v>8707</v>
      </c>
      <c r="E97" t="s">
        <v>8709</v>
      </c>
      <c r="F97" t="s">
        <v>8710</v>
      </c>
      <c r="G97" t="s">
        <v>8711</v>
      </c>
      <c r="H97" s="26" t="str">
        <f t="shared" si="3"/>
        <v xml:space="preserve">|水中下位|Pelagian Captain|Pelagian Soldier:10　Pelagian Militia:10|Militiaは槍装備|
</v>
      </c>
    </row>
    <row r="98" spans="1:8" x14ac:dyDescent="0.15">
      <c r="A98" t="str">
        <f t="shared" si="2"/>
        <v>-</v>
      </c>
      <c r="B98" t="s">
        <v>2908</v>
      </c>
      <c r="C98" t="s">
        <v>8657</v>
      </c>
      <c r="D98" t="s">
        <v>8708</v>
      </c>
      <c r="E98" t="s">
        <v>8694</v>
      </c>
      <c r="F98" t="s">
        <v>8712</v>
      </c>
      <c r="H98" s="26" t="str">
        <f t="shared" si="3"/>
        <v xml:space="preserve">|水中上位|Pearl Clan Priest|Turtle Tribe Triton:10　Merman:10||
</v>
      </c>
    </row>
    <row r="99" spans="1:8" x14ac:dyDescent="0.15">
      <c r="A99" t="str">
        <f t="shared" si="2"/>
        <v>-</v>
      </c>
      <c r="B99" t="s">
        <v>2908</v>
      </c>
      <c r="C99" t="s">
        <v>8657</v>
      </c>
      <c r="D99" t="s">
        <v>8715</v>
      </c>
      <c r="E99" t="s">
        <v>8717</v>
      </c>
      <c r="F99" t="s">
        <v>8718</v>
      </c>
      <c r="H99" s="26" t="str">
        <f t="shared" si="3"/>
        <v xml:space="preserve">|陸上下位|Turtle Chief|Merman:10||
</v>
      </c>
    </row>
    <row r="100" spans="1:8" x14ac:dyDescent="0.15">
      <c r="A100" t="str">
        <f t="shared" si="2"/>
        <v>-</v>
      </c>
      <c r="B100" t="s">
        <v>2908</v>
      </c>
      <c r="C100" t="s">
        <v>8657</v>
      </c>
      <c r="D100" t="s">
        <v>8716</v>
      </c>
      <c r="E100" t="s">
        <v>8719</v>
      </c>
      <c r="F100" t="s">
        <v>8720</v>
      </c>
      <c r="H100" s="26" t="str">
        <f t="shared" si="3"/>
        <v xml:space="preserve">|陸上上位|Merman Priest|Turtle Warrior:10||
</v>
      </c>
    </row>
    <row r="101" spans="1:8" x14ac:dyDescent="0.15">
      <c r="A101" t="str">
        <f t="shared" si="2"/>
        <v>-</v>
      </c>
      <c r="B101" t="s">
        <v>2908</v>
      </c>
      <c r="C101" t="s">
        <v>8657</v>
      </c>
      <c r="D101" t="s">
        <v>8706</v>
      </c>
      <c r="E101" t="s">
        <v>8713</v>
      </c>
      <c r="F101" t="s">
        <v>8714</v>
      </c>
      <c r="H101" s="26" t="str">
        <f>CONCATENATE("|",D101,"|",E101,"|",F101,"|",G101,"|")&amp;CHAR(10)</f>
        <v xml:space="preserve">|水中要塞|Turtle Chief|Turtle Tribe Triton:12||
</v>
      </c>
    </row>
    <row r="102" spans="1:8" x14ac:dyDescent="0.15">
      <c r="A102" t="str">
        <f t="shared" si="2"/>
        <v>EA Pelagia E</v>
      </c>
      <c r="B102" t="s">
        <v>2908</v>
      </c>
      <c r="C102" t="s">
        <v>8657</v>
      </c>
      <c r="D102" t="s">
        <v>8521</v>
      </c>
      <c r="E102" t="s">
        <v>8713</v>
      </c>
      <c r="F102" t="s">
        <v>8721</v>
      </c>
      <c r="H102" s="26" t="str">
        <f t="shared" si="3"/>
        <v xml:space="preserve">|陸上要塞|Turtle Chief|Turtle Warrior:10||
</v>
      </c>
    </row>
    <row r="103" spans="1:8" x14ac:dyDescent="0.15">
      <c r="A103" t="str">
        <f t="shared" si="2"/>
        <v>EA Oceania S</v>
      </c>
      <c r="B103" t="s">
        <v>2908</v>
      </c>
      <c r="C103" t="s">
        <v>8774</v>
      </c>
      <c r="D103" t="s">
        <v>8515</v>
      </c>
      <c r="E103" t="s">
        <v>8775</v>
      </c>
      <c r="F103" t="s">
        <v>8776</v>
      </c>
      <c r="G103" t="s">
        <v>8777</v>
      </c>
      <c r="H103" s="26" t="str">
        <f t="shared" si="3"/>
        <v xml:space="preserve">|全域下位|Ichtysatyr Commander|Ichtysatyr:10　Ichtysatyr Warrior:10|Ichtysatyrは軽装版|
</v>
      </c>
    </row>
    <row r="104" spans="1:8" x14ac:dyDescent="0.15">
      <c r="A104" t="str">
        <f t="shared" si="2"/>
        <v>-</v>
      </c>
      <c r="B104" t="s">
        <v>2908</v>
      </c>
      <c r="C104" t="s">
        <v>8774</v>
      </c>
      <c r="D104" t="s">
        <v>8516</v>
      </c>
      <c r="E104" t="s">
        <v>8759</v>
      </c>
      <c r="F104" t="s">
        <v>8778</v>
      </c>
      <c r="H104" s="26" t="str">
        <f t="shared" si="3"/>
        <v xml:space="preserve">|全域上位|Aphroi Hierophant|Ichtysatyr Warrior:10　Ichtycentaur:5||
</v>
      </c>
    </row>
    <row r="105" spans="1:8" x14ac:dyDescent="0.15">
      <c r="A105" t="str">
        <f t="shared" si="2"/>
        <v>-</v>
      </c>
      <c r="B105" t="s">
        <v>2908</v>
      </c>
      <c r="C105" t="s">
        <v>8774</v>
      </c>
      <c r="D105" t="s">
        <v>8706</v>
      </c>
      <c r="E105" t="s">
        <v>8779</v>
      </c>
      <c r="F105" t="s">
        <v>8780</v>
      </c>
      <c r="H105" s="26" t="str">
        <f t="shared" si="3"/>
        <v xml:space="preserve">|水中要塞|Ichtysatyr Commander|Ichtysatyr Warrior:10||
</v>
      </c>
    </row>
    <row r="106" spans="1:8" x14ac:dyDescent="0.15">
      <c r="A106" t="str">
        <f t="shared" si="2"/>
        <v>EA Oceania E</v>
      </c>
      <c r="B106" t="s">
        <v>2908</v>
      </c>
      <c r="C106" t="s">
        <v>8774</v>
      </c>
      <c r="D106" t="s">
        <v>8521</v>
      </c>
      <c r="E106" t="s">
        <v>8522</v>
      </c>
      <c r="F106" t="s">
        <v>8781</v>
      </c>
      <c r="H106" s="26" t="str">
        <f t="shared" si="3"/>
        <v xml:space="preserve">|陸上要塞|Captain|Archer:10||
</v>
      </c>
    </row>
    <row r="107" spans="1:8" x14ac:dyDescent="0.15">
      <c r="A107" t="str">
        <f t="shared" si="2"/>
        <v>EA Therodos S</v>
      </c>
      <c r="B107" t="s">
        <v>2908</v>
      </c>
      <c r="C107" t="s">
        <v>8894</v>
      </c>
      <c r="D107" t="s">
        <v>8879</v>
      </c>
      <c r="E107" t="s">
        <v>8883</v>
      </c>
      <c r="F107" t="s">
        <v>8884</v>
      </c>
      <c r="H107" s="26" t="str">
        <f t="shared" si="3"/>
        <v xml:space="preserve">|水中下位|Spectral Commander|Spectral Peltast:10　Spectral Archer:5||
</v>
      </c>
    </row>
    <row r="108" spans="1:8" x14ac:dyDescent="0.15">
      <c r="A108" t="str">
        <f t="shared" si="2"/>
        <v>-</v>
      </c>
      <c r="B108" t="s">
        <v>2908</v>
      </c>
      <c r="C108" t="s">
        <v>8894</v>
      </c>
      <c r="D108" t="s">
        <v>8880</v>
      </c>
      <c r="E108" t="s">
        <v>8885</v>
      </c>
      <c r="F108" t="s">
        <v>8886</v>
      </c>
      <c r="H108" s="26" t="str">
        <f t="shared" si="3"/>
        <v xml:space="preserve">|水中上位|Ephor|Spectral Hoplite:10||
</v>
      </c>
    </row>
    <row r="109" spans="1:8" x14ac:dyDescent="0.15">
      <c r="A109" t="str">
        <f t="shared" si="2"/>
        <v>-</v>
      </c>
      <c r="B109" t="s">
        <v>2908</v>
      </c>
      <c r="C109" t="s">
        <v>8894</v>
      </c>
      <c r="D109" t="s">
        <v>8881</v>
      </c>
      <c r="E109" t="s">
        <v>8889</v>
      </c>
      <c r="F109" t="s">
        <v>8890</v>
      </c>
      <c r="H109" s="26" t="str">
        <f t="shared" si="3"/>
        <v xml:space="preserve">|陸上下位|Therodian Commander|Therodian Peltast:10　Therodian Archer:10||
</v>
      </c>
    </row>
    <row r="110" spans="1:8" x14ac:dyDescent="0.15">
      <c r="A110" t="str">
        <f t="shared" si="2"/>
        <v>-</v>
      </c>
      <c r="B110" t="s">
        <v>2908</v>
      </c>
      <c r="C110" t="s">
        <v>8894</v>
      </c>
      <c r="D110" t="s">
        <v>8882</v>
      </c>
      <c r="E110" t="s">
        <v>8891</v>
      </c>
      <c r="F110" t="s">
        <v>8892</v>
      </c>
      <c r="H110" s="26" t="str">
        <f t="shared" si="3"/>
        <v xml:space="preserve">|陸上上位|Therodian Commander|Therodian Hoplite:10||
</v>
      </c>
    </row>
    <row r="111" spans="1:8" x14ac:dyDescent="0.15">
      <c r="A111" t="str">
        <f t="shared" si="2"/>
        <v>EA Therodos E</v>
      </c>
      <c r="B111" t="s">
        <v>2908</v>
      </c>
      <c r="C111" t="s">
        <v>8894</v>
      </c>
      <c r="D111" t="s">
        <v>8893</v>
      </c>
      <c r="E111" t="s">
        <v>8887</v>
      </c>
      <c r="F111" t="s">
        <v>8888</v>
      </c>
      <c r="H111" s="26" t="str">
        <f t="shared" ref="H111:H117" si="4">CONCATENATE("|",D111,"|",E111,"|",F111,"|",G111,"|")&amp;CHAR(10)</f>
        <v xml:space="preserve">|全域要塞|Ephor|Spectral Archer:10||
</v>
      </c>
    </row>
    <row r="112" spans="1:8" x14ac:dyDescent="0.15">
      <c r="A112" t="str">
        <f t="shared" si="2"/>
        <v>MA Arcoscephale S</v>
      </c>
      <c r="B112" t="s">
        <v>8991</v>
      </c>
      <c r="C112" t="s">
        <v>8993</v>
      </c>
      <c r="D112" t="s">
        <v>8994</v>
      </c>
      <c r="E112" t="s">
        <v>8997</v>
      </c>
      <c r="F112" t="s">
        <v>8998</v>
      </c>
      <c r="H112" s="26" t="str">
        <f t="shared" si="4"/>
        <v xml:space="preserve">|陸上下位|Mounted Commander|Peltast:10　Cardaces:10　Slinger:10||
</v>
      </c>
    </row>
    <row r="113" spans="1:8" x14ac:dyDescent="0.15">
      <c r="A113" t="str">
        <f t="shared" si="2"/>
        <v>-</v>
      </c>
      <c r="B113" t="s">
        <v>8991</v>
      </c>
      <c r="C113" t="s">
        <v>8993</v>
      </c>
      <c r="D113" t="s">
        <v>8995</v>
      </c>
      <c r="E113" t="s">
        <v>10707</v>
      </c>
      <c r="F113" t="s">
        <v>8999</v>
      </c>
      <c r="H113" s="26" t="str">
        <f t="shared" si="4"/>
        <v xml:space="preserve">|陸上上位|Hiereia|Hoplite:10||
</v>
      </c>
    </row>
    <row r="114" spans="1:8" x14ac:dyDescent="0.15">
      <c r="A114" t="str">
        <f t="shared" si="2"/>
        <v>MA Arcoscephale E</v>
      </c>
      <c r="B114" t="s">
        <v>8991</v>
      </c>
      <c r="C114" t="s">
        <v>8993</v>
      </c>
      <c r="D114" t="s">
        <v>8996</v>
      </c>
      <c r="E114" t="s">
        <v>9000</v>
      </c>
      <c r="F114" t="s">
        <v>9001</v>
      </c>
      <c r="H114" s="26" t="str">
        <f t="shared" si="4"/>
        <v xml:space="preserve">|陸上要塞|Hoplite Commander|Slinger:15||
</v>
      </c>
    </row>
    <row r="115" spans="1:8" x14ac:dyDescent="0.15">
      <c r="A115" t="str">
        <f t="shared" si="2"/>
        <v>MA Ermor S</v>
      </c>
      <c r="B115" t="s">
        <v>8991</v>
      </c>
      <c r="C115" t="s">
        <v>9172</v>
      </c>
      <c r="D115" t="s">
        <v>9201</v>
      </c>
      <c r="E115" t="s">
        <v>9203</v>
      </c>
      <c r="F115" t="s">
        <v>9204</v>
      </c>
      <c r="H115" s="26" t="str">
        <f t="shared" si="4"/>
        <v xml:space="preserve">|陸上下位|Mound King|Longdead Velite:20　Longdead Legionnaire:20||
</v>
      </c>
    </row>
    <row r="116" spans="1:8" x14ac:dyDescent="0.15">
      <c r="A116" t="str">
        <f t="shared" si="2"/>
        <v>-</v>
      </c>
      <c r="B116" t="s">
        <v>8991</v>
      </c>
      <c r="C116" t="s">
        <v>9172</v>
      </c>
      <c r="D116" t="s">
        <v>9200</v>
      </c>
      <c r="E116" t="s">
        <v>9205</v>
      </c>
      <c r="F116" t="s">
        <v>9206</v>
      </c>
      <c r="H116" s="26" t="str">
        <f t="shared" si="4"/>
        <v xml:space="preserve">|陸上上位|Censor|Longdead Horseman:20||
</v>
      </c>
    </row>
    <row r="117" spans="1:8" x14ac:dyDescent="0.15">
      <c r="A117" t="str">
        <f t="shared" si="2"/>
        <v>MA Ermor E</v>
      </c>
      <c r="B117" t="s">
        <v>8991</v>
      </c>
      <c r="C117" t="s">
        <v>9172</v>
      </c>
      <c r="D117" t="s">
        <v>9202</v>
      </c>
      <c r="E117" t="s">
        <v>9207</v>
      </c>
      <c r="F117" t="s">
        <v>9208</v>
      </c>
      <c r="G117" t="s">
        <v>9209</v>
      </c>
      <c r="H117" s="26" t="str">
        <f t="shared" si="4"/>
        <v xml:space="preserve">|陸上要塞|Acolyte of Eldregate|Longdead Archer:10|Archerは通常の短弓を使用|
</v>
      </c>
    </row>
    <row r="118" spans="1:8" x14ac:dyDescent="0.15">
      <c r="A118" t="str">
        <f t="shared" si="2"/>
        <v>MA Sceleria S</v>
      </c>
      <c r="B118" t="s">
        <v>8991</v>
      </c>
      <c r="C118" t="s">
        <v>9316</v>
      </c>
      <c r="D118" t="s">
        <v>9201</v>
      </c>
      <c r="E118" t="s">
        <v>9314</v>
      </c>
      <c r="F118" t="s">
        <v>9315</v>
      </c>
      <c r="H118" s="26" t="str">
        <f t="shared" ref="H118:H181" si="5">CONCATENATE("|",D118,"|",E118,"|",F118,"|",G118,"|")&amp;CHAR(10)</f>
        <v xml:space="preserve">|陸上下位|Centurion|Velite:10　Alae Legionnaire:10　Slinger:10||
</v>
      </c>
    </row>
    <row r="119" spans="1:8" x14ac:dyDescent="0.15">
      <c r="A119" t="str">
        <f t="shared" si="2"/>
        <v>-</v>
      </c>
      <c r="B119" t="s">
        <v>8991</v>
      </c>
      <c r="C119" t="s">
        <v>9316</v>
      </c>
      <c r="D119" t="s">
        <v>9200</v>
      </c>
      <c r="E119" t="s">
        <v>9317</v>
      </c>
      <c r="F119" t="s">
        <v>9318</v>
      </c>
      <c r="H119" s="26" t="str">
        <f t="shared" si="5"/>
        <v xml:space="preserve">|陸上上位|Thaumaturg|Hastatus:10||
</v>
      </c>
    </row>
    <row r="120" spans="1:8" x14ac:dyDescent="0.15">
      <c r="A120" t="str">
        <f t="shared" si="2"/>
        <v>MA Sceleria E</v>
      </c>
      <c r="B120" t="s">
        <v>8991</v>
      </c>
      <c r="C120" t="s">
        <v>9316</v>
      </c>
      <c r="D120" t="s">
        <v>9202</v>
      </c>
      <c r="E120" t="s">
        <v>9319</v>
      </c>
      <c r="F120" t="s">
        <v>9320</v>
      </c>
      <c r="H120" s="26" t="str">
        <f t="shared" si="5"/>
        <v xml:space="preserve">|陸上要塞|Centurion|Slinger:15||
</v>
      </c>
    </row>
    <row r="121" spans="1:8" x14ac:dyDescent="0.15">
      <c r="A121" t="str">
        <f t="shared" si="2"/>
        <v>MA Pythium S</v>
      </c>
      <c r="B121" t="s">
        <v>8991</v>
      </c>
      <c r="C121" t="s">
        <v>9379</v>
      </c>
      <c r="D121" t="s">
        <v>9201</v>
      </c>
      <c r="E121" t="s">
        <v>9375</v>
      </c>
      <c r="F121" t="s">
        <v>9376</v>
      </c>
      <c r="H121" s="26" t="str">
        <f t="shared" si="5"/>
        <v xml:space="preserve">|陸上下位|Centurion|Velite:10　Alae Legionnaire:10　Slinger:10||
</v>
      </c>
    </row>
    <row r="122" spans="1:8" x14ac:dyDescent="0.15">
      <c r="A122" t="str">
        <f t="shared" si="2"/>
        <v>-</v>
      </c>
      <c r="B122" t="s">
        <v>8991</v>
      </c>
      <c r="C122" t="s">
        <v>9379</v>
      </c>
      <c r="D122" t="s">
        <v>9200</v>
      </c>
      <c r="E122" t="s">
        <v>9368</v>
      </c>
      <c r="F122" t="s">
        <v>9377</v>
      </c>
      <c r="H122" s="26" t="str">
        <f t="shared" si="5"/>
        <v xml:space="preserve">|陸上上位|Battle Deacon|Hastatus:10||
</v>
      </c>
    </row>
    <row r="123" spans="1:8" x14ac:dyDescent="0.15">
      <c r="A123" t="str">
        <f t="shared" si="2"/>
        <v>MA Pythium E</v>
      </c>
      <c r="B123" t="s">
        <v>8991</v>
      </c>
      <c r="C123" t="s">
        <v>9379</v>
      </c>
      <c r="D123" t="s">
        <v>9202</v>
      </c>
      <c r="E123" t="s">
        <v>9375</v>
      </c>
      <c r="F123" t="s">
        <v>9378</v>
      </c>
      <c r="H123" s="26" t="str">
        <f t="shared" si="5"/>
        <v xml:space="preserve">|陸上要塞|Centurion|Slinger:15||
</v>
      </c>
    </row>
    <row r="124" spans="1:8" x14ac:dyDescent="0.15">
      <c r="A124" t="str">
        <f t="shared" si="2"/>
        <v>MA Man S</v>
      </c>
      <c r="B124" t="s">
        <v>2969</v>
      </c>
      <c r="C124" t="s">
        <v>9538</v>
      </c>
      <c r="D124" t="s">
        <v>3281</v>
      </c>
      <c r="E124" t="s">
        <v>9539</v>
      </c>
      <c r="F124" t="s">
        <v>9540</v>
      </c>
      <c r="H124" s="26" t="str">
        <f t="shared" si="5"/>
        <v xml:space="preserve">|陸上下位|Castellan|Spearman:10　Logrian Warrior:5　Logrian Slinger:10||
</v>
      </c>
    </row>
    <row r="125" spans="1:8" x14ac:dyDescent="0.15">
      <c r="A125" t="str">
        <f t="shared" si="2"/>
        <v>-</v>
      </c>
      <c r="B125" t="s">
        <v>2969</v>
      </c>
      <c r="C125" t="s">
        <v>9538</v>
      </c>
      <c r="D125" t="s">
        <v>3282</v>
      </c>
      <c r="E125" t="s">
        <v>9541</v>
      </c>
      <c r="F125" t="s">
        <v>9542</v>
      </c>
      <c r="H125" s="26" t="str">
        <f t="shared" si="5"/>
        <v xml:space="preserve">|陸上上位|Bard|Longbowman:10　Tower Guard:10||
</v>
      </c>
    </row>
    <row r="126" spans="1:8" x14ac:dyDescent="0.15">
      <c r="A126" t="str">
        <f t="shared" si="2"/>
        <v>MA Man E</v>
      </c>
      <c r="B126" t="s">
        <v>2969</v>
      </c>
      <c r="C126" t="s">
        <v>9538</v>
      </c>
      <c r="D126" t="s">
        <v>3273</v>
      </c>
      <c r="E126" t="s">
        <v>9543</v>
      </c>
      <c r="F126" t="s">
        <v>9544</v>
      </c>
      <c r="H126" s="26" t="str">
        <f t="shared" si="5"/>
        <v xml:space="preserve">|陸上要塞|Castellan|Longbowman:10||
</v>
      </c>
    </row>
    <row r="127" spans="1:8" x14ac:dyDescent="0.15">
      <c r="A127" t="str">
        <f t="shared" si="2"/>
        <v>MA Eriu S</v>
      </c>
      <c r="B127" t="s">
        <v>2969</v>
      </c>
      <c r="C127" t="s">
        <v>9595</v>
      </c>
      <c r="D127" t="s">
        <v>3281</v>
      </c>
      <c r="E127" t="s">
        <v>9629</v>
      </c>
      <c r="F127" t="s">
        <v>9630</v>
      </c>
      <c r="H127" s="26" t="str">
        <f t="shared" si="5"/>
        <v xml:space="preserve">|陸上下位|Milesian Champion|Milesian Slinger:20　Milesian Swordsman:10||
</v>
      </c>
    </row>
    <row r="128" spans="1:8" x14ac:dyDescent="0.15">
      <c r="A128" t="str">
        <f t="shared" si="2"/>
        <v>-</v>
      </c>
      <c r="B128" t="s">
        <v>2969</v>
      </c>
      <c r="C128" t="s">
        <v>9595</v>
      </c>
      <c r="D128" t="s">
        <v>3282</v>
      </c>
      <c r="E128" t="s">
        <v>9618</v>
      </c>
      <c r="F128" t="s">
        <v>9631</v>
      </c>
      <c r="G128" t="s">
        <v>9632</v>
      </c>
      <c r="H128" s="26" t="str">
        <f t="shared" si="5"/>
        <v xml:space="preserve">|陸上上位|Sidhe Champion|Milesian Longspear:10　Fir Bolg:10|Fir Bolgは槍装備|
</v>
      </c>
    </row>
    <row r="129" spans="1:8" x14ac:dyDescent="0.15">
      <c r="A129" t="str">
        <f t="shared" si="2"/>
        <v>MA Eriu E</v>
      </c>
      <c r="B129" t="s">
        <v>2969</v>
      </c>
      <c r="C129" t="s">
        <v>9595</v>
      </c>
      <c r="D129" t="s">
        <v>3273</v>
      </c>
      <c r="E129" t="s">
        <v>9629</v>
      </c>
      <c r="F129" t="s">
        <v>9633</v>
      </c>
      <c r="H129" s="26" t="str">
        <f t="shared" si="5"/>
        <v xml:space="preserve">|陸上要塞|Milesian Champion|Milesian Slinger:15||
</v>
      </c>
    </row>
    <row r="130" spans="1:8" x14ac:dyDescent="0.15">
      <c r="A130" t="str">
        <f t="shared" si="2"/>
        <v>MA Ulm S</v>
      </c>
      <c r="B130" t="s">
        <v>2969</v>
      </c>
      <c r="C130" t="s">
        <v>9733</v>
      </c>
      <c r="D130" t="s">
        <v>3281</v>
      </c>
      <c r="E130" t="s">
        <v>9769</v>
      </c>
      <c r="F130" t="s">
        <v>9770</v>
      </c>
      <c r="G130" t="s">
        <v>9771</v>
      </c>
      <c r="H130" s="26" t="str">
        <f t="shared" si="5"/>
        <v xml:space="preserve">|陸上下位|Commander of Ulm|Infantry of Ulm:5　Crossbowman:10|Infantryは戦斧装備|
</v>
      </c>
    </row>
    <row r="131" spans="1:8" x14ac:dyDescent="0.15">
      <c r="A131" t="str">
        <f t="shared" ref="A131:A195" si="6">IF(C131&lt;&gt;C130,B131&amp;" "&amp;C131&amp;" S",IF(C131&lt;&gt;C132,B131&amp;" "&amp;C131&amp;" E","-"))</f>
        <v>-</v>
      </c>
      <c r="B131" t="s">
        <v>2969</v>
      </c>
      <c r="C131" t="s">
        <v>9733</v>
      </c>
      <c r="D131" t="s">
        <v>3282</v>
      </c>
      <c r="E131" t="s">
        <v>9725</v>
      </c>
      <c r="F131" t="s">
        <v>9772</v>
      </c>
      <c r="H131" s="26" t="str">
        <f t="shared" si="5"/>
        <v xml:space="preserve">|陸上上位|Black Acolyte|Pikeneer:10||
</v>
      </c>
    </row>
    <row r="132" spans="1:8" x14ac:dyDescent="0.15">
      <c r="A132" t="str">
        <f t="shared" si="6"/>
        <v>MA Ulm E</v>
      </c>
      <c r="B132" t="s">
        <v>2969</v>
      </c>
      <c r="C132" t="s">
        <v>9733</v>
      </c>
      <c r="D132" t="s">
        <v>3273</v>
      </c>
      <c r="E132" t="s">
        <v>9773</v>
      </c>
      <c r="F132" t="s">
        <v>9774</v>
      </c>
      <c r="H132" s="26" t="str">
        <f t="shared" si="5"/>
        <v xml:space="preserve">|陸上要塞|Master Mason|Crossbowman:6||
</v>
      </c>
    </row>
    <row r="133" spans="1:8" x14ac:dyDescent="0.15">
      <c r="A133" t="str">
        <f t="shared" si="6"/>
        <v>MA Marignon S</v>
      </c>
      <c r="B133" t="s">
        <v>2969</v>
      </c>
      <c r="C133" t="s">
        <v>9881</v>
      </c>
      <c r="D133" t="s">
        <v>3281</v>
      </c>
      <c r="E133" t="s">
        <v>9861</v>
      </c>
      <c r="F133" t="s">
        <v>9877</v>
      </c>
      <c r="H133" s="26" t="str">
        <f t="shared" si="5"/>
        <v xml:space="preserve">|陸上下位|Friar|Pikeneer:10　Crossbowman:10||
</v>
      </c>
    </row>
    <row r="134" spans="1:8" x14ac:dyDescent="0.15">
      <c r="A134" t="str">
        <f t="shared" si="6"/>
        <v>-</v>
      </c>
      <c r="B134" t="s">
        <v>2969</v>
      </c>
      <c r="C134" t="s">
        <v>9881</v>
      </c>
      <c r="D134" t="s">
        <v>3282</v>
      </c>
      <c r="E134" t="s">
        <v>9878</v>
      </c>
      <c r="F134" t="s">
        <v>9879</v>
      </c>
      <c r="H134" s="26" t="str">
        <f t="shared" si="5"/>
        <v xml:space="preserve">|陸上上位|Paladin|Halberdier:10　Swordsman:10||
</v>
      </c>
    </row>
    <row r="135" spans="1:8" x14ac:dyDescent="0.15">
      <c r="A135" t="str">
        <f t="shared" si="6"/>
        <v>MA Marignon E</v>
      </c>
      <c r="B135" t="s">
        <v>2969</v>
      </c>
      <c r="C135" t="s">
        <v>9881</v>
      </c>
      <c r="D135" t="s">
        <v>3273</v>
      </c>
      <c r="E135" t="s">
        <v>9863</v>
      </c>
      <c r="F135" t="s">
        <v>9880</v>
      </c>
      <c r="H135" s="26" t="str">
        <f t="shared" si="5"/>
        <v xml:space="preserve">|陸上要塞|Inquisitor|Crossbowman:8||
</v>
      </c>
    </row>
    <row r="136" spans="1:8" x14ac:dyDescent="0.15">
      <c r="A136" t="str">
        <f t="shared" si="6"/>
        <v>MA Mictlan S</v>
      </c>
      <c r="B136" t="s">
        <v>2969</v>
      </c>
      <c r="C136" t="s">
        <v>9918</v>
      </c>
      <c r="D136" t="s">
        <v>3281</v>
      </c>
      <c r="E136" t="s">
        <v>9922</v>
      </c>
      <c r="F136" t="s">
        <v>9997</v>
      </c>
      <c r="G136" t="s">
        <v>9998</v>
      </c>
      <c r="H136" s="26" t="str">
        <f t="shared" si="5"/>
        <v xml:space="preserve">|陸上下位|Tribal King|Warrior:20　Warrior:10|Warriorは投石器装備で鎧なしと鎧あり|
</v>
      </c>
    </row>
    <row r="137" spans="1:8" x14ac:dyDescent="0.15">
      <c r="A137" t="str">
        <f t="shared" si="6"/>
        <v>-</v>
      </c>
      <c r="B137" t="s">
        <v>2969</v>
      </c>
      <c r="C137" t="s">
        <v>9918</v>
      </c>
      <c r="D137" t="s">
        <v>3282</v>
      </c>
      <c r="E137" t="s">
        <v>9929</v>
      </c>
      <c r="F137" t="s">
        <v>9999</v>
      </c>
      <c r="G137" t="s">
        <v>10000</v>
      </c>
      <c r="H137" s="26" t="str">
        <f t="shared" si="5"/>
        <v xml:space="preserve">|陸上上位|Mictlan Priest|Eagle Warrior:10　Warrior:10|Warriorは鈍器装備|
</v>
      </c>
    </row>
    <row r="138" spans="1:8" x14ac:dyDescent="0.15">
      <c r="A138" t="str">
        <f t="shared" si="6"/>
        <v>MA Mictlan E</v>
      </c>
      <c r="B138" t="s">
        <v>2969</v>
      </c>
      <c r="C138" t="s">
        <v>9918</v>
      </c>
      <c r="D138" t="s">
        <v>3273</v>
      </c>
      <c r="E138" t="s">
        <v>9922</v>
      </c>
      <c r="F138" t="s">
        <v>10001</v>
      </c>
      <c r="H138" s="26" t="str">
        <f t="shared" si="5"/>
        <v xml:space="preserve">|陸上要塞|Tribal King|Warrior:15||
</v>
      </c>
    </row>
    <row r="139" spans="1:8" x14ac:dyDescent="0.15">
      <c r="A139" t="str">
        <f t="shared" si="6"/>
        <v>MA T'ien Ch'i S</v>
      </c>
      <c r="B139" t="s">
        <v>2969</v>
      </c>
      <c r="C139" t="s">
        <v>10014</v>
      </c>
      <c r="D139" t="s">
        <v>10002</v>
      </c>
      <c r="F139" t="s">
        <v>10006</v>
      </c>
      <c r="G139" t="s">
        <v>10013</v>
      </c>
      <c r="H139" s="26" t="str">
        <f t="shared" si="5"/>
        <v xml:space="preserve">|陸上郊外||Footman:6　Imperial Archer:5|Footmanは鉾装備、通常の土着下位構成に追加配備|
</v>
      </c>
    </row>
    <row r="140" spans="1:8" x14ac:dyDescent="0.15">
      <c r="A140" t="str">
        <f t="shared" si="6"/>
        <v>-</v>
      </c>
      <c r="B140" t="s">
        <v>2969</v>
      </c>
      <c r="C140" t="s">
        <v>10014</v>
      </c>
      <c r="D140" t="s">
        <v>10003</v>
      </c>
      <c r="E140" t="s">
        <v>10007</v>
      </c>
      <c r="F140" t="s">
        <v>10008</v>
      </c>
      <c r="G140" t="s">
        <v>10009</v>
      </c>
      <c r="H140" s="26" t="str">
        <f t="shared" si="5"/>
        <v xml:space="preserve">|陸上下位|Eunuch|Footman:10　Footman:10　Archer:10|Footmanは鉾装備と大盾装備|
</v>
      </c>
    </row>
    <row r="141" spans="1:8" x14ac:dyDescent="0.15">
      <c r="A141" t="str">
        <f t="shared" si="6"/>
        <v>-</v>
      </c>
      <c r="B141" t="s">
        <v>2969</v>
      </c>
      <c r="C141" t="s">
        <v>10014</v>
      </c>
      <c r="D141" t="s">
        <v>10004</v>
      </c>
      <c r="E141" t="s">
        <v>10010</v>
      </c>
      <c r="F141" t="s">
        <v>10011</v>
      </c>
      <c r="H141" s="26" t="str">
        <f t="shared" si="5"/>
        <v xml:space="preserve">|陸上上位|Ceremonial Master|Imperial City Guard:10||
</v>
      </c>
    </row>
    <row r="142" spans="1:8" x14ac:dyDescent="0.15">
      <c r="A142" t="str">
        <f t="shared" si="6"/>
        <v>MA T'ien Ch'i E</v>
      </c>
      <c r="B142" t="s">
        <v>2969</v>
      </c>
      <c r="C142" t="s">
        <v>10014</v>
      </c>
      <c r="D142" t="s">
        <v>10005</v>
      </c>
      <c r="E142" t="s">
        <v>10007</v>
      </c>
      <c r="F142" t="s">
        <v>10012</v>
      </c>
      <c r="H142" s="26" t="str">
        <f t="shared" si="5"/>
        <v xml:space="preserve">|陸上要塞|Eunuch|Imperial Crossbowman:6||
</v>
      </c>
    </row>
    <row r="143" spans="1:8" x14ac:dyDescent="0.15">
      <c r="A143" t="str">
        <f t="shared" si="6"/>
        <v>MA Machaka S</v>
      </c>
      <c r="B143" t="s">
        <v>2969</v>
      </c>
      <c r="C143" t="s">
        <v>10270</v>
      </c>
      <c r="D143" t="s">
        <v>3281</v>
      </c>
      <c r="E143" t="s">
        <v>10273</v>
      </c>
      <c r="F143" t="s">
        <v>10274</v>
      </c>
      <c r="G143" t="s">
        <v>10275</v>
      </c>
      <c r="H143" s="26" t="str">
        <f t="shared" si="5"/>
        <v xml:space="preserve">|陸上下位|Machaka Chief|Machaka Militia:30　Machaka Warrior:10|Warriorは投槍装備|
</v>
      </c>
    </row>
    <row r="144" spans="1:8" x14ac:dyDescent="0.15">
      <c r="A144" t="str">
        <f t="shared" si="6"/>
        <v>-</v>
      </c>
      <c r="B144" t="s">
        <v>2969</v>
      </c>
      <c r="C144" t="s">
        <v>10270</v>
      </c>
      <c r="D144" t="s">
        <v>3282</v>
      </c>
      <c r="E144" t="s">
        <v>10276</v>
      </c>
      <c r="F144" t="s">
        <v>10277</v>
      </c>
      <c r="H144" s="26" t="str">
        <f t="shared" si="5"/>
        <v xml:space="preserve">|陸上上位|Machaka Commander|Machaka Hoplite:10||
</v>
      </c>
    </row>
    <row r="145" spans="1:8" x14ac:dyDescent="0.15">
      <c r="A145" t="str">
        <f t="shared" si="6"/>
        <v>MA Machaka E</v>
      </c>
      <c r="B145" t="s">
        <v>2969</v>
      </c>
      <c r="C145" t="s">
        <v>10270</v>
      </c>
      <c r="D145" t="s">
        <v>3273</v>
      </c>
      <c r="E145" t="s">
        <v>10276</v>
      </c>
      <c r="F145" t="s">
        <v>10278</v>
      </c>
      <c r="H145" s="26" t="str">
        <f t="shared" si="5"/>
        <v xml:space="preserve">|陸上要塞|Machaka Commander|Machaka Archer:15||
</v>
      </c>
    </row>
    <row r="146" spans="1:8" x14ac:dyDescent="0.15">
      <c r="A146" t="str">
        <f t="shared" si="6"/>
        <v>MA Agartha S</v>
      </c>
      <c r="B146" t="s">
        <v>2969</v>
      </c>
      <c r="C146" t="s">
        <v>10441</v>
      </c>
      <c r="D146" t="s">
        <v>3281</v>
      </c>
      <c r="E146" t="s">
        <v>10442</v>
      </c>
      <c r="F146" t="s">
        <v>10443</v>
      </c>
      <c r="H146" s="26" t="str">
        <f t="shared" si="5"/>
        <v xml:space="preserve">|陸上下位|Cave Captain|Agarthan Light Infantry:10　Agarthan Infantry:10||
</v>
      </c>
    </row>
    <row r="147" spans="1:8" x14ac:dyDescent="0.15">
      <c r="A147" t="str">
        <f t="shared" si="6"/>
        <v>-</v>
      </c>
      <c r="B147" t="s">
        <v>2969</v>
      </c>
      <c r="C147" t="s">
        <v>10441</v>
      </c>
      <c r="D147" t="s">
        <v>3282</v>
      </c>
      <c r="E147" t="s">
        <v>10369</v>
      </c>
      <c r="F147" t="s">
        <v>10444</v>
      </c>
      <c r="H147" s="26" t="str">
        <f t="shared" si="5"/>
        <v xml:space="preserve">|陸上上位|Attendant of the Oracles|Pale One Soldier:10　Attentive Statue:5||
</v>
      </c>
    </row>
    <row r="148" spans="1:8" x14ac:dyDescent="0.15">
      <c r="A148" t="str">
        <f t="shared" si="6"/>
        <v>-</v>
      </c>
      <c r="B148" t="s">
        <v>2969</v>
      </c>
      <c r="C148" t="s">
        <v>10441</v>
      </c>
      <c r="D148" t="s">
        <v>3273</v>
      </c>
      <c r="E148" t="s">
        <v>10445</v>
      </c>
      <c r="F148" t="s">
        <v>10446</v>
      </c>
      <c r="H148" s="26" t="str">
        <f t="shared" si="5"/>
        <v xml:space="preserve">|陸上要塞|Pale One Captain|Ancient Stone Hurler:3||
</v>
      </c>
    </row>
    <row r="149" spans="1:8" x14ac:dyDescent="0.15">
      <c r="A149" t="str">
        <f t="shared" si="6"/>
        <v>-</v>
      </c>
      <c r="B149" t="s">
        <v>2969</v>
      </c>
      <c r="C149" t="s">
        <v>10441</v>
      </c>
      <c r="D149" t="s">
        <v>10447</v>
      </c>
      <c r="E149" t="s">
        <v>10450</v>
      </c>
      <c r="F149" t="s">
        <v>10451</v>
      </c>
      <c r="G149" t="s">
        <v>10453</v>
      </c>
      <c r="H149" s="26" t="str">
        <f t="shared" si="5"/>
        <v xml:space="preserve">|水中下位|Wet One Captain|Wet One:15|Wet Oneは軽装版|
</v>
      </c>
    </row>
    <row r="150" spans="1:8" x14ac:dyDescent="0.15">
      <c r="A150" t="str">
        <f t="shared" si="6"/>
        <v>-</v>
      </c>
      <c r="B150" t="s">
        <v>2969</v>
      </c>
      <c r="C150" t="s">
        <v>10441</v>
      </c>
      <c r="D150" t="s">
        <v>10448</v>
      </c>
      <c r="E150" t="s">
        <v>10450</v>
      </c>
      <c r="F150" t="s">
        <v>10451</v>
      </c>
      <c r="G150" t="s">
        <v>10453</v>
      </c>
      <c r="H150" s="26" t="str">
        <f t="shared" si="5"/>
        <v xml:space="preserve">|水中上位|Wet One Captain|Wet One:15|Wet Oneは軽装版|
</v>
      </c>
    </row>
    <row r="151" spans="1:8" x14ac:dyDescent="0.15">
      <c r="A151" t="str">
        <f t="shared" si="6"/>
        <v>MA Agartha E</v>
      </c>
      <c r="B151" t="s">
        <v>2969</v>
      </c>
      <c r="C151" t="s">
        <v>10441</v>
      </c>
      <c r="D151" t="s">
        <v>10449</v>
      </c>
      <c r="E151" t="s">
        <v>10450</v>
      </c>
      <c r="F151" t="s">
        <v>10452</v>
      </c>
      <c r="H151" s="26" t="str">
        <f t="shared" si="5"/>
        <v xml:space="preserve">|水中要塞|Wet One Captain|Wet One:10||
</v>
      </c>
    </row>
    <row r="152" spans="1:8" x14ac:dyDescent="0.15">
      <c r="A152" t="str">
        <f t="shared" si="6"/>
        <v>MA Abysia S</v>
      </c>
      <c r="B152" t="s">
        <v>2969</v>
      </c>
      <c r="C152" t="s">
        <v>10511</v>
      </c>
      <c r="D152" t="s">
        <v>10512</v>
      </c>
      <c r="E152" t="s">
        <v>10515</v>
      </c>
      <c r="F152" t="s">
        <v>10516</v>
      </c>
      <c r="G152" t="s">
        <v>10517</v>
      </c>
      <c r="H152" s="26" t="str">
        <f t="shared" si="5"/>
        <v xml:space="preserve">|陸上下位|Warlord|Humanbred:10　Humanbred:10|Humanbredはそれぞれ槍装備と斧装備|
</v>
      </c>
    </row>
    <row r="153" spans="1:8" x14ac:dyDescent="0.15">
      <c r="A153" t="str">
        <f t="shared" si="6"/>
        <v>-</v>
      </c>
      <c r="B153" t="s">
        <v>2969</v>
      </c>
      <c r="C153" t="s">
        <v>10511</v>
      </c>
      <c r="D153" t="s">
        <v>10513</v>
      </c>
      <c r="E153" t="s">
        <v>10497</v>
      </c>
      <c r="F153" t="s">
        <v>10518</v>
      </c>
      <c r="G153" t="s">
        <v>10519</v>
      </c>
      <c r="H153" s="26" t="str">
        <f t="shared" si="5"/>
        <v xml:space="preserve">|陸上上位|Anathemant Salamander|Abysian Infantry:10|Infantryは戦斧装備|
</v>
      </c>
    </row>
    <row r="154" spans="1:8" x14ac:dyDescent="0.15">
      <c r="A154" t="str">
        <f t="shared" si="6"/>
        <v>MA Abysia E</v>
      </c>
      <c r="B154" t="s">
        <v>2969</v>
      </c>
      <c r="C154" t="s">
        <v>10511</v>
      </c>
      <c r="D154" t="s">
        <v>10514</v>
      </c>
      <c r="E154" t="s">
        <v>10520</v>
      </c>
      <c r="F154" t="s">
        <v>10521</v>
      </c>
      <c r="H154" s="26" t="str">
        <f t="shared" si="5"/>
        <v xml:space="preserve">|陸上要塞|Warlord|Humanbred:6||
</v>
      </c>
    </row>
    <row r="155" spans="1:8" x14ac:dyDescent="0.15">
      <c r="A155" t="str">
        <f t="shared" si="6"/>
        <v>MA Caelum S</v>
      </c>
      <c r="B155" t="s">
        <v>2969</v>
      </c>
      <c r="C155" t="s">
        <v>10584</v>
      </c>
      <c r="D155" t="s">
        <v>3281</v>
      </c>
      <c r="E155" t="s">
        <v>10595</v>
      </c>
      <c r="F155" t="s">
        <v>10596</v>
      </c>
      <c r="H155" s="26" t="str">
        <f t="shared" si="5"/>
        <v xml:space="preserve">|陸上下位|Storm General|Spire Horn Militia:10　Spire Horn Archer:10||
</v>
      </c>
    </row>
    <row r="156" spans="1:8" x14ac:dyDescent="0.15">
      <c r="A156" t="str">
        <f t="shared" si="6"/>
        <v>-</v>
      </c>
      <c r="B156" t="s">
        <v>2969</v>
      </c>
      <c r="C156" t="s">
        <v>10584</v>
      </c>
      <c r="D156" t="s">
        <v>3282</v>
      </c>
      <c r="E156" t="s">
        <v>10561</v>
      </c>
      <c r="F156" t="s">
        <v>10597</v>
      </c>
      <c r="H156" s="26" t="str">
        <f t="shared" si="5"/>
        <v xml:space="preserve">|陸上上位|Seraphine|Airya Infantry:10　Spire Horn Archer:10||
</v>
      </c>
    </row>
    <row r="157" spans="1:8" x14ac:dyDescent="0.15">
      <c r="A157" t="str">
        <f t="shared" si="6"/>
        <v>MA Caelum E</v>
      </c>
      <c r="B157" t="s">
        <v>2969</v>
      </c>
      <c r="C157" t="s">
        <v>10584</v>
      </c>
      <c r="D157" t="s">
        <v>3273</v>
      </c>
      <c r="E157" t="s">
        <v>10595</v>
      </c>
      <c r="F157" t="s">
        <v>10598</v>
      </c>
      <c r="H157" s="26" t="str">
        <f t="shared" si="5"/>
        <v xml:space="preserve">|陸上要塞|Storm General|Spire Horn Archer:10||
</v>
      </c>
    </row>
    <row r="158" spans="1:8" x14ac:dyDescent="0.15">
      <c r="A158" t="str">
        <f t="shared" si="6"/>
        <v>MA C'tis S</v>
      </c>
      <c r="B158" t="s">
        <v>2969</v>
      </c>
      <c r="C158" t="s">
        <v>10685</v>
      </c>
      <c r="D158" t="s">
        <v>3281</v>
      </c>
      <c r="E158" t="s">
        <v>10680</v>
      </c>
      <c r="F158" t="s">
        <v>10681</v>
      </c>
      <c r="H158" s="26" t="str">
        <f t="shared" si="5"/>
        <v xml:space="preserve">|陸上下位|Commander of C'tis|Militia:10　City Guard:20||
</v>
      </c>
    </row>
    <row r="159" spans="1:8" x14ac:dyDescent="0.15">
      <c r="A159" t="str">
        <f t="shared" si="6"/>
        <v>-</v>
      </c>
      <c r="B159" t="s">
        <v>2969</v>
      </c>
      <c r="C159" t="s">
        <v>10685</v>
      </c>
      <c r="D159" t="s">
        <v>3282</v>
      </c>
      <c r="E159" t="s">
        <v>10682</v>
      </c>
      <c r="F159" t="s">
        <v>10683</v>
      </c>
      <c r="H159" s="26" t="str">
        <f t="shared" si="5"/>
        <v xml:space="preserve">|陸上上位|Lizard Lord|Slave Warrior:10　City Guard:10||
</v>
      </c>
    </row>
    <row r="160" spans="1:8" x14ac:dyDescent="0.15">
      <c r="A160" t="str">
        <f t="shared" si="6"/>
        <v>MA C'tis E</v>
      </c>
      <c r="B160" t="s">
        <v>2969</v>
      </c>
      <c r="C160" t="s">
        <v>10685</v>
      </c>
      <c r="D160" t="s">
        <v>3273</v>
      </c>
      <c r="E160" t="s">
        <v>10682</v>
      </c>
      <c r="F160" t="s">
        <v>10684</v>
      </c>
      <c r="H160" s="26" t="str">
        <f t="shared" si="5"/>
        <v xml:space="preserve">|陸上要塞|Lizard Lord|Poison Slinger:2　Light Infantry:4||
</v>
      </c>
    </row>
    <row r="161" spans="1:8" x14ac:dyDescent="0.15">
      <c r="A161" t="str">
        <f t="shared" si="6"/>
        <v>MA Pangaea S</v>
      </c>
      <c r="B161" t="s">
        <v>2969</v>
      </c>
      <c r="C161" t="s">
        <v>10820</v>
      </c>
      <c r="D161" t="s">
        <v>3281</v>
      </c>
      <c r="E161" t="s">
        <v>10760</v>
      </c>
      <c r="F161" t="s">
        <v>10821</v>
      </c>
      <c r="G161" t="s">
        <v>10822</v>
      </c>
      <c r="H161" s="26" t="str">
        <f t="shared" si="5"/>
        <v xml:space="preserve">|陸上下位|Centaur Commander|Satyr:10　Satyr:10　Harpy:10|Satyrはそれぞれ小盾装備と投槍装備|
</v>
      </c>
    </row>
    <row r="162" spans="1:8" x14ac:dyDescent="0.15">
      <c r="A162" t="str">
        <f t="shared" si="6"/>
        <v>-</v>
      </c>
      <c r="B162" t="s">
        <v>2969</v>
      </c>
      <c r="C162" t="s">
        <v>10820</v>
      </c>
      <c r="D162" t="s">
        <v>3282</v>
      </c>
      <c r="E162" t="s">
        <v>10794</v>
      </c>
      <c r="F162" t="s">
        <v>10823</v>
      </c>
      <c r="H162" s="26" t="str">
        <f t="shared" si="5"/>
        <v xml:space="preserve">|陸上上位|Centaur Hierophant|Centaur:5　Centaur Warrior:5||
</v>
      </c>
    </row>
    <row r="163" spans="1:8" x14ac:dyDescent="0.15">
      <c r="A163" t="str">
        <f t="shared" si="6"/>
        <v>MA Pangaea E</v>
      </c>
      <c r="B163" t="s">
        <v>2969</v>
      </c>
      <c r="C163" t="s">
        <v>10820</v>
      </c>
      <c r="D163" t="s">
        <v>3273</v>
      </c>
      <c r="E163" t="s">
        <v>10794</v>
      </c>
      <c r="F163" t="s">
        <v>10824</v>
      </c>
      <c r="H163" s="26" t="str">
        <f t="shared" si="5"/>
        <v xml:space="preserve">|陸上要塞|Centaur Hierophant|Centaur:6||
</v>
      </c>
    </row>
    <row r="164" spans="1:8" x14ac:dyDescent="0.15">
      <c r="A164" t="str">
        <f t="shared" si="6"/>
        <v>MA Asphodel S</v>
      </c>
      <c r="B164" t="s">
        <v>2969</v>
      </c>
      <c r="C164" t="s">
        <v>10936</v>
      </c>
      <c r="D164" t="s">
        <v>3281</v>
      </c>
      <c r="E164" t="s">
        <v>10937</v>
      </c>
      <c r="F164" t="s">
        <v>10938</v>
      </c>
      <c r="H164" s="26" t="str">
        <f t="shared" si="5"/>
        <v xml:space="preserve">|陸上下位|Centaur Hierophant|Satyr Sneak:10　Satyr:10　Harpy:10||
</v>
      </c>
    </row>
    <row r="165" spans="1:8" x14ac:dyDescent="0.15">
      <c r="A165" t="str">
        <f t="shared" si="6"/>
        <v>-</v>
      </c>
      <c r="B165" t="s">
        <v>2969</v>
      </c>
      <c r="C165" t="s">
        <v>10936</v>
      </c>
      <c r="D165" t="s">
        <v>3282</v>
      </c>
      <c r="E165" t="s">
        <v>10939</v>
      </c>
      <c r="F165" t="s">
        <v>10940</v>
      </c>
      <c r="H165" s="26" t="str">
        <f t="shared" si="5"/>
        <v xml:space="preserve">|陸上上位|Minotaur Lord|Centaur:5　Satyr:10||
</v>
      </c>
    </row>
    <row r="166" spans="1:8" x14ac:dyDescent="0.15">
      <c r="A166" t="str">
        <f t="shared" si="6"/>
        <v>MA Asphodel E</v>
      </c>
      <c r="B166" t="s">
        <v>2969</v>
      </c>
      <c r="C166" t="s">
        <v>10936</v>
      </c>
      <c r="D166" t="s">
        <v>3273</v>
      </c>
      <c r="E166" t="s">
        <v>10937</v>
      </c>
      <c r="F166" t="s">
        <v>10941</v>
      </c>
      <c r="H166" s="26" t="str">
        <f t="shared" si="5"/>
        <v xml:space="preserve">|陸上要塞|Centaur Hierophant|Centaur:6||
</v>
      </c>
    </row>
    <row r="167" spans="1:8" x14ac:dyDescent="0.15">
      <c r="A167" t="str">
        <f t="shared" si="6"/>
        <v>MA Vanheim S</v>
      </c>
      <c r="B167" t="s">
        <v>2969</v>
      </c>
      <c r="C167" t="s">
        <v>11012</v>
      </c>
      <c r="D167" t="s">
        <v>3281</v>
      </c>
      <c r="E167" t="s">
        <v>11006</v>
      </c>
      <c r="F167" t="s">
        <v>11010</v>
      </c>
      <c r="G167" t="s">
        <v>11007</v>
      </c>
      <c r="H167" s="26" t="str">
        <f t="shared" si="5"/>
        <v xml:space="preserve">|陸上下位|Herse|Huskarl:15　Huskarl:10|Huskarlはそれぞれ斧装備と槍装備|
</v>
      </c>
    </row>
    <row r="168" spans="1:8" x14ac:dyDescent="0.15">
      <c r="A168" t="str">
        <f t="shared" si="6"/>
        <v>-</v>
      </c>
      <c r="B168" t="s">
        <v>2969</v>
      </c>
      <c r="C168" t="s">
        <v>11012</v>
      </c>
      <c r="D168" t="s">
        <v>3282</v>
      </c>
      <c r="E168" t="s">
        <v>11008</v>
      </c>
      <c r="F168" t="s">
        <v>11009</v>
      </c>
      <c r="H168" s="26" t="str">
        <f t="shared" si="5"/>
        <v xml:space="preserve">|陸上上位|Vanherse|Hirdman:15||
</v>
      </c>
    </row>
    <row r="169" spans="1:8" x14ac:dyDescent="0.15">
      <c r="A169" t="str">
        <f t="shared" si="6"/>
        <v>MA Vanheim E</v>
      </c>
      <c r="B169" t="s">
        <v>2969</v>
      </c>
      <c r="C169" t="s">
        <v>11012</v>
      </c>
      <c r="D169" t="s">
        <v>3273</v>
      </c>
      <c r="E169" t="s">
        <v>11006</v>
      </c>
      <c r="F169" t="s">
        <v>11011</v>
      </c>
      <c r="H169" s="26" t="str">
        <f t="shared" si="5"/>
        <v xml:space="preserve">|陸上要塞|Herse|Huskarl:6||
</v>
      </c>
    </row>
    <row r="170" spans="1:8" x14ac:dyDescent="0.15">
      <c r="A170" t="str">
        <f t="shared" si="6"/>
        <v>MA Jotunheim S</v>
      </c>
      <c r="B170" t="s">
        <v>2969</v>
      </c>
      <c r="C170" t="s">
        <v>11082</v>
      </c>
      <c r="D170" t="s">
        <v>3281</v>
      </c>
      <c r="E170" t="s">
        <v>11083</v>
      </c>
      <c r="F170" t="s">
        <v>11084</v>
      </c>
      <c r="H170" s="26" t="str">
        <f t="shared" si="5"/>
        <v xml:space="preserve">|陸上下位|Jotun Herse|Jotun Militia:10||
</v>
      </c>
    </row>
    <row r="171" spans="1:8" x14ac:dyDescent="0.15">
      <c r="A171" t="str">
        <f t="shared" si="6"/>
        <v>-</v>
      </c>
      <c r="B171" t="s">
        <v>2969</v>
      </c>
      <c r="C171" t="s">
        <v>11082</v>
      </c>
      <c r="D171" t="s">
        <v>3282</v>
      </c>
      <c r="E171" t="s">
        <v>11069</v>
      </c>
      <c r="F171" t="s">
        <v>11085</v>
      </c>
      <c r="H171" s="26" t="str">
        <f t="shared" si="5"/>
        <v xml:space="preserve">|陸上上位|Jotun Jarl|Jotun Javelinist:10||
</v>
      </c>
    </row>
    <row r="172" spans="1:8" x14ac:dyDescent="0.15">
      <c r="A172" t="str">
        <f t="shared" si="6"/>
        <v>MA Jotunheim E</v>
      </c>
      <c r="B172" t="s">
        <v>2969</v>
      </c>
      <c r="C172" t="s">
        <v>11082</v>
      </c>
      <c r="D172" t="s">
        <v>3273</v>
      </c>
      <c r="E172" t="s">
        <v>11083</v>
      </c>
      <c r="F172" t="s">
        <v>11086</v>
      </c>
      <c r="H172" s="26" t="str">
        <f t="shared" si="5"/>
        <v xml:space="preserve">|陸上要塞|Jotun Herse|Jotun Hurler:3||
</v>
      </c>
    </row>
    <row r="173" spans="1:8" x14ac:dyDescent="0.15">
      <c r="A173" t="str">
        <f t="shared" si="6"/>
        <v>MA Vanarus S</v>
      </c>
      <c r="B173" t="s">
        <v>2969</v>
      </c>
      <c r="C173" t="s">
        <v>11196</v>
      </c>
      <c r="D173" t="s">
        <v>3281</v>
      </c>
      <c r="E173" t="s">
        <v>11189</v>
      </c>
      <c r="F173" t="s">
        <v>11190</v>
      </c>
      <c r="G173" t="s">
        <v>11191</v>
      </c>
      <c r="H173" s="26" t="str">
        <f t="shared" si="5"/>
        <v xml:space="preserve">|陸上下位|Vanarusian Herse|Vanarusian Huskarl:15　Vanarusian Archer:10|Huskarlは槍装備|
</v>
      </c>
    </row>
    <row r="174" spans="1:8" x14ac:dyDescent="0.15">
      <c r="A174" t="str">
        <f t="shared" si="6"/>
        <v>-</v>
      </c>
      <c r="B174" t="s">
        <v>2969</v>
      </c>
      <c r="C174" t="s">
        <v>11196</v>
      </c>
      <c r="D174" t="s">
        <v>3282</v>
      </c>
      <c r="E174" t="s">
        <v>11192</v>
      </c>
      <c r="F174" t="s">
        <v>11193</v>
      </c>
      <c r="G174" t="s">
        <v>11194</v>
      </c>
      <c r="H174" s="26" t="str">
        <f t="shared" si="5"/>
        <v xml:space="preserve">|陸上上位|Vanarusian Gode|Vanarusian Hirdman:15|Hirdmanは槍装備|
</v>
      </c>
    </row>
    <row r="175" spans="1:8" x14ac:dyDescent="0.15">
      <c r="A175" t="str">
        <f t="shared" si="6"/>
        <v>MA Vanarus E</v>
      </c>
      <c r="B175" t="s">
        <v>2969</v>
      </c>
      <c r="C175" t="s">
        <v>11196</v>
      </c>
      <c r="D175" t="s">
        <v>3273</v>
      </c>
      <c r="E175" t="s">
        <v>11189</v>
      </c>
      <c r="F175" t="s">
        <v>11195</v>
      </c>
      <c r="H175" s="26" t="str">
        <f t="shared" si="5"/>
        <v xml:space="preserve">|陸上要塞|Vanarusian Herse|Vanarusian Archer:10||
</v>
      </c>
    </row>
    <row r="176" spans="1:8" x14ac:dyDescent="0.15">
      <c r="A176" t="str">
        <f t="shared" si="6"/>
        <v>MA Bandar Log S</v>
      </c>
      <c r="B176" t="s">
        <v>2969</v>
      </c>
      <c r="C176" t="s">
        <v>11300</v>
      </c>
      <c r="D176" t="s">
        <v>3281</v>
      </c>
      <c r="E176" t="s">
        <v>11295</v>
      </c>
      <c r="F176" t="s">
        <v>11296</v>
      </c>
      <c r="H176" s="26" t="str">
        <f t="shared" si="5"/>
        <v xml:space="preserve">|陸上下位|Atavi Chieftain|Markata:20　Atavi Infantry:10　Atavi Archer:10||
</v>
      </c>
    </row>
    <row r="177" spans="1:8" x14ac:dyDescent="0.15">
      <c r="A177" t="str">
        <f t="shared" si="6"/>
        <v>-</v>
      </c>
      <c r="B177" t="s">
        <v>2969</v>
      </c>
      <c r="C177" t="s">
        <v>11300</v>
      </c>
      <c r="D177" t="s">
        <v>3282</v>
      </c>
      <c r="E177" t="s">
        <v>11297</v>
      </c>
      <c r="F177" t="s">
        <v>11298</v>
      </c>
      <c r="H177" s="26" t="str">
        <f t="shared" si="5"/>
        <v xml:space="preserve">|陸上上位|Bandar Commander|Bandar Warrior:10||
</v>
      </c>
    </row>
    <row r="178" spans="1:8" x14ac:dyDescent="0.15">
      <c r="A178" t="str">
        <f t="shared" si="6"/>
        <v>MA Bandar Log E</v>
      </c>
      <c r="B178" t="s">
        <v>2969</v>
      </c>
      <c r="C178" t="s">
        <v>11300</v>
      </c>
      <c r="D178" t="s">
        <v>3273</v>
      </c>
      <c r="E178" t="s">
        <v>11297</v>
      </c>
      <c r="F178" t="s">
        <v>11299</v>
      </c>
      <c r="H178" s="26" t="str">
        <f t="shared" si="5"/>
        <v xml:space="preserve">|陸上要塞|Bandar Commander|Bandar Archer:2　Vanara Archer:6　Markata Archer:4　Markata:4||
</v>
      </c>
    </row>
    <row r="179" spans="1:8" x14ac:dyDescent="0.15">
      <c r="A179" t="str">
        <f t="shared" si="6"/>
        <v>MA Shinuyama S</v>
      </c>
      <c r="B179" t="s">
        <v>2969</v>
      </c>
      <c r="C179" t="s">
        <v>11441</v>
      </c>
      <c r="D179" t="s">
        <v>3281</v>
      </c>
      <c r="E179" t="s">
        <v>11433</v>
      </c>
      <c r="F179" t="s">
        <v>11434</v>
      </c>
      <c r="G179" t="s">
        <v>11435</v>
      </c>
      <c r="H179" s="26" t="str">
        <f t="shared" si="5"/>
        <v xml:space="preserve">|陸上下位|Bakemono General|Bakemono-Sho:10　Bakemono-Sho:10　Bakemono-Archer:10|Bakemono-Shoは鎧なしの棍棒と鎧ありの槍|
</v>
      </c>
    </row>
    <row r="180" spans="1:8" x14ac:dyDescent="0.15">
      <c r="A180" t="str">
        <f t="shared" si="6"/>
        <v>-</v>
      </c>
      <c r="B180" t="s">
        <v>2969</v>
      </c>
      <c r="C180" t="s">
        <v>11441</v>
      </c>
      <c r="D180" t="s">
        <v>3282</v>
      </c>
      <c r="E180" t="s">
        <v>11433</v>
      </c>
      <c r="F180" t="s">
        <v>11436</v>
      </c>
      <c r="H180" s="26" t="str">
        <f t="shared" si="5"/>
        <v xml:space="preserve">|陸上上位|Bakemono General|O-bakemono:10||
</v>
      </c>
    </row>
    <row r="181" spans="1:8" x14ac:dyDescent="0.15">
      <c r="A181" t="str">
        <f t="shared" si="6"/>
        <v>-</v>
      </c>
      <c r="B181" t="s">
        <v>2969</v>
      </c>
      <c r="C181" t="s">
        <v>11441</v>
      </c>
      <c r="D181" t="s">
        <v>3273</v>
      </c>
      <c r="E181" t="s">
        <v>11433</v>
      </c>
      <c r="F181" t="s">
        <v>11437</v>
      </c>
      <c r="H181" s="26" t="str">
        <f t="shared" si="5"/>
        <v xml:space="preserve">|陸上要塞|Bakemono General|Dai Bakemono:4　Bakemono Archer:6||
</v>
      </c>
    </row>
    <row r="182" spans="1:8" x14ac:dyDescent="0.15">
      <c r="A182" t="str">
        <f t="shared" si="6"/>
        <v>MA Shinuyama E</v>
      </c>
      <c r="B182" t="s">
        <v>2969</v>
      </c>
      <c r="C182" t="s">
        <v>11441</v>
      </c>
      <c r="D182" t="s">
        <v>11438</v>
      </c>
      <c r="E182" t="s">
        <v>11439</v>
      </c>
      <c r="F182" t="s">
        <v>11440</v>
      </c>
      <c r="H182" s="26" t="str">
        <f t="shared" ref="H182:H239" si="7">CONCATENATE("|",D182,"|",E182,"|",F182,"|",G182,"|")&amp;CHAR(10)</f>
        <v xml:space="preserve">|水中要塞|Kappa Chief|Kappa:7||
</v>
      </c>
    </row>
    <row r="183" spans="1:8" x14ac:dyDescent="0.15">
      <c r="A183" t="str">
        <f t="shared" si="6"/>
        <v>MA Ashdod S</v>
      </c>
      <c r="B183" t="s">
        <v>2969</v>
      </c>
      <c r="C183" t="s">
        <v>11617</v>
      </c>
      <c r="D183" t="s">
        <v>3281</v>
      </c>
      <c r="E183" t="s">
        <v>11613</v>
      </c>
      <c r="F183" t="s">
        <v>11614</v>
      </c>
      <c r="H183" s="26" t="str">
        <f t="shared" si="7"/>
        <v xml:space="preserve">|陸上下位|Rephaite Commander|Edomite:4　Gileadite:3||
</v>
      </c>
    </row>
    <row r="184" spans="1:8" x14ac:dyDescent="0.15">
      <c r="A184" t="str">
        <f t="shared" si="6"/>
        <v>-</v>
      </c>
      <c r="B184" t="s">
        <v>2969</v>
      </c>
      <c r="C184" t="s">
        <v>11617</v>
      </c>
      <c r="D184" t="s">
        <v>3282</v>
      </c>
      <c r="E184" t="s">
        <v>11613</v>
      </c>
      <c r="F184" t="s">
        <v>11615</v>
      </c>
      <c r="H184" s="26" t="str">
        <f t="shared" si="7"/>
        <v xml:space="preserve">|陸上上位|Rephaite Commander|Gileadite Archer:5||
</v>
      </c>
    </row>
    <row r="185" spans="1:8" x14ac:dyDescent="0.15">
      <c r="A185" t="str">
        <f t="shared" si="6"/>
        <v>MA Ashdod E</v>
      </c>
      <c r="B185" t="s">
        <v>2969</v>
      </c>
      <c r="C185" t="s">
        <v>11617</v>
      </c>
      <c r="D185" t="s">
        <v>3273</v>
      </c>
      <c r="E185" t="s">
        <v>11613</v>
      </c>
      <c r="F185" t="s">
        <v>11616</v>
      </c>
      <c r="H185" s="26" t="str">
        <f t="shared" si="7"/>
        <v xml:space="preserve">|陸上要塞|Rephaite Commander|Gileadite Archer:2　Human Slinger:6||
</v>
      </c>
    </row>
    <row r="186" spans="1:8" x14ac:dyDescent="0.15">
      <c r="A186" t="str">
        <f t="shared" si="6"/>
        <v>MA Uruk S</v>
      </c>
      <c r="B186" t="s">
        <v>2969</v>
      </c>
      <c r="C186" t="s">
        <v>11896</v>
      </c>
      <c r="D186" t="s">
        <v>3281</v>
      </c>
      <c r="E186" t="s">
        <v>11863</v>
      </c>
      <c r="F186" t="s">
        <v>11962</v>
      </c>
      <c r="H186" s="26" t="str">
        <f t="shared" si="7"/>
        <v xml:space="preserve">|陸上下位|Enkidu Commander|Enkidu Spearman:10　Enkidu Archer:5||
</v>
      </c>
    </row>
    <row r="187" spans="1:8" x14ac:dyDescent="0.15">
      <c r="A187" t="str">
        <f t="shared" si="6"/>
        <v>-</v>
      </c>
      <c r="B187" t="s">
        <v>2969</v>
      </c>
      <c r="C187" t="s">
        <v>11896</v>
      </c>
      <c r="D187" t="s">
        <v>3282</v>
      </c>
      <c r="E187" t="s">
        <v>11866</v>
      </c>
      <c r="F187" t="s">
        <v>11963</v>
      </c>
      <c r="H187" s="26" t="str">
        <f t="shared" si="7"/>
        <v xml:space="preserve">|陸上上位|Ensi|Enkidu Soldier:10||
</v>
      </c>
    </row>
    <row r="188" spans="1:8" x14ac:dyDescent="0.15">
      <c r="A188" t="str">
        <f t="shared" si="6"/>
        <v>-</v>
      </c>
      <c r="B188" t="s">
        <v>2969</v>
      </c>
      <c r="C188" t="s">
        <v>11896</v>
      </c>
      <c r="D188" t="s">
        <v>3273</v>
      </c>
      <c r="E188" t="s">
        <v>11863</v>
      </c>
      <c r="F188" t="s">
        <v>11964</v>
      </c>
      <c r="H188" s="26" t="str">
        <f t="shared" si="7"/>
        <v xml:space="preserve">|陸上要塞|Enkidu Commander|Enkidu Archer:6||
</v>
      </c>
    </row>
    <row r="189" spans="1:8" x14ac:dyDescent="0.15">
      <c r="A189" t="str">
        <f t="shared" si="6"/>
        <v>-</v>
      </c>
      <c r="B189" t="s">
        <v>2969</v>
      </c>
      <c r="C189" t="s">
        <v>11896</v>
      </c>
      <c r="D189" t="s">
        <v>11959</v>
      </c>
      <c r="E189" t="s">
        <v>11965</v>
      </c>
      <c r="F189" t="s">
        <v>11966</v>
      </c>
      <c r="H189" s="26" t="str">
        <f t="shared" si="7"/>
        <v xml:space="preserve">|水中下位|Kulullu Commander|Kulullu:8||
</v>
      </c>
    </row>
    <row r="190" spans="1:8" x14ac:dyDescent="0.15">
      <c r="A190" t="str">
        <f t="shared" si="6"/>
        <v>-</v>
      </c>
      <c r="B190" t="s">
        <v>2969</v>
      </c>
      <c r="C190" t="s">
        <v>11896</v>
      </c>
      <c r="D190" t="s">
        <v>11960</v>
      </c>
      <c r="E190" t="s">
        <v>11941</v>
      </c>
      <c r="F190" t="s">
        <v>11967</v>
      </c>
      <c r="H190" s="26" t="str">
        <f t="shared" si="7"/>
        <v xml:space="preserve">|水中上位|Kulullu King|Kulullu Soldier:8||
</v>
      </c>
    </row>
    <row r="191" spans="1:8" x14ac:dyDescent="0.15">
      <c r="A191" t="str">
        <f t="shared" si="6"/>
        <v>MA Uruk E</v>
      </c>
      <c r="B191" t="s">
        <v>2969</v>
      </c>
      <c r="C191" t="s">
        <v>11896</v>
      </c>
      <c r="D191" t="s">
        <v>11961</v>
      </c>
      <c r="E191" t="s">
        <v>11965</v>
      </c>
      <c r="F191" t="s">
        <v>11968</v>
      </c>
      <c r="H191" s="26" t="str">
        <f t="shared" si="7"/>
        <v xml:space="preserve">|水中要塞|Kulullu Commander|Kulullu Soldier:5||
</v>
      </c>
    </row>
    <row r="192" spans="1:8" x14ac:dyDescent="0.15">
      <c r="A192" t="str">
        <f t="shared" si="6"/>
        <v>MA Nazca S</v>
      </c>
      <c r="B192" t="s">
        <v>2969</v>
      </c>
      <c r="C192" t="s">
        <v>11800</v>
      </c>
      <c r="D192" t="s">
        <v>3281</v>
      </c>
      <c r="E192" t="s">
        <v>11844</v>
      </c>
      <c r="F192" t="s">
        <v>11845</v>
      </c>
      <c r="G192" t="s">
        <v>11846</v>
      </c>
      <c r="H192" s="26" t="str">
        <f t="shared" si="7"/>
        <v xml:space="preserve">|陸上下位|Kuraka|Human Warrior:10　Aucac Runa Archer:10　Hatun Runa:10|Human Warriorは鈍器装備|
</v>
      </c>
    </row>
    <row r="193" spans="1:8" x14ac:dyDescent="0.15">
      <c r="A193" t="str">
        <f t="shared" si="6"/>
        <v>-</v>
      </c>
      <c r="B193" t="s">
        <v>2969</v>
      </c>
      <c r="C193" t="s">
        <v>11800</v>
      </c>
      <c r="D193" t="s">
        <v>3282</v>
      </c>
      <c r="E193" t="s">
        <v>11847</v>
      </c>
      <c r="F193" t="s">
        <v>11848</v>
      </c>
      <c r="G193" t="s">
        <v>11849</v>
      </c>
      <c r="H193" s="26" t="str">
        <f t="shared" si="7"/>
        <v xml:space="preserve">|陸上上位|Mallqui|Soulless Nazcan Warrior:20　Nazcan Longdead:10|Soullessは鈍器、Longdeadは槍装備|
</v>
      </c>
    </row>
    <row r="194" spans="1:8" x14ac:dyDescent="0.15">
      <c r="A194" t="str">
        <f t="shared" si="6"/>
        <v>MA Nazca E</v>
      </c>
      <c r="B194" t="s">
        <v>2969</v>
      </c>
      <c r="C194" t="s">
        <v>11800</v>
      </c>
      <c r="D194" t="s">
        <v>3273</v>
      </c>
      <c r="E194" t="s">
        <v>11850</v>
      </c>
      <c r="F194" t="s">
        <v>11851</v>
      </c>
      <c r="H194" s="26" t="str">
        <f t="shared" si="7"/>
        <v xml:space="preserve">|陸上要塞|Apu|Aucac Runa Archers:10||
</v>
      </c>
    </row>
    <row r="195" spans="1:8" x14ac:dyDescent="0.15">
      <c r="A195" t="str">
        <f t="shared" si="6"/>
        <v>MA Xibalba S</v>
      </c>
      <c r="B195" t="s">
        <v>2969</v>
      </c>
      <c r="C195" t="s">
        <v>12015</v>
      </c>
      <c r="D195" t="s">
        <v>3281</v>
      </c>
      <c r="E195" t="s">
        <v>11979</v>
      </c>
      <c r="F195" t="s">
        <v>12075</v>
      </c>
      <c r="G195" t="s">
        <v>12076</v>
      </c>
      <c r="H195" s="26" t="str">
        <f t="shared" si="7"/>
        <v xml:space="preserve">|陸上下位|Muuch Ajaw|Muuch Warrior:10　Muuch Warrior:10|Warriorは槍装備軽装と棍棒装備重装|
</v>
      </c>
    </row>
    <row r="196" spans="1:8" x14ac:dyDescent="0.15">
      <c r="A196" t="str">
        <f t="shared" ref="A196:A239" si="8">IF(C196&lt;&gt;C195,B196&amp;" "&amp;C196&amp;" S",IF(C196&lt;&gt;C197,B196&amp;" "&amp;C196&amp;" E","-"))</f>
        <v>-</v>
      </c>
      <c r="B196" t="s">
        <v>2969</v>
      </c>
      <c r="C196" t="s">
        <v>12015</v>
      </c>
      <c r="D196" t="s">
        <v>3282</v>
      </c>
      <c r="E196" t="s">
        <v>12007</v>
      </c>
      <c r="F196" t="s">
        <v>12077</v>
      </c>
      <c r="G196" t="s">
        <v>12078</v>
      </c>
      <c r="H196" s="26" t="str">
        <f t="shared" si="7"/>
        <v xml:space="preserve">|陸上上位|Zotz Batab|Zotz Warrior:20|Warriorは突撃槍装備|
</v>
      </c>
    </row>
    <row r="197" spans="1:8" x14ac:dyDescent="0.15">
      <c r="A197" t="str">
        <f t="shared" si="8"/>
        <v>-</v>
      </c>
      <c r="B197" t="s">
        <v>2969</v>
      </c>
      <c r="C197" t="s">
        <v>12015</v>
      </c>
      <c r="D197" t="s">
        <v>3273</v>
      </c>
      <c r="E197" t="s">
        <v>11979</v>
      </c>
      <c r="F197" t="s">
        <v>12083</v>
      </c>
      <c r="H197" s="26" t="str">
        <f t="shared" si="7"/>
        <v xml:space="preserve">|陸上要塞|Muuch Ajaw|Muuch Dart Thrower:10||
</v>
      </c>
    </row>
    <row r="198" spans="1:8" x14ac:dyDescent="0.15">
      <c r="A198" t="str">
        <f t="shared" si="8"/>
        <v>-</v>
      </c>
      <c r="B198" t="s">
        <v>2969</v>
      </c>
      <c r="C198" t="s">
        <v>12015</v>
      </c>
      <c r="D198" t="s">
        <v>11959</v>
      </c>
      <c r="E198" t="s">
        <v>11979</v>
      </c>
      <c r="F198" t="s">
        <v>12079</v>
      </c>
      <c r="G198" t="s">
        <v>12080</v>
      </c>
      <c r="H198" s="26" t="str">
        <f t="shared" si="7"/>
        <v xml:space="preserve">|水中下位|Muuch Ajaw|Lakam Ha' Warrior:10　Lakam Ha' Warrior|Warriorは網装備と盾装備|
</v>
      </c>
    </row>
    <row r="199" spans="1:8" x14ac:dyDescent="0.15">
      <c r="A199" t="str">
        <f t="shared" si="8"/>
        <v>-</v>
      </c>
      <c r="B199" t="s">
        <v>2969</v>
      </c>
      <c r="C199" t="s">
        <v>12015</v>
      </c>
      <c r="D199" t="s">
        <v>11960</v>
      </c>
      <c r="E199" t="s">
        <v>11986</v>
      </c>
      <c r="F199" t="s">
        <v>12081</v>
      </c>
      <c r="G199" t="s">
        <v>12082</v>
      </c>
      <c r="H199" s="26" t="str">
        <f t="shared" si="7"/>
        <v xml:space="preserve">|水中上位|Ah Ha'|Lakam Ha' Warrior:10|Warriorは盾装備|
</v>
      </c>
    </row>
    <row r="200" spans="1:8" x14ac:dyDescent="0.15">
      <c r="A200" t="str">
        <f t="shared" si="8"/>
        <v>MA Xibalba E</v>
      </c>
      <c r="B200" t="s">
        <v>2969</v>
      </c>
      <c r="C200" t="s">
        <v>12015</v>
      </c>
      <c r="D200" t="s">
        <v>11961</v>
      </c>
      <c r="E200" t="s">
        <v>11979</v>
      </c>
      <c r="F200" t="s">
        <v>12081</v>
      </c>
      <c r="H200" s="26" t="str">
        <f t="shared" si="7"/>
        <v xml:space="preserve">|水中要塞|Muuch Ajaw|Lakam Ha' Warrior:10||
</v>
      </c>
    </row>
    <row r="201" spans="1:8" x14ac:dyDescent="0.15">
      <c r="A201" t="str">
        <f t="shared" si="8"/>
        <v>MA Phlegra S</v>
      </c>
      <c r="B201" t="s">
        <v>2969</v>
      </c>
      <c r="C201" t="s">
        <v>12110</v>
      </c>
      <c r="D201" t="s">
        <v>3281</v>
      </c>
      <c r="E201" t="s">
        <v>12091</v>
      </c>
      <c r="F201" t="s">
        <v>12149</v>
      </c>
      <c r="H201" s="26" t="str">
        <f t="shared" si="7"/>
        <v xml:space="preserve">|陸上下位|Trophimos Commander|Helote Warrior:20　Helote Archer:10||
</v>
      </c>
    </row>
    <row r="202" spans="1:8" x14ac:dyDescent="0.15">
      <c r="A202" t="str">
        <f t="shared" si="8"/>
        <v>-</v>
      </c>
      <c r="B202" t="s">
        <v>2969</v>
      </c>
      <c r="C202" t="s">
        <v>12110</v>
      </c>
      <c r="D202" t="s">
        <v>3282</v>
      </c>
      <c r="E202" t="s">
        <v>12093</v>
      </c>
      <c r="F202" t="s">
        <v>12150</v>
      </c>
      <c r="H202" s="26" t="str">
        <f t="shared" si="7"/>
        <v xml:space="preserve">|陸上上位|Trophimos Priest|Helote Soldier:10||
</v>
      </c>
    </row>
    <row r="203" spans="1:8" x14ac:dyDescent="0.15">
      <c r="A203" t="str">
        <f t="shared" si="8"/>
        <v>MA Phlegra E</v>
      </c>
      <c r="B203" t="s">
        <v>2969</v>
      </c>
      <c r="C203" t="s">
        <v>12110</v>
      </c>
      <c r="D203" t="s">
        <v>3273</v>
      </c>
      <c r="E203" t="s">
        <v>12101</v>
      </c>
      <c r="F203" t="s">
        <v>12151</v>
      </c>
      <c r="H203" s="26" t="str">
        <f t="shared" si="7"/>
        <v xml:space="preserve">|陸上要塞|Cyclops Chieftain|Cyclops Hurler:5||
</v>
      </c>
    </row>
    <row r="204" spans="1:8" x14ac:dyDescent="0.15">
      <c r="A204" t="str">
        <f t="shared" si="8"/>
        <v>MA Phaeacia S</v>
      </c>
      <c r="B204" t="s">
        <v>2969</v>
      </c>
      <c r="C204" t="s">
        <v>12202</v>
      </c>
      <c r="D204" t="s">
        <v>3281</v>
      </c>
      <c r="E204" t="s">
        <v>12168</v>
      </c>
      <c r="F204" t="s">
        <v>12242</v>
      </c>
      <c r="H204" s="26" t="str">
        <f t="shared" si="7"/>
        <v xml:space="preserve">|陸上下位|Phaeacian Captain|Phaeacian Militia:20　Phaeacian Archer:10||
</v>
      </c>
    </row>
    <row r="205" spans="1:8" x14ac:dyDescent="0.15">
      <c r="A205" t="str">
        <f t="shared" si="8"/>
        <v>-</v>
      </c>
      <c r="B205" t="s">
        <v>2969</v>
      </c>
      <c r="C205" t="s">
        <v>12202</v>
      </c>
      <c r="D205" t="s">
        <v>3282</v>
      </c>
      <c r="E205" t="s">
        <v>12177</v>
      </c>
      <c r="F205" t="s">
        <v>12243</v>
      </c>
      <c r="H205" s="26" t="str">
        <f t="shared" si="7"/>
        <v xml:space="preserve">|陸上上位|Mage Pilot|Phaeacian Infantry:10||
</v>
      </c>
    </row>
    <row r="206" spans="1:8" x14ac:dyDescent="0.15">
      <c r="A206" t="str">
        <f t="shared" si="8"/>
        <v>MA Phaeacia E</v>
      </c>
      <c r="B206" t="s">
        <v>2969</v>
      </c>
      <c r="C206" t="s">
        <v>12202</v>
      </c>
      <c r="D206" t="s">
        <v>3273</v>
      </c>
      <c r="E206" t="s">
        <v>12168</v>
      </c>
      <c r="F206" t="s">
        <v>12244</v>
      </c>
      <c r="H206" s="26" t="str">
        <f t="shared" si="7"/>
        <v xml:space="preserve">|陸上要塞|Phaeacian Captain|Phaeacian Archer:10||
</v>
      </c>
    </row>
    <row r="207" spans="1:8" x14ac:dyDescent="0.15">
      <c r="A207" t="str">
        <f t="shared" si="8"/>
        <v>MA Atlantis S</v>
      </c>
      <c r="B207" t="s">
        <v>2969</v>
      </c>
      <c r="C207" t="s">
        <v>12355</v>
      </c>
      <c r="D207" t="s">
        <v>8515</v>
      </c>
      <c r="E207" t="s">
        <v>12308</v>
      </c>
      <c r="F207" t="s">
        <v>12364</v>
      </c>
      <c r="H207" s="26" t="str">
        <f t="shared" si="7"/>
        <v xml:space="preserve">|全域下位|Consort|Atlantian Militia:10　Atlantian Light Infantry:10||
</v>
      </c>
    </row>
    <row r="208" spans="1:8" x14ac:dyDescent="0.15">
      <c r="A208" t="str">
        <f t="shared" si="8"/>
        <v>-</v>
      </c>
      <c r="B208" t="s">
        <v>2969</v>
      </c>
      <c r="C208" t="s">
        <v>12355</v>
      </c>
      <c r="D208" t="s">
        <v>8516</v>
      </c>
      <c r="E208" t="s">
        <v>12310</v>
      </c>
      <c r="F208" t="s">
        <v>12365</v>
      </c>
      <c r="H208" s="26" t="str">
        <f t="shared" si="7"/>
        <v xml:space="preserve">|全域上位|Coral Queen|Atlantian Shield Bearer:10　War Shambler:10||
</v>
      </c>
    </row>
    <row r="209" spans="1:8" x14ac:dyDescent="0.15">
      <c r="A209" t="str">
        <f t="shared" si="8"/>
        <v>-</v>
      </c>
      <c r="B209" t="s">
        <v>2969</v>
      </c>
      <c r="C209" t="s">
        <v>12355</v>
      </c>
      <c r="D209" t="s">
        <v>6426</v>
      </c>
      <c r="E209" t="s">
        <v>12304</v>
      </c>
      <c r="F209" t="s">
        <v>12366</v>
      </c>
      <c r="H209" s="26" t="str">
        <f t="shared" si="7"/>
        <v xml:space="preserve">|水中要塞|Shambler Chief|Atlantian Infantry:4　Shambler Guard:4||
</v>
      </c>
    </row>
    <row r="210" spans="1:8" x14ac:dyDescent="0.15">
      <c r="A210" t="str">
        <f t="shared" si="8"/>
        <v>MA Atlantis E</v>
      </c>
      <c r="B210" t="s">
        <v>2969</v>
      </c>
      <c r="C210" t="s">
        <v>12355</v>
      </c>
      <c r="D210" t="s">
        <v>3273</v>
      </c>
      <c r="E210" t="s">
        <v>12367</v>
      </c>
      <c r="F210" t="s">
        <v>12368</v>
      </c>
      <c r="H210" s="26" t="str">
        <f t="shared" si="7"/>
        <v xml:space="preserve">|陸上要塞|Captain|Archer:10||
</v>
      </c>
    </row>
    <row r="211" spans="1:8" x14ac:dyDescent="0.15">
      <c r="A211" t="str">
        <f t="shared" si="8"/>
        <v>MA R'lyeh S</v>
      </c>
      <c r="B211" t="s">
        <v>2969</v>
      </c>
      <c r="C211" t="s">
        <v>12407</v>
      </c>
      <c r="D211" t="s">
        <v>8515</v>
      </c>
      <c r="E211" t="s">
        <v>12385</v>
      </c>
      <c r="F211" t="s">
        <v>12418</v>
      </c>
      <c r="G211" t="s">
        <v>12419</v>
      </c>
      <c r="H211" s="26" t="str">
        <f t="shared" si="7"/>
        <v xml:space="preserve">|全域下位|Illithid Lord|Lobo Guard:20　Slave Trooper:10|TrooperはAtlantian|
</v>
      </c>
    </row>
    <row r="212" spans="1:8" x14ac:dyDescent="0.15">
      <c r="A212" t="str">
        <f t="shared" si="8"/>
        <v>-</v>
      </c>
      <c r="B212" t="s">
        <v>2969</v>
      </c>
      <c r="C212" t="s">
        <v>12407</v>
      </c>
      <c r="D212" t="s">
        <v>8516</v>
      </c>
      <c r="E212" t="s">
        <v>12390</v>
      </c>
      <c r="F212" t="s">
        <v>12420</v>
      </c>
      <c r="G212" t="s">
        <v>12421</v>
      </c>
      <c r="H212" s="26" t="str">
        <f t="shared" si="7"/>
        <v xml:space="preserve">|全域上位|Starspawn|Slave Guardian:10　Shambler Thrall:5|GuardianはAtlantianの兜持ち|
</v>
      </c>
    </row>
    <row r="213" spans="1:8" x14ac:dyDescent="0.15">
      <c r="A213" t="str">
        <f t="shared" si="8"/>
        <v>-</v>
      </c>
      <c r="B213" t="s">
        <v>2969</v>
      </c>
      <c r="C213" t="s">
        <v>12407</v>
      </c>
      <c r="D213" t="s">
        <v>6426</v>
      </c>
      <c r="E213" t="s">
        <v>12385</v>
      </c>
      <c r="F213" t="s">
        <v>12422</v>
      </c>
      <c r="H213" s="26" t="str">
        <f t="shared" si="7"/>
        <v xml:space="preserve">|水中要塞|Illithid Lord|Illithid Soldier:2　Slave Guardian:4||
</v>
      </c>
    </row>
    <row r="214" spans="1:8" x14ac:dyDescent="0.15">
      <c r="A214" t="str">
        <f t="shared" si="8"/>
        <v>MA R'lyeh E</v>
      </c>
      <c r="B214" t="s">
        <v>2969</v>
      </c>
      <c r="C214" t="s">
        <v>12407</v>
      </c>
      <c r="D214" t="s">
        <v>3273</v>
      </c>
      <c r="E214" t="s">
        <v>12367</v>
      </c>
      <c r="F214" t="s">
        <v>12368</v>
      </c>
      <c r="H214" s="26" t="str">
        <f t="shared" si="7"/>
        <v xml:space="preserve">|陸上要塞|Captain|Archer:10||
</v>
      </c>
    </row>
    <row r="215" spans="1:8" x14ac:dyDescent="0.15">
      <c r="A215" t="str">
        <f t="shared" si="8"/>
        <v>MA Pelagia S</v>
      </c>
      <c r="B215" t="s">
        <v>2969</v>
      </c>
      <c r="C215" t="s">
        <v>12498</v>
      </c>
      <c r="D215" t="s">
        <v>6416</v>
      </c>
      <c r="E215" t="s">
        <v>12540</v>
      </c>
      <c r="F215" t="s">
        <v>12541</v>
      </c>
      <c r="G215" t="s">
        <v>12542</v>
      </c>
      <c r="H215" s="26" t="str">
        <f t="shared" si="7"/>
        <v xml:space="preserve">|水中下位|Pelagian Captain|Pelagian Militia:10　Pelagian Militia:10|Militiaはどちらも槍装備|
</v>
      </c>
    </row>
    <row r="216" spans="1:8" x14ac:dyDescent="0.15">
      <c r="A216" t="str">
        <f t="shared" si="8"/>
        <v>-</v>
      </c>
      <c r="B216" t="s">
        <v>2969</v>
      </c>
      <c r="C216" t="s">
        <v>12498</v>
      </c>
      <c r="D216" t="s">
        <v>6425</v>
      </c>
      <c r="E216" t="s">
        <v>12543</v>
      </c>
      <c r="F216" t="s">
        <v>12545</v>
      </c>
      <c r="H216" s="26" t="str">
        <f t="shared" si="7"/>
        <v xml:space="preserve">|水中上位|Triton Prince|Pelagian Soldier:10　Merman:10||
</v>
      </c>
    </row>
    <row r="217" spans="1:8" x14ac:dyDescent="0.15">
      <c r="A217" t="str">
        <f t="shared" si="8"/>
        <v>-</v>
      </c>
      <c r="B217" t="s">
        <v>2969</v>
      </c>
      <c r="C217" t="s">
        <v>12498</v>
      </c>
      <c r="D217" t="s">
        <v>3281</v>
      </c>
      <c r="E217" t="s">
        <v>12473</v>
      </c>
      <c r="F217" t="s">
        <v>12546</v>
      </c>
      <c r="H217" s="26" t="str">
        <f t="shared" si="7"/>
        <v xml:space="preserve">|陸上下位|Merman Commander|Merman:10　Merman Hoplite:5||
</v>
      </c>
    </row>
    <row r="218" spans="1:8" x14ac:dyDescent="0.15">
      <c r="A218" t="str">
        <f t="shared" si="8"/>
        <v>-</v>
      </c>
      <c r="B218" t="s">
        <v>2969</v>
      </c>
      <c r="C218" t="s">
        <v>12498</v>
      </c>
      <c r="D218" t="s">
        <v>3282</v>
      </c>
      <c r="E218" t="s">
        <v>12499</v>
      </c>
      <c r="F218" t="s">
        <v>12547</v>
      </c>
      <c r="H218" s="26" t="str">
        <f t="shared" si="7"/>
        <v xml:space="preserve">|陸上上位|Merman Priest|Merman Hoplite:10||
</v>
      </c>
    </row>
    <row r="219" spans="1:8" x14ac:dyDescent="0.15">
      <c r="A219" t="str">
        <f t="shared" si="8"/>
        <v>-</v>
      </c>
      <c r="B219" t="s">
        <v>2969</v>
      </c>
      <c r="C219" t="s">
        <v>12498</v>
      </c>
      <c r="D219" t="s">
        <v>6426</v>
      </c>
      <c r="E219" t="s">
        <v>12540</v>
      </c>
      <c r="F219" t="s">
        <v>12544</v>
      </c>
      <c r="H219" s="26" t="str">
        <f t="shared" si="7"/>
        <v xml:space="preserve">|水中要塞|Pelagian Captain|Pelagian Soldier:10||
</v>
      </c>
    </row>
    <row r="220" spans="1:8" x14ac:dyDescent="0.15">
      <c r="A220" t="str">
        <f t="shared" si="8"/>
        <v>MA Pelagia E</v>
      </c>
      <c r="B220" t="s">
        <v>2969</v>
      </c>
      <c r="C220" t="s">
        <v>12498</v>
      </c>
      <c r="D220" t="s">
        <v>3273</v>
      </c>
      <c r="E220" t="s">
        <v>12548</v>
      </c>
      <c r="F220" t="s">
        <v>12549</v>
      </c>
      <c r="H220" s="26" t="str">
        <f t="shared" si="7"/>
        <v xml:space="preserve">|陸上要塞|Captain|Archer:10||
</v>
      </c>
    </row>
    <row r="221" spans="1:8" x14ac:dyDescent="0.15">
      <c r="A221" t="str">
        <f t="shared" si="8"/>
        <v>MA Oceania S</v>
      </c>
      <c r="B221" t="s">
        <v>2969</v>
      </c>
      <c r="C221" t="s">
        <v>12588</v>
      </c>
      <c r="D221" t="s">
        <v>8515</v>
      </c>
      <c r="E221" t="s">
        <v>12598</v>
      </c>
      <c r="F221" t="s">
        <v>12599</v>
      </c>
      <c r="G221" t="s">
        <v>12600</v>
      </c>
      <c r="H221" s="26" t="str">
        <f t="shared" si="7"/>
        <v xml:space="preserve">|全域下位|Ichtysatyr Commander|Ichtysatyr:15　Ichtysatyr Soldier|Ichtysatyrは盾装備、Soldierは軽装版|
</v>
      </c>
    </row>
    <row r="222" spans="1:8" x14ac:dyDescent="0.15">
      <c r="A222" t="str">
        <f t="shared" si="8"/>
        <v>-</v>
      </c>
      <c r="B222" t="s">
        <v>2969</v>
      </c>
      <c r="C222" t="s">
        <v>12588</v>
      </c>
      <c r="D222" t="s">
        <v>8516</v>
      </c>
      <c r="E222" t="s">
        <v>12601</v>
      </c>
      <c r="F222" t="s">
        <v>12602</v>
      </c>
      <c r="G222" t="s">
        <v>12603</v>
      </c>
      <c r="H222" s="26" t="str">
        <f t="shared" si="7"/>
        <v xml:space="preserve">|全域上位|Ichtycentaur Commander|Ichtycentaur:5　Ichtysatyr Soldier:5|Soldierは重装版|
</v>
      </c>
    </row>
    <row r="223" spans="1:8" x14ac:dyDescent="0.15">
      <c r="A223" t="str">
        <f t="shared" si="8"/>
        <v>-</v>
      </c>
      <c r="B223" t="s">
        <v>2969</v>
      </c>
      <c r="C223" t="s">
        <v>12588</v>
      </c>
      <c r="D223" t="s">
        <v>6426</v>
      </c>
      <c r="E223" t="s">
        <v>12598</v>
      </c>
      <c r="F223" t="s">
        <v>12604</v>
      </c>
      <c r="H223" s="26" t="str">
        <f t="shared" si="7"/>
        <v xml:space="preserve">|水中要塞|Ichtysatyr Commander|Ichtysatyr Soldier:10||
</v>
      </c>
    </row>
    <row r="224" spans="1:8" x14ac:dyDescent="0.15">
      <c r="A224" t="str">
        <f t="shared" si="8"/>
        <v>MA Oceania E</v>
      </c>
      <c r="B224" t="s">
        <v>2969</v>
      </c>
      <c r="C224" t="s">
        <v>12588</v>
      </c>
      <c r="D224" t="s">
        <v>3273</v>
      </c>
      <c r="E224" t="s">
        <v>12605</v>
      </c>
      <c r="F224" t="s">
        <v>12606</v>
      </c>
      <c r="H224" s="26" t="str">
        <f t="shared" si="7"/>
        <v xml:space="preserve">|陸上要塞|Captain|Archer:10||
</v>
      </c>
    </row>
    <row r="225" spans="1:8" x14ac:dyDescent="0.15">
      <c r="A225" t="str">
        <f t="shared" si="8"/>
        <v>MA Ys S</v>
      </c>
      <c r="B225" t="s">
        <v>2969</v>
      </c>
      <c r="C225" t="s">
        <v>12681</v>
      </c>
      <c r="D225" t="s">
        <v>6416</v>
      </c>
      <c r="E225" t="s">
        <v>12621</v>
      </c>
      <c r="F225" t="s">
        <v>12690</v>
      </c>
      <c r="H225" s="26" t="str">
        <f t="shared" si="7"/>
        <v xml:space="preserve">|水中下位|Ysian Commander|Ysian Militia:10　Ysian Infantry:10||
</v>
      </c>
    </row>
    <row r="226" spans="1:8" x14ac:dyDescent="0.15">
      <c r="A226" t="str">
        <f t="shared" si="8"/>
        <v>-</v>
      </c>
      <c r="B226" t="s">
        <v>2969</v>
      </c>
      <c r="C226" t="s">
        <v>12681</v>
      </c>
      <c r="D226" t="s">
        <v>6425</v>
      </c>
      <c r="E226" t="s">
        <v>12633</v>
      </c>
      <c r="F226" t="s">
        <v>12691</v>
      </c>
      <c r="H226" s="26" t="str">
        <f t="shared" si="7"/>
        <v xml:space="preserve">|水中上位|Morgen Champion|Ysian Man at Arms:10　Ysian Spearman:10||
</v>
      </c>
    </row>
    <row r="227" spans="1:8" x14ac:dyDescent="0.15">
      <c r="A227" t="str">
        <f t="shared" si="8"/>
        <v>-</v>
      </c>
      <c r="B227" t="s">
        <v>2969</v>
      </c>
      <c r="C227" t="s">
        <v>12681</v>
      </c>
      <c r="D227" t="s">
        <v>3281</v>
      </c>
      <c r="E227" t="s">
        <v>12642</v>
      </c>
      <c r="F227" t="s">
        <v>12692</v>
      </c>
      <c r="H227" s="26" t="str">
        <f t="shared" si="7"/>
        <v xml:space="preserve">|陸上下位|Kernou Chieftain|Kernou Warrior:10　Kernou Noble Warrior:10||
</v>
      </c>
    </row>
    <row r="228" spans="1:8" x14ac:dyDescent="0.15">
      <c r="A228" t="str">
        <f t="shared" si="8"/>
        <v>-</v>
      </c>
      <c r="B228" t="s">
        <v>2969</v>
      </c>
      <c r="C228" t="s">
        <v>12681</v>
      </c>
      <c r="D228" t="s">
        <v>3282</v>
      </c>
      <c r="E228" t="s">
        <v>12633</v>
      </c>
      <c r="F228" t="s">
        <v>12693</v>
      </c>
      <c r="H228" s="26" t="str">
        <f t="shared" si="7"/>
        <v xml:space="preserve">|陸上上位|Morgen Champion|Ysian Spearman:10　Kernou Noble Warrior:10||
</v>
      </c>
    </row>
    <row r="229" spans="1:8" x14ac:dyDescent="0.15">
      <c r="A229" t="str">
        <f t="shared" si="8"/>
        <v>-</v>
      </c>
      <c r="B229" t="s">
        <v>2969</v>
      </c>
      <c r="C229" t="s">
        <v>12681</v>
      </c>
      <c r="D229" t="s">
        <v>6426</v>
      </c>
      <c r="E229" t="s">
        <v>12621</v>
      </c>
      <c r="F229" t="s">
        <v>12694</v>
      </c>
      <c r="H229" s="26" t="str">
        <f t="shared" si="7"/>
        <v xml:space="preserve">|水中要塞|Ysian Commander|Ysian Infantry:10||
</v>
      </c>
    </row>
    <row r="230" spans="1:8" x14ac:dyDescent="0.15">
      <c r="A230" t="str">
        <f t="shared" si="8"/>
        <v>MA Ys E</v>
      </c>
      <c r="B230" t="s">
        <v>2969</v>
      </c>
      <c r="C230" t="s">
        <v>12681</v>
      </c>
      <c r="D230" t="s">
        <v>3273</v>
      </c>
      <c r="E230" t="s">
        <v>12695</v>
      </c>
      <c r="F230" t="s">
        <v>12696</v>
      </c>
      <c r="H230" s="26" t="str">
        <f t="shared" si="7"/>
        <v xml:space="preserve">|陸上要塞|Captain|Archer:10||
</v>
      </c>
    </row>
    <row r="231" spans="1:8" x14ac:dyDescent="0.15">
      <c r="A231" t="str">
        <f t="shared" si="8"/>
        <v>LA Arcoscephale S</v>
      </c>
      <c r="B231" t="s">
        <v>12760</v>
      </c>
      <c r="C231" t="s">
        <v>12717</v>
      </c>
      <c r="D231" t="s">
        <v>3281</v>
      </c>
      <c r="E231" t="s">
        <v>12718</v>
      </c>
      <c r="F231" t="s">
        <v>12822</v>
      </c>
      <c r="H231" s="26" t="str">
        <f t="shared" si="7"/>
        <v xml:space="preserve">|陸上下位|Phalangite Commander|Peltast:10　Phalangite:10　Slinger:10||
</v>
      </c>
    </row>
    <row r="232" spans="1:8" x14ac:dyDescent="0.15">
      <c r="A232" t="str">
        <f t="shared" si="8"/>
        <v>-</v>
      </c>
      <c r="B232" t="s">
        <v>12760</v>
      </c>
      <c r="C232" t="s">
        <v>12717</v>
      </c>
      <c r="D232" t="s">
        <v>3282</v>
      </c>
      <c r="E232" t="s">
        <v>12823</v>
      </c>
      <c r="F232" t="s">
        <v>12824</v>
      </c>
      <c r="H232" s="26" t="str">
        <f t="shared" si="7"/>
        <v xml:space="preserve">|陸上上位|Hiereia|Hoplite:10||
</v>
      </c>
    </row>
    <row r="233" spans="1:8" x14ac:dyDescent="0.15">
      <c r="A233" t="str">
        <f t="shared" si="8"/>
        <v>LA Arcoscephale E</v>
      </c>
      <c r="B233" t="s">
        <v>12760</v>
      </c>
      <c r="C233" t="s">
        <v>12717</v>
      </c>
      <c r="D233" t="s">
        <v>3273</v>
      </c>
      <c r="E233" t="s">
        <v>12718</v>
      </c>
      <c r="F233" t="s">
        <v>12825</v>
      </c>
      <c r="H233" s="26" t="str">
        <f t="shared" si="7"/>
        <v xml:space="preserve">|陸上要塞|Phalangite Commander|Slinger:15||
</v>
      </c>
    </row>
    <row r="234" spans="1:8" x14ac:dyDescent="0.15">
      <c r="A234" t="str">
        <f t="shared" si="8"/>
        <v>LA Pythium S</v>
      </c>
      <c r="B234" t="s">
        <v>12760</v>
      </c>
      <c r="C234" t="s">
        <v>12908</v>
      </c>
      <c r="D234" t="s">
        <v>3281</v>
      </c>
      <c r="E234" t="s">
        <v>12930</v>
      </c>
      <c r="F234" t="s">
        <v>12931</v>
      </c>
      <c r="H234" s="26" t="str">
        <f t="shared" si="7"/>
        <v xml:space="preserve">|陸上下位|Centurion|Milite:10　Limitane:10　Limitane Primani:5||
</v>
      </c>
    </row>
    <row r="235" spans="1:8" x14ac:dyDescent="0.15">
      <c r="A235" t="str">
        <f t="shared" si="8"/>
        <v>-</v>
      </c>
      <c r="B235" t="s">
        <v>12760</v>
      </c>
      <c r="C235" t="s">
        <v>12908</v>
      </c>
      <c r="D235" t="s">
        <v>3282</v>
      </c>
      <c r="E235" t="s">
        <v>12870</v>
      </c>
      <c r="F235" t="s">
        <v>12932</v>
      </c>
      <c r="H235" s="26" t="str">
        <f t="shared" si="7"/>
        <v xml:space="preserve">|陸上上位|Leo|Limitane Primani:10||
</v>
      </c>
    </row>
    <row r="236" spans="1:8" x14ac:dyDescent="0.15">
      <c r="A236" t="str">
        <f t="shared" si="8"/>
        <v>LA Pythium E</v>
      </c>
      <c r="B236" t="s">
        <v>12760</v>
      </c>
      <c r="C236" t="s">
        <v>12908</v>
      </c>
      <c r="D236" t="s">
        <v>3273</v>
      </c>
      <c r="E236" t="s">
        <v>12930</v>
      </c>
      <c r="F236" t="s">
        <v>12933</v>
      </c>
      <c r="H236" s="26" t="str">
        <f t="shared" si="7"/>
        <v xml:space="preserve">|陸上要塞|Centurion|Slinger:15||
</v>
      </c>
    </row>
    <row r="237" spans="1:8" x14ac:dyDescent="0.15">
      <c r="A237" t="str">
        <f t="shared" si="8"/>
        <v>LA Lemuria S</v>
      </c>
      <c r="B237" t="s">
        <v>12760</v>
      </c>
      <c r="C237" t="s">
        <v>13025</v>
      </c>
      <c r="D237" t="s">
        <v>8515</v>
      </c>
      <c r="E237" t="s">
        <v>13023</v>
      </c>
      <c r="F237" t="s">
        <v>13039</v>
      </c>
      <c r="H237" s="26" t="str">
        <f t="shared" si="7"/>
        <v xml:space="preserve">|全域下位|Lemur Acolyte|Spectral Velite:10　Spectral Hastatus:10||
</v>
      </c>
    </row>
    <row r="238" spans="1:8" x14ac:dyDescent="0.15">
      <c r="A238" t="str">
        <f t="shared" si="8"/>
        <v>-</v>
      </c>
      <c r="B238" t="s">
        <v>12760</v>
      </c>
      <c r="C238" t="s">
        <v>13025</v>
      </c>
      <c r="D238" t="s">
        <v>3282</v>
      </c>
      <c r="E238" t="s">
        <v>12974</v>
      </c>
      <c r="F238" t="s">
        <v>13040</v>
      </c>
      <c r="H238" s="26" t="str">
        <f t="shared" si="7"/>
        <v xml:space="preserve">|陸上上位|Shadow Tribune|Spectral Principe:10||
</v>
      </c>
    </row>
    <row r="239" spans="1:8" x14ac:dyDescent="0.15">
      <c r="A239" t="str">
        <f t="shared" si="8"/>
        <v>LA Lemuria E</v>
      </c>
      <c r="B239" t="s">
        <v>12760</v>
      </c>
      <c r="C239" t="s">
        <v>13025</v>
      </c>
      <c r="D239" t="s">
        <v>3273</v>
      </c>
      <c r="E239" t="s">
        <v>13041</v>
      </c>
      <c r="F239" t="s">
        <v>13042</v>
      </c>
      <c r="H239" s="26" t="str">
        <f t="shared" si="7"/>
        <v xml:space="preserve">|陸上要塞|Lemur Centurion|Spectral Velite:6||
</v>
      </c>
    </row>
  </sheetData>
  <phoneticPr fontId="1"/>
  <dataValidations count="2">
    <dataValidation imeMode="off" allowBlank="1" showInputMessage="1" showErrorMessage="1" sqref="E1:F1048576 B1:C1048576"/>
    <dataValidation imeMode="on" allowBlank="1" showInputMessage="1" showErrorMessage="1" sqref="G1:G1048576 D1:D1048576"/>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Spell</vt:lpstr>
      <vt:lpstr>NationalSpell</vt:lpstr>
      <vt:lpstr>Item</vt:lpstr>
      <vt:lpstr>NationalItem</vt:lpstr>
      <vt:lpstr>SpellOutput</vt:lpstr>
      <vt:lpstr>ItemOutput</vt:lpstr>
      <vt:lpstr>Fort</vt:lpstr>
      <vt:lpstr>Bless</vt:lpstr>
      <vt:lpstr>Nation</vt:lpstr>
      <vt:lpstr>Troops</vt:lpstr>
      <vt:lpstr>MagicSkill</vt:lpstr>
      <vt:lpstr>NationalSpellWork</vt:lpstr>
      <vt:lpstr>NationalItemWork</vt:lpstr>
      <vt:lpstr>Defence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toshihiko</dc:creator>
  <cp:lastModifiedBy>toshihiko</cp:lastModifiedBy>
  <dcterms:created xsi:type="dcterms:W3CDTF">2017-12-07T08:44:43Z</dcterms:created>
  <dcterms:modified xsi:type="dcterms:W3CDTF">2018-08-23T13:12:19Z</dcterms:modified>
</cp:coreProperties>
</file>